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9040" windowHeight="15720" tabRatio="917"/>
  </bookViews>
  <sheets>
    <sheet name="교대보호블럭 공내역서" sheetId="211" r:id="rId1"/>
  </sheets>
  <definedNames>
    <definedName name="_" localSheetId="0" hidden="1">#REF!</definedName>
    <definedName name="_" hidden="1">#REF!</definedName>
    <definedName name="__" hidden="1">#REF!</definedName>
    <definedName name="___" hidden="1">#REF!</definedName>
    <definedName name="_____" hidden="1">#REF!</definedName>
    <definedName name="____EE1" hidden="1">{#N/A,#N/A,FALSE,"단가표지"}</definedName>
    <definedName name="____KD2" hidden="1">#REF!</definedName>
    <definedName name="____KD3" hidden="1">#REF!</definedName>
    <definedName name="____KK2" hidden="1">#REF!</definedName>
    <definedName name="____KK3" hidden="1">#REF!</definedName>
    <definedName name="____QQ1" hidden="1">{#N/A,#N/A,FALSE,"단가표지"}</definedName>
    <definedName name="____QW1" hidden="1">{#N/A,#N/A,FALSE,"단가표지"}</definedName>
    <definedName name="____SS1" hidden="1">{#N/A,#N/A,FALSE,"운반시간"}</definedName>
    <definedName name="___EE1" hidden="1">{#N/A,#N/A,FALSE,"단가표지"}</definedName>
    <definedName name="___KD2" hidden="1">#REF!</definedName>
    <definedName name="___KD3" hidden="1">#REF!</definedName>
    <definedName name="___KK2" hidden="1">#REF!</definedName>
    <definedName name="___KK3" hidden="1">#REF!</definedName>
    <definedName name="___QQ1" hidden="1">{#N/A,#N/A,FALSE,"단가표지"}</definedName>
    <definedName name="___QW1" hidden="1">{#N/A,#N/A,FALSE,"단가표지"}</definedName>
    <definedName name="___SS1" hidden="1">{#N/A,#N/A,FALSE,"운반시간"}</definedName>
    <definedName name="__EE1" hidden="1">{#N/A,#N/A,FALSE,"단가표지"}</definedName>
    <definedName name="__IntlFixup" hidden="1">TRUE</definedName>
    <definedName name="__KD2" hidden="1">#REF!</definedName>
    <definedName name="__KD3" hidden="1">#REF!</definedName>
    <definedName name="__KK2" hidden="1">#REF!</definedName>
    <definedName name="__KK3" hidden="1">#REF!</definedName>
    <definedName name="__QQ1" hidden="1">{#N/A,#N/A,FALSE,"단가표지"}</definedName>
    <definedName name="__QW1" hidden="1">{#N/A,#N/A,FALSE,"단가표지"}</definedName>
    <definedName name="__SS1" hidden="1">{#N/A,#N/A,FALSE,"운반시간"}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E1" hidden="1">{#N/A,#N/A,FALSE,"단가표지"}</definedName>
    <definedName name="_xlnm._FilterDatabase" localSheetId="0" hidden="1">'교대보호블럭 공내역서'!$C$4:$S$5448</definedName>
    <definedName name="_xlnm._FilterDatabase" hidden="1">#REF!</definedName>
    <definedName name="_KD2" localSheetId="0" hidden="1">#REF!</definedName>
    <definedName name="_KD2" hidden="1">#REF!</definedName>
    <definedName name="_KD3" localSheetId="0" hidden="1">#REF!</definedName>
    <definedName name="_KD3" hidden="1">#REF!</definedName>
    <definedName name="_Key1" localSheetId="0" hidden="1">#REF!</definedName>
    <definedName name="_Key1" hidden="1">#REF!</definedName>
    <definedName name="_KK2" localSheetId="0" hidden="1">#REF!</definedName>
    <definedName name="_KK2" hidden="1">#REF!</definedName>
    <definedName name="_KK3" localSheetId="0" hidden="1">#REF!</definedName>
    <definedName name="_KK3" hidden="1">#REF!</definedName>
    <definedName name="_Order1" hidden="1">255</definedName>
    <definedName name="_Order2" hidden="1">255</definedName>
    <definedName name="_QQ1" hidden="1">{#N/A,#N/A,FALSE,"단가표지"}</definedName>
    <definedName name="_QW1" hidden="1">{#N/A,#N/A,FALSE,"단가표지"}</definedName>
    <definedName name="_Regression_Int" hidden="1">1</definedName>
    <definedName name="_SS1" hidden="1">{#N/A,#N/A,FALSE,"운반시간"}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D" hidden="1">{#N/A,#N/A,TRUE,"토적및재료집계";#N/A,#N/A,TRUE,"토적및재료집계";#N/A,#N/A,TRUE,"단위량"}</definedName>
    <definedName name="ddffa" hidden="1">{#N/A,#N/A,FALSE,"배수2"}</definedName>
    <definedName name="dgfs." hidden="1">{#N/A,#N/A,FALSE,"포장2"}</definedName>
    <definedName name="dn" hidden="1">{#N/A,#N/A,FALSE,"혼합골재"}</definedName>
    <definedName name="ee" hidden="1">{#N/A,#N/A,FALSE,"단가표지"}</definedName>
    <definedName name="eee.송운" hidden="1">{#N/A,#N/A,FALSE,"운반시간"}</definedName>
    <definedName name="ert.ega" hidden="1">{#N/A,#N/A,FALSE,"구조1"}</definedName>
    <definedName name="ertrt" hidden="1">{#N/A,#N/A,FALSE,"부대1"}</definedName>
    <definedName name="fgf" hidden="1">{#N/A,#N/A,FALSE,"부대1"}</definedName>
    <definedName name="fghh" hidden="1">{#N/A,#N/A,FALSE,"부대2"}</definedName>
    <definedName name="gg" hidden="1">{#N/A,#N/A,FALSE,"운반시간"}</definedName>
    <definedName name="grew" localSheetId="0" hidden="1">#REF!</definedName>
    <definedName name="grew" hidden="1">#REF!</definedName>
    <definedName name="ha" hidden="1">{#N/A,#N/A,FALSE,"지침";#N/A,#N/A,FALSE,"환경분석";#N/A,#N/A,FALSE,"Sheet16"}</definedName>
    <definedName name="han" localSheetId="0" hidden="1">#REF!</definedName>
    <definedName name="han" hidden="1">#REF!</definedName>
    <definedName name="hj" hidden="1">{#N/A,#N/A,FALSE,"구조1"}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yhk" hidden="1">{#N/A,#N/A,FALSE,"배수1"}</definedName>
    <definedName name="iutys.kdgfh" hidden="1">{#N/A,#N/A,FALSE,"이정표"}</definedName>
    <definedName name="jjk" hidden="1">{#N/A,#N/A,FALSE,"구조2"}</definedName>
    <definedName name="kgjf" hidden="1">{#N/A,#N/A,FALSE,"이정표"}</definedName>
    <definedName name="mm" hidden="1">{#N/A,#N/A,TRUE,"토적및재료집계";#N/A,#N/A,TRUE,"토적및재료집계";#N/A,#N/A,TRUE,"단위량"}</definedName>
    <definedName name="nn" hidden="1">{#N/A,#N/A,FALSE,"구조2"}</definedName>
    <definedName name="_xlnm.Print_Area" localSheetId="0">'교대보호블럭 공내역서'!$C$1:$R$3885</definedName>
    <definedName name="q" localSheetId="0" hidden="1">#REF!</definedName>
    <definedName name="q" hidden="1">#REF!</definedName>
    <definedName name="qq" hidden="1">{#N/A,#N/A,FALSE,"단가표지"}</definedName>
    <definedName name="qw" hidden="1">{#N/A,#N/A,FALSE,"단가표지"}</definedName>
    <definedName name="rdthdhrtgrth" hidden="1">{#N/A,#N/A,FALSE,"포장2"}</definedName>
    <definedName name="rt" hidden="1">{#N/A,#N/A,FALSE,"부대1"}</definedName>
    <definedName name="sdg" localSheetId="0" hidden="1">#REF!</definedName>
    <definedName name="sdg" hidden="1">#REF!</definedName>
    <definedName name="sgdsㅎ" hidden="1">{#N/A,#N/A,FALSE,"부대2"}</definedName>
    <definedName name="SHEET100" localSheetId="0" hidden="1">#REF!</definedName>
    <definedName name="SHEET100" hidden="1">#REF!</definedName>
    <definedName name="sss" hidden="1">{#N/A,#N/A,FALSE,"전력간선"}</definedName>
    <definedName name="SSSS" hidden="1">{#N/A,#N/A,FALSE,"전력간선"}</definedName>
    <definedName name="tbv" hidden="1">{#N/A,#N/A,FALSE,"구조1"}</definedName>
    <definedName name="tt" hidden="1">{#N/A,#N/A,FALSE,"단가표지"}</definedName>
    <definedName name="ty" hidden="1">{#N/A,#N/A,FALSE,"부대2"}</definedName>
    <definedName name="uity" hidden="1">{#N/A,#N/A,FALSE,"전력간선"}</definedName>
    <definedName name="uuuu" hidden="1">{#N/A,#N/A,FALSE,"단가표지"}</definedName>
    <definedName name="wm.조골재1" hidden="1">{#N/A,#N/A,FALSE,"조골재"}</definedName>
    <definedName name="wr" hidden="1">{#N/A,#N/A,FALSE,"전력간선"}</definedName>
    <definedName name="wrn.2번." hidden="1">{#N/A,#N/A,FALSE,"2~8번"}</definedName>
    <definedName name="wrn.97." hidden="1">{#N/A,#N/A,FALSE,"지침";#N/A,#N/A,FALSE,"환경분석";#N/A,#N/A,FALSE,"Sheet16"}</definedName>
    <definedName name="wrn.97년._.사업계획._.및._.예산지침." hidden="1">{#N/A,#N/A,TRUE,"1";#N/A,#N/A,TRUE,"2";#N/A,#N/A,TRUE,"3";#N/A,#N/A,TRUE,"4";#N/A,#N/A,TRUE,"5";#N/A,#N/A,TRUE,"6";#N/A,#N/A,TRUE,"7"}</definedName>
    <definedName name="WRN.98." hidden="1">{#N/A,#N/A,FALSE,"지침";#N/A,#N/A,FALSE,"환경분석";#N/A,#N/A,FALSE,"Sheet16"}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xmrrlwhrjs" hidden="1">{#N/A,#N/A,FALSE,"현장 NCR 분석";#N/A,#N/A,FALSE,"현장품질감사";#N/A,#N/A,FALSE,"현장품질감사"}</definedName>
    <definedName name="xx" localSheetId="0" hidden="1">#REF!</definedName>
    <definedName name="xx" hidden="1">#REF!</definedName>
    <definedName name="ㄱㅈㅎ" localSheetId="0" hidden="1">#REF!</definedName>
    <definedName name="ㄱㅈㅎ" hidden="1">#REF!</definedName>
    <definedName name="가" hidden="1">{#N/A,#N/A,FALSE,"골재소요량";#N/A,#N/A,FALSE,"골재소요량"}</definedName>
    <definedName name="각" hidden="1">{#N/A,#N/A,FALSE,"부대2"}</definedName>
    <definedName name="감리상주" hidden="1">{#N/A,#N/A,FALSE,"지침";#N/A,#N/A,FALSE,"환경분석";#N/A,#N/A,FALSE,"Sheet16"}</definedName>
    <definedName name="강" hidden="1">{#N/A,#N/A,FALSE,"부대2"}</definedName>
    <definedName name="건축" hidden="1">{#N/A,#N/A,TRUE,"토적및재료집계";#N/A,#N/A,TRUE,"토적및재료집계";#N/A,#N/A,TRUE,"단위량"}</definedName>
    <definedName name="겨" hidden="1">{#N/A,#N/A,FALSE,"부대2"}</definedName>
    <definedName name="고" hidden="1">{#N/A,#N/A,FALSE,"조골재"}</definedName>
    <definedName name="공과잡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원가계산서" hidden="1">{#N/A,#N/A,TRUE,"토적및재료집계";#N/A,#N/A,TRUE,"토적및재료집계";#N/A,#N/A,TRUE,"단위량"}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곸" hidden="1">{#N/A,#N/A,FALSE,"현장 NCR 분석";#N/A,#N/A,FALSE,"현장품질감사";#N/A,#N/A,FALSE,"현장품질감사"}</definedName>
    <definedName name="교" hidden="1">{#N/A,#N/A,FALSE,"현장 NCR 분석";#N/A,#N/A,FALSE,"현장품질감사";#N/A,#N/A,FALSE,"현장품질감사"}</definedName>
    <definedName name="굑ㄷ" hidden="1">{#N/A,#N/A,FALSE,"이정표"}</definedName>
    <definedName name="굡" hidden="1">{#N/A,#N/A,FALSE,"현장 NCR 분석";#N/A,#N/A,FALSE,"현장품질감사";#N/A,#N/A,FALSE,"현장품질감사"}</definedName>
    <definedName name="굥" hidden="1">{#N/A,#N/A,FALSE,"현장 NCR 분석";#N/A,#N/A,FALSE,"현장품질감사";#N/A,#N/A,FALSE,"현장품질감사"}</definedName>
    <definedName name="구" hidden="1">{#N/A,#N/A,FALSE,"부대2"}</definedName>
    <definedName name="궁" hidden="1">{#N/A,#N/A,FALSE,"현장 NCR 분석";#N/A,#N/A,FALSE,"현장품질감사";#N/A,#N/A,FALSE,"현장품질감사"}</definedName>
    <definedName name="규" hidden="1">{#N/A,#N/A,FALSE,"전력간선"}</definedName>
    <definedName name="귱" hidden="1">{#N/A,#N/A,FALSE,"현장 NCR 분석";#N/A,#N/A,FALSE,"현장품질감사";#N/A,#N/A,FALSE,"현장품질감사"}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타경비" hidden="1">{#N/A,#N/A,TRUE,"토적및재료집계";#N/A,#N/A,TRUE,"토적및재료집계";#N/A,#N/A,TRUE,"단위량"}</definedName>
    <definedName name="깡" hidden="1">{#N/A,#N/A,FALSE,"현장 NCR 분석";#N/A,#N/A,FALSE,"현장품질감사";#N/A,#N/A,FALSE,"현장품질감사"}</definedName>
    <definedName name="ㄳㄱ" hidden="1">{#N/A,#N/A,FALSE,"배수2"}</definedName>
    <definedName name="ㄴㄱㄹ" localSheetId="0" hidden="1">#REF!</definedName>
    <definedName name="ㄴㄱㄹ" hidden="1">#REF!</definedName>
    <definedName name="ㄴㄺㄷ" hidden="1">{#N/A,#N/A,FALSE,"현장 NCR 분석";#N/A,#N/A,FALSE,"현장품질감사";#N/A,#N/A,FALSE,"현장품질감사"}</definedName>
    <definedName name="ㄴㅁ" localSheetId="0" hidden="1">#REF!</definedName>
    <definedName name="ㄴㅁ" hidden="1">#REF!</definedName>
    <definedName name="ㄴㅇㅎㅇㅎ" hidden="1">{#N/A,#N/A,FALSE,"구조2"}</definedName>
    <definedName name="낭" hidden="1">{#N/A,#N/A,FALSE,"현장 NCR 분석";#N/A,#N/A,FALSE,"현장품질감사";#N/A,#N/A,FALSE,"현장품질감사"}</definedName>
    <definedName name="너" hidden="1">{#N/A,#N/A,FALSE,"현장 NCR 분석";#N/A,#N/A,FALSE,"현장품질감사";#N/A,#N/A,FALSE,"현장품질감사"}</definedName>
    <definedName name="넝" hidden="1">{#N/A,#N/A,FALSE,"현장 NCR 분석";#N/A,#N/A,FALSE,"현장품질감사";#N/A,#N/A,FALSE,"현장품질감사"}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{#N/A,#N/A,TRUE,"토적및재료집계";#N/A,#N/A,TRUE,"토적및재료집계";#N/A,#N/A,TRUE,"단위량"}</definedName>
    <definedName name="ㄷ5ㅅ" hidden="1">{#N/A,#N/A,FALSE,"현장 NCR 분석";#N/A,#N/A,FALSE,"현장품질감사";#N/A,#N/A,FALSE,"현장품질감사"}</definedName>
    <definedName name="ㄷㄱ슢" hidden="1">{#N/A,#N/A,FALSE,"지침";#N/A,#N/A,FALSE,"환경분석";#N/A,#N/A,FALSE,"Sheet16"}</definedName>
    <definedName name="ㄷㄱㅍ" hidden="1">{#N/A,#N/A,FALSE,"포장1";#N/A,#N/A,FALSE,"포장1"}</definedName>
    <definedName name="ㄷㄷㄷㄷ" hidden="1">{#N/A,#N/A,FALSE,"구조2"}</definedName>
    <definedName name="다라" hidden="1">{#N/A,#N/A,FALSE,"표지목차"}</definedName>
    <definedName name="단ㄱ" hidden="1">{#N/A,#N/A,FALSE,"전력간선"}</definedName>
    <definedName name="당" hidden="1">{#N/A,#N/A,FALSE,"현장 NCR 분석";#N/A,#N/A,FALSE,"현장품질감사";#N/A,#N/A,FALSE,"현장품질감사"}</definedName>
    <definedName name="댜" hidden="1">{#N/A,#N/A,FALSE,"토공2"}</definedName>
    <definedName name="더" hidden="1">{#N/A,#N/A,FALSE,"전력간선"}</definedName>
    <definedName name="동" hidden="1">{#N/A,#N/A,FALSE,"구조2"}</definedName>
    <definedName name="ㄹ" hidden="1">{#N/A,#N/A,TRUE,"토적및재료집계";#N/A,#N/A,TRUE,"토적및재료집계";#N/A,#N/A,TRUE,"단위량"}</definedName>
    <definedName name="ㄹㄹㄹ.ㅣㅣ" hidden="1">{#N/A,#N/A,FALSE,"이정표"}</definedName>
    <definedName name="ㄹㅇㅎㅇㅀ" hidden="1">{#N/A,#N/A,FALSE,"부대2"}</definedName>
    <definedName name="ㄹ호" localSheetId="0" hidden="1">#REF!</definedName>
    <definedName name="ㄹ호" hidden="1">#REF!</definedName>
    <definedName name="로ㅓ허ㅗ하" hidden="1">{"'자리배치도'!$AG$1:$CI$28"}</definedName>
    <definedName name="로ㅛ" hidden="1">{#N/A,#N/A,FALSE,"현장 NCR 분석";#N/A,#N/A,FALSE,"현장품질감사";#N/A,#N/A,FALSE,"현장품질감사"}</definedName>
    <definedName name="ㅀ" hidden="1">{#N/A,#N/A,TRUE,"토적및재료집계";#N/A,#N/A,TRUE,"토적및재료집계";#N/A,#N/A,TRUE,"단위량"}</definedName>
    <definedName name="ㅀㄶrdhs" hidden="1">{#N/A,#N/A,FALSE,"이정표"}</definedName>
    <definedName name="ㅁㄴ" localSheetId="0" hidden="1">#REF!</definedName>
    <definedName name="ㅁㄴ" hidden="1">#REF!</definedName>
    <definedName name="ㅁㄴㅇ" hidden="1">{#N/A,#N/A,FALSE,"포장1";#N/A,#N/A,FALSE,"포장1"}</definedName>
    <definedName name="ㅁㅁㅁㅁㅁㅁ" localSheetId="0" hidden="1">#REF!</definedName>
    <definedName name="ㅁㅁㅁㅁㅁㅁ" hidden="1">#REF!</definedName>
    <definedName name="ㅁㅎ" hidden="1">{#N/A,#N/A,FALSE,"부대2"}</definedName>
    <definedName name="망" hidden="1">{#N/A,#N/A,FALSE,"부대2"}</definedName>
    <definedName name="ㅂ" hidden="1">{#N/A,#N/A,TRUE,"토적및재료집계";#N/A,#N/A,TRUE,"토적및재료집계";#N/A,#N/A,TRUE,"단위량"}</definedName>
    <definedName name="바붕" hidden="1">{#N/A,#N/A,FALSE,"전력간선"}</definedName>
    <definedName name="발주계획" hidden="1">{"'자리배치도'!$AG$1:$CI$28"}</definedName>
    <definedName name="병" hidden="1">{#N/A,#N/A,FALSE,"이정표"}</definedName>
    <definedName name="뵹" hidden="1">{#N/A,#N/A,FALSE,"구조1"}</definedName>
    <definedName name="부대구조" hidden="1">{#N/A,#N/A,FALSE,"골재소요량";#N/A,#N/A,FALSE,"골재소요량"}</definedName>
    <definedName name="부대방안" hidden="1">{#N/A,#N/A,FALSE,"단가표지"}</definedName>
    <definedName name="부대토공2" hidden="1">{#N/A,#N/A,FALSE,"구조2"}</definedName>
    <definedName name="부손익" hidden="1">{#N/A,#N/A,FALSE,"현장 NCR 분석";#N/A,#N/A,FALSE,"현장품질감사";#N/A,#N/A,FALSE,"현장품질감사"}</definedName>
    <definedName name="붕" hidden="1">{#N/A,#N/A,FALSE,"현장 NCR 분석";#N/A,#N/A,FALSE,"현장품질감사";#N/A,#N/A,FALSE,"현장품질감사"}</definedName>
    <definedName name="뿅" hidden="1">{#N/A,#N/A,FALSE,"구조1"}</definedName>
    <definedName name="쁑" hidden="1">{#N/A,#N/A,FALSE,"배수1"}</definedName>
    <definedName name="ㅅ" hidden="1">{#N/A,#N/A,TRUE,"토적및재료집계";#N/A,#N/A,TRUE,"토적및재료집계";#N/A,#N/A,TRUE,"단위량"}</definedName>
    <definedName name="ㅅㄱ" hidden="1">{#N/A,#N/A,FALSE,"부대2"}</definedName>
    <definedName name="ㅅㄱㄱ" hidden="1">{#N/A,#N/A,FALSE,"현장 NCR 분석";#N/A,#N/A,FALSE,"현장품질감사";#N/A,#N/A,FALSE,"현장품질감사"}</definedName>
    <definedName name="ㅅㄷㄱ" hidden="1">{#N/A,#N/A,FALSE,"현장 NCR 분석";#N/A,#N/A,FALSE,"현장품질감사";#N/A,#N/A,FALSE,"현장품질감사"}</definedName>
    <definedName name="사" localSheetId="0" hidden="1">#REF!</definedName>
    <definedName name="사" hidden="1">#REF!</definedName>
    <definedName name="상주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석" hidden="1">{#N/A,#N/A,FALSE,"지침";#N/A,#N/A,FALSE,"환경분석";#N/A,#N/A,FALSE,"Sheet16"}</definedName>
    <definedName name="셩" hidden="1">{#N/A,#N/A,FALSE,"구조1"}</definedName>
    <definedName name="소" hidden="1">{#N/A,#N/A,FALSE,"현장 NCR 분석";#N/A,#N/A,FALSE,"현장품질감사";#N/A,#N/A,FALSE,"현장품질감사"}</definedName>
    <definedName name="손익추정목표" hidden="1">{#N/A,#N/A,FALSE,"전력간선"}</definedName>
    <definedName name="쇼" hidden="1">{#N/A,#N/A,FALSE,"단가표지"}</definedName>
    <definedName name="쇽" hidden="1">{#N/A,#N/A,FALSE,"구조1"}</definedName>
    <definedName name="승" hidden="1">{#N/A,#N/A,FALSE,"지침";#N/A,#N/A,FALSE,"환경분석";#N/A,#N/A,FALSE,"Sheet16"}</definedName>
    <definedName name="ㅇㄹ" localSheetId="0" hidden="1">#REF!</definedName>
    <definedName name="ㅇㄹ" hidden="1">#REF!</definedName>
    <definedName name="ㅇㅇㅇ" hidden="1">{#N/A,#N/A,FALSE,"운반시간"}</definedName>
    <definedName name="ㅇㅇ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" hidden="1">{#N/A,#N/A,FALSE,"부대2"}</definedName>
    <definedName name="야간" hidden="1">{#N/A,#N/A,FALSE,"지침";#N/A,#N/A,FALSE,"환경분석";#N/A,#N/A,FALSE,"Sheet16"}</definedName>
    <definedName name="억이상" hidden="1">{#N/A,#N/A,FALSE,"2~8번"}</definedName>
    <definedName name="업체" localSheetId="0" hidden="1">#REF!</definedName>
    <definedName name="업체" hidden="1">#REF!</definedName>
    <definedName name="엉" hidden="1">{#N/A,#N/A,FALSE,"부대2"}</definedName>
    <definedName name="옳ㄴㅇㅎ.ㅇㅎ로" hidden="1">{#N/A,#N/A,FALSE,"배수2"}</definedName>
    <definedName name="용" hidden="1">{#N/A,#N/A,FALSE,"구조1"}</definedName>
    <definedName name="월별투입" hidden="1">{#N/A,#N/A,FALSE,"지침";#N/A,#N/A,FALSE,"환경분석";#N/A,#N/A,FALSE,"Sheet16"}</definedName>
    <definedName name="융" hidden="1">{#N/A,#N/A,FALSE,"현장 NCR 분석";#N/A,#N/A,FALSE,"현장품질감사";#N/A,#N/A,FALSE,"현장품질감사"}</definedName>
    <definedName name="의" hidden="1">{#N/A,#N/A,FALSE,"운반시간"}</definedName>
    <definedName name="ㅈ4" hidden="1">{#N/A,#N/A,FALSE,"현장 NCR 분석";#N/A,#N/A,FALSE,"현장품질감사";#N/A,#N/A,FALSE,"현장품질감사"}</definedName>
    <definedName name="ㅈㄷㄱ" hidden="1">{#N/A,#N/A,FALSE,"2~8번"}</definedName>
    <definedName name="ㅈㅂㄱㄷㅈ" hidden="1">{#N/A,#N/A,FALSE,"단가표지"}</definedName>
    <definedName name="쟝" hidden="1">{#N/A,#N/A,FALSE,"이정표"}</definedName>
    <definedName name="졍" hidden="1">{#N/A,#N/A,FALSE,"구조1"}</definedName>
    <definedName name="종" hidden="1">{#N/A,#N/A,FALSE,"현장 NCR 분석";#N/A,#N/A,FALSE,"현장품질감사";#N/A,#N/A,FALSE,"현장품질감사"}</definedName>
    <definedName name="쥽" hidden="1">{#N/A,#N/A,FALSE,"부대1"}</definedName>
    <definedName name="즁" hidden="1">{#N/A,#N/A,FALSE,"구조1"}</definedName>
    <definedName name="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직매54P" hidden="1">{#N/A,#N/A,TRUE,"토적및재료집계";#N/A,#N/A,TRUE,"토적및재료집계";#N/A,#N/A,TRUE,"단위량"}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짱" hidden="1">{#N/A,#N/A,FALSE,"이정표"}</definedName>
    <definedName name="참석자" hidden="1">{#N/A,#N/A,FALSE,"현장 NCR 분석";#N/A,#N/A,FALSE,"현장품질감사";#N/A,#N/A,FALSE,"현장품질감사"}</definedName>
    <definedName name="총갑지" localSheetId="0" hidden="1">#REF!</definedName>
    <definedName name="총갑지" hidden="1">#REF!</definedName>
    <definedName name="ㅋㅋㅋ" hidden="1">{#N/A,#N/A,FALSE,"전력간선"}</definedName>
    <definedName name="카메라" hidden="1">{#N/A,#N/A,FALSE,"지침";#N/A,#N/A,FALSE,"환경분석";#N/A,#N/A,FALSE,"Sheet16"}</definedName>
    <definedName name="카메라11" hidden="1">{#N/A,#N/A,FALSE,"지침";#N/A,#N/A,FALSE,"환경분석";#N/A,#N/A,FALSE,"Sheet16"}</definedName>
    <definedName name="카메라1212" hidden="1">{#N/A,#N/A,FALSE,"지침";#N/A,#N/A,FALSE,"환경분석";#N/A,#N/A,FALSE,"Sheet16"}</definedName>
    <definedName name="케이블간지" hidden="1">{#N/A,#N/A,TRUE,"토적및재료집계";#N/A,#N/A,TRUE,"토적및재료집계";#N/A,#N/A,TRUE,"단위량"}</definedName>
    <definedName name="콩" hidden="1">{#N/A,#N/A,FALSE,"구조1"}</definedName>
    <definedName name="쿙" hidden="1">{#N/A,#N/A,FALSE,"현장 NCR 분석";#N/A,#N/A,FALSE,"현장품질감사";#N/A,#N/A,FALSE,"현장품질감사"}</definedName>
    <definedName name="큥" hidden="1">{#N/A,#N/A,FALSE,"현장 NCR 분석";#N/A,#N/A,FALSE,"현장품질감사";#N/A,#N/A,FALSE,"현장품질감사"}</definedName>
    <definedName name="토" localSheetId="0" hidden="1">#REF!</definedName>
    <definedName name="토" hidden="1">#REF!</definedName>
    <definedName name="토목견적" hidden="1">{#N/A,#N/A,FALSE,"골재소요량";#N/A,#N/A,FALSE,"골재소요량"}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ㅍㅍ" hidden="1">{#N/A,#N/A,TRUE,"토적및재료집계";#N/A,#N/A,TRUE,"토적및재료집계";#N/A,#N/A,TRUE,"단위량"}</definedName>
    <definedName name="팔" localSheetId="0" hidden="1">#REF!</definedName>
    <definedName name="팔" hidden="1">#REF!</definedName>
    <definedName name="포" hidden="1">{#N/A,#N/A,FALSE,"부대2"}</definedName>
    <definedName name="표" hidden="1">{#N/A,#N/A,FALSE,"현장 NCR 분석";#N/A,#N/A,FALSE,"현장품질감사";#N/A,#N/A,FALSE,"현장품질감사"}</definedName>
    <definedName name="푸" hidden="1">{#N/A,#N/A,FALSE,"전력간선"}</definedName>
    <definedName name="퓨" hidden="1">{#N/A,#N/A,FALSE,"현장 NCR 분석";#N/A,#N/A,FALSE,"현장품질감사";#N/A,#N/A,FALSE,"현장품질감사"}</definedName>
    <definedName name="ㅎ.hh" hidden="1">{#N/A,#N/A,FALSE,"토공2"}</definedName>
    <definedName name="ㅎ.hjdj" hidden="1">{#N/A,#N/A,FALSE,"포장2"}</definedName>
    <definedName name="ㅎ.ㅗㅗ" hidden="1">{#N/A,#N/A,FALSE,"포장2"}</definedName>
    <definedName name="ㅎㅅㄱ" hidden="1">{#N/A,#N/A,FALSE,"지침";#N/A,#N/A,FALSE,"환경분석";#N/A,#N/A,FALSE,"Sheet16"}</definedName>
    <definedName name="ㅎㅅㄺ" hidden="1">{#N/A,#N/A,FALSE,"속도"}</definedName>
    <definedName name="하" hidden="1">{#N/A,#N/A,FALSE,"지침";#N/A,#N/A,FALSE,"환경분석";#N/A,#N/A,FALSE,"Sheet16"}</definedName>
    <definedName name="하도대상" hidden="1">{#N/A,#N/A,FALSE,"골재소요량";#N/A,#N/A,FALSE,"골재소요량"}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localSheetId="0" hidden="1">#REF!</definedName>
    <definedName name="한" hidden="1">#REF!</definedName>
    <definedName name="항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홍ㄹㄴ" hidden="1">{#N/A,#N/A,FALSE,"부대2"}</definedName>
    <definedName name="효" hidden="1">{#N/A,#N/A,FALSE,"현장 NCR 분석";#N/A,#N/A,FALSE,"현장품질감사";#N/A,#N/A,FALSE,"현장품질감사"}</definedName>
    <definedName name="ㅏ" hidden="1">{#N/A,#N/A,FALSE,"현장 NCR 분석";#N/A,#N/A,FALSE,"현장품질감사";#N/A,#N/A,FALSE,"현장품질감사"}</definedName>
    <definedName name="ㅏ1" localSheetId="0" hidden="1">#REF!</definedName>
    <definedName name="ㅏ1" hidden="1">#REF!</definedName>
    <definedName name="ㅏㅏㅏ" hidden="1">{#N/A,#N/A,FALSE,"전력간선"}</definedName>
    <definedName name="ㅏㅏㅣ.ㅗㅓㅗ" hidden="1">{#N/A,#N/A,FALSE,"부대2"}</definedName>
    <definedName name="ㅏㅕ" hidden="1">{#N/A,#N/A,FALSE,"포장1";#N/A,#N/A,FALSE,"포장1"}</definedName>
    <definedName name="ㅓ.ㅎㅎㅇ" hidden="1">{#N/A,#N/A,FALSE,"토공2"}</definedName>
    <definedName name="ㅓㄹㄹ" hidden="1">{#N/A,#N/A,FALSE,"현장 NCR 분석";#N/A,#N/A,FALSE,"현장품질감사";#N/A,#N/A,FALSE,"현장품질감사"}</definedName>
    <definedName name="ㅓㅏㅕㅓ" hidden="1">{#N/A,#N/A,FALSE,"지침";#N/A,#N/A,FALSE,"환경분석";#N/A,#N/A,FALSE,"Sheet16"}</definedName>
    <definedName name="ㅕㅛ" hidden="1">{#N/A,#N/A,FALSE,"골재소요량";#N/A,#N/A,FALSE,"골재소요량"}</definedName>
    <definedName name="ㅗㅅ" hidden="1">{#N/A,#N/A,FALSE,"현장 NCR 분석";#N/A,#N/A,FALSE,"현장품질감사";#N/A,#N/A,FALSE,"현장품질감사"}</definedName>
    <definedName name="ㅗㅓ" hidden="1">{#N/A,#N/A,FALSE,"부대2"}</definedName>
    <definedName name="ㅜㅠㅍ" hidden="1">{#N/A,#N/A,FALSE,"전력간선"}</definedName>
    <definedName name="ㅠㄳ" hidden="1">{#N/A,#N/A,FALSE,"현장 NCR 분석";#N/A,#N/A,FALSE,"현장품질감사";#N/A,#N/A,FALSE,"현장품질감사"}</definedName>
    <definedName name="ㅡㅓㅛ" hidden="1">{#N/A,#N/A,FALSE,"현장 NCR 분석";#N/A,#N/A,FALSE,"현장품질감사";#N/A,#N/A,FALSE,"현장품질감사"}</definedName>
    <definedName name="ㅣㅑㅑ" hidden="1">{#N/A,#N/A,FALSE,"단가표지"}</definedName>
  </definedNames>
  <calcPr calcId="144525"/>
</workbook>
</file>

<file path=xl/calcChain.xml><?xml version="1.0" encoding="utf-8"?>
<calcChain xmlns="http://schemas.openxmlformats.org/spreadsheetml/2006/main">
  <c r="Q7" i="211" l="1"/>
  <c r="Q8" i="211"/>
  <c r="Q2677" i="211"/>
  <c r="Q2678" i="211"/>
  <c r="Q3386" i="211"/>
  <c r="Q3385" i="211"/>
  <c r="Q3384" i="211"/>
  <c r="Q3383" i="211"/>
  <c r="Q3382" i="211"/>
  <c r="Q2675" i="211"/>
  <c r="Q2674" i="211"/>
  <c r="Q844" i="211"/>
  <c r="Q2495" i="211"/>
  <c r="Q2494" i="211"/>
  <c r="Q2492" i="211"/>
  <c r="Q2491" i="211"/>
  <c r="Q2493" i="211" l="1"/>
  <c r="Q847" i="211" l="1"/>
  <c r="Q845" i="211"/>
  <c r="P5447" i="211"/>
  <c r="P5444" i="211"/>
  <c r="P5442" i="211"/>
  <c r="P5441" i="211"/>
  <c r="P5440" i="211"/>
  <c r="P5439" i="211"/>
  <c r="P5438" i="211"/>
  <c r="P5437" i="211"/>
  <c r="P5436" i="211"/>
  <c r="P5435" i="211"/>
  <c r="P5434" i="211"/>
  <c r="P5433" i="211"/>
  <c r="P5431" i="211"/>
  <c r="P5425" i="211"/>
  <c r="P5416" i="211"/>
  <c r="P5412" i="211"/>
  <c r="P5411" i="211"/>
  <c r="P5408" i="211"/>
  <c r="P5407" i="211"/>
  <c r="P5406" i="211"/>
  <c r="P5405" i="211"/>
  <c r="P5404" i="211"/>
  <c r="P5403" i="211"/>
  <c r="P5399" i="211"/>
  <c r="P5397" i="211"/>
  <c r="P5396" i="211"/>
  <c r="P5395" i="211"/>
  <c r="P5394" i="211"/>
  <c r="P5393" i="211"/>
  <c r="P5392" i="211"/>
  <c r="P5391" i="211"/>
  <c r="P5390" i="211"/>
  <c r="P5389" i="211"/>
  <c r="P5388" i="211"/>
  <c r="P5387" i="211"/>
  <c r="P5385" i="211"/>
  <c r="P5384" i="211"/>
  <c r="P5383" i="211"/>
  <c r="P5382" i="211"/>
  <c r="P5381" i="211"/>
  <c r="P5380" i="211"/>
  <c r="P5379" i="211"/>
  <c r="P5378" i="211"/>
  <c r="P5377" i="211"/>
  <c r="P5376" i="211"/>
  <c r="P5374" i="211"/>
  <c r="P5373" i="211"/>
  <c r="P5372" i="211"/>
  <c r="P5371" i="211"/>
  <c r="P5370" i="211"/>
  <c r="P5369" i="211"/>
  <c r="P5368" i="211"/>
  <c r="P5366" i="211"/>
  <c r="P5365" i="211"/>
  <c r="P5359" i="211"/>
  <c r="P5357" i="211"/>
  <c r="P5356" i="211"/>
  <c r="P5355" i="211"/>
  <c r="P5354" i="211"/>
  <c r="P5353" i="211"/>
  <c r="P5352" i="211"/>
  <c r="P5351" i="211"/>
  <c r="P5350" i="211"/>
  <c r="P5349" i="211"/>
  <c r="P5348" i="211"/>
  <c r="P5347" i="211"/>
  <c r="P5346" i="211"/>
  <c r="P5345" i="211"/>
  <c r="P5344" i="211"/>
  <c r="P5343" i="211"/>
  <c r="P5342" i="211"/>
  <c r="P5341" i="211"/>
  <c r="P5340" i="211"/>
  <c r="P5339" i="211"/>
  <c r="P5338" i="211"/>
  <c r="P5337" i="211"/>
  <c r="P5336" i="211"/>
  <c r="P5335" i="211"/>
  <c r="P5334" i="211"/>
  <c r="P5333" i="211"/>
  <c r="P5332" i="211"/>
  <c r="P5331" i="211"/>
  <c r="P5330" i="211"/>
  <c r="P5329" i="211"/>
  <c r="P5328" i="211"/>
  <c r="P5327" i="211"/>
  <c r="P5326" i="211"/>
  <c r="P5325" i="211"/>
  <c r="P5324" i="211"/>
  <c r="P5323" i="211"/>
  <c r="P5322" i="211"/>
  <c r="P5321" i="211"/>
  <c r="P5320" i="211"/>
  <c r="P5319" i="211"/>
  <c r="P5318" i="211"/>
  <c r="P5317" i="211"/>
  <c r="P5316" i="211"/>
  <c r="P5315" i="211"/>
  <c r="P5314" i="211"/>
  <c r="P5313" i="211"/>
  <c r="P5312" i="211"/>
  <c r="P5311" i="211"/>
  <c r="P5310" i="211"/>
  <c r="P5309" i="211"/>
  <c r="P5308" i="211"/>
  <c r="P5307" i="211"/>
  <c r="P5306" i="211"/>
  <c r="P5305" i="211"/>
  <c r="P5304" i="211"/>
  <c r="P5303" i="211"/>
  <c r="P5302" i="211"/>
  <c r="P5301" i="211"/>
  <c r="P5300" i="211"/>
  <c r="P5299" i="211"/>
  <c r="P5298" i="211"/>
  <c r="P5297" i="211"/>
  <c r="P5296" i="211"/>
  <c r="P5295" i="211"/>
  <c r="P5294" i="211"/>
  <c r="P5293" i="211"/>
  <c r="P5292" i="211"/>
  <c r="P5291" i="211"/>
  <c r="P5290" i="211"/>
  <c r="P5289" i="211"/>
  <c r="P5288" i="211"/>
  <c r="P5287" i="211"/>
  <c r="P5286" i="211"/>
  <c r="P5285" i="211"/>
  <c r="P5284" i="211"/>
  <c r="P5283" i="211"/>
  <c r="P5282" i="211"/>
  <c r="P5281" i="211"/>
  <c r="P5280" i="211"/>
  <c r="P5279" i="211"/>
  <c r="P5278" i="211"/>
  <c r="P5277" i="211"/>
  <c r="P5276" i="211"/>
  <c r="P5275" i="211"/>
  <c r="P5274" i="211"/>
  <c r="P5273" i="211"/>
  <c r="P5272" i="211"/>
  <c r="P5271" i="211"/>
  <c r="P5270" i="211"/>
  <c r="P5269" i="211"/>
  <c r="P5268" i="211"/>
  <c r="P5267" i="211"/>
  <c r="P5266" i="211"/>
  <c r="P5265" i="211"/>
  <c r="P5264" i="211"/>
  <c r="P5263" i="211"/>
  <c r="P5262" i="211"/>
  <c r="P5261" i="211"/>
  <c r="P5260" i="211"/>
  <c r="P5259" i="211"/>
  <c r="P5258" i="211"/>
  <c r="P5257" i="211"/>
  <c r="P5256" i="211"/>
  <c r="P5255" i="211"/>
  <c r="P5254" i="211"/>
  <c r="P5253" i="211"/>
  <c r="P5252" i="211"/>
  <c r="P5251" i="211"/>
  <c r="P5250" i="211"/>
  <c r="P5249" i="211"/>
  <c r="P5248" i="211"/>
  <c r="P5247" i="211"/>
  <c r="P5246" i="211"/>
  <c r="P5245" i="211"/>
  <c r="P5244" i="211"/>
  <c r="P5242" i="211"/>
  <c r="P5241" i="211"/>
  <c r="P5240" i="211"/>
  <c r="P5239" i="211"/>
  <c r="P5238" i="211"/>
  <c r="P5237" i="211"/>
  <c r="P5235" i="211"/>
  <c r="P5233" i="211"/>
  <c r="P5232" i="211"/>
  <c r="P5231" i="211"/>
  <c r="P5230" i="211"/>
  <c r="P5229" i="211"/>
  <c r="P5228" i="211"/>
  <c r="P5227" i="211"/>
  <c r="P5226" i="211"/>
  <c r="P5225" i="211"/>
  <c r="P5224" i="211"/>
  <c r="P5223" i="211"/>
  <c r="P5222" i="211"/>
  <c r="P5221" i="211"/>
  <c r="P5220" i="211"/>
  <c r="P5219" i="211"/>
  <c r="P5218" i="211"/>
  <c r="P5217" i="211"/>
  <c r="P5216" i="211"/>
  <c r="P5215" i="211"/>
  <c r="P5214" i="211"/>
  <c r="P5213" i="211"/>
  <c r="P5212" i="211"/>
  <c r="P5211" i="211"/>
  <c r="P5210" i="211"/>
  <c r="P5209" i="211"/>
  <c r="P5208" i="211"/>
  <c r="P5207" i="211"/>
  <c r="P5206" i="211"/>
  <c r="P5205" i="211"/>
  <c r="P5204" i="211"/>
  <c r="P5203" i="211"/>
  <c r="P5202" i="211"/>
  <c r="P5201" i="211"/>
  <c r="P5200" i="211"/>
  <c r="P5199" i="211"/>
  <c r="P5198" i="211"/>
  <c r="P5197" i="211"/>
  <c r="P5196" i="211"/>
  <c r="P5195" i="211"/>
  <c r="P5194" i="211"/>
  <c r="P5193" i="211"/>
  <c r="P5192" i="211"/>
  <c r="P5191" i="211"/>
  <c r="P5190" i="211"/>
  <c r="P5189" i="211"/>
  <c r="P5188" i="211"/>
  <c r="P5187" i="211"/>
  <c r="P5186" i="211"/>
  <c r="P5185" i="211"/>
  <c r="P5184" i="211"/>
  <c r="P5183" i="211"/>
  <c r="P5182" i="211"/>
  <c r="P5181" i="211"/>
  <c r="P5180" i="211"/>
  <c r="P5179" i="211"/>
  <c r="P5178" i="211"/>
  <c r="P5177" i="211"/>
  <c r="P5176" i="211"/>
  <c r="P5175" i="211"/>
  <c r="P5174" i="211"/>
  <c r="P5173" i="211"/>
  <c r="P5172" i="211"/>
  <c r="P5171" i="211"/>
  <c r="P5170" i="211"/>
  <c r="P5169" i="211"/>
  <c r="P5168" i="211"/>
  <c r="P5165" i="211"/>
  <c r="P5164" i="211"/>
  <c r="P5163" i="211"/>
  <c r="P5162" i="211"/>
  <c r="P5161" i="211"/>
  <c r="P5160" i="211"/>
  <c r="P5159" i="211"/>
  <c r="P5158" i="211"/>
  <c r="P5157" i="211"/>
  <c r="P5156" i="211"/>
  <c r="P5155" i="211"/>
  <c r="P5154" i="211"/>
  <c r="P5153" i="211"/>
  <c r="P5152" i="211"/>
  <c r="P5151" i="211"/>
  <c r="P5150" i="211"/>
  <c r="P5149" i="211"/>
  <c r="P5148" i="211"/>
  <c r="P5147" i="211"/>
  <c r="P5146" i="211"/>
  <c r="P5143" i="211"/>
  <c r="P5140" i="211"/>
  <c r="P5139" i="211"/>
  <c r="P5138" i="211"/>
  <c r="P5137" i="211"/>
  <c r="P5136" i="211"/>
  <c r="P5135" i="211"/>
  <c r="P5134" i="211"/>
  <c r="P5133" i="211"/>
  <c r="P5132" i="211"/>
  <c r="P5131" i="211"/>
  <c r="P5130" i="211"/>
  <c r="P5129" i="211"/>
  <c r="P5128" i="211"/>
  <c r="P5127" i="211"/>
  <c r="P5126" i="211"/>
  <c r="P5125" i="211"/>
  <c r="P5124" i="211"/>
  <c r="P5123" i="211"/>
  <c r="P5122" i="211"/>
  <c r="P5120" i="211"/>
  <c r="P5119" i="211"/>
  <c r="P5117" i="211"/>
  <c r="P5116" i="211"/>
  <c r="P5115" i="211"/>
  <c r="P5114" i="211"/>
  <c r="P5113" i="211"/>
  <c r="P5112" i="211"/>
  <c r="P5111" i="211"/>
  <c r="P5110" i="211"/>
  <c r="P5109" i="211"/>
  <c r="P5106" i="211"/>
  <c r="P5103" i="211"/>
  <c r="P5102" i="211"/>
  <c r="P5101" i="211"/>
  <c r="P5100" i="211"/>
  <c r="P5099" i="211"/>
  <c r="P5098" i="211"/>
  <c r="P5097" i="211"/>
  <c r="P5096" i="211"/>
  <c r="P5095" i="211"/>
  <c r="P5094" i="211"/>
  <c r="P5093" i="211"/>
  <c r="P5092" i="211"/>
  <c r="P5091" i="211"/>
  <c r="P5090" i="211"/>
  <c r="P5089" i="211"/>
  <c r="P5088" i="211"/>
  <c r="P5087" i="211"/>
  <c r="P5086" i="211"/>
  <c r="P5085" i="211"/>
  <c r="P5084" i="211"/>
  <c r="P5081" i="211"/>
  <c r="P5078" i="211"/>
  <c r="P5077" i="211"/>
  <c r="P5076" i="211"/>
  <c r="P5075" i="211"/>
  <c r="P5074" i="211"/>
  <c r="P5073" i="211"/>
  <c r="P5072" i="211"/>
  <c r="P5071" i="211"/>
  <c r="P5070" i="211"/>
  <c r="P5069" i="211"/>
  <c r="P5068" i="211"/>
  <c r="P5065" i="211"/>
  <c r="P5064" i="211"/>
  <c r="P5063" i="211"/>
  <c r="P5062" i="211"/>
  <c r="P5061" i="211"/>
  <c r="P5060" i="211"/>
  <c r="P5059" i="211"/>
  <c r="P5058" i="211"/>
  <c r="P5057" i="211"/>
  <c r="P5056" i="211"/>
  <c r="P5055" i="211"/>
  <c r="P5054" i="211"/>
  <c r="P5053" i="211"/>
  <c r="P5052" i="211"/>
  <c r="P5051" i="211"/>
  <c r="P5050" i="211"/>
  <c r="P5048" i="211"/>
  <c r="P5046" i="211"/>
  <c r="P5045" i="211"/>
  <c r="P5044" i="211"/>
  <c r="P5043" i="211"/>
  <c r="P5042" i="211"/>
  <c r="P5041" i="211"/>
  <c r="P5040" i="211"/>
  <c r="P5039" i="211"/>
  <c r="P5038" i="211"/>
  <c r="P5037" i="211"/>
  <c r="P5036" i="211"/>
  <c r="P5035" i="211"/>
  <c r="P5034" i="211"/>
  <c r="P5033" i="211"/>
  <c r="P5032" i="211"/>
  <c r="P5031" i="211"/>
  <c r="P5030" i="211"/>
  <c r="P5029" i="211"/>
  <c r="P5028" i="211"/>
  <c r="P5027" i="211"/>
  <c r="P5026" i="211"/>
  <c r="P5025" i="211"/>
  <c r="P5024" i="211"/>
  <c r="P5023" i="211"/>
  <c r="P5022" i="211"/>
  <c r="P5021" i="211"/>
  <c r="P5020" i="211"/>
  <c r="P5019" i="211"/>
  <c r="P5018" i="211"/>
  <c r="P5017" i="211"/>
  <c r="P5016" i="211"/>
  <c r="P5015" i="211"/>
  <c r="P5014" i="211"/>
  <c r="P5013" i="211"/>
  <c r="P5012" i="211"/>
  <c r="P5011" i="211"/>
  <c r="P5010" i="211"/>
  <c r="P5009" i="211"/>
  <c r="P5008" i="211"/>
  <c r="P5007" i="211"/>
  <c r="P5006" i="211"/>
  <c r="P5005" i="211"/>
  <c r="P5004" i="211"/>
  <c r="P5003" i="211"/>
  <c r="P5002" i="211"/>
  <c r="P5001" i="211"/>
  <c r="P5000" i="211"/>
  <c r="P4999" i="211"/>
  <c r="P4998" i="211"/>
  <c r="P4997" i="211"/>
  <c r="P4996" i="211"/>
  <c r="P4995" i="211"/>
  <c r="P4994" i="211"/>
  <c r="P4993" i="211"/>
  <c r="P4992" i="211"/>
  <c r="P4991" i="211"/>
  <c r="P4990" i="211"/>
  <c r="P4989" i="211"/>
  <c r="P4988" i="211"/>
  <c r="P4987" i="211"/>
  <c r="P4986" i="211"/>
  <c r="P4985" i="211"/>
  <c r="P4984" i="211"/>
  <c r="P4983" i="211"/>
  <c r="P4982" i="211"/>
  <c r="P4981" i="211"/>
  <c r="P4980" i="211"/>
  <c r="P4979" i="211"/>
  <c r="P4978" i="211"/>
  <c r="P4977" i="211"/>
  <c r="P4976" i="211"/>
  <c r="P4975" i="211"/>
  <c r="P4974" i="211"/>
  <c r="P4973" i="211"/>
  <c r="P4972" i="211"/>
  <c r="P4971" i="211"/>
  <c r="P4970" i="211"/>
  <c r="P4969" i="211"/>
  <c r="P4968" i="211"/>
  <c r="P4967" i="211"/>
  <c r="P4966" i="211"/>
  <c r="P4965" i="211"/>
  <c r="P4964" i="211"/>
  <c r="P4963" i="211"/>
  <c r="P4962" i="211"/>
  <c r="P4961" i="211"/>
  <c r="P4960" i="211"/>
  <c r="P4959" i="211"/>
  <c r="P4958" i="211"/>
  <c r="P4957" i="211"/>
  <c r="P4956" i="211"/>
  <c r="P4955" i="211"/>
  <c r="P4954" i="211"/>
  <c r="P4953" i="211"/>
  <c r="P4952" i="211"/>
  <c r="P4951" i="211"/>
  <c r="P4950" i="211"/>
  <c r="P4949" i="211"/>
  <c r="P4948" i="211"/>
  <c r="P4947" i="211"/>
  <c r="P4946" i="211"/>
  <c r="P4945" i="211"/>
  <c r="P4944" i="211"/>
  <c r="P4943" i="211"/>
  <c r="P4942" i="211"/>
  <c r="P4941" i="211"/>
  <c r="P4940" i="211"/>
  <c r="P4939" i="211"/>
  <c r="P4938" i="211"/>
  <c r="P4937" i="211"/>
  <c r="P4936" i="211"/>
  <c r="P4935" i="211"/>
  <c r="P4934" i="211"/>
  <c r="P4933" i="211"/>
  <c r="P4932" i="211"/>
  <c r="P4931" i="211"/>
  <c r="P4930" i="211"/>
  <c r="P4929" i="211"/>
  <c r="P4928" i="211"/>
  <c r="P4927" i="211"/>
  <c r="P4926" i="211"/>
  <c r="P4925" i="211"/>
  <c r="P4924" i="211"/>
  <c r="P4923" i="211"/>
  <c r="P4922" i="211"/>
  <c r="P4921" i="211"/>
  <c r="P4920" i="211"/>
  <c r="P4919" i="211"/>
  <c r="P4918" i="211"/>
  <c r="P4917" i="211"/>
  <c r="P4916" i="211"/>
  <c r="P4915" i="211"/>
  <c r="P4914" i="211"/>
  <c r="P4913" i="211"/>
  <c r="P4912" i="211"/>
  <c r="P4911" i="211"/>
  <c r="P4910" i="211"/>
  <c r="P4909" i="211"/>
  <c r="P4908" i="211"/>
  <c r="P4907" i="211"/>
  <c r="P4906" i="211"/>
  <c r="P4905" i="211"/>
  <c r="P4904" i="211"/>
  <c r="P4903" i="211"/>
  <c r="P4902" i="211"/>
  <c r="P4901" i="211"/>
  <c r="P4900" i="211"/>
  <c r="P4899" i="211"/>
  <c r="P4898" i="211"/>
  <c r="P4897" i="211"/>
  <c r="P4896" i="211"/>
  <c r="P4895" i="211"/>
  <c r="P4894" i="211"/>
  <c r="P4893" i="211"/>
  <c r="P4892" i="211"/>
  <c r="P4891" i="211"/>
  <c r="P4890" i="211"/>
  <c r="P4889" i="211"/>
  <c r="P4888" i="211"/>
  <c r="P4887" i="211"/>
  <c r="P4886" i="211"/>
  <c r="P4885" i="211"/>
  <c r="P4884" i="211"/>
  <c r="P4883" i="211"/>
  <c r="P4882" i="211"/>
  <c r="P4881" i="211"/>
  <c r="P4880" i="211"/>
  <c r="P4879" i="211"/>
  <c r="P4878" i="211"/>
  <c r="P4877" i="211"/>
  <c r="P4876" i="211"/>
  <c r="P4875" i="211"/>
  <c r="P4874" i="211"/>
  <c r="P4873" i="211"/>
  <c r="P4872" i="211"/>
  <c r="P4871" i="211"/>
  <c r="P4870" i="211"/>
  <c r="P4869" i="211"/>
  <c r="P4868" i="211"/>
  <c r="P4867" i="211"/>
  <c r="P4866" i="211"/>
  <c r="P4865" i="211"/>
  <c r="P4864" i="211"/>
  <c r="P4863" i="211"/>
  <c r="P4862" i="211"/>
  <c r="P4861" i="211"/>
  <c r="P4860" i="211"/>
  <c r="P4859" i="211"/>
  <c r="P4858" i="211"/>
  <c r="P4857" i="211"/>
  <c r="P4856" i="211"/>
  <c r="P4855" i="211"/>
  <c r="P4854" i="211"/>
  <c r="P4853" i="211"/>
  <c r="P4852" i="211"/>
  <c r="P4851" i="211"/>
  <c r="P4850" i="211"/>
  <c r="P4849" i="211"/>
  <c r="P4848" i="211"/>
  <c r="P4847" i="211"/>
  <c r="P4846" i="211"/>
  <c r="P4845" i="211"/>
  <c r="P4844" i="211"/>
  <c r="P4843" i="211"/>
  <c r="P4842" i="211"/>
  <c r="P4841" i="211"/>
  <c r="P4840" i="211"/>
  <c r="P4839" i="211"/>
  <c r="P4838" i="211"/>
  <c r="P4837" i="211"/>
  <c r="P4836" i="211"/>
  <c r="P4835" i="211"/>
  <c r="P4834" i="211"/>
  <c r="P4833" i="211"/>
  <c r="P4832" i="211"/>
  <c r="P4831" i="211"/>
  <c r="P4830" i="211"/>
  <c r="P4829" i="211"/>
  <c r="P4828" i="211"/>
  <c r="P4827" i="211"/>
  <c r="P4826" i="211"/>
  <c r="P4825" i="211"/>
  <c r="P4824" i="211"/>
  <c r="P4823" i="211"/>
  <c r="P4822" i="211"/>
  <c r="P4821" i="211"/>
  <c r="P4820" i="211"/>
  <c r="P4819" i="211"/>
  <c r="P4818" i="211"/>
  <c r="P4817" i="211"/>
  <c r="P4816" i="211"/>
  <c r="P4815" i="211"/>
  <c r="P4814" i="211"/>
  <c r="P4813" i="211"/>
  <c r="P4812" i="211"/>
  <c r="P4811" i="211"/>
  <c r="P4810" i="211"/>
  <c r="P4809" i="211"/>
  <c r="P4808" i="211"/>
  <c r="P4807" i="211"/>
  <c r="P4806" i="211"/>
  <c r="P4805" i="211"/>
  <c r="P4804" i="211"/>
  <c r="P4803" i="211"/>
  <c r="P4802" i="211"/>
  <c r="P4801" i="211"/>
  <c r="P4800" i="211"/>
  <c r="P4799" i="211"/>
  <c r="P4798" i="211"/>
  <c r="P4797" i="211"/>
  <c r="P4796" i="211"/>
  <c r="P4795" i="211"/>
  <c r="P4794" i="211"/>
  <c r="P4793" i="211"/>
  <c r="P4792" i="211"/>
  <c r="P4791" i="211"/>
  <c r="P4790" i="211"/>
  <c r="P4789" i="211"/>
  <c r="P4788" i="211"/>
  <c r="P4787" i="211"/>
  <c r="P4786" i="211"/>
  <c r="P4785" i="211"/>
  <c r="P4784" i="211"/>
  <c r="P4783" i="211"/>
  <c r="P4782" i="211"/>
  <c r="P4781" i="211"/>
  <c r="P4780" i="211"/>
  <c r="P4779" i="211"/>
  <c r="P4778" i="211"/>
  <c r="P4777" i="211"/>
  <c r="P4776" i="211"/>
  <c r="P4775" i="211"/>
  <c r="P4774" i="211"/>
  <c r="P4773" i="211"/>
  <c r="P4772" i="211"/>
  <c r="P4771" i="211"/>
  <c r="P4770" i="211"/>
  <c r="P4769" i="211"/>
  <c r="P4768" i="211"/>
  <c r="P4767" i="211"/>
  <c r="P4766" i="211"/>
  <c r="P4765" i="211"/>
  <c r="P4764" i="211"/>
  <c r="P4763" i="211"/>
  <c r="P4762" i="211"/>
  <c r="P4761" i="211"/>
  <c r="P4760" i="211"/>
  <c r="P4759" i="211"/>
  <c r="P4758" i="211"/>
  <c r="P4757" i="211"/>
  <c r="P4756" i="211"/>
  <c r="P4755" i="211"/>
  <c r="P4754" i="211"/>
  <c r="P4752" i="211"/>
  <c r="P4751" i="211"/>
  <c r="P4744" i="211"/>
  <c r="P4743" i="211"/>
  <c r="P4742" i="211"/>
  <c r="P4741" i="211"/>
  <c r="P4740" i="211"/>
  <c r="P4739" i="211"/>
  <c r="P4738" i="211"/>
  <c r="P4737" i="211"/>
  <c r="P4736" i="211"/>
  <c r="P4735" i="211"/>
  <c r="P4734" i="211"/>
  <c r="P4733" i="211"/>
  <c r="P4731" i="211"/>
  <c r="P4730" i="211"/>
  <c r="P4729" i="211"/>
  <c r="P4728" i="211"/>
  <c r="P4727" i="211"/>
  <c r="P4726" i="211"/>
  <c r="P4725" i="211"/>
  <c r="P4724" i="211"/>
  <c r="P4723" i="211"/>
  <c r="P4722" i="211"/>
  <c r="P4721" i="211"/>
  <c r="P4720" i="211"/>
  <c r="P4719" i="211"/>
  <c r="P4718" i="211"/>
  <c r="P4717" i="211"/>
  <c r="P4716" i="211"/>
  <c r="P4715" i="211"/>
  <c r="P4714" i="211"/>
  <c r="P4713" i="211"/>
  <c r="P4710" i="211"/>
  <c r="P4709" i="211"/>
  <c r="P4707" i="211"/>
  <c r="P4706" i="211"/>
  <c r="P4703" i="211"/>
  <c r="P4702" i="211"/>
  <c r="P4701" i="211"/>
  <c r="P4700" i="211"/>
  <c r="P4699" i="211"/>
  <c r="P4698" i="211"/>
  <c r="P4697" i="211"/>
  <c r="P4696" i="211"/>
  <c r="P4695" i="211"/>
  <c r="P4694" i="211"/>
  <c r="P4693" i="211"/>
  <c r="P4692" i="211"/>
  <c r="P4691" i="211"/>
  <c r="P4690" i="211"/>
  <c r="P4689" i="211"/>
  <c r="P4688" i="211"/>
  <c r="P4687" i="211"/>
  <c r="P4686" i="211"/>
  <c r="P4685" i="211"/>
  <c r="P4684" i="211"/>
  <c r="P4683" i="211"/>
  <c r="P4682" i="211"/>
  <c r="P4681" i="211"/>
  <c r="P4680" i="211"/>
  <c r="P4679" i="211"/>
  <c r="P4678" i="211"/>
  <c r="P4677" i="211"/>
  <c r="P4676" i="211"/>
  <c r="P4675" i="211"/>
  <c r="P4674" i="211"/>
  <c r="P4673" i="211"/>
  <c r="P4672" i="211"/>
  <c r="P4671" i="211"/>
  <c r="P4670" i="211"/>
  <c r="P4669" i="211"/>
  <c r="P4668" i="211"/>
  <c r="P4667" i="211"/>
  <c r="P4666" i="211"/>
  <c r="P4665" i="211"/>
  <c r="P4664" i="211"/>
  <c r="P4663" i="211"/>
  <c r="P4662" i="211"/>
  <c r="P4661" i="211"/>
  <c r="P4660" i="211"/>
  <c r="P4659" i="211"/>
  <c r="P4658" i="211"/>
  <c r="P4657" i="211"/>
  <c r="P4656" i="211"/>
  <c r="P4655" i="211"/>
  <c r="P4654" i="211"/>
  <c r="P4653" i="211"/>
  <c r="P4652" i="211"/>
  <c r="P4651" i="211"/>
  <c r="P4650" i="211"/>
  <c r="P4649" i="211"/>
  <c r="P4648" i="211"/>
  <c r="P4647" i="211"/>
  <c r="P4646" i="211"/>
  <c r="P4645" i="211"/>
  <c r="P4644" i="211"/>
  <c r="P4643" i="211"/>
  <c r="P4642" i="211"/>
  <c r="P4641" i="211"/>
  <c r="P4640" i="211"/>
  <c r="P4639" i="211"/>
  <c r="P4638" i="211"/>
  <c r="P4637" i="211"/>
  <c r="P4636" i="211"/>
  <c r="P4635" i="211"/>
  <c r="P4634" i="211"/>
  <c r="P4633" i="211"/>
  <c r="P4632" i="211"/>
  <c r="P4631" i="211"/>
  <c r="P4630" i="211"/>
  <c r="P4629" i="211"/>
  <c r="P4628" i="211"/>
  <c r="P4627" i="211"/>
  <c r="P4626" i="211"/>
  <c r="P4625" i="211"/>
  <c r="P4624" i="211"/>
  <c r="P4623" i="211"/>
  <c r="P4622" i="211"/>
  <c r="P4621" i="211"/>
  <c r="P4620" i="211"/>
  <c r="P4619" i="211"/>
  <c r="P4618" i="211"/>
  <c r="P4617" i="211"/>
  <c r="P4616" i="211"/>
  <c r="P4615" i="211"/>
  <c r="P4614" i="211"/>
  <c r="P4613" i="211"/>
  <c r="P4612" i="211"/>
  <c r="P4611" i="211"/>
  <c r="P4610" i="211"/>
  <c r="P4609" i="211"/>
  <c r="P4608" i="211"/>
  <c r="P4607" i="211"/>
  <c r="P4606" i="211"/>
  <c r="P4605" i="211"/>
  <c r="P4604" i="211"/>
  <c r="P4603" i="211"/>
  <c r="P4602" i="211"/>
  <c r="P4601" i="211"/>
  <c r="P4600" i="211"/>
  <c r="P4599" i="211"/>
  <c r="P4598" i="211"/>
  <c r="P4597" i="211"/>
  <c r="P4596" i="211"/>
  <c r="P4595" i="211"/>
  <c r="P4594" i="211"/>
  <c r="P4593" i="211"/>
  <c r="P4592" i="211"/>
  <c r="P4591" i="211"/>
  <c r="P4590" i="211"/>
  <c r="P4589" i="211"/>
  <c r="P4588" i="211"/>
  <c r="P4587" i="211"/>
  <c r="P4586" i="211"/>
  <c r="P4585" i="211"/>
  <c r="P4584" i="211"/>
  <c r="P4583" i="211"/>
  <c r="P4582" i="211"/>
  <c r="P4581" i="211"/>
  <c r="P4580" i="211"/>
  <c r="P4579" i="211"/>
  <c r="P4578" i="211"/>
  <c r="P4577" i="211"/>
  <c r="P4576" i="211"/>
  <c r="P4575" i="211"/>
  <c r="P4574" i="211"/>
  <c r="P4573" i="211"/>
  <c r="P4572" i="211"/>
  <c r="P4571" i="211"/>
  <c r="P4570" i="211"/>
  <c r="P4569" i="211"/>
  <c r="P4568" i="211"/>
  <c r="P4567" i="211"/>
  <c r="P4566" i="211"/>
  <c r="P4565" i="211"/>
  <c r="P4564" i="211"/>
  <c r="P4563" i="211"/>
  <c r="P4562" i="211"/>
  <c r="P4561" i="211"/>
  <c r="P4560" i="211"/>
  <c r="P4559" i="211"/>
  <c r="P4558" i="211"/>
  <c r="P4557" i="211"/>
  <c r="P4556" i="211"/>
  <c r="P4555" i="211"/>
  <c r="P4554" i="211"/>
  <c r="P4553" i="211"/>
  <c r="P4552" i="211"/>
  <c r="P4551" i="211"/>
  <c r="P4550" i="211"/>
  <c r="P4549" i="211"/>
  <c r="P4548" i="211"/>
  <c r="P4547" i="211"/>
  <c r="P4546" i="211"/>
  <c r="P4545" i="211"/>
  <c r="P4544" i="211"/>
  <c r="P4543" i="211"/>
  <c r="P4542" i="211"/>
  <c r="P4541" i="211"/>
  <c r="P4540" i="211"/>
  <c r="P4539" i="211"/>
  <c r="P4538" i="211"/>
  <c r="P4537" i="211"/>
  <c r="P4536" i="211"/>
  <c r="P4527" i="211"/>
  <c r="P4526" i="211"/>
  <c r="P4525" i="211"/>
  <c r="P4524" i="211"/>
  <c r="P4522" i="211"/>
  <c r="P4521" i="211"/>
  <c r="P4520" i="211"/>
  <c r="P4519" i="211"/>
  <c r="P4518" i="211"/>
  <c r="P4517" i="211"/>
  <c r="P4516" i="211"/>
  <c r="P4515" i="211"/>
  <c r="P4514" i="211"/>
  <c r="P4513" i="211"/>
  <c r="P4512" i="211"/>
  <c r="P4511" i="211"/>
  <c r="P4510" i="211"/>
  <c r="P4509" i="211"/>
  <c r="P4508" i="211"/>
  <c r="P4507" i="211"/>
  <c r="P4506" i="211"/>
  <c r="P4505" i="211"/>
  <c r="P4504" i="211"/>
  <c r="P4503" i="211"/>
  <c r="P4502" i="211"/>
  <c r="P4501" i="211"/>
  <c r="P4500" i="211"/>
  <c r="P4499" i="211"/>
  <c r="P4498" i="211"/>
  <c r="P4497" i="211"/>
  <c r="P4496" i="211"/>
  <c r="P4495" i="211"/>
  <c r="P4494" i="211"/>
  <c r="P4493" i="211"/>
  <c r="P4492" i="211"/>
  <c r="P4491" i="211"/>
  <c r="P4490" i="211"/>
  <c r="P4489" i="211"/>
  <c r="P4488" i="211"/>
  <c r="P4487" i="211"/>
  <c r="P4486" i="211"/>
  <c r="P4485" i="211"/>
  <c r="P4484" i="211"/>
  <c r="P4483" i="211"/>
  <c r="P4482" i="211"/>
  <c r="P4481" i="211"/>
  <c r="P4480" i="211"/>
  <c r="P4479" i="211"/>
  <c r="P4478" i="211"/>
  <c r="P4477" i="211"/>
  <c r="P4476" i="211"/>
  <c r="P4475" i="211"/>
  <c r="P4474" i="211"/>
  <c r="P4473" i="211"/>
  <c r="P4472" i="211"/>
  <c r="P4471" i="211"/>
  <c r="P4470" i="211"/>
  <c r="P4469" i="211"/>
  <c r="P4468" i="211"/>
  <c r="P4467" i="211"/>
  <c r="P4466" i="211"/>
  <c r="P4465" i="211"/>
  <c r="P4464" i="211"/>
  <c r="P4463" i="211"/>
  <c r="P4462" i="211"/>
  <c r="P4461" i="211"/>
  <c r="P4460" i="211"/>
  <c r="P4459" i="211"/>
  <c r="P4458" i="211"/>
  <c r="P4457" i="211"/>
  <c r="P4456" i="211"/>
  <c r="P4455" i="211"/>
  <c r="P4454" i="211"/>
  <c r="P4453" i="211"/>
  <c r="P4452" i="211"/>
  <c r="P4451" i="211"/>
  <c r="P4450" i="211"/>
  <c r="P4449" i="211"/>
  <c r="P4448" i="211"/>
  <c r="P4447" i="211"/>
  <c r="P4446" i="211"/>
  <c r="P4445" i="211"/>
  <c r="P4444" i="211"/>
  <c r="P4443" i="211"/>
  <c r="P4442" i="211"/>
  <c r="P4441" i="211"/>
  <c r="P4440" i="211"/>
  <c r="P4439" i="211"/>
  <c r="P4438" i="211"/>
  <c r="P4437" i="211"/>
  <c r="P4436" i="211"/>
  <c r="P4435" i="211"/>
  <c r="P4434" i="211"/>
  <c r="P4433" i="211"/>
  <c r="P4432" i="211"/>
  <c r="P4431" i="211"/>
  <c r="P4430" i="211"/>
  <c r="P4429" i="211"/>
  <c r="P4428" i="211"/>
  <c r="P4427" i="211"/>
  <c r="P4426" i="211"/>
  <c r="P4425" i="211"/>
  <c r="P4424" i="211"/>
  <c r="P4423" i="211"/>
  <c r="P4422" i="211"/>
  <c r="P4421" i="211"/>
  <c r="P4420" i="211"/>
  <c r="P4419" i="211"/>
  <c r="P4418" i="211"/>
  <c r="P4417" i="211"/>
  <c r="P4416" i="211"/>
  <c r="P4415" i="211"/>
  <c r="P4414" i="211"/>
  <c r="P4413" i="211"/>
  <c r="P4412" i="211"/>
  <c r="P4411" i="211"/>
  <c r="P4410" i="211"/>
  <c r="P4409" i="211"/>
  <c r="P4408" i="211"/>
  <c r="P4407" i="211"/>
  <c r="P4406" i="211"/>
  <c r="P4405" i="211"/>
  <c r="P4404" i="211"/>
  <c r="P4403" i="211"/>
  <c r="P4402" i="211"/>
  <c r="P4401" i="211"/>
  <c r="P4400" i="211"/>
  <c r="P4399" i="211"/>
  <c r="P4398" i="211"/>
  <c r="P4397" i="211"/>
  <c r="P4396" i="211"/>
  <c r="P4395" i="211"/>
  <c r="P4394" i="211"/>
  <c r="P4393" i="211"/>
  <c r="P4392" i="211"/>
  <c r="P4391" i="211"/>
  <c r="P4390" i="211"/>
  <c r="P4389" i="211"/>
  <c r="P4388" i="211"/>
  <c r="P4387" i="211"/>
  <c r="P4386" i="211"/>
  <c r="P4385" i="211"/>
  <c r="P4382" i="211"/>
  <c r="P4381" i="211"/>
  <c r="P4380" i="211"/>
  <c r="P4379" i="211"/>
  <c r="P4378" i="211"/>
  <c r="P4377" i="211"/>
  <c r="P4376" i="211"/>
  <c r="P4375" i="211"/>
  <c r="P4374" i="211"/>
  <c r="P4373" i="211"/>
  <c r="P4372" i="211"/>
  <c r="P4371" i="211"/>
  <c r="P4370" i="211"/>
  <c r="P4369" i="211"/>
  <c r="P4368" i="211"/>
  <c r="P4367" i="211"/>
  <c r="P4366" i="211"/>
  <c r="P4365" i="211"/>
  <c r="P4364" i="211"/>
  <c r="P4363" i="211"/>
  <c r="P4362" i="211"/>
  <c r="P4361" i="211"/>
  <c r="P4360" i="211"/>
  <c r="P4359" i="211"/>
  <c r="P4358" i="211"/>
  <c r="P4357" i="211"/>
  <c r="P4356" i="211"/>
  <c r="P4355" i="211"/>
  <c r="P4354" i="211"/>
  <c r="P4353" i="211"/>
  <c r="P4352" i="211"/>
  <c r="P4351" i="211"/>
  <c r="P4350" i="211"/>
  <c r="P4349" i="211"/>
  <c r="P4348" i="211"/>
  <c r="P4347" i="211"/>
  <c r="P4346" i="211"/>
  <c r="P4345" i="211"/>
  <c r="P4343" i="211"/>
  <c r="P4342" i="211"/>
  <c r="P4341" i="211"/>
  <c r="P4340" i="211"/>
  <c r="P4339" i="211"/>
  <c r="P4338" i="211"/>
  <c r="P4337" i="211"/>
  <c r="P4336" i="211"/>
  <c r="P4335" i="211"/>
  <c r="P4334" i="211"/>
  <c r="P4333" i="211"/>
  <c r="P4332" i="211"/>
  <c r="P4331" i="211"/>
  <c r="P4330" i="211"/>
  <c r="P4329" i="211"/>
  <c r="P4328" i="211"/>
  <c r="P4327" i="211"/>
  <c r="P4326" i="211"/>
  <c r="P4325" i="211"/>
  <c r="P4324" i="211"/>
  <c r="P4323" i="211"/>
  <c r="P4322" i="211"/>
  <c r="P4321" i="211"/>
  <c r="P4320" i="211"/>
  <c r="P4319" i="211"/>
  <c r="P4318" i="211"/>
  <c r="P4317" i="211"/>
  <c r="P4316" i="211"/>
  <c r="P4315" i="211"/>
  <c r="P4314" i="211"/>
  <c r="P4313" i="211"/>
  <c r="P4312" i="211"/>
  <c r="P4311" i="211"/>
  <c r="P4310" i="211"/>
  <c r="P4309" i="211"/>
  <c r="P4308" i="211"/>
  <c r="P4307" i="211"/>
  <c r="P4306" i="211"/>
  <c r="P4305" i="211"/>
  <c r="P4304" i="211"/>
  <c r="P4303" i="211"/>
  <c r="P4302" i="211"/>
  <c r="P4301" i="211"/>
  <c r="P4300" i="211"/>
  <c r="P4299" i="211"/>
  <c r="P4298" i="211"/>
  <c r="P4297" i="211"/>
  <c r="P4296" i="211"/>
  <c r="P4295" i="211"/>
  <c r="P4294" i="211"/>
  <c r="P4293" i="211"/>
  <c r="P4292" i="211"/>
  <c r="P4291" i="211"/>
  <c r="P4290" i="211"/>
  <c r="P4289" i="211"/>
  <c r="P4288" i="211"/>
  <c r="P4287" i="211"/>
  <c r="P4286" i="211"/>
  <c r="P4285" i="211"/>
  <c r="P4284" i="211"/>
  <c r="P4283" i="211"/>
  <c r="P4282" i="211"/>
  <c r="P4281" i="211"/>
  <c r="P4280" i="211"/>
  <c r="P4279" i="211"/>
  <c r="P4278" i="211"/>
  <c r="P4277" i="211"/>
  <c r="P4276" i="211"/>
  <c r="P4275" i="211"/>
  <c r="P4274" i="211"/>
  <c r="P4273" i="211"/>
  <c r="P4272" i="211"/>
  <c r="P4271" i="211"/>
  <c r="P4270" i="211"/>
  <c r="P4269" i="211"/>
  <c r="P4268" i="211"/>
  <c r="P4267" i="211"/>
  <c r="P4266" i="211"/>
  <c r="P4265" i="211"/>
  <c r="P4264" i="211"/>
  <c r="P4263" i="211"/>
  <c r="P4262" i="211"/>
  <c r="P4261" i="211"/>
  <c r="P4260" i="211"/>
  <c r="P4259" i="211"/>
  <c r="P4258" i="211"/>
  <c r="P4257" i="211"/>
  <c r="P4256" i="211"/>
  <c r="P4255" i="211"/>
  <c r="P4254" i="211"/>
  <c r="P4253" i="211"/>
  <c r="P4252" i="211"/>
  <c r="P4251" i="211"/>
  <c r="P4250" i="211"/>
  <c r="P4249" i="211"/>
  <c r="P4248" i="211"/>
  <c r="P4247" i="211"/>
  <c r="P4246" i="211"/>
  <c r="P4245" i="211"/>
  <c r="P4244" i="211"/>
  <c r="P4243" i="211"/>
  <c r="P4242" i="211"/>
  <c r="P4241" i="211"/>
  <c r="P4240" i="211"/>
  <c r="P4239" i="211"/>
  <c r="P4238" i="211"/>
  <c r="P4237" i="211"/>
  <c r="P4236" i="211"/>
  <c r="P4235" i="211"/>
  <c r="P4234" i="211"/>
  <c r="P4233" i="211"/>
  <c r="P4232" i="211"/>
  <c r="P4231" i="211"/>
  <c r="P4230" i="211"/>
  <c r="P4229" i="211"/>
  <c r="P4228" i="211"/>
  <c r="P4227" i="211"/>
  <c r="P4226" i="211"/>
  <c r="P4225" i="211"/>
  <c r="P4224" i="211"/>
  <c r="P4223" i="211"/>
  <c r="P4219" i="211"/>
  <c r="P4218" i="211"/>
  <c r="P4217" i="211"/>
  <c r="P4216" i="211"/>
  <c r="P4215" i="211"/>
  <c r="P4214" i="211"/>
  <c r="P4213" i="211"/>
  <c r="P4212" i="211"/>
  <c r="P4211" i="211"/>
  <c r="P4210" i="211"/>
  <c r="P4209" i="211"/>
  <c r="P4208" i="211"/>
  <c r="P4207" i="211"/>
  <c r="P4206" i="211"/>
  <c r="P4205" i="211"/>
  <c r="P4204" i="211"/>
  <c r="P4203" i="211"/>
  <c r="P4202" i="211"/>
  <c r="P4201" i="211"/>
  <c r="P4200" i="211"/>
  <c r="P4199" i="211"/>
  <c r="P4198" i="211"/>
  <c r="P4197" i="211"/>
  <c r="P4196" i="211"/>
  <c r="P4195" i="211"/>
  <c r="P4194" i="211"/>
  <c r="P4193" i="211"/>
  <c r="P4192" i="211"/>
  <c r="P4191" i="211"/>
  <c r="P4190" i="211"/>
  <c r="P4189" i="211"/>
  <c r="P4188" i="211"/>
  <c r="P4187" i="211"/>
  <c r="P4185" i="211"/>
  <c r="P4184" i="211"/>
  <c r="P4183" i="211"/>
  <c r="P4181" i="211"/>
  <c r="P4180" i="211"/>
  <c r="P4179" i="211"/>
  <c r="P4177" i="211"/>
  <c r="P4176" i="211"/>
  <c r="P4175" i="211"/>
  <c r="P4174" i="211"/>
  <c r="P4173" i="211"/>
  <c r="P4172" i="211"/>
  <c r="P4171" i="211"/>
  <c r="P4170" i="211"/>
  <c r="P4169" i="211"/>
  <c r="P4168" i="211"/>
  <c r="P4167" i="211"/>
  <c r="P4166" i="211"/>
  <c r="P4165" i="211"/>
  <c r="P4164" i="211"/>
  <c r="P4163" i="211"/>
  <c r="P4162" i="211"/>
  <c r="P4161" i="211"/>
  <c r="P4160" i="211"/>
  <c r="P4159" i="211"/>
  <c r="P4158" i="211"/>
  <c r="P4157" i="211"/>
  <c r="P4156" i="211"/>
  <c r="P4155" i="211"/>
  <c r="P4154" i="211"/>
  <c r="P4153" i="211"/>
  <c r="P4152" i="211"/>
  <c r="P4151" i="211"/>
  <c r="P4150" i="211"/>
  <c r="P4149" i="211"/>
  <c r="P4148" i="211"/>
  <c r="P4147" i="211"/>
  <c r="P4146" i="211"/>
  <c r="P4145" i="211"/>
  <c r="P4144" i="211"/>
  <c r="P4143" i="211"/>
  <c r="P4142" i="211"/>
  <c r="P4141" i="211"/>
  <c r="P4139" i="211"/>
  <c r="P4138" i="211"/>
  <c r="P4136" i="211"/>
  <c r="P4135" i="211"/>
  <c r="P4134" i="211"/>
  <c r="P4132" i="211"/>
  <c r="P4131" i="211"/>
  <c r="P4129" i="211"/>
  <c r="P4128" i="211"/>
  <c r="P4126" i="211"/>
  <c r="P4125" i="211"/>
  <c r="P4123" i="211"/>
  <c r="P4122" i="211"/>
  <c r="P4119" i="211"/>
  <c r="P4118" i="211"/>
  <c r="P4117" i="211"/>
  <c r="P4116" i="211"/>
  <c r="P4115" i="211"/>
  <c r="P4114" i="211"/>
  <c r="P4113" i="211"/>
  <c r="P4112" i="211"/>
  <c r="P4111" i="211"/>
  <c r="P4110" i="211"/>
  <c r="P4109" i="211"/>
  <c r="P4108" i="211"/>
  <c r="P4107" i="211"/>
  <c r="P4106" i="211"/>
  <c r="P4105" i="211"/>
  <c r="P4104" i="211"/>
  <c r="P4103" i="211"/>
  <c r="P4102" i="211"/>
  <c r="P4101" i="211"/>
  <c r="P4100" i="211"/>
  <c r="P4099" i="211"/>
  <c r="P4098" i="211"/>
  <c r="P4097" i="211"/>
  <c r="P4096" i="211"/>
  <c r="P4095" i="211"/>
  <c r="P4094" i="211"/>
  <c r="P4093" i="211"/>
  <c r="P4092" i="211"/>
  <c r="P4091" i="211"/>
  <c r="P4090" i="211"/>
  <c r="P4089" i="211"/>
  <c r="P4088" i="211"/>
  <c r="P4087" i="211"/>
  <c r="P4086" i="211"/>
  <c r="P4085" i="211"/>
  <c r="P4084" i="211"/>
  <c r="P4083" i="211"/>
  <c r="P4082" i="211"/>
  <c r="P4081" i="211"/>
  <c r="P4080" i="211"/>
  <c r="P4079" i="211"/>
  <c r="P4078" i="211"/>
  <c r="P4077" i="211"/>
  <c r="P4076" i="211"/>
  <c r="P4075" i="211"/>
  <c r="P4074" i="211"/>
  <c r="P4073" i="211"/>
  <c r="P4072" i="211"/>
  <c r="P4071" i="211"/>
  <c r="P4070" i="211"/>
  <c r="P4069" i="211"/>
  <c r="P4068" i="211"/>
  <c r="P4067" i="211"/>
  <c r="P4066" i="211"/>
  <c r="P4065" i="211"/>
  <c r="P4064" i="211"/>
  <c r="P4063" i="211"/>
  <c r="P4062" i="211"/>
  <c r="P4061" i="211"/>
  <c r="P4060" i="211"/>
  <c r="P4059" i="211"/>
  <c r="P4058" i="211"/>
  <c r="P4057" i="211"/>
  <c r="P4056" i="211"/>
  <c r="P4055" i="211"/>
  <c r="P4054" i="211"/>
  <c r="P4053" i="211"/>
  <c r="P4052" i="211"/>
  <c r="P4051" i="211"/>
  <c r="P4050" i="211"/>
  <c r="P4049" i="211"/>
  <c r="P4048" i="211"/>
  <c r="P4047" i="211"/>
  <c r="P4046" i="211"/>
  <c r="P4045" i="211"/>
  <c r="P4044" i="211"/>
  <c r="P4043" i="211"/>
  <c r="P4042" i="211"/>
  <c r="P4041" i="211"/>
  <c r="P4040" i="211"/>
  <c r="P4039" i="211"/>
  <c r="P4038" i="211"/>
  <c r="P4037" i="211"/>
  <c r="P4036" i="211"/>
  <c r="P4035" i="211"/>
  <c r="P4034" i="211"/>
  <c r="P4033" i="211"/>
  <c r="P4032" i="211"/>
  <c r="P4031" i="211"/>
  <c r="P4030" i="211"/>
  <c r="P4029" i="211"/>
  <c r="P4028" i="211"/>
  <c r="P4027" i="211"/>
  <c r="P4026" i="211"/>
  <c r="P4025" i="211"/>
  <c r="P4024" i="211"/>
  <c r="P4023" i="211"/>
  <c r="P4022" i="211"/>
  <c r="P4021" i="211"/>
  <c r="P4020" i="211"/>
  <c r="P4019" i="211"/>
  <c r="P4018" i="211"/>
  <c r="P4017" i="211"/>
  <c r="P4016" i="211"/>
  <c r="P4015" i="211"/>
  <c r="P4014" i="211"/>
  <c r="P4013" i="211"/>
  <c r="P4012" i="211"/>
  <c r="P4008" i="211"/>
  <c r="P4007" i="211"/>
  <c r="P4006" i="211"/>
  <c r="P4005" i="211"/>
  <c r="P4004" i="211"/>
  <c r="P4003" i="211"/>
  <c r="P4002" i="211"/>
  <c r="P4001" i="211"/>
  <c r="P4000" i="211"/>
  <c r="P3999" i="211"/>
  <c r="P3998" i="211"/>
  <c r="P3997" i="211"/>
  <c r="P3996" i="211"/>
  <c r="P3995" i="211"/>
  <c r="P3994" i="211"/>
  <c r="P3993" i="211"/>
  <c r="P3992" i="211"/>
  <c r="P3991" i="211"/>
  <c r="P3990" i="211"/>
  <c r="P3989" i="211"/>
  <c r="P3988" i="211"/>
  <c r="P3987" i="211"/>
  <c r="P3986" i="211"/>
  <c r="P3985" i="211"/>
  <c r="P3984" i="211"/>
  <c r="P3983" i="211"/>
  <c r="P3982" i="211"/>
  <c r="P3981" i="211"/>
  <c r="P3980" i="211"/>
  <c r="P3979" i="211"/>
  <c r="P3978" i="211"/>
  <c r="P3977" i="211"/>
  <c r="P3976" i="211"/>
  <c r="P3975" i="211"/>
  <c r="P3974" i="211"/>
  <c r="P3973" i="211"/>
  <c r="P3972" i="211"/>
  <c r="P3971" i="211"/>
  <c r="P3970" i="211"/>
  <c r="P3969" i="211"/>
  <c r="P3968" i="211"/>
  <c r="P3967" i="211"/>
  <c r="P3966" i="211"/>
  <c r="P3965" i="211"/>
  <c r="P3964" i="211"/>
  <c r="P3963" i="211"/>
  <c r="P3962" i="211"/>
  <c r="P3961" i="211"/>
  <c r="P3960" i="211"/>
  <c r="P3959" i="211"/>
  <c r="P3958" i="211"/>
  <c r="P3957" i="211"/>
  <c r="P3956" i="211"/>
  <c r="P3955" i="211"/>
  <c r="P3954" i="211"/>
  <c r="P3953" i="211"/>
  <c r="P3952" i="211"/>
  <c r="P3951" i="211"/>
  <c r="P3950" i="211"/>
  <c r="P3949" i="211"/>
  <c r="P3948" i="211"/>
  <c r="P3947" i="211"/>
  <c r="P3946" i="211"/>
  <c r="P3945" i="211"/>
  <c r="P3944" i="211"/>
  <c r="P3943" i="211"/>
  <c r="P3942" i="211"/>
  <c r="P3941" i="211"/>
  <c r="P3940" i="211"/>
  <c r="P3939" i="211"/>
  <c r="P3938" i="211"/>
  <c r="P3937" i="211"/>
  <c r="P3936" i="211"/>
  <c r="P3935" i="211"/>
  <c r="P3934" i="211"/>
  <c r="P3933" i="211"/>
  <c r="P3932" i="211"/>
  <c r="P3931" i="211"/>
  <c r="P3930" i="211"/>
  <c r="P3929" i="211"/>
  <c r="P3928" i="211"/>
  <c r="P3927" i="211"/>
  <c r="P3926" i="211"/>
  <c r="P3925" i="211"/>
  <c r="P3924" i="211"/>
  <c r="P3923" i="211"/>
  <c r="P3922" i="211"/>
  <c r="P3921" i="211"/>
  <c r="P3920" i="211"/>
  <c r="P3919" i="211"/>
  <c r="P3918" i="211"/>
  <c r="P3917" i="211"/>
  <c r="P3916" i="211"/>
  <c r="P3915" i="211"/>
  <c r="P3914" i="211"/>
  <c r="P3913" i="211"/>
  <c r="P3912" i="211"/>
  <c r="P3911" i="211"/>
  <c r="P3910" i="211"/>
  <c r="P3909" i="211"/>
  <c r="P3908" i="211"/>
  <c r="P3907" i="211"/>
  <c r="P3906" i="211"/>
  <c r="P3905" i="211"/>
  <c r="P3904" i="211"/>
  <c r="P3903" i="211"/>
  <c r="P3902" i="211"/>
  <c r="P3901" i="211"/>
  <c r="P3900" i="211"/>
  <c r="P3899" i="211"/>
  <c r="P3898" i="211"/>
  <c r="P3897" i="211"/>
  <c r="P3896" i="211"/>
  <c r="P3895" i="211"/>
  <c r="P3894" i="211"/>
  <c r="P3893" i="211"/>
  <c r="P3892" i="211"/>
  <c r="P3891" i="211"/>
  <c r="P3890" i="211"/>
  <c r="P3889" i="211"/>
  <c r="P3888" i="211"/>
  <c r="P3887" i="211"/>
  <c r="P3886" i="211"/>
  <c r="P3884" i="211"/>
  <c r="P3882" i="211"/>
  <c r="P3881" i="211"/>
  <c r="P3880" i="211"/>
  <c r="P3879" i="211"/>
  <c r="P3878" i="211"/>
  <c r="P3877" i="211"/>
  <c r="P3876" i="211"/>
  <c r="P3875" i="211"/>
  <c r="P3874" i="211"/>
  <c r="P3873" i="211"/>
  <c r="P3872" i="211"/>
  <c r="P3871" i="211"/>
  <c r="P3870" i="211"/>
  <c r="P3869" i="211"/>
  <c r="P3868" i="211"/>
  <c r="P3867" i="211"/>
  <c r="P3866" i="211"/>
  <c r="P3865" i="211"/>
  <c r="P3864" i="211"/>
  <c r="P3863" i="211"/>
  <c r="P3862" i="211"/>
  <c r="P3861" i="211"/>
  <c r="P3860" i="211"/>
  <c r="P3859" i="211"/>
  <c r="P3858" i="211"/>
  <c r="P3857" i="211"/>
  <c r="P3856" i="211"/>
  <c r="P3855" i="211"/>
  <c r="P3854" i="211"/>
  <c r="P3853" i="211"/>
  <c r="P3852" i="211"/>
  <c r="P3851" i="211"/>
  <c r="P3850" i="211"/>
  <c r="P3849" i="211"/>
  <c r="P3848" i="211"/>
  <c r="P3847" i="211"/>
  <c r="P3846" i="211"/>
  <c r="P3845" i="211"/>
  <c r="P3844" i="211"/>
  <c r="P3843" i="211"/>
  <c r="P3842" i="211"/>
  <c r="P3841" i="211"/>
  <c r="P3840" i="211"/>
  <c r="P3839" i="211"/>
  <c r="P3838" i="211"/>
  <c r="P3837" i="211"/>
  <c r="P3836" i="211"/>
  <c r="P3835" i="211"/>
  <c r="P3834" i="211"/>
  <c r="P3832" i="211"/>
  <c r="P3831" i="211"/>
  <c r="P3830" i="211"/>
  <c r="P3829" i="211"/>
  <c r="P3828" i="211"/>
  <c r="P3827" i="211"/>
  <c r="P3826" i="211"/>
  <c r="P3825" i="211"/>
  <c r="P3824" i="211"/>
  <c r="P3823" i="211"/>
  <c r="P3822" i="211"/>
  <c r="P3821" i="211"/>
  <c r="P3820" i="211"/>
  <c r="P3819" i="211"/>
  <c r="P3818" i="211"/>
  <c r="P3817" i="211"/>
  <c r="P3816" i="211"/>
  <c r="P3815" i="211"/>
  <c r="P3814" i="211"/>
  <c r="P3813" i="211"/>
  <c r="P3812" i="211"/>
  <c r="P3811" i="211"/>
  <c r="P3810" i="211"/>
  <c r="P3809" i="211"/>
  <c r="P3808" i="211"/>
  <c r="P3807" i="211"/>
  <c r="P3806" i="211"/>
  <c r="P3805" i="211"/>
  <c r="P3804" i="211"/>
  <c r="P3803" i="211"/>
  <c r="P3802" i="211"/>
  <c r="P3801" i="211"/>
  <c r="P3800" i="211"/>
  <c r="P3799" i="211"/>
  <c r="P3798" i="211"/>
  <c r="P3797" i="211"/>
  <c r="P3796" i="211"/>
  <c r="P3795" i="211"/>
  <c r="P3794" i="211"/>
  <c r="P3793" i="211"/>
  <c r="P3792" i="211"/>
  <c r="P3791" i="211"/>
  <c r="P3790" i="211"/>
  <c r="P3789" i="211"/>
  <c r="P3788" i="211"/>
  <c r="P3787" i="211"/>
  <c r="P3786" i="211"/>
  <c r="P3785" i="211"/>
  <c r="P3784" i="211"/>
  <c r="P3783" i="211"/>
  <c r="P3782" i="211"/>
  <c r="P3781" i="211"/>
  <c r="P3780" i="211"/>
  <c r="P3779" i="211"/>
  <c r="P3778" i="211"/>
  <c r="P3777" i="211"/>
  <c r="P3776" i="211"/>
  <c r="P3775" i="211"/>
  <c r="P3774" i="211"/>
  <c r="P3773" i="211"/>
  <c r="P3772" i="211"/>
  <c r="P3771" i="211"/>
  <c r="P3770" i="211"/>
  <c r="P3769" i="211"/>
  <c r="P3768" i="211"/>
  <c r="P3767" i="211"/>
  <c r="P3766" i="211"/>
  <c r="P3765" i="211"/>
  <c r="P3764" i="211"/>
  <c r="P3763" i="211"/>
  <c r="P3762" i="211"/>
  <c r="P3761" i="211"/>
  <c r="P3760" i="211"/>
  <c r="P3759" i="211"/>
  <c r="P3758" i="211"/>
  <c r="P3757" i="211"/>
  <c r="P3755" i="211"/>
  <c r="P3753" i="211"/>
  <c r="P3752" i="211"/>
  <c r="P3751" i="211"/>
  <c r="P3750" i="211"/>
  <c r="P3749" i="211"/>
  <c r="P3748" i="211"/>
  <c r="P3747" i="211"/>
  <c r="P3746" i="211"/>
  <c r="P3745" i="211"/>
  <c r="P3744" i="211"/>
  <c r="P3743" i="211"/>
  <c r="P3742" i="211"/>
  <c r="P3741" i="211"/>
  <c r="P3740" i="211"/>
  <c r="P3739" i="211"/>
  <c r="P3738" i="211"/>
  <c r="P3737" i="211"/>
  <c r="P3736" i="211"/>
  <c r="P3735" i="211"/>
  <c r="P3734" i="211"/>
  <c r="P3733" i="211"/>
  <c r="P3732" i="211"/>
  <c r="P3731" i="211"/>
  <c r="P3730" i="211"/>
  <c r="P3729" i="211"/>
  <c r="P3728" i="211"/>
  <c r="P3727" i="211"/>
  <c r="P3726" i="211"/>
  <c r="P3725" i="211"/>
  <c r="P3724" i="211"/>
  <c r="P3723" i="211"/>
  <c r="P3722" i="211"/>
  <c r="P3721" i="211"/>
  <c r="P3720" i="211"/>
  <c r="P3719" i="211"/>
  <c r="P3718" i="211"/>
  <c r="P3717" i="211"/>
  <c r="P3716" i="211"/>
  <c r="P3715" i="211"/>
  <c r="P3714" i="211"/>
  <c r="P3713" i="211"/>
  <c r="P3712" i="211"/>
  <c r="P3711" i="211"/>
  <c r="P3710" i="211"/>
  <c r="P3709" i="211"/>
  <c r="P3708" i="211"/>
  <c r="P3707" i="211"/>
  <c r="P3706" i="211"/>
  <c r="P3705" i="211"/>
  <c r="P3704" i="211"/>
  <c r="P3703" i="211"/>
  <c r="P3702" i="211"/>
  <c r="P3701" i="211"/>
  <c r="P3700" i="211"/>
  <c r="P3699" i="211"/>
  <c r="P3698" i="211"/>
  <c r="P3697" i="211"/>
  <c r="P3696" i="211"/>
  <c r="P3695" i="211"/>
  <c r="P3694" i="211"/>
  <c r="P3693" i="211"/>
  <c r="P3692" i="211"/>
  <c r="P3691" i="211"/>
  <c r="P3690" i="211"/>
  <c r="P3689" i="211"/>
  <c r="P3688" i="211"/>
  <c r="P3687" i="211"/>
  <c r="P3686" i="211"/>
  <c r="P3685" i="211"/>
  <c r="P3684" i="211"/>
  <c r="P3683" i="211"/>
  <c r="P3682" i="211"/>
  <c r="P3681" i="211"/>
  <c r="P3680" i="211"/>
  <c r="P3679" i="211"/>
  <c r="P3678" i="211"/>
  <c r="P3677" i="211"/>
  <c r="P3676" i="211"/>
  <c r="P3675" i="211"/>
  <c r="P3674" i="211"/>
  <c r="P3673" i="211"/>
  <c r="P3672" i="211"/>
  <c r="P3671" i="211"/>
  <c r="P3670" i="211"/>
  <c r="P3669" i="211"/>
  <c r="P3668" i="211"/>
  <c r="P3667" i="211"/>
  <c r="P3666" i="211"/>
  <c r="P3665" i="211"/>
  <c r="P3664" i="211"/>
  <c r="P3663" i="211"/>
  <c r="P3662" i="211"/>
  <c r="P3661" i="211"/>
  <c r="P3660" i="211"/>
  <c r="P3659" i="211"/>
  <c r="P3658" i="211"/>
  <c r="P3657" i="211"/>
  <c r="P3656" i="211"/>
  <c r="P3655" i="211"/>
  <c r="P3654" i="211"/>
  <c r="P3653" i="211"/>
  <c r="P3652" i="211"/>
  <c r="P3651" i="211"/>
  <c r="P3650" i="211"/>
  <c r="P3648" i="211"/>
  <c r="P3646" i="211"/>
  <c r="P3645" i="211"/>
  <c r="P3644" i="211"/>
  <c r="P3643" i="211"/>
  <c r="P3642" i="211"/>
  <c r="P3641" i="211"/>
  <c r="P3640" i="211"/>
  <c r="P3639" i="211"/>
  <c r="P3638" i="211"/>
  <c r="P3637" i="211"/>
  <c r="P3636" i="211"/>
  <c r="P3635" i="211"/>
  <c r="P3634" i="211"/>
  <c r="P3633" i="211"/>
  <c r="P3632" i="211"/>
  <c r="P3631" i="211"/>
  <c r="P3630" i="211"/>
  <c r="P3629" i="211"/>
  <c r="P3628" i="211"/>
  <c r="P3627" i="211"/>
  <c r="P3626" i="211"/>
  <c r="P3625" i="211"/>
  <c r="P3624" i="211"/>
  <c r="P3623" i="211"/>
  <c r="P3622" i="211"/>
  <c r="P3621" i="211"/>
  <c r="P3620" i="211"/>
  <c r="P3619" i="211"/>
  <c r="P3618" i="211"/>
  <c r="P3617" i="211"/>
  <c r="P3615" i="211"/>
  <c r="P3614" i="211"/>
  <c r="P3613" i="211"/>
  <c r="P3612" i="211"/>
  <c r="P3611" i="211"/>
  <c r="P3610" i="211"/>
  <c r="P3609" i="211"/>
  <c r="P3608" i="211"/>
  <c r="P3607" i="211"/>
  <c r="P3606" i="211"/>
  <c r="P3605" i="211"/>
  <c r="P3604" i="211"/>
  <c r="P3603" i="211"/>
  <c r="P3602" i="211"/>
  <c r="P3601" i="211"/>
  <c r="P3600" i="211"/>
  <c r="P3599" i="211"/>
  <c r="P3598" i="211"/>
  <c r="P3597" i="211"/>
  <c r="P3596" i="211"/>
  <c r="P3595" i="211"/>
  <c r="P3594" i="211"/>
  <c r="P3593" i="211"/>
  <c r="P3592" i="211"/>
  <c r="P3591" i="211"/>
  <c r="P3590" i="211"/>
  <c r="P3589" i="211"/>
  <c r="P3588" i="211"/>
  <c r="P3587" i="211"/>
  <c r="P3586" i="211"/>
  <c r="P3585" i="211"/>
  <c r="P3584" i="211"/>
  <c r="P3583" i="211"/>
  <c r="P3582" i="211"/>
  <c r="P3581" i="211"/>
  <c r="P3580" i="211"/>
  <c r="P3579" i="211"/>
  <c r="P3578" i="211"/>
  <c r="P3577" i="211"/>
  <c r="P3576" i="211"/>
  <c r="P3575" i="211"/>
  <c r="P3574" i="211"/>
  <c r="P3573" i="211"/>
  <c r="P3572" i="211"/>
  <c r="P3571" i="211"/>
  <c r="P3570" i="211"/>
  <c r="P3569" i="211"/>
  <c r="P3568" i="211"/>
  <c r="P3567" i="211"/>
  <c r="P3566" i="211"/>
  <c r="P3565" i="211"/>
  <c r="P3564" i="211"/>
  <c r="P3563" i="211"/>
  <c r="P3561" i="211"/>
  <c r="P3560" i="211"/>
  <c r="P3559" i="211"/>
  <c r="P3558" i="211"/>
  <c r="P3557" i="211"/>
  <c r="P3556" i="211"/>
  <c r="P3555" i="211"/>
  <c r="P3554" i="211"/>
  <c r="P3553" i="211"/>
  <c r="P3552" i="211"/>
  <c r="P3551" i="211"/>
  <c r="P3550" i="211"/>
  <c r="P3549" i="211"/>
  <c r="P3548" i="211"/>
  <c r="P3547" i="211"/>
  <c r="P3546" i="211"/>
  <c r="P3545" i="211"/>
  <c r="P3544" i="211"/>
  <c r="P3543" i="211"/>
  <c r="P3542" i="211"/>
  <c r="P3541" i="211"/>
  <c r="P3540" i="211"/>
  <c r="P3539" i="211"/>
  <c r="P3538" i="211"/>
  <c r="P3537" i="211"/>
  <c r="P3536" i="211"/>
  <c r="P3535" i="211"/>
  <c r="P3534" i="211"/>
  <c r="P3533" i="211"/>
  <c r="P3532" i="211"/>
  <c r="P3531" i="211"/>
  <c r="P3530" i="211"/>
  <c r="P3529" i="211"/>
  <c r="P3528" i="211"/>
  <c r="P3527" i="211"/>
  <c r="P3526" i="211"/>
  <c r="P3525" i="211"/>
  <c r="P3524" i="211"/>
  <c r="P3523" i="211"/>
  <c r="P3522" i="211"/>
  <c r="P3521" i="211"/>
  <c r="P3520" i="211"/>
  <c r="P3519" i="211"/>
  <c r="P3518" i="211"/>
  <c r="P3517" i="211"/>
  <c r="P3516" i="211"/>
  <c r="P3515" i="211"/>
  <c r="P3514" i="211"/>
  <c r="P3513" i="211"/>
  <c r="P3512" i="211"/>
  <c r="P3511" i="211"/>
  <c r="P3510" i="211"/>
  <c r="P3509" i="211"/>
  <c r="P3508" i="211"/>
  <c r="P3507" i="211"/>
  <c r="P3506" i="211"/>
  <c r="P3505" i="211"/>
  <c r="P3504" i="211"/>
  <c r="P3503" i="211"/>
  <c r="P3502" i="211"/>
  <c r="P3501" i="211"/>
  <c r="P3500" i="211"/>
  <c r="P3499" i="211"/>
  <c r="P3498" i="211"/>
  <c r="P3497" i="211"/>
  <c r="P3496" i="211"/>
  <c r="P3495" i="211"/>
  <c r="P3494" i="211"/>
  <c r="P3493" i="211"/>
  <c r="P3492" i="211"/>
  <c r="P3491" i="211"/>
  <c r="P3490" i="211"/>
  <c r="P3489" i="211"/>
  <c r="P3488" i="211"/>
  <c r="P3487" i="211"/>
  <c r="P3486" i="211"/>
  <c r="P3485" i="211"/>
  <c r="P3484" i="211"/>
  <c r="P3483" i="211"/>
  <c r="P3482" i="211"/>
  <c r="P3481" i="211"/>
  <c r="P3480" i="211"/>
  <c r="P3479" i="211"/>
  <c r="P3478" i="211"/>
  <c r="P3477" i="211"/>
  <c r="P3476" i="211"/>
  <c r="P3475" i="211"/>
  <c r="P3474" i="211"/>
  <c r="P3473" i="211"/>
  <c r="P3472" i="211"/>
  <c r="P3471" i="211"/>
  <c r="P3470" i="211"/>
  <c r="P3469" i="211"/>
  <c r="P3468" i="211"/>
  <c r="P3467" i="211"/>
  <c r="P3466" i="211"/>
  <c r="P3465" i="211"/>
  <c r="P3464" i="211"/>
  <c r="P3463" i="211"/>
  <c r="P3462" i="211"/>
  <c r="P3461" i="211"/>
  <c r="P3460" i="211"/>
  <c r="P3459" i="211"/>
  <c r="P3458" i="211"/>
  <c r="P3457" i="211"/>
  <c r="P3456" i="211"/>
  <c r="P3455" i="211"/>
  <c r="P3454" i="211"/>
  <c r="P3453" i="211"/>
  <c r="P3451" i="211"/>
  <c r="P3450" i="211"/>
  <c r="P3449" i="211"/>
  <c r="P3448" i="211"/>
  <c r="P3447" i="211"/>
  <c r="P3446" i="211"/>
  <c r="P3445" i="211"/>
  <c r="P3444" i="211"/>
  <c r="P3443" i="211"/>
  <c r="P3442" i="211"/>
  <c r="P3441" i="211"/>
  <c r="P3440" i="211"/>
  <c r="P3439" i="211"/>
  <c r="P3438" i="211"/>
  <c r="P3437" i="211"/>
  <c r="P3436" i="211"/>
  <c r="P3435" i="211"/>
  <c r="P3434" i="211"/>
  <c r="P3433" i="211"/>
  <c r="P3432" i="211"/>
  <c r="P3431" i="211"/>
  <c r="P3430" i="211"/>
  <c r="P3429" i="211"/>
  <c r="P3428" i="211"/>
  <c r="P3427" i="211"/>
  <c r="P3426" i="211"/>
  <c r="P3425" i="211"/>
  <c r="P3424" i="211"/>
  <c r="P3423" i="211"/>
  <c r="P3422" i="211"/>
  <c r="P3421" i="211"/>
  <c r="P3420" i="211"/>
  <c r="P3419" i="211"/>
  <c r="P3418" i="211"/>
  <c r="P3417" i="211"/>
  <c r="P3416" i="211"/>
  <c r="P3415" i="211"/>
  <c r="P3414" i="211"/>
  <c r="P3413" i="211"/>
  <c r="P3412" i="211"/>
  <c r="P3411" i="211"/>
  <c r="P3410" i="211"/>
  <c r="P3409" i="211"/>
  <c r="P3408" i="211"/>
  <c r="P3407" i="211"/>
  <c r="P3406" i="211"/>
  <c r="P3405" i="211"/>
  <c r="P3404" i="211"/>
  <c r="P3403" i="211"/>
  <c r="P3402" i="211"/>
  <c r="P3401" i="211"/>
  <c r="P3400" i="211"/>
  <c r="P3399" i="211"/>
  <c r="P3398" i="211"/>
  <c r="P3397" i="211"/>
  <c r="P3396" i="211"/>
  <c r="P3395" i="211"/>
  <c r="P3394" i="211"/>
  <c r="P3393" i="211"/>
  <c r="P3392" i="211"/>
  <c r="P3391" i="211"/>
  <c r="P3390" i="211"/>
  <c r="P3389" i="211"/>
  <c r="P3388" i="211"/>
  <c r="P3387" i="211"/>
  <c r="P3384" i="211"/>
  <c r="P3381" i="211"/>
  <c r="P3380" i="211"/>
  <c r="P3379" i="211"/>
  <c r="P3378" i="211"/>
  <c r="P3377" i="211"/>
  <c r="P3376" i="211"/>
  <c r="P3375" i="211"/>
  <c r="P3374" i="211"/>
  <c r="P3373" i="211"/>
  <c r="P3372" i="211"/>
  <c r="P3371" i="211"/>
  <c r="P3370" i="211"/>
  <c r="P3369" i="211"/>
  <c r="P3368" i="211"/>
  <c r="P3367" i="211"/>
  <c r="P3366" i="211"/>
  <c r="P3365" i="211"/>
  <c r="P3364" i="211"/>
  <c r="P3363" i="211"/>
  <c r="P3362" i="211"/>
  <c r="P3361" i="211"/>
  <c r="P3360" i="211"/>
  <c r="P3359" i="211"/>
  <c r="P3358" i="211"/>
  <c r="P3357" i="211"/>
  <c r="P3356" i="211"/>
  <c r="P3355" i="211"/>
  <c r="P3354" i="211"/>
  <c r="P3353" i="211"/>
  <c r="P3352" i="211"/>
  <c r="P3351" i="211"/>
  <c r="P3350" i="211"/>
  <c r="P3349" i="211"/>
  <c r="P3348" i="211"/>
  <c r="P3347" i="211"/>
  <c r="P3346" i="211"/>
  <c r="P3345" i="211"/>
  <c r="P3344" i="211"/>
  <c r="P3343" i="211"/>
  <c r="P3342" i="211"/>
  <c r="P3341" i="211"/>
  <c r="P3340" i="211"/>
  <c r="P3339" i="211"/>
  <c r="P3338" i="211"/>
  <c r="P3337" i="211"/>
  <c r="P3336" i="211"/>
  <c r="P3335" i="211"/>
  <c r="P3334" i="211"/>
  <c r="P3333" i="211"/>
  <c r="P3332" i="211"/>
  <c r="P3331" i="211"/>
  <c r="P3330" i="211"/>
  <c r="P3329" i="211"/>
  <c r="P3328" i="211"/>
  <c r="P3327" i="211"/>
  <c r="P3326" i="211"/>
  <c r="P3325" i="211"/>
  <c r="P3324" i="211"/>
  <c r="P3323" i="211"/>
  <c r="P3322" i="211"/>
  <c r="P3321" i="211"/>
  <c r="P3320" i="211"/>
  <c r="P3319" i="211"/>
  <c r="P3318" i="211"/>
  <c r="P3317" i="211"/>
  <c r="P3316" i="211"/>
  <c r="P3315" i="211"/>
  <c r="P3314" i="211"/>
  <c r="P3313" i="211"/>
  <c r="P3312" i="211"/>
  <c r="P3311" i="211"/>
  <c r="P3310" i="211"/>
  <c r="P3309" i="211"/>
  <c r="P3308" i="211"/>
  <c r="P3307" i="211"/>
  <c r="P3306" i="211"/>
  <c r="P3305" i="211"/>
  <c r="P3304" i="211"/>
  <c r="P3303" i="211"/>
  <c r="P3302" i="211"/>
  <c r="P3301" i="211"/>
  <c r="P3300" i="211"/>
  <c r="P3299" i="211"/>
  <c r="P3298" i="211"/>
  <c r="P3297" i="211"/>
  <c r="P3296" i="211"/>
  <c r="P3295" i="211"/>
  <c r="P3294" i="211"/>
  <c r="P3293" i="211"/>
  <c r="P3292" i="211"/>
  <c r="P3290" i="211"/>
  <c r="P3289" i="211"/>
  <c r="P3288" i="211"/>
  <c r="P3287" i="211"/>
  <c r="P3286" i="211"/>
  <c r="P3285" i="211"/>
  <c r="P3284" i="211"/>
  <c r="P3283" i="211"/>
  <c r="P3282" i="211"/>
  <c r="P3281" i="211"/>
  <c r="P3280" i="211"/>
  <c r="P3279" i="211"/>
  <c r="P3278" i="211"/>
  <c r="P3277" i="211"/>
  <c r="P3276" i="211"/>
  <c r="P3275" i="211"/>
  <c r="P3274" i="211"/>
  <c r="P3273" i="211"/>
  <c r="P3272" i="211"/>
  <c r="P3271" i="211"/>
  <c r="P3270" i="211"/>
  <c r="P3269" i="211"/>
  <c r="P3268" i="211"/>
  <c r="P3267" i="211"/>
  <c r="P3266" i="211"/>
  <c r="P3265" i="211"/>
  <c r="P3264" i="211"/>
  <c r="P3263" i="211"/>
  <c r="P3262" i="211"/>
  <c r="P3261" i="211"/>
  <c r="P3260" i="211"/>
  <c r="P3259" i="211"/>
  <c r="P3258" i="211"/>
  <c r="P3257" i="211"/>
  <c r="P3256" i="211"/>
  <c r="P3255" i="211"/>
  <c r="P3254" i="211"/>
  <c r="P3253" i="211"/>
  <c r="P3252" i="211"/>
  <c r="P3251" i="211"/>
  <c r="P3250" i="211"/>
  <c r="P3249" i="211"/>
  <c r="P3248" i="211"/>
  <c r="P3247" i="211"/>
  <c r="P3246" i="211"/>
  <c r="P3245" i="211"/>
  <c r="P3244" i="211"/>
  <c r="P3243" i="211"/>
  <c r="P3242" i="211"/>
  <c r="P3241" i="211"/>
  <c r="P3240" i="211"/>
  <c r="P3239" i="211"/>
  <c r="P3238" i="211"/>
  <c r="P3237" i="211"/>
  <c r="P3236" i="211"/>
  <c r="P3235" i="211"/>
  <c r="P3234" i="211"/>
  <c r="P3233" i="211"/>
  <c r="P3232" i="211"/>
  <c r="P3231" i="211"/>
  <c r="P3230" i="211"/>
  <c r="P3229" i="211"/>
  <c r="P3228" i="211"/>
  <c r="P3227" i="211"/>
  <c r="P3226" i="211"/>
  <c r="P3225" i="211"/>
  <c r="P3224" i="211"/>
  <c r="P3223" i="211"/>
  <c r="P3222" i="211"/>
  <c r="P3221" i="211"/>
  <c r="P3220" i="211"/>
  <c r="P3219" i="211"/>
  <c r="P3218" i="211"/>
  <c r="P3217" i="211"/>
  <c r="P3216" i="211"/>
  <c r="P3215" i="211"/>
  <c r="P3214" i="211"/>
  <c r="P3213" i="211"/>
  <c r="P3212" i="211"/>
  <c r="P3211" i="211"/>
  <c r="P3210" i="211"/>
  <c r="P3209" i="211"/>
  <c r="P3208" i="211"/>
  <c r="P3207" i="211"/>
  <c r="P3206" i="211"/>
  <c r="P3205" i="211"/>
  <c r="P3204" i="211"/>
  <c r="P3203" i="211"/>
  <c r="P3202" i="211"/>
  <c r="P3201" i="211"/>
  <c r="P3200" i="211"/>
  <c r="P3199" i="211"/>
  <c r="P3198" i="211"/>
  <c r="P3197" i="211"/>
  <c r="P3196" i="211"/>
  <c r="P3195" i="211"/>
  <c r="P3194" i="211"/>
  <c r="P3193" i="211"/>
  <c r="P3192" i="211"/>
  <c r="P3191" i="211"/>
  <c r="P3190" i="211"/>
  <c r="P3189" i="211"/>
  <c r="P3188" i="211"/>
  <c r="P3187" i="211"/>
  <c r="P3186" i="211"/>
  <c r="P3185" i="211"/>
  <c r="P3184" i="211"/>
  <c r="P3183" i="211"/>
  <c r="P3182" i="211"/>
  <c r="P3181" i="211"/>
  <c r="P3180" i="211"/>
  <c r="P3179" i="211"/>
  <c r="P3178" i="211"/>
  <c r="P3177" i="211"/>
  <c r="P3176" i="211"/>
  <c r="P3175" i="211"/>
  <c r="P3174" i="211"/>
  <c r="P3173" i="211"/>
  <c r="P3172" i="211"/>
  <c r="P3171" i="211"/>
  <c r="P3170" i="211"/>
  <c r="P3169" i="211"/>
  <c r="P3168" i="211"/>
  <c r="P3167" i="211"/>
  <c r="P3166" i="211"/>
  <c r="P3165" i="211"/>
  <c r="P3164" i="211"/>
  <c r="P3163" i="211"/>
  <c r="P3162" i="211"/>
  <c r="P3161" i="211"/>
  <c r="P3160" i="211"/>
  <c r="P3159" i="211"/>
  <c r="P3158" i="211"/>
  <c r="P3157" i="211"/>
  <c r="P3156" i="211"/>
  <c r="P3155" i="211"/>
  <c r="P3154" i="211"/>
  <c r="P3153" i="211"/>
  <c r="P3152" i="211"/>
  <c r="P3151" i="211"/>
  <c r="P3150" i="211"/>
  <c r="P3149" i="211"/>
  <c r="P3148" i="211"/>
  <c r="P3147" i="211"/>
  <c r="P3146" i="211"/>
  <c r="P3145" i="211"/>
  <c r="P3144" i="211"/>
  <c r="P3143" i="211"/>
  <c r="P3142" i="211"/>
  <c r="P3141" i="211"/>
  <c r="P3140" i="211"/>
  <c r="P3138" i="211"/>
  <c r="P3137" i="211"/>
  <c r="P3136" i="211"/>
  <c r="P3135" i="211"/>
  <c r="P3134" i="211"/>
  <c r="P3133" i="211"/>
  <c r="P3132" i="211"/>
  <c r="P3131" i="211"/>
  <c r="P3130" i="211"/>
  <c r="P3129" i="211"/>
  <c r="P3128" i="211"/>
  <c r="P3127" i="211"/>
  <c r="P3126" i="211"/>
  <c r="P3125" i="211"/>
  <c r="P3124" i="211"/>
  <c r="P3123" i="211"/>
  <c r="P3122" i="211"/>
  <c r="P3121" i="211"/>
  <c r="P3120" i="211"/>
  <c r="P3119" i="211"/>
  <c r="P3118" i="211"/>
  <c r="P3117" i="211"/>
  <c r="P3116" i="211"/>
  <c r="P3115" i="211"/>
  <c r="P3114" i="211"/>
  <c r="P3113" i="211"/>
  <c r="P3112" i="211"/>
  <c r="P3111" i="211"/>
  <c r="P3110" i="211"/>
  <c r="P3109" i="211"/>
  <c r="P3108" i="211"/>
  <c r="P3107" i="211"/>
  <c r="P3106" i="211"/>
  <c r="P3105" i="211"/>
  <c r="P3104" i="211"/>
  <c r="P3103" i="211"/>
  <c r="P3102" i="211"/>
  <c r="P3101" i="211"/>
  <c r="P3100" i="211"/>
  <c r="P3099" i="211"/>
  <c r="P3098" i="211"/>
  <c r="P3097" i="211"/>
  <c r="P3096" i="211"/>
  <c r="P3095" i="211"/>
  <c r="P3094" i="211"/>
  <c r="P3093" i="211"/>
  <c r="P3092" i="211"/>
  <c r="P3091" i="211"/>
  <c r="P3090" i="211"/>
  <c r="P3089" i="211"/>
  <c r="P3088" i="211"/>
  <c r="P3087" i="211"/>
  <c r="P3086" i="211"/>
  <c r="P3085" i="211"/>
  <c r="P3084" i="211"/>
  <c r="P3083" i="211"/>
  <c r="P3082" i="211"/>
  <c r="P3081" i="211"/>
  <c r="P3080" i="211"/>
  <c r="P3079" i="211"/>
  <c r="P3078" i="211"/>
  <c r="P3077" i="211"/>
  <c r="P3076" i="211"/>
  <c r="P3075" i="211"/>
  <c r="P3074" i="211"/>
  <c r="P3073" i="211"/>
  <c r="P3072" i="211"/>
  <c r="P3071" i="211"/>
  <c r="P3070" i="211"/>
  <c r="P3069" i="211"/>
  <c r="P3068" i="211"/>
  <c r="P3067" i="211"/>
  <c r="P3066" i="211"/>
  <c r="P3065" i="211"/>
  <c r="P3064" i="211"/>
  <c r="P3063" i="211"/>
  <c r="P3062" i="211"/>
  <c r="P3061" i="211"/>
  <c r="P3060" i="211"/>
  <c r="P3059" i="211"/>
  <c r="P3058" i="211"/>
  <c r="P3057" i="211"/>
  <c r="P3056" i="211"/>
  <c r="P3055" i="211"/>
  <c r="P3054" i="211"/>
  <c r="P3053" i="211"/>
  <c r="P3052" i="211"/>
  <c r="P3051" i="211"/>
  <c r="P3050" i="211"/>
  <c r="P3049" i="211"/>
  <c r="P3048" i="211"/>
  <c r="P3047" i="211"/>
  <c r="P3046" i="211"/>
  <c r="P3045" i="211"/>
  <c r="P3044" i="211"/>
  <c r="P3043" i="211"/>
  <c r="P3042" i="211"/>
  <c r="P3041" i="211"/>
  <c r="P3039" i="211"/>
  <c r="P3038" i="211"/>
  <c r="P3037" i="211"/>
  <c r="P3036" i="211"/>
  <c r="P3035" i="211"/>
  <c r="P3034" i="211"/>
  <c r="P3033" i="211"/>
  <c r="P3032" i="211"/>
  <c r="P3031" i="211"/>
  <c r="P3030" i="211"/>
  <c r="P3029" i="211"/>
  <c r="P3028" i="211"/>
  <c r="P3027" i="211"/>
  <c r="P3026" i="211"/>
  <c r="P3025" i="211"/>
  <c r="P3024" i="211"/>
  <c r="P3023" i="211"/>
  <c r="P3022" i="211"/>
  <c r="P3021" i="211"/>
  <c r="P3020" i="211"/>
  <c r="P3019" i="211"/>
  <c r="P3018" i="211"/>
  <c r="P3017" i="211"/>
  <c r="P3016" i="211"/>
  <c r="P3015" i="211"/>
  <c r="P3014" i="211"/>
  <c r="P3013" i="211"/>
  <c r="P3012" i="211"/>
  <c r="P3011" i="211"/>
  <c r="P3010" i="211"/>
  <c r="P3009" i="211"/>
  <c r="P3008" i="211"/>
  <c r="P3007" i="211"/>
  <c r="P3006" i="211"/>
  <c r="P3005" i="211"/>
  <c r="P3004" i="211"/>
  <c r="P3003" i="211"/>
  <c r="P3002" i="211"/>
  <c r="P3001" i="211"/>
  <c r="P3000" i="211"/>
  <c r="P2999" i="211"/>
  <c r="P2998" i="211"/>
  <c r="P2997" i="211"/>
  <c r="P2996" i="211"/>
  <c r="P2995" i="211"/>
  <c r="P2994" i="211"/>
  <c r="P2993" i="211"/>
  <c r="P2992" i="211"/>
  <c r="P2991" i="211"/>
  <c r="P2990" i="211"/>
  <c r="P2989" i="211"/>
  <c r="P2988" i="211"/>
  <c r="P2987" i="211"/>
  <c r="P2986" i="211"/>
  <c r="P2985" i="211"/>
  <c r="P2984" i="211"/>
  <c r="P2983" i="211"/>
  <c r="P2982" i="211"/>
  <c r="P2981" i="211"/>
  <c r="P2980" i="211"/>
  <c r="P2979" i="211"/>
  <c r="P2978" i="211"/>
  <c r="P2977" i="211"/>
  <c r="P2976" i="211"/>
  <c r="P2975" i="211"/>
  <c r="P2974" i="211"/>
  <c r="P2973" i="211"/>
  <c r="P2972" i="211"/>
  <c r="P2971" i="211"/>
  <c r="P2970" i="211"/>
  <c r="P2969" i="211"/>
  <c r="P2968" i="211"/>
  <c r="P2967" i="211"/>
  <c r="P2966" i="211"/>
  <c r="P2965" i="211"/>
  <c r="P2964" i="211"/>
  <c r="P2963" i="211"/>
  <c r="P2962" i="211"/>
  <c r="P2961" i="211"/>
  <c r="P2960" i="211"/>
  <c r="P2959" i="211"/>
  <c r="P2958" i="211"/>
  <c r="P2957" i="211"/>
  <c r="P2956" i="211"/>
  <c r="P2955" i="211"/>
  <c r="P2954" i="211"/>
  <c r="P2953" i="211"/>
  <c r="P2952" i="211"/>
  <c r="P2951" i="211"/>
  <c r="P2950" i="211"/>
  <c r="P2949" i="211"/>
  <c r="P2948" i="211"/>
  <c r="P2947" i="211"/>
  <c r="P2946" i="211"/>
  <c r="P2945" i="211"/>
  <c r="P2944" i="211"/>
  <c r="P2943" i="211"/>
  <c r="P2942" i="211"/>
  <c r="P2941" i="211"/>
  <c r="P2940" i="211"/>
  <c r="P2939" i="211"/>
  <c r="P2938" i="211"/>
  <c r="P2937" i="211"/>
  <c r="P2936" i="211"/>
  <c r="P2935" i="211"/>
  <c r="P2934" i="211"/>
  <c r="P2933" i="211"/>
  <c r="P2932" i="211"/>
  <c r="P2931" i="211"/>
  <c r="P2930" i="211"/>
  <c r="P2929" i="211"/>
  <c r="P2928" i="211"/>
  <c r="P2927" i="211"/>
  <c r="P2926" i="211"/>
  <c r="P2925" i="211"/>
  <c r="P2924" i="211"/>
  <c r="P2923" i="211"/>
  <c r="P2922" i="211"/>
  <c r="P2921" i="211"/>
  <c r="P2920" i="211"/>
  <c r="P2919" i="211"/>
  <c r="P2918" i="211"/>
  <c r="P2917" i="211"/>
  <c r="P2916" i="211"/>
  <c r="P2915" i="211"/>
  <c r="P2914" i="211"/>
  <c r="P2913" i="211"/>
  <c r="P2912" i="211"/>
  <c r="P2911" i="211"/>
  <c r="P2910" i="211"/>
  <c r="P2909" i="211"/>
  <c r="P2908" i="211"/>
  <c r="P2907" i="211"/>
  <c r="P2906" i="211"/>
  <c r="P2905" i="211"/>
  <c r="P2904" i="211"/>
  <c r="P2903" i="211"/>
  <c r="P2902" i="211"/>
  <c r="P2901" i="211"/>
  <c r="P2900" i="211"/>
  <c r="P2899" i="211"/>
  <c r="P2898" i="211"/>
  <c r="P2897" i="211"/>
  <c r="P2896" i="211"/>
  <c r="P2895" i="211"/>
  <c r="P2894" i="211"/>
  <c r="P2893" i="211"/>
  <c r="P2892" i="211"/>
  <c r="P2891" i="211"/>
  <c r="P2890" i="211"/>
  <c r="P2889" i="211"/>
  <c r="P2888" i="211"/>
  <c r="P2887" i="211"/>
  <c r="P2886" i="211"/>
  <c r="P2885" i="211"/>
  <c r="P2884" i="211"/>
  <c r="P2883" i="211"/>
  <c r="P2882" i="211"/>
  <c r="P2881" i="211"/>
  <c r="P2880" i="211"/>
  <c r="P2879" i="211"/>
  <c r="P2878" i="211"/>
  <c r="P2877" i="211"/>
  <c r="P2876" i="211"/>
  <c r="P2875" i="211"/>
  <c r="P2874" i="211"/>
  <c r="P2873" i="211"/>
  <c r="P2872" i="211"/>
  <c r="P2871" i="211"/>
  <c r="P2870" i="211"/>
  <c r="P2869" i="211"/>
  <c r="P2868" i="211"/>
  <c r="P2867" i="211"/>
  <c r="P2866" i="211"/>
  <c r="P2865" i="211"/>
  <c r="P2864" i="211"/>
  <c r="P2863" i="211"/>
  <c r="P2862" i="211"/>
  <c r="P2861" i="211"/>
  <c r="P2860" i="211"/>
  <c r="P2859" i="211"/>
  <c r="P2858" i="211"/>
  <c r="P2857" i="211"/>
  <c r="P2856" i="211"/>
  <c r="P2855" i="211"/>
  <c r="P2854" i="211"/>
  <c r="P2853" i="211"/>
  <c r="P2852" i="211"/>
  <c r="P2851" i="211"/>
  <c r="P2850" i="211"/>
  <c r="P2849" i="211"/>
  <c r="P2848" i="211"/>
  <c r="P2847" i="211"/>
  <c r="P2846" i="211"/>
  <c r="P2845" i="211"/>
  <c r="P2844" i="211"/>
  <c r="P2843" i="211"/>
  <c r="P2842" i="211"/>
  <c r="P2841" i="211"/>
  <c r="P2840" i="211"/>
  <c r="P2839" i="211"/>
  <c r="P2838" i="211"/>
  <c r="P2837" i="211"/>
  <c r="P2836" i="211"/>
  <c r="P2835" i="211"/>
  <c r="P2834" i="211"/>
  <c r="P2833" i="211"/>
  <c r="P2832" i="211"/>
  <c r="P2831" i="211"/>
  <c r="P2830" i="211"/>
  <c r="P2828" i="211"/>
  <c r="P2827" i="211"/>
  <c r="P2826" i="211"/>
  <c r="P2825" i="211"/>
  <c r="P2824" i="211"/>
  <c r="P2823" i="211"/>
  <c r="P2822" i="211"/>
  <c r="P2821" i="211"/>
  <c r="P2820" i="211"/>
  <c r="P2819" i="211"/>
  <c r="P2818" i="211"/>
  <c r="P2813" i="211"/>
  <c r="P2812" i="211"/>
  <c r="P2811" i="211"/>
  <c r="P2810" i="211"/>
  <c r="P2809" i="211"/>
  <c r="P2808" i="211"/>
  <c r="P2807" i="211"/>
  <c r="P2806" i="211"/>
  <c r="P2805" i="211"/>
  <c r="P2804" i="211"/>
  <c r="P2803" i="211"/>
  <c r="P2802" i="211"/>
  <c r="P2801" i="211"/>
  <c r="P2800" i="211"/>
  <c r="P2799" i="211"/>
  <c r="P2798" i="211"/>
  <c r="P2797" i="211"/>
  <c r="P2796" i="211"/>
  <c r="P2795" i="211"/>
  <c r="P2794" i="211"/>
  <c r="P2793" i="211"/>
  <c r="P2792" i="211"/>
  <c r="P2791" i="211"/>
  <c r="P2790" i="211"/>
  <c r="P2789" i="211"/>
  <c r="P2788" i="211"/>
  <c r="P2787" i="211"/>
  <c r="P2786" i="211"/>
  <c r="P2785" i="211"/>
  <c r="P2784" i="211"/>
  <c r="P2783" i="211"/>
  <c r="P2782" i="211"/>
  <c r="P2781" i="211"/>
  <c r="P2780" i="211"/>
  <c r="P2779" i="211"/>
  <c r="P2778" i="211"/>
  <c r="P2776" i="211"/>
  <c r="P2775" i="211"/>
  <c r="P2774" i="211"/>
  <c r="P2773" i="211"/>
  <c r="P2772" i="211"/>
  <c r="P2771" i="211"/>
  <c r="P2770" i="211"/>
  <c r="P2769" i="211"/>
  <c r="P2768" i="211"/>
  <c r="P2767" i="211"/>
  <c r="P2766" i="211"/>
  <c r="P2765" i="211"/>
  <c r="P2764" i="211"/>
  <c r="P2763" i="211"/>
  <c r="P2762" i="211"/>
  <c r="P2761" i="211"/>
  <c r="P2760" i="211"/>
  <c r="P2759" i="211"/>
  <c r="P2758" i="211"/>
  <c r="P2756" i="211"/>
  <c r="P2755" i="211"/>
  <c r="P2754" i="211"/>
  <c r="P2753" i="211"/>
  <c r="P2752" i="211"/>
  <c r="P2751" i="211"/>
  <c r="P2750" i="211"/>
  <c r="P2749" i="211"/>
  <c r="P2748" i="211"/>
  <c r="P2747" i="211"/>
  <c r="P2746" i="211"/>
  <c r="P2745" i="211"/>
  <c r="P2744" i="211"/>
  <c r="P2743" i="211"/>
  <c r="P2742" i="211"/>
  <c r="P2741" i="211"/>
  <c r="P2740" i="211"/>
  <c r="P2739" i="211"/>
  <c r="P2738" i="211"/>
  <c r="P2737" i="211"/>
  <c r="P2736" i="211"/>
  <c r="P2735" i="211"/>
  <c r="P2734" i="211"/>
  <c r="P2733" i="211"/>
  <c r="P2732" i="211"/>
  <c r="P2731" i="211"/>
  <c r="P2730" i="211"/>
  <c r="P2729" i="211"/>
  <c r="P2728" i="211"/>
  <c r="P2727" i="211"/>
  <c r="P2726" i="211"/>
  <c r="P2725" i="211"/>
  <c r="P2724" i="211"/>
  <c r="P2723" i="211"/>
  <c r="P2722" i="211"/>
  <c r="P2721" i="211"/>
  <c r="P2720" i="211"/>
  <c r="P2719" i="211"/>
  <c r="P2718" i="211"/>
  <c r="P2717" i="211"/>
  <c r="P2716" i="211"/>
  <c r="P2715" i="211"/>
  <c r="P2714" i="211"/>
  <c r="P2713" i="211"/>
  <c r="P2712" i="211"/>
  <c r="P2711" i="211"/>
  <c r="P2710" i="211"/>
  <c r="P2709" i="211"/>
  <c r="P2708" i="211"/>
  <c r="P2707" i="211"/>
  <c r="P2706" i="211"/>
  <c r="P2705" i="211"/>
  <c r="P2704" i="211"/>
  <c r="P2703" i="211"/>
  <c r="P2702" i="211"/>
  <c r="P2701" i="211"/>
  <c r="P2700" i="211"/>
  <c r="P2699" i="211"/>
  <c r="P2698" i="211"/>
  <c r="P2697" i="211"/>
  <c r="P2696" i="211"/>
  <c r="P2695" i="211"/>
  <c r="P2694" i="211"/>
  <c r="P2693" i="211"/>
  <c r="P2692" i="211"/>
  <c r="P2691" i="211"/>
  <c r="P2690" i="211"/>
  <c r="P2689" i="211"/>
  <c r="P2688" i="211"/>
  <c r="P2687" i="211"/>
  <c r="P2686" i="211"/>
  <c r="P2685" i="211"/>
  <c r="P2684" i="211"/>
  <c r="P2683" i="211"/>
  <c r="P2682" i="211"/>
  <c r="P2681" i="211"/>
  <c r="P2680" i="211"/>
  <c r="P2679" i="211"/>
  <c r="P2676" i="211"/>
  <c r="P2673" i="211"/>
  <c r="P2672" i="211"/>
  <c r="P2671" i="211"/>
  <c r="P2670" i="211"/>
  <c r="P2669" i="211"/>
  <c r="P2668" i="211"/>
  <c r="P2667" i="211"/>
  <c r="P2666" i="211"/>
  <c r="P2665" i="211"/>
  <c r="P2664" i="211"/>
  <c r="P2663" i="211"/>
  <c r="P2662" i="211"/>
  <c r="P2661" i="211"/>
  <c r="P2660" i="211"/>
  <c r="P2659" i="211"/>
  <c r="P2658" i="211"/>
  <c r="P2657" i="211"/>
  <c r="P2656" i="211"/>
  <c r="P2655" i="211"/>
  <c r="P2654" i="211"/>
  <c r="P2653" i="211"/>
  <c r="P2652" i="211"/>
  <c r="P2651" i="211"/>
  <c r="P2650" i="211"/>
  <c r="P2649" i="211"/>
  <c r="P2648" i="211"/>
  <c r="P2647" i="211"/>
  <c r="P2646" i="211"/>
  <c r="P2645" i="211"/>
  <c r="P2644" i="211"/>
  <c r="P2643" i="211"/>
  <c r="P2642" i="211"/>
  <c r="P2641" i="211"/>
  <c r="P2640" i="211"/>
  <c r="P2639" i="211"/>
  <c r="P2638" i="211"/>
  <c r="P2637" i="211"/>
  <c r="P2636" i="211"/>
  <c r="P2635" i="211"/>
  <c r="P2634" i="211"/>
  <c r="P2633" i="211"/>
  <c r="P2632" i="211"/>
  <c r="P2631" i="211"/>
  <c r="P2630" i="211"/>
  <c r="P2629" i="211"/>
  <c r="P2628" i="211"/>
  <c r="P2627" i="211"/>
  <c r="P2626" i="211"/>
  <c r="P2625" i="211"/>
  <c r="P2624" i="211"/>
  <c r="P2623" i="211"/>
  <c r="P2622" i="211"/>
  <c r="P2621" i="211"/>
  <c r="P2620" i="211"/>
  <c r="P2619" i="211"/>
  <c r="P2618" i="211"/>
  <c r="P2617" i="211"/>
  <c r="P2616" i="211"/>
  <c r="P2615" i="211"/>
  <c r="P2614" i="211"/>
  <c r="P2613" i="211"/>
  <c r="P2612" i="211"/>
  <c r="P2611" i="211"/>
  <c r="P2610" i="211"/>
  <c r="P2609" i="211"/>
  <c r="P2608" i="211"/>
  <c r="P2607" i="211"/>
  <c r="P2606" i="211"/>
  <c r="P2605" i="211"/>
  <c r="P2604" i="211"/>
  <c r="P2603" i="211"/>
  <c r="P2602" i="211"/>
  <c r="P2601" i="211"/>
  <c r="P2600" i="211"/>
  <c r="P2599" i="211"/>
  <c r="P2598" i="211"/>
  <c r="P2597" i="211"/>
  <c r="P2596" i="211"/>
  <c r="P2595" i="211"/>
  <c r="P2594" i="211"/>
  <c r="P2593" i="211"/>
  <c r="P2592" i="211"/>
  <c r="P2591" i="211"/>
  <c r="P2590" i="211"/>
  <c r="P2588" i="211"/>
  <c r="P2587" i="211"/>
  <c r="P2586" i="211"/>
  <c r="P2585" i="211"/>
  <c r="P2584" i="211"/>
  <c r="P2583" i="211"/>
  <c r="P2582" i="211"/>
  <c r="P2581" i="211"/>
  <c r="P2580" i="211"/>
  <c r="P2579" i="211"/>
  <c r="P2578" i="211"/>
  <c r="P2577" i="211"/>
  <c r="P2576" i="211"/>
  <c r="P2575" i="211"/>
  <c r="P2574" i="211"/>
  <c r="P2573" i="211"/>
  <c r="P2572" i="211"/>
  <c r="P2571" i="211"/>
  <c r="P2570" i="211"/>
  <c r="P2569" i="211"/>
  <c r="P2568" i="211"/>
  <c r="P2567" i="211"/>
  <c r="P2566" i="211"/>
  <c r="P2565" i="211"/>
  <c r="P2564" i="211"/>
  <c r="P2563" i="211"/>
  <c r="P2562" i="211"/>
  <c r="P2561" i="211"/>
  <c r="P2560" i="211"/>
  <c r="P2559" i="211"/>
  <c r="P2558" i="211"/>
  <c r="P2557" i="211"/>
  <c r="P2556" i="211"/>
  <c r="P2555" i="211"/>
  <c r="P2554" i="211"/>
  <c r="P2553" i="211"/>
  <c r="P2552" i="211"/>
  <c r="P2551" i="211"/>
  <c r="P2550" i="211"/>
  <c r="P2549" i="211"/>
  <c r="P2548" i="211"/>
  <c r="P2547" i="211"/>
  <c r="P2546" i="211"/>
  <c r="P2545" i="211"/>
  <c r="P2544" i="211"/>
  <c r="P2543" i="211"/>
  <c r="P2542" i="211"/>
  <c r="P2541" i="211"/>
  <c r="P2540" i="211"/>
  <c r="P2539" i="211"/>
  <c r="P2538" i="211"/>
  <c r="P2537" i="211"/>
  <c r="P2536" i="211"/>
  <c r="P2535" i="211"/>
  <c r="P2534" i="211"/>
  <c r="P2533" i="211"/>
  <c r="P2532" i="211"/>
  <c r="P2531" i="211"/>
  <c r="P2530" i="211"/>
  <c r="P2529" i="211"/>
  <c r="P2528" i="211"/>
  <c r="P2527" i="211"/>
  <c r="P2526" i="211"/>
  <c r="P2525" i="211"/>
  <c r="P2524" i="211"/>
  <c r="P2523" i="211"/>
  <c r="P2522" i="211"/>
  <c r="P2521" i="211"/>
  <c r="P2520" i="211"/>
  <c r="P2519" i="211"/>
  <c r="P2518" i="211"/>
  <c r="P2517" i="211"/>
  <c r="P2516" i="211"/>
  <c r="P2515" i="211"/>
  <c r="P2514" i="211"/>
  <c r="P2513" i="211"/>
  <c r="P2512" i="211"/>
  <c r="P2511" i="211"/>
  <c r="P2510" i="211"/>
  <c r="P2509" i="211"/>
  <c r="P2508" i="211"/>
  <c r="P2507" i="211"/>
  <c r="P2506" i="211"/>
  <c r="P2505" i="211"/>
  <c r="P2504" i="211"/>
  <c r="P2503" i="211"/>
  <c r="P2502" i="211"/>
  <c r="P2501" i="211"/>
  <c r="P2500" i="211"/>
  <c r="P2499" i="211"/>
  <c r="P2498" i="211"/>
  <c r="P2497" i="211"/>
  <c r="P2496" i="211"/>
  <c r="P2493" i="211"/>
  <c r="P2490" i="211"/>
  <c r="P2489" i="211"/>
  <c r="P2488" i="211"/>
  <c r="P2487" i="211"/>
  <c r="P2486" i="211"/>
  <c r="P2485" i="211"/>
  <c r="P2484" i="211"/>
  <c r="P2483" i="211"/>
  <c r="P2482" i="211"/>
  <c r="P2481" i="211"/>
  <c r="P2480" i="211"/>
  <c r="P2479" i="211"/>
  <c r="P2478" i="211"/>
  <c r="P2477" i="211"/>
  <c r="P2476" i="211"/>
  <c r="P2475" i="211"/>
  <c r="P2474" i="211"/>
  <c r="P2473" i="211"/>
  <c r="P2472" i="211"/>
  <c r="P2471" i="211"/>
  <c r="P2470" i="211"/>
  <c r="P2469" i="211"/>
  <c r="P2468" i="211"/>
  <c r="P2467" i="211"/>
  <c r="P2466" i="211"/>
  <c r="P2465" i="211"/>
  <c r="P2464" i="211"/>
  <c r="P2463" i="211"/>
  <c r="P2462" i="211"/>
  <c r="P2461" i="211"/>
  <c r="P2460" i="211"/>
  <c r="P2459" i="211"/>
  <c r="P2458" i="211"/>
  <c r="P2457" i="211"/>
  <c r="P2456" i="211"/>
  <c r="P2455" i="211"/>
  <c r="P2454" i="211"/>
  <c r="P2453" i="211"/>
  <c r="P2452" i="211"/>
  <c r="P2451" i="211"/>
  <c r="P2450" i="211"/>
  <c r="P2449" i="211"/>
  <c r="P2448" i="211"/>
  <c r="P2447" i="211"/>
  <c r="P2446" i="211"/>
  <c r="P2445" i="211"/>
  <c r="P2444" i="211"/>
  <c r="P2443" i="211"/>
  <c r="P2442" i="211"/>
  <c r="P2441" i="211"/>
  <c r="P2440" i="211"/>
  <c r="P2439" i="211"/>
  <c r="P2438" i="211"/>
  <c r="P2437" i="211"/>
  <c r="P2436" i="211"/>
  <c r="P2435" i="211"/>
  <c r="P2434" i="211"/>
  <c r="P2433" i="211"/>
  <c r="P2432" i="211"/>
  <c r="P2431" i="211"/>
  <c r="P2430" i="211"/>
  <c r="P2429" i="211"/>
  <c r="P2428" i="211"/>
  <c r="P2427" i="211"/>
  <c r="P2426" i="211"/>
  <c r="P2425" i="211"/>
  <c r="P2424" i="211"/>
  <c r="P2423" i="211"/>
  <c r="P2422" i="211"/>
  <c r="P2421" i="211"/>
  <c r="P2420" i="211"/>
  <c r="P2419" i="211"/>
  <c r="P2418" i="211"/>
  <c r="P2417" i="211"/>
  <c r="P2416" i="211"/>
  <c r="P2415" i="211"/>
  <c r="P2414" i="211"/>
  <c r="P2412" i="211"/>
  <c r="P2411" i="211"/>
  <c r="P2410" i="211"/>
  <c r="P2409" i="211"/>
  <c r="P2408" i="211"/>
  <c r="P2407" i="211"/>
  <c r="P2406" i="211"/>
  <c r="P2405" i="211"/>
  <c r="P2404" i="211"/>
  <c r="P2403" i="211"/>
  <c r="P2402" i="211"/>
  <c r="P2401" i="211"/>
  <c r="P2400" i="211"/>
  <c r="P2399" i="211"/>
  <c r="P2398" i="211"/>
  <c r="P2397" i="211"/>
  <c r="P2396" i="211"/>
  <c r="P2395" i="211"/>
  <c r="P2394" i="211"/>
  <c r="P2393" i="211"/>
  <c r="P2392" i="211"/>
  <c r="P2391" i="211"/>
  <c r="P2390" i="211"/>
  <c r="P2389" i="211"/>
  <c r="P2388" i="211"/>
  <c r="P2387" i="211"/>
  <c r="P2386" i="211"/>
  <c r="P2385" i="211"/>
  <c r="P2384" i="211"/>
  <c r="P2383" i="211"/>
  <c r="P2382" i="211"/>
  <c r="P2381" i="211"/>
  <c r="P2380" i="211"/>
  <c r="P2379" i="211"/>
  <c r="P2378" i="211"/>
  <c r="P2377" i="211"/>
  <c r="P2376" i="211"/>
  <c r="P2375" i="211"/>
  <c r="P2374" i="211"/>
  <c r="P2373" i="211"/>
  <c r="P2372" i="211"/>
  <c r="P2371" i="211"/>
  <c r="P2370" i="211"/>
  <c r="P2369" i="211"/>
  <c r="P2368" i="211"/>
  <c r="P2367" i="211"/>
  <c r="P2366" i="211"/>
  <c r="P2365" i="211"/>
  <c r="P2364" i="211"/>
  <c r="P2363" i="211"/>
  <c r="P2362" i="211"/>
  <c r="P2361" i="211"/>
  <c r="P2360" i="211"/>
  <c r="P2359" i="211"/>
  <c r="P2358" i="211"/>
  <c r="P2357" i="211"/>
  <c r="P2356" i="211"/>
  <c r="P2355" i="211"/>
  <c r="P2354" i="211"/>
  <c r="P2353" i="211"/>
  <c r="P2352" i="211"/>
  <c r="P2351" i="211"/>
  <c r="P2350" i="211"/>
  <c r="P2349" i="211"/>
  <c r="P2348" i="211"/>
  <c r="P2347" i="211"/>
  <c r="P2346" i="211"/>
  <c r="P2345" i="211"/>
  <c r="P2344" i="211"/>
  <c r="P2343" i="211"/>
  <c r="P2342" i="211"/>
  <c r="P2341" i="211"/>
  <c r="P2340" i="211"/>
  <c r="P2339" i="211"/>
  <c r="P2338" i="211"/>
  <c r="P2337" i="211"/>
  <c r="P2336" i="211"/>
  <c r="P2335" i="211"/>
  <c r="P2334" i="211"/>
  <c r="P2333" i="211"/>
  <c r="P2332" i="211"/>
  <c r="P2331" i="211"/>
  <c r="P2330" i="211"/>
  <c r="P2329" i="211"/>
  <c r="P2328" i="211"/>
  <c r="P2327" i="211"/>
  <c r="P2326" i="211"/>
  <c r="P2325" i="211"/>
  <c r="P2324" i="211"/>
  <c r="P2323" i="211"/>
  <c r="P2322" i="211"/>
  <c r="P2321" i="211"/>
  <c r="P2320" i="211"/>
  <c r="P2319" i="211"/>
  <c r="P2318" i="211"/>
  <c r="P2317" i="211"/>
  <c r="P2316" i="211"/>
  <c r="P2315" i="211"/>
  <c r="P2314" i="211"/>
  <c r="P2313" i="211"/>
  <c r="P2312" i="211"/>
  <c r="P2311" i="211"/>
  <c r="P2310" i="211"/>
  <c r="P2309" i="211"/>
  <c r="P2308" i="211"/>
  <c r="P2307" i="211"/>
  <c r="P2306" i="211"/>
  <c r="P2305" i="211"/>
  <c r="P2304" i="211"/>
  <c r="P2303" i="211"/>
  <c r="P2302" i="211"/>
  <c r="P2301" i="211"/>
  <c r="P2300" i="211"/>
  <c r="P2299" i="211"/>
  <c r="P2298" i="211"/>
  <c r="P2297" i="211"/>
  <c r="P2296" i="211"/>
  <c r="P2295" i="211"/>
  <c r="P2294" i="211"/>
  <c r="P2293" i="211"/>
  <c r="P2292" i="211"/>
  <c r="P2291" i="211"/>
  <c r="P2290" i="211"/>
  <c r="P2289" i="211"/>
  <c r="P2288" i="211"/>
  <c r="P2287" i="211"/>
  <c r="P2286" i="211"/>
  <c r="P2285" i="211"/>
  <c r="P2284" i="211"/>
  <c r="P2283" i="211"/>
  <c r="P2282" i="211"/>
  <c r="P2281" i="211"/>
  <c r="P2280" i="211"/>
  <c r="P2279" i="211"/>
  <c r="P2278" i="211"/>
  <c r="P2277" i="211"/>
  <c r="P2276" i="211"/>
  <c r="P2275" i="211"/>
  <c r="P2274" i="211"/>
  <c r="P2273" i="211"/>
  <c r="P2272" i="211"/>
  <c r="P2271" i="211"/>
  <c r="P2270" i="211"/>
  <c r="P2269" i="211"/>
  <c r="P2268" i="211"/>
  <c r="P2267" i="211"/>
  <c r="P2266" i="211"/>
  <c r="P2265" i="211"/>
  <c r="P2264" i="211"/>
  <c r="P2263" i="211"/>
  <c r="P2262" i="211"/>
  <c r="P2261" i="211"/>
  <c r="P2260" i="211"/>
  <c r="P2259" i="211"/>
  <c r="Q2258" i="211"/>
  <c r="P2257" i="211"/>
  <c r="Q2256" i="211"/>
  <c r="Q2255" i="211"/>
  <c r="P2254" i="211"/>
  <c r="P2253" i="211"/>
  <c r="P2252" i="211"/>
  <c r="P2251" i="211"/>
  <c r="P2250" i="211"/>
  <c r="P2249" i="211"/>
  <c r="P2248" i="211"/>
  <c r="P2247" i="211"/>
  <c r="P2246" i="211"/>
  <c r="P2245" i="211"/>
  <c r="P2244" i="211"/>
  <c r="P2243" i="211"/>
  <c r="P2242" i="211"/>
  <c r="P2241" i="211"/>
  <c r="P2240" i="211"/>
  <c r="P2239" i="211"/>
  <c r="P2238" i="211"/>
  <c r="P2237" i="211"/>
  <c r="P2236" i="211"/>
  <c r="P2235" i="211"/>
  <c r="P2234" i="211"/>
  <c r="P2233" i="211"/>
  <c r="P2232" i="211"/>
  <c r="P2231" i="211"/>
  <c r="P2230" i="211"/>
  <c r="P2229" i="211"/>
  <c r="P2228" i="211"/>
  <c r="P2227" i="211"/>
  <c r="P2226" i="211"/>
  <c r="P2225" i="211"/>
  <c r="P2224" i="211"/>
  <c r="P2223" i="211"/>
  <c r="P2222" i="211"/>
  <c r="P2221" i="211"/>
  <c r="P2220" i="211"/>
  <c r="P2219" i="211"/>
  <c r="P2218" i="211"/>
  <c r="P2217" i="211"/>
  <c r="P2216" i="211"/>
  <c r="P2215" i="211"/>
  <c r="P2214" i="211"/>
  <c r="P2213" i="211"/>
  <c r="P2212" i="211"/>
  <c r="P2211" i="211"/>
  <c r="P2210" i="211"/>
  <c r="P2209" i="211"/>
  <c r="P2208" i="211"/>
  <c r="P2207" i="211"/>
  <c r="P2206" i="211"/>
  <c r="P2205" i="211"/>
  <c r="P2204" i="211"/>
  <c r="P2203" i="211"/>
  <c r="P2202" i="211"/>
  <c r="P2201" i="211"/>
  <c r="P2199" i="211"/>
  <c r="P2198" i="211"/>
  <c r="P2197" i="211"/>
  <c r="P2196" i="211"/>
  <c r="P2195" i="211"/>
  <c r="P2194" i="211"/>
  <c r="P2193" i="211"/>
  <c r="P2192" i="211"/>
  <c r="P2191" i="211"/>
  <c r="P2190" i="211"/>
  <c r="P2189" i="211"/>
  <c r="P2184" i="211"/>
  <c r="P2183" i="211"/>
  <c r="P2182" i="211"/>
  <c r="P2181" i="211"/>
  <c r="P2180" i="211"/>
  <c r="P2179" i="211"/>
  <c r="P2178" i="211"/>
  <c r="P2177" i="211"/>
  <c r="P2176" i="211"/>
  <c r="P2175" i="211"/>
  <c r="P2174" i="211"/>
  <c r="P2173" i="211"/>
  <c r="P2172" i="211"/>
  <c r="P2171" i="211"/>
  <c r="P2170" i="211"/>
  <c r="P2169" i="211"/>
  <c r="P2168" i="211"/>
  <c r="P2167" i="211"/>
  <c r="P2166" i="211"/>
  <c r="P2165" i="211"/>
  <c r="P2164" i="211"/>
  <c r="P2163" i="211"/>
  <c r="P2162" i="211"/>
  <c r="P2161" i="211"/>
  <c r="P2160" i="211"/>
  <c r="P2159" i="211"/>
  <c r="P2158" i="211"/>
  <c r="P2157" i="211"/>
  <c r="P2156" i="211"/>
  <c r="P2155" i="211"/>
  <c r="P2154" i="211"/>
  <c r="P2153" i="211"/>
  <c r="P2152" i="211"/>
  <c r="P2151" i="211"/>
  <c r="P2150" i="211"/>
  <c r="P2149" i="211"/>
  <c r="P2148" i="211"/>
  <c r="P2147" i="211"/>
  <c r="P2146" i="211"/>
  <c r="P2145" i="211"/>
  <c r="P2144" i="211"/>
  <c r="P2143" i="211"/>
  <c r="P2142" i="211"/>
  <c r="P2141" i="211"/>
  <c r="P2140" i="211"/>
  <c r="P2139" i="211"/>
  <c r="P2138" i="211"/>
  <c r="P2137" i="211"/>
  <c r="P2136" i="211"/>
  <c r="P2135" i="211"/>
  <c r="P2134" i="211"/>
  <c r="P2133" i="211"/>
  <c r="P2132" i="211"/>
  <c r="P2131" i="211"/>
  <c r="P2130" i="211"/>
  <c r="P2129" i="211"/>
  <c r="P2127" i="211"/>
  <c r="P2126" i="211"/>
  <c r="P2125" i="211"/>
  <c r="P2124" i="211"/>
  <c r="P2123" i="211"/>
  <c r="P2122" i="211"/>
  <c r="P2121" i="211"/>
  <c r="P2120" i="211"/>
  <c r="P2119" i="211"/>
  <c r="P2118" i="211"/>
  <c r="P2117" i="211"/>
  <c r="P2116" i="211"/>
  <c r="P2115" i="211"/>
  <c r="P2114" i="211"/>
  <c r="P2113" i="211"/>
  <c r="P2112" i="211"/>
  <c r="P2111" i="211"/>
  <c r="P2110" i="211"/>
  <c r="P2109" i="211"/>
  <c r="P2108" i="211"/>
  <c r="P2107" i="211"/>
  <c r="P2106" i="211"/>
  <c r="P2105" i="211"/>
  <c r="P2104" i="211"/>
  <c r="P2103" i="211"/>
  <c r="P2102" i="211"/>
  <c r="P2101" i="211"/>
  <c r="P2100" i="211"/>
  <c r="P2099" i="211"/>
  <c r="P2098" i="211"/>
  <c r="P2097" i="211"/>
  <c r="P2096" i="211"/>
  <c r="P2095" i="211"/>
  <c r="P2094" i="211"/>
  <c r="P2093" i="211"/>
  <c r="P2092" i="211"/>
  <c r="P2091" i="211"/>
  <c r="P2090" i="211"/>
  <c r="P2089" i="211"/>
  <c r="P2088" i="211"/>
  <c r="P2087" i="211"/>
  <c r="P2086" i="211"/>
  <c r="P2085" i="211"/>
  <c r="P2084" i="211"/>
  <c r="P2083" i="211"/>
  <c r="P2082" i="211"/>
  <c r="P2081" i="211"/>
  <c r="P2080" i="211"/>
  <c r="P2079" i="211"/>
  <c r="P2078" i="211"/>
  <c r="P2077" i="211"/>
  <c r="P2076" i="211"/>
  <c r="P2075" i="211"/>
  <c r="P2074" i="211"/>
  <c r="P2073" i="211"/>
  <c r="P2072" i="211"/>
  <c r="P2071" i="211"/>
  <c r="P2070" i="211"/>
  <c r="P2069" i="211"/>
  <c r="P2068" i="211"/>
  <c r="P2067" i="211"/>
  <c r="P2066" i="211"/>
  <c r="P2065" i="211"/>
  <c r="P2064" i="211"/>
  <c r="P2063" i="211"/>
  <c r="P2062" i="211"/>
  <c r="P2061" i="211"/>
  <c r="P2060" i="211"/>
  <c r="P2059" i="211"/>
  <c r="P2058" i="211"/>
  <c r="P2057" i="211"/>
  <c r="P2056" i="211"/>
  <c r="P2055" i="211"/>
  <c r="P2054" i="211"/>
  <c r="P2053" i="211"/>
  <c r="P2052" i="211"/>
  <c r="P2051" i="211"/>
  <c r="P2050" i="211"/>
  <c r="P2049" i="211"/>
  <c r="P2048" i="211"/>
  <c r="P2047" i="211"/>
  <c r="P2046" i="211"/>
  <c r="P2045" i="211"/>
  <c r="P2044" i="211"/>
  <c r="P2043" i="211"/>
  <c r="P2042" i="211"/>
  <c r="P2041" i="211"/>
  <c r="P2040" i="211"/>
  <c r="P2039" i="211"/>
  <c r="P2038" i="211"/>
  <c r="P2037" i="211"/>
  <c r="P2036" i="211"/>
  <c r="P2035" i="211"/>
  <c r="P2034" i="211"/>
  <c r="P2033" i="211"/>
  <c r="P2032" i="211"/>
  <c r="P2031" i="211"/>
  <c r="P2030" i="211"/>
  <c r="P2029" i="211"/>
  <c r="P2028" i="211"/>
  <c r="P2027" i="211"/>
  <c r="P2026" i="211"/>
  <c r="P2025" i="211"/>
  <c r="P2024" i="211"/>
  <c r="P2023" i="211"/>
  <c r="P2022" i="211"/>
  <c r="P2021" i="211"/>
  <c r="P2020" i="211"/>
  <c r="P2019" i="211"/>
  <c r="P2018" i="211"/>
  <c r="P2017" i="211"/>
  <c r="P2016" i="211"/>
  <c r="P2015" i="211"/>
  <c r="P2014" i="211"/>
  <c r="P2013" i="211"/>
  <c r="P2012" i="211"/>
  <c r="P2011" i="211"/>
  <c r="P2010" i="211"/>
  <c r="P2009" i="211"/>
  <c r="P2008" i="211"/>
  <c r="P2007" i="211"/>
  <c r="P2006" i="211"/>
  <c r="P2005" i="211"/>
  <c r="P2004" i="211"/>
  <c r="P2003" i="211"/>
  <c r="Q2002" i="211"/>
  <c r="Q2001" i="211"/>
  <c r="P2000" i="211"/>
  <c r="Q1999" i="211"/>
  <c r="Q1998" i="211"/>
  <c r="P1997" i="211"/>
  <c r="P1996" i="211"/>
  <c r="P1995" i="211"/>
  <c r="P1994" i="211"/>
  <c r="P1993" i="211"/>
  <c r="P1992" i="211"/>
  <c r="P1991" i="211"/>
  <c r="P1990" i="211"/>
  <c r="P1989" i="211"/>
  <c r="P1988" i="211"/>
  <c r="P1987" i="211"/>
  <c r="P1986" i="211"/>
  <c r="P1985" i="211"/>
  <c r="P1984" i="211"/>
  <c r="P1983" i="211"/>
  <c r="P1982" i="211"/>
  <c r="P1981" i="211"/>
  <c r="P1980" i="211"/>
  <c r="P1979" i="211"/>
  <c r="P1978" i="211"/>
  <c r="P1977" i="211"/>
  <c r="P1976" i="211"/>
  <c r="P1975" i="211"/>
  <c r="P1974" i="211"/>
  <c r="P1973" i="211"/>
  <c r="P1972" i="211"/>
  <c r="P1971" i="211"/>
  <c r="P1970" i="211"/>
  <c r="P1969" i="211"/>
  <c r="P1968" i="211"/>
  <c r="P1967" i="211"/>
  <c r="P1966" i="211"/>
  <c r="P1965" i="211"/>
  <c r="P1964" i="211"/>
  <c r="P1963" i="211"/>
  <c r="P1962" i="211"/>
  <c r="P1961" i="211"/>
  <c r="P1960" i="211"/>
  <c r="P1959" i="211"/>
  <c r="P1958" i="211"/>
  <c r="P1957" i="211"/>
  <c r="P1956" i="211"/>
  <c r="P1955" i="211"/>
  <c r="P1954" i="211"/>
  <c r="P1953" i="211"/>
  <c r="P1952" i="211"/>
  <c r="P1951" i="211"/>
  <c r="P1950" i="211"/>
  <c r="P1949" i="211"/>
  <c r="P1947" i="211"/>
  <c r="P1946" i="211"/>
  <c r="P1945" i="211"/>
  <c r="P1944" i="211"/>
  <c r="P1943" i="211"/>
  <c r="P1942" i="211"/>
  <c r="P1941" i="211"/>
  <c r="P1940" i="211"/>
  <c r="P1939" i="211"/>
  <c r="P1938" i="211"/>
  <c r="P1937" i="211"/>
  <c r="P1932" i="211"/>
  <c r="P1931" i="211"/>
  <c r="P1930" i="211"/>
  <c r="P1929" i="211"/>
  <c r="P1928" i="211"/>
  <c r="P1927" i="211"/>
  <c r="P1926" i="211"/>
  <c r="P1925" i="211"/>
  <c r="P1924" i="211"/>
  <c r="P1923" i="211"/>
  <c r="P1922" i="211"/>
  <c r="P1921" i="211"/>
  <c r="P1920" i="211"/>
  <c r="P1919" i="211"/>
  <c r="P1918" i="211"/>
  <c r="P1917" i="211"/>
  <c r="P1916" i="211"/>
  <c r="P1915" i="211"/>
  <c r="P1914" i="211"/>
  <c r="P1913" i="211"/>
  <c r="P1912" i="211"/>
  <c r="P1911" i="211"/>
  <c r="P1910" i="211"/>
  <c r="P1909" i="211"/>
  <c r="P1908" i="211"/>
  <c r="P1907" i="211"/>
  <c r="P1906" i="211"/>
  <c r="P1905" i="211"/>
  <c r="P1904" i="211"/>
  <c r="P1903" i="211"/>
  <c r="P1902" i="211"/>
  <c r="P1901" i="211"/>
  <c r="P1900" i="211"/>
  <c r="P1899" i="211"/>
  <c r="P1898" i="211"/>
  <c r="P1897" i="211"/>
  <c r="P1896" i="211"/>
  <c r="P1895" i="211"/>
  <c r="P1894" i="211"/>
  <c r="P1893" i="211"/>
  <c r="P1892" i="211"/>
  <c r="P1891" i="211"/>
  <c r="P1890" i="211"/>
  <c r="P1889" i="211"/>
  <c r="P1888" i="211"/>
  <c r="P1887" i="211"/>
  <c r="P1885" i="211"/>
  <c r="P1884" i="211"/>
  <c r="P1883" i="211"/>
  <c r="P1882" i="211"/>
  <c r="P1881" i="211"/>
  <c r="P1880" i="211"/>
  <c r="P1879" i="211"/>
  <c r="P1878" i="211"/>
  <c r="P1877" i="211"/>
  <c r="P1876" i="211"/>
  <c r="P1875" i="211"/>
  <c r="P1874" i="211"/>
  <c r="P1873" i="211"/>
  <c r="P1872" i="211"/>
  <c r="P1871" i="211"/>
  <c r="P1870" i="211"/>
  <c r="P1869" i="211"/>
  <c r="P1868" i="211"/>
  <c r="P1867" i="211"/>
  <c r="P1866" i="211"/>
  <c r="P1865" i="211"/>
  <c r="P1864" i="211"/>
  <c r="P1863" i="211"/>
  <c r="P1862" i="211"/>
  <c r="P1861" i="211"/>
  <c r="P1860" i="211"/>
  <c r="P1859" i="211"/>
  <c r="P1858" i="211"/>
  <c r="P1857" i="211"/>
  <c r="P1856" i="211"/>
  <c r="P1855" i="211"/>
  <c r="P1854" i="211"/>
  <c r="P1853" i="211"/>
  <c r="P1852" i="211"/>
  <c r="P1851" i="211"/>
  <c r="P1850" i="211"/>
  <c r="P1849" i="211"/>
  <c r="P1848" i="211"/>
  <c r="P1847" i="211"/>
  <c r="P1846" i="211"/>
  <c r="P1845" i="211"/>
  <c r="P1844" i="211"/>
  <c r="P1843" i="211"/>
  <c r="P1842" i="211"/>
  <c r="P1841" i="211"/>
  <c r="P1840" i="211"/>
  <c r="P1839" i="211"/>
  <c r="P1838" i="211"/>
  <c r="P1837" i="211"/>
  <c r="P1836" i="211"/>
  <c r="P1835" i="211"/>
  <c r="P1834" i="211"/>
  <c r="P1833" i="211"/>
  <c r="P1832" i="211"/>
  <c r="P1831" i="211"/>
  <c r="P1830" i="211"/>
  <c r="P1829" i="211"/>
  <c r="P1828" i="211"/>
  <c r="P1827" i="211"/>
  <c r="P1826" i="211"/>
  <c r="P1825" i="211"/>
  <c r="P1824" i="211"/>
  <c r="P1823" i="211"/>
  <c r="P1822" i="211"/>
  <c r="P1821" i="211"/>
  <c r="P1820" i="211"/>
  <c r="P1819" i="211"/>
  <c r="P1818" i="211"/>
  <c r="P1817" i="211"/>
  <c r="P1816" i="211"/>
  <c r="P1815" i="211"/>
  <c r="P1814" i="211"/>
  <c r="P1813" i="211"/>
  <c r="P1812" i="211"/>
  <c r="P1811" i="211"/>
  <c r="P1810" i="211"/>
  <c r="P1809" i="211"/>
  <c r="P1808" i="211"/>
  <c r="P1807" i="211"/>
  <c r="P1806" i="211"/>
  <c r="P1805" i="211"/>
  <c r="P1804" i="211"/>
  <c r="P1803" i="211"/>
  <c r="P1802" i="211"/>
  <c r="P1801" i="211"/>
  <c r="P1800" i="211"/>
  <c r="P1799" i="211"/>
  <c r="P1798" i="211"/>
  <c r="P1797" i="211"/>
  <c r="P1796" i="211"/>
  <c r="P1795" i="211"/>
  <c r="P1794" i="211"/>
  <c r="P1793" i="211"/>
  <c r="P1792" i="211"/>
  <c r="P1791" i="211"/>
  <c r="P1790" i="211"/>
  <c r="P1789" i="211"/>
  <c r="P1788" i="211"/>
  <c r="P1787" i="211"/>
  <c r="P1786" i="211"/>
  <c r="P1785" i="211"/>
  <c r="P1784" i="211"/>
  <c r="P1783" i="211"/>
  <c r="P1782" i="211"/>
  <c r="P1781" i="211"/>
  <c r="P1780" i="211"/>
  <c r="P1779" i="211"/>
  <c r="P1778" i="211"/>
  <c r="P1777" i="211"/>
  <c r="P1776" i="211"/>
  <c r="P1775" i="211"/>
  <c r="P1774" i="211"/>
  <c r="P1773" i="211"/>
  <c r="P1772" i="211"/>
  <c r="P1771" i="211"/>
  <c r="P1770" i="211"/>
  <c r="P1769" i="211"/>
  <c r="P1768" i="211"/>
  <c r="P1767" i="211"/>
  <c r="P1765" i="211"/>
  <c r="P1764" i="211"/>
  <c r="P1763" i="211"/>
  <c r="P1762" i="211"/>
  <c r="P1761" i="211"/>
  <c r="P1760" i="211"/>
  <c r="P1759" i="211"/>
  <c r="P1758" i="211"/>
  <c r="P1757" i="211"/>
  <c r="P1756" i="211"/>
  <c r="P1755" i="211"/>
  <c r="P1754" i="211"/>
  <c r="P1753" i="211"/>
  <c r="P1752" i="211"/>
  <c r="P1751" i="211"/>
  <c r="P1750" i="211"/>
  <c r="P1749" i="211"/>
  <c r="P1748" i="211"/>
  <c r="P1747" i="211"/>
  <c r="P1746" i="211"/>
  <c r="P1745" i="211"/>
  <c r="P1744" i="211"/>
  <c r="P1743" i="211"/>
  <c r="P1742" i="211"/>
  <c r="P1741" i="211"/>
  <c r="P1740" i="211"/>
  <c r="P1739" i="211"/>
  <c r="P1738" i="211"/>
  <c r="P1737" i="211"/>
  <c r="P1736" i="211"/>
  <c r="P1735" i="211"/>
  <c r="P1734" i="211"/>
  <c r="P1733" i="211"/>
  <c r="P1732" i="211"/>
  <c r="P1731" i="211"/>
  <c r="P1730" i="211"/>
  <c r="P1729" i="211"/>
  <c r="P1728" i="211"/>
  <c r="P1727" i="211"/>
  <c r="P1726" i="211"/>
  <c r="P1725" i="211"/>
  <c r="P1724" i="211"/>
  <c r="P1723" i="211"/>
  <c r="P1722" i="211"/>
  <c r="P1721" i="211"/>
  <c r="P1720" i="211"/>
  <c r="P1719" i="211"/>
  <c r="P1718" i="211"/>
  <c r="P1717" i="211"/>
  <c r="P1716" i="211"/>
  <c r="P1715" i="211"/>
  <c r="P1714" i="211"/>
  <c r="P1713" i="211"/>
  <c r="P1712" i="211"/>
  <c r="P1711" i="211"/>
  <c r="P1710" i="211"/>
  <c r="P1709" i="211"/>
  <c r="P1708" i="211"/>
  <c r="P1707" i="211"/>
  <c r="P1706" i="211"/>
  <c r="P1705" i="211"/>
  <c r="P1704" i="211"/>
  <c r="P1703" i="211"/>
  <c r="P1702" i="211"/>
  <c r="P1701" i="211"/>
  <c r="P1700" i="211"/>
  <c r="P1699" i="211"/>
  <c r="P1698" i="211"/>
  <c r="P1697" i="211"/>
  <c r="P1696" i="211"/>
  <c r="P1695" i="211"/>
  <c r="P1694" i="211"/>
  <c r="P1693" i="211"/>
  <c r="P1692" i="211"/>
  <c r="P1691" i="211"/>
  <c r="P1690" i="211"/>
  <c r="P1689" i="211"/>
  <c r="P1688" i="211"/>
  <c r="P1687" i="211"/>
  <c r="P1686" i="211"/>
  <c r="P1685" i="211"/>
  <c r="P1684" i="211"/>
  <c r="P1683" i="211"/>
  <c r="P1682" i="211"/>
  <c r="P1681" i="211"/>
  <c r="P1680" i="211"/>
  <c r="P1679" i="211"/>
  <c r="P1678" i="211"/>
  <c r="P1677" i="211"/>
  <c r="P1676" i="211"/>
  <c r="P1675" i="211"/>
  <c r="P1674" i="211"/>
  <c r="P1673" i="211"/>
  <c r="P1672" i="211"/>
  <c r="P1671" i="211"/>
  <c r="P1670" i="211"/>
  <c r="P1669" i="211"/>
  <c r="P1668" i="211"/>
  <c r="P1667" i="211"/>
  <c r="P1666" i="211"/>
  <c r="P1665" i="211"/>
  <c r="P1664" i="211"/>
  <c r="P1663" i="211"/>
  <c r="P1662" i="211"/>
  <c r="P1661" i="211"/>
  <c r="P1660" i="211"/>
  <c r="P1659" i="211"/>
  <c r="P1658" i="211"/>
  <c r="P1657" i="211"/>
  <c r="P1656" i="211"/>
  <c r="P1655" i="211"/>
  <c r="P1654" i="211"/>
  <c r="P1653" i="211"/>
  <c r="P1652" i="211"/>
  <c r="P1651" i="211"/>
  <c r="P1650" i="211"/>
  <c r="P1649" i="211"/>
  <c r="P1648" i="211"/>
  <c r="P1647" i="211"/>
  <c r="P1646" i="211"/>
  <c r="P1645" i="211"/>
  <c r="P1644" i="211"/>
  <c r="P1643" i="211"/>
  <c r="P1642" i="211"/>
  <c r="P1641" i="211"/>
  <c r="P1640" i="211"/>
  <c r="P1638" i="211"/>
  <c r="P1637" i="211"/>
  <c r="P1636" i="211"/>
  <c r="P1635" i="211"/>
  <c r="P1634" i="211"/>
  <c r="P1633" i="211"/>
  <c r="P1632" i="211"/>
  <c r="P1631" i="211"/>
  <c r="P1630" i="211"/>
  <c r="P1629" i="211"/>
  <c r="P1628" i="211"/>
  <c r="P1627" i="211"/>
  <c r="P1626" i="211"/>
  <c r="P1625" i="211"/>
  <c r="P1624" i="211"/>
  <c r="P1623" i="211"/>
  <c r="P1622" i="211"/>
  <c r="P1621" i="211"/>
  <c r="P1620" i="211"/>
  <c r="P1619" i="211"/>
  <c r="P1618" i="211"/>
  <c r="P1617" i="211"/>
  <c r="P1616" i="211"/>
  <c r="P1615" i="211"/>
  <c r="P1614" i="211"/>
  <c r="P1613" i="211"/>
  <c r="P1612" i="211"/>
  <c r="P1611" i="211"/>
  <c r="P1610" i="211"/>
  <c r="P1609" i="211"/>
  <c r="P1608" i="211"/>
  <c r="P1607" i="211"/>
  <c r="P1606" i="211"/>
  <c r="P1605" i="211"/>
  <c r="P1604" i="211"/>
  <c r="P1603" i="211"/>
  <c r="P1602" i="211"/>
  <c r="P1601" i="211"/>
  <c r="P1600" i="211"/>
  <c r="P1599" i="211"/>
  <c r="P1598" i="211"/>
  <c r="P1597" i="211"/>
  <c r="P1596" i="211"/>
  <c r="P1595" i="211"/>
  <c r="P1594" i="211"/>
  <c r="P1593" i="211"/>
  <c r="P1592" i="211"/>
  <c r="P1591" i="211"/>
  <c r="P1590" i="211"/>
  <c r="P1589" i="211"/>
  <c r="P1588" i="211"/>
  <c r="P1587" i="211"/>
  <c r="P1586" i="211"/>
  <c r="P1585" i="211"/>
  <c r="P1584" i="211"/>
  <c r="P1583" i="211"/>
  <c r="P1582" i="211"/>
  <c r="P1581" i="211"/>
  <c r="P1580" i="211"/>
  <c r="P1579" i="211"/>
  <c r="P1578" i="211"/>
  <c r="P1577" i="211"/>
  <c r="P1576" i="211"/>
  <c r="P1575" i="211"/>
  <c r="P1574" i="211"/>
  <c r="P1573" i="211"/>
  <c r="P1572" i="211"/>
  <c r="P1571" i="211"/>
  <c r="P1570" i="211"/>
  <c r="P1569" i="211"/>
  <c r="P1568" i="211"/>
  <c r="P1567" i="211"/>
  <c r="P1566" i="211"/>
  <c r="P1565" i="211"/>
  <c r="P1564" i="211"/>
  <c r="P1563" i="211"/>
  <c r="P1562" i="211"/>
  <c r="P1561" i="211"/>
  <c r="P1560" i="211"/>
  <c r="P1559" i="211"/>
  <c r="P1558" i="211"/>
  <c r="P1557" i="211"/>
  <c r="P1556" i="211"/>
  <c r="P1555" i="211"/>
  <c r="P1554" i="211"/>
  <c r="P1553" i="211"/>
  <c r="P1552" i="211"/>
  <c r="P1551" i="211"/>
  <c r="P1550" i="211"/>
  <c r="P1549" i="211"/>
  <c r="P1548" i="211"/>
  <c r="P1547" i="211"/>
  <c r="P1546" i="211"/>
  <c r="P1545" i="211"/>
  <c r="P1544" i="211"/>
  <c r="P1543" i="211"/>
  <c r="P1542" i="211"/>
  <c r="P1541" i="211"/>
  <c r="P1540" i="211"/>
  <c r="P1539" i="211"/>
  <c r="P1538" i="211"/>
  <c r="P1537" i="211"/>
  <c r="P1536" i="211"/>
  <c r="P1535" i="211"/>
  <c r="P1534" i="211"/>
  <c r="P1533" i="211"/>
  <c r="P1532" i="211"/>
  <c r="P1531" i="211"/>
  <c r="P1530" i="211"/>
  <c r="P1529" i="211"/>
  <c r="P1528" i="211"/>
  <c r="P1527" i="211"/>
  <c r="P1526" i="211"/>
  <c r="P1525" i="211"/>
  <c r="P1524" i="211"/>
  <c r="P1523" i="211"/>
  <c r="P1521" i="211"/>
  <c r="P1520" i="211"/>
  <c r="P1519" i="211"/>
  <c r="P1518" i="211"/>
  <c r="P1517" i="211"/>
  <c r="P1516" i="211"/>
  <c r="P1515" i="211"/>
  <c r="P1514" i="211"/>
  <c r="P1513" i="211"/>
  <c r="P1512" i="211"/>
  <c r="P1511" i="211"/>
  <c r="P1510" i="211"/>
  <c r="P1509" i="211"/>
  <c r="P1508" i="211"/>
  <c r="P1507" i="211"/>
  <c r="P1506" i="211"/>
  <c r="P1505" i="211"/>
  <c r="P1504" i="211"/>
  <c r="P1503" i="211"/>
  <c r="P1502" i="211"/>
  <c r="P1501" i="211"/>
  <c r="P1500" i="211"/>
  <c r="P1499" i="211"/>
  <c r="P1498" i="211"/>
  <c r="P1497" i="211"/>
  <c r="P1496" i="211"/>
  <c r="P1495" i="211"/>
  <c r="P1494" i="211"/>
  <c r="P1493" i="211"/>
  <c r="P1492" i="211"/>
  <c r="P1491" i="211"/>
  <c r="P1490" i="211"/>
  <c r="P1489" i="211"/>
  <c r="P1488" i="211"/>
  <c r="P1487" i="211"/>
  <c r="P1486" i="211"/>
  <c r="P1485" i="211"/>
  <c r="P1484" i="211"/>
  <c r="P1483" i="211"/>
  <c r="P1482" i="211"/>
  <c r="P1481" i="211"/>
  <c r="P1480" i="211"/>
  <c r="P1479" i="211"/>
  <c r="P1478" i="211"/>
  <c r="P1477" i="211"/>
  <c r="P1476" i="211"/>
  <c r="P1475" i="211"/>
  <c r="P1474" i="211"/>
  <c r="P1473" i="211"/>
  <c r="P1472" i="211"/>
  <c r="P1471" i="211"/>
  <c r="P1470" i="211"/>
  <c r="P1469" i="211"/>
  <c r="P1468" i="211"/>
  <c r="P1467" i="211"/>
  <c r="P1466" i="211"/>
  <c r="P1465" i="211"/>
  <c r="P1464" i="211"/>
  <c r="P1463" i="211"/>
  <c r="P1462" i="211"/>
  <c r="P1461" i="211"/>
  <c r="P1460" i="211"/>
  <c r="P1459" i="211"/>
  <c r="P1458" i="211"/>
  <c r="P1457" i="211"/>
  <c r="P1456" i="211"/>
  <c r="P1455" i="211"/>
  <c r="P1454" i="211"/>
  <c r="P1453" i="211"/>
  <c r="P1452" i="211"/>
  <c r="P1451" i="211"/>
  <c r="P1450" i="211"/>
  <c r="P1449" i="211"/>
  <c r="P1448" i="211"/>
  <c r="P1447" i="211"/>
  <c r="P1446" i="211"/>
  <c r="P1445" i="211"/>
  <c r="P1444" i="211"/>
  <c r="P1443" i="211"/>
  <c r="P1442" i="211"/>
  <c r="P1441" i="211"/>
  <c r="Q1440" i="211"/>
  <c r="P1439" i="211"/>
  <c r="Q1438" i="211"/>
  <c r="Q1437" i="211"/>
  <c r="P1436" i="211"/>
  <c r="P1435" i="211"/>
  <c r="P1434" i="211"/>
  <c r="P1433" i="211"/>
  <c r="P1432" i="211"/>
  <c r="P1431" i="211"/>
  <c r="P1430" i="211"/>
  <c r="P1429" i="211"/>
  <c r="P1428" i="211"/>
  <c r="P1427" i="211"/>
  <c r="P1426" i="211"/>
  <c r="P1425" i="211"/>
  <c r="P1424" i="211"/>
  <c r="P1423" i="211"/>
  <c r="P1422" i="211"/>
  <c r="P1421" i="211"/>
  <c r="P1420" i="211"/>
  <c r="P1419" i="211"/>
  <c r="P1418" i="211"/>
  <c r="P1417" i="211"/>
  <c r="P1416" i="211"/>
  <c r="P1415" i="211"/>
  <c r="P1414" i="211"/>
  <c r="P1413" i="211"/>
  <c r="P1412" i="211"/>
  <c r="P1411" i="211"/>
  <c r="P1410" i="211"/>
  <c r="P1409" i="211"/>
  <c r="P1408" i="211"/>
  <c r="P1407" i="211"/>
  <c r="P1406" i="211"/>
  <c r="P1405" i="211"/>
  <c r="P1404" i="211"/>
  <c r="P1403" i="211"/>
  <c r="P1402" i="211"/>
  <c r="P1401" i="211"/>
  <c r="P1400" i="211"/>
  <c r="P1399" i="211"/>
  <c r="P1398" i="211"/>
  <c r="P1397" i="211"/>
  <c r="P1396" i="211"/>
  <c r="P1395" i="211"/>
  <c r="P1394" i="211"/>
  <c r="P1393" i="211"/>
  <c r="P1392" i="211"/>
  <c r="P1391" i="211"/>
  <c r="P1390" i="211"/>
  <c r="P1389" i="211"/>
  <c r="P1388" i="211"/>
  <c r="P1387" i="211"/>
  <c r="P1386" i="211"/>
  <c r="P1385" i="211"/>
  <c r="P1384" i="211"/>
  <c r="P1383" i="211"/>
  <c r="P1382" i="211"/>
  <c r="P1381" i="211"/>
  <c r="P1380" i="211"/>
  <c r="P1379" i="211"/>
  <c r="P1378" i="211"/>
  <c r="P1377" i="211"/>
  <c r="P1376" i="211"/>
  <c r="P1375" i="211"/>
  <c r="P1374" i="211"/>
  <c r="P1373" i="211"/>
  <c r="P1372" i="211"/>
  <c r="P1371" i="211"/>
  <c r="P1370" i="211"/>
  <c r="P1369" i="211"/>
  <c r="P1368" i="211"/>
  <c r="P1367" i="211"/>
  <c r="P1366" i="211"/>
  <c r="P1365" i="211"/>
  <c r="P1364" i="211"/>
  <c r="P1363" i="211"/>
  <c r="P1362" i="211"/>
  <c r="P1361" i="211"/>
  <c r="P1360" i="211"/>
  <c r="P1359" i="211"/>
  <c r="P1358" i="211"/>
  <c r="P1357" i="211"/>
  <c r="P1356" i="211"/>
  <c r="P1355" i="211"/>
  <c r="P1354" i="211"/>
  <c r="P1353" i="211"/>
  <c r="P1349" i="211"/>
  <c r="P1348" i="211"/>
  <c r="P1347" i="211"/>
  <c r="P1346" i="211"/>
  <c r="P1345" i="211"/>
  <c r="P1344" i="211"/>
  <c r="P1343" i="211"/>
  <c r="P1342" i="211"/>
  <c r="P1341" i="211"/>
  <c r="P1340" i="211"/>
  <c r="P1339" i="211"/>
  <c r="P1338" i="211"/>
  <c r="P1337" i="211"/>
  <c r="P1336" i="211"/>
  <c r="P1335" i="211"/>
  <c r="P1334" i="211"/>
  <c r="P1333" i="211"/>
  <c r="P1332" i="211"/>
  <c r="P1331" i="211"/>
  <c r="P1330" i="211"/>
  <c r="P1329" i="211"/>
  <c r="P1328" i="211"/>
  <c r="P1327" i="211"/>
  <c r="P1326" i="211"/>
  <c r="P1325" i="211"/>
  <c r="P1324" i="211"/>
  <c r="P1323" i="211"/>
  <c r="P1322" i="211"/>
  <c r="P1321" i="211"/>
  <c r="P1320" i="211"/>
  <c r="P1319" i="211"/>
  <c r="P1318" i="211"/>
  <c r="P1317" i="211"/>
  <c r="P1316" i="211"/>
  <c r="P1315" i="211"/>
  <c r="P1314" i="211"/>
  <c r="P1313" i="211"/>
  <c r="P1312" i="211"/>
  <c r="P1311" i="211"/>
  <c r="P1310" i="211"/>
  <c r="P1309" i="211"/>
  <c r="P1308" i="211"/>
  <c r="P1307" i="211"/>
  <c r="P1306" i="211"/>
  <c r="P1305" i="211"/>
  <c r="P1304" i="211"/>
  <c r="P1303" i="211"/>
  <c r="P1302" i="211"/>
  <c r="P1301" i="211"/>
  <c r="P1300" i="211"/>
  <c r="P1299" i="211"/>
  <c r="P1298" i="211"/>
  <c r="P1297" i="211"/>
  <c r="P1296" i="211"/>
  <c r="P1295" i="211"/>
  <c r="P1294" i="211"/>
  <c r="P1293" i="211"/>
  <c r="P1292" i="211"/>
  <c r="P1291" i="211"/>
  <c r="P1290" i="211"/>
  <c r="P1289" i="211"/>
  <c r="P1288" i="211"/>
  <c r="P1287" i="211"/>
  <c r="P1286" i="211"/>
  <c r="P1285" i="211"/>
  <c r="P1284" i="211"/>
  <c r="P1283" i="211"/>
  <c r="P1282" i="211"/>
  <c r="P1281" i="211"/>
  <c r="P1280" i="211"/>
  <c r="P1279" i="211"/>
  <c r="P1278" i="211"/>
  <c r="P1277" i="211"/>
  <c r="P1276" i="211"/>
  <c r="P1275" i="211"/>
  <c r="P1274" i="211"/>
  <c r="P1273" i="211"/>
  <c r="P1272" i="211"/>
  <c r="P1271" i="211"/>
  <c r="P1270" i="211"/>
  <c r="P1269" i="211"/>
  <c r="P1268" i="211"/>
  <c r="P1267" i="211"/>
  <c r="P1266" i="211"/>
  <c r="P1265" i="211"/>
  <c r="P1264" i="211"/>
  <c r="P1263" i="211"/>
  <c r="P1262" i="211"/>
  <c r="P1261" i="211"/>
  <c r="P1260" i="211"/>
  <c r="P1259" i="211"/>
  <c r="P1258" i="211"/>
  <c r="P1257" i="211"/>
  <c r="P1256" i="211"/>
  <c r="P1255" i="211"/>
  <c r="P1254" i="211"/>
  <c r="P1253" i="211"/>
  <c r="P1252" i="211"/>
  <c r="P1251" i="211"/>
  <c r="P1250" i="211"/>
  <c r="P1249" i="211"/>
  <c r="P1248" i="211"/>
  <c r="P1247" i="211"/>
  <c r="P1246" i="211"/>
  <c r="P1245" i="211"/>
  <c r="P1244" i="211"/>
  <c r="P1243" i="211"/>
  <c r="P1242" i="211"/>
  <c r="P1241" i="211"/>
  <c r="P1240" i="211"/>
  <c r="P1239" i="211"/>
  <c r="P1238" i="211"/>
  <c r="P1237" i="211"/>
  <c r="P1236" i="211"/>
  <c r="P1235" i="211"/>
  <c r="P1234" i="211"/>
  <c r="P1233" i="211"/>
  <c r="P1232" i="211"/>
  <c r="P1231" i="211"/>
  <c r="P1230" i="211"/>
  <c r="P1229" i="211"/>
  <c r="P1228" i="211"/>
  <c r="P1227" i="211"/>
  <c r="P1226" i="211"/>
  <c r="P1225" i="211"/>
  <c r="P1224" i="211"/>
  <c r="P1223" i="211"/>
  <c r="P1222" i="211"/>
  <c r="P1221" i="211"/>
  <c r="P1220" i="211"/>
  <c r="P1219" i="211"/>
  <c r="P1218" i="211"/>
  <c r="P1217" i="211"/>
  <c r="P1216" i="211"/>
  <c r="P1215" i="211"/>
  <c r="Q1214" i="211"/>
  <c r="Q1213" i="211"/>
  <c r="P1212" i="211"/>
  <c r="P1211" i="211"/>
  <c r="P1210" i="211"/>
  <c r="P1209" i="211"/>
  <c r="P1208" i="211"/>
  <c r="P1207" i="211"/>
  <c r="P1206" i="211"/>
  <c r="P1205" i="211"/>
  <c r="P1204" i="211"/>
  <c r="P1203" i="211"/>
  <c r="P1202" i="211"/>
  <c r="P1201" i="211"/>
  <c r="P1200" i="211"/>
  <c r="P1199" i="211"/>
  <c r="P1198" i="211"/>
  <c r="P1197" i="211"/>
  <c r="P1196" i="211"/>
  <c r="P1195" i="211"/>
  <c r="P1194" i="211"/>
  <c r="P1193" i="211"/>
  <c r="P1192" i="211"/>
  <c r="P1191" i="211"/>
  <c r="P1190" i="211"/>
  <c r="P1189" i="211"/>
  <c r="P1188" i="211"/>
  <c r="P1187" i="211"/>
  <c r="P1186" i="211"/>
  <c r="P1185" i="211"/>
  <c r="P1184" i="211"/>
  <c r="P1183" i="211"/>
  <c r="P1182" i="211"/>
  <c r="P1181" i="211"/>
  <c r="P1180" i="211"/>
  <c r="P1179" i="211"/>
  <c r="P1178" i="211"/>
  <c r="P1177" i="211"/>
  <c r="P1176" i="211"/>
  <c r="P1175" i="211"/>
  <c r="P1174" i="211"/>
  <c r="P1173" i="211"/>
  <c r="P1172" i="211"/>
  <c r="P1171" i="211"/>
  <c r="P1170" i="211"/>
  <c r="P1169" i="211"/>
  <c r="P1168" i="211"/>
  <c r="P1167" i="211"/>
  <c r="P1166" i="211"/>
  <c r="P1165" i="211"/>
  <c r="P1164" i="211"/>
  <c r="P1163" i="211"/>
  <c r="P1162" i="211"/>
  <c r="P1161" i="211"/>
  <c r="P1160" i="211"/>
  <c r="P1159" i="211"/>
  <c r="P1158" i="211"/>
  <c r="P1157" i="211"/>
  <c r="P1156" i="211"/>
  <c r="P1155" i="211"/>
  <c r="P1154" i="211"/>
  <c r="P1153" i="211"/>
  <c r="P1152" i="211"/>
  <c r="P1151" i="211"/>
  <c r="P1150" i="211"/>
  <c r="P1149" i="211"/>
  <c r="P1148" i="211"/>
  <c r="P1147" i="211"/>
  <c r="P1146" i="211"/>
  <c r="P1145" i="211"/>
  <c r="P1144" i="211"/>
  <c r="P1143" i="211"/>
  <c r="P1142" i="211"/>
  <c r="P1141" i="211"/>
  <c r="P1140" i="211"/>
  <c r="P1139" i="211"/>
  <c r="P1138" i="211"/>
  <c r="P1137" i="211"/>
  <c r="P1136" i="211"/>
  <c r="P1135" i="211"/>
  <c r="P1134" i="211"/>
  <c r="P1133" i="211"/>
  <c r="P1132" i="211"/>
  <c r="P1131" i="211"/>
  <c r="P1130" i="211"/>
  <c r="P1129" i="211"/>
  <c r="P1128" i="211"/>
  <c r="P1127" i="211"/>
  <c r="P1126" i="211"/>
  <c r="P1125" i="211"/>
  <c r="P1124" i="211"/>
  <c r="P1123" i="211"/>
  <c r="P1122" i="211"/>
  <c r="P1121" i="211"/>
  <c r="P1120" i="211"/>
  <c r="P1119" i="211"/>
  <c r="P1118" i="211"/>
  <c r="P1117" i="211"/>
  <c r="P1116" i="211"/>
  <c r="P1115" i="211"/>
  <c r="P1114" i="211"/>
  <c r="P1113" i="211"/>
  <c r="P1112" i="211"/>
  <c r="P1111" i="211"/>
  <c r="P1109" i="211"/>
  <c r="P1108" i="211"/>
  <c r="P1107" i="211"/>
  <c r="P1106" i="211"/>
  <c r="P1105" i="211"/>
  <c r="P1104" i="211"/>
  <c r="P1103" i="211"/>
  <c r="P1102" i="211"/>
  <c r="P1101" i="211"/>
  <c r="P1100" i="211"/>
  <c r="P1099" i="211"/>
  <c r="P1098" i="211"/>
  <c r="P1097" i="211"/>
  <c r="P1096" i="211"/>
  <c r="P1095" i="211"/>
  <c r="P1094" i="211"/>
  <c r="P1093" i="211"/>
  <c r="P1092" i="211"/>
  <c r="P1091" i="211"/>
  <c r="P1090" i="211"/>
  <c r="P1089" i="211"/>
  <c r="P1088" i="211"/>
  <c r="P1087" i="211"/>
  <c r="P1086" i="211"/>
  <c r="P1085" i="211"/>
  <c r="P1084" i="211"/>
  <c r="P1083" i="211"/>
  <c r="P1082" i="211"/>
  <c r="P1081" i="211"/>
  <c r="P1080" i="211"/>
  <c r="P1079" i="211"/>
  <c r="P1078" i="211"/>
  <c r="P1077" i="211"/>
  <c r="P1076" i="211"/>
  <c r="P1075" i="211"/>
  <c r="P1074" i="211"/>
  <c r="P1073" i="211"/>
  <c r="P1072" i="211"/>
  <c r="P1071" i="211"/>
  <c r="P1070" i="211"/>
  <c r="P1069" i="211"/>
  <c r="P1068" i="211"/>
  <c r="P1067" i="211"/>
  <c r="P1066" i="211"/>
  <c r="P1065" i="211"/>
  <c r="P1064" i="211"/>
  <c r="P1063" i="211"/>
  <c r="P1062" i="211"/>
  <c r="P1061" i="211"/>
  <c r="P1060" i="211"/>
  <c r="P1059" i="211"/>
  <c r="P1058" i="211"/>
  <c r="P1057" i="211"/>
  <c r="P1056" i="211"/>
  <c r="P1055" i="211"/>
  <c r="P1054" i="211"/>
  <c r="P1053" i="211"/>
  <c r="P1052" i="211"/>
  <c r="P1051" i="211"/>
  <c r="P1050" i="211"/>
  <c r="P1049" i="211"/>
  <c r="P1048" i="211"/>
  <c r="P1047" i="211"/>
  <c r="P1046" i="211"/>
  <c r="P1045" i="211"/>
  <c r="P1044" i="211"/>
  <c r="P1043" i="211"/>
  <c r="P1042" i="211"/>
  <c r="P1041" i="211"/>
  <c r="P1040" i="211"/>
  <c r="P1039" i="211"/>
  <c r="P1038" i="211"/>
  <c r="P1037" i="211"/>
  <c r="P1036" i="211"/>
  <c r="P1035" i="211"/>
  <c r="P1034" i="211"/>
  <c r="P1033" i="211"/>
  <c r="P1032" i="211"/>
  <c r="P1031" i="211"/>
  <c r="P1030" i="211"/>
  <c r="P1029" i="211"/>
  <c r="P1028" i="211"/>
  <c r="P1027" i="211"/>
  <c r="P1026" i="211"/>
  <c r="P1025" i="211"/>
  <c r="P1024" i="211"/>
  <c r="Q1023" i="211"/>
  <c r="Q1022" i="211"/>
  <c r="P1021" i="211"/>
  <c r="Q1020" i="211"/>
  <c r="Q1019" i="211"/>
  <c r="P1018" i="211"/>
  <c r="P1017" i="211"/>
  <c r="P1016" i="211"/>
  <c r="P1015" i="211"/>
  <c r="P1014" i="211"/>
  <c r="P1013" i="211"/>
  <c r="P1012" i="211"/>
  <c r="P1011" i="211"/>
  <c r="P1010" i="211"/>
  <c r="P1009" i="211"/>
  <c r="P1008" i="211"/>
  <c r="P1007" i="211"/>
  <c r="P1006" i="211"/>
  <c r="P1005" i="211"/>
  <c r="P1004" i="211"/>
  <c r="P1003" i="211"/>
  <c r="P1002" i="211"/>
  <c r="P1001" i="211"/>
  <c r="P1000" i="211"/>
  <c r="P999" i="211"/>
  <c r="P998" i="211"/>
  <c r="P997" i="211"/>
  <c r="P996" i="211"/>
  <c r="P995" i="211"/>
  <c r="P994" i="211"/>
  <c r="P993" i="211"/>
  <c r="P992" i="211"/>
  <c r="P991" i="211"/>
  <c r="P990" i="211"/>
  <c r="P989" i="211"/>
  <c r="P988" i="211"/>
  <c r="P987" i="211"/>
  <c r="P986" i="211"/>
  <c r="P985" i="211"/>
  <c r="P984" i="211"/>
  <c r="P983" i="211"/>
  <c r="P982" i="211"/>
  <c r="P981" i="211"/>
  <c r="P980" i="211"/>
  <c r="P979" i="211"/>
  <c r="P978" i="211"/>
  <c r="P977" i="211"/>
  <c r="P976" i="211"/>
  <c r="P975" i="211"/>
  <c r="P974" i="211"/>
  <c r="P973" i="211"/>
  <c r="P972" i="211"/>
  <c r="P971" i="211"/>
  <c r="P970" i="211"/>
  <c r="P969" i="211"/>
  <c r="P968" i="211"/>
  <c r="P967" i="211"/>
  <c r="P966" i="211"/>
  <c r="P965" i="211"/>
  <c r="P964" i="211"/>
  <c r="P963" i="211"/>
  <c r="P962" i="211"/>
  <c r="P961" i="211"/>
  <c r="P960" i="211"/>
  <c r="P959" i="211"/>
  <c r="P958" i="211"/>
  <c r="P957" i="211"/>
  <c r="P956" i="211"/>
  <c r="P955" i="211"/>
  <c r="P954" i="211"/>
  <c r="P953" i="211"/>
  <c r="P952" i="211"/>
  <c r="P951" i="211"/>
  <c r="P950" i="211"/>
  <c r="P949" i="211"/>
  <c r="P948" i="211"/>
  <c r="P947" i="211"/>
  <c r="P946" i="211"/>
  <c r="P945" i="211"/>
  <c r="P944" i="211"/>
  <c r="P943" i="211"/>
  <c r="P942" i="211"/>
  <c r="P941" i="211"/>
  <c r="P940" i="211"/>
  <c r="P939" i="211"/>
  <c r="P938" i="211"/>
  <c r="P937" i="211"/>
  <c r="P936" i="211"/>
  <c r="P935" i="211"/>
  <c r="P934" i="211"/>
  <c r="P933" i="211"/>
  <c r="P932" i="211"/>
  <c r="P931" i="211"/>
  <c r="P930" i="211"/>
  <c r="P929" i="211"/>
  <c r="P928" i="211"/>
  <c r="P927" i="211"/>
  <c r="P926" i="211"/>
  <c r="P925" i="211"/>
  <c r="P922" i="211"/>
  <c r="P921" i="211"/>
  <c r="P920" i="211"/>
  <c r="P919" i="211"/>
  <c r="P918" i="211"/>
  <c r="P917" i="211"/>
  <c r="P916" i="211"/>
  <c r="P915" i="211"/>
  <c r="P914" i="211"/>
  <c r="P913" i="211"/>
  <c r="P912" i="211"/>
  <c r="P911" i="211"/>
  <c r="P910" i="211"/>
  <c r="P909" i="211"/>
  <c r="P908" i="211"/>
  <c r="P907" i="211"/>
  <c r="P906" i="211"/>
  <c r="P905" i="211"/>
  <c r="P904" i="211"/>
  <c r="P903" i="211"/>
  <c r="P902" i="211"/>
  <c r="P901" i="211"/>
  <c r="P900" i="211"/>
  <c r="P899" i="211"/>
  <c r="P898" i="211"/>
  <c r="P897" i="211"/>
  <c r="P896" i="211"/>
  <c r="P895" i="211"/>
  <c r="P894" i="211"/>
  <c r="P893" i="211"/>
  <c r="P892" i="211"/>
  <c r="P891" i="211"/>
  <c r="P890" i="211"/>
  <c r="P889" i="211"/>
  <c r="P888" i="211"/>
  <c r="P887" i="211"/>
  <c r="P886" i="211"/>
  <c r="P885" i="211"/>
  <c r="P884" i="211"/>
  <c r="P883" i="211"/>
  <c r="P882" i="211"/>
  <c r="P881" i="211"/>
  <c r="P880" i="211"/>
  <c r="P879" i="211"/>
  <c r="P878" i="211"/>
  <c r="P877" i="211"/>
  <c r="P876" i="211"/>
  <c r="P875" i="211"/>
  <c r="P874" i="211"/>
  <c r="P873" i="211"/>
  <c r="P872" i="211"/>
  <c r="P871" i="211"/>
  <c r="P870" i="211"/>
  <c r="P869" i="211"/>
  <c r="P868" i="211"/>
  <c r="P867" i="211"/>
  <c r="P866" i="211"/>
  <c r="P865" i="211"/>
  <c r="P864" i="211"/>
  <c r="P863" i="211"/>
  <c r="P862" i="211"/>
  <c r="P861" i="211"/>
  <c r="P860" i="211"/>
  <c r="P859" i="211"/>
  <c r="P858" i="211"/>
  <c r="P857" i="211"/>
  <c r="P856" i="211"/>
  <c r="P855" i="211"/>
  <c r="P854" i="211"/>
  <c r="P853" i="211"/>
  <c r="P852" i="211"/>
  <c r="P851" i="211"/>
  <c r="P850" i="211"/>
  <c r="P849" i="211"/>
  <c r="Q848" i="211"/>
  <c r="P846" i="211"/>
  <c r="P843" i="211"/>
  <c r="P842" i="211"/>
  <c r="P841" i="211"/>
  <c r="P840" i="211"/>
  <c r="P839" i="211"/>
  <c r="P838" i="211"/>
  <c r="P837" i="211"/>
  <c r="P836" i="211"/>
  <c r="P835" i="211"/>
  <c r="P834" i="211"/>
  <c r="P833" i="211"/>
  <c r="P832" i="211"/>
  <c r="P831" i="211"/>
  <c r="P830" i="211"/>
  <c r="P829" i="211"/>
  <c r="P828" i="211"/>
  <c r="P827" i="211"/>
  <c r="P826" i="211"/>
  <c r="P825" i="211"/>
  <c r="P824" i="211"/>
  <c r="P823" i="211"/>
  <c r="P822" i="211"/>
  <c r="P821" i="211"/>
  <c r="P820" i="211"/>
  <c r="P819" i="211"/>
  <c r="P818" i="211"/>
  <c r="P817" i="211"/>
  <c r="P816" i="211"/>
  <c r="P815" i="211"/>
  <c r="P814" i="211"/>
  <c r="P813" i="211"/>
  <c r="P812" i="211"/>
  <c r="P811" i="211"/>
  <c r="P810" i="211"/>
  <c r="P809" i="211"/>
  <c r="P808" i="211"/>
  <c r="P807" i="211"/>
  <c r="P806" i="211"/>
  <c r="P805" i="211"/>
  <c r="P804" i="211"/>
  <c r="P803" i="211"/>
  <c r="P802" i="211"/>
  <c r="P801" i="211"/>
  <c r="P800" i="211"/>
  <c r="P799" i="211"/>
  <c r="P798" i="211"/>
  <c r="P797" i="211"/>
  <c r="P796" i="211"/>
  <c r="P795" i="211"/>
  <c r="P794" i="211"/>
  <c r="P793" i="211"/>
  <c r="P792" i="211"/>
  <c r="P791" i="211"/>
  <c r="P790" i="211"/>
  <c r="P789" i="211"/>
  <c r="P788" i="211"/>
  <c r="P787" i="211"/>
  <c r="P786" i="211"/>
  <c r="P785" i="211"/>
  <c r="P784" i="211"/>
  <c r="P783" i="211"/>
  <c r="P782" i="211"/>
  <c r="P781" i="211"/>
  <c r="P780" i="211"/>
  <c r="P779" i="211"/>
  <c r="P778" i="211"/>
  <c r="P777" i="211"/>
  <c r="P776" i="211"/>
  <c r="P775" i="211"/>
  <c r="P774" i="211"/>
  <c r="P773" i="211"/>
  <c r="P772" i="211"/>
  <c r="P771" i="211"/>
  <c r="P770" i="211"/>
  <c r="P769" i="211"/>
  <c r="P768" i="211"/>
  <c r="P767" i="211"/>
  <c r="P766" i="211"/>
  <c r="P765" i="211"/>
  <c r="P764" i="211"/>
  <c r="P763" i="211"/>
  <c r="P762" i="211"/>
  <c r="P761" i="211"/>
  <c r="P760" i="211"/>
  <c r="P759" i="211"/>
  <c r="P758" i="211"/>
  <c r="P757" i="211"/>
  <c r="P756" i="211"/>
  <c r="P755" i="211"/>
  <c r="P754" i="211"/>
  <c r="P753" i="211"/>
  <c r="P728" i="211"/>
  <c r="P727" i="211"/>
  <c r="P726" i="211"/>
  <c r="P725" i="211"/>
  <c r="P724" i="211"/>
  <c r="P723" i="211"/>
  <c r="P722" i="211"/>
  <c r="P721" i="211"/>
  <c r="P720" i="211"/>
  <c r="P719" i="211"/>
  <c r="P718" i="211"/>
  <c r="P717" i="211"/>
  <c r="P716" i="211"/>
  <c r="P715" i="211"/>
  <c r="P714" i="211"/>
  <c r="P713" i="211"/>
  <c r="P712" i="211"/>
  <c r="P711" i="211"/>
  <c r="P710" i="211"/>
  <c r="P709" i="211"/>
  <c r="P708" i="211"/>
  <c r="P707" i="211"/>
  <c r="P706" i="211"/>
  <c r="P705" i="211"/>
  <c r="P704" i="211"/>
  <c r="P703" i="211"/>
  <c r="P702" i="211"/>
  <c r="P701" i="211"/>
  <c r="P700" i="211"/>
  <c r="P699" i="211"/>
  <c r="P698" i="211"/>
  <c r="P697" i="211"/>
  <c r="P696" i="211"/>
  <c r="P695" i="211"/>
  <c r="P694" i="211"/>
  <c r="P693" i="211"/>
  <c r="P692" i="211"/>
  <c r="P691" i="211"/>
  <c r="P690" i="211"/>
  <c r="P689" i="211"/>
  <c r="P688" i="211"/>
  <c r="P687" i="211"/>
  <c r="P686" i="211"/>
  <c r="P685" i="211"/>
  <c r="P684" i="211"/>
  <c r="P683" i="211"/>
  <c r="P682" i="211"/>
  <c r="P681" i="211"/>
  <c r="P680" i="211"/>
  <c r="P679" i="211"/>
  <c r="P678" i="211"/>
  <c r="P677" i="211"/>
  <c r="P676" i="211"/>
  <c r="P675" i="211"/>
  <c r="P674" i="211"/>
  <c r="P673" i="211"/>
  <c r="P672" i="211"/>
  <c r="P671" i="211"/>
  <c r="P670" i="211"/>
  <c r="P669" i="211"/>
  <c r="P668" i="211"/>
  <c r="P667" i="211"/>
  <c r="P666" i="211"/>
  <c r="P665" i="211"/>
  <c r="P664" i="211"/>
  <c r="P663" i="211"/>
  <c r="P662" i="211"/>
  <c r="P661" i="211"/>
  <c r="P660" i="211"/>
  <c r="P659" i="211"/>
  <c r="P658" i="211"/>
  <c r="P657" i="211"/>
  <c r="P656" i="211"/>
  <c r="P655" i="211"/>
  <c r="P654" i="211"/>
  <c r="P653" i="211"/>
  <c r="P652" i="211"/>
  <c r="P651" i="211"/>
  <c r="P650" i="211"/>
  <c r="P649" i="211"/>
  <c r="P648" i="211"/>
  <c r="P647" i="211"/>
  <c r="P646" i="211"/>
  <c r="P645" i="211"/>
  <c r="P644" i="211"/>
  <c r="P643" i="211"/>
  <c r="P642" i="211"/>
  <c r="P641" i="211"/>
  <c r="P640" i="211"/>
  <c r="P639" i="211"/>
  <c r="P638" i="211"/>
  <c r="P637" i="211"/>
  <c r="P636" i="211"/>
  <c r="P635" i="211"/>
  <c r="P634" i="211"/>
  <c r="P633" i="211"/>
  <c r="P632" i="211"/>
  <c r="P631" i="211"/>
  <c r="P630" i="211"/>
  <c r="P629" i="211"/>
  <c r="P628" i="211"/>
  <c r="P627" i="211"/>
  <c r="P626" i="211"/>
  <c r="P625" i="211"/>
  <c r="P624" i="211"/>
  <c r="P623" i="211"/>
  <c r="P622" i="211"/>
  <c r="P621" i="211"/>
  <c r="P620" i="211"/>
  <c r="P619" i="211"/>
  <c r="P618" i="211"/>
  <c r="P617" i="211"/>
  <c r="P616" i="211"/>
  <c r="P615" i="211"/>
  <c r="P614" i="211"/>
  <c r="P613" i="211"/>
  <c r="P612" i="211"/>
  <c r="P611" i="211"/>
  <c r="P610" i="211"/>
  <c r="P609" i="211"/>
  <c r="P608" i="211"/>
  <c r="P607" i="211"/>
  <c r="P606" i="211"/>
  <c r="P605" i="211"/>
  <c r="P604" i="211"/>
  <c r="P603" i="211"/>
  <c r="P602" i="211"/>
  <c r="P601" i="211"/>
  <c r="P600" i="211"/>
  <c r="P599" i="211"/>
  <c r="P598" i="211"/>
  <c r="P593" i="211"/>
  <c r="P592" i="211"/>
  <c r="P591" i="211"/>
  <c r="P590" i="211"/>
  <c r="P589" i="211"/>
  <c r="P588" i="211"/>
  <c r="P587" i="211"/>
  <c r="P586" i="211"/>
  <c r="P585" i="211"/>
  <c r="P584" i="211"/>
  <c r="P583" i="211"/>
  <c r="P582" i="211"/>
  <c r="P581" i="211"/>
  <c r="P580" i="211"/>
  <c r="P579" i="211"/>
  <c r="P578" i="211"/>
  <c r="P577" i="211"/>
  <c r="P576" i="211"/>
  <c r="P575" i="211"/>
  <c r="P574" i="211"/>
  <c r="P573" i="211"/>
  <c r="P572" i="211"/>
  <c r="P571" i="211"/>
  <c r="P570" i="211"/>
  <c r="P569" i="211"/>
  <c r="P568" i="211"/>
  <c r="P567" i="211"/>
  <c r="P566" i="211"/>
  <c r="P565" i="211"/>
  <c r="P564" i="211"/>
  <c r="P563" i="211"/>
  <c r="P562" i="211"/>
  <c r="P561" i="211"/>
  <c r="P560" i="211"/>
  <c r="P559" i="211"/>
  <c r="P558" i="211"/>
  <c r="P557" i="211"/>
  <c r="P556" i="211"/>
  <c r="P555" i="211"/>
  <c r="P554" i="211"/>
  <c r="P553" i="211"/>
  <c r="P552" i="211"/>
  <c r="P551" i="211"/>
  <c r="P550" i="211"/>
  <c r="P549" i="211"/>
  <c r="P548" i="211"/>
  <c r="P547" i="211"/>
  <c r="P546" i="211"/>
  <c r="P545" i="211"/>
  <c r="P544" i="211"/>
  <c r="P543" i="211"/>
  <c r="P542" i="211"/>
  <c r="P541" i="211"/>
  <c r="P540" i="211"/>
  <c r="P539" i="211"/>
  <c r="P538" i="211"/>
  <c r="P537" i="211"/>
  <c r="P536" i="211"/>
  <c r="P535" i="211"/>
  <c r="P534" i="211"/>
  <c r="P533" i="211"/>
  <c r="P532" i="211"/>
  <c r="P531" i="211"/>
  <c r="P530" i="211"/>
  <c r="P529" i="211"/>
  <c r="P528" i="211"/>
  <c r="P527" i="211"/>
  <c r="P526" i="211"/>
  <c r="P525" i="211"/>
  <c r="P524" i="211"/>
  <c r="P523" i="211"/>
  <c r="P522" i="211"/>
  <c r="P521" i="211"/>
  <c r="P499" i="211"/>
  <c r="P498" i="211"/>
  <c r="P497" i="211"/>
  <c r="P496" i="211"/>
  <c r="P495" i="211"/>
  <c r="P494" i="211"/>
  <c r="P493" i="211"/>
  <c r="P492" i="211"/>
  <c r="P491" i="211"/>
  <c r="P490" i="211"/>
  <c r="P489" i="211"/>
  <c r="P488" i="211"/>
  <c r="P487" i="211"/>
  <c r="P486" i="211"/>
  <c r="P485" i="211"/>
  <c r="P483" i="211"/>
  <c r="P482" i="211"/>
  <c r="P481" i="211"/>
  <c r="P480" i="211"/>
  <c r="P479" i="211"/>
  <c r="P478" i="211"/>
  <c r="P477" i="211"/>
  <c r="P476" i="211"/>
  <c r="P475" i="211"/>
  <c r="P474" i="211"/>
  <c r="P473" i="211"/>
  <c r="P472" i="211"/>
  <c r="P471" i="211"/>
  <c r="P470" i="211"/>
  <c r="P469" i="211"/>
  <c r="P468" i="211"/>
  <c r="P467" i="211"/>
  <c r="P466" i="211"/>
  <c r="P465" i="211"/>
  <c r="P464" i="211"/>
  <c r="P463" i="211"/>
  <c r="P462" i="211"/>
  <c r="P461" i="211"/>
  <c r="P460" i="211"/>
  <c r="P459" i="211"/>
  <c r="P458" i="211"/>
  <c r="P457" i="211"/>
  <c r="P456" i="211"/>
  <c r="P455" i="211"/>
  <c r="P454" i="211"/>
  <c r="P453" i="211"/>
  <c r="P452" i="211"/>
  <c r="P451" i="211"/>
  <c r="P450" i="211"/>
  <c r="P449" i="211"/>
  <c r="P448" i="211"/>
  <c r="P447" i="211"/>
  <c r="P446" i="211"/>
  <c r="P445" i="211"/>
  <c r="P444" i="211"/>
  <c r="P443" i="211"/>
  <c r="P442" i="211"/>
  <c r="P441" i="211"/>
  <c r="P440" i="211"/>
  <c r="P439" i="211"/>
  <c r="P438" i="211"/>
  <c r="P437" i="211"/>
  <c r="P436" i="211"/>
  <c r="P435" i="211"/>
  <c r="P434" i="211"/>
  <c r="P433" i="211"/>
  <c r="P432" i="211"/>
  <c r="P431" i="211"/>
  <c r="P430" i="211"/>
  <c r="P429" i="211"/>
  <c r="P428" i="211"/>
  <c r="P427" i="211"/>
  <c r="P426" i="211"/>
  <c r="P425" i="211"/>
  <c r="P424" i="211"/>
  <c r="P423" i="211"/>
  <c r="P422" i="211"/>
  <c r="P421" i="211"/>
  <c r="P420" i="211"/>
  <c r="P419" i="211"/>
  <c r="P418" i="211"/>
  <c r="P417" i="211"/>
  <c r="P416" i="211"/>
  <c r="P415" i="211"/>
  <c r="P414" i="211"/>
  <c r="P413" i="211"/>
  <c r="P412" i="211"/>
  <c r="P411" i="211"/>
  <c r="P410" i="211"/>
  <c r="P409" i="211"/>
  <c r="P408" i="211"/>
  <c r="P407" i="211"/>
  <c r="P406" i="211"/>
  <c r="P405" i="211"/>
  <c r="P404" i="211"/>
  <c r="P403" i="211"/>
  <c r="P402" i="211"/>
  <c r="P401" i="211"/>
  <c r="P400" i="211"/>
  <c r="P399" i="211"/>
  <c r="P398" i="211"/>
  <c r="P397" i="211"/>
  <c r="P396" i="211"/>
  <c r="P395" i="211"/>
  <c r="P394" i="211"/>
  <c r="P393" i="211"/>
  <c r="P392" i="211"/>
  <c r="P390" i="211"/>
  <c r="P389" i="211"/>
  <c r="P388" i="211"/>
  <c r="P387" i="211"/>
  <c r="P386" i="211"/>
  <c r="P385" i="211"/>
  <c r="P384" i="211"/>
  <c r="P383" i="211"/>
  <c r="P382" i="211"/>
  <c r="P381" i="211"/>
  <c r="P380" i="211"/>
  <c r="P379" i="211"/>
  <c r="P378" i="211"/>
  <c r="P377" i="211"/>
  <c r="P376" i="211"/>
  <c r="P375" i="211"/>
  <c r="P374" i="211"/>
  <c r="P373" i="211"/>
  <c r="P372" i="211"/>
  <c r="P371" i="211"/>
  <c r="P370" i="211"/>
  <c r="P369" i="211"/>
  <c r="P368" i="211"/>
  <c r="P367" i="211"/>
  <c r="P366" i="211"/>
  <c r="P365" i="211"/>
  <c r="P364" i="211"/>
  <c r="P363" i="211"/>
  <c r="P362" i="211"/>
  <c r="P361" i="211"/>
  <c r="P360" i="211"/>
  <c r="P359" i="211"/>
  <c r="P358" i="211"/>
  <c r="P357" i="211"/>
  <c r="P356" i="211"/>
  <c r="P355" i="211"/>
  <c r="P354" i="211"/>
  <c r="P353" i="211"/>
  <c r="P352" i="211"/>
  <c r="P351" i="211"/>
  <c r="P350" i="211"/>
  <c r="P349" i="211"/>
  <c r="P348" i="211"/>
  <c r="P347" i="211"/>
  <c r="P346" i="211"/>
  <c r="P345" i="211"/>
  <c r="P344" i="211"/>
  <c r="P343" i="211"/>
  <c r="P342" i="211"/>
  <c r="P341" i="211"/>
  <c r="P340" i="211"/>
  <c r="P339" i="211"/>
  <c r="P338" i="211"/>
  <c r="P337" i="211"/>
  <c r="P336" i="211"/>
  <c r="P335" i="211"/>
  <c r="P334" i="211"/>
  <c r="P333" i="211"/>
  <c r="P332" i="211"/>
  <c r="P331" i="211"/>
  <c r="P330" i="211"/>
  <c r="P329" i="211"/>
  <c r="P328" i="211"/>
  <c r="P327" i="211"/>
  <c r="P326" i="211"/>
  <c r="P325" i="211"/>
  <c r="P324" i="211"/>
  <c r="P323" i="211"/>
  <c r="P322" i="211"/>
  <c r="P321" i="211"/>
  <c r="P320" i="211"/>
  <c r="P319" i="211"/>
  <c r="P318" i="211"/>
  <c r="P317" i="211"/>
  <c r="P316" i="211"/>
  <c r="P315" i="211"/>
  <c r="P314" i="211"/>
  <c r="P313" i="211"/>
  <c r="P312" i="211"/>
  <c r="P311" i="211"/>
  <c r="P310" i="211"/>
  <c r="P309" i="211"/>
  <c r="P308" i="211"/>
  <c r="P307" i="211"/>
  <c r="P306" i="211"/>
  <c r="P305" i="211"/>
  <c r="P304" i="211"/>
  <c r="P303" i="211"/>
  <c r="P302" i="211"/>
  <c r="P301" i="211"/>
  <c r="P300" i="211"/>
  <c r="P299" i="211"/>
  <c r="P298" i="211"/>
  <c r="P297" i="211"/>
  <c r="P296" i="211"/>
  <c r="P295" i="211"/>
  <c r="P294" i="211"/>
  <c r="P293" i="211"/>
  <c r="P292" i="211"/>
  <c r="P291" i="211"/>
  <c r="P290" i="211"/>
  <c r="P289" i="211"/>
  <c r="P288" i="211"/>
  <c r="P287" i="211"/>
  <c r="P286" i="211"/>
  <c r="P285" i="211"/>
  <c r="P283" i="211"/>
  <c r="P282" i="211"/>
  <c r="P281" i="211"/>
  <c r="P280" i="211"/>
  <c r="P279" i="211"/>
  <c r="P278" i="211"/>
  <c r="P277" i="211"/>
  <c r="P276" i="211"/>
  <c r="P275" i="211"/>
  <c r="P274" i="211"/>
  <c r="P273" i="211"/>
  <c r="P272" i="211"/>
  <c r="P271" i="211"/>
  <c r="P270" i="211"/>
  <c r="P269" i="211"/>
  <c r="P268" i="211"/>
  <c r="P267" i="211"/>
  <c r="P266" i="211"/>
  <c r="P265" i="211"/>
  <c r="P264" i="211"/>
  <c r="P263" i="211"/>
  <c r="P262" i="211"/>
  <c r="P261" i="211"/>
  <c r="P260" i="211"/>
  <c r="P259" i="211"/>
  <c r="P258" i="211"/>
  <c r="P257" i="211"/>
  <c r="P256" i="211"/>
  <c r="P255" i="211"/>
  <c r="P254" i="211"/>
  <c r="P253" i="211"/>
  <c r="P252" i="211"/>
  <c r="P251" i="211"/>
  <c r="P250" i="211"/>
  <c r="P249" i="211"/>
  <c r="P248" i="211"/>
  <c r="P247" i="211"/>
  <c r="P246" i="211"/>
  <c r="P245" i="211"/>
  <c r="P244" i="211"/>
  <c r="P243" i="211"/>
  <c r="P242" i="211"/>
  <c r="P241" i="211"/>
  <c r="P240" i="211"/>
  <c r="P239" i="211"/>
  <c r="P238" i="211"/>
  <c r="P237" i="211"/>
  <c r="P236" i="211"/>
  <c r="P235" i="211"/>
  <c r="P234" i="211"/>
  <c r="P233" i="211"/>
  <c r="P232" i="211"/>
  <c r="P231" i="211"/>
  <c r="P230" i="211"/>
  <c r="P229" i="211"/>
  <c r="P228" i="211"/>
  <c r="P227" i="211"/>
  <c r="P226" i="211"/>
  <c r="P225" i="211"/>
  <c r="P221" i="211"/>
  <c r="P220" i="211"/>
  <c r="P219" i="211"/>
  <c r="P218" i="211"/>
  <c r="P217" i="211"/>
  <c r="P216" i="211"/>
  <c r="P215" i="211"/>
  <c r="P214" i="211"/>
  <c r="P213" i="211"/>
  <c r="P212" i="211"/>
  <c r="P211" i="211"/>
  <c r="P210" i="211"/>
  <c r="P209" i="211"/>
  <c r="P208" i="211"/>
  <c r="P207" i="211"/>
  <c r="P206" i="211"/>
  <c r="P205" i="211"/>
  <c r="P204" i="211"/>
  <c r="P203" i="211"/>
  <c r="P202" i="211"/>
  <c r="P194" i="211"/>
  <c r="P193" i="211"/>
  <c r="P192" i="211"/>
  <c r="P191" i="211"/>
  <c r="P190" i="211"/>
  <c r="P189" i="211"/>
  <c r="P188" i="211"/>
  <c r="P187" i="211"/>
  <c r="P186" i="211"/>
  <c r="P185" i="211"/>
  <c r="P184" i="211"/>
  <c r="P183" i="211"/>
  <c r="P182" i="211"/>
  <c r="P181" i="211"/>
  <c r="P180" i="211"/>
  <c r="P179" i="211"/>
  <c r="P178" i="211"/>
  <c r="P177" i="211"/>
  <c r="P176" i="211"/>
  <c r="P175" i="211"/>
  <c r="P174" i="211"/>
  <c r="P173" i="211"/>
  <c r="P172" i="211"/>
  <c r="P171" i="211"/>
  <c r="P170" i="211"/>
  <c r="P169" i="211"/>
  <c r="P168" i="211"/>
  <c r="P167" i="211"/>
  <c r="P166" i="211"/>
  <c r="P165" i="211"/>
  <c r="P164" i="211"/>
  <c r="P163" i="211"/>
  <c r="P162" i="211"/>
  <c r="P161" i="211"/>
  <c r="P160" i="211"/>
  <c r="P159" i="211"/>
  <c r="P158" i="211"/>
  <c r="P157" i="211"/>
  <c r="P156" i="211"/>
  <c r="P155" i="211"/>
  <c r="P154" i="211"/>
  <c r="P153" i="211"/>
  <c r="P152" i="211"/>
  <c r="P151" i="211"/>
  <c r="P150" i="211"/>
  <c r="P149" i="211"/>
  <c r="P148" i="211"/>
  <c r="P147" i="211"/>
  <c r="P146" i="211"/>
  <c r="P145" i="211"/>
  <c r="P144" i="211"/>
  <c r="P143" i="211"/>
  <c r="P142" i="211"/>
  <c r="P141" i="211"/>
  <c r="P140" i="211"/>
  <c r="P139" i="211"/>
  <c r="P138" i="211"/>
  <c r="P137" i="211"/>
  <c r="P136" i="211"/>
  <c r="P135" i="211"/>
  <c r="P134" i="211"/>
  <c r="P133" i="211"/>
  <c r="P132" i="211"/>
  <c r="P131" i="211"/>
  <c r="P130" i="211"/>
  <c r="P129" i="211"/>
  <c r="P128" i="211"/>
  <c r="P127" i="211"/>
  <c r="P126" i="211"/>
  <c r="P125" i="211"/>
  <c r="P124" i="211"/>
  <c r="P123" i="211"/>
  <c r="P119" i="211"/>
  <c r="P118" i="211"/>
  <c r="P117" i="211"/>
  <c r="P115" i="211"/>
  <c r="P114" i="211"/>
  <c r="P113" i="211"/>
  <c r="P112" i="211"/>
  <c r="P111" i="211"/>
  <c r="P110" i="211"/>
  <c r="P109" i="211"/>
  <c r="P108" i="211"/>
  <c r="P107" i="211"/>
  <c r="P106" i="211"/>
  <c r="P105" i="211"/>
  <c r="P104" i="211"/>
  <c r="P103" i="211"/>
  <c r="P102" i="211"/>
  <c r="P101" i="211"/>
  <c r="P100" i="211"/>
  <c r="P99" i="211"/>
  <c r="P98" i="211"/>
  <c r="P97" i="211"/>
  <c r="P96" i="211"/>
  <c r="P95" i="211"/>
  <c r="P94" i="211"/>
  <c r="P93" i="211"/>
  <c r="P92" i="211"/>
  <c r="P91" i="211"/>
  <c r="P90" i="211"/>
  <c r="P89" i="211"/>
  <c r="P88" i="211"/>
  <c r="P87" i="211"/>
  <c r="P86" i="211"/>
  <c r="P85" i="211"/>
  <c r="P84" i="211"/>
  <c r="P83" i="211"/>
  <c r="P82" i="211"/>
  <c r="P81" i="211"/>
  <c r="P80" i="211"/>
  <c r="P79" i="211"/>
  <c r="P78" i="211"/>
  <c r="P77" i="211"/>
  <c r="P76" i="211"/>
  <c r="P75" i="211"/>
  <c r="P74" i="211"/>
  <c r="P73" i="211"/>
  <c r="P72" i="211"/>
  <c r="P71" i="211"/>
  <c r="P70" i="211"/>
  <c r="P69" i="211"/>
  <c r="P68" i="211"/>
  <c r="Q68" i="211" s="1"/>
  <c r="P67" i="211"/>
  <c r="P66" i="211"/>
  <c r="P65" i="211"/>
  <c r="P64" i="211"/>
  <c r="P63" i="211"/>
  <c r="P62" i="211"/>
  <c r="P56" i="211"/>
  <c r="Q2257" i="211" l="1"/>
  <c r="Q843" i="211"/>
  <c r="Q846" i="211"/>
  <c r="Q1439" i="211"/>
  <c r="Q3381" i="211"/>
  <c r="Q2676" i="211"/>
  <c r="Q2254" i="211"/>
  <c r="Q2000" i="211"/>
  <c r="Q1436" i="211"/>
  <c r="Q1212" i="211"/>
  <c r="Q1997" i="211"/>
  <c r="Q1021" i="211"/>
  <c r="Q1018" i="211"/>
  <c r="Q2490" i="211"/>
  <c r="Q2673" i="211"/>
  <c r="Q2672" i="211" s="1"/>
  <c r="Q1435" i="211" l="1"/>
  <c r="Q2489" i="211"/>
  <c r="Q2253" i="211"/>
  <c r="Q842" i="211"/>
  <c r="Q1211" i="211"/>
  <c r="Q3380" i="211"/>
  <c r="Q1996" i="211"/>
  <c r="Q1017" i="211"/>
  <c r="A225" i="211"/>
  <c r="A252" i="211" s="1"/>
  <c r="A253" i="211" s="1"/>
  <c r="A254" i="211" s="1"/>
  <c r="A255" i="211" s="1"/>
  <c r="A256" i="211" s="1"/>
  <c r="A257" i="211" s="1"/>
  <c r="A258" i="211" s="1"/>
  <c r="A259" i="211" s="1"/>
  <c r="A260" i="211" s="1"/>
  <c r="A261" i="211" s="1"/>
  <c r="A262" i="211" s="1"/>
  <c r="A263" i="211" s="1"/>
  <c r="A264" i="211" s="1"/>
  <c r="A265" i="211" s="1"/>
  <c r="A266" i="211" s="1"/>
  <c r="A267" i="211" s="1"/>
  <c r="A268" i="211" s="1"/>
  <c r="A269" i="211" s="1"/>
  <c r="A270" i="211" s="1"/>
  <c r="A271" i="211" s="1"/>
  <c r="A272" i="211" s="1"/>
  <c r="A273" i="211" s="1"/>
  <c r="A274" i="211" s="1"/>
  <c r="A275" i="211" s="1"/>
  <c r="A276" i="211" s="1"/>
  <c r="A277" i="211" s="1"/>
  <c r="A278" i="211" s="1"/>
  <c r="A279" i="211" s="1"/>
  <c r="A280" i="211" s="1"/>
  <c r="A281" i="211" s="1"/>
  <c r="A282" i="211" s="1"/>
  <c r="B225" i="211"/>
  <c r="B252" i="211" s="1"/>
  <c r="B253" i="211" s="1"/>
  <c r="B254" i="211" s="1"/>
  <c r="B255" i="211" s="1"/>
  <c r="B256" i="211" s="1"/>
  <c r="B257" i="211" s="1"/>
  <c r="B258" i="211" s="1"/>
  <c r="B259" i="211" s="1"/>
  <c r="B260" i="211" s="1"/>
  <c r="B261" i="211" s="1"/>
  <c r="B262" i="211" s="1"/>
  <c r="B263" i="211" s="1"/>
  <c r="B264" i="211" s="1"/>
  <c r="B265" i="211" s="1"/>
  <c r="B266" i="211" s="1"/>
  <c r="B267" i="211" s="1"/>
  <c r="B268" i="211" s="1"/>
  <c r="B269" i="211" s="1"/>
  <c r="B270" i="211" s="1"/>
  <c r="B271" i="211" s="1"/>
  <c r="B272" i="211" s="1"/>
  <c r="B273" i="211" s="1"/>
  <c r="B274" i="211" s="1"/>
  <c r="B275" i="211" s="1"/>
  <c r="B276" i="211" s="1"/>
  <c r="B277" i="211" s="1"/>
  <c r="B278" i="211" s="1"/>
  <c r="Q2589" i="211" l="1"/>
  <c r="Q752" i="211"/>
  <c r="Q2413" i="211"/>
  <c r="Q1886" i="211"/>
  <c r="Q1110" i="211"/>
  <c r="Q3291" i="211"/>
  <c r="Q924" i="211"/>
  <c r="Q2128" i="211"/>
  <c r="Q1352" i="211"/>
  <c r="A285" i="211"/>
  <c r="A286" i="211" s="1"/>
  <c r="A287" i="211" s="1"/>
  <c r="A288" i="211" s="1"/>
  <c r="A289" i="211" s="1"/>
  <c r="A290" i="211" s="1"/>
  <c r="A291" i="211" s="1"/>
  <c r="A297" i="211" s="1"/>
  <c r="A298" i="211" s="1"/>
  <c r="A299" i="211" s="1"/>
  <c r="A300" i="211" s="1"/>
  <c r="A301" i="211" s="1"/>
  <c r="A302" i="211" s="1"/>
  <c r="A303" i="211" s="1"/>
  <c r="A304" i="211" s="1"/>
  <c r="A305" i="211" s="1"/>
  <c r="A306" i="211" s="1"/>
  <c r="A307" i="211" s="1"/>
  <c r="A308" i="211" s="1"/>
  <c r="A309" i="211" s="1"/>
  <c r="A310" i="211" s="1"/>
  <c r="A311" i="211" s="1"/>
  <c r="A312" i="211" s="1"/>
  <c r="A313" i="211" s="1"/>
  <c r="A314" i="211" s="1"/>
  <c r="A315" i="211" s="1"/>
  <c r="A316" i="211" s="1"/>
  <c r="A317" i="211" s="1"/>
  <c r="A333" i="211" s="1"/>
  <c r="A334" i="211" s="1"/>
  <c r="A335" i="211" s="1"/>
  <c r="A336" i="211" s="1"/>
  <c r="A337" i="211" s="1"/>
  <c r="A338" i="211" s="1"/>
  <c r="A339" i="211" s="1"/>
  <c r="A340" i="211" s="1"/>
  <c r="A341" i="211" s="1"/>
  <c r="A342" i="211" s="1"/>
  <c r="A343" i="211" s="1"/>
  <c r="A344" i="211" s="1"/>
  <c r="A345" i="211" s="1"/>
  <c r="A346" i="211" s="1"/>
  <c r="A347" i="211" s="1"/>
  <c r="A348" i="211" s="1"/>
  <c r="A349" i="211" s="1"/>
  <c r="A350" i="211" s="1"/>
  <c r="A351" i="211" s="1"/>
  <c r="A352" i="211" s="1"/>
  <c r="A353" i="211" s="1"/>
  <c r="A354" i="211" s="1"/>
  <c r="A355" i="211" s="1"/>
  <c r="A356" i="211" s="1"/>
  <c r="A357" i="211" s="1"/>
  <c r="A358" i="211" s="1"/>
  <c r="A359" i="211" s="1"/>
  <c r="A360" i="211" s="1"/>
  <c r="A361" i="211" s="1"/>
  <c r="A362" i="211" s="1"/>
  <c r="A363" i="211" s="1"/>
  <c r="A364" i="211" s="1"/>
  <c r="A365" i="211" s="1"/>
  <c r="A366" i="211" s="1"/>
  <c r="A367" i="211" s="1"/>
  <c r="A368" i="211" s="1"/>
  <c r="A369" i="211" s="1"/>
  <c r="A370" i="211" s="1"/>
  <c r="A371" i="211" s="1"/>
  <c r="A372" i="211" s="1"/>
  <c r="A373" i="211" s="1"/>
  <c r="A374" i="211" s="1"/>
  <c r="A375" i="211" s="1"/>
  <c r="A376" i="211" s="1"/>
  <c r="A377" i="211" s="1"/>
  <c r="A378" i="211" s="1"/>
  <c r="A379" i="211" s="1"/>
  <c r="A380" i="211" s="1"/>
  <c r="A381" i="211" s="1"/>
  <c r="A382" i="211" s="1"/>
  <c r="A383" i="211" s="1"/>
  <c r="A384" i="211" s="1"/>
  <c r="A385" i="211" s="1"/>
  <c r="A386" i="211" s="1"/>
  <c r="A387" i="211" s="1"/>
  <c r="A388" i="211" s="1"/>
  <c r="A389" i="211" s="1"/>
  <c r="A392" i="211" s="1"/>
  <c r="A393" i="211" s="1"/>
  <c r="A394" i="211" s="1"/>
  <c r="A395" i="211" s="1"/>
  <c r="A396" i="211" s="1"/>
  <c r="A397" i="211" s="1"/>
  <c r="A398" i="211" s="1"/>
  <c r="A399" i="211" s="1"/>
  <c r="A400" i="211" s="1"/>
  <c r="A401" i="211" s="1"/>
  <c r="A402" i="211" s="1"/>
  <c r="A403" i="211" s="1"/>
  <c r="A404" i="211" s="1"/>
  <c r="A405" i="211" s="1"/>
  <c r="A406" i="211" s="1"/>
  <c r="A407" i="211" s="1"/>
  <c r="A408" i="211" s="1"/>
  <c r="A409" i="211" s="1"/>
  <c r="A410" i="211" s="1"/>
  <c r="A411" i="211" s="1"/>
  <c r="A412" i="211" s="1"/>
  <c r="A413" i="211" s="1"/>
  <c r="A414" i="211" s="1"/>
  <c r="A415" i="211" s="1"/>
  <c r="A416" i="211" s="1"/>
  <c r="A417" i="211" s="1"/>
  <c r="A418" i="211" s="1"/>
  <c r="A419" i="211" s="1"/>
  <c r="A420" i="211" s="1"/>
  <c r="A421" i="211" s="1"/>
  <c r="A422" i="211" s="1"/>
  <c r="A423" i="211" s="1"/>
  <c r="A424" i="211" s="1"/>
  <c r="A425" i="211" s="1"/>
  <c r="A426" i="211" s="1"/>
  <c r="A427" i="211" s="1"/>
  <c r="A428" i="211" s="1"/>
  <c r="A429" i="211" s="1"/>
  <c r="A430" i="211" s="1"/>
  <c r="A431" i="211" s="1"/>
  <c r="A432" i="211" s="1"/>
  <c r="A433" i="211" s="1"/>
  <c r="A434" i="211" s="1"/>
  <c r="A435" i="211" s="1"/>
  <c r="A436" i="211" s="1"/>
  <c r="A437" i="211" s="1"/>
  <c r="A438" i="211" s="1"/>
  <c r="A439" i="211" s="1"/>
  <c r="A440" i="211" s="1"/>
  <c r="A441" i="211" s="1"/>
  <c r="A442" i="211" s="1"/>
  <c r="A443" i="211" s="1"/>
  <c r="A444" i="211" s="1"/>
  <c r="A445" i="211" s="1"/>
  <c r="A446" i="211" s="1"/>
  <c r="A447" i="211" s="1"/>
  <c r="A448" i="211" s="1"/>
  <c r="A449" i="211" s="1"/>
  <c r="A450" i="211" s="1"/>
  <c r="A451" i="211" s="1"/>
  <c r="A452" i="211" s="1"/>
  <c r="A453" i="211" s="1"/>
  <c r="A454" i="211" s="1"/>
  <c r="A455" i="211" s="1"/>
  <c r="A456" i="211" s="1"/>
  <c r="A457" i="211" s="1"/>
  <c r="A458" i="211" s="1"/>
  <c r="A459" i="211" s="1"/>
  <c r="A460" i="211" s="1"/>
  <c r="A461" i="211" s="1"/>
  <c r="A462" i="211" s="1"/>
  <c r="A463" i="211" s="1"/>
  <c r="A464" i="211" s="1"/>
  <c r="A465" i="211" s="1"/>
  <c r="A466" i="211" s="1"/>
  <c r="A467" i="211" s="1"/>
  <c r="A468" i="211" s="1"/>
  <c r="A469" i="211" s="1"/>
  <c r="A470" i="211" s="1"/>
  <c r="A471" i="211" s="1"/>
  <c r="A472" i="211" s="1"/>
  <c r="A473" i="211" s="1"/>
  <c r="A474" i="211" s="1"/>
  <c r="A475" i="211" s="1"/>
  <c r="A476" i="211" s="1"/>
  <c r="A477" i="211" s="1"/>
  <c r="A478" i="211" s="1"/>
  <c r="A479" i="211" s="1"/>
  <c r="A487" i="211" s="1"/>
  <c r="A488" i="211" s="1"/>
  <c r="A489" i="211" s="1"/>
  <c r="A490" i="211" s="1"/>
  <c r="A491" i="211" s="1"/>
  <c r="A492" i="211" s="1"/>
  <c r="A493" i="211" s="1"/>
  <c r="A495" i="211" s="1"/>
  <c r="A496" i="211" s="1"/>
  <c r="A497" i="211" s="1"/>
  <c r="A521" i="211" s="1"/>
  <c r="A522" i="211" s="1"/>
  <c r="A523" i="211" s="1"/>
  <c r="A524" i="211" s="1"/>
  <c r="A525" i="211" s="1"/>
  <c r="A526" i="211" s="1"/>
  <c r="A527" i="211" s="1"/>
  <c r="B279" i="211"/>
  <c r="B280" i="211" s="1"/>
  <c r="B281" i="211" s="1"/>
  <c r="B282" i="211" s="1"/>
  <c r="Q4745" i="211"/>
  <c r="M4745" i="211"/>
  <c r="L4745" i="211"/>
  <c r="J4745" i="211"/>
  <c r="H4745" i="211"/>
  <c r="Q6" i="211" l="1"/>
  <c r="N4745" i="211"/>
  <c r="A531" i="211"/>
  <c r="A532" i="211" s="1"/>
  <c r="A533" i="211" s="1"/>
  <c r="A534" i="211" s="1"/>
  <c r="A535" i="211" s="1"/>
  <c r="B285" i="211"/>
  <c r="B286" i="211" s="1"/>
  <c r="B287" i="211" s="1"/>
  <c r="B288" i="211" s="1"/>
  <c r="B289" i="211" s="1"/>
  <c r="B290" i="211" s="1"/>
  <c r="B291" i="211" s="1"/>
  <c r="B297" i="211" s="1"/>
  <c r="B298" i="211" s="1"/>
  <c r="B299" i="211" s="1"/>
  <c r="B300" i="211" s="1"/>
  <c r="B301" i="211" s="1"/>
  <c r="B302" i="211" s="1"/>
  <c r="B303" i="211" s="1"/>
  <c r="B304" i="211" s="1"/>
  <c r="B305" i="211" s="1"/>
  <c r="B306" i="211" s="1"/>
  <c r="B307" i="211" s="1"/>
  <c r="B308" i="211" s="1"/>
  <c r="B309" i="211" s="1"/>
  <c r="B310" i="211" s="1"/>
  <c r="B311" i="211" s="1"/>
  <c r="B312" i="211" s="1"/>
  <c r="B313" i="211" s="1"/>
  <c r="B314" i="211" s="1"/>
  <c r="B315" i="211" s="1"/>
  <c r="B316" i="211" s="1"/>
  <c r="B317" i="211" s="1"/>
  <c r="B333" i="211" s="1"/>
  <c r="B334" i="211" s="1"/>
  <c r="B335" i="211" s="1"/>
  <c r="B336" i="211" s="1"/>
  <c r="B337" i="211" s="1"/>
  <c r="B338" i="211" s="1"/>
  <c r="B339" i="211" s="1"/>
  <c r="B340" i="211" s="1"/>
  <c r="B341" i="211" s="1"/>
  <c r="B342" i="211" s="1"/>
  <c r="B343" i="211" s="1"/>
  <c r="B344" i="211" s="1"/>
  <c r="B345" i="211" s="1"/>
  <c r="B346" i="211" s="1"/>
  <c r="B347" i="211" s="1"/>
  <c r="B348" i="211" s="1"/>
  <c r="B349" i="211" s="1"/>
  <c r="B350" i="211" s="1"/>
  <c r="B351" i="211" s="1"/>
  <c r="B352" i="211" s="1"/>
  <c r="B353" i="211" s="1"/>
  <c r="B354" i="211" s="1"/>
  <c r="B355" i="211" s="1"/>
  <c r="B356" i="211" s="1"/>
  <c r="B357" i="211" s="1"/>
  <c r="B358" i="211" s="1"/>
  <c r="B359" i="211" s="1"/>
  <c r="B360" i="211" s="1"/>
  <c r="B361" i="211" s="1"/>
  <c r="B362" i="211" s="1"/>
  <c r="B363" i="211" s="1"/>
  <c r="B364" i="211" s="1"/>
  <c r="B365" i="211" s="1"/>
  <c r="B366" i="211" s="1"/>
  <c r="B367" i="211" s="1"/>
  <c r="B368" i="211" s="1"/>
  <c r="B369" i="211" s="1"/>
  <c r="B370" i="211" s="1"/>
  <c r="B371" i="211" s="1"/>
  <c r="B372" i="211" s="1"/>
  <c r="B373" i="211" s="1"/>
  <c r="B374" i="211" s="1"/>
  <c r="B375" i="211" s="1"/>
  <c r="B376" i="211" s="1"/>
  <c r="B377" i="211" s="1"/>
  <c r="B378" i="211" s="1"/>
  <c r="B379" i="211" s="1"/>
  <c r="B380" i="211" s="1"/>
  <c r="B381" i="211" s="1"/>
  <c r="B382" i="211" s="1"/>
  <c r="B383" i="211" s="1"/>
  <c r="B384" i="211" s="1"/>
  <c r="B385" i="211" s="1"/>
  <c r="B386" i="211" s="1"/>
  <c r="B387" i="211" s="1"/>
  <c r="B388" i="211" s="1"/>
  <c r="B389" i="211" s="1"/>
  <c r="B392" i="211" s="1"/>
  <c r="B393" i="211" s="1"/>
  <c r="B394" i="211" s="1"/>
  <c r="B395" i="211" s="1"/>
  <c r="B396" i="211" s="1"/>
  <c r="B397" i="211" s="1"/>
  <c r="B398" i="211" s="1"/>
  <c r="B399" i="211" s="1"/>
  <c r="B400" i="211" s="1"/>
  <c r="B401" i="211" s="1"/>
  <c r="B402" i="211" s="1"/>
  <c r="B403" i="211" s="1"/>
  <c r="B404" i="211" s="1"/>
  <c r="B405" i="211" s="1"/>
  <c r="B406" i="211" s="1"/>
  <c r="B407" i="211" s="1"/>
  <c r="B408" i="211" s="1"/>
  <c r="B409" i="211" s="1"/>
  <c r="B410" i="211" s="1"/>
  <c r="B411" i="211" s="1"/>
  <c r="B412" i="211" s="1"/>
  <c r="B413" i="211" s="1"/>
  <c r="B414" i="211" s="1"/>
  <c r="B415" i="211" s="1"/>
  <c r="B416" i="211" s="1"/>
  <c r="B417" i="211" s="1"/>
  <c r="B418" i="211" s="1"/>
  <c r="B419" i="211" s="1"/>
  <c r="B420" i="211" s="1"/>
  <c r="B421" i="211" s="1"/>
  <c r="B422" i="211" s="1"/>
  <c r="B423" i="211" s="1"/>
  <c r="B424" i="211" s="1"/>
  <c r="B425" i="211" s="1"/>
  <c r="B426" i="211" s="1"/>
  <c r="B427" i="211" s="1"/>
  <c r="B428" i="211" s="1"/>
  <c r="B429" i="211" s="1"/>
  <c r="B430" i="211" s="1"/>
  <c r="B431" i="211" s="1"/>
  <c r="B432" i="211" s="1"/>
  <c r="B433" i="211" s="1"/>
  <c r="B434" i="211" s="1"/>
  <c r="B435" i="211" s="1"/>
  <c r="B436" i="211" s="1"/>
  <c r="B437" i="211" s="1"/>
  <c r="B438" i="211" s="1"/>
  <c r="B439" i="211" s="1"/>
  <c r="B440" i="211" s="1"/>
  <c r="B441" i="211" s="1"/>
  <c r="B442" i="211" s="1"/>
  <c r="B443" i="211" s="1"/>
  <c r="B444" i="211" s="1"/>
  <c r="B445" i="211" s="1"/>
  <c r="B446" i="211" s="1"/>
  <c r="B447" i="211" s="1"/>
  <c r="B448" i="211" s="1"/>
  <c r="B449" i="211" s="1"/>
  <c r="B450" i="211" s="1"/>
  <c r="B451" i="211" s="1"/>
  <c r="B452" i="211" s="1"/>
  <c r="B453" i="211" s="1"/>
  <c r="B454" i="211" s="1"/>
  <c r="B455" i="211" s="1"/>
  <c r="B456" i="211" s="1"/>
  <c r="B457" i="211" s="1"/>
  <c r="B458" i="211" s="1"/>
  <c r="B459" i="211" s="1"/>
  <c r="B460" i="211" s="1"/>
  <c r="B461" i="211" s="1"/>
  <c r="B462" i="211" s="1"/>
  <c r="B463" i="211" s="1"/>
  <c r="B464" i="211" s="1"/>
  <c r="B465" i="211" s="1"/>
  <c r="B466" i="211" s="1"/>
  <c r="B467" i="211" s="1"/>
  <c r="B468" i="211" s="1"/>
  <c r="B469" i="211" s="1"/>
  <c r="B470" i="211" s="1"/>
  <c r="B471" i="211" s="1"/>
  <c r="B472" i="211" s="1"/>
  <c r="B473" i="211" s="1"/>
  <c r="B474" i="211" s="1"/>
  <c r="B475" i="211" s="1"/>
  <c r="B476" i="211" s="1"/>
  <c r="B477" i="211" s="1"/>
  <c r="B478" i="211" s="1"/>
  <c r="B479" i="211" s="1"/>
  <c r="B487" i="211" s="1"/>
  <c r="B488" i="211" s="1"/>
  <c r="B489" i="211" s="1"/>
  <c r="B490" i="211" s="1"/>
  <c r="B491" i="211" s="1"/>
  <c r="B492" i="211" s="1"/>
  <c r="B493" i="211" s="1"/>
  <c r="B495" i="211" s="1"/>
  <c r="B496" i="211" s="1"/>
  <c r="B497" i="211" s="1"/>
  <c r="B521" i="211" s="1"/>
  <c r="A540" i="211" l="1"/>
  <c r="A541" i="211" s="1"/>
  <c r="A542" i="211" s="1"/>
  <c r="A543" i="211" s="1"/>
  <c r="B522" i="211"/>
  <c r="B523" i="211" s="1"/>
  <c r="B524" i="211" s="1"/>
  <c r="B525" i="211" s="1"/>
  <c r="B526" i="211" s="1"/>
  <c r="B527" i="211" s="1"/>
  <c r="B528" i="211" s="1"/>
  <c r="B529" i="211" s="1"/>
  <c r="B530" i="211" s="1"/>
  <c r="B531" i="211" s="1"/>
  <c r="B532" i="211" s="1"/>
  <c r="B533" i="211" s="1"/>
  <c r="B534" i="211" s="1"/>
  <c r="B535" i="211" s="1"/>
  <c r="B536" i="211" s="1"/>
  <c r="B537" i="211" s="1"/>
  <c r="B538" i="211" s="1"/>
  <c r="B539" i="211" s="1"/>
  <c r="B540" i="211" s="1"/>
  <c r="B541" i="211" s="1"/>
  <c r="B542" i="211" s="1"/>
  <c r="B543" i="211" s="1"/>
  <c r="B544" i="211" s="1"/>
  <c r="B545" i="211" s="1"/>
  <c r="B546" i="211" s="1"/>
  <c r="B547" i="211" s="1"/>
  <c r="B548" i="211" s="1"/>
  <c r="B549" i="211" s="1"/>
  <c r="B550" i="211" s="1"/>
  <c r="B551" i="211" s="1"/>
  <c r="B552" i="211" s="1"/>
  <c r="B553" i="211" s="1"/>
  <c r="B554" i="211" s="1"/>
  <c r="B555" i="211" s="1"/>
  <c r="B556" i="211" s="1"/>
  <c r="B557" i="211" s="1"/>
  <c r="B558" i="211" s="1"/>
  <c r="B559" i="211" s="1"/>
  <c r="B560" i="211" s="1"/>
  <c r="B561" i="211" s="1"/>
  <c r="B562" i="211" s="1"/>
  <c r="B563" i="211" s="1"/>
  <c r="B564" i="211" s="1"/>
  <c r="B565" i="211" s="1"/>
  <c r="B566" i="211" s="1"/>
  <c r="B567" i="211" s="1"/>
  <c r="B568" i="211" s="1"/>
  <c r="B569" i="211" s="1"/>
  <c r="B570" i="211" s="1"/>
  <c r="B571" i="211" s="1"/>
  <c r="B572" i="211" s="1"/>
  <c r="B573" i="211" s="1"/>
  <c r="B574" i="211" s="1"/>
  <c r="B575" i="211" s="1"/>
  <c r="B576" i="211" s="1"/>
  <c r="B577" i="211" s="1"/>
  <c r="B578" i="211" s="1"/>
  <c r="B579" i="211" s="1"/>
  <c r="B580" i="211" s="1"/>
  <c r="B581" i="211" s="1"/>
  <c r="B582" i="211" s="1"/>
  <c r="B583" i="211" s="1"/>
  <c r="B584" i="211" s="1"/>
  <c r="B585" i="211" s="1"/>
  <c r="B586" i="211" s="1"/>
  <c r="B587" i="211" s="1"/>
  <c r="B588" i="211" s="1"/>
  <c r="B589" i="211" s="1"/>
  <c r="B590" i="211" s="1"/>
  <c r="B591" i="211" s="1"/>
  <c r="B592" i="211" s="1"/>
  <c r="B598" i="211" s="1"/>
  <c r="B599" i="211" s="1"/>
  <c r="B600" i="211" s="1"/>
  <c r="B601" i="211" s="1"/>
  <c r="B603" i="211" s="1"/>
  <c r="B604" i="211" s="1"/>
  <c r="B605" i="211" s="1"/>
  <c r="B606" i="211" s="1"/>
  <c r="B607" i="211" s="1"/>
  <c r="B608" i="211" s="1"/>
  <c r="B609" i="211" s="1"/>
  <c r="B610" i="211" s="1"/>
  <c r="B611" i="211" s="1"/>
  <c r="B612" i="211" s="1"/>
  <c r="B613" i="211" s="1"/>
  <c r="B614" i="211" s="1"/>
  <c r="B615" i="211" s="1"/>
  <c r="B616" i="211" s="1"/>
  <c r="B617" i="211" s="1"/>
  <c r="B618" i="211" s="1"/>
  <c r="B619" i="211" s="1"/>
  <c r="B620" i="211" s="1"/>
  <c r="A546" i="211" l="1"/>
  <c r="A547" i="211" s="1"/>
  <c r="A548" i="211" s="1"/>
  <c r="A549" i="211" s="1"/>
  <c r="A550" i="211" s="1"/>
  <c r="A551" i="211" s="1"/>
  <c r="A552" i="211" s="1"/>
  <c r="A553" i="211" s="1"/>
  <c r="A554" i="211" s="1"/>
  <c r="A555" i="211" s="1"/>
  <c r="A556" i="211" s="1"/>
  <c r="A557" i="211" s="1"/>
  <c r="A558" i="211" s="1"/>
  <c r="A559" i="211" s="1"/>
  <c r="A560" i="211" s="1"/>
  <c r="A561" i="211" s="1"/>
  <c r="A562" i="211" s="1"/>
  <c r="A563" i="211" s="1"/>
  <c r="A564" i="211" s="1"/>
  <c r="A565" i="211" s="1"/>
  <c r="A566" i="211" s="1"/>
  <c r="A567" i="211" s="1"/>
  <c r="A568" i="211" s="1"/>
  <c r="A569" i="211" s="1"/>
  <c r="A570" i="211" s="1"/>
  <c r="A571" i="211" s="1"/>
  <c r="A572" i="211" s="1"/>
  <c r="A573" i="211" s="1"/>
  <c r="A574" i="211" s="1"/>
  <c r="A575" i="211" s="1"/>
  <c r="A576" i="211" s="1"/>
  <c r="A577" i="211" s="1"/>
  <c r="A578" i="211" s="1"/>
  <c r="A579" i="211" s="1"/>
  <c r="A580" i="211" s="1"/>
  <c r="A581" i="211" s="1"/>
  <c r="A582" i="211" s="1"/>
  <c r="A583" i="211" s="1"/>
  <c r="A584" i="211" s="1"/>
  <c r="A585" i="211" s="1"/>
  <c r="A586" i="211" s="1"/>
  <c r="A587" i="211" s="1"/>
  <c r="A588" i="211" s="1"/>
  <c r="A589" i="211" s="1"/>
  <c r="A590" i="211" s="1"/>
  <c r="A591" i="211" s="1"/>
  <c r="A592" i="211" s="1"/>
  <c r="A598" i="211" s="1"/>
  <c r="A599" i="211" s="1"/>
  <c r="A600" i="211" s="1"/>
  <c r="A601" i="211" s="1"/>
  <c r="A603" i="211" s="1"/>
  <c r="A604" i="211" s="1"/>
  <c r="A605" i="211" s="1"/>
  <c r="A606" i="211" s="1"/>
  <c r="A607" i="211" s="1"/>
  <c r="A608" i="211" s="1"/>
  <c r="A609" i="211" s="1"/>
  <c r="A610" i="211" s="1"/>
  <c r="A611" i="211" s="1"/>
  <c r="A612" i="211" s="1"/>
  <c r="A613" i="211" s="1"/>
  <c r="A614" i="211" s="1"/>
  <c r="A615" i="211" s="1"/>
  <c r="A616" i="211" s="1"/>
  <c r="A617" i="211" s="1"/>
  <c r="A618" i="211" s="1"/>
  <c r="A619" i="211" s="1"/>
  <c r="A620" i="211" s="1"/>
  <c r="A623" i="211" s="1"/>
  <c r="A624" i="211" s="1"/>
  <c r="A625" i="211" s="1"/>
  <c r="A626" i="211" s="1"/>
  <c r="A629" i="211" s="1"/>
  <c r="A630" i="211" s="1"/>
  <c r="A631" i="211" s="1"/>
  <c r="A632" i="211" s="1"/>
  <c r="A633" i="211" s="1"/>
  <c r="A634" i="211" s="1"/>
  <c r="A635" i="211" s="1"/>
  <c r="A636" i="211" s="1"/>
  <c r="A637" i="211" s="1"/>
  <c r="A638" i="211" s="1"/>
  <c r="A639" i="211" s="1"/>
  <c r="A640" i="211" s="1"/>
  <c r="A641" i="211" s="1"/>
  <c r="A642" i="211" s="1"/>
  <c r="A643" i="211" s="1"/>
  <c r="A644" i="211" s="1"/>
  <c r="A645" i="211" s="1"/>
  <c r="A646" i="211" s="1"/>
  <c r="A647" i="211" s="1"/>
  <c r="A648" i="211" s="1"/>
  <c r="A649" i="211" s="1"/>
  <c r="A650" i="211" s="1"/>
  <c r="A651" i="211" s="1"/>
  <c r="A652" i="211" s="1"/>
  <c r="A653" i="211" s="1"/>
  <c r="A728" i="211" s="1"/>
  <c r="A729" i="211" s="1"/>
  <c r="A738" i="211" s="1"/>
  <c r="A739" i="211" s="1"/>
  <c r="A740" i="211" s="1"/>
  <c r="A741" i="211" s="1"/>
  <c r="A744" i="211" s="1"/>
  <c r="A745" i="211" s="1"/>
  <c r="A746" i="211" s="1"/>
  <c r="A747" i="211" s="1"/>
  <c r="A748" i="211" s="1"/>
  <c r="A749" i="211" s="1"/>
  <c r="A2127" i="211" s="1"/>
  <c r="B623" i="211"/>
  <c r="B624" i="211" s="1"/>
  <c r="B625" i="211" s="1"/>
  <c r="B626" i="211" s="1"/>
  <c r="B629" i="211" s="1"/>
  <c r="B630" i="211" s="1"/>
  <c r="B631" i="211" s="1"/>
  <c r="B632" i="211" s="1"/>
  <c r="B633" i="211" s="1"/>
  <c r="B634" i="211" s="1"/>
  <c r="B635" i="211" s="1"/>
  <c r="B636" i="211" s="1"/>
  <c r="B637" i="211" s="1"/>
  <c r="B638" i="211" s="1"/>
  <c r="B639" i="211" s="1"/>
  <c r="B640" i="211" s="1"/>
  <c r="B641" i="211" s="1"/>
  <c r="B642" i="211" s="1"/>
  <c r="B643" i="211" s="1"/>
  <c r="B644" i="211" s="1"/>
  <c r="B645" i="211" s="1"/>
  <c r="B646" i="211" s="1"/>
  <c r="B647" i="211" s="1"/>
  <c r="B648" i="211" s="1"/>
  <c r="B649" i="211" s="1"/>
  <c r="B650" i="211" s="1"/>
  <c r="B651" i="211" s="1"/>
  <c r="B652" i="211" s="1"/>
  <c r="B653" i="211" s="1"/>
  <c r="B729" i="211" s="1"/>
  <c r="B2128" i="211" s="1"/>
  <c r="B2175" i="211" s="1"/>
  <c r="B2176" i="211" s="1"/>
  <c r="B2177" i="211" s="1"/>
  <c r="B2178" i="211" s="1"/>
  <c r="B2179" i="211" s="1"/>
  <c r="B2180" i="211" s="1"/>
  <c r="B2181" i="211" s="1"/>
  <c r="B2182" i="211" s="1"/>
  <c r="B2183" i="211" s="1"/>
  <c r="B2189" i="211" s="1"/>
  <c r="B2190" i="211" s="1"/>
  <c r="B2193" i="211" s="1"/>
  <c r="B2194" i="211" s="1"/>
  <c r="B2195" i="211" s="1"/>
  <c r="B2196" i="211" s="1"/>
  <c r="B2197" i="211" s="1"/>
  <c r="B2198" i="211" s="1"/>
  <c r="B2199" i="211" s="1"/>
  <c r="B2201" i="211" s="1"/>
  <c r="B2202" i="211" s="1"/>
  <c r="B2203" i="211" s="1"/>
  <c r="B2204" i="211" s="1"/>
  <c r="B2205" i="211" s="1"/>
  <c r="B2206" i="211" s="1"/>
  <c r="B2207" i="211" s="1"/>
  <c r="B2208" i="211" s="1"/>
  <c r="B2209" i="211" s="1"/>
  <c r="B2210" i="211" s="1"/>
  <c r="B2211" i="211" s="1"/>
  <c r="B2212" i="211" s="1"/>
  <c r="B2213" i="211" s="1"/>
  <c r="B2214" i="211" s="1"/>
  <c r="B2215" i="211" s="1"/>
  <c r="B2216" i="211" s="1"/>
  <c r="B2217" i="211" s="1"/>
  <c r="B2218" i="211" s="1"/>
  <c r="B2219" i="211" s="1"/>
  <c r="B2220" i="211" s="1"/>
  <c r="B2221" i="211" s="1"/>
  <c r="B2222" i="211" s="1"/>
  <c r="B2223" i="211" s="1"/>
  <c r="B2242" i="211" s="1"/>
  <c r="B2243" i="211" s="1"/>
  <c r="B2244" i="211" s="1"/>
  <c r="B2245" i="211" s="1"/>
  <c r="B2246" i="211" s="1"/>
  <c r="B2247" i="211" s="1"/>
  <c r="B2248" i="211" s="1"/>
  <c r="B2249" i="211" s="1"/>
  <c r="B2250" i="211" s="1"/>
  <c r="B2251" i="211" s="1"/>
  <c r="B2252" i="211" s="1"/>
  <c r="B2253" i="211" s="1"/>
  <c r="B2254" i="211" s="1"/>
  <c r="B2255" i="211" s="1"/>
  <c r="B2256" i="211" s="1"/>
  <c r="B2257" i="211" s="1"/>
  <c r="B2258" i="211" s="1"/>
  <c r="B2259" i="211" s="1"/>
  <c r="B2286" i="211" s="1"/>
  <c r="B2287" i="211" s="1"/>
  <c r="B2288" i="211" s="1"/>
  <c r="B2293" i="211" s="1"/>
  <c r="B2294" i="211" s="1"/>
  <c r="B2295" i="211" s="1"/>
  <c r="B2303" i="211" s="1"/>
  <c r="B2304" i="211" s="1"/>
  <c r="B2307" i="211" s="1"/>
  <c r="B2308" i="211" s="1"/>
  <c r="B2321" i="211" s="1"/>
  <c r="B2322" i="211" s="1"/>
  <c r="B2413" i="211" s="1"/>
  <c r="B2438" i="211" s="1"/>
  <c r="B2439" i="211" s="1"/>
  <c r="B2440" i="211" s="1"/>
  <c r="B2441" i="211" s="1"/>
  <c r="B2442" i="211" s="1"/>
  <c r="B2443" i="211" s="1"/>
  <c r="B2446" i="211" s="1"/>
  <c r="B2447" i="211" s="1"/>
  <c r="B2448" i="211" s="1"/>
  <c r="B2449" i="211" s="1"/>
  <c r="B2450" i="211" s="1"/>
  <c r="B2451" i="211" s="1"/>
  <c r="B2452" i="211" s="1"/>
  <c r="B2453" i="211" s="1"/>
  <c r="B2454" i="211" s="1"/>
  <c r="B2455" i="211" s="1"/>
  <c r="B2456" i="211" s="1"/>
  <c r="B2457" i="211" s="1"/>
  <c r="B2458" i="211" s="1"/>
  <c r="B2459" i="211" s="1"/>
  <c r="B2460" i="211" s="1"/>
  <c r="B2461" i="211" s="1"/>
  <c r="B2462" i="211" s="1"/>
  <c r="B2463" i="211" s="1"/>
  <c r="B2464" i="211" s="1"/>
  <c r="B2465" i="211" s="1"/>
  <c r="B2466" i="211" s="1"/>
  <c r="B2467" i="211" s="1"/>
  <c r="B2480" i="211" s="1"/>
  <c r="B2481" i="211" s="1"/>
  <c r="B2482" i="211" s="1"/>
  <c r="B2483" i="211" s="1"/>
  <c r="B2484" i="211" s="1"/>
  <c r="B2485" i="211" s="1"/>
  <c r="B2486" i="211" s="1"/>
  <c r="B2487" i="211" s="1"/>
  <c r="B2488" i="211" s="1"/>
  <c r="B2489" i="211" s="1"/>
  <c r="B2490" i="211" s="1"/>
  <c r="B2491" i="211" s="1"/>
  <c r="B2492" i="211" s="1"/>
  <c r="B2493" i="211" s="1"/>
  <c r="B2494" i="211" s="1"/>
  <c r="B2495" i="211" s="1"/>
  <c r="B2496" i="211" s="1"/>
  <c r="B2516" i="211" s="1"/>
  <c r="B2517" i="211" s="1"/>
  <c r="B2518" i="211" s="1"/>
  <c r="B2519" i="211" s="1"/>
  <c r="B2520" i="211" s="1"/>
  <c r="B2521" i="211" s="1"/>
  <c r="B2523" i="211" s="1"/>
  <c r="B2524" i="211" s="1"/>
  <c r="B2525" i="211" s="1"/>
  <c r="B2531" i="211" s="1"/>
  <c r="B2532" i="211" s="1"/>
  <c r="B2533" i="211" s="1"/>
  <c r="B2534" i="211" s="1"/>
  <c r="B2539" i="211" s="1"/>
  <c r="B2540" i="211" s="1"/>
  <c r="B2589" i="211" s="1"/>
  <c r="B2615" i="211" s="1"/>
  <c r="B2616" i="211" s="1"/>
  <c r="B2617" i="211" s="1"/>
  <c r="B2618" i="211" s="1"/>
  <c r="B2619" i="211" s="1"/>
  <c r="B2622" i="211" s="1"/>
  <c r="B2623" i="211" s="1"/>
  <c r="B2624" i="211" s="1"/>
  <c r="B2625" i="211" s="1"/>
  <c r="B2626" i="211" s="1"/>
  <c r="B2627" i="211" s="1"/>
  <c r="B2628" i="211" s="1"/>
  <c r="B2629" i="211" s="1"/>
  <c r="B2630" i="211" s="1"/>
  <c r="B2631" i="211" s="1"/>
  <c r="B2632" i="211" s="1"/>
  <c r="B2633" i="211" s="1"/>
  <c r="B2634" i="211" s="1"/>
  <c r="B2635" i="211" s="1"/>
  <c r="B2636" i="211" s="1"/>
  <c r="B2637" i="211" s="1"/>
  <c r="B2638" i="211" s="1"/>
  <c r="B2639" i="211" s="1"/>
  <c r="B2640" i="211" s="1"/>
  <c r="B2641" i="211" s="1"/>
  <c r="B2642" i="211" s="1"/>
  <c r="B2643" i="211" s="1"/>
  <c r="B2644" i="211" s="1"/>
  <c r="B2645" i="211" s="1"/>
  <c r="B2663" i="211" s="1"/>
  <c r="B2664" i="211" s="1"/>
  <c r="B2665" i="211" s="1"/>
  <c r="B2666" i="211" s="1"/>
  <c r="B2667" i="211" s="1"/>
  <c r="B2668" i="211" s="1"/>
  <c r="B2669" i="211" s="1"/>
  <c r="B2670" i="211" s="1"/>
  <c r="B2671" i="211" s="1"/>
  <c r="B2672" i="211" s="1"/>
  <c r="B2673" i="211" s="1"/>
  <c r="B2674" i="211" s="1"/>
  <c r="B2675" i="211" s="1"/>
  <c r="B2676" i="211" s="1"/>
  <c r="B2677" i="211" s="1"/>
  <c r="B2678" i="211" s="1"/>
  <c r="B2679" i="211" s="1"/>
  <c r="B2698" i="211" s="1"/>
  <c r="B2699" i="211" s="1"/>
  <c r="B2700" i="211" s="1"/>
  <c r="B2705" i="211" s="1"/>
  <c r="B2706" i="211" s="1"/>
  <c r="B2707" i="211" s="1"/>
  <c r="B2716" i="211" s="1"/>
  <c r="B2717" i="211" s="1"/>
  <c r="B2730" i="211" s="1"/>
  <c r="B2731" i="211" s="1"/>
  <c r="B2757" i="211" s="1"/>
  <c r="B2801" i="211" s="1"/>
  <c r="B2802" i="211" s="1"/>
  <c r="B2803" i="211" s="1"/>
  <c r="B2804" i="211" s="1"/>
  <c r="B2805" i="211" s="1"/>
  <c r="B2806" i="211" s="1"/>
  <c r="B2807" i="211" s="1"/>
  <c r="B2808" i="211" s="1"/>
  <c r="B2809" i="211" s="1"/>
  <c r="B2810" i="211" s="1"/>
  <c r="B2811" i="211" s="1"/>
  <c r="B2812" i="211" s="1"/>
  <c r="B2818" i="211" s="1"/>
  <c r="B2819" i="211" s="1"/>
  <c r="B2822" i="211" s="1"/>
  <c r="B2823" i="211" s="1"/>
  <c r="B2824" i="211" s="1"/>
  <c r="B2825" i="211" s="1"/>
  <c r="B2826" i="211" s="1"/>
  <c r="B2827" i="211" s="1"/>
  <c r="B2828" i="211" s="1"/>
  <c r="B2830" i="211" s="1"/>
  <c r="B2831" i="211" s="1"/>
  <c r="B2832" i="211" s="1"/>
  <c r="B2833" i="211" s="1"/>
  <c r="B2834" i="211" s="1"/>
  <c r="B2835" i="211" s="1"/>
  <c r="B2836" i="211" s="1"/>
  <c r="B2837" i="211" s="1"/>
  <c r="B2838" i="211" s="1"/>
  <c r="B2842" i="211" s="1"/>
  <c r="B2843" i="211" s="1"/>
  <c r="B2844" i="211" s="1"/>
  <c r="B2845" i="211" s="1"/>
  <c r="B2846" i="211" s="1"/>
  <c r="B2847" i="211" s="1"/>
  <c r="B2848" i="211" s="1"/>
  <c r="B2849" i="211" s="1"/>
  <c r="B2850" i="211" s="1"/>
  <c r="B2851" i="211" s="1"/>
  <c r="B2852" i="211" s="1"/>
  <c r="B2872" i="211" s="1"/>
  <c r="B2873" i="211" s="1"/>
  <c r="B2874" i="211" s="1"/>
  <c r="B2875" i="211" s="1"/>
  <c r="B2876" i="211" s="1"/>
  <c r="B2877" i="211" s="1"/>
  <c r="B2878" i="211" s="1"/>
  <c r="B2879" i="211" s="1"/>
  <c r="B2880" i="211" s="1"/>
  <c r="B2881" i="211" s="1"/>
  <c r="B2882" i="211" s="1"/>
  <c r="B2883" i="211" s="1"/>
  <c r="B2884" i="211" s="1"/>
  <c r="B2885" i="211" s="1"/>
  <c r="B2886" i="211" s="1"/>
  <c r="B2887" i="211" s="1"/>
  <c r="B2888" i="211" s="1"/>
  <c r="B2913" i="211" s="1"/>
  <c r="B2914" i="211" s="1"/>
  <c r="B2915" i="211" s="1"/>
  <c r="B2920" i="211" s="1"/>
  <c r="B2921" i="211" s="1"/>
  <c r="B2922" i="211" s="1"/>
  <c r="B2931" i="211" s="1"/>
  <c r="B2932" i="211" s="1"/>
  <c r="B2935" i="211" s="1"/>
  <c r="B2936" i="211" s="1"/>
  <c r="B2946" i="211" s="1"/>
  <c r="B2947" i="211" s="1"/>
  <c r="B3291" i="211" s="1"/>
  <c r="B3324" i="211" s="1"/>
  <c r="B3325" i="211" s="1"/>
  <c r="B3326" i="211" s="1"/>
  <c r="B3327" i="211" s="1"/>
  <c r="B3328" i="211" s="1"/>
  <c r="B3329" i="211" s="1"/>
  <c r="B3330" i="211" s="1"/>
  <c r="B3333" i="211" s="1"/>
  <c r="B3334" i="211" s="1"/>
  <c r="B3335" i="211" s="1"/>
  <c r="B3336" i="211" s="1"/>
  <c r="B3337" i="211" s="1"/>
  <c r="B3338" i="211" s="1"/>
  <c r="B3339" i="211" s="1"/>
  <c r="B3340" i="211" s="1"/>
  <c r="B3341" i="211" s="1"/>
  <c r="B3342" i="211" s="1"/>
  <c r="B3343" i="211" s="1"/>
  <c r="B3344" i="211" s="1"/>
  <c r="B3345" i="211" s="1"/>
  <c r="B3346" i="211" s="1"/>
  <c r="B3347" i="211" s="1"/>
  <c r="B3348" i="211" s="1"/>
  <c r="B3349" i="211" s="1"/>
  <c r="B3350" i="211" s="1"/>
  <c r="B3351" i="211" s="1"/>
  <c r="B3352" i="211" s="1"/>
  <c r="B3353" i="211" s="1"/>
  <c r="B3354" i="211" s="1"/>
  <c r="B3355" i="211" s="1"/>
  <c r="B3356" i="211" s="1"/>
  <c r="B3357" i="211" s="1"/>
  <c r="B3358" i="211" s="1"/>
  <c r="B3373" i="211" s="1"/>
  <c r="B3374" i="211" s="1"/>
  <c r="B3375" i="211" s="1"/>
  <c r="B3376" i="211" s="1"/>
  <c r="B3377" i="211" s="1"/>
  <c r="B3378" i="211" s="1"/>
  <c r="B3379" i="211" s="1"/>
  <c r="B3380" i="211" s="1"/>
  <c r="B3381" i="211" s="1"/>
  <c r="B3382" i="211" s="1"/>
  <c r="B3383" i="211" s="1"/>
  <c r="B3384" i="211" s="1"/>
  <c r="B3385" i="211" s="1"/>
  <c r="B3386" i="211" s="1"/>
  <c r="B3387" i="211" s="1"/>
  <c r="B3408" i="211" s="1"/>
  <c r="B3409" i="211" s="1"/>
  <c r="B3410" i="211" s="1"/>
  <c r="B3415" i="211" s="1"/>
  <c r="B3416" i="211" s="1"/>
  <c r="B3417" i="211" s="1"/>
  <c r="B3562" i="211" s="1"/>
  <c r="B3564" i="211" s="1"/>
  <c r="B3565" i="211" s="1"/>
  <c r="B3566" i="211" s="1"/>
  <c r="B3567" i="211" s="1"/>
  <c r="B3568" i="211" s="1"/>
  <c r="B3569" i="211" s="1"/>
  <c r="B3570" i="211" s="1"/>
  <c r="B3571" i="211" s="1"/>
  <c r="B3572" i="211" s="1"/>
  <c r="B3573" i="211" s="1"/>
  <c r="B3574" i="211" s="1"/>
  <c r="B3575" i="211" s="1"/>
  <c r="B3576" i="211" s="1"/>
  <c r="B3577" i="211" s="1"/>
  <c r="B3578" i="211" s="1"/>
  <c r="B3579" i="211" s="1"/>
  <c r="B3580" i="211" s="1"/>
  <c r="B3581" i="211" s="1"/>
  <c r="B3582" i="211" s="1"/>
  <c r="B3583" i="211" s="1"/>
  <c r="B3584" i="211" s="1"/>
  <c r="B3585" i="211" s="1"/>
  <c r="B3586" i="211" s="1"/>
  <c r="B3587" i="211" s="1"/>
  <c r="B3588" i="211" s="1"/>
  <c r="B3589" i="211" s="1"/>
  <c r="B3590" i="211" s="1"/>
  <c r="B3591" i="211" s="1"/>
  <c r="B3592" i="211" s="1"/>
  <c r="B3593" i="211" s="1"/>
  <c r="B3596" i="211" s="1"/>
  <c r="B3597" i="211" s="1"/>
  <c r="B3598" i="211" s="1"/>
  <c r="B3599" i="211" s="1"/>
  <c r="B3600" i="211" s="1"/>
  <c r="B3601" i="211" s="1"/>
  <c r="B3602" i="211" s="1"/>
  <c r="B3603" i="211" s="1"/>
  <c r="B3604" i="211" s="1"/>
  <c r="B3605" i="211" s="1"/>
  <c r="B3606" i="211" s="1"/>
  <c r="B3607" i="211" s="1"/>
  <c r="B3608" i="211" s="1"/>
  <c r="B4222" i="211" s="1"/>
  <c r="B4358" i="211" s="1"/>
  <c r="B4359" i="211" s="1"/>
  <c r="B4360" i="211" s="1"/>
  <c r="B4361" i="211" s="1"/>
  <c r="B4451" i="211" s="1"/>
  <c r="B4512" i="211" s="1"/>
  <c r="B4517" i="211" s="1"/>
  <c r="B4518" i="211" s="1"/>
  <c r="B4519" i="211" s="1"/>
  <c r="B4520" i="211" s="1"/>
  <c r="B4521" i="211" s="1"/>
  <c r="B4522" i="211" s="1"/>
  <c r="B4536" i="211" s="1"/>
  <c r="B4568" i="211" s="1"/>
  <c r="B4569" i="211" s="1"/>
  <c r="B4570" i="211" s="1"/>
  <c r="B4571" i="211" s="1"/>
  <c r="B4577" i="211" s="1"/>
  <c r="B4578" i="211" s="1"/>
  <c r="B4579" i="211" s="1"/>
  <c r="B4580" i="211" s="1"/>
  <c r="B4581" i="211" s="1"/>
  <c r="B4582" i="211" s="1"/>
  <c r="B4583" i="211" s="1"/>
  <c r="A2128" i="211" l="1"/>
  <c r="A2175" i="211" s="1"/>
  <c r="A2176" i="211" s="1"/>
  <c r="A2177" i="211" s="1"/>
  <c r="A2178" i="211" s="1"/>
  <c r="A2179" i="211" s="1"/>
  <c r="A2180" i="211" s="1"/>
  <c r="A2181" i="211" s="1"/>
  <c r="A2182" i="211" s="1"/>
  <c r="A2183" i="211" s="1"/>
  <c r="A2189" i="211" s="1"/>
  <c r="A2190" i="211" s="1"/>
  <c r="A2193" i="211" s="1"/>
  <c r="A2194" i="211" s="1"/>
  <c r="A2195" i="211" s="1"/>
  <c r="A2196" i="211" s="1"/>
  <c r="A2197" i="211" s="1"/>
  <c r="A2198" i="211" s="1"/>
  <c r="A2199" i="211" s="1"/>
  <c r="A2201" i="211" s="1"/>
  <c r="A2202" i="211" s="1"/>
  <c r="A2203" i="211" s="1"/>
  <c r="A2204" i="211" s="1"/>
  <c r="A2205" i="211" s="1"/>
  <c r="A2206" i="211" s="1"/>
  <c r="A2207" i="211" s="1"/>
  <c r="A2208" i="211" s="1"/>
  <c r="A2209" i="211" s="1"/>
  <c r="A2210" i="211" s="1"/>
  <c r="A2211" i="211" s="1"/>
  <c r="A2212" i="211" s="1"/>
  <c r="A2213" i="211" s="1"/>
  <c r="A2214" i="211" s="1"/>
  <c r="A2215" i="211" s="1"/>
  <c r="A2216" i="211" s="1"/>
  <c r="A2217" i="211" s="1"/>
  <c r="A2218" i="211" s="1"/>
  <c r="A2219" i="211" s="1"/>
  <c r="A2220" i="211" s="1"/>
  <c r="A2221" i="211" s="1"/>
  <c r="A2222" i="211" s="1"/>
  <c r="A2223" i="211" s="1"/>
  <c r="A2242" i="211" s="1"/>
  <c r="A2243" i="211" s="1"/>
  <c r="A2244" i="211" s="1"/>
  <c r="A2245" i="211" s="1"/>
  <c r="A2246" i="211" s="1"/>
  <c r="A2247" i="211" s="1"/>
  <c r="A2248" i="211" s="1"/>
  <c r="A2249" i="211" s="1"/>
  <c r="A2250" i="211" s="1"/>
  <c r="A2251" i="211" s="1"/>
  <c r="A2252" i="211" s="1"/>
  <c r="A2253" i="211" s="1"/>
  <c r="A2254" i="211" s="1"/>
  <c r="A2255" i="211" s="1"/>
  <c r="A2256" i="211" s="1"/>
  <c r="A2257" i="211" s="1"/>
  <c r="A2258" i="211" s="1"/>
  <c r="A2259" i="211" s="1"/>
  <c r="A2286" i="211" s="1"/>
  <c r="A2287" i="211" s="1"/>
  <c r="A2288" i="211" s="1"/>
  <c r="A2293" i="211" s="1"/>
  <c r="A2294" i="211" s="1"/>
  <c r="A2295" i="211" s="1"/>
  <c r="A2303" i="211" s="1"/>
  <c r="A2304" i="211" s="1"/>
  <c r="A2307" i="211" s="1"/>
  <c r="A2308" i="211" s="1"/>
  <c r="A2321" i="211" s="1"/>
  <c r="A2322" i="211" s="1"/>
  <c r="A2412" i="211" s="1"/>
  <c r="A2413" i="211" s="1"/>
  <c r="A2438" i="211" s="1"/>
  <c r="A2439" i="211" s="1"/>
  <c r="A2440" i="211" s="1"/>
  <c r="A2441" i="211" s="1"/>
  <c r="A2442" i="211" s="1"/>
  <c r="A2443" i="211" s="1"/>
  <c r="A2446" i="211" s="1"/>
  <c r="A2447" i="211" s="1"/>
  <c r="A2448" i="211" s="1"/>
  <c r="A2449" i="211" s="1"/>
  <c r="A2450" i="211" s="1"/>
  <c r="A2451" i="211" s="1"/>
  <c r="A2452" i="211" s="1"/>
  <c r="A2453" i="211" s="1"/>
  <c r="A2454" i="211" s="1"/>
  <c r="A2455" i="211" s="1"/>
  <c r="A2456" i="211" s="1"/>
  <c r="A2457" i="211" s="1"/>
  <c r="A2458" i="211" s="1"/>
  <c r="A2459" i="211" s="1"/>
  <c r="A2460" i="211" s="1"/>
  <c r="A2461" i="211" s="1"/>
  <c r="A2462" i="211" s="1"/>
  <c r="A2463" i="211" s="1"/>
  <c r="A2464" i="211" s="1"/>
  <c r="A2465" i="211" s="1"/>
  <c r="A2466" i="211" s="1"/>
  <c r="A2467" i="211" s="1"/>
  <c r="A2480" i="211" s="1"/>
  <c r="A2481" i="211" s="1"/>
  <c r="A2482" i="211" s="1"/>
  <c r="A2483" i="211" s="1"/>
  <c r="A2484" i="211" s="1"/>
  <c r="A2485" i="211" s="1"/>
  <c r="A2486" i="211" s="1"/>
  <c r="A2487" i="211" s="1"/>
  <c r="A2488" i="211" s="1"/>
  <c r="A2489" i="211" s="1"/>
  <c r="A2490" i="211" s="1"/>
  <c r="A2491" i="211" s="1"/>
  <c r="A2492" i="211" s="1"/>
  <c r="A2493" i="211" s="1"/>
  <c r="A2494" i="211" s="1"/>
  <c r="A2495" i="211" s="1"/>
  <c r="A2496" i="211" s="1"/>
  <c r="A2516" i="211" s="1"/>
  <c r="A2517" i="211" s="1"/>
  <c r="A2518" i="211" s="1"/>
  <c r="A2519" i="211" s="1"/>
  <c r="A2520" i="211" s="1"/>
  <c r="A2521" i="211" s="1"/>
  <c r="A2523" i="211" s="1"/>
  <c r="A2524" i="211" s="1"/>
  <c r="A2525" i="211" s="1"/>
  <c r="A2531" i="211" s="1"/>
  <c r="A2532" i="211" s="1"/>
  <c r="A2533" i="211" s="1"/>
  <c r="A2534" i="211" s="1"/>
  <c r="A2539" i="211" s="1"/>
  <c r="A2540" i="211" s="1"/>
  <c r="A2589" i="211" s="1"/>
  <c r="A2615" i="211" s="1"/>
  <c r="A2616" i="211" s="1"/>
  <c r="A2617" i="211" s="1"/>
  <c r="A2618" i="211" s="1"/>
  <c r="A2619" i="211" s="1"/>
  <c r="A2622" i="211" s="1"/>
  <c r="A2623" i="211" s="1"/>
  <c r="A2624" i="211" s="1"/>
  <c r="A2625" i="211" s="1"/>
  <c r="A2626" i="211" s="1"/>
  <c r="A2627" i="211" s="1"/>
  <c r="A2628" i="211" s="1"/>
  <c r="A2629" i="211" s="1"/>
  <c r="A2630" i="211" s="1"/>
  <c r="A2631" i="211" s="1"/>
  <c r="A2632" i="211" s="1"/>
  <c r="A2633" i="211" s="1"/>
  <c r="A2634" i="211" s="1"/>
  <c r="A2635" i="211" s="1"/>
  <c r="A2636" i="211" s="1"/>
  <c r="A2637" i="211" s="1"/>
  <c r="A2638" i="211" s="1"/>
  <c r="A2639" i="211" s="1"/>
  <c r="A2640" i="211" s="1"/>
  <c r="A2641" i="211" s="1"/>
  <c r="A2642" i="211" s="1"/>
  <c r="A2643" i="211" s="1"/>
  <c r="A2644" i="211" s="1"/>
  <c r="A2645" i="211" s="1"/>
  <c r="A2663" i="211" s="1"/>
  <c r="A2664" i="211" s="1"/>
  <c r="A2665" i="211" s="1"/>
  <c r="A2666" i="211" s="1"/>
  <c r="A2667" i="211" s="1"/>
  <c r="A2668" i="211" s="1"/>
  <c r="A2669" i="211" s="1"/>
  <c r="A2670" i="211" s="1"/>
  <c r="A2671" i="211" s="1"/>
  <c r="A2672" i="211" s="1"/>
  <c r="A2673" i="211" s="1"/>
  <c r="A2674" i="211" s="1"/>
  <c r="A2675" i="211" s="1"/>
  <c r="A2676" i="211" s="1"/>
  <c r="A2677" i="211" s="1"/>
  <c r="A2678" i="211" s="1"/>
  <c r="A2679" i="211" s="1"/>
  <c r="A2698" i="211" s="1"/>
  <c r="A2699" i="211" s="1"/>
  <c r="A2700" i="211" s="1"/>
  <c r="A2705" i="211" s="1"/>
  <c r="A2706" i="211" s="1"/>
  <c r="A2707" i="211" s="1"/>
  <c r="A2716" i="211" s="1"/>
  <c r="A2717" i="211" s="1"/>
  <c r="A2730" i="211" s="1"/>
  <c r="A2731" i="211" s="1"/>
  <c r="A2757" i="211" s="1"/>
  <c r="A2801" i="211" s="1"/>
  <c r="A2802" i="211" s="1"/>
  <c r="A2803" i="211" s="1"/>
  <c r="A2804" i="211" s="1"/>
  <c r="A2805" i="211" s="1"/>
  <c r="A2806" i="211" s="1"/>
  <c r="A2807" i="211" s="1"/>
  <c r="A2808" i="211" s="1"/>
  <c r="A2809" i="211" s="1"/>
  <c r="A2810" i="211" s="1"/>
  <c r="A2811" i="211" s="1"/>
  <c r="A2812" i="211" s="1"/>
  <c r="A2818" i="211" s="1"/>
  <c r="A2819" i="211" s="1"/>
  <c r="A2822" i="211" s="1"/>
  <c r="A2823" i="211" s="1"/>
  <c r="A2824" i="211" s="1"/>
  <c r="A2825" i="211" s="1"/>
  <c r="A2826" i="211" s="1"/>
  <c r="A2827" i="211" s="1"/>
  <c r="A2828" i="211" s="1"/>
  <c r="A2830" i="211" s="1"/>
  <c r="A2831" i="211" s="1"/>
  <c r="A2832" i="211" s="1"/>
  <c r="A2833" i="211" s="1"/>
  <c r="A2834" i="211" s="1"/>
  <c r="A2835" i="211" s="1"/>
  <c r="A2836" i="211" s="1"/>
  <c r="A2837" i="211" s="1"/>
  <c r="A2838" i="211" s="1"/>
  <c r="A2842" i="211" s="1"/>
  <c r="A2843" i="211" s="1"/>
  <c r="A2844" i="211" s="1"/>
  <c r="A2845" i="211" s="1"/>
  <c r="A2846" i="211" s="1"/>
  <c r="A2847" i="211" s="1"/>
  <c r="A2848" i="211" s="1"/>
  <c r="A2849" i="211" s="1"/>
  <c r="A2850" i="211" s="1"/>
  <c r="A2851" i="211" s="1"/>
  <c r="A2852" i="211" s="1"/>
  <c r="A2872" i="211" s="1"/>
  <c r="A2873" i="211" s="1"/>
  <c r="A2874" i="211" s="1"/>
  <c r="A2875" i="211" s="1"/>
  <c r="A2876" i="211" s="1"/>
  <c r="A2877" i="211" s="1"/>
  <c r="A2878" i="211" s="1"/>
  <c r="A2879" i="211" s="1"/>
  <c r="A2880" i="211" s="1"/>
  <c r="A2881" i="211" s="1"/>
  <c r="A2882" i="211" s="1"/>
  <c r="A2883" i="211" s="1"/>
  <c r="A2884" i="211" s="1"/>
  <c r="A2885" i="211" s="1"/>
  <c r="A2886" i="211" s="1"/>
  <c r="A2887" i="211" s="1"/>
  <c r="A2888" i="211" s="1"/>
  <c r="A2913" i="211" s="1"/>
  <c r="A2914" i="211" s="1"/>
  <c r="A2915" i="211" s="1"/>
  <c r="A2920" i="211" s="1"/>
  <c r="A2921" i="211" s="1"/>
  <c r="A2922" i="211" s="1"/>
  <c r="A2931" i="211" s="1"/>
  <c r="A2932" i="211" s="1"/>
  <c r="A2935" i="211" s="1"/>
  <c r="A2936" i="211" s="1"/>
  <c r="A2946" i="211" s="1"/>
  <c r="A2947" i="211" s="1"/>
  <c r="A3291" i="211" s="1"/>
  <c r="A3324" i="211" s="1"/>
  <c r="A3325" i="211" s="1"/>
  <c r="A3326" i="211" s="1"/>
  <c r="A3327" i="211" s="1"/>
  <c r="A3328" i="211" s="1"/>
  <c r="A3329" i="211" s="1"/>
  <c r="A3330" i="211" s="1"/>
  <c r="A3333" i="211" s="1"/>
  <c r="A3334" i="211" s="1"/>
  <c r="A3335" i="211" s="1"/>
  <c r="A3336" i="211" s="1"/>
  <c r="A3337" i="211" s="1"/>
  <c r="A3338" i="211" s="1"/>
  <c r="A3339" i="211" s="1"/>
  <c r="A3340" i="211" s="1"/>
  <c r="A3341" i="211" s="1"/>
  <c r="A3342" i="211" s="1"/>
  <c r="A3343" i="211" s="1"/>
  <c r="A3344" i="211" s="1"/>
  <c r="A3345" i="211" s="1"/>
  <c r="A3346" i="211" s="1"/>
  <c r="A3347" i="211" s="1"/>
  <c r="A3348" i="211" s="1"/>
  <c r="A3349" i="211" s="1"/>
  <c r="A3350" i="211" s="1"/>
  <c r="A3351" i="211" s="1"/>
  <c r="A3352" i="211" s="1"/>
  <c r="A3353" i="211" s="1"/>
  <c r="A3354" i="211" s="1"/>
  <c r="A3355" i="211" s="1"/>
  <c r="A3356" i="211" s="1"/>
  <c r="A3357" i="211" s="1"/>
  <c r="A3358" i="211" s="1"/>
  <c r="A3373" i="211" s="1"/>
  <c r="A3374" i="211" s="1"/>
  <c r="A3375" i="211" s="1"/>
  <c r="A3376" i="211" s="1"/>
  <c r="A3377" i="211" s="1"/>
  <c r="A3378" i="211" s="1"/>
  <c r="A3379" i="211" s="1"/>
  <c r="A3380" i="211" s="1"/>
  <c r="A3381" i="211" s="1"/>
  <c r="A3382" i="211" s="1"/>
  <c r="A3383" i="211" s="1"/>
  <c r="A3384" i="211" s="1"/>
  <c r="A3385" i="211" s="1"/>
  <c r="A3386" i="211" s="1"/>
  <c r="A3387" i="211" s="1"/>
  <c r="A3408" i="211" s="1"/>
  <c r="A3409" i="211" s="1"/>
  <c r="A3410" i="211" s="1"/>
  <c r="A3415" i="211" s="1"/>
  <c r="A3416" i="211" s="1"/>
  <c r="A3417" i="211" s="1"/>
  <c r="A3562" i="211" s="1"/>
  <c r="A3564" i="211" s="1"/>
  <c r="A3565" i="211" s="1"/>
  <c r="A3566" i="211" s="1"/>
  <c r="A3567" i="211" s="1"/>
  <c r="A3568" i="211" s="1"/>
  <c r="A3569" i="211" s="1"/>
  <c r="A3570" i="211" s="1"/>
  <c r="A3571" i="211" s="1"/>
  <c r="A3572" i="211" s="1"/>
  <c r="A3573" i="211" s="1"/>
  <c r="A3574" i="211" s="1"/>
  <c r="A3575" i="211" s="1"/>
  <c r="A3576" i="211" s="1"/>
  <c r="A3577" i="211" s="1"/>
  <c r="A3578" i="211" s="1"/>
  <c r="A3579" i="211" s="1"/>
  <c r="A3580" i="211" s="1"/>
  <c r="A3581" i="211" s="1"/>
  <c r="A3582" i="211" s="1"/>
  <c r="A3583" i="211" s="1"/>
  <c r="A3584" i="211" s="1"/>
  <c r="A3585" i="211" s="1"/>
  <c r="A3586" i="211" s="1"/>
  <c r="A3587" i="211" s="1"/>
  <c r="A3588" i="211" s="1"/>
  <c r="A3589" i="211" s="1"/>
  <c r="A3590" i="211" s="1"/>
  <c r="A3591" i="211" s="1"/>
  <c r="A3592" i="211" s="1"/>
  <c r="A3593" i="211" s="1"/>
  <c r="A3596" i="211" s="1"/>
  <c r="A3597" i="211" s="1"/>
  <c r="A3598" i="211" s="1"/>
  <c r="A3599" i="211" s="1"/>
  <c r="A3600" i="211" s="1"/>
  <c r="A3601" i="211" s="1"/>
  <c r="A3602" i="211" s="1"/>
  <c r="A3603" i="211" s="1"/>
  <c r="A3604" i="211" s="1"/>
  <c r="A3605" i="211" s="1"/>
  <c r="A3606" i="211" s="1"/>
  <c r="A3607" i="211" s="1"/>
  <c r="A3608" i="211" s="1"/>
  <c r="N31" i="211" l="1"/>
  <c r="M31" i="211"/>
  <c r="N30" i="211"/>
  <c r="M30" i="211"/>
  <c r="N29" i="211"/>
  <c r="M29" i="211"/>
  <c r="M469" i="211" l="1"/>
  <c r="L469" i="211"/>
  <c r="J469" i="211"/>
  <c r="H469" i="211"/>
  <c r="M3645" i="211"/>
  <c r="L3645" i="211"/>
  <c r="J3645" i="211"/>
  <c r="H3645" i="211"/>
  <c r="M3644" i="211"/>
  <c r="L3644" i="211"/>
  <c r="J3644" i="211"/>
  <c r="H3644" i="211"/>
  <c r="M3638" i="211"/>
  <c r="L3638" i="211"/>
  <c r="J3638" i="211"/>
  <c r="H3638" i="211"/>
  <c r="N3638" i="211" l="1"/>
  <c r="Q3645" i="211"/>
  <c r="N469" i="211"/>
  <c r="Q469" i="211"/>
  <c r="Q3644" i="211"/>
  <c r="N3645" i="211"/>
  <c r="N3644" i="211"/>
  <c r="Q3638" i="211" l="1"/>
  <c r="M4712" i="211"/>
  <c r="L4712" i="211"/>
  <c r="J4712" i="211"/>
  <c r="H4712" i="211"/>
  <c r="M4711" i="211"/>
  <c r="L4711" i="211"/>
  <c r="J4711" i="211"/>
  <c r="H4711" i="211"/>
  <c r="M4710" i="211"/>
  <c r="L4710" i="211"/>
  <c r="J4710" i="211"/>
  <c r="H4710" i="211"/>
  <c r="M4709" i="211"/>
  <c r="L4709" i="211"/>
  <c r="J4709" i="211"/>
  <c r="H4709" i="211"/>
  <c r="M4708" i="211"/>
  <c r="L4708" i="211"/>
  <c r="J4708" i="211"/>
  <c r="H4708" i="211"/>
  <c r="M4707" i="211"/>
  <c r="L4707" i="211"/>
  <c r="J4707" i="211"/>
  <c r="H4707" i="211"/>
  <c r="M4706" i="211"/>
  <c r="L4706" i="211"/>
  <c r="J4706" i="211"/>
  <c r="H4706" i="211"/>
  <c r="M4705" i="211"/>
  <c r="L4705" i="211"/>
  <c r="J4705" i="211"/>
  <c r="H4705" i="211"/>
  <c r="M4704" i="211"/>
  <c r="L4704" i="211"/>
  <c r="J4704" i="211"/>
  <c r="H4704" i="211"/>
  <c r="H4713" i="211"/>
  <c r="J4713" i="211"/>
  <c r="L4713" i="211"/>
  <c r="M4713" i="211"/>
  <c r="M4384" i="211"/>
  <c r="L4384" i="211"/>
  <c r="J4384" i="211"/>
  <c r="H4384" i="211"/>
  <c r="M4383" i="211"/>
  <c r="L4383" i="211"/>
  <c r="J4383" i="211"/>
  <c r="H4383" i="211"/>
  <c r="H4385" i="211"/>
  <c r="J4385" i="211"/>
  <c r="L4385" i="211"/>
  <c r="M4385" i="211"/>
  <c r="M4344" i="211"/>
  <c r="L4344" i="211"/>
  <c r="J4344" i="211"/>
  <c r="H4344" i="211"/>
  <c r="M4137" i="211"/>
  <c r="L4137" i="211"/>
  <c r="J4137" i="211"/>
  <c r="H4137" i="211"/>
  <c r="M4140" i="211"/>
  <c r="L4140" i="211"/>
  <c r="J4140" i="211"/>
  <c r="H4140" i="211"/>
  <c r="M4133" i="211"/>
  <c r="L4133" i="211"/>
  <c r="J4133" i="211"/>
  <c r="H4133" i="211"/>
  <c r="M4130" i="211"/>
  <c r="L4130" i="211"/>
  <c r="J4130" i="211"/>
  <c r="H4130" i="211"/>
  <c r="M4127" i="211"/>
  <c r="L4127" i="211"/>
  <c r="J4127" i="211"/>
  <c r="H4127" i="211"/>
  <c r="M4124" i="211"/>
  <c r="L4124" i="211"/>
  <c r="J4124" i="211"/>
  <c r="H4124" i="211"/>
  <c r="M4121" i="211"/>
  <c r="L4121" i="211"/>
  <c r="J4121" i="211"/>
  <c r="H4121" i="211"/>
  <c r="M4120" i="211"/>
  <c r="L4120" i="211"/>
  <c r="J4120" i="211"/>
  <c r="H4120" i="211"/>
  <c r="M545" i="211"/>
  <c r="L545" i="211"/>
  <c r="J545" i="211"/>
  <c r="H545" i="211"/>
  <c r="M544" i="211"/>
  <c r="L544" i="211"/>
  <c r="J544" i="211"/>
  <c r="H544" i="211"/>
  <c r="M538" i="211"/>
  <c r="L538" i="211"/>
  <c r="J538" i="211"/>
  <c r="H538" i="211"/>
  <c r="M539" i="211"/>
  <c r="L539" i="211"/>
  <c r="J539" i="211"/>
  <c r="H539" i="211"/>
  <c r="M537" i="211"/>
  <c r="L537" i="211"/>
  <c r="J537" i="211"/>
  <c r="H537" i="211"/>
  <c r="M536" i="211"/>
  <c r="L536" i="211"/>
  <c r="J536" i="211"/>
  <c r="H536" i="211"/>
  <c r="M530" i="211"/>
  <c r="L530" i="211"/>
  <c r="J530" i="211"/>
  <c r="H530" i="211"/>
  <c r="M529" i="211"/>
  <c r="L529" i="211"/>
  <c r="J529" i="211"/>
  <c r="M528" i="211"/>
  <c r="L528" i="211"/>
  <c r="J528" i="211"/>
  <c r="H528" i="211"/>
  <c r="N4121" i="211" l="1"/>
  <c r="N4133" i="211"/>
  <c r="N4124" i="211"/>
  <c r="N4140" i="211"/>
  <c r="N4385" i="211"/>
  <c r="N4713" i="211"/>
  <c r="N4708" i="211"/>
  <c r="N4384" i="211"/>
  <c r="N4705" i="211"/>
  <c r="N4711" i="211"/>
  <c r="N4707" i="211"/>
  <c r="N4706" i="211"/>
  <c r="N4710" i="211"/>
  <c r="Q4705" i="211"/>
  <c r="N4709" i="211"/>
  <c r="Q4712" i="211"/>
  <c r="Q4710" i="211"/>
  <c r="N4712" i="211"/>
  <c r="N4704" i="211"/>
  <c r="Q4704" i="211"/>
  <c r="Q4384" i="211"/>
  <c r="N4383" i="211"/>
  <c r="Q4383" i="211"/>
  <c r="Q4385" i="211"/>
  <c r="N529" i="211"/>
  <c r="N538" i="211"/>
  <c r="N544" i="211"/>
  <c r="N530" i="211"/>
  <c r="N536" i="211"/>
  <c r="N545" i="211"/>
  <c r="N4127" i="211"/>
  <c r="N4137" i="211"/>
  <c r="N4130" i="211"/>
  <c r="N4344" i="211"/>
  <c r="Q4344" i="211"/>
  <c r="Q4137" i="211"/>
  <c r="Q4140" i="211"/>
  <c r="Q4133" i="211"/>
  <c r="Q4130" i="211"/>
  <c r="Q4121" i="211"/>
  <c r="N4120" i="211"/>
  <c r="Q544" i="211"/>
  <c r="Q545" i="211"/>
  <c r="Q538" i="211"/>
  <c r="Q539" i="211"/>
  <c r="N537" i="211"/>
  <c r="N539" i="211"/>
  <c r="Q529" i="211"/>
  <c r="Q530" i="211"/>
  <c r="N528" i="211"/>
  <c r="Q528" i="211"/>
  <c r="Q4708" i="211" l="1"/>
  <c r="Q4711" i="211"/>
  <c r="Q4713" i="211"/>
  <c r="Q4127" i="211"/>
  <c r="Q4706" i="211"/>
  <c r="Q536" i="211"/>
  <c r="Q4707" i="211"/>
  <c r="Q4709" i="211"/>
  <c r="Q4124" i="211"/>
  <c r="Q4120" i="211"/>
  <c r="Q537" i="211"/>
  <c r="M296" i="211" l="1"/>
  <c r="L296" i="211"/>
  <c r="J296" i="211"/>
  <c r="H296" i="211"/>
  <c r="M295" i="211"/>
  <c r="L295" i="211"/>
  <c r="J295" i="211"/>
  <c r="H295" i="211"/>
  <c r="M294" i="211"/>
  <c r="L294" i="211"/>
  <c r="J294" i="211"/>
  <c r="H294" i="211"/>
  <c r="M293" i="211"/>
  <c r="L293" i="211"/>
  <c r="J293" i="211"/>
  <c r="H293" i="211"/>
  <c r="M292" i="211"/>
  <c r="L292" i="211"/>
  <c r="J292" i="211"/>
  <c r="H292" i="211"/>
  <c r="N292" i="211" l="1"/>
  <c r="Q295" i="211"/>
  <c r="N295" i="211"/>
  <c r="N294" i="211"/>
  <c r="Q294" i="211"/>
  <c r="Q296" i="211"/>
  <c r="N296" i="211"/>
  <c r="N293" i="211"/>
  <c r="Q292" i="211"/>
  <c r="Q293" i="211"/>
  <c r="M4186" i="211" l="1"/>
  <c r="L4186" i="211"/>
  <c r="J4186" i="211"/>
  <c r="H4186" i="211"/>
  <c r="M4182" i="211"/>
  <c r="L4182" i="211"/>
  <c r="J4182" i="211"/>
  <c r="H4182" i="211"/>
  <c r="M4178" i="211"/>
  <c r="L4178" i="211"/>
  <c r="J4178" i="211"/>
  <c r="H4178" i="211"/>
  <c r="M3616" i="211"/>
  <c r="L3616" i="211"/>
  <c r="J3616" i="211"/>
  <c r="H3616" i="211"/>
  <c r="M3622" i="211"/>
  <c r="L3622" i="211"/>
  <c r="J3622" i="211"/>
  <c r="H3622" i="211"/>
  <c r="M3609" i="211"/>
  <c r="L3609" i="211"/>
  <c r="J3609" i="211"/>
  <c r="H3609" i="211"/>
  <c r="M3632" i="211"/>
  <c r="L3632" i="211"/>
  <c r="J3632" i="211"/>
  <c r="H3632" i="211"/>
  <c r="M3631" i="211"/>
  <c r="L3631" i="211"/>
  <c r="J3631" i="211"/>
  <c r="H3631" i="211"/>
  <c r="M3630" i="211"/>
  <c r="L3630" i="211"/>
  <c r="J3630" i="211"/>
  <c r="H3630" i="211"/>
  <c r="M3629" i="211"/>
  <c r="L3629" i="211"/>
  <c r="J3629" i="211"/>
  <c r="H3629" i="211"/>
  <c r="M3628" i="211"/>
  <c r="L3628" i="211"/>
  <c r="J3628" i="211"/>
  <c r="H3628" i="211"/>
  <c r="M3627" i="211"/>
  <c r="L3627" i="211"/>
  <c r="J3627" i="211"/>
  <c r="H3627" i="211"/>
  <c r="M3626" i="211"/>
  <c r="L3626" i="211"/>
  <c r="J3626" i="211"/>
  <c r="H3626" i="211"/>
  <c r="M3625" i="211"/>
  <c r="L3625" i="211"/>
  <c r="J3625" i="211"/>
  <c r="H3625" i="211"/>
  <c r="M3624" i="211"/>
  <c r="L3624" i="211"/>
  <c r="J3624" i="211"/>
  <c r="H3624" i="211"/>
  <c r="M3623" i="211"/>
  <c r="L3623" i="211"/>
  <c r="J3623" i="211"/>
  <c r="H3623" i="211"/>
  <c r="M3621" i="211"/>
  <c r="L3621" i="211"/>
  <c r="J3621" i="211"/>
  <c r="H3621" i="211"/>
  <c r="M3620" i="211"/>
  <c r="L3620" i="211"/>
  <c r="J3620" i="211"/>
  <c r="H3620" i="211"/>
  <c r="M3619" i="211"/>
  <c r="L3619" i="211"/>
  <c r="J3619" i="211"/>
  <c r="H3619" i="211"/>
  <c r="M3618" i="211"/>
  <c r="L3618" i="211"/>
  <c r="J3618" i="211"/>
  <c r="H3618" i="211"/>
  <c r="M3617" i="211"/>
  <c r="L3617" i="211"/>
  <c r="J3617" i="211"/>
  <c r="H3617" i="211"/>
  <c r="M3615" i="211"/>
  <c r="L3615" i="211"/>
  <c r="J3615" i="211"/>
  <c r="H3615" i="211"/>
  <c r="M3614" i="211"/>
  <c r="L3614" i="211"/>
  <c r="J3614" i="211"/>
  <c r="H3614" i="211"/>
  <c r="M3613" i="211"/>
  <c r="L3613" i="211"/>
  <c r="J3613" i="211"/>
  <c r="H3613" i="211"/>
  <c r="M3612" i="211"/>
  <c r="L3612" i="211"/>
  <c r="J3612" i="211"/>
  <c r="H3612" i="211"/>
  <c r="M3611" i="211"/>
  <c r="L3611" i="211"/>
  <c r="J3611" i="211"/>
  <c r="H3611" i="211"/>
  <c r="M3610" i="211"/>
  <c r="L3610" i="211"/>
  <c r="J3610" i="211"/>
  <c r="H3610" i="211"/>
  <c r="M709" i="211"/>
  <c r="L709" i="211"/>
  <c r="J709" i="211"/>
  <c r="H709" i="211"/>
  <c r="M708" i="211"/>
  <c r="L708" i="211"/>
  <c r="J708" i="211"/>
  <c r="H708" i="211"/>
  <c r="M284" i="211"/>
  <c r="L284" i="211"/>
  <c r="J284" i="211"/>
  <c r="H284" i="211"/>
  <c r="M283" i="211"/>
  <c r="L283" i="211"/>
  <c r="J283" i="211"/>
  <c r="H283" i="211"/>
  <c r="N4182" i="211" l="1"/>
  <c r="N3609" i="211"/>
  <c r="N3622" i="211"/>
  <c r="Q4186" i="211"/>
  <c r="Q4178" i="211"/>
  <c r="N4186" i="211"/>
  <c r="N4178" i="211"/>
  <c r="N3616" i="211"/>
  <c r="N3631" i="211"/>
  <c r="N3627" i="211"/>
  <c r="N3628" i="211"/>
  <c r="N3629" i="211"/>
  <c r="N3632" i="211"/>
  <c r="N3630" i="211"/>
  <c r="N709" i="211"/>
  <c r="Q3617" i="211"/>
  <c r="Q3621" i="211"/>
  <c r="N3623" i="211"/>
  <c r="N3625" i="211"/>
  <c r="N708" i="211"/>
  <c r="N283" i="211"/>
  <c r="N3610" i="211"/>
  <c r="N3611" i="211"/>
  <c r="N3612" i="211"/>
  <c r="N3613" i="211"/>
  <c r="N3615" i="211"/>
  <c r="N3617" i="211"/>
  <c r="N3618" i="211"/>
  <c r="N3619" i="211"/>
  <c r="N3621" i="211"/>
  <c r="N3626" i="211"/>
  <c r="N3624" i="211"/>
  <c r="Q3627" i="211"/>
  <c r="N3614" i="211"/>
  <c r="N3620" i="211"/>
  <c r="Q283" i="211"/>
  <c r="N284" i="211"/>
  <c r="M3332" i="211"/>
  <c r="L3332" i="211"/>
  <c r="J3332" i="211"/>
  <c r="H3332" i="211"/>
  <c r="M3331" i="211"/>
  <c r="L3331" i="211"/>
  <c r="J3331" i="211"/>
  <c r="H3331" i="211"/>
  <c r="M3171" i="211"/>
  <c r="L3171" i="211"/>
  <c r="J3171" i="211"/>
  <c r="H3171" i="211"/>
  <c r="M3170" i="211"/>
  <c r="L3170" i="211"/>
  <c r="J3170" i="211"/>
  <c r="H3170" i="211"/>
  <c r="M2621" i="211"/>
  <c r="L2621" i="211"/>
  <c r="J2621" i="211"/>
  <c r="H2621" i="211"/>
  <c r="M2620" i="211"/>
  <c r="L2620" i="211"/>
  <c r="J2620" i="211"/>
  <c r="H2620" i="211"/>
  <c r="M2192" i="211"/>
  <c r="L2192" i="211"/>
  <c r="J2192" i="211"/>
  <c r="H2192" i="211"/>
  <c r="M2191" i="211"/>
  <c r="L2191" i="211"/>
  <c r="J2191" i="211"/>
  <c r="H2191" i="211"/>
  <c r="M1940" i="211"/>
  <c r="L1940" i="211"/>
  <c r="J1940" i="211"/>
  <c r="H1940" i="211"/>
  <c r="M1939" i="211"/>
  <c r="L1939" i="211"/>
  <c r="J1939" i="211"/>
  <c r="H1939" i="211"/>
  <c r="M1388" i="211"/>
  <c r="L1388" i="211"/>
  <c r="J1388" i="211"/>
  <c r="H1388" i="211"/>
  <c r="M1387" i="211"/>
  <c r="L1387" i="211"/>
  <c r="J1387" i="211"/>
  <c r="H1387" i="211"/>
  <c r="M1150" i="211"/>
  <c r="L1150" i="211"/>
  <c r="J1150" i="211"/>
  <c r="H1150" i="211"/>
  <c r="M1149" i="211"/>
  <c r="L1149" i="211"/>
  <c r="J1149" i="211"/>
  <c r="H1149" i="211"/>
  <c r="M957" i="211"/>
  <c r="L957" i="211"/>
  <c r="J957" i="211"/>
  <c r="H957" i="211"/>
  <c r="M956" i="211"/>
  <c r="L956" i="211"/>
  <c r="J956" i="211"/>
  <c r="H956" i="211"/>
  <c r="Q3610" i="211" l="1"/>
  <c r="Q3623" i="211"/>
  <c r="N2620" i="211"/>
  <c r="N3331" i="211"/>
  <c r="Q3630" i="211"/>
  <c r="Q3622" i="211"/>
  <c r="Q709" i="211"/>
  <c r="Q4182" i="211"/>
  <c r="Q3616" i="211"/>
  <c r="Q3624" i="211"/>
  <c r="Q3609" i="211"/>
  <c r="Q284" i="211"/>
  <c r="Q3620" i="211"/>
  <c r="Q3615" i="211"/>
  <c r="Q3611" i="211"/>
  <c r="Q3631" i="211"/>
  <c r="Q3629" i="211"/>
  <c r="Q3625" i="211"/>
  <c r="Q3619" i="211"/>
  <c r="Q3614" i="211"/>
  <c r="Q3628" i="211"/>
  <c r="Q3618" i="211"/>
  <c r="Q3613" i="211"/>
  <c r="Q3612" i="211"/>
  <c r="Q1387" i="211"/>
  <c r="N1388" i="211"/>
  <c r="N2192" i="211"/>
  <c r="N2621" i="211"/>
  <c r="N957" i="211"/>
  <c r="Q1150" i="211"/>
  <c r="N2191" i="211"/>
  <c r="N956" i="211"/>
  <c r="N3171" i="211"/>
  <c r="N1149" i="211"/>
  <c r="N1150" i="211"/>
  <c r="N1939" i="211"/>
  <c r="N1940" i="211"/>
  <c r="N3332" i="211"/>
  <c r="N1387" i="211"/>
  <c r="N3170" i="211"/>
  <c r="Q2621" i="211"/>
  <c r="M793" i="211"/>
  <c r="L793" i="211"/>
  <c r="J793" i="211"/>
  <c r="H793" i="211"/>
  <c r="M792" i="211"/>
  <c r="L792" i="211"/>
  <c r="J792" i="211"/>
  <c r="H792" i="211"/>
  <c r="Q3626" i="211" l="1"/>
  <c r="Q708" i="211"/>
  <c r="Q3632" i="211"/>
  <c r="Q957" i="211"/>
  <c r="Q2192" i="211"/>
  <c r="Q2620" i="211"/>
  <c r="N792" i="211"/>
  <c r="Q956" i="211"/>
  <c r="Q1149" i="211"/>
  <c r="Q1939" i="211"/>
  <c r="Q3332" i="211"/>
  <c r="Q3331" i="211"/>
  <c r="Q3170" i="211"/>
  <c r="Q1388" i="211"/>
  <c r="Q3171" i="211"/>
  <c r="Q2191" i="211"/>
  <c r="Q1940" i="211"/>
  <c r="N793" i="211"/>
  <c r="Q793" i="211" l="1"/>
  <c r="Q792" i="211"/>
  <c r="M717" i="211"/>
  <c r="L717" i="211"/>
  <c r="J717" i="211"/>
  <c r="H717" i="211"/>
  <c r="M501" i="211"/>
  <c r="L501" i="211"/>
  <c r="J501" i="211"/>
  <c r="H501" i="211"/>
  <c r="M500" i="211"/>
  <c r="L500" i="211"/>
  <c r="J500" i="211"/>
  <c r="H500" i="211"/>
  <c r="N717" i="211" l="1"/>
  <c r="Q717" i="211"/>
  <c r="N501" i="211"/>
  <c r="N500" i="211"/>
  <c r="Q500" i="211" l="1"/>
  <c r="Q501" i="211"/>
  <c r="M122" i="211" l="1"/>
  <c r="L122" i="211"/>
  <c r="J122" i="211"/>
  <c r="H122" i="211"/>
  <c r="M121" i="211"/>
  <c r="L121" i="211"/>
  <c r="J121" i="211"/>
  <c r="H121" i="211"/>
  <c r="M120" i="211"/>
  <c r="L120" i="211"/>
  <c r="J120" i="211"/>
  <c r="H120" i="211"/>
  <c r="M5167" i="211"/>
  <c r="L5167" i="211"/>
  <c r="J5167" i="211"/>
  <c r="H5167" i="211"/>
  <c r="M5166" i="211"/>
  <c r="L5166" i="211"/>
  <c r="J5166" i="211"/>
  <c r="H5166" i="211"/>
  <c r="M5165" i="211"/>
  <c r="L5165" i="211"/>
  <c r="J5165" i="211"/>
  <c r="H5165" i="211"/>
  <c r="M5145" i="211"/>
  <c r="L5145" i="211"/>
  <c r="J5145" i="211"/>
  <c r="H5145" i="211"/>
  <c r="M5144" i="211"/>
  <c r="L5144" i="211"/>
  <c r="J5144" i="211"/>
  <c r="H5144" i="211"/>
  <c r="M5143" i="211"/>
  <c r="L5143" i="211"/>
  <c r="J5143" i="211"/>
  <c r="H5143" i="211"/>
  <c r="M5118" i="211"/>
  <c r="L5118" i="211"/>
  <c r="J5118" i="211"/>
  <c r="H5118" i="211"/>
  <c r="M5108" i="211"/>
  <c r="L5108" i="211"/>
  <c r="J5108" i="211"/>
  <c r="H5108" i="211"/>
  <c r="M5107" i="211"/>
  <c r="L5107" i="211"/>
  <c r="J5107" i="211"/>
  <c r="H5107" i="211"/>
  <c r="M5106" i="211"/>
  <c r="L5106" i="211"/>
  <c r="J5106" i="211"/>
  <c r="H5106" i="211"/>
  <c r="M5083" i="211"/>
  <c r="L5083" i="211"/>
  <c r="J5083" i="211"/>
  <c r="H5083" i="211"/>
  <c r="M5082" i="211"/>
  <c r="L5082" i="211"/>
  <c r="J5082" i="211"/>
  <c r="H5082" i="211"/>
  <c r="M5081" i="211"/>
  <c r="L5081" i="211"/>
  <c r="J5081" i="211"/>
  <c r="H5081" i="211"/>
  <c r="M5067" i="211"/>
  <c r="L5067" i="211"/>
  <c r="J5067" i="211"/>
  <c r="H5067" i="211"/>
  <c r="M5066" i="211"/>
  <c r="L5066" i="211"/>
  <c r="J5066" i="211"/>
  <c r="H5066" i="211"/>
  <c r="M156" i="211"/>
  <c r="L156" i="211"/>
  <c r="J156" i="211"/>
  <c r="H156" i="211"/>
  <c r="M154" i="211"/>
  <c r="L154" i="211"/>
  <c r="J154" i="211"/>
  <c r="H154" i="211"/>
  <c r="M155" i="211"/>
  <c r="L155" i="211"/>
  <c r="J155" i="211"/>
  <c r="H155" i="211"/>
  <c r="M153" i="211"/>
  <c r="L153" i="211"/>
  <c r="J153" i="211"/>
  <c r="H153" i="211"/>
  <c r="M2365" i="211"/>
  <c r="L2365" i="211"/>
  <c r="J2365" i="211"/>
  <c r="H2365" i="211"/>
  <c r="M2345" i="211"/>
  <c r="L2345" i="211"/>
  <c r="J2345" i="211"/>
  <c r="H2345" i="211"/>
  <c r="M2343" i="211"/>
  <c r="L2343" i="211"/>
  <c r="J2343" i="211"/>
  <c r="H2343" i="211"/>
  <c r="M2342" i="211"/>
  <c r="L2342" i="211"/>
  <c r="J2342" i="211"/>
  <c r="H2342" i="211"/>
  <c r="M2341" i="211"/>
  <c r="L2341" i="211"/>
  <c r="J2341" i="211"/>
  <c r="H2341" i="211"/>
  <c r="M2340" i="211"/>
  <c r="L2340" i="211"/>
  <c r="J2340" i="211"/>
  <c r="H2340" i="211"/>
  <c r="M2339" i="211"/>
  <c r="L2339" i="211"/>
  <c r="J2339" i="211"/>
  <c r="H2339" i="211"/>
  <c r="M2338" i="211"/>
  <c r="L2338" i="211"/>
  <c r="J2338" i="211"/>
  <c r="H2338" i="211"/>
  <c r="M2337" i="211"/>
  <c r="L2337" i="211"/>
  <c r="J2337" i="211"/>
  <c r="H2337" i="211"/>
  <c r="M2336" i="211"/>
  <c r="L2336" i="211"/>
  <c r="J2336" i="211"/>
  <c r="H2336" i="211"/>
  <c r="M2335" i="211"/>
  <c r="L2335" i="211"/>
  <c r="J2335" i="211"/>
  <c r="H2335" i="211"/>
  <c r="M2331" i="211"/>
  <c r="L2331" i="211"/>
  <c r="J2331" i="211"/>
  <c r="H2331" i="211"/>
  <c r="M2334" i="211"/>
  <c r="L2334" i="211"/>
  <c r="J2334" i="211"/>
  <c r="H2334" i="211"/>
  <c r="M2333" i="211"/>
  <c r="L2333" i="211"/>
  <c r="J2333" i="211"/>
  <c r="H2333" i="211"/>
  <c r="M2332" i="211"/>
  <c r="L2332" i="211"/>
  <c r="J2332" i="211"/>
  <c r="H2332" i="211"/>
  <c r="M2330" i="211"/>
  <c r="L2330" i="211"/>
  <c r="J2330" i="211"/>
  <c r="H2330" i="211"/>
  <c r="M2328" i="211"/>
  <c r="L2328" i="211"/>
  <c r="J2328" i="211"/>
  <c r="H2328" i="211"/>
  <c r="M2327" i="211"/>
  <c r="L2327" i="211"/>
  <c r="J2327" i="211"/>
  <c r="H2327" i="211"/>
  <c r="M2326" i="211"/>
  <c r="L2326" i="211"/>
  <c r="J2326" i="211"/>
  <c r="H2326" i="211"/>
  <c r="M2325" i="211"/>
  <c r="L2325" i="211"/>
  <c r="J2325" i="211"/>
  <c r="H2325" i="211"/>
  <c r="M2324" i="211"/>
  <c r="L2324" i="211"/>
  <c r="J2324" i="211"/>
  <c r="H2324" i="211"/>
  <c r="M4007" i="211"/>
  <c r="L4007" i="211"/>
  <c r="J4007" i="211"/>
  <c r="H4007" i="211"/>
  <c r="M3989" i="211"/>
  <c r="L3989" i="211"/>
  <c r="J3989" i="211"/>
  <c r="H3989" i="211"/>
  <c r="M3970" i="211"/>
  <c r="L3970" i="211"/>
  <c r="J3970" i="211"/>
  <c r="H3970" i="211"/>
  <c r="M3969" i="211"/>
  <c r="L3969" i="211"/>
  <c r="J3969" i="211"/>
  <c r="H3969" i="211"/>
  <c r="M3881" i="211"/>
  <c r="L3881" i="211"/>
  <c r="J3881" i="211"/>
  <c r="H3881" i="211"/>
  <c r="N5165" i="211" l="1"/>
  <c r="N5143" i="211"/>
  <c r="Q2365" i="211"/>
  <c r="Q2343" i="211"/>
  <c r="N5081" i="211"/>
  <c r="Q2327" i="211"/>
  <c r="N153" i="211"/>
  <c r="Q154" i="211"/>
  <c r="N5106" i="211"/>
  <c r="N121" i="211"/>
  <c r="N122" i="211"/>
  <c r="N120" i="211"/>
  <c r="Q5081" i="211"/>
  <c r="N5166" i="211"/>
  <c r="N5167" i="211"/>
  <c r="N5145" i="211"/>
  <c r="N5144" i="211"/>
  <c r="N5118" i="211"/>
  <c r="N5108" i="211"/>
  <c r="N5107" i="211"/>
  <c r="N5082" i="211"/>
  <c r="N5083" i="211"/>
  <c r="N5067" i="211"/>
  <c r="N5066" i="211"/>
  <c r="N156" i="211"/>
  <c r="N155" i="211"/>
  <c r="N154" i="211"/>
  <c r="N2365" i="211"/>
  <c r="N2345" i="211"/>
  <c r="Q2341" i="211"/>
  <c r="N2338" i="211"/>
  <c r="N2339" i="211"/>
  <c r="N2340" i="211"/>
  <c r="N2341" i="211"/>
  <c r="N2342" i="211"/>
  <c r="N2343" i="211"/>
  <c r="Q2342" i="211"/>
  <c r="N2335" i="211"/>
  <c r="N2336" i="211"/>
  <c r="N2337" i="211"/>
  <c r="Q2337" i="211"/>
  <c r="Q2333" i="211"/>
  <c r="Q2332" i="211"/>
  <c r="N2328" i="211"/>
  <c r="N2332" i="211"/>
  <c r="N2324" i="211"/>
  <c r="N2330" i="211"/>
  <c r="N2333" i="211"/>
  <c r="N2325" i="211"/>
  <c r="N2326" i="211"/>
  <c r="N2327" i="211"/>
  <c r="N2331" i="211"/>
  <c r="N2334" i="211"/>
  <c r="Q3881" i="211"/>
  <c r="Q3969" i="211"/>
  <c r="N3970" i="211"/>
  <c r="Q3970" i="211"/>
  <c r="N4007" i="211"/>
  <c r="N3969" i="211"/>
  <c r="N3989" i="211"/>
  <c r="N3881" i="211"/>
  <c r="M3863" i="211"/>
  <c r="L3863" i="211"/>
  <c r="J3863" i="211"/>
  <c r="H3863" i="211"/>
  <c r="M3844" i="211"/>
  <c r="L3844" i="211"/>
  <c r="J3844" i="211"/>
  <c r="H3844" i="211"/>
  <c r="M3843" i="211"/>
  <c r="L3843" i="211"/>
  <c r="J3843" i="211"/>
  <c r="H3843" i="211"/>
  <c r="Q2324" i="211" l="1"/>
  <c r="Q2334" i="211"/>
  <c r="Q120" i="211"/>
  <c r="Q5066" i="211"/>
  <c r="Q2331" i="211"/>
  <c r="Q5107" i="211"/>
  <c r="Q5166" i="211"/>
  <c r="Q5118" i="211"/>
  <c r="Q2338" i="211"/>
  <c r="Q2325" i="211"/>
  <c r="Q155" i="211"/>
  <c r="Q2328" i="211"/>
  <c r="Q121" i="211"/>
  <c r="Q5106" i="211"/>
  <c r="Q122" i="211"/>
  <c r="Q5167" i="211"/>
  <c r="Q5067" i="211"/>
  <c r="Q5083" i="211"/>
  <c r="Q5143" i="211"/>
  <c r="Q2339" i="211"/>
  <c r="Q2326" i="211"/>
  <c r="Q5144" i="211"/>
  <c r="Q5145" i="211"/>
  <c r="Q5108" i="211"/>
  <c r="Q5082" i="211"/>
  <c r="Q156" i="211"/>
  <c r="Q2340" i="211"/>
  <c r="Q4007" i="211"/>
  <c r="Q3844" i="211"/>
  <c r="N3843" i="211"/>
  <c r="N3863" i="211"/>
  <c r="N3844" i="211"/>
  <c r="Q2345" i="211" l="1"/>
  <c r="Q2335" i="211"/>
  <c r="Q153" i="211"/>
  <c r="Q3989" i="211"/>
  <c r="Q2336" i="211"/>
  <c r="Q2330" i="211"/>
  <c r="Q5165" i="211"/>
  <c r="Q3863" i="211"/>
  <c r="Q3843" i="211"/>
  <c r="M2829" i="211" l="1"/>
  <c r="L2829" i="211"/>
  <c r="J2829" i="211"/>
  <c r="H2829" i="211"/>
  <c r="M2817" i="211"/>
  <c r="L2817" i="211"/>
  <c r="J2817" i="211"/>
  <c r="H2817" i="211"/>
  <c r="M2816" i="211"/>
  <c r="L2816" i="211"/>
  <c r="J2816" i="211"/>
  <c r="H2816" i="211"/>
  <c r="M2815" i="211"/>
  <c r="L2815" i="211"/>
  <c r="J2815" i="211"/>
  <c r="H2815" i="211"/>
  <c r="M2814" i="211"/>
  <c r="L2814" i="211"/>
  <c r="J2814" i="211"/>
  <c r="H2814" i="211"/>
  <c r="M2813" i="211"/>
  <c r="L2813" i="211"/>
  <c r="J2813" i="211"/>
  <c r="H2813" i="211"/>
  <c r="M2200" i="211"/>
  <c r="L2200" i="211"/>
  <c r="J2200" i="211"/>
  <c r="H2200" i="211"/>
  <c r="M2188" i="211"/>
  <c r="L2188" i="211"/>
  <c r="J2188" i="211"/>
  <c r="H2188" i="211"/>
  <c r="M2187" i="211"/>
  <c r="L2187" i="211"/>
  <c r="J2187" i="211"/>
  <c r="H2187" i="211"/>
  <c r="M2186" i="211"/>
  <c r="L2186" i="211"/>
  <c r="J2186" i="211"/>
  <c r="H2186" i="211"/>
  <c r="M2185" i="211"/>
  <c r="L2185" i="211"/>
  <c r="J2185" i="211"/>
  <c r="H2185" i="211"/>
  <c r="M2184" i="211"/>
  <c r="L2184" i="211"/>
  <c r="J2184" i="211"/>
  <c r="H2184" i="211"/>
  <c r="N2184" i="211" l="1"/>
  <c r="N2814" i="211"/>
  <c r="N2813" i="211"/>
  <c r="N2816" i="211"/>
  <c r="N2186" i="211"/>
  <c r="N2185" i="211"/>
  <c r="N2188" i="211"/>
  <c r="N2815" i="211"/>
  <c r="N2817" i="211"/>
  <c r="N2829" i="211"/>
  <c r="N2187" i="211"/>
  <c r="N2200" i="211"/>
  <c r="Q2813" i="211" l="1"/>
  <c r="Q2815" i="211"/>
  <c r="Q2186" i="211"/>
  <c r="Q2814" i="211"/>
  <c r="Q2185" i="211"/>
  <c r="Q2816" i="211"/>
  <c r="Q2188" i="211"/>
  <c r="Q2184" i="211"/>
  <c r="Q2187" i="211"/>
  <c r="Q2817" i="211"/>
  <c r="Q2829" i="211"/>
  <c r="Q2200" i="211"/>
  <c r="M1948" i="211" l="1"/>
  <c r="L1948" i="211"/>
  <c r="J1948" i="211"/>
  <c r="H1948" i="211"/>
  <c r="M1936" i="211"/>
  <c r="L1936" i="211"/>
  <c r="J1936" i="211"/>
  <c r="H1936" i="211"/>
  <c r="M1935" i="211"/>
  <c r="L1935" i="211"/>
  <c r="J1935" i="211"/>
  <c r="H1935" i="211"/>
  <c r="M1934" i="211"/>
  <c r="L1934" i="211"/>
  <c r="J1934" i="211"/>
  <c r="H1934" i="211"/>
  <c r="M1933" i="211"/>
  <c r="L1933" i="211"/>
  <c r="J1933" i="211"/>
  <c r="H1933" i="211"/>
  <c r="M1932" i="211"/>
  <c r="L1932" i="211"/>
  <c r="J1932" i="211"/>
  <c r="H1932" i="211"/>
  <c r="N1932" i="211" l="1"/>
  <c r="N1948" i="211"/>
  <c r="N1936" i="211"/>
  <c r="N1933" i="211"/>
  <c r="N1935" i="211"/>
  <c r="N1934" i="211"/>
  <c r="M4547" i="211"/>
  <c r="L4547" i="211"/>
  <c r="J4547" i="211"/>
  <c r="H4547" i="211"/>
  <c r="M4546" i="211"/>
  <c r="L4546" i="211"/>
  <c r="J4546" i="211"/>
  <c r="H4546" i="211"/>
  <c r="M4545" i="211"/>
  <c r="L4545" i="211"/>
  <c r="J4545" i="211"/>
  <c r="H4545" i="211"/>
  <c r="M4544" i="211"/>
  <c r="L4544" i="211"/>
  <c r="J4544" i="211"/>
  <c r="H4544" i="211"/>
  <c r="M4543" i="211"/>
  <c r="L4543" i="211"/>
  <c r="J4543" i="211"/>
  <c r="H4543" i="211"/>
  <c r="M5243" i="211"/>
  <c r="L5243" i="211"/>
  <c r="J5243" i="211"/>
  <c r="H5243" i="211"/>
  <c r="M5242" i="211"/>
  <c r="L5242" i="211"/>
  <c r="J5242" i="211"/>
  <c r="H5242" i="211"/>
  <c r="Q1932" i="211" l="1"/>
  <c r="Q1935" i="211"/>
  <c r="Q1933" i="211"/>
  <c r="Q1936" i="211"/>
  <c r="Q1948" i="211"/>
  <c r="Q1934" i="211"/>
  <c r="N5242" i="211"/>
  <c r="N4543" i="211"/>
  <c r="Q4547" i="211"/>
  <c r="Q4543" i="211"/>
  <c r="Q4546" i="211"/>
  <c r="N4544" i="211"/>
  <c r="N4545" i="211"/>
  <c r="N4546" i="211"/>
  <c r="N4547" i="211"/>
  <c r="N5243" i="211"/>
  <c r="M4732" i="211"/>
  <c r="L4732" i="211"/>
  <c r="J4732" i="211"/>
  <c r="H4732" i="211"/>
  <c r="M4535" i="211"/>
  <c r="L4535" i="211"/>
  <c r="J4535" i="211"/>
  <c r="H4535" i="211"/>
  <c r="M4534" i="211"/>
  <c r="L4534" i="211"/>
  <c r="J4534" i="211"/>
  <c r="H4534" i="211"/>
  <c r="M4533" i="211"/>
  <c r="L4533" i="211"/>
  <c r="J4533" i="211"/>
  <c r="H4533" i="211"/>
  <c r="M4532" i="211"/>
  <c r="L4532" i="211"/>
  <c r="J4532" i="211"/>
  <c r="H4532" i="211"/>
  <c r="M4531" i="211"/>
  <c r="L4531" i="211"/>
  <c r="J4531" i="211"/>
  <c r="H4531" i="211"/>
  <c r="M4530" i="211"/>
  <c r="L4530" i="211"/>
  <c r="J4530" i="211"/>
  <c r="H4530" i="211"/>
  <c r="M4529" i="211"/>
  <c r="L4529" i="211"/>
  <c r="J4529" i="211"/>
  <c r="H4529" i="211"/>
  <c r="M4528" i="211"/>
  <c r="L4528" i="211"/>
  <c r="J4528" i="211"/>
  <c r="H4528" i="211"/>
  <c r="M4527" i="211"/>
  <c r="L4527" i="211"/>
  <c r="J4527" i="211"/>
  <c r="H4527" i="211"/>
  <c r="Q4523" i="211"/>
  <c r="Q4545" i="211" l="1"/>
  <c r="Q5243" i="211"/>
  <c r="Q4544" i="211"/>
  <c r="N4732" i="211"/>
  <c r="Q4732" i="211"/>
  <c r="Q4533" i="211"/>
  <c r="Q4532" i="211"/>
  <c r="Q4534" i="211"/>
  <c r="Q4527" i="211"/>
  <c r="N4531" i="211"/>
  <c r="N4532" i="211"/>
  <c r="N4533" i="211"/>
  <c r="N4534" i="211"/>
  <c r="N4535" i="211"/>
  <c r="Q4535" i="211"/>
  <c r="Q4531" i="211"/>
  <c r="N4527" i="211"/>
  <c r="N4530" i="211"/>
  <c r="Q4530" i="211"/>
  <c r="N4528" i="211"/>
  <c r="N4529" i="211"/>
  <c r="Q5242" i="211" l="1"/>
  <c r="Q4528" i="211"/>
  <c r="Q4529" i="211"/>
  <c r="M597" i="211" l="1"/>
  <c r="L597" i="211"/>
  <c r="J597" i="211"/>
  <c r="H597" i="211"/>
  <c r="M596" i="211"/>
  <c r="L596" i="211"/>
  <c r="J596" i="211"/>
  <c r="H596" i="211"/>
  <c r="M595" i="211"/>
  <c r="L595" i="211"/>
  <c r="J595" i="211"/>
  <c r="H595" i="211"/>
  <c r="M594" i="211"/>
  <c r="L594" i="211"/>
  <c r="J594" i="211"/>
  <c r="H594" i="211"/>
  <c r="M593" i="211"/>
  <c r="L593" i="211"/>
  <c r="J593" i="211"/>
  <c r="H593" i="211"/>
  <c r="M518" i="211"/>
  <c r="L518" i="211"/>
  <c r="J518" i="211"/>
  <c r="H518" i="211"/>
  <c r="M511" i="211"/>
  <c r="L511" i="211"/>
  <c r="J511" i="211"/>
  <c r="H511" i="211"/>
  <c r="M510" i="211"/>
  <c r="L510" i="211"/>
  <c r="J510" i="211"/>
  <c r="H510" i="211"/>
  <c r="M508" i="211"/>
  <c r="L508" i="211"/>
  <c r="J508" i="211"/>
  <c r="H508" i="211"/>
  <c r="M506" i="211"/>
  <c r="L506" i="211"/>
  <c r="J506" i="211"/>
  <c r="H506" i="211"/>
  <c r="M504" i="211"/>
  <c r="L504" i="211"/>
  <c r="J504" i="211"/>
  <c r="H504" i="211"/>
  <c r="M503" i="211"/>
  <c r="L503" i="211"/>
  <c r="J503" i="211"/>
  <c r="H503" i="211"/>
  <c r="M484" i="211"/>
  <c r="L484" i="211"/>
  <c r="J484" i="211"/>
  <c r="H484" i="211"/>
  <c r="L5079" i="211"/>
  <c r="L5080" i="211"/>
  <c r="L3833" i="211"/>
  <c r="N597" i="211" l="1"/>
  <c r="N596" i="211"/>
  <c r="N510" i="211"/>
  <c r="N594" i="211"/>
  <c r="N595" i="211"/>
  <c r="N593" i="211"/>
  <c r="N506" i="211"/>
  <c r="N511" i="211"/>
  <c r="N504" i="211"/>
  <c r="N508" i="211"/>
  <c r="N518" i="211"/>
  <c r="N503" i="211"/>
  <c r="N484" i="211"/>
  <c r="L679" i="211"/>
  <c r="J636" i="211"/>
  <c r="J582" i="211"/>
  <c r="J452" i="211"/>
  <c r="J399" i="211"/>
  <c r="J198" i="211"/>
  <c r="J199" i="211"/>
  <c r="J200" i="211"/>
  <c r="J201" i="211"/>
  <c r="Q595" i="211" l="1"/>
  <c r="Q593" i="211"/>
  <c r="Q594" i="211"/>
  <c r="Q503" i="211"/>
  <c r="Q508" i="211"/>
  <c r="Q484" i="211"/>
  <c r="Q518" i="211"/>
  <c r="Q596" i="211"/>
  <c r="Q504" i="211"/>
  <c r="Q510" i="211"/>
  <c r="Q506" i="211"/>
  <c r="Q511" i="211"/>
  <c r="Q597" i="211" l="1"/>
  <c r="M199" i="211"/>
  <c r="L199" i="211"/>
  <c r="H199" i="211"/>
  <c r="M200" i="211"/>
  <c r="L200" i="211"/>
  <c r="H200" i="211"/>
  <c r="M201" i="211"/>
  <c r="L201" i="211"/>
  <c r="H201" i="211"/>
  <c r="M198" i="211"/>
  <c r="L198" i="211"/>
  <c r="H198" i="211"/>
  <c r="N200" i="211" l="1"/>
  <c r="N199" i="211"/>
  <c r="N198" i="211"/>
  <c r="N201" i="211"/>
  <c r="Q199" i="211" l="1"/>
  <c r="Q200" i="211"/>
  <c r="Q201" i="211"/>
  <c r="Q198" i="211"/>
  <c r="M5410" i="211" l="1"/>
  <c r="L5410" i="211"/>
  <c r="J5410" i="211"/>
  <c r="H5410" i="211"/>
  <c r="M5411" i="211"/>
  <c r="L5411" i="211"/>
  <c r="J5411" i="211"/>
  <c r="H5411" i="211"/>
  <c r="M5409" i="211"/>
  <c r="L5409" i="211"/>
  <c r="J5409" i="211"/>
  <c r="H5409" i="211"/>
  <c r="M390" i="211"/>
  <c r="L390" i="211"/>
  <c r="J390" i="211"/>
  <c r="H390" i="211"/>
  <c r="M391" i="211"/>
  <c r="L391" i="211"/>
  <c r="J391" i="211"/>
  <c r="H391" i="211"/>
  <c r="M5356" i="211"/>
  <c r="L5356" i="211"/>
  <c r="J5356" i="211"/>
  <c r="H5356" i="211"/>
  <c r="M5045" i="211"/>
  <c r="L5045" i="211"/>
  <c r="J5045" i="211"/>
  <c r="H5045" i="211"/>
  <c r="M4726" i="211"/>
  <c r="L4726" i="211"/>
  <c r="J4726" i="211"/>
  <c r="H4726" i="211"/>
  <c r="M4212" i="211"/>
  <c r="L4212" i="211"/>
  <c r="J4212" i="211"/>
  <c r="H4212" i="211"/>
  <c r="M4211" i="211"/>
  <c r="L4211" i="211"/>
  <c r="J4211" i="211"/>
  <c r="H4211" i="211"/>
  <c r="M3995" i="211"/>
  <c r="L3995" i="211"/>
  <c r="J3995" i="211"/>
  <c r="H3995" i="211"/>
  <c r="M3869" i="211"/>
  <c r="L3869" i="211"/>
  <c r="J3869" i="211"/>
  <c r="H3869" i="211"/>
  <c r="M3741" i="211"/>
  <c r="L3741" i="211"/>
  <c r="J3741" i="211"/>
  <c r="H3741" i="211"/>
  <c r="M3639" i="211"/>
  <c r="L3639" i="211"/>
  <c r="J3639" i="211"/>
  <c r="H3639" i="211"/>
  <c r="M3547" i="211"/>
  <c r="L3547" i="211"/>
  <c r="J3547" i="211"/>
  <c r="H3547" i="211"/>
  <c r="M3437" i="211"/>
  <c r="L3437" i="211"/>
  <c r="J3437" i="211"/>
  <c r="H3437" i="211"/>
  <c r="M3436" i="211"/>
  <c r="L3436" i="211"/>
  <c r="J3436" i="211"/>
  <c r="H3436" i="211"/>
  <c r="M3434" i="211"/>
  <c r="L3434" i="211"/>
  <c r="J3434" i="211"/>
  <c r="H3434" i="211"/>
  <c r="M3275" i="211"/>
  <c r="L3275" i="211"/>
  <c r="J3275" i="211"/>
  <c r="H3275" i="211"/>
  <c r="M3276" i="211"/>
  <c r="L3276" i="211"/>
  <c r="J3276" i="211"/>
  <c r="H3276" i="211"/>
  <c r="M3273" i="211"/>
  <c r="L3273" i="211"/>
  <c r="J3273" i="211"/>
  <c r="H3273" i="211"/>
  <c r="M3126" i="211"/>
  <c r="L3126" i="211"/>
  <c r="J3126" i="211"/>
  <c r="H3126" i="211"/>
  <c r="M3020" i="211"/>
  <c r="L3020" i="211"/>
  <c r="J3020" i="211"/>
  <c r="H3020" i="211"/>
  <c r="M3022" i="211"/>
  <c r="L3022" i="211"/>
  <c r="J3022" i="211"/>
  <c r="H3022" i="211"/>
  <c r="M3023" i="211"/>
  <c r="L3023" i="211"/>
  <c r="J3023" i="211"/>
  <c r="H3023" i="211"/>
  <c r="M2741" i="211"/>
  <c r="L2741" i="211"/>
  <c r="J2741" i="211"/>
  <c r="H2741" i="211"/>
  <c r="M2742" i="211"/>
  <c r="L2742" i="211"/>
  <c r="J2742" i="211"/>
  <c r="H2742" i="211"/>
  <c r="M2739" i="211"/>
  <c r="L2739" i="211"/>
  <c r="J2739" i="211"/>
  <c r="H2739" i="211"/>
  <c r="M2568" i="211"/>
  <c r="L2568" i="211"/>
  <c r="J2568" i="211"/>
  <c r="H2568" i="211"/>
  <c r="M2569" i="211"/>
  <c r="L2569" i="211"/>
  <c r="J2569" i="211"/>
  <c r="H2569" i="211"/>
  <c r="M2566" i="211"/>
  <c r="L2566" i="211"/>
  <c r="J2566" i="211"/>
  <c r="H2566" i="211"/>
  <c r="M2395" i="211"/>
  <c r="L2395" i="211"/>
  <c r="J2395" i="211"/>
  <c r="H2395" i="211"/>
  <c r="M2396" i="211"/>
  <c r="L2396" i="211"/>
  <c r="J2396" i="211"/>
  <c r="H2396" i="211"/>
  <c r="M2393" i="211"/>
  <c r="L2393" i="211"/>
  <c r="J2393" i="211"/>
  <c r="H2393" i="211"/>
  <c r="M2110" i="211"/>
  <c r="L2110" i="211"/>
  <c r="J2110" i="211"/>
  <c r="H2110" i="211"/>
  <c r="M2111" i="211"/>
  <c r="L2111" i="211"/>
  <c r="J2111" i="211"/>
  <c r="H2111" i="211"/>
  <c r="M2108" i="211"/>
  <c r="L2108" i="211"/>
  <c r="J2108" i="211"/>
  <c r="H2108" i="211"/>
  <c r="M1872" i="211"/>
  <c r="L1872" i="211"/>
  <c r="J1872" i="211"/>
  <c r="H1872" i="211"/>
  <c r="M1752" i="211"/>
  <c r="L1752" i="211"/>
  <c r="J1752" i="211"/>
  <c r="H1752" i="211"/>
  <c r="M1626" i="211"/>
  <c r="L1626" i="211"/>
  <c r="J1626" i="211"/>
  <c r="H1626" i="211"/>
  <c r="M1503" i="211"/>
  <c r="L1503" i="211"/>
  <c r="J1503" i="211"/>
  <c r="H1503" i="211"/>
  <c r="M1505" i="211"/>
  <c r="L1505" i="211"/>
  <c r="J1505" i="211"/>
  <c r="H1505" i="211"/>
  <c r="M1506" i="211"/>
  <c r="L1506" i="211"/>
  <c r="J1506" i="211"/>
  <c r="H1506" i="211"/>
  <c r="M1332" i="211"/>
  <c r="L1332" i="211"/>
  <c r="J1332" i="211"/>
  <c r="H1332" i="211"/>
  <c r="M1333" i="211"/>
  <c r="L1333" i="211"/>
  <c r="J1333" i="211"/>
  <c r="H1333" i="211"/>
  <c r="M1329" i="211"/>
  <c r="L1329" i="211"/>
  <c r="J1329" i="211"/>
  <c r="H1329" i="211"/>
  <c r="M1092" i="211"/>
  <c r="L1092" i="211"/>
  <c r="J1092" i="211"/>
  <c r="H1092" i="211"/>
  <c r="M1093" i="211"/>
  <c r="L1093" i="211"/>
  <c r="J1093" i="211"/>
  <c r="H1093" i="211"/>
  <c r="M1089" i="211"/>
  <c r="L1089" i="211"/>
  <c r="J1089" i="211"/>
  <c r="H1089" i="211"/>
  <c r="M908" i="211"/>
  <c r="L908" i="211"/>
  <c r="J908" i="211"/>
  <c r="H908" i="211"/>
  <c r="M906" i="211"/>
  <c r="L906" i="211"/>
  <c r="J906" i="211"/>
  <c r="H906" i="211"/>
  <c r="M909" i="211"/>
  <c r="L909" i="211"/>
  <c r="J909" i="211"/>
  <c r="H909" i="211"/>
  <c r="M698" i="211"/>
  <c r="L698" i="211"/>
  <c r="J698" i="211"/>
  <c r="H698" i="211"/>
  <c r="M2161" i="211"/>
  <c r="L2161" i="211"/>
  <c r="J2161" i="211"/>
  <c r="H2161" i="211"/>
  <c r="M2162" i="211"/>
  <c r="L2162" i="211"/>
  <c r="J2162" i="211"/>
  <c r="H2162" i="211"/>
  <c r="M2409" i="211"/>
  <c r="L2409" i="211"/>
  <c r="J2409" i="211"/>
  <c r="H2409" i="211"/>
  <c r="M2149" i="211"/>
  <c r="L2149" i="211"/>
  <c r="J2149" i="211"/>
  <c r="H2149" i="211"/>
  <c r="M2148" i="211"/>
  <c r="L2148" i="211"/>
  <c r="J2148" i="211"/>
  <c r="H2148" i="211"/>
  <c r="M2147" i="211"/>
  <c r="L2147" i="211"/>
  <c r="J2147" i="211"/>
  <c r="H2147" i="211"/>
  <c r="M5448" i="211"/>
  <c r="L5448" i="211"/>
  <c r="J5448" i="211"/>
  <c r="H5448" i="211"/>
  <c r="M5447" i="211"/>
  <c r="L5447" i="211"/>
  <c r="J5447" i="211"/>
  <c r="H5447" i="211"/>
  <c r="M5446" i="211"/>
  <c r="L5446" i="211"/>
  <c r="J5446" i="211"/>
  <c r="H5446" i="211"/>
  <c r="M5445" i="211"/>
  <c r="M5444" i="211"/>
  <c r="L5444" i="211"/>
  <c r="J5444" i="211"/>
  <c r="H5444" i="211"/>
  <c r="M5442" i="211"/>
  <c r="L5442" i="211"/>
  <c r="J5442" i="211"/>
  <c r="H5442" i="211"/>
  <c r="M5441" i="211"/>
  <c r="L5441" i="211"/>
  <c r="J5441" i="211"/>
  <c r="H5441" i="211"/>
  <c r="M5440" i="211"/>
  <c r="L5440" i="211"/>
  <c r="J5440" i="211"/>
  <c r="H5440" i="211"/>
  <c r="M5439" i="211"/>
  <c r="L5439" i="211"/>
  <c r="J5439" i="211"/>
  <c r="H5439" i="211"/>
  <c r="M5438" i="211"/>
  <c r="L5438" i="211"/>
  <c r="J5438" i="211"/>
  <c r="H5438" i="211"/>
  <c r="M5437" i="211"/>
  <c r="L5437" i="211"/>
  <c r="J5437" i="211"/>
  <c r="H5437" i="211"/>
  <c r="M5436" i="211"/>
  <c r="L5436" i="211"/>
  <c r="J5436" i="211"/>
  <c r="H5436" i="211"/>
  <c r="M5435" i="211"/>
  <c r="L5435" i="211"/>
  <c r="J5435" i="211"/>
  <c r="H5435" i="211"/>
  <c r="M5434" i="211"/>
  <c r="L5434" i="211"/>
  <c r="J5434" i="211"/>
  <c r="H5434" i="211"/>
  <c r="M5433" i="211"/>
  <c r="L5433" i="211"/>
  <c r="J5433" i="211"/>
  <c r="H5433" i="211"/>
  <c r="M5432" i="211"/>
  <c r="M5431" i="211"/>
  <c r="L5431" i="211"/>
  <c r="J5431" i="211"/>
  <c r="H5431" i="211"/>
  <c r="J5427" i="211"/>
  <c r="H5427" i="211"/>
  <c r="M5426" i="211"/>
  <c r="L5426" i="211"/>
  <c r="J5426" i="211"/>
  <c r="H5426" i="211"/>
  <c r="J5425" i="211"/>
  <c r="H5425" i="211"/>
  <c r="M5424" i="211"/>
  <c r="L5424" i="211"/>
  <c r="J5424" i="211"/>
  <c r="H5424" i="211"/>
  <c r="J5423" i="211"/>
  <c r="H5423" i="211"/>
  <c r="J5422" i="211"/>
  <c r="H5422" i="211"/>
  <c r="J5421" i="211"/>
  <c r="H5421" i="211"/>
  <c r="J5420" i="211"/>
  <c r="H5420" i="211"/>
  <c r="J5419" i="211"/>
  <c r="H5419" i="211"/>
  <c r="J5418" i="211"/>
  <c r="H5418" i="211"/>
  <c r="J5417" i="211"/>
  <c r="H5417" i="211"/>
  <c r="L5416" i="211"/>
  <c r="H5416" i="211"/>
  <c r="M5415" i="211"/>
  <c r="L5415" i="211"/>
  <c r="J5415" i="211"/>
  <c r="H5415" i="211"/>
  <c r="M5413" i="211"/>
  <c r="M5412" i="211"/>
  <c r="L5412" i="211"/>
  <c r="J5412" i="211"/>
  <c r="H5412" i="211"/>
  <c r="M5408" i="211"/>
  <c r="L5408" i="211"/>
  <c r="J5408" i="211"/>
  <c r="H5408" i="211"/>
  <c r="M5407" i="211"/>
  <c r="L5407" i="211"/>
  <c r="J5407" i="211"/>
  <c r="H5407" i="211"/>
  <c r="M5406" i="211"/>
  <c r="L5406" i="211"/>
  <c r="J5406" i="211"/>
  <c r="H5406" i="211"/>
  <c r="M5405" i="211"/>
  <c r="L5405" i="211"/>
  <c r="J5405" i="211"/>
  <c r="H5405" i="211"/>
  <c r="M5404" i="211"/>
  <c r="L5404" i="211"/>
  <c r="J5404" i="211"/>
  <c r="H5404" i="211"/>
  <c r="M5403" i="211"/>
  <c r="L5403" i="211"/>
  <c r="J5403" i="211"/>
  <c r="H5403" i="211"/>
  <c r="M5402" i="211"/>
  <c r="M5401" i="211"/>
  <c r="L5401" i="211"/>
  <c r="J5401" i="211"/>
  <c r="H5401" i="211"/>
  <c r="M5400" i="211"/>
  <c r="L5400" i="211"/>
  <c r="J5400" i="211"/>
  <c r="H5400" i="211"/>
  <c r="M5399" i="211"/>
  <c r="L5399" i="211"/>
  <c r="J5399" i="211"/>
  <c r="H5399" i="211"/>
  <c r="M5398" i="211"/>
  <c r="M5397" i="211"/>
  <c r="L5397" i="211"/>
  <c r="J5397" i="211"/>
  <c r="H5397" i="211"/>
  <c r="M5396" i="211"/>
  <c r="L5396" i="211"/>
  <c r="J5396" i="211"/>
  <c r="H5396" i="211"/>
  <c r="M5395" i="211"/>
  <c r="L5395" i="211"/>
  <c r="J5395" i="211"/>
  <c r="H5395" i="211"/>
  <c r="M5394" i="211"/>
  <c r="L5394" i="211"/>
  <c r="J5394" i="211"/>
  <c r="H5394" i="211"/>
  <c r="M5393" i="211"/>
  <c r="L5393" i="211"/>
  <c r="J5393" i="211"/>
  <c r="H5393" i="211"/>
  <c r="M5392" i="211"/>
  <c r="L5392" i="211"/>
  <c r="J5392" i="211"/>
  <c r="H5392" i="211"/>
  <c r="M5391" i="211"/>
  <c r="L5391" i="211"/>
  <c r="J5391" i="211"/>
  <c r="H5391" i="211"/>
  <c r="M5390" i="211"/>
  <c r="L5390" i="211"/>
  <c r="J5390" i="211"/>
  <c r="H5390" i="211"/>
  <c r="M5389" i="211"/>
  <c r="L5389" i="211"/>
  <c r="J5389" i="211"/>
  <c r="H5389" i="211"/>
  <c r="M5388" i="211"/>
  <c r="L5388" i="211"/>
  <c r="J5388" i="211"/>
  <c r="H5388" i="211"/>
  <c r="M5387" i="211"/>
  <c r="L5387" i="211"/>
  <c r="J5387" i="211"/>
  <c r="H5387" i="211"/>
  <c r="M5386" i="211"/>
  <c r="M5385" i="211"/>
  <c r="L5385" i="211"/>
  <c r="J5385" i="211"/>
  <c r="H5385" i="211"/>
  <c r="M5384" i="211"/>
  <c r="L5384" i="211"/>
  <c r="J5384" i="211"/>
  <c r="H5384" i="211"/>
  <c r="M5383" i="211"/>
  <c r="L5383" i="211"/>
  <c r="J5383" i="211"/>
  <c r="H5383" i="211"/>
  <c r="M5382" i="211"/>
  <c r="L5382" i="211"/>
  <c r="J5382" i="211"/>
  <c r="H5382" i="211"/>
  <c r="M5381" i="211"/>
  <c r="L5381" i="211"/>
  <c r="J5381" i="211"/>
  <c r="H5381" i="211"/>
  <c r="M5380" i="211"/>
  <c r="L5380" i="211"/>
  <c r="J5380" i="211"/>
  <c r="H5380" i="211"/>
  <c r="M5379" i="211"/>
  <c r="L5379" i="211"/>
  <c r="J5379" i="211"/>
  <c r="H5379" i="211"/>
  <c r="M5378" i="211"/>
  <c r="L5378" i="211"/>
  <c r="J5378" i="211"/>
  <c r="H5378" i="211"/>
  <c r="M5377" i="211"/>
  <c r="L5377" i="211"/>
  <c r="J5377" i="211"/>
  <c r="H5377" i="211"/>
  <c r="M5376" i="211"/>
  <c r="L5376" i="211"/>
  <c r="J5376" i="211"/>
  <c r="H5376" i="211"/>
  <c r="M5375" i="211"/>
  <c r="M5374" i="211"/>
  <c r="L5374" i="211"/>
  <c r="J5374" i="211"/>
  <c r="H5374" i="211"/>
  <c r="M5373" i="211"/>
  <c r="L5373" i="211"/>
  <c r="J5373" i="211"/>
  <c r="H5373" i="211"/>
  <c r="M5372" i="211"/>
  <c r="L5372" i="211"/>
  <c r="J5372" i="211"/>
  <c r="H5372" i="211"/>
  <c r="M5371" i="211"/>
  <c r="L5371" i="211"/>
  <c r="J5371" i="211"/>
  <c r="H5371" i="211"/>
  <c r="M5370" i="211"/>
  <c r="L5370" i="211"/>
  <c r="J5370" i="211"/>
  <c r="H5370" i="211"/>
  <c r="M5369" i="211"/>
  <c r="L5369" i="211"/>
  <c r="J5369" i="211"/>
  <c r="H5369" i="211"/>
  <c r="M5368" i="211"/>
  <c r="L5368" i="211"/>
  <c r="J5368" i="211"/>
  <c r="H5368" i="211"/>
  <c r="M5367" i="211"/>
  <c r="M5366" i="211"/>
  <c r="L5366" i="211"/>
  <c r="J5366" i="211"/>
  <c r="H5366" i="211"/>
  <c r="M5365" i="211"/>
  <c r="L5365" i="211"/>
  <c r="J5365" i="211"/>
  <c r="H5365" i="211"/>
  <c r="M5360" i="211"/>
  <c r="M5359" i="211"/>
  <c r="L5359" i="211"/>
  <c r="J5359" i="211"/>
  <c r="H5359" i="211"/>
  <c r="M5357" i="211"/>
  <c r="L5357" i="211"/>
  <c r="J5357" i="211"/>
  <c r="H5357" i="211"/>
  <c r="M5355" i="211"/>
  <c r="L5355" i="211"/>
  <c r="J5355" i="211"/>
  <c r="H5355" i="211"/>
  <c r="M5354" i="211"/>
  <c r="L5354" i="211"/>
  <c r="J5354" i="211"/>
  <c r="H5354" i="211"/>
  <c r="M5353" i="211"/>
  <c r="L5353" i="211"/>
  <c r="J5353" i="211"/>
  <c r="H5353" i="211"/>
  <c r="M5352" i="211"/>
  <c r="L5352" i="211"/>
  <c r="J5352" i="211"/>
  <c r="H5352" i="211"/>
  <c r="M5351" i="211"/>
  <c r="L5351" i="211"/>
  <c r="J5351" i="211"/>
  <c r="H5351" i="211"/>
  <c r="M5350" i="211"/>
  <c r="L5350" i="211"/>
  <c r="J5350" i="211"/>
  <c r="H5350" i="211"/>
  <c r="M5349" i="211"/>
  <c r="L5349" i="211"/>
  <c r="J5349" i="211"/>
  <c r="H5349" i="211"/>
  <c r="M5348" i="211"/>
  <c r="L5348" i="211"/>
  <c r="J5348" i="211"/>
  <c r="H5348" i="211"/>
  <c r="M5347" i="211"/>
  <c r="L5347" i="211"/>
  <c r="J5347" i="211"/>
  <c r="H5347" i="211"/>
  <c r="M5346" i="211"/>
  <c r="L5346" i="211"/>
  <c r="J5346" i="211"/>
  <c r="H5346" i="211"/>
  <c r="M5345" i="211"/>
  <c r="L5345" i="211"/>
  <c r="J5345" i="211"/>
  <c r="H5345" i="211"/>
  <c r="M5344" i="211"/>
  <c r="L5344" i="211"/>
  <c r="J5344" i="211"/>
  <c r="H5344" i="211"/>
  <c r="M5343" i="211"/>
  <c r="L5343" i="211"/>
  <c r="J5343" i="211"/>
  <c r="H5343" i="211"/>
  <c r="M5342" i="211"/>
  <c r="L5342" i="211"/>
  <c r="J5342" i="211"/>
  <c r="H5342" i="211"/>
  <c r="M5341" i="211"/>
  <c r="L5341" i="211"/>
  <c r="J5341" i="211"/>
  <c r="H5341" i="211"/>
  <c r="M5340" i="211"/>
  <c r="L5340" i="211"/>
  <c r="J5340" i="211"/>
  <c r="H5340" i="211"/>
  <c r="M5339" i="211"/>
  <c r="L5339" i="211"/>
  <c r="J5339" i="211"/>
  <c r="H5339" i="211"/>
  <c r="M5338" i="211"/>
  <c r="L5338" i="211"/>
  <c r="J5338" i="211"/>
  <c r="H5338" i="211"/>
  <c r="M5337" i="211"/>
  <c r="L5337" i="211"/>
  <c r="J5337" i="211"/>
  <c r="H5337" i="211"/>
  <c r="M5336" i="211"/>
  <c r="L5336" i="211"/>
  <c r="J5336" i="211"/>
  <c r="H5336" i="211"/>
  <c r="M5335" i="211"/>
  <c r="L5335" i="211"/>
  <c r="J5335" i="211"/>
  <c r="H5335" i="211"/>
  <c r="M5334" i="211"/>
  <c r="L5334" i="211"/>
  <c r="J5334" i="211"/>
  <c r="H5334" i="211"/>
  <c r="M5333" i="211"/>
  <c r="L5333" i="211"/>
  <c r="J5333" i="211"/>
  <c r="H5333" i="211"/>
  <c r="M5332" i="211"/>
  <c r="L5332" i="211"/>
  <c r="J5332" i="211"/>
  <c r="H5332" i="211"/>
  <c r="M5331" i="211"/>
  <c r="L5331" i="211"/>
  <c r="J5331" i="211"/>
  <c r="H5331" i="211"/>
  <c r="M5330" i="211"/>
  <c r="L5330" i="211"/>
  <c r="J5330" i="211"/>
  <c r="H5330" i="211"/>
  <c r="M5329" i="211"/>
  <c r="L5329" i="211"/>
  <c r="J5329" i="211"/>
  <c r="H5329" i="211"/>
  <c r="M5328" i="211"/>
  <c r="L5328" i="211"/>
  <c r="J5328" i="211"/>
  <c r="H5328" i="211"/>
  <c r="M5327" i="211"/>
  <c r="L5327" i="211"/>
  <c r="J5327" i="211"/>
  <c r="H5327" i="211"/>
  <c r="M5326" i="211"/>
  <c r="L5326" i="211"/>
  <c r="J5326" i="211"/>
  <c r="H5326" i="211"/>
  <c r="M5325" i="211"/>
  <c r="L5325" i="211"/>
  <c r="J5325" i="211"/>
  <c r="H5325" i="211"/>
  <c r="M5324" i="211"/>
  <c r="L5324" i="211"/>
  <c r="J5324" i="211"/>
  <c r="H5324" i="211"/>
  <c r="M5323" i="211"/>
  <c r="L5323" i="211"/>
  <c r="J5323" i="211"/>
  <c r="H5323" i="211"/>
  <c r="M5322" i="211"/>
  <c r="L5322" i="211"/>
  <c r="J5322" i="211"/>
  <c r="H5322" i="211"/>
  <c r="M5321" i="211"/>
  <c r="L5321" i="211"/>
  <c r="J5321" i="211"/>
  <c r="H5321" i="211"/>
  <c r="M5320" i="211"/>
  <c r="L5320" i="211"/>
  <c r="J5320" i="211"/>
  <c r="H5320" i="211"/>
  <c r="M5319" i="211"/>
  <c r="L5319" i="211"/>
  <c r="J5319" i="211"/>
  <c r="H5319" i="211"/>
  <c r="M5318" i="211"/>
  <c r="L5318" i="211"/>
  <c r="J5318" i="211"/>
  <c r="H5318" i="211"/>
  <c r="M5317" i="211"/>
  <c r="L5317" i="211"/>
  <c r="J5317" i="211"/>
  <c r="H5317" i="211"/>
  <c r="M5316" i="211"/>
  <c r="L5316" i="211"/>
  <c r="J5316" i="211"/>
  <c r="H5316" i="211"/>
  <c r="M5315" i="211"/>
  <c r="L5315" i="211"/>
  <c r="J5315" i="211"/>
  <c r="H5315" i="211"/>
  <c r="M5314" i="211"/>
  <c r="L5314" i="211"/>
  <c r="J5314" i="211"/>
  <c r="H5314" i="211"/>
  <c r="M5313" i="211"/>
  <c r="L5313" i="211"/>
  <c r="J5313" i="211"/>
  <c r="H5313" i="211"/>
  <c r="M5312" i="211"/>
  <c r="L5312" i="211"/>
  <c r="J5312" i="211"/>
  <c r="H5312" i="211"/>
  <c r="M5311" i="211"/>
  <c r="L5311" i="211"/>
  <c r="J5311" i="211"/>
  <c r="H5311" i="211"/>
  <c r="M5310" i="211"/>
  <c r="L5310" i="211"/>
  <c r="J5310" i="211"/>
  <c r="H5310" i="211"/>
  <c r="M5309" i="211"/>
  <c r="L5309" i="211"/>
  <c r="J5309" i="211"/>
  <c r="H5309" i="211"/>
  <c r="M5308" i="211"/>
  <c r="L5308" i="211"/>
  <c r="J5308" i="211"/>
  <c r="H5308" i="211"/>
  <c r="M5307" i="211"/>
  <c r="L5307" i="211"/>
  <c r="J5307" i="211"/>
  <c r="H5307" i="211"/>
  <c r="M5306" i="211"/>
  <c r="L5306" i="211"/>
  <c r="J5306" i="211"/>
  <c r="H5306" i="211"/>
  <c r="M5305" i="211"/>
  <c r="L5305" i="211"/>
  <c r="J5305" i="211"/>
  <c r="H5305" i="211"/>
  <c r="M5304" i="211"/>
  <c r="L5304" i="211"/>
  <c r="J5304" i="211"/>
  <c r="H5304" i="211"/>
  <c r="M5303" i="211"/>
  <c r="L5303" i="211"/>
  <c r="J5303" i="211"/>
  <c r="H5303" i="211"/>
  <c r="M5302" i="211"/>
  <c r="L5302" i="211"/>
  <c r="J5302" i="211"/>
  <c r="H5302" i="211"/>
  <c r="M5301" i="211"/>
  <c r="L5301" i="211"/>
  <c r="J5301" i="211"/>
  <c r="H5301" i="211"/>
  <c r="M5300" i="211"/>
  <c r="L5300" i="211"/>
  <c r="J5300" i="211"/>
  <c r="H5300" i="211"/>
  <c r="M5299" i="211"/>
  <c r="L5299" i="211"/>
  <c r="J5299" i="211"/>
  <c r="H5299" i="211"/>
  <c r="M5298" i="211"/>
  <c r="L5298" i="211"/>
  <c r="J5298" i="211"/>
  <c r="H5298" i="211"/>
  <c r="M5297" i="211"/>
  <c r="L5297" i="211"/>
  <c r="J5297" i="211"/>
  <c r="H5297" i="211"/>
  <c r="M5296" i="211"/>
  <c r="L5296" i="211"/>
  <c r="J5296" i="211"/>
  <c r="H5296" i="211"/>
  <c r="M5295" i="211"/>
  <c r="L5295" i="211"/>
  <c r="J5295" i="211"/>
  <c r="H5295" i="211"/>
  <c r="M5294" i="211"/>
  <c r="L5294" i="211"/>
  <c r="J5294" i="211"/>
  <c r="H5294" i="211"/>
  <c r="M5293" i="211"/>
  <c r="L5293" i="211"/>
  <c r="J5293" i="211"/>
  <c r="H5293" i="211"/>
  <c r="M5292" i="211"/>
  <c r="L5292" i="211"/>
  <c r="J5292" i="211"/>
  <c r="H5292" i="211"/>
  <c r="M5291" i="211"/>
  <c r="L5291" i="211"/>
  <c r="J5291" i="211"/>
  <c r="H5291" i="211"/>
  <c r="M5290" i="211"/>
  <c r="L5290" i="211"/>
  <c r="J5290" i="211"/>
  <c r="H5290" i="211"/>
  <c r="M5289" i="211"/>
  <c r="L5289" i="211"/>
  <c r="J5289" i="211"/>
  <c r="H5289" i="211"/>
  <c r="M5288" i="211"/>
  <c r="L5288" i="211"/>
  <c r="J5288" i="211"/>
  <c r="H5288" i="211"/>
  <c r="M5287" i="211"/>
  <c r="L5287" i="211"/>
  <c r="J5287" i="211"/>
  <c r="H5287" i="211"/>
  <c r="M5286" i="211"/>
  <c r="L5286" i="211"/>
  <c r="J5286" i="211"/>
  <c r="H5286" i="211"/>
  <c r="M5285" i="211"/>
  <c r="L5285" i="211"/>
  <c r="J5285" i="211"/>
  <c r="H5285" i="211"/>
  <c r="M5284" i="211"/>
  <c r="L5284" i="211"/>
  <c r="J5284" i="211"/>
  <c r="H5284" i="211"/>
  <c r="M5283" i="211"/>
  <c r="L5283" i="211"/>
  <c r="J5283" i="211"/>
  <c r="H5283" i="211"/>
  <c r="M5282" i="211"/>
  <c r="L5282" i="211"/>
  <c r="J5282" i="211"/>
  <c r="H5282" i="211"/>
  <c r="M5281" i="211"/>
  <c r="L5281" i="211"/>
  <c r="J5281" i="211"/>
  <c r="H5281" i="211"/>
  <c r="M5280" i="211"/>
  <c r="L5280" i="211"/>
  <c r="J5280" i="211"/>
  <c r="H5280" i="211"/>
  <c r="M5279" i="211"/>
  <c r="L5279" i="211"/>
  <c r="J5279" i="211"/>
  <c r="H5279" i="211"/>
  <c r="M5278" i="211"/>
  <c r="L5278" i="211"/>
  <c r="J5278" i="211"/>
  <c r="H5278" i="211"/>
  <c r="M5277" i="211"/>
  <c r="L5277" i="211"/>
  <c r="J5277" i="211"/>
  <c r="H5277" i="211"/>
  <c r="M5276" i="211"/>
  <c r="L5276" i="211"/>
  <c r="J5276" i="211"/>
  <c r="H5276" i="211"/>
  <c r="M5275" i="211"/>
  <c r="L5275" i="211"/>
  <c r="J5275" i="211"/>
  <c r="H5275" i="211"/>
  <c r="M5274" i="211"/>
  <c r="L5274" i="211"/>
  <c r="J5274" i="211"/>
  <c r="H5274" i="211"/>
  <c r="M5273" i="211"/>
  <c r="L5273" i="211"/>
  <c r="J5273" i="211"/>
  <c r="H5273" i="211"/>
  <c r="M5272" i="211"/>
  <c r="L5272" i="211"/>
  <c r="J5272" i="211"/>
  <c r="H5272" i="211"/>
  <c r="M5271" i="211"/>
  <c r="L5271" i="211"/>
  <c r="J5271" i="211"/>
  <c r="H5271" i="211"/>
  <c r="M5270" i="211"/>
  <c r="L5270" i="211"/>
  <c r="J5270" i="211"/>
  <c r="H5270" i="211"/>
  <c r="M5269" i="211"/>
  <c r="L5269" i="211"/>
  <c r="J5269" i="211"/>
  <c r="H5269" i="211"/>
  <c r="M5268" i="211"/>
  <c r="L5268" i="211"/>
  <c r="J5268" i="211"/>
  <c r="H5268" i="211"/>
  <c r="M5267" i="211"/>
  <c r="L5267" i="211"/>
  <c r="J5267" i="211"/>
  <c r="H5267" i="211"/>
  <c r="M5266" i="211"/>
  <c r="L5266" i="211"/>
  <c r="J5266" i="211"/>
  <c r="H5266" i="211"/>
  <c r="M5265" i="211"/>
  <c r="L5265" i="211"/>
  <c r="J5265" i="211"/>
  <c r="H5265" i="211"/>
  <c r="M5264" i="211"/>
  <c r="L5264" i="211"/>
  <c r="J5264" i="211"/>
  <c r="H5264" i="211"/>
  <c r="M5263" i="211"/>
  <c r="L5263" i="211"/>
  <c r="J5263" i="211"/>
  <c r="H5263" i="211"/>
  <c r="M5262" i="211"/>
  <c r="L5262" i="211"/>
  <c r="J5262" i="211"/>
  <c r="H5262" i="211"/>
  <c r="M5261" i="211"/>
  <c r="L5261" i="211"/>
  <c r="J5261" i="211"/>
  <c r="H5261" i="211"/>
  <c r="M5260" i="211"/>
  <c r="L5260" i="211"/>
  <c r="J5260" i="211"/>
  <c r="H5260" i="211"/>
  <c r="M5259" i="211"/>
  <c r="L5259" i="211"/>
  <c r="J5259" i="211"/>
  <c r="H5259" i="211"/>
  <c r="M5258" i="211"/>
  <c r="L5258" i="211"/>
  <c r="J5258" i="211"/>
  <c r="H5258" i="211"/>
  <c r="M5257" i="211"/>
  <c r="L5257" i="211"/>
  <c r="J5257" i="211"/>
  <c r="H5257" i="211"/>
  <c r="M5256" i="211"/>
  <c r="L5256" i="211"/>
  <c r="J5256" i="211"/>
  <c r="H5256" i="211"/>
  <c r="M5255" i="211"/>
  <c r="L5255" i="211"/>
  <c r="J5255" i="211"/>
  <c r="H5255" i="211"/>
  <c r="M5254" i="211"/>
  <c r="L5254" i="211"/>
  <c r="J5254" i="211"/>
  <c r="H5254" i="211"/>
  <c r="M5253" i="211"/>
  <c r="L5253" i="211"/>
  <c r="J5253" i="211"/>
  <c r="H5253" i="211"/>
  <c r="M5252" i="211"/>
  <c r="L5252" i="211"/>
  <c r="J5252" i="211"/>
  <c r="H5252" i="211"/>
  <c r="M5251" i="211"/>
  <c r="L5251" i="211"/>
  <c r="J5251" i="211"/>
  <c r="H5251" i="211"/>
  <c r="M5250" i="211"/>
  <c r="L5250" i="211"/>
  <c r="J5250" i="211"/>
  <c r="H5250" i="211"/>
  <c r="M5249" i="211"/>
  <c r="L5249" i="211"/>
  <c r="J5249" i="211"/>
  <c r="H5249" i="211"/>
  <c r="M5248" i="211"/>
  <c r="L5248" i="211"/>
  <c r="J5248" i="211"/>
  <c r="H5248" i="211"/>
  <c r="M5247" i="211"/>
  <c r="L5247" i="211"/>
  <c r="J5247" i="211"/>
  <c r="H5247" i="211"/>
  <c r="M5246" i="211"/>
  <c r="L5246" i="211"/>
  <c r="J5246" i="211"/>
  <c r="H5246" i="211"/>
  <c r="M5245" i="211"/>
  <c r="L5245" i="211"/>
  <c r="J5245" i="211"/>
  <c r="H5245" i="211"/>
  <c r="M5244" i="211"/>
  <c r="L5244" i="211"/>
  <c r="J5244" i="211"/>
  <c r="H5244" i="211"/>
  <c r="M5241" i="211"/>
  <c r="L5241" i="211"/>
  <c r="J5241" i="211"/>
  <c r="H5241" i="211"/>
  <c r="M5240" i="211"/>
  <c r="L5240" i="211"/>
  <c r="J5240" i="211"/>
  <c r="H5240" i="211"/>
  <c r="M5239" i="211"/>
  <c r="L5239" i="211"/>
  <c r="J5239" i="211"/>
  <c r="H5239" i="211"/>
  <c r="M5238" i="211"/>
  <c r="L5238" i="211"/>
  <c r="J5238" i="211"/>
  <c r="H5238" i="211"/>
  <c r="M5237" i="211"/>
  <c r="L5237" i="211"/>
  <c r="J5237" i="211"/>
  <c r="H5237" i="211"/>
  <c r="M5236" i="211"/>
  <c r="L5236" i="211"/>
  <c r="J5236" i="211"/>
  <c r="H5236" i="211"/>
  <c r="M5235" i="211"/>
  <c r="L5235" i="211"/>
  <c r="J5235" i="211"/>
  <c r="H5235" i="211"/>
  <c r="M5234" i="211"/>
  <c r="L5234" i="211"/>
  <c r="J5234" i="211"/>
  <c r="H5234" i="211"/>
  <c r="M5233" i="211"/>
  <c r="L5233" i="211"/>
  <c r="J5233" i="211"/>
  <c r="H5233" i="211"/>
  <c r="M5232" i="211"/>
  <c r="L5232" i="211"/>
  <c r="J5232" i="211"/>
  <c r="H5232" i="211"/>
  <c r="M5231" i="211"/>
  <c r="L5231" i="211"/>
  <c r="J5231" i="211"/>
  <c r="H5231" i="211"/>
  <c r="M5230" i="211"/>
  <c r="L5230" i="211"/>
  <c r="J5230" i="211"/>
  <c r="H5230" i="211"/>
  <c r="M5229" i="211"/>
  <c r="L5229" i="211"/>
  <c r="J5229" i="211"/>
  <c r="H5229" i="211"/>
  <c r="M5228" i="211"/>
  <c r="L5228" i="211"/>
  <c r="J5228" i="211"/>
  <c r="H5228" i="211"/>
  <c r="M5227" i="211"/>
  <c r="L5227" i="211"/>
  <c r="J5227" i="211"/>
  <c r="H5227" i="211"/>
  <c r="M5226" i="211"/>
  <c r="L5226" i="211"/>
  <c r="J5226" i="211"/>
  <c r="H5226" i="211"/>
  <c r="M5225" i="211"/>
  <c r="L5225" i="211"/>
  <c r="J5225" i="211"/>
  <c r="H5225" i="211"/>
  <c r="M5224" i="211"/>
  <c r="L5224" i="211"/>
  <c r="J5224" i="211"/>
  <c r="H5224" i="211"/>
  <c r="M5223" i="211"/>
  <c r="L5223" i="211"/>
  <c r="J5223" i="211"/>
  <c r="H5223" i="211"/>
  <c r="M5222" i="211"/>
  <c r="L5222" i="211"/>
  <c r="J5222" i="211"/>
  <c r="H5222" i="211"/>
  <c r="M5221" i="211"/>
  <c r="L5221" i="211"/>
  <c r="J5221" i="211"/>
  <c r="H5221" i="211"/>
  <c r="M5220" i="211"/>
  <c r="L5220" i="211"/>
  <c r="J5220" i="211"/>
  <c r="H5220" i="211"/>
  <c r="M5219" i="211"/>
  <c r="L5219" i="211"/>
  <c r="J5219" i="211"/>
  <c r="H5219" i="211"/>
  <c r="M5218" i="211"/>
  <c r="L5218" i="211"/>
  <c r="J5218" i="211"/>
  <c r="H5218" i="211"/>
  <c r="M5217" i="211"/>
  <c r="L5217" i="211"/>
  <c r="J5217" i="211"/>
  <c r="H5217" i="211"/>
  <c r="M5216" i="211"/>
  <c r="L5216" i="211"/>
  <c r="J5216" i="211"/>
  <c r="H5216" i="211"/>
  <c r="M5215" i="211"/>
  <c r="L5215" i="211"/>
  <c r="J5215" i="211"/>
  <c r="H5215" i="211"/>
  <c r="M5214" i="211"/>
  <c r="L5214" i="211"/>
  <c r="J5214" i="211"/>
  <c r="H5214" i="211"/>
  <c r="M5213" i="211"/>
  <c r="L5213" i="211"/>
  <c r="J5213" i="211"/>
  <c r="H5213" i="211"/>
  <c r="M5212" i="211"/>
  <c r="L5212" i="211"/>
  <c r="J5212" i="211"/>
  <c r="H5212" i="211"/>
  <c r="M5211" i="211"/>
  <c r="L5211" i="211"/>
  <c r="J5211" i="211"/>
  <c r="H5211" i="211"/>
  <c r="M5210" i="211"/>
  <c r="L5210" i="211"/>
  <c r="J5210" i="211"/>
  <c r="H5210" i="211"/>
  <c r="M5209" i="211"/>
  <c r="L5209" i="211"/>
  <c r="J5209" i="211"/>
  <c r="H5209" i="211"/>
  <c r="M5208" i="211"/>
  <c r="L5208" i="211"/>
  <c r="J5208" i="211"/>
  <c r="H5208" i="211"/>
  <c r="M5207" i="211"/>
  <c r="L5207" i="211"/>
  <c r="J5207" i="211"/>
  <c r="H5207" i="211"/>
  <c r="M5206" i="211"/>
  <c r="L5206" i="211"/>
  <c r="J5206" i="211"/>
  <c r="H5206" i="211"/>
  <c r="M5205" i="211"/>
  <c r="L5205" i="211"/>
  <c r="J5205" i="211"/>
  <c r="H5205" i="211"/>
  <c r="M5204" i="211"/>
  <c r="L5204" i="211"/>
  <c r="J5204" i="211"/>
  <c r="H5204" i="211"/>
  <c r="M5203" i="211"/>
  <c r="L5203" i="211"/>
  <c r="J5203" i="211"/>
  <c r="H5203" i="211"/>
  <c r="M5202" i="211"/>
  <c r="L5202" i="211"/>
  <c r="J5202" i="211"/>
  <c r="H5202" i="211"/>
  <c r="M5201" i="211"/>
  <c r="L5201" i="211"/>
  <c r="J5201" i="211"/>
  <c r="H5201" i="211"/>
  <c r="M5200" i="211"/>
  <c r="L5200" i="211"/>
  <c r="J5200" i="211"/>
  <c r="H5200" i="211"/>
  <c r="M5199" i="211"/>
  <c r="L5199" i="211"/>
  <c r="J5199" i="211"/>
  <c r="H5199" i="211"/>
  <c r="M5198" i="211"/>
  <c r="L5198" i="211"/>
  <c r="J5198" i="211"/>
  <c r="H5198" i="211"/>
  <c r="M5197" i="211"/>
  <c r="L5197" i="211"/>
  <c r="J5197" i="211"/>
  <c r="H5197" i="211"/>
  <c r="M5196" i="211"/>
  <c r="L5196" i="211"/>
  <c r="J5196" i="211"/>
  <c r="H5196" i="211"/>
  <c r="M5195" i="211"/>
  <c r="L5195" i="211"/>
  <c r="J5195" i="211"/>
  <c r="H5195" i="211"/>
  <c r="M5194" i="211"/>
  <c r="L5194" i="211"/>
  <c r="J5194" i="211"/>
  <c r="H5194" i="211"/>
  <c r="M5193" i="211"/>
  <c r="L5193" i="211"/>
  <c r="J5193" i="211"/>
  <c r="H5193" i="211"/>
  <c r="M5192" i="211"/>
  <c r="L5192" i="211"/>
  <c r="J5192" i="211"/>
  <c r="H5192" i="211"/>
  <c r="M5191" i="211"/>
  <c r="L5191" i="211"/>
  <c r="J5191" i="211"/>
  <c r="H5191" i="211"/>
  <c r="M5190" i="211"/>
  <c r="L5190" i="211"/>
  <c r="J5190" i="211"/>
  <c r="H5190" i="211"/>
  <c r="M5189" i="211"/>
  <c r="L5189" i="211"/>
  <c r="J5189" i="211"/>
  <c r="H5189" i="211"/>
  <c r="M5188" i="211"/>
  <c r="L5188" i="211"/>
  <c r="J5188" i="211"/>
  <c r="H5188" i="211"/>
  <c r="M5187" i="211"/>
  <c r="L5187" i="211"/>
  <c r="J5187" i="211"/>
  <c r="H5187" i="211"/>
  <c r="M5186" i="211"/>
  <c r="L5186" i="211"/>
  <c r="J5186" i="211"/>
  <c r="H5186" i="211"/>
  <c r="M5185" i="211"/>
  <c r="L5185" i="211"/>
  <c r="J5185" i="211"/>
  <c r="H5185" i="211"/>
  <c r="M5184" i="211"/>
  <c r="L5184" i="211"/>
  <c r="J5184" i="211"/>
  <c r="H5184" i="211"/>
  <c r="M5183" i="211"/>
  <c r="L5183" i="211"/>
  <c r="J5183" i="211"/>
  <c r="H5183" i="211"/>
  <c r="M5182" i="211"/>
  <c r="L5182" i="211"/>
  <c r="J5182" i="211"/>
  <c r="H5182" i="211"/>
  <c r="M5181" i="211"/>
  <c r="L5181" i="211"/>
  <c r="J5181" i="211"/>
  <c r="H5181" i="211"/>
  <c r="M5180" i="211"/>
  <c r="L5180" i="211"/>
  <c r="J5180" i="211"/>
  <c r="H5180" i="211"/>
  <c r="M5179" i="211"/>
  <c r="L5179" i="211"/>
  <c r="J5179" i="211"/>
  <c r="H5179" i="211"/>
  <c r="M5178" i="211"/>
  <c r="L5178" i="211"/>
  <c r="J5178" i="211"/>
  <c r="H5178" i="211"/>
  <c r="M5177" i="211"/>
  <c r="L5177" i="211"/>
  <c r="J5177" i="211"/>
  <c r="H5177" i="211"/>
  <c r="M5176" i="211"/>
  <c r="L5176" i="211"/>
  <c r="J5176" i="211"/>
  <c r="H5176" i="211"/>
  <c r="M5175" i="211"/>
  <c r="L5175" i="211"/>
  <c r="J5175" i="211"/>
  <c r="H5175" i="211"/>
  <c r="M5174" i="211"/>
  <c r="L5174" i="211"/>
  <c r="J5174" i="211"/>
  <c r="H5174" i="211"/>
  <c r="M5173" i="211"/>
  <c r="L5173" i="211"/>
  <c r="J5173" i="211"/>
  <c r="H5173" i="211"/>
  <c r="M5172" i="211"/>
  <c r="L5172" i="211"/>
  <c r="J5172" i="211"/>
  <c r="H5172" i="211"/>
  <c r="M5171" i="211"/>
  <c r="L5171" i="211"/>
  <c r="J5171" i="211"/>
  <c r="H5171" i="211"/>
  <c r="M5170" i="211"/>
  <c r="L5170" i="211"/>
  <c r="J5170" i="211"/>
  <c r="H5170" i="211"/>
  <c r="M5169" i="211"/>
  <c r="L5169" i="211"/>
  <c r="J5169" i="211"/>
  <c r="H5169" i="211"/>
  <c r="M5168" i="211"/>
  <c r="L5168" i="211"/>
  <c r="J5168" i="211"/>
  <c r="H5168" i="211"/>
  <c r="M5164" i="211"/>
  <c r="L5164" i="211"/>
  <c r="J5164" i="211"/>
  <c r="H5164" i="211"/>
  <c r="M5163" i="211"/>
  <c r="L5163" i="211"/>
  <c r="J5163" i="211"/>
  <c r="H5163" i="211"/>
  <c r="M5162" i="211"/>
  <c r="L5162" i="211"/>
  <c r="J5162" i="211"/>
  <c r="H5162" i="211"/>
  <c r="M5161" i="211"/>
  <c r="L5161" i="211"/>
  <c r="J5161" i="211"/>
  <c r="H5161" i="211"/>
  <c r="M5160" i="211"/>
  <c r="L5160" i="211"/>
  <c r="J5160" i="211"/>
  <c r="H5160" i="211"/>
  <c r="M5159" i="211"/>
  <c r="L5159" i="211"/>
  <c r="J5159" i="211"/>
  <c r="H5159" i="211"/>
  <c r="M5158" i="211"/>
  <c r="L5158" i="211"/>
  <c r="J5158" i="211"/>
  <c r="H5158" i="211"/>
  <c r="M5157" i="211"/>
  <c r="L5157" i="211"/>
  <c r="J5157" i="211"/>
  <c r="H5157" i="211"/>
  <c r="M5156" i="211"/>
  <c r="L5156" i="211"/>
  <c r="J5156" i="211"/>
  <c r="H5156" i="211"/>
  <c r="M5155" i="211"/>
  <c r="L5155" i="211"/>
  <c r="J5155" i="211"/>
  <c r="H5155" i="211"/>
  <c r="M5154" i="211"/>
  <c r="L5154" i="211"/>
  <c r="J5154" i="211"/>
  <c r="H5154" i="211"/>
  <c r="M5153" i="211"/>
  <c r="L5153" i="211"/>
  <c r="J5153" i="211"/>
  <c r="H5153" i="211"/>
  <c r="M5152" i="211"/>
  <c r="L5152" i="211"/>
  <c r="J5152" i="211"/>
  <c r="H5152" i="211"/>
  <c r="M5151" i="211"/>
  <c r="L5151" i="211"/>
  <c r="J5151" i="211"/>
  <c r="H5151" i="211"/>
  <c r="M5150" i="211"/>
  <c r="L5150" i="211"/>
  <c r="J5150" i="211"/>
  <c r="H5150" i="211"/>
  <c r="M5149" i="211"/>
  <c r="L5149" i="211"/>
  <c r="J5149" i="211"/>
  <c r="H5149" i="211"/>
  <c r="M5148" i="211"/>
  <c r="L5148" i="211"/>
  <c r="J5148" i="211"/>
  <c r="H5148" i="211"/>
  <c r="M5147" i="211"/>
  <c r="L5147" i="211"/>
  <c r="J5147" i="211"/>
  <c r="H5147" i="211"/>
  <c r="M5146" i="211"/>
  <c r="L5146" i="211"/>
  <c r="J5146" i="211"/>
  <c r="H5146" i="211"/>
  <c r="M5142" i="211"/>
  <c r="L5142" i="211"/>
  <c r="J5142" i="211"/>
  <c r="H5142" i="211"/>
  <c r="M5141" i="211"/>
  <c r="L5141" i="211"/>
  <c r="J5141" i="211"/>
  <c r="H5141" i="211"/>
  <c r="M5140" i="211"/>
  <c r="L5140" i="211"/>
  <c r="J5140" i="211"/>
  <c r="H5140" i="211"/>
  <c r="M5139" i="211"/>
  <c r="L5139" i="211"/>
  <c r="J5139" i="211"/>
  <c r="H5139" i="211"/>
  <c r="M5138" i="211"/>
  <c r="L5138" i="211"/>
  <c r="J5138" i="211"/>
  <c r="H5138" i="211"/>
  <c r="M5137" i="211"/>
  <c r="L5137" i="211"/>
  <c r="J5137" i="211"/>
  <c r="H5137" i="211"/>
  <c r="M5136" i="211"/>
  <c r="L5136" i="211"/>
  <c r="J5136" i="211"/>
  <c r="H5136" i="211"/>
  <c r="M5135" i="211"/>
  <c r="L5135" i="211"/>
  <c r="J5135" i="211"/>
  <c r="H5135" i="211"/>
  <c r="M5134" i="211"/>
  <c r="L5134" i="211"/>
  <c r="J5134" i="211"/>
  <c r="H5134" i="211"/>
  <c r="M5133" i="211"/>
  <c r="L5133" i="211"/>
  <c r="J5133" i="211"/>
  <c r="H5133" i="211"/>
  <c r="M5132" i="211"/>
  <c r="L5132" i="211"/>
  <c r="J5132" i="211"/>
  <c r="H5132" i="211"/>
  <c r="M5131" i="211"/>
  <c r="L5131" i="211"/>
  <c r="J5131" i="211"/>
  <c r="H5131" i="211"/>
  <c r="M5130" i="211"/>
  <c r="L5130" i="211"/>
  <c r="J5130" i="211"/>
  <c r="H5130" i="211"/>
  <c r="M5129" i="211"/>
  <c r="L5129" i="211"/>
  <c r="J5129" i="211"/>
  <c r="H5129" i="211"/>
  <c r="M5128" i="211"/>
  <c r="L5128" i="211"/>
  <c r="J5128" i="211"/>
  <c r="H5128" i="211"/>
  <c r="M5127" i="211"/>
  <c r="L5127" i="211"/>
  <c r="J5127" i="211"/>
  <c r="H5127" i="211"/>
  <c r="M5126" i="211"/>
  <c r="L5126" i="211"/>
  <c r="J5126" i="211"/>
  <c r="H5126" i="211"/>
  <c r="M5125" i="211"/>
  <c r="L5125" i="211"/>
  <c r="J5125" i="211"/>
  <c r="H5125" i="211"/>
  <c r="M5124" i="211"/>
  <c r="L5124" i="211"/>
  <c r="J5124" i="211"/>
  <c r="H5124" i="211"/>
  <c r="M5123" i="211"/>
  <c r="L5123" i="211"/>
  <c r="J5123" i="211"/>
  <c r="H5123" i="211"/>
  <c r="M5122" i="211"/>
  <c r="L5122" i="211"/>
  <c r="J5122" i="211"/>
  <c r="H5122" i="211"/>
  <c r="M5121" i="211"/>
  <c r="L5121" i="211"/>
  <c r="J5121" i="211"/>
  <c r="H5121" i="211"/>
  <c r="M5120" i="211"/>
  <c r="L5120" i="211"/>
  <c r="J5120" i="211"/>
  <c r="H5120" i="211"/>
  <c r="M5119" i="211"/>
  <c r="L5119" i="211"/>
  <c r="J5119" i="211"/>
  <c r="H5119" i="211"/>
  <c r="M5117" i="211"/>
  <c r="L5117" i="211"/>
  <c r="J5117" i="211"/>
  <c r="H5117" i="211"/>
  <c r="M5116" i="211"/>
  <c r="L5116" i="211"/>
  <c r="J5116" i="211"/>
  <c r="H5116" i="211"/>
  <c r="M5115" i="211"/>
  <c r="L5115" i="211"/>
  <c r="J5115" i="211"/>
  <c r="H5115" i="211"/>
  <c r="M5114" i="211"/>
  <c r="L5114" i="211"/>
  <c r="J5114" i="211"/>
  <c r="H5114" i="211"/>
  <c r="M5113" i="211"/>
  <c r="L5113" i="211"/>
  <c r="J5113" i="211"/>
  <c r="H5113" i="211"/>
  <c r="M5112" i="211"/>
  <c r="L5112" i="211"/>
  <c r="J5112" i="211"/>
  <c r="H5112" i="211"/>
  <c r="M5111" i="211"/>
  <c r="L5111" i="211"/>
  <c r="J5111" i="211"/>
  <c r="H5111" i="211"/>
  <c r="M5110" i="211"/>
  <c r="L5110" i="211"/>
  <c r="J5110" i="211"/>
  <c r="H5110" i="211"/>
  <c r="M5109" i="211"/>
  <c r="L5109" i="211"/>
  <c r="J5109" i="211"/>
  <c r="H5109" i="211"/>
  <c r="M5105" i="211"/>
  <c r="L5105" i="211"/>
  <c r="J5105" i="211"/>
  <c r="H5105" i="211"/>
  <c r="M5104" i="211"/>
  <c r="L5104" i="211"/>
  <c r="J5104" i="211"/>
  <c r="H5104" i="211"/>
  <c r="M5103" i="211"/>
  <c r="L5103" i="211"/>
  <c r="J5103" i="211"/>
  <c r="H5103" i="211"/>
  <c r="M5102" i="211"/>
  <c r="L5102" i="211"/>
  <c r="J5102" i="211"/>
  <c r="H5102" i="211"/>
  <c r="M5101" i="211"/>
  <c r="L5101" i="211"/>
  <c r="J5101" i="211"/>
  <c r="H5101" i="211"/>
  <c r="M5100" i="211"/>
  <c r="L5100" i="211"/>
  <c r="J5100" i="211"/>
  <c r="H5100" i="211"/>
  <c r="M5099" i="211"/>
  <c r="L5099" i="211"/>
  <c r="J5099" i="211"/>
  <c r="H5099" i="211"/>
  <c r="M5098" i="211"/>
  <c r="L5098" i="211"/>
  <c r="J5098" i="211"/>
  <c r="H5098" i="211"/>
  <c r="M5097" i="211"/>
  <c r="L5097" i="211"/>
  <c r="J5097" i="211"/>
  <c r="H5097" i="211"/>
  <c r="M5096" i="211"/>
  <c r="L5096" i="211"/>
  <c r="J5096" i="211"/>
  <c r="H5096" i="211"/>
  <c r="M5095" i="211"/>
  <c r="L5095" i="211"/>
  <c r="J5095" i="211"/>
  <c r="H5095" i="211"/>
  <c r="M5094" i="211"/>
  <c r="L5094" i="211"/>
  <c r="J5094" i="211"/>
  <c r="H5094" i="211"/>
  <c r="M5093" i="211"/>
  <c r="L5093" i="211"/>
  <c r="J5093" i="211"/>
  <c r="H5093" i="211"/>
  <c r="M5092" i="211"/>
  <c r="L5092" i="211"/>
  <c r="J5092" i="211"/>
  <c r="H5092" i="211"/>
  <c r="M5091" i="211"/>
  <c r="L5091" i="211"/>
  <c r="J5091" i="211"/>
  <c r="H5091" i="211"/>
  <c r="M5090" i="211"/>
  <c r="L5090" i="211"/>
  <c r="J5090" i="211"/>
  <c r="H5090" i="211"/>
  <c r="M5089" i="211"/>
  <c r="L5089" i="211"/>
  <c r="J5089" i="211"/>
  <c r="H5089" i="211"/>
  <c r="M5088" i="211"/>
  <c r="L5088" i="211"/>
  <c r="J5088" i="211"/>
  <c r="H5088" i="211"/>
  <c r="M5087" i="211"/>
  <c r="L5087" i="211"/>
  <c r="J5087" i="211"/>
  <c r="H5087" i="211"/>
  <c r="M5086" i="211"/>
  <c r="L5086" i="211"/>
  <c r="J5086" i="211"/>
  <c r="H5086" i="211"/>
  <c r="M5085" i="211"/>
  <c r="L5085" i="211"/>
  <c r="J5085" i="211"/>
  <c r="H5085" i="211"/>
  <c r="M5084" i="211"/>
  <c r="L5084" i="211"/>
  <c r="J5084" i="211"/>
  <c r="H5084" i="211"/>
  <c r="M5080" i="211"/>
  <c r="J5080" i="211"/>
  <c r="H5080" i="211"/>
  <c r="M5079" i="211"/>
  <c r="J5079" i="211"/>
  <c r="H5079" i="211"/>
  <c r="M5078" i="211"/>
  <c r="L5078" i="211"/>
  <c r="J5078" i="211"/>
  <c r="H5078" i="211"/>
  <c r="M5077" i="211"/>
  <c r="L5077" i="211"/>
  <c r="J5077" i="211"/>
  <c r="H5077" i="211"/>
  <c r="M5076" i="211"/>
  <c r="L5076" i="211"/>
  <c r="J5076" i="211"/>
  <c r="H5076" i="211"/>
  <c r="M5075" i="211"/>
  <c r="L5075" i="211"/>
  <c r="J5075" i="211"/>
  <c r="H5075" i="211"/>
  <c r="M5074" i="211"/>
  <c r="L5074" i="211"/>
  <c r="J5074" i="211"/>
  <c r="H5074" i="211"/>
  <c r="M5073" i="211"/>
  <c r="L5073" i="211"/>
  <c r="J5073" i="211"/>
  <c r="H5073" i="211"/>
  <c r="M5072" i="211"/>
  <c r="L5072" i="211"/>
  <c r="J5072" i="211"/>
  <c r="H5072" i="211"/>
  <c r="M5071" i="211"/>
  <c r="L5071" i="211"/>
  <c r="J5071" i="211"/>
  <c r="H5071" i="211"/>
  <c r="M5070" i="211"/>
  <c r="L5070" i="211"/>
  <c r="J5070" i="211"/>
  <c r="H5070" i="211"/>
  <c r="M5069" i="211"/>
  <c r="L5069" i="211"/>
  <c r="J5069" i="211"/>
  <c r="H5069" i="211"/>
  <c r="M5068" i="211"/>
  <c r="L5068" i="211"/>
  <c r="J5068" i="211"/>
  <c r="H5068" i="211"/>
  <c r="M5065" i="211"/>
  <c r="L5065" i="211"/>
  <c r="J5065" i="211"/>
  <c r="H5065" i="211"/>
  <c r="M5064" i="211"/>
  <c r="L5064" i="211"/>
  <c r="J5064" i="211"/>
  <c r="H5064" i="211"/>
  <c r="M5063" i="211"/>
  <c r="L5063" i="211"/>
  <c r="J5063" i="211"/>
  <c r="H5063" i="211"/>
  <c r="M5062" i="211"/>
  <c r="L5062" i="211"/>
  <c r="J5062" i="211"/>
  <c r="H5062" i="211"/>
  <c r="M5061" i="211"/>
  <c r="L5061" i="211"/>
  <c r="J5061" i="211"/>
  <c r="H5061" i="211"/>
  <c r="M5060" i="211"/>
  <c r="L5060" i="211"/>
  <c r="J5060" i="211"/>
  <c r="H5060" i="211"/>
  <c r="M5059" i="211"/>
  <c r="L5059" i="211"/>
  <c r="J5059" i="211"/>
  <c r="H5059" i="211"/>
  <c r="M5058" i="211"/>
  <c r="L5058" i="211"/>
  <c r="J5058" i="211"/>
  <c r="H5058" i="211"/>
  <c r="M5057" i="211"/>
  <c r="L5057" i="211"/>
  <c r="J5057" i="211"/>
  <c r="H5057" i="211"/>
  <c r="M5056" i="211"/>
  <c r="L5056" i="211"/>
  <c r="J5056" i="211"/>
  <c r="H5056" i="211"/>
  <c r="M5055" i="211"/>
  <c r="L5055" i="211"/>
  <c r="J5055" i="211"/>
  <c r="H5055" i="211"/>
  <c r="M5054" i="211"/>
  <c r="L5054" i="211"/>
  <c r="J5054" i="211"/>
  <c r="H5054" i="211"/>
  <c r="M5053" i="211"/>
  <c r="L5053" i="211"/>
  <c r="J5053" i="211"/>
  <c r="H5053" i="211"/>
  <c r="M5052" i="211"/>
  <c r="L5052" i="211"/>
  <c r="J5052" i="211"/>
  <c r="H5052" i="211"/>
  <c r="M5051" i="211"/>
  <c r="L5051" i="211"/>
  <c r="J5051" i="211"/>
  <c r="H5051" i="211"/>
  <c r="M5050" i="211"/>
  <c r="L5050" i="211"/>
  <c r="J5050" i="211"/>
  <c r="H5050" i="211"/>
  <c r="M5049" i="211"/>
  <c r="M5048" i="211"/>
  <c r="L5048" i="211"/>
  <c r="J5048" i="211"/>
  <c r="H5048" i="211"/>
  <c r="M5046" i="211"/>
  <c r="L5046" i="211"/>
  <c r="J5046" i="211"/>
  <c r="H5046" i="211"/>
  <c r="M5044" i="211"/>
  <c r="L5044" i="211"/>
  <c r="J5044" i="211"/>
  <c r="H5044" i="211"/>
  <c r="M5043" i="211"/>
  <c r="L5043" i="211"/>
  <c r="J5043" i="211"/>
  <c r="H5043" i="211"/>
  <c r="M5042" i="211"/>
  <c r="L5042" i="211"/>
  <c r="J5042" i="211"/>
  <c r="H5042" i="211"/>
  <c r="M5041" i="211"/>
  <c r="L5041" i="211"/>
  <c r="J5041" i="211"/>
  <c r="H5041" i="211"/>
  <c r="M5040" i="211"/>
  <c r="L5040" i="211"/>
  <c r="J5040" i="211"/>
  <c r="H5040" i="211"/>
  <c r="M5039" i="211"/>
  <c r="L5039" i="211"/>
  <c r="J5039" i="211"/>
  <c r="H5039" i="211"/>
  <c r="M5038" i="211"/>
  <c r="L5038" i="211"/>
  <c r="J5038" i="211"/>
  <c r="H5038" i="211"/>
  <c r="M5037" i="211"/>
  <c r="L5037" i="211"/>
  <c r="J5037" i="211"/>
  <c r="H5037" i="211"/>
  <c r="M5036" i="211"/>
  <c r="L5036" i="211"/>
  <c r="J5036" i="211"/>
  <c r="H5036" i="211"/>
  <c r="M5035" i="211"/>
  <c r="L5035" i="211"/>
  <c r="J5035" i="211"/>
  <c r="H5035" i="211"/>
  <c r="M5034" i="211"/>
  <c r="L5034" i="211"/>
  <c r="J5034" i="211"/>
  <c r="H5034" i="211"/>
  <c r="M5033" i="211"/>
  <c r="L5033" i="211"/>
  <c r="J5033" i="211"/>
  <c r="H5033" i="211"/>
  <c r="M5032" i="211"/>
  <c r="L5032" i="211"/>
  <c r="J5032" i="211"/>
  <c r="H5032" i="211"/>
  <c r="M5031" i="211"/>
  <c r="L5031" i="211"/>
  <c r="J5031" i="211"/>
  <c r="H5031" i="211"/>
  <c r="M5030" i="211"/>
  <c r="L5030" i="211"/>
  <c r="J5030" i="211"/>
  <c r="H5030" i="211"/>
  <c r="M5029" i="211"/>
  <c r="L5029" i="211"/>
  <c r="J5029" i="211"/>
  <c r="H5029" i="211"/>
  <c r="M5028" i="211"/>
  <c r="L5028" i="211"/>
  <c r="J5028" i="211"/>
  <c r="H5028" i="211"/>
  <c r="M5027" i="211"/>
  <c r="L5027" i="211"/>
  <c r="J5027" i="211"/>
  <c r="H5027" i="211"/>
  <c r="M5026" i="211"/>
  <c r="L5026" i="211"/>
  <c r="J5026" i="211"/>
  <c r="H5026" i="211"/>
  <c r="M5025" i="211"/>
  <c r="L5025" i="211"/>
  <c r="J5025" i="211"/>
  <c r="H5025" i="211"/>
  <c r="M5024" i="211"/>
  <c r="L5024" i="211"/>
  <c r="J5024" i="211"/>
  <c r="H5024" i="211"/>
  <c r="M5023" i="211"/>
  <c r="L5023" i="211"/>
  <c r="J5023" i="211"/>
  <c r="H5023" i="211"/>
  <c r="M5022" i="211"/>
  <c r="L5022" i="211"/>
  <c r="J5022" i="211"/>
  <c r="H5022" i="211"/>
  <c r="M5021" i="211"/>
  <c r="L5021" i="211"/>
  <c r="J5021" i="211"/>
  <c r="H5021" i="211"/>
  <c r="M5020" i="211"/>
  <c r="L5020" i="211"/>
  <c r="J5020" i="211"/>
  <c r="H5020" i="211"/>
  <c r="M5019" i="211"/>
  <c r="L5019" i="211"/>
  <c r="J5019" i="211"/>
  <c r="H5019" i="211"/>
  <c r="M5018" i="211"/>
  <c r="L5018" i="211"/>
  <c r="J5018" i="211"/>
  <c r="H5018" i="211"/>
  <c r="M5017" i="211"/>
  <c r="L5017" i="211"/>
  <c r="J5017" i="211"/>
  <c r="H5017" i="211"/>
  <c r="M5016" i="211"/>
  <c r="L5016" i="211"/>
  <c r="J5016" i="211"/>
  <c r="H5016" i="211"/>
  <c r="M5015" i="211"/>
  <c r="L5015" i="211"/>
  <c r="J5015" i="211"/>
  <c r="H5015" i="211"/>
  <c r="M5014" i="211"/>
  <c r="L5014" i="211"/>
  <c r="J5014" i="211"/>
  <c r="H5014" i="211"/>
  <c r="M5013" i="211"/>
  <c r="L5013" i="211"/>
  <c r="J5013" i="211"/>
  <c r="H5013" i="211"/>
  <c r="M5012" i="211"/>
  <c r="L5012" i="211"/>
  <c r="J5012" i="211"/>
  <c r="H5012" i="211"/>
  <c r="M5011" i="211"/>
  <c r="L5011" i="211"/>
  <c r="J5011" i="211"/>
  <c r="H5011" i="211"/>
  <c r="M5010" i="211"/>
  <c r="L5010" i="211"/>
  <c r="J5010" i="211"/>
  <c r="H5010" i="211"/>
  <c r="M5009" i="211"/>
  <c r="L5009" i="211"/>
  <c r="J5009" i="211"/>
  <c r="H5009" i="211"/>
  <c r="M5008" i="211"/>
  <c r="L5008" i="211"/>
  <c r="J5008" i="211"/>
  <c r="H5008" i="211"/>
  <c r="M5007" i="211"/>
  <c r="L5007" i="211"/>
  <c r="J5007" i="211"/>
  <c r="H5007" i="211"/>
  <c r="M5006" i="211"/>
  <c r="L5006" i="211"/>
  <c r="J5006" i="211"/>
  <c r="H5006" i="211"/>
  <c r="M5005" i="211"/>
  <c r="L5005" i="211"/>
  <c r="J5005" i="211"/>
  <c r="H5005" i="211"/>
  <c r="M5004" i="211"/>
  <c r="L5004" i="211"/>
  <c r="J5004" i="211"/>
  <c r="H5004" i="211"/>
  <c r="M5003" i="211"/>
  <c r="L5003" i="211"/>
  <c r="J5003" i="211"/>
  <c r="H5003" i="211"/>
  <c r="M5002" i="211"/>
  <c r="L5002" i="211"/>
  <c r="J5002" i="211"/>
  <c r="H5002" i="211"/>
  <c r="M5001" i="211"/>
  <c r="L5001" i="211"/>
  <c r="J5001" i="211"/>
  <c r="H5001" i="211"/>
  <c r="M5000" i="211"/>
  <c r="L5000" i="211"/>
  <c r="J5000" i="211"/>
  <c r="H5000" i="211"/>
  <c r="M4999" i="211"/>
  <c r="L4999" i="211"/>
  <c r="J4999" i="211"/>
  <c r="H4999" i="211"/>
  <c r="M4998" i="211"/>
  <c r="L4998" i="211"/>
  <c r="J4998" i="211"/>
  <c r="H4998" i="211"/>
  <c r="M4997" i="211"/>
  <c r="L4997" i="211"/>
  <c r="J4997" i="211"/>
  <c r="H4997" i="211"/>
  <c r="M4996" i="211"/>
  <c r="L4996" i="211"/>
  <c r="J4996" i="211"/>
  <c r="H4996" i="211"/>
  <c r="M4995" i="211"/>
  <c r="L4995" i="211"/>
  <c r="J4995" i="211"/>
  <c r="H4995" i="211"/>
  <c r="M4994" i="211"/>
  <c r="L4994" i="211"/>
  <c r="J4994" i="211"/>
  <c r="H4994" i="211"/>
  <c r="M4993" i="211"/>
  <c r="L4993" i="211"/>
  <c r="J4993" i="211"/>
  <c r="H4993" i="211"/>
  <c r="M4992" i="211"/>
  <c r="L4992" i="211"/>
  <c r="J4992" i="211"/>
  <c r="H4992" i="211"/>
  <c r="M4991" i="211"/>
  <c r="L4991" i="211"/>
  <c r="J4991" i="211"/>
  <c r="H4991" i="211"/>
  <c r="M4990" i="211"/>
  <c r="L4990" i="211"/>
  <c r="J4990" i="211"/>
  <c r="H4990" i="211"/>
  <c r="M4989" i="211"/>
  <c r="L4989" i="211"/>
  <c r="J4989" i="211"/>
  <c r="H4989" i="211"/>
  <c r="M4988" i="211"/>
  <c r="L4988" i="211"/>
  <c r="J4988" i="211"/>
  <c r="H4988" i="211"/>
  <c r="M4987" i="211"/>
  <c r="L4987" i="211"/>
  <c r="J4987" i="211"/>
  <c r="H4987" i="211"/>
  <c r="M4986" i="211"/>
  <c r="L4986" i="211"/>
  <c r="J4986" i="211"/>
  <c r="H4986" i="211"/>
  <c r="M4985" i="211"/>
  <c r="L4985" i="211"/>
  <c r="J4985" i="211"/>
  <c r="H4985" i="211"/>
  <c r="M4984" i="211"/>
  <c r="L4984" i="211"/>
  <c r="J4984" i="211"/>
  <c r="H4984" i="211"/>
  <c r="M4983" i="211"/>
  <c r="L4983" i="211"/>
  <c r="J4983" i="211"/>
  <c r="H4983" i="211"/>
  <c r="M4982" i="211"/>
  <c r="L4982" i="211"/>
  <c r="J4982" i="211"/>
  <c r="H4982" i="211"/>
  <c r="M4981" i="211"/>
  <c r="L4981" i="211"/>
  <c r="J4981" i="211"/>
  <c r="H4981" i="211"/>
  <c r="M4980" i="211"/>
  <c r="L4980" i="211"/>
  <c r="J4980" i="211"/>
  <c r="H4980" i="211"/>
  <c r="M4979" i="211"/>
  <c r="L4979" i="211"/>
  <c r="J4979" i="211"/>
  <c r="H4979" i="211"/>
  <c r="M4978" i="211"/>
  <c r="L4978" i="211"/>
  <c r="J4978" i="211"/>
  <c r="H4978" i="211"/>
  <c r="M4977" i="211"/>
  <c r="L4977" i="211"/>
  <c r="J4977" i="211"/>
  <c r="H4977" i="211"/>
  <c r="M4976" i="211"/>
  <c r="L4976" i="211"/>
  <c r="J4976" i="211"/>
  <c r="H4976" i="211"/>
  <c r="M4975" i="211"/>
  <c r="L4975" i="211"/>
  <c r="J4975" i="211"/>
  <c r="H4975" i="211"/>
  <c r="M4974" i="211"/>
  <c r="L4974" i="211"/>
  <c r="J4974" i="211"/>
  <c r="H4974" i="211"/>
  <c r="M4973" i="211"/>
  <c r="L4973" i="211"/>
  <c r="J4973" i="211"/>
  <c r="H4973" i="211"/>
  <c r="M4972" i="211"/>
  <c r="L4972" i="211"/>
  <c r="J4972" i="211"/>
  <c r="H4972" i="211"/>
  <c r="M4971" i="211"/>
  <c r="L4971" i="211"/>
  <c r="J4971" i="211"/>
  <c r="H4971" i="211"/>
  <c r="M4970" i="211"/>
  <c r="L4970" i="211"/>
  <c r="J4970" i="211"/>
  <c r="H4970" i="211"/>
  <c r="M4969" i="211"/>
  <c r="L4969" i="211"/>
  <c r="J4969" i="211"/>
  <c r="H4969" i="211"/>
  <c r="M4968" i="211"/>
  <c r="L4968" i="211"/>
  <c r="J4968" i="211"/>
  <c r="H4968" i="211"/>
  <c r="M4967" i="211"/>
  <c r="L4967" i="211"/>
  <c r="J4967" i="211"/>
  <c r="H4967" i="211"/>
  <c r="M4966" i="211"/>
  <c r="L4966" i="211"/>
  <c r="J4966" i="211"/>
  <c r="H4966" i="211"/>
  <c r="M4965" i="211"/>
  <c r="L4965" i="211"/>
  <c r="J4965" i="211"/>
  <c r="H4965" i="211"/>
  <c r="M4964" i="211"/>
  <c r="L4964" i="211"/>
  <c r="J4964" i="211"/>
  <c r="H4964" i="211"/>
  <c r="M4963" i="211"/>
  <c r="L4963" i="211"/>
  <c r="J4963" i="211"/>
  <c r="H4963" i="211"/>
  <c r="M4962" i="211"/>
  <c r="L4962" i="211"/>
  <c r="J4962" i="211"/>
  <c r="H4962" i="211"/>
  <c r="M4961" i="211"/>
  <c r="L4961" i="211"/>
  <c r="J4961" i="211"/>
  <c r="H4961" i="211"/>
  <c r="M4960" i="211"/>
  <c r="L4960" i="211"/>
  <c r="J4960" i="211"/>
  <c r="H4960" i="211"/>
  <c r="M4959" i="211"/>
  <c r="L4959" i="211"/>
  <c r="J4959" i="211"/>
  <c r="H4959" i="211"/>
  <c r="M4958" i="211"/>
  <c r="L4958" i="211"/>
  <c r="J4958" i="211"/>
  <c r="H4958" i="211"/>
  <c r="M4957" i="211"/>
  <c r="L4957" i="211"/>
  <c r="J4957" i="211"/>
  <c r="H4957" i="211"/>
  <c r="M4956" i="211"/>
  <c r="L4956" i="211"/>
  <c r="J4956" i="211"/>
  <c r="H4956" i="211"/>
  <c r="M4955" i="211"/>
  <c r="L4955" i="211"/>
  <c r="J4955" i="211"/>
  <c r="H4955" i="211"/>
  <c r="M4954" i="211"/>
  <c r="L4954" i="211"/>
  <c r="J4954" i="211"/>
  <c r="H4954" i="211"/>
  <c r="M4953" i="211"/>
  <c r="L4953" i="211"/>
  <c r="J4953" i="211"/>
  <c r="H4953" i="211"/>
  <c r="M4952" i="211"/>
  <c r="L4952" i="211"/>
  <c r="J4952" i="211"/>
  <c r="H4952" i="211"/>
  <c r="M4951" i="211"/>
  <c r="L4951" i="211"/>
  <c r="J4951" i="211"/>
  <c r="H4951" i="211"/>
  <c r="M4950" i="211"/>
  <c r="L4950" i="211"/>
  <c r="J4950" i="211"/>
  <c r="H4950" i="211"/>
  <c r="M4949" i="211"/>
  <c r="L4949" i="211"/>
  <c r="J4949" i="211"/>
  <c r="H4949" i="211"/>
  <c r="M4948" i="211"/>
  <c r="L4948" i="211"/>
  <c r="J4948" i="211"/>
  <c r="H4948" i="211"/>
  <c r="M4947" i="211"/>
  <c r="L4947" i="211"/>
  <c r="J4947" i="211"/>
  <c r="H4947" i="211"/>
  <c r="M4946" i="211"/>
  <c r="L4946" i="211"/>
  <c r="J4946" i="211"/>
  <c r="H4946" i="211"/>
  <c r="M4945" i="211"/>
  <c r="L4945" i="211"/>
  <c r="J4945" i="211"/>
  <c r="H4945" i="211"/>
  <c r="M4944" i="211"/>
  <c r="L4944" i="211"/>
  <c r="J4944" i="211"/>
  <c r="H4944" i="211"/>
  <c r="M4943" i="211"/>
  <c r="L4943" i="211"/>
  <c r="J4943" i="211"/>
  <c r="H4943" i="211"/>
  <c r="M4942" i="211"/>
  <c r="L4942" i="211"/>
  <c r="J4942" i="211"/>
  <c r="H4942" i="211"/>
  <c r="M4941" i="211"/>
  <c r="L4941" i="211"/>
  <c r="J4941" i="211"/>
  <c r="H4941" i="211"/>
  <c r="M4940" i="211"/>
  <c r="L4940" i="211"/>
  <c r="J4940" i="211"/>
  <c r="H4940" i="211"/>
  <c r="M4939" i="211"/>
  <c r="L4939" i="211"/>
  <c r="J4939" i="211"/>
  <c r="H4939" i="211"/>
  <c r="M4938" i="211"/>
  <c r="L4938" i="211"/>
  <c r="J4938" i="211"/>
  <c r="H4938" i="211"/>
  <c r="M4937" i="211"/>
  <c r="L4937" i="211"/>
  <c r="J4937" i="211"/>
  <c r="H4937" i="211"/>
  <c r="M4936" i="211"/>
  <c r="L4936" i="211"/>
  <c r="J4936" i="211"/>
  <c r="H4936" i="211"/>
  <c r="M4935" i="211"/>
  <c r="L4935" i="211"/>
  <c r="J4935" i="211"/>
  <c r="H4935" i="211"/>
  <c r="M4934" i="211"/>
  <c r="L4934" i="211"/>
  <c r="J4934" i="211"/>
  <c r="H4934" i="211"/>
  <c r="M4933" i="211"/>
  <c r="L4933" i="211"/>
  <c r="J4933" i="211"/>
  <c r="H4933" i="211"/>
  <c r="M4932" i="211"/>
  <c r="L4932" i="211"/>
  <c r="J4932" i="211"/>
  <c r="H4932" i="211"/>
  <c r="M4931" i="211"/>
  <c r="L4931" i="211"/>
  <c r="J4931" i="211"/>
  <c r="H4931" i="211"/>
  <c r="M4930" i="211"/>
  <c r="L4930" i="211"/>
  <c r="J4930" i="211"/>
  <c r="H4930" i="211"/>
  <c r="M4929" i="211"/>
  <c r="L4929" i="211"/>
  <c r="J4929" i="211"/>
  <c r="H4929" i="211"/>
  <c r="M4928" i="211"/>
  <c r="L4928" i="211"/>
  <c r="J4928" i="211"/>
  <c r="H4928" i="211"/>
  <c r="M4927" i="211"/>
  <c r="L4927" i="211"/>
  <c r="J4927" i="211"/>
  <c r="H4927" i="211"/>
  <c r="M4926" i="211"/>
  <c r="L4926" i="211"/>
  <c r="J4926" i="211"/>
  <c r="H4926" i="211"/>
  <c r="M4925" i="211"/>
  <c r="L4925" i="211"/>
  <c r="J4925" i="211"/>
  <c r="H4925" i="211"/>
  <c r="M4924" i="211"/>
  <c r="L4924" i="211"/>
  <c r="J4924" i="211"/>
  <c r="H4924" i="211"/>
  <c r="M4923" i="211"/>
  <c r="L4923" i="211"/>
  <c r="J4923" i="211"/>
  <c r="H4923" i="211"/>
  <c r="M4922" i="211"/>
  <c r="L4922" i="211"/>
  <c r="J4922" i="211"/>
  <c r="H4922" i="211"/>
  <c r="M4921" i="211"/>
  <c r="L4921" i="211"/>
  <c r="J4921" i="211"/>
  <c r="H4921" i="211"/>
  <c r="M4920" i="211"/>
  <c r="L4920" i="211"/>
  <c r="J4920" i="211"/>
  <c r="H4920" i="211"/>
  <c r="M4919" i="211"/>
  <c r="L4919" i="211"/>
  <c r="J4919" i="211"/>
  <c r="H4919" i="211"/>
  <c r="M4918" i="211"/>
  <c r="L4918" i="211"/>
  <c r="J4918" i="211"/>
  <c r="H4918" i="211"/>
  <c r="M4917" i="211"/>
  <c r="L4917" i="211"/>
  <c r="J4917" i="211"/>
  <c r="H4917" i="211"/>
  <c r="M4916" i="211"/>
  <c r="L4916" i="211"/>
  <c r="J4916" i="211"/>
  <c r="H4916" i="211"/>
  <c r="M4915" i="211"/>
  <c r="L4915" i="211"/>
  <c r="J4915" i="211"/>
  <c r="H4915" i="211"/>
  <c r="M4914" i="211"/>
  <c r="L4914" i="211"/>
  <c r="J4914" i="211"/>
  <c r="H4914" i="211"/>
  <c r="M4913" i="211"/>
  <c r="L4913" i="211"/>
  <c r="J4913" i="211"/>
  <c r="H4913" i="211"/>
  <c r="M4912" i="211"/>
  <c r="L4912" i="211"/>
  <c r="J4912" i="211"/>
  <c r="H4912" i="211"/>
  <c r="M4911" i="211"/>
  <c r="L4911" i="211"/>
  <c r="J4911" i="211"/>
  <c r="H4911" i="211"/>
  <c r="M4910" i="211"/>
  <c r="L4910" i="211"/>
  <c r="J4910" i="211"/>
  <c r="H4910" i="211"/>
  <c r="M4909" i="211"/>
  <c r="L4909" i="211"/>
  <c r="J4909" i="211"/>
  <c r="H4909" i="211"/>
  <c r="M4908" i="211"/>
  <c r="L4908" i="211"/>
  <c r="J4908" i="211"/>
  <c r="H4908" i="211"/>
  <c r="M4907" i="211"/>
  <c r="L4907" i="211"/>
  <c r="J4907" i="211"/>
  <c r="H4907" i="211"/>
  <c r="M4906" i="211"/>
  <c r="L4906" i="211"/>
  <c r="J4906" i="211"/>
  <c r="H4906" i="211"/>
  <c r="M4905" i="211"/>
  <c r="L4905" i="211"/>
  <c r="J4905" i="211"/>
  <c r="H4905" i="211"/>
  <c r="M4904" i="211"/>
  <c r="L4904" i="211"/>
  <c r="J4904" i="211"/>
  <c r="H4904" i="211"/>
  <c r="M4903" i="211"/>
  <c r="L4903" i="211"/>
  <c r="J4903" i="211"/>
  <c r="H4903" i="211"/>
  <c r="M4902" i="211"/>
  <c r="L4902" i="211"/>
  <c r="J4902" i="211"/>
  <c r="H4902" i="211"/>
  <c r="M4901" i="211"/>
  <c r="L4901" i="211"/>
  <c r="J4901" i="211"/>
  <c r="H4901" i="211"/>
  <c r="M4900" i="211"/>
  <c r="L4900" i="211"/>
  <c r="J4900" i="211"/>
  <c r="H4900" i="211"/>
  <c r="M4899" i="211"/>
  <c r="L4899" i="211"/>
  <c r="J4899" i="211"/>
  <c r="H4899" i="211"/>
  <c r="M4898" i="211"/>
  <c r="L4898" i="211"/>
  <c r="J4898" i="211"/>
  <c r="H4898" i="211"/>
  <c r="M4897" i="211"/>
  <c r="L4897" i="211"/>
  <c r="J4897" i="211"/>
  <c r="H4897" i="211"/>
  <c r="M4896" i="211"/>
  <c r="L4896" i="211"/>
  <c r="J4896" i="211"/>
  <c r="H4896" i="211"/>
  <c r="M4895" i="211"/>
  <c r="L4895" i="211"/>
  <c r="J4895" i="211"/>
  <c r="H4895" i="211"/>
  <c r="M4894" i="211"/>
  <c r="L4894" i="211"/>
  <c r="J4894" i="211"/>
  <c r="H4894" i="211"/>
  <c r="M4893" i="211"/>
  <c r="L4893" i="211"/>
  <c r="J4893" i="211"/>
  <c r="H4893" i="211"/>
  <c r="M4892" i="211"/>
  <c r="L4892" i="211"/>
  <c r="J4892" i="211"/>
  <c r="H4892" i="211"/>
  <c r="M4891" i="211"/>
  <c r="L4891" i="211"/>
  <c r="J4891" i="211"/>
  <c r="H4891" i="211"/>
  <c r="M4890" i="211"/>
  <c r="L4890" i="211"/>
  <c r="J4890" i="211"/>
  <c r="H4890" i="211"/>
  <c r="M4889" i="211"/>
  <c r="L4889" i="211"/>
  <c r="J4889" i="211"/>
  <c r="H4889" i="211"/>
  <c r="M4888" i="211"/>
  <c r="L4888" i="211"/>
  <c r="J4888" i="211"/>
  <c r="H4888" i="211"/>
  <c r="M4887" i="211"/>
  <c r="L4887" i="211"/>
  <c r="J4887" i="211"/>
  <c r="H4887" i="211"/>
  <c r="M4886" i="211"/>
  <c r="L4886" i="211"/>
  <c r="J4886" i="211"/>
  <c r="H4886" i="211"/>
  <c r="M4885" i="211"/>
  <c r="L4885" i="211"/>
  <c r="J4885" i="211"/>
  <c r="H4885" i="211"/>
  <c r="M4884" i="211"/>
  <c r="L4884" i="211"/>
  <c r="J4884" i="211"/>
  <c r="H4884" i="211"/>
  <c r="M4883" i="211"/>
  <c r="L4883" i="211"/>
  <c r="J4883" i="211"/>
  <c r="H4883" i="211"/>
  <c r="M4882" i="211"/>
  <c r="L4882" i="211"/>
  <c r="J4882" i="211"/>
  <c r="H4882" i="211"/>
  <c r="M4881" i="211"/>
  <c r="L4881" i="211"/>
  <c r="J4881" i="211"/>
  <c r="H4881" i="211"/>
  <c r="M4880" i="211"/>
  <c r="L4880" i="211"/>
  <c r="J4880" i="211"/>
  <c r="H4880" i="211"/>
  <c r="M4879" i="211"/>
  <c r="L4879" i="211"/>
  <c r="J4879" i="211"/>
  <c r="H4879" i="211"/>
  <c r="M4878" i="211"/>
  <c r="L4878" i="211"/>
  <c r="J4878" i="211"/>
  <c r="H4878" i="211"/>
  <c r="M4877" i="211"/>
  <c r="L4877" i="211"/>
  <c r="J4877" i="211"/>
  <c r="H4877" i="211"/>
  <c r="M4876" i="211"/>
  <c r="L4876" i="211"/>
  <c r="J4876" i="211"/>
  <c r="H4876" i="211"/>
  <c r="M4875" i="211"/>
  <c r="L4875" i="211"/>
  <c r="J4875" i="211"/>
  <c r="H4875" i="211"/>
  <c r="M4874" i="211"/>
  <c r="L4874" i="211"/>
  <c r="J4874" i="211"/>
  <c r="H4874" i="211"/>
  <c r="M4873" i="211"/>
  <c r="L4873" i="211"/>
  <c r="J4873" i="211"/>
  <c r="H4873" i="211"/>
  <c r="M4872" i="211"/>
  <c r="L4872" i="211"/>
  <c r="J4872" i="211"/>
  <c r="H4872" i="211"/>
  <c r="M4871" i="211"/>
  <c r="L4871" i="211"/>
  <c r="J4871" i="211"/>
  <c r="H4871" i="211"/>
  <c r="M4870" i="211"/>
  <c r="L4870" i="211"/>
  <c r="J4870" i="211"/>
  <c r="H4870" i="211"/>
  <c r="M4869" i="211"/>
  <c r="L4869" i="211"/>
  <c r="J4869" i="211"/>
  <c r="H4869" i="211"/>
  <c r="M4868" i="211"/>
  <c r="L4868" i="211"/>
  <c r="J4868" i="211"/>
  <c r="H4868" i="211"/>
  <c r="M4867" i="211"/>
  <c r="L4867" i="211"/>
  <c r="J4867" i="211"/>
  <c r="H4867" i="211"/>
  <c r="M4866" i="211"/>
  <c r="L4866" i="211"/>
  <c r="J4866" i="211"/>
  <c r="H4866" i="211"/>
  <c r="M4865" i="211"/>
  <c r="L4865" i="211"/>
  <c r="J4865" i="211"/>
  <c r="H4865" i="211"/>
  <c r="M4864" i="211"/>
  <c r="L4864" i="211"/>
  <c r="J4864" i="211"/>
  <c r="H4864" i="211"/>
  <c r="M4863" i="211"/>
  <c r="L4863" i="211"/>
  <c r="J4863" i="211"/>
  <c r="H4863" i="211"/>
  <c r="M4862" i="211"/>
  <c r="L4862" i="211"/>
  <c r="J4862" i="211"/>
  <c r="H4862" i="211"/>
  <c r="M4861" i="211"/>
  <c r="L4861" i="211"/>
  <c r="J4861" i="211"/>
  <c r="H4861" i="211"/>
  <c r="M4860" i="211"/>
  <c r="L4860" i="211"/>
  <c r="J4860" i="211"/>
  <c r="H4860" i="211"/>
  <c r="M4859" i="211"/>
  <c r="L4859" i="211"/>
  <c r="J4859" i="211"/>
  <c r="H4859" i="211"/>
  <c r="M4858" i="211"/>
  <c r="L4858" i="211"/>
  <c r="J4858" i="211"/>
  <c r="H4858" i="211"/>
  <c r="M4857" i="211"/>
  <c r="L4857" i="211"/>
  <c r="J4857" i="211"/>
  <c r="H4857" i="211"/>
  <c r="M4856" i="211"/>
  <c r="L4856" i="211"/>
  <c r="J4856" i="211"/>
  <c r="H4856" i="211"/>
  <c r="M4855" i="211"/>
  <c r="L4855" i="211"/>
  <c r="J4855" i="211"/>
  <c r="H4855" i="211"/>
  <c r="M4854" i="211"/>
  <c r="L4854" i="211"/>
  <c r="J4854" i="211"/>
  <c r="H4854" i="211"/>
  <c r="M4853" i="211"/>
  <c r="L4853" i="211"/>
  <c r="J4853" i="211"/>
  <c r="H4853" i="211"/>
  <c r="M4852" i="211"/>
  <c r="L4852" i="211"/>
  <c r="J4852" i="211"/>
  <c r="H4852" i="211"/>
  <c r="M4851" i="211"/>
  <c r="L4851" i="211"/>
  <c r="J4851" i="211"/>
  <c r="H4851" i="211"/>
  <c r="M4850" i="211"/>
  <c r="L4850" i="211"/>
  <c r="J4850" i="211"/>
  <c r="H4850" i="211"/>
  <c r="M4849" i="211"/>
  <c r="L4849" i="211"/>
  <c r="J4849" i="211"/>
  <c r="H4849" i="211"/>
  <c r="M4848" i="211"/>
  <c r="L4848" i="211"/>
  <c r="J4848" i="211"/>
  <c r="H4848" i="211"/>
  <c r="M4847" i="211"/>
  <c r="L4847" i="211"/>
  <c r="J4847" i="211"/>
  <c r="H4847" i="211"/>
  <c r="M4846" i="211"/>
  <c r="L4846" i="211"/>
  <c r="J4846" i="211"/>
  <c r="H4846" i="211"/>
  <c r="M4845" i="211"/>
  <c r="L4845" i="211"/>
  <c r="J4845" i="211"/>
  <c r="H4845" i="211"/>
  <c r="M4844" i="211"/>
  <c r="L4844" i="211"/>
  <c r="J4844" i="211"/>
  <c r="H4844" i="211"/>
  <c r="M4843" i="211"/>
  <c r="L4843" i="211"/>
  <c r="J4843" i="211"/>
  <c r="H4843" i="211"/>
  <c r="M4842" i="211"/>
  <c r="L4842" i="211"/>
  <c r="J4842" i="211"/>
  <c r="H4842" i="211"/>
  <c r="M4841" i="211"/>
  <c r="L4841" i="211"/>
  <c r="J4841" i="211"/>
  <c r="H4841" i="211"/>
  <c r="M4840" i="211"/>
  <c r="L4840" i="211"/>
  <c r="J4840" i="211"/>
  <c r="H4840" i="211"/>
  <c r="M4839" i="211"/>
  <c r="L4839" i="211"/>
  <c r="J4839" i="211"/>
  <c r="H4839" i="211"/>
  <c r="M4838" i="211"/>
  <c r="L4838" i="211"/>
  <c r="J4838" i="211"/>
  <c r="H4838" i="211"/>
  <c r="M4837" i="211"/>
  <c r="L4837" i="211"/>
  <c r="J4837" i="211"/>
  <c r="H4837" i="211"/>
  <c r="M4836" i="211"/>
  <c r="L4836" i="211"/>
  <c r="J4836" i="211"/>
  <c r="H4836" i="211"/>
  <c r="M4835" i="211"/>
  <c r="L4835" i="211"/>
  <c r="J4835" i="211"/>
  <c r="H4835" i="211"/>
  <c r="M4834" i="211"/>
  <c r="L4834" i="211"/>
  <c r="J4834" i="211"/>
  <c r="H4834" i="211"/>
  <c r="M4833" i="211"/>
  <c r="L4833" i="211"/>
  <c r="J4833" i="211"/>
  <c r="H4833" i="211"/>
  <c r="M4832" i="211"/>
  <c r="L4832" i="211"/>
  <c r="J4832" i="211"/>
  <c r="H4832" i="211"/>
  <c r="M4831" i="211"/>
  <c r="L4831" i="211"/>
  <c r="J4831" i="211"/>
  <c r="H4831" i="211"/>
  <c r="M4830" i="211"/>
  <c r="L4830" i="211"/>
  <c r="J4830" i="211"/>
  <c r="H4830" i="211"/>
  <c r="M4829" i="211"/>
  <c r="L4829" i="211"/>
  <c r="J4829" i="211"/>
  <c r="H4829" i="211"/>
  <c r="M4828" i="211"/>
  <c r="L4828" i="211"/>
  <c r="J4828" i="211"/>
  <c r="H4828" i="211"/>
  <c r="M4827" i="211"/>
  <c r="L4827" i="211"/>
  <c r="J4827" i="211"/>
  <c r="H4827" i="211"/>
  <c r="M4826" i="211"/>
  <c r="L4826" i="211"/>
  <c r="J4826" i="211"/>
  <c r="H4826" i="211"/>
  <c r="M4825" i="211"/>
  <c r="L4825" i="211"/>
  <c r="J4825" i="211"/>
  <c r="H4825" i="211"/>
  <c r="M4824" i="211"/>
  <c r="L4824" i="211"/>
  <c r="J4824" i="211"/>
  <c r="H4824" i="211"/>
  <c r="M4823" i="211"/>
  <c r="L4823" i="211"/>
  <c r="J4823" i="211"/>
  <c r="H4823" i="211"/>
  <c r="M4822" i="211"/>
  <c r="L4822" i="211"/>
  <c r="J4822" i="211"/>
  <c r="H4822" i="211"/>
  <c r="M4821" i="211"/>
  <c r="L4821" i="211"/>
  <c r="J4821" i="211"/>
  <c r="H4821" i="211"/>
  <c r="M4820" i="211"/>
  <c r="L4820" i="211"/>
  <c r="J4820" i="211"/>
  <c r="H4820" i="211"/>
  <c r="M4819" i="211"/>
  <c r="L4819" i="211"/>
  <c r="J4819" i="211"/>
  <c r="H4819" i="211"/>
  <c r="M4818" i="211"/>
  <c r="L4818" i="211"/>
  <c r="J4818" i="211"/>
  <c r="H4818" i="211"/>
  <c r="M4817" i="211"/>
  <c r="L4817" i="211"/>
  <c r="J4817" i="211"/>
  <c r="H4817" i="211"/>
  <c r="M4816" i="211"/>
  <c r="L4816" i="211"/>
  <c r="J4816" i="211"/>
  <c r="H4816" i="211"/>
  <c r="M4815" i="211"/>
  <c r="L4815" i="211"/>
  <c r="J4815" i="211"/>
  <c r="H4815" i="211"/>
  <c r="M4814" i="211"/>
  <c r="L4814" i="211"/>
  <c r="J4814" i="211"/>
  <c r="H4814" i="211"/>
  <c r="M4813" i="211"/>
  <c r="L4813" i="211"/>
  <c r="J4813" i="211"/>
  <c r="H4813" i="211"/>
  <c r="M4812" i="211"/>
  <c r="L4812" i="211"/>
  <c r="J4812" i="211"/>
  <c r="H4812" i="211"/>
  <c r="M4811" i="211"/>
  <c r="L4811" i="211"/>
  <c r="J4811" i="211"/>
  <c r="H4811" i="211"/>
  <c r="M4810" i="211"/>
  <c r="L4810" i="211"/>
  <c r="J4810" i="211"/>
  <c r="H4810" i="211"/>
  <c r="M4809" i="211"/>
  <c r="L4809" i="211"/>
  <c r="J4809" i="211"/>
  <c r="H4809" i="211"/>
  <c r="M4808" i="211"/>
  <c r="L4808" i="211"/>
  <c r="J4808" i="211"/>
  <c r="H4808" i="211"/>
  <c r="M4807" i="211"/>
  <c r="L4807" i="211"/>
  <c r="J4807" i="211"/>
  <c r="H4807" i="211"/>
  <c r="M4806" i="211"/>
  <c r="L4806" i="211"/>
  <c r="J4806" i="211"/>
  <c r="H4806" i="211"/>
  <c r="M4805" i="211"/>
  <c r="L4805" i="211"/>
  <c r="J4805" i="211"/>
  <c r="H4805" i="211"/>
  <c r="M4804" i="211"/>
  <c r="L4804" i="211"/>
  <c r="J4804" i="211"/>
  <c r="H4804" i="211"/>
  <c r="M4803" i="211"/>
  <c r="L4803" i="211"/>
  <c r="J4803" i="211"/>
  <c r="H4803" i="211"/>
  <c r="M4802" i="211"/>
  <c r="L4802" i="211"/>
  <c r="J4802" i="211"/>
  <c r="H4802" i="211"/>
  <c r="M4801" i="211"/>
  <c r="L4801" i="211"/>
  <c r="J4801" i="211"/>
  <c r="H4801" i="211"/>
  <c r="M4800" i="211"/>
  <c r="L4800" i="211"/>
  <c r="J4800" i="211"/>
  <c r="H4800" i="211"/>
  <c r="M4799" i="211"/>
  <c r="L4799" i="211"/>
  <c r="J4799" i="211"/>
  <c r="H4799" i="211"/>
  <c r="M4798" i="211"/>
  <c r="L4798" i="211"/>
  <c r="J4798" i="211"/>
  <c r="H4798" i="211"/>
  <c r="M4797" i="211"/>
  <c r="L4797" i="211"/>
  <c r="J4797" i="211"/>
  <c r="H4797" i="211"/>
  <c r="M4796" i="211"/>
  <c r="L4796" i="211"/>
  <c r="J4796" i="211"/>
  <c r="H4796" i="211"/>
  <c r="M4795" i="211"/>
  <c r="L4795" i="211"/>
  <c r="J4795" i="211"/>
  <c r="H4795" i="211"/>
  <c r="M4794" i="211"/>
  <c r="L4794" i="211"/>
  <c r="J4794" i="211"/>
  <c r="H4794" i="211"/>
  <c r="M4793" i="211"/>
  <c r="L4793" i="211"/>
  <c r="J4793" i="211"/>
  <c r="H4793" i="211"/>
  <c r="M4792" i="211"/>
  <c r="L4792" i="211"/>
  <c r="J4792" i="211"/>
  <c r="H4792" i="211"/>
  <c r="M4791" i="211"/>
  <c r="L4791" i="211"/>
  <c r="J4791" i="211"/>
  <c r="H4791" i="211"/>
  <c r="M4790" i="211"/>
  <c r="L4790" i="211"/>
  <c r="J4790" i="211"/>
  <c r="H4790" i="211"/>
  <c r="M4789" i="211"/>
  <c r="L4789" i="211"/>
  <c r="J4789" i="211"/>
  <c r="H4789" i="211"/>
  <c r="M4788" i="211"/>
  <c r="L4788" i="211"/>
  <c r="J4788" i="211"/>
  <c r="H4788" i="211"/>
  <c r="M4787" i="211"/>
  <c r="L4787" i="211"/>
  <c r="J4787" i="211"/>
  <c r="H4787" i="211"/>
  <c r="M4786" i="211"/>
  <c r="L4786" i="211"/>
  <c r="J4786" i="211"/>
  <c r="H4786" i="211"/>
  <c r="M4785" i="211"/>
  <c r="L4785" i="211"/>
  <c r="J4785" i="211"/>
  <c r="H4785" i="211"/>
  <c r="M4784" i="211"/>
  <c r="L4784" i="211"/>
  <c r="J4784" i="211"/>
  <c r="H4784" i="211"/>
  <c r="M4783" i="211"/>
  <c r="L4783" i="211"/>
  <c r="J4783" i="211"/>
  <c r="H4783" i="211"/>
  <c r="M4782" i="211"/>
  <c r="L4782" i="211"/>
  <c r="J4782" i="211"/>
  <c r="H4782" i="211"/>
  <c r="M4781" i="211"/>
  <c r="L4781" i="211"/>
  <c r="J4781" i="211"/>
  <c r="H4781" i="211"/>
  <c r="M4780" i="211"/>
  <c r="L4780" i="211"/>
  <c r="J4780" i="211"/>
  <c r="H4780" i="211"/>
  <c r="M4779" i="211"/>
  <c r="L4779" i="211"/>
  <c r="J4779" i="211"/>
  <c r="H4779" i="211"/>
  <c r="M4778" i="211"/>
  <c r="L4778" i="211"/>
  <c r="J4778" i="211"/>
  <c r="H4778" i="211"/>
  <c r="M4777" i="211"/>
  <c r="L4777" i="211"/>
  <c r="J4777" i="211"/>
  <c r="H4777" i="211"/>
  <c r="M4776" i="211"/>
  <c r="L4776" i="211"/>
  <c r="J4776" i="211"/>
  <c r="H4776" i="211"/>
  <c r="M4775" i="211"/>
  <c r="L4775" i="211"/>
  <c r="J4775" i="211"/>
  <c r="H4775" i="211"/>
  <c r="M4774" i="211"/>
  <c r="L4774" i="211"/>
  <c r="J4774" i="211"/>
  <c r="H4774" i="211"/>
  <c r="M4773" i="211"/>
  <c r="L4773" i="211"/>
  <c r="J4773" i="211"/>
  <c r="H4773" i="211"/>
  <c r="M4772" i="211"/>
  <c r="L4772" i="211"/>
  <c r="J4772" i="211"/>
  <c r="H4772" i="211"/>
  <c r="M4771" i="211"/>
  <c r="L4771" i="211"/>
  <c r="J4771" i="211"/>
  <c r="H4771" i="211"/>
  <c r="M4770" i="211"/>
  <c r="L4770" i="211"/>
  <c r="J4770" i="211"/>
  <c r="H4770" i="211"/>
  <c r="M4769" i="211"/>
  <c r="L4769" i="211"/>
  <c r="J4769" i="211"/>
  <c r="H4769" i="211"/>
  <c r="M4768" i="211"/>
  <c r="L4768" i="211"/>
  <c r="J4768" i="211"/>
  <c r="H4768" i="211"/>
  <c r="M4767" i="211"/>
  <c r="L4767" i="211"/>
  <c r="J4767" i="211"/>
  <c r="H4767" i="211"/>
  <c r="M4766" i="211"/>
  <c r="L4766" i="211"/>
  <c r="J4766" i="211"/>
  <c r="H4766" i="211"/>
  <c r="M4765" i="211"/>
  <c r="L4765" i="211"/>
  <c r="J4765" i="211"/>
  <c r="H4765" i="211"/>
  <c r="M4764" i="211"/>
  <c r="L4764" i="211"/>
  <c r="J4764" i="211"/>
  <c r="H4764" i="211"/>
  <c r="M4763" i="211"/>
  <c r="L4763" i="211"/>
  <c r="J4763" i="211"/>
  <c r="H4763" i="211"/>
  <c r="M4762" i="211"/>
  <c r="L4762" i="211"/>
  <c r="J4762" i="211"/>
  <c r="H4762" i="211"/>
  <c r="M4761" i="211"/>
  <c r="L4761" i="211"/>
  <c r="J4761" i="211"/>
  <c r="H4761" i="211"/>
  <c r="M4760" i="211"/>
  <c r="L4760" i="211"/>
  <c r="J4760" i="211"/>
  <c r="H4760" i="211"/>
  <c r="M4759" i="211"/>
  <c r="L4759" i="211"/>
  <c r="J4759" i="211"/>
  <c r="H4759" i="211"/>
  <c r="M4758" i="211"/>
  <c r="L4758" i="211"/>
  <c r="J4758" i="211"/>
  <c r="H4758" i="211"/>
  <c r="M4757" i="211"/>
  <c r="L4757" i="211"/>
  <c r="J4757" i="211"/>
  <c r="H4757" i="211"/>
  <c r="M4756" i="211"/>
  <c r="L4756" i="211"/>
  <c r="J4756" i="211"/>
  <c r="H4756" i="211"/>
  <c r="M4755" i="211"/>
  <c r="L4755" i="211"/>
  <c r="J4755" i="211"/>
  <c r="H4755" i="211"/>
  <c r="M4754" i="211"/>
  <c r="L4754" i="211"/>
  <c r="J4754" i="211"/>
  <c r="H4754" i="211"/>
  <c r="M4753" i="211"/>
  <c r="M4752" i="211"/>
  <c r="L4752" i="211"/>
  <c r="J4752" i="211"/>
  <c r="H4752" i="211"/>
  <c r="M4751" i="211"/>
  <c r="L4751" i="211"/>
  <c r="J4751" i="211"/>
  <c r="H4751" i="211"/>
  <c r="M4750" i="211"/>
  <c r="M4749" i="211"/>
  <c r="M4748" i="211"/>
  <c r="M4744" i="211"/>
  <c r="L4744" i="211"/>
  <c r="J4744" i="211"/>
  <c r="H4744" i="211"/>
  <c r="M4743" i="211"/>
  <c r="L4743" i="211"/>
  <c r="J4743" i="211"/>
  <c r="H4743" i="211"/>
  <c r="M4742" i="211"/>
  <c r="L4742" i="211"/>
  <c r="J4742" i="211"/>
  <c r="H4742" i="211"/>
  <c r="M4741" i="211"/>
  <c r="L4741" i="211"/>
  <c r="J4741" i="211"/>
  <c r="H4741" i="211"/>
  <c r="M4740" i="211"/>
  <c r="L4740" i="211"/>
  <c r="J4740" i="211"/>
  <c r="H4740" i="211"/>
  <c r="M4739" i="211"/>
  <c r="L4739" i="211"/>
  <c r="J4739" i="211"/>
  <c r="H4739" i="211"/>
  <c r="M4738" i="211"/>
  <c r="L4738" i="211"/>
  <c r="J4738" i="211"/>
  <c r="H4738" i="211"/>
  <c r="M4737" i="211"/>
  <c r="L4737" i="211"/>
  <c r="J4737" i="211"/>
  <c r="H4737" i="211"/>
  <c r="M4736" i="211"/>
  <c r="L4736" i="211"/>
  <c r="J4736" i="211"/>
  <c r="H4736" i="211"/>
  <c r="M4735" i="211"/>
  <c r="L4735" i="211"/>
  <c r="J4735" i="211"/>
  <c r="H4735" i="211"/>
  <c r="M4734" i="211"/>
  <c r="L4734" i="211"/>
  <c r="J4734" i="211"/>
  <c r="H4734" i="211"/>
  <c r="M4733" i="211"/>
  <c r="L4733" i="211"/>
  <c r="J4733" i="211"/>
  <c r="H4733" i="211"/>
  <c r="M4731" i="211"/>
  <c r="L4731" i="211"/>
  <c r="J4731" i="211"/>
  <c r="H4731" i="211"/>
  <c r="M4730" i="211"/>
  <c r="L4730" i="211"/>
  <c r="J4730" i="211"/>
  <c r="H4730" i="211"/>
  <c r="M4729" i="211"/>
  <c r="L4729" i="211"/>
  <c r="J4729" i="211"/>
  <c r="H4729" i="211"/>
  <c r="M4728" i="211"/>
  <c r="L4728" i="211"/>
  <c r="J4728" i="211"/>
  <c r="H4728" i="211"/>
  <c r="M4727" i="211"/>
  <c r="L4727" i="211"/>
  <c r="J4727" i="211"/>
  <c r="H4727" i="211"/>
  <c r="M4725" i="211"/>
  <c r="L4725" i="211"/>
  <c r="J4725" i="211"/>
  <c r="H4725" i="211"/>
  <c r="M4724" i="211"/>
  <c r="L4724" i="211"/>
  <c r="J4724" i="211"/>
  <c r="H4724" i="211"/>
  <c r="M4723" i="211"/>
  <c r="L4723" i="211"/>
  <c r="J4723" i="211"/>
  <c r="H4723" i="211"/>
  <c r="M4722" i="211"/>
  <c r="L4722" i="211"/>
  <c r="J4722" i="211"/>
  <c r="H4722" i="211"/>
  <c r="M4721" i="211"/>
  <c r="L4721" i="211"/>
  <c r="J4721" i="211"/>
  <c r="H4721" i="211"/>
  <c r="M4720" i="211"/>
  <c r="L4720" i="211"/>
  <c r="J4720" i="211"/>
  <c r="H4720" i="211"/>
  <c r="M4719" i="211"/>
  <c r="L4719" i="211"/>
  <c r="J4719" i="211"/>
  <c r="H4719" i="211"/>
  <c r="M4718" i="211"/>
  <c r="L4718" i="211"/>
  <c r="J4718" i="211"/>
  <c r="H4718" i="211"/>
  <c r="M4717" i="211"/>
  <c r="L4717" i="211"/>
  <c r="J4717" i="211"/>
  <c r="H4717" i="211"/>
  <c r="M4716" i="211"/>
  <c r="L4716" i="211"/>
  <c r="J4716" i="211"/>
  <c r="H4716" i="211"/>
  <c r="M4715" i="211"/>
  <c r="L4715" i="211"/>
  <c r="J4715" i="211"/>
  <c r="H4715" i="211"/>
  <c r="M4714" i="211"/>
  <c r="L4714" i="211"/>
  <c r="J4714" i="211"/>
  <c r="H4714" i="211"/>
  <c r="M4703" i="211"/>
  <c r="L4703" i="211"/>
  <c r="J4703" i="211"/>
  <c r="H4703" i="211"/>
  <c r="M4702" i="211"/>
  <c r="L4702" i="211"/>
  <c r="J4702" i="211"/>
  <c r="H4702" i="211"/>
  <c r="M4701" i="211"/>
  <c r="L4701" i="211"/>
  <c r="J4701" i="211"/>
  <c r="H4701" i="211"/>
  <c r="M4700" i="211"/>
  <c r="L4700" i="211"/>
  <c r="J4700" i="211"/>
  <c r="H4700" i="211"/>
  <c r="M4699" i="211"/>
  <c r="L4699" i="211"/>
  <c r="J4699" i="211"/>
  <c r="H4699" i="211"/>
  <c r="M4698" i="211"/>
  <c r="L4698" i="211"/>
  <c r="J4698" i="211"/>
  <c r="H4698" i="211"/>
  <c r="M4697" i="211"/>
  <c r="L4697" i="211"/>
  <c r="J4697" i="211"/>
  <c r="H4697" i="211"/>
  <c r="M4696" i="211"/>
  <c r="L4696" i="211"/>
  <c r="J4696" i="211"/>
  <c r="H4696" i="211"/>
  <c r="M4695" i="211"/>
  <c r="L4695" i="211"/>
  <c r="J4695" i="211"/>
  <c r="H4695" i="211"/>
  <c r="M4694" i="211"/>
  <c r="L4694" i="211"/>
  <c r="J4694" i="211"/>
  <c r="H4694" i="211"/>
  <c r="M4693" i="211"/>
  <c r="L4693" i="211"/>
  <c r="J4693" i="211"/>
  <c r="H4693" i="211"/>
  <c r="M4692" i="211"/>
  <c r="L4692" i="211"/>
  <c r="J4692" i="211"/>
  <c r="H4692" i="211"/>
  <c r="M4691" i="211"/>
  <c r="L4691" i="211"/>
  <c r="J4691" i="211"/>
  <c r="H4691" i="211"/>
  <c r="M4690" i="211"/>
  <c r="L4690" i="211"/>
  <c r="J4690" i="211"/>
  <c r="H4690" i="211"/>
  <c r="M4689" i="211"/>
  <c r="L4689" i="211"/>
  <c r="J4689" i="211"/>
  <c r="H4689" i="211"/>
  <c r="M4688" i="211"/>
  <c r="L4688" i="211"/>
  <c r="J4688" i="211"/>
  <c r="H4688" i="211"/>
  <c r="M4687" i="211"/>
  <c r="L4687" i="211"/>
  <c r="J4687" i="211"/>
  <c r="H4687" i="211"/>
  <c r="M4686" i="211"/>
  <c r="L4686" i="211"/>
  <c r="J4686" i="211"/>
  <c r="H4686" i="211"/>
  <c r="M4685" i="211"/>
  <c r="L4685" i="211"/>
  <c r="J4685" i="211"/>
  <c r="H4685" i="211"/>
  <c r="M4684" i="211"/>
  <c r="L4684" i="211"/>
  <c r="J4684" i="211"/>
  <c r="H4684" i="211"/>
  <c r="M4683" i="211"/>
  <c r="L4683" i="211"/>
  <c r="J4683" i="211"/>
  <c r="H4683" i="211"/>
  <c r="M4682" i="211"/>
  <c r="L4682" i="211"/>
  <c r="J4682" i="211"/>
  <c r="H4682" i="211"/>
  <c r="M4681" i="211"/>
  <c r="L4681" i="211"/>
  <c r="J4681" i="211"/>
  <c r="H4681" i="211"/>
  <c r="M4680" i="211"/>
  <c r="L4680" i="211"/>
  <c r="J4680" i="211"/>
  <c r="H4680" i="211"/>
  <c r="M4679" i="211"/>
  <c r="L4679" i="211"/>
  <c r="J4679" i="211"/>
  <c r="H4679" i="211"/>
  <c r="M4678" i="211"/>
  <c r="L4678" i="211"/>
  <c r="J4678" i="211"/>
  <c r="H4678" i="211"/>
  <c r="M4677" i="211"/>
  <c r="L4677" i="211"/>
  <c r="J4677" i="211"/>
  <c r="H4677" i="211"/>
  <c r="M4676" i="211"/>
  <c r="L4676" i="211"/>
  <c r="J4676" i="211"/>
  <c r="H4676" i="211"/>
  <c r="M4675" i="211"/>
  <c r="L4675" i="211"/>
  <c r="J4675" i="211"/>
  <c r="H4675" i="211"/>
  <c r="M4674" i="211"/>
  <c r="L4674" i="211"/>
  <c r="J4674" i="211"/>
  <c r="H4674" i="211"/>
  <c r="M4673" i="211"/>
  <c r="L4673" i="211"/>
  <c r="J4673" i="211"/>
  <c r="H4673" i="211"/>
  <c r="M4672" i="211"/>
  <c r="L4672" i="211"/>
  <c r="J4672" i="211"/>
  <c r="H4672" i="211"/>
  <c r="M4671" i="211"/>
  <c r="L4671" i="211"/>
  <c r="J4671" i="211"/>
  <c r="H4671" i="211"/>
  <c r="M4670" i="211"/>
  <c r="L4670" i="211"/>
  <c r="J4670" i="211"/>
  <c r="H4670" i="211"/>
  <c r="M4669" i="211"/>
  <c r="L4669" i="211"/>
  <c r="J4669" i="211"/>
  <c r="H4669" i="211"/>
  <c r="M4668" i="211"/>
  <c r="L4668" i="211"/>
  <c r="J4668" i="211"/>
  <c r="H4668" i="211"/>
  <c r="M4667" i="211"/>
  <c r="L4667" i="211"/>
  <c r="J4667" i="211"/>
  <c r="H4667" i="211"/>
  <c r="M4666" i="211"/>
  <c r="L4666" i="211"/>
  <c r="J4666" i="211"/>
  <c r="H4666" i="211"/>
  <c r="M4665" i="211"/>
  <c r="L4665" i="211"/>
  <c r="J4665" i="211"/>
  <c r="H4665" i="211"/>
  <c r="M4664" i="211"/>
  <c r="L4664" i="211"/>
  <c r="J4664" i="211"/>
  <c r="H4664" i="211"/>
  <c r="M4663" i="211"/>
  <c r="L4663" i="211"/>
  <c r="J4663" i="211"/>
  <c r="H4663" i="211"/>
  <c r="M4662" i="211"/>
  <c r="L4662" i="211"/>
  <c r="J4662" i="211"/>
  <c r="H4662" i="211"/>
  <c r="M4661" i="211"/>
  <c r="L4661" i="211"/>
  <c r="J4661" i="211"/>
  <c r="H4661" i="211"/>
  <c r="M4660" i="211"/>
  <c r="L4660" i="211"/>
  <c r="J4660" i="211"/>
  <c r="H4660" i="211"/>
  <c r="M4659" i="211"/>
  <c r="L4659" i="211"/>
  <c r="J4659" i="211"/>
  <c r="H4659" i="211"/>
  <c r="M4658" i="211"/>
  <c r="L4658" i="211"/>
  <c r="J4658" i="211"/>
  <c r="H4658" i="211"/>
  <c r="M4657" i="211"/>
  <c r="L4657" i="211"/>
  <c r="J4657" i="211"/>
  <c r="H4657" i="211"/>
  <c r="M4656" i="211"/>
  <c r="L4656" i="211"/>
  <c r="J4656" i="211"/>
  <c r="H4656" i="211"/>
  <c r="M4655" i="211"/>
  <c r="L4655" i="211"/>
  <c r="J4655" i="211"/>
  <c r="H4655" i="211"/>
  <c r="M4654" i="211"/>
  <c r="L4654" i="211"/>
  <c r="J4654" i="211"/>
  <c r="H4654" i="211"/>
  <c r="M4653" i="211"/>
  <c r="L4653" i="211"/>
  <c r="J4653" i="211"/>
  <c r="H4653" i="211"/>
  <c r="M4652" i="211"/>
  <c r="L4652" i="211"/>
  <c r="J4652" i="211"/>
  <c r="H4652" i="211"/>
  <c r="M4651" i="211"/>
  <c r="L4651" i="211"/>
  <c r="J4651" i="211"/>
  <c r="H4651" i="211"/>
  <c r="M4650" i="211"/>
  <c r="L4650" i="211"/>
  <c r="J4650" i="211"/>
  <c r="H4650" i="211"/>
  <c r="M4649" i="211"/>
  <c r="L4649" i="211"/>
  <c r="J4649" i="211"/>
  <c r="H4649" i="211"/>
  <c r="M4648" i="211"/>
  <c r="L4648" i="211"/>
  <c r="J4648" i="211"/>
  <c r="H4648" i="211"/>
  <c r="M4647" i="211"/>
  <c r="L4647" i="211"/>
  <c r="J4647" i="211"/>
  <c r="H4647" i="211"/>
  <c r="M4646" i="211"/>
  <c r="L4646" i="211"/>
  <c r="J4646" i="211"/>
  <c r="H4646" i="211"/>
  <c r="M4645" i="211"/>
  <c r="L4645" i="211"/>
  <c r="J4645" i="211"/>
  <c r="H4645" i="211"/>
  <c r="M4644" i="211"/>
  <c r="L4644" i="211"/>
  <c r="J4644" i="211"/>
  <c r="H4644" i="211"/>
  <c r="M4643" i="211"/>
  <c r="L4643" i="211"/>
  <c r="J4643" i="211"/>
  <c r="H4643" i="211"/>
  <c r="M4642" i="211"/>
  <c r="L4642" i="211"/>
  <c r="J4642" i="211"/>
  <c r="H4642" i="211"/>
  <c r="M4641" i="211"/>
  <c r="L4641" i="211"/>
  <c r="J4641" i="211"/>
  <c r="H4641" i="211"/>
  <c r="M4640" i="211"/>
  <c r="L4640" i="211"/>
  <c r="J4640" i="211"/>
  <c r="H4640" i="211"/>
  <c r="M4639" i="211"/>
  <c r="L4639" i="211"/>
  <c r="J4639" i="211"/>
  <c r="H4639" i="211"/>
  <c r="M4638" i="211"/>
  <c r="L4638" i="211"/>
  <c r="J4638" i="211"/>
  <c r="H4638" i="211"/>
  <c r="M4637" i="211"/>
  <c r="L4637" i="211"/>
  <c r="J4637" i="211"/>
  <c r="H4637" i="211"/>
  <c r="M4636" i="211"/>
  <c r="L4636" i="211"/>
  <c r="J4636" i="211"/>
  <c r="H4636" i="211"/>
  <c r="M4635" i="211"/>
  <c r="L4635" i="211"/>
  <c r="J4635" i="211"/>
  <c r="H4635" i="211"/>
  <c r="M4634" i="211"/>
  <c r="L4634" i="211"/>
  <c r="J4634" i="211"/>
  <c r="H4634" i="211"/>
  <c r="M4633" i="211"/>
  <c r="L4633" i="211"/>
  <c r="J4633" i="211"/>
  <c r="H4633" i="211"/>
  <c r="M4632" i="211"/>
  <c r="L4632" i="211"/>
  <c r="J4632" i="211"/>
  <c r="H4632" i="211"/>
  <c r="M4631" i="211"/>
  <c r="L4631" i="211"/>
  <c r="J4631" i="211"/>
  <c r="H4631" i="211"/>
  <c r="M4630" i="211"/>
  <c r="L4630" i="211"/>
  <c r="J4630" i="211"/>
  <c r="H4630" i="211"/>
  <c r="M4629" i="211"/>
  <c r="L4629" i="211"/>
  <c r="J4629" i="211"/>
  <c r="H4629" i="211"/>
  <c r="M4628" i="211"/>
  <c r="L4628" i="211"/>
  <c r="J4628" i="211"/>
  <c r="H4628" i="211"/>
  <c r="M4627" i="211"/>
  <c r="L4627" i="211"/>
  <c r="J4627" i="211"/>
  <c r="H4627" i="211"/>
  <c r="M4626" i="211"/>
  <c r="L4626" i="211"/>
  <c r="J4626" i="211"/>
  <c r="H4626" i="211"/>
  <c r="M4625" i="211"/>
  <c r="L4625" i="211"/>
  <c r="J4625" i="211"/>
  <c r="H4625" i="211"/>
  <c r="M4624" i="211"/>
  <c r="L4624" i="211"/>
  <c r="J4624" i="211"/>
  <c r="H4624" i="211"/>
  <c r="M4623" i="211"/>
  <c r="L4623" i="211"/>
  <c r="J4623" i="211"/>
  <c r="H4623" i="211"/>
  <c r="M4622" i="211"/>
  <c r="L4622" i="211"/>
  <c r="J4622" i="211"/>
  <c r="H4622" i="211"/>
  <c r="M4621" i="211"/>
  <c r="L4621" i="211"/>
  <c r="J4621" i="211"/>
  <c r="H4621" i="211"/>
  <c r="M4620" i="211"/>
  <c r="L4620" i="211"/>
  <c r="J4620" i="211"/>
  <c r="H4620" i="211"/>
  <c r="M4619" i="211"/>
  <c r="L4619" i="211"/>
  <c r="J4619" i="211"/>
  <c r="H4619" i="211"/>
  <c r="M4618" i="211"/>
  <c r="L4618" i="211"/>
  <c r="J4618" i="211"/>
  <c r="H4618" i="211"/>
  <c r="M4617" i="211"/>
  <c r="L4617" i="211"/>
  <c r="J4617" i="211"/>
  <c r="H4617" i="211"/>
  <c r="M4616" i="211"/>
  <c r="L4616" i="211"/>
  <c r="J4616" i="211"/>
  <c r="H4616" i="211"/>
  <c r="M4615" i="211"/>
  <c r="L4615" i="211"/>
  <c r="J4615" i="211"/>
  <c r="H4615" i="211"/>
  <c r="M4614" i="211"/>
  <c r="L4614" i="211"/>
  <c r="J4614" i="211"/>
  <c r="H4614" i="211"/>
  <c r="J4613" i="211"/>
  <c r="H4613" i="211"/>
  <c r="M4612" i="211"/>
  <c r="L4612" i="211"/>
  <c r="J4612" i="211"/>
  <c r="H4612" i="211"/>
  <c r="M4611" i="211"/>
  <c r="L4611" i="211"/>
  <c r="J4611" i="211"/>
  <c r="H4611" i="211"/>
  <c r="M4610" i="211"/>
  <c r="L4610" i="211"/>
  <c r="J4610" i="211"/>
  <c r="H4610" i="211"/>
  <c r="M4609" i="211"/>
  <c r="L4609" i="211"/>
  <c r="J4609" i="211"/>
  <c r="H4609" i="211"/>
  <c r="M4608" i="211"/>
  <c r="L4608" i="211"/>
  <c r="J4608" i="211"/>
  <c r="H4608" i="211"/>
  <c r="M4607" i="211"/>
  <c r="L4607" i="211"/>
  <c r="J4607" i="211"/>
  <c r="H4607" i="211"/>
  <c r="M4606" i="211"/>
  <c r="L4606" i="211"/>
  <c r="J4606" i="211"/>
  <c r="H4606" i="211"/>
  <c r="M4605" i="211"/>
  <c r="L4605" i="211"/>
  <c r="J4605" i="211"/>
  <c r="H4605" i="211"/>
  <c r="M4604" i="211"/>
  <c r="L4604" i="211"/>
  <c r="J4604" i="211"/>
  <c r="H4604" i="211"/>
  <c r="M4603" i="211"/>
  <c r="L4603" i="211"/>
  <c r="J4603" i="211"/>
  <c r="H4603" i="211"/>
  <c r="M4602" i="211"/>
  <c r="L4602" i="211"/>
  <c r="J4602" i="211"/>
  <c r="H4602" i="211"/>
  <c r="M4601" i="211"/>
  <c r="L4601" i="211"/>
  <c r="J4601" i="211"/>
  <c r="H4601" i="211"/>
  <c r="M4600" i="211"/>
  <c r="L4600" i="211"/>
  <c r="J4600" i="211"/>
  <c r="H4600" i="211"/>
  <c r="M4599" i="211"/>
  <c r="L4599" i="211"/>
  <c r="J4599" i="211"/>
  <c r="H4599" i="211"/>
  <c r="M4598" i="211"/>
  <c r="L4598" i="211"/>
  <c r="J4598" i="211"/>
  <c r="H4598" i="211"/>
  <c r="M4597" i="211"/>
  <c r="L4597" i="211"/>
  <c r="J4597" i="211"/>
  <c r="H4597" i="211"/>
  <c r="M4596" i="211"/>
  <c r="L4596" i="211"/>
  <c r="J4596" i="211"/>
  <c r="H4596" i="211"/>
  <c r="M4595" i="211"/>
  <c r="L4595" i="211"/>
  <c r="J4595" i="211"/>
  <c r="H4595" i="211"/>
  <c r="M4594" i="211"/>
  <c r="L4594" i="211"/>
  <c r="J4594" i="211"/>
  <c r="H4594" i="211"/>
  <c r="M4593" i="211"/>
  <c r="L4593" i="211"/>
  <c r="J4593" i="211"/>
  <c r="H4593" i="211"/>
  <c r="M4592" i="211"/>
  <c r="L4592" i="211"/>
  <c r="J4592" i="211"/>
  <c r="H4592" i="211"/>
  <c r="M4591" i="211"/>
  <c r="L4591" i="211"/>
  <c r="J4591" i="211"/>
  <c r="H4591" i="211"/>
  <c r="M4590" i="211"/>
  <c r="L4590" i="211"/>
  <c r="J4590" i="211"/>
  <c r="H4590" i="211"/>
  <c r="M4589" i="211"/>
  <c r="L4589" i="211"/>
  <c r="J4589" i="211"/>
  <c r="H4589" i="211"/>
  <c r="M4588" i="211"/>
  <c r="L4588" i="211"/>
  <c r="J4588" i="211"/>
  <c r="H4588" i="211"/>
  <c r="M4587" i="211"/>
  <c r="L4587" i="211"/>
  <c r="J4587" i="211"/>
  <c r="H4587" i="211"/>
  <c r="M4586" i="211"/>
  <c r="L4586" i="211"/>
  <c r="J4586" i="211"/>
  <c r="H4586" i="211"/>
  <c r="M4585" i="211"/>
  <c r="L4585" i="211"/>
  <c r="J4585" i="211"/>
  <c r="H4585" i="211"/>
  <c r="M4584" i="211"/>
  <c r="L4584" i="211"/>
  <c r="J4584" i="211"/>
  <c r="H4584" i="211"/>
  <c r="M4583" i="211"/>
  <c r="L4583" i="211"/>
  <c r="J4583" i="211"/>
  <c r="H4583" i="211"/>
  <c r="M4582" i="211"/>
  <c r="L4582" i="211"/>
  <c r="J4582" i="211"/>
  <c r="H4582" i="211"/>
  <c r="M4581" i="211"/>
  <c r="L4581" i="211"/>
  <c r="J4581" i="211"/>
  <c r="H4581" i="211"/>
  <c r="M4580" i="211"/>
  <c r="L4580" i="211"/>
  <c r="J4580" i="211"/>
  <c r="H4580" i="211"/>
  <c r="M4579" i="211"/>
  <c r="L4579" i="211"/>
  <c r="J4579" i="211"/>
  <c r="H4579" i="211"/>
  <c r="M4578" i="211"/>
  <c r="L4578" i="211"/>
  <c r="J4578" i="211"/>
  <c r="H4578" i="211"/>
  <c r="M4577" i="211"/>
  <c r="L4577" i="211"/>
  <c r="J4577" i="211"/>
  <c r="H4577" i="211"/>
  <c r="M4576" i="211"/>
  <c r="L4576" i="211"/>
  <c r="J4576" i="211"/>
  <c r="H4576" i="211"/>
  <c r="M4575" i="211"/>
  <c r="L4575" i="211"/>
  <c r="J4575" i="211"/>
  <c r="H4575" i="211"/>
  <c r="M4574" i="211"/>
  <c r="L4574" i="211"/>
  <c r="J4574" i="211"/>
  <c r="H4574" i="211"/>
  <c r="M4573" i="211"/>
  <c r="L4573" i="211"/>
  <c r="J4573" i="211"/>
  <c r="H4573" i="211"/>
  <c r="M4572" i="211"/>
  <c r="L4572" i="211"/>
  <c r="J4572" i="211"/>
  <c r="H4572" i="211"/>
  <c r="M4571" i="211"/>
  <c r="L4571" i="211"/>
  <c r="J4571" i="211"/>
  <c r="H4571" i="211"/>
  <c r="M4570" i="211"/>
  <c r="L4570" i="211"/>
  <c r="J4570" i="211"/>
  <c r="H4570" i="211"/>
  <c r="M4569" i="211"/>
  <c r="L4569" i="211"/>
  <c r="J4569" i="211"/>
  <c r="H4569" i="211"/>
  <c r="M4568" i="211"/>
  <c r="L4568" i="211"/>
  <c r="J4568" i="211"/>
  <c r="H4568" i="211"/>
  <c r="M4567" i="211"/>
  <c r="L4567" i="211"/>
  <c r="J4567" i="211"/>
  <c r="H4567" i="211"/>
  <c r="M4566" i="211"/>
  <c r="L4566" i="211"/>
  <c r="J4566" i="211"/>
  <c r="H4566" i="211"/>
  <c r="M4565" i="211"/>
  <c r="L4565" i="211"/>
  <c r="J4565" i="211"/>
  <c r="H4565" i="211"/>
  <c r="M4564" i="211"/>
  <c r="L4564" i="211"/>
  <c r="J4564" i="211"/>
  <c r="H4564" i="211"/>
  <c r="M4563" i="211"/>
  <c r="L4563" i="211"/>
  <c r="J4563" i="211"/>
  <c r="H4563" i="211"/>
  <c r="M4562" i="211"/>
  <c r="L4562" i="211"/>
  <c r="J4562" i="211"/>
  <c r="H4562" i="211"/>
  <c r="M4561" i="211"/>
  <c r="L4561" i="211"/>
  <c r="J4561" i="211"/>
  <c r="H4561" i="211"/>
  <c r="M4560" i="211"/>
  <c r="L4560" i="211"/>
  <c r="J4560" i="211"/>
  <c r="H4560" i="211"/>
  <c r="M4559" i="211"/>
  <c r="L4559" i="211"/>
  <c r="J4559" i="211"/>
  <c r="H4559" i="211"/>
  <c r="M4558" i="211"/>
  <c r="L4558" i="211"/>
  <c r="J4558" i="211"/>
  <c r="H4558" i="211"/>
  <c r="M4557" i="211"/>
  <c r="L4557" i="211"/>
  <c r="J4557" i="211"/>
  <c r="H4557" i="211"/>
  <c r="M4556" i="211"/>
  <c r="L4556" i="211"/>
  <c r="J4556" i="211"/>
  <c r="H4556" i="211"/>
  <c r="M4555" i="211"/>
  <c r="L4555" i="211"/>
  <c r="J4555" i="211"/>
  <c r="H4555" i="211"/>
  <c r="M4554" i="211"/>
  <c r="L4554" i="211"/>
  <c r="J4554" i="211"/>
  <c r="H4554" i="211"/>
  <c r="M4553" i="211"/>
  <c r="L4553" i="211"/>
  <c r="J4553" i="211"/>
  <c r="H4553" i="211"/>
  <c r="M4552" i="211"/>
  <c r="L4552" i="211"/>
  <c r="J4552" i="211"/>
  <c r="H4552" i="211"/>
  <c r="M4551" i="211"/>
  <c r="L4551" i="211"/>
  <c r="J4551" i="211"/>
  <c r="H4551" i="211"/>
  <c r="M4550" i="211"/>
  <c r="L4550" i="211"/>
  <c r="J4550" i="211"/>
  <c r="H4550" i="211"/>
  <c r="M4549" i="211"/>
  <c r="L4549" i="211"/>
  <c r="J4549" i="211"/>
  <c r="H4549" i="211"/>
  <c r="M4548" i="211"/>
  <c r="L4548" i="211"/>
  <c r="J4548" i="211"/>
  <c r="H4548" i="211"/>
  <c r="M4542" i="211"/>
  <c r="L4542" i="211"/>
  <c r="J4542" i="211"/>
  <c r="H4542" i="211"/>
  <c r="M4541" i="211"/>
  <c r="L4541" i="211"/>
  <c r="J4541" i="211"/>
  <c r="H4541" i="211"/>
  <c r="M4540" i="211"/>
  <c r="L4540" i="211"/>
  <c r="J4540" i="211"/>
  <c r="H4540" i="211"/>
  <c r="M4539" i="211"/>
  <c r="L4539" i="211"/>
  <c r="J4539" i="211"/>
  <c r="H4539" i="211"/>
  <c r="M4538" i="211"/>
  <c r="L4538" i="211"/>
  <c r="J4538" i="211"/>
  <c r="H4538" i="211"/>
  <c r="M4537" i="211"/>
  <c r="L4537" i="211"/>
  <c r="J4537" i="211"/>
  <c r="H4537" i="211"/>
  <c r="M4536" i="211"/>
  <c r="L4536" i="211"/>
  <c r="J4536" i="211"/>
  <c r="H4536" i="211"/>
  <c r="M4526" i="211"/>
  <c r="L4526" i="211"/>
  <c r="J4526" i="211"/>
  <c r="H4526" i="211"/>
  <c r="M4525" i="211"/>
  <c r="L4525" i="211"/>
  <c r="J4525" i="211"/>
  <c r="H4525" i="211"/>
  <c r="M4524" i="211"/>
  <c r="L4524" i="211"/>
  <c r="J4524" i="211"/>
  <c r="H4524" i="211"/>
  <c r="M4522" i="211"/>
  <c r="L4522" i="211"/>
  <c r="J4522" i="211"/>
  <c r="H4522" i="211"/>
  <c r="M4521" i="211"/>
  <c r="L4521" i="211"/>
  <c r="J4521" i="211"/>
  <c r="H4521" i="211"/>
  <c r="M4520" i="211"/>
  <c r="L4520" i="211"/>
  <c r="J4520" i="211"/>
  <c r="H4520" i="211"/>
  <c r="M4519" i="211"/>
  <c r="L4519" i="211"/>
  <c r="J4519" i="211"/>
  <c r="H4519" i="211"/>
  <c r="M4518" i="211"/>
  <c r="L4518" i="211"/>
  <c r="J4518" i="211"/>
  <c r="H4518" i="211"/>
  <c r="M4517" i="211"/>
  <c r="L4517" i="211"/>
  <c r="J4517" i="211"/>
  <c r="H4517" i="211"/>
  <c r="M4516" i="211"/>
  <c r="L4516" i="211"/>
  <c r="J4516" i="211"/>
  <c r="H4516" i="211"/>
  <c r="M4515" i="211"/>
  <c r="L4515" i="211"/>
  <c r="J4515" i="211"/>
  <c r="H4515" i="211"/>
  <c r="M4514" i="211"/>
  <c r="L4514" i="211"/>
  <c r="J4514" i="211"/>
  <c r="H4514" i="211"/>
  <c r="M4513" i="211"/>
  <c r="L4513" i="211"/>
  <c r="J4513" i="211"/>
  <c r="H4513" i="211"/>
  <c r="M4512" i="211"/>
  <c r="L4512" i="211"/>
  <c r="J4512" i="211"/>
  <c r="H4512" i="211"/>
  <c r="M4511" i="211"/>
  <c r="L4511" i="211"/>
  <c r="J4511" i="211"/>
  <c r="H4511" i="211"/>
  <c r="M4510" i="211"/>
  <c r="L4510" i="211"/>
  <c r="J4510" i="211"/>
  <c r="H4510" i="211"/>
  <c r="M4509" i="211"/>
  <c r="L4509" i="211"/>
  <c r="J4509" i="211"/>
  <c r="H4509" i="211"/>
  <c r="M4508" i="211"/>
  <c r="L4508" i="211"/>
  <c r="J4508" i="211"/>
  <c r="H4508" i="211"/>
  <c r="M4507" i="211"/>
  <c r="L4507" i="211"/>
  <c r="J4507" i="211"/>
  <c r="H4507" i="211"/>
  <c r="M4506" i="211"/>
  <c r="L4506" i="211"/>
  <c r="J4506" i="211"/>
  <c r="H4506" i="211"/>
  <c r="M4505" i="211"/>
  <c r="L4505" i="211"/>
  <c r="J4505" i="211"/>
  <c r="H4505" i="211"/>
  <c r="M4504" i="211"/>
  <c r="L4504" i="211"/>
  <c r="J4504" i="211"/>
  <c r="H4504" i="211"/>
  <c r="M4503" i="211"/>
  <c r="L4503" i="211"/>
  <c r="J4503" i="211"/>
  <c r="H4503" i="211"/>
  <c r="M4502" i="211"/>
  <c r="L4502" i="211"/>
  <c r="J4502" i="211"/>
  <c r="H4502" i="211"/>
  <c r="M4501" i="211"/>
  <c r="L4501" i="211"/>
  <c r="J4501" i="211"/>
  <c r="H4501" i="211"/>
  <c r="M4500" i="211"/>
  <c r="L4500" i="211"/>
  <c r="J4500" i="211"/>
  <c r="H4500" i="211"/>
  <c r="M4499" i="211"/>
  <c r="L4499" i="211"/>
  <c r="J4499" i="211"/>
  <c r="H4499" i="211"/>
  <c r="M4498" i="211"/>
  <c r="L4498" i="211"/>
  <c r="J4498" i="211"/>
  <c r="H4498" i="211"/>
  <c r="M4497" i="211"/>
  <c r="L4497" i="211"/>
  <c r="J4497" i="211"/>
  <c r="H4497" i="211"/>
  <c r="M4496" i="211"/>
  <c r="L4496" i="211"/>
  <c r="J4496" i="211"/>
  <c r="H4496" i="211"/>
  <c r="M4495" i="211"/>
  <c r="L4495" i="211"/>
  <c r="J4495" i="211"/>
  <c r="H4495" i="211"/>
  <c r="M4494" i="211"/>
  <c r="L4494" i="211"/>
  <c r="J4494" i="211"/>
  <c r="H4494" i="211"/>
  <c r="M4493" i="211"/>
  <c r="L4493" i="211"/>
  <c r="J4493" i="211"/>
  <c r="H4493" i="211"/>
  <c r="M4492" i="211"/>
  <c r="L4492" i="211"/>
  <c r="J4492" i="211"/>
  <c r="H4492" i="211"/>
  <c r="M4491" i="211"/>
  <c r="L4491" i="211"/>
  <c r="J4491" i="211"/>
  <c r="H4491" i="211"/>
  <c r="M4490" i="211"/>
  <c r="L4490" i="211"/>
  <c r="J4490" i="211"/>
  <c r="H4490" i="211"/>
  <c r="M4489" i="211"/>
  <c r="L4489" i="211"/>
  <c r="J4489" i="211"/>
  <c r="H4489" i="211"/>
  <c r="M4488" i="211"/>
  <c r="L4488" i="211"/>
  <c r="J4488" i="211"/>
  <c r="H4488" i="211"/>
  <c r="M4487" i="211"/>
  <c r="L4487" i="211"/>
  <c r="J4487" i="211"/>
  <c r="H4487" i="211"/>
  <c r="M4486" i="211"/>
  <c r="L4486" i="211"/>
  <c r="J4486" i="211"/>
  <c r="H4486" i="211"/>
  <c r="M4485" i="211"/>
  <c r="L4485" i="211"/>
  <c r="J4485" i="211"/>
  <c r="H4485" i="211"/>
  <c r="M4484" i="211"/>
  <c r="L4484" i="211"/>
  <c r="J4484" i="211"/>
  <c r="H4484" i="211"/>
  <c r="M4483" i="211"/>
  <c r="L4483" i="211"/>
  <c r="J4483" i="211"/>
  <c r="H4483" i="211"/>
  <c r="M4482" i="211"/>
  <c r="L4482" i="211"/>
  <c r="J4482" i="211"/>
  <c r="H4482" i="211"/>
  <c r="M4481" i="211"/>
  <c r="L4481" i="211"/>
  <c r="J4481" i="211"/>
  <c r="H4481" i="211"/>
  <c r="M4480" i="211"/>
  <c r="L4480" i="211"/>
  <c r="J4480" i="211"/>
  <c r="H4480" i="211"/>
  <c r="M4479" i="211"/>
  <c r="L4479" i="211"/>
  <c r="J4479" i="211"/>
  <c r="H4479" i="211"/>
  <c r="M4478" i="211"/>
  <c r="L4478" i="211"/>
  <c r="J4478" i="211"/>
  <c r="H4478" i="211"/>
  <c r="M4477" i="211"/>
  <c r="L4477" i="211"/>
  <c r="J4477" i="211"/>
  <c r="H4477" i="211"/>
  <c r="M4476" i="211"/>
  <c r="L4476" i="211"/>
  <c r="J4476" i="211"/>
  <c r="H4476" i="211"/>
  <c r="M4475" i="211"/>
  <c r="L4475" i="211"/>
  <c r="J4475" i="211"/>
  <c r="H4475" i="211"/>
  <c r="M4474" i="211"/>
  <c r="L4474" i="211"/>
  <c r="J4474" i="211"/>
  <c r="H4474" i="211"/>
  <c r="M4473" i="211"/>
  <c r="L4473" i="211"/>
  <c r="J4473" i="211"/>
  <c r="H4473" i="211"/>
  <c r="M4472" i="211"/>
  <c r="L4472" i="211"/>
  <c r="J4472" i="211"/>
  <c r="H4472" i="211"/>
  <c r="M4471" i="211"/>
  <c r="L4471" i="211"/>
  <c r="J4471" i="211"/>
  <c r="H4471" i="211"/>
  <c r="M4470" i="211"/>
  <c r="L4470" i="211"/>
  <c r="J4470" i="211"/>
  <c r="H4470" i="211"/>
  <c r="M4469" i="211"/>
  <c r="L4469" i="211"/>
  <c r="J4469" i="211"/>
  <c r="H4469" i="211"/>
  <c r="M4468" i="211"/>
  <c r="L4468" i="211"/>
  <c r="J4468" i="211"/>
  <c r="H4468" i="211"/>
  <c r="M4467" i="211"/>
  <c r="L4467" i="211"/>
  <c r="J4467" i="211"/>
  <c r="H4467" i="211"/>
  <c r="M4466" i="211"/>
  <c r="L4466" i="211"/>
  <c r="J4466" i="211"/>
  <c r="H4466" i="211"/>
  <c r="M4465" i="211"/>
  <c r="L4465" i="211"/>
  <c r="J4465" i="211"/>
  <c r="H4465" i="211"/>
  <c r="M4464" i="211"/>
  <c r="L4464" i="211"/>
  <c r="J4464" i="211"/>
  <c r="H4464" i="211"/>
  <c r="M4463" i="211"/>
  <c r="L4463" i="211"/>
  <c r="J4463" i="211"/>
  <c r="H4463" i="211"/>
  <c r="M4462" i="211"/>
  <c r="L4462" i="211"/>
  <c r="J4462" i="211"/>
  <c r="H4462" i="211"/>
  <c r="M4461" i="211"/>
  <c r="L4461" i="211"/>
  <c r="J4461" i="211"/>
  <c r="H4461" i="211"/>
  <c r="M4460" i="211"/>
  <c r="L4460" i="211"/>
  <c r="J4460" i="211"/>
  <c r="H4460" i="211"/>
  <c r="M4459" i="211"/>
  <c r="L4459" i="211"/>
  <c r="J4459" i="211"/>
  <c r="H4459" i="211"/>
  <c r="M4458" i="211"/>
  <c r="L4458" i="211"/>
  <c r="J4458" i="211"/>
  <c r="H4458" i="211"/>
  <c r="M4457" i="211"/>
  <c r="L4457" i="211"/>
  <c r="J4457" i="211"/>
  <c r="H4457" i="211"/>
  <c r="M4456" i="211"/>
  <c r="L4456" i="211"/>
  <c r="J4456" i="211"/>
  <c r="H4456" i="211"/>
  <c r="M4455" i="211"/>
  <c r="L4455" i="211"/>
  <c r="J4455" i="211"/>
  <c r="H4455" i="211"/>
  <c r="M4454" i="211"/>
  <c r="L4454" i="211"/>
  <c r="J4454" i="211"/>
  <c r="H4454" i="211"/>
  <c r="M4453" i="211"/>
  <c r="L4453" i="211"/>
  <c r="J4453" i="211"/>
  <c r="H4453" i="211"/>
  <c r="M4452" i="211"/>
  <c r="L4452" i="211"/>
  <c r="J4452" i="211"/>
  <c r="H4452" i="211"/>
  <c r="M4451" i="211"/>
  <c r="L4451" i="211"/>
  <c r="J4451" i="211"/>
  <c r="H4451" i="211"/>
  <c r="M4450" i="211"/>
  <c r="L4450" i="211"/>
  <c r="J4450" i="211"/>
  <c r="H4450" i="211"/>
  <c r="M4449" i="211"/>
  <c r="L4449" i="211"/>
  <c r="J4449" i="211"/>
  <c r="H4449" i="211"/>
  <c r="M4448" i="211"/>
  <c r="L4448" i="211"/>
  <c r="J4448" i="211"/>
  <c r="H4448" i="211"/>
  <c r="M4447" i="211"/>
  <c r="L4447" i="211"/>
  <c r="J4447" i="211"/>
  <c r="H4447" i="211"/>
  <c r="M4446" i="211"/>
  <c r="L4446" i="211"/>
  <c r="J4446" i="211"/>
  <c r="H4446" i="211"/>
  <c r="M4445" i="211"/>
  <c r="L4445" i="211"/>
  <c r="J4445" i="211"/>
  <c r="H4445" i="211"/>
  <c r="M4444" i="211"/>
  <c r="L4444" i="211"/>
  <c r="J4444" i="211"/>
  <c r="H4444" i="211"/>
  <c r="M4443" i="211"/>
  <c r="L4443" i="211"/>
  <c r="J4443" i="211"/>
  <c r="H4443" i="211"/>
  <c r="M4442" i="211"/>
  <c r="L4442" i="211"/>
  <c r="J4442" i="211"/>
  <c r="H4442" i="211"/>
  <c r="M4441" i="211"/>
  <c r="L4441" i="211"/>
  <c r="J4441" i="211"/>
  <c r="H4441" i="211"/>
  <c r="M4440" i="211"/>
  <c r="L4440" i="211"/>
  <c r="J4440" i="211"/>
  <c r="H4440" i="211"/>
  <c r="M4439" i="211"/>
  <c r="L4439" i="211"/>
  <c r="J4439" i="211"/>
  <c r="H4439" i="211"/>
  <c r="M4438" i="211"/>
  <c r="L4438" i="211"/>
  <c r="J4438" i="211"/>
  <c r="H4438" i="211"/>
  <c r="M4437" i="211"/>
  <c r="L4437" i="211"/>
  <c r="J4437" i="211"/>
  <c r="H4437" i="211"/>
  <c r="M4436" i="211"/>
  <c r="L4436" i="211"/>
  <c r="J4436" i="211"/>
  <c r="H4436" i="211"/>
  <c r="M4435" i="211"/>
  <c r="L4435" i="211"/>
  <c r="J4435" i="211"/>
  <c r="H4435" i="211"/>
  <c r="M4434" i="211"/>
  <c r="L4434" i="211"/>
  <c r="J4434" i="211"/>
  <c r="H4434" i="211"/>
  <c r="M4433" i="211"/>
  <c r="L4433" i="211"/>
  <c r="J4433" i="211"/>
  <c r="H4433" i="211"/>
  <c r="M4432" i="211"/>
  <c r="L4432" i="211"/>
  <c r="J4432" i="211"/>
  <c r="H4432" i="211"/>
  <c r="M4431" i="211"/>
  <c r="L4431" i="211"/>
  <c r="J4431" i="211"/>
  <c r="H4431" i="211"/>
  <c r="M4430" i="211"/>
  <c r="L4430" i="211"/>
  <c r="J4430" i="211"/>
  <c r="H4430" i="211"/>
  <c r="M4429" i="211"/>
  <c r="L4429" i="211"/>
  <c r="J4429" i="211"/>
  <c r="H4429" i="211"/>
  <c r="M4428" i="211"/>
  <c r="L4428" i="211"/>
  <c r="J4428" i="211"/>
  <c r="H4428" i="211"/>
  <c r="M4427" i="211"/>
  <c r="L4427" i="211"/>
  <c r="J4427" i="211"/>
  <c r="H4427" i="211"/>
  <c r="M4426" i="211"/>
  <c r="L4426" i="211"/>
  <c r="J4426" i="211"/>
  <c r="H4426" i="211"/>
  <c r="M4425" i="211"/>
  <c r="L4425" i="211"/>
  <c r="J4425" i="211"/>
  <c r="H4425" i="211"/>
  <c r="M4424" i="211"/>
  <c r="L4424" i="211"/>
  <c r="J4424" i="211"/>
  <c r="H4424" i="211"/>
  <c r="M4423" i="211"/>
  <c r="L4423" i="211"/>
  <c r="J4423" i="211"/>
  <c r="H4423" i="211"/>
  <c r="M4422" i="211"/>
  <c r="L4422" i="211"/>
  <c r="J4422" i="211"/>
  <c r="H4422" i="211"/>
  <c r="M4421" i="211"/>
  <c r="L4421" i="211"/>
  <c r="J4421" i="211"/>
  <c r="H4421" i="211"/>
  <c r="M4420" i="211"/>
  <c r="L4420" i="211"/>
  <c r="J4420" i="211"/>
  <c r="H4420" i="211"/>
  <c r="M4419" i="211"/>
  <c r="L4419" i="211"/>
  <c r="J4419" i="211"/>
  <c r="H4419" i="211"/>
  <c r="M4418" i="211"/>
  <c r="L4418" i="211"/>
  <c r="J4418" i="211"/>
  <c r="H4418" i="211"/>
  <c r="M4417" i="211"/>
  <c r="L4417" i="211"/>
  <c r="J4417" i="211"/>
  <c r="H4417" i="211"/>
  <c r="M4416" i="211"/>
  <c r="L4416" i="211"/>
  <c r="J4416" i="211"/>
  <c r="H4416" i="211"/>
  <c r="M4415" i="211"/>
  <c r="L4415" i="211"/>
  <c r="J4415" i="211"/>
  <c r="H4415" i="211"/>
  <c r="M4414" i="211"/>
  <c r="L4414" i="211"/>
  <c r="J4414" i="211"/>
  <c r="H4414" i="211"/>
  <c r="M4413" i="211"/>
  <c r="L4413" i="211"/>
  <c r="J4413" i="211"/>
  <c r="H4413" i="211"/>
  <c r="M4412" i="211"/>
  <c r="L4412" i="211"/>
  <c r="J4412" i="211"/>
  <c r="H4412" i="211"/>
  <c r="M4411" i="211"/>
  <c r="L4411" i="211"/>
  <c r="J4411" i="211"/>
  <c r="H4411" i="211"/>
  <c r="M4410" i="211"/>
  <c r="L4410" i="211"/>
  <c r="J4410" i="211"/>
  <c r="H4410" i="211"/>
  <c r="M4409" i="211"/>
  <c r="L4409" i="211"/>
  <c r="J4409" i="211"/>
  <c r="H4409" i="211"/>
  <c r="M4408" i="211"/>
  <c r="L4408" i="211"/>
  <c r="J4408" i="211"/>
  <c r="H4408" i="211"/>
  <c r="M4407" i="211"/>
  <c r="L4407" i="211"/>
  <c r="J4407" i="211"/>
  <c r="H4407" i="211"/>
  <c r="M4406" i="211"/>
  <c r="L4406" i="211"/>
  <c r="J4406" i="211"/>
  <c r="H4406" i="211"/>
  <c r="M4405" i="211"/>
  <c r="L4405" i="211"/>
  <c r="J4405" i="211"/>
  <c r="H4405" i="211"/>
  <c r="M4404" i="211"/>
  <c r="L4404" i="211"/>
  <c r="J4404" i="211"/>
  <c r="H4404" i="211"/>
  <c r="M4403" i="211"/>
  <c r="L4403" i="211"/>
  <c r="J4403" i="211"/>
  <c r="H4403" i="211"/>
  <c r="M4402" i="211"/>
  <c r="L4402" i="211"/>
  <c r="J4402" i="211"/>
  <c r="H4402" i="211"/>
  <c r="M4401" i="211"/>
  <c r="L4401" i="211"/>
  <c r="J4401" i="211"/>
  <c r="H4401" i="211"/>
  <c r="M4400" i="211"/>
  <c r="L4400" i="211"/>
  <c r="J4400" i="211"/>
  <c r="H4400" i="211"/>
  <c r="M4399" i="211"/>
  <c r="L4399" i="211"/>
  <c r="J4399" i="211"/>
  <c r="H4399" i="211"/>
  <c r="M4398" i="211"/>
  <c r="L4398" i="211"/>
  <c r="J4398" i="211"/>
  <c r="H4398" i="211"/>
  <c r="M4397" i="211"/>
  <c r="L4397" i="211"/>
  <c r="J4397" i="211"/>
  <c r="H4397" i="211"/>
  <c r="M4396" i="211"/>
  <c r="L4396" i="211"/>
  <c r="J4396" i="211"/>
  <c r="H4396" i="211"/>
  <c r="M4395" i="211"/>
  <c r="L4395" i="211"/>
  <c r="J4395" i="211"/>
  <c r="H4395" i="211"/>
  <c r="M4394" i="211"/>
  <c r="L4394" i="211"/>
  <c r="J4394" i="211"/>
  <c r="H4394" i="211"/>
  <c r="M4393" i="211"/>
  <c r="L4393" i="211"/>
  <c r="J4393" i="211"/>
  <c r="H4393" i="211"/>
  <c r="M4392" i="211"/>
  <c r="L4392" i="211"/>
  <c r="J4392" i="211"/>
  <c r="H4392" i="211"/>
  <c r="M4391" i="211"/>
  <c r="L4391" i="211"/>
  <c r="J4391" i="211"/>
  <c r="H4391" i="211"/>
  <c r="M4390" i="211"/>
  <c r="L4390" i="211"/>
  <c r="J4390" i="211"/>
  <c r="H4390" i="211"/>
  <c r="M4389" i="211"/>
  <c r="L4389" i="211"/>
  <c r="J4389" i="211"/>
  <c r="H4389" i="211"/>
  <c r="M4388" i="211"/>
  <c r="L4388" i="211"/>
  <c r="J4388" i="211"/>
  <c r="H4388" i="211"/>
  <c r="M4387" i="211"/>
  <c r="L4387" i="211"/>
  <c r="J4387" i="211"/>
  <c r="H4387" i="211"/>
  <c r="M4386" i="211"/>
  <c r="L4386" i="211"/>
  <c r="J4386" i="211"/>
  <c r="H4386" i="211"/>
  <c r="M4382" i="211"/>
  <c r="L4382" i="211"/>
  <c r="J4382" i="211"/>
  <c r="H4382" i="211"/>
  <c r="M4381" i="211"/>
  <c r="L4381" i="211"/>
  <c r="J4381" i="211"/>
  <c r="H4381" i="211"/>
  <c r="M4380" i="211"/>
  <c r="L4380" i="211"/>
  <c r="J4380" i="211"/>
  <c r="H4380" i="211"/>
  <c r="M4379" i="211"/>
  <c r="L4379" i="211"/>
  <c r="J4379" i="211"/>
  <c r="H4379" i="211"/>
  <c r="M4378" i="211"/>
  <c r="L4378" i="211"/>
  <c r="J4378" i="211"/>
  <c r="H4378" i="211"/>
  <c r="M4377" i="211"/>
  <c r="L4377" i="211"/>
  <c r="J4377" i="211"/>
  <c r="H4377" i="211"/>
  <c r="M4376" i="211"/>
  <c r="L4376" i="211"/>
  <c r="J4376" i="211"/>
  <c r="H4376" i="211"/>
  <c r="M4375" i="211"/>
  <c r="L4375" i="211"/>
  <c r="J4375" i="211"/>
  <c r="H4375" i="211"/>
  <c r="M4374" i="211"/>
  <c r="L4374" i="211"/>
  <c r="J4374" i="211"/>
  <c r="H4374" i="211"/>
  <c r="M4373" i="211"/>
  <c r="L4373" i="211"/>
  <c r="J4373" i="211"/>
  <c r="H4373" i="211"/>
  <c r="M4372" i="211"/>
  <c r="L4372" i="211"/>
  <c r="J4372" i="211"/>
  <c r="H4372" i="211"/>
  <c r="M4371" i="211"/>
  <c r="L4371" i="211"/>
  <c r="J4371" i="211"/>
  <c r="H4371" i="211"/>
  <c r="M4370" i="211"/>
  <c r="L4370" i="211"/>
  <c r="J4370" i="211"/>
  <c r="H4370" i="211"/>
  <c r="M4369" i="211"/>
  <c r="L4369" i="211"/>
  <c r="J4369" i="211"/>
  <c r="H4369" i="211"/>
  <c r="M4368" i="211"/>
  <c r="L4368" i="211"/>
  <c r="J4368" i="211"/>
  <c r="H4368" i="211"/>
  <c r="M4367" i="211"/>
  <c r="L4367" i="211"/>
  <c r="J4367" i="211"/>
  <c r="H4367" i="211"/>
  <c r="M4366" i="211"/>
  <c r="L4366" i="211"/>
  <c r="J4366" i="211"/>
  <c r="H4366" i="211"/>
  <c r="M4365" i="211"/>
  <c r="L4365" i="211"/>
  <c r="J4365" i="211"/>
  <c r="H4365" i="211"/>
  <c r="M4364" i="211"/>
  <c r="L4364" i="211"/>
  <c r="J4364" i="211"/>
  <c r="H4364" i="211"/>
  <c r="M4363" i="211"/>
  <c r="L4363" i="211"/>
  <c r="J4363" i="211"/>
  <c r="H4363" i="211"/>
  <c r="M4362" i="211"/>
  <c r="L4362" i="211"/>
  <c r="J4362" i="211"/>
  <c r="H4362" i="211"/>
  <c r="M4361" i="211"/>
  <c r="L4361" i="211"/>
  <c r="J4361" i="211"/>
  <c r="H4361" i="211"/>
  <c r="M4360" i="211"/>
  <c r="L4360" i="211"/>
  <c r="J4360" i="211"/>
  <c r="H4360" i="211"/>
  <c r="M4359" i="211"/>
  <c r="L4359" i="211"/>
  <c r="J4359" i="211"/>
  <c r="H4359" i="211"/>
  <c r="M4358" i="211"/>
  <c r="L4358" i="211"/>
  <c r="J4358" i="211"/>
  <c r="H4358" i="211"/>
  <c r="M4357" i="211"/>
  <c r="L4357" i="211"/>
  <c r="J4357" i="211"/>
  <c r="H4357" i="211"/>
  <c r="M4356" i="211"/>
  <c r="L4356" i="211"/>
  <c r="J4356" i="211"/>
  <c r="H4356" i="211"/>
  <c r="M4355" i="211"/>
  <c r="L4355" i="211"/>
  <c r="J4355" i="211"/>
  <c r="H4355" i="211"/>
  <c r="M4354" i="211"/>
  <c r="L4354" i="211"/>
  <c r="J4354" i="211"/>
  <c r="H4354" i="211"/>
  <c r="M4353" i="211"/>
  <c r="L4353" i="211"/>
  <c r="J4353" i="211"/>
  <c r="H4353" i="211"/>
  <c r="M4352" i="211"/>
  <c r="L4352" i="211"/>
  <c r="J4352" i="211"/>
  <c r="H4352" i="211"/>
  <c r="M4351" i="211"/>
  <c r="L4351" i="211"/>
  <c r="J4351" i="211"/>
  <c r="H4351" i="211"/>
  <c r="M4350" i="211"/>
  <c r="L4350" i="211"/>
  <c r="J4350" i="211"/>
  <c r="H4350" i="211"/>
  <c r="M4349" i="211"/>
  <c r="L4349" i="211"/>
  <c r="J4349" i="211"/>
  <c r="H4349" i="211"/>
  <c r="M4348" i="211"/>
  <c r="L4348" i="211"/>
  <c r="J4348" i="211"/>
  <c r="H4348" i="211"/>
  <c r="M4347" i="211"/>
  <c r="L4347" i="211"/>
  <c r="J4347" i="211"/>
  <c r="H4347" i="211"/>
  <c r="M4346" i="211"/>
  <c r="L4346" i="211"/>
  <c r="J4346" i="211"/>
  <c r="H4346" i="211"/>
  <c r="M4345" i="211"/>
  <c r="L4345" i="211"/>
  <c r="J4345" i="211"/>
  <c r="H4345" i="211"/>
  <c r="M4343" i="211"/>
  <c r="L4343" i="211"/>
  <c r="J4343" i="211"/>
  <c r="H4343" i="211"/>
  <c r="M4342" i="211"/>
  <c r="L4342" i="211"/>
  <c r="J4342" i="211"/>
  <c r="H4342" i="211"/>
  <c r="M4341" i="211"/>
  <c r="L4341" i="211"/>
  <c r="J4341" i="211"/>
  <c r="H4341" i="211"/>
  <c r="M4340" i="211"/>
  <c r="L4340" i="211"/>
  <c r="J4340" i="211"/>
  <c r="H4340" i="211"/>
  <c r="M4339" i="211"/>
  <c r="L4339" i="211"/>
  <c r="J4339" i="211"/>
  <c r="H4339" i="211"/>
  <c r="M4338" i="211"/>
  <c r="L4338" i="211"/>
  <c r="J4338" i="211"/>
  <c r="H4338" i="211"/>
  <c r="M4337" i="211"/>
  <c r="L4337" i="211"/>
  <c r="J4337" i="211"/>
  <c r="H4337" i="211"/>
  <c r="M4336" i="211"/>
  <c r="L4336" i="211"/>
  <c r="J4336" i="211"/>
  <c r="H4336" i="211"/>
  <c r="M4335" i="211"/>
  <c r="L4335" i="211"/>
  <c r="J4335" i="211"/>
  <c r="H4335" i="211"/>
  <c r="M4334" i="211"/>
  <c r="L4334" i="211"/>
  <c r="J4334" i="211"/>
  <c r="H4334" i="211"/>
  <c r="M4333" i="211"/>
  <c r="L4333" i="211"/>
  <c r="J4333" i="211"/>
  <c r="H4333" i="211"/>
  <c r="M4332" i="211"/>
  <c r="L4332" i="211"/>
  <c r="J4332" i="211"/>
  <c r="H4332" i="211"/>
  <c r="M4331" i="211"/>
  <c r="L4331" i="211"/>
  <c r="J4331" i="211"/>
  <c r="H4331" i="211"/>
  <c r="M4330" i="211"/>
  <c r="L4330" i="211"/>
  <c r="J4330" i="211"/>
  <c r="H4330" i="211"/>
  <c r="M4329" i="211"/>
  <c r="L4329" i="211"/>
  <c r="J4329" i="211"/>
  <c r="H4329" i="211"/>
  <c r="M4328" i="211"/>
  <c r="L4328" i="211"/>
  <c r="J4328" i="211"/>
  <c r="H4328" i="211"/>
  <c r="M4327" i="211"/>
  <c r="L4327" i="211"/>
  <c r="J4327" i="211"/>
  <c r="H4327" i="211"/>
  <c r="M4326" i="211"/>
  <c r="L4326" i="211"/>
  <c r="J4326" i="211"/>
  <c r="H4326" i="211"/>
  <c r="M4325" i="211"/>
  <c r="L4325" i="211"/>
  <c r="J4325" i="211"/>
  <c r="H4325" i="211"/>
  <c r="M4324" i="211"/>
  <c r="L4324" i="211"/>
  <c r="J4324" i="211"/>
  <c r="H4324" i="211"/>
  <c r="M4323" i="211"/>
  <c r="L4323" i="211"/>
  <c r="J4323" i="211"/>
  <c r="H4323" i="211"/>
  <c r="M4322" i="211"/>
  <c r="L4322" i="211"/>
  <c r="J4322" i="211"/>
  <c r="H4322" i="211"/>
  <c r="M4321" i="211"/>
  <c r="L4321" i="211"/>
  <c r="J4321" i="211"/>
  <c r="H4321" i="211"/>
  <c r="M4320" i="211"/>
  <c r="L4320" i="211"/>
  <c r="J4320" i="211"/>
  <c r="H4320" i="211"/>
  <c r="M4319" i="211"/>
  <c r="L4319" i="211"/>
  <c r="J4319" i="211"/>
  <c r="H4319" i="211"/>
  <c r="M4318" i="211"/>
  <c r="L4318" i="211"/>
  <c r="J4318" i="211"/>
  <c r="H4318" i="211"/>
  <c r="M4317" i="211"/>
  <c r="L4317" i="211"/>
  <c r="J4317" i="211"/>
  <c r="H4317" i="211"/>
  <c r="M4316" i="211"/>
  <c r="L4316" i="211"/>
  <c r="J4316" i="211"/>
  <c r="H4316" i="211"/>
  <c r="M4315" i="211"/>
  <c r="L4315" i="211"/>
  <c r="J4315" i="211"/>
  <c r="H4315" i="211"/>
  <c r="M4314" i="211"/>
  <c r="L4314" i="211"/>
  <c r="J4314" i="211"/>
  <c r="H4314" i="211"/>
  <c r="M4313" i="211"/>
  <c r="L4313" i="211"/>
  <c r="J4313" i="211"/>
  <c r="H4313" i="211"/>
  <c r="M4312" i="211"/>
  <c r="L4312" i="211"/>
  <c r="J4312" i="211"/>
  <c r="H4312" i="211"/>
  <c r="M4311" i="211"/>
  <c r="L4311" i="211"/>
  <c r="J4311" i="211"/>
  <c r="H4311" i="211"/>
  <c r="M4310" i="211"/>
  <c r="L4310" i="211"/>
  <c r="J4310" i="211"/>
  <c r="H4310" i="211"/>
  <c r="M4309" i="211"/>
  <c r="L4309" i="211"/>
  <c r="J4309" i="211"/>
  <c r="H4309" i="211"/>
  <c r="M4308" i="211"/>
  <c r="L4308" i="211"/>
  <c r="J4308" i="211"/>
  <c r="H4308" i="211"/>
  <c r="M4307" i="211"/>
  <c r="L4307" i="211"/>
  <c r="J4307" i="211"/>
  <c r="H4307" i="211"/>
  <c r="M4306" i="211"/>
  <c r="L4306" i="211"/>
  <c r="J4306" i="211"/>
  <c r="H4306" i="211"/>
  <c r="M4305" i="211"/>
  <c r="L4305" i="211"/>
  <c r="J4305" i="211"/>
  <c r="H4305" i="211"/>
  <c r="M4304" i="211"/>
  <c r="L4304" i="211"/>
  <c r="J4304" i="211"/>
  <c r="H4304" i="211"/>
  <c r="M4303" i="211"/>
  <c r="L4303" i="211"/>
  <c r="J4303" i="211"/>
  <c r="H4303" i="211"/>
  <c r="M4302" i="211"/>
  <c r="L4302" i="211"/>
  <c r="J4302" i="211"/>
  <c r="H4302" i="211"/>
  <c r="M4301" i="211"/>
  <c r="L4301" i="211"/>
  <c r="J4301" i="211"/>
  <c r="H4301" i="211"/>
  <c r="M4300" i="211"/>
  <c r="L4300" i="211"/>
  <c r="J4300" i="211"/>
  <c r="H4300" i="211"/>
  <c r="M4299" i="211"/>
  <c r="L4299" i="211"/>
  <c r="J4299" i="211"/>
  <c r="H4299" i="211"/>
  <c r="M4298" i="211"/>
  <c r="L4298" i="211"/>
  <c r="J4298" i="211"/>
  <c r="H4298" i="211"/>
  <c r="M4297" i="211"/>
  <c r="L4297" i="211"/>
  <c r="J4297" i="211"/>
  <c r="H4297" i="211"/>
  <c r="M4296" i="211"/>
  <c r="L4296" i="211"/>
  <c r="J4296" i="211"/>
  <c r="H4296" i="211"/>
  <c r="M4295" i="211"/>
  <c r="L4295" i="211"/>
  <c r="J4295" i="211"/>
  <c r="H4295" i="211"/>
  <c r="M4294" i="211"/>
  <c r="L4294" i="211"/>
  <c r="J4294" i="211"/>
  <c r="H4294" i="211"/>
  <c r="M4293" i="211"/>
  <c r="L4293" i="211"/>
  <c r="J4293" i="211"/>
  <c r="H4293" i="211"/>
  <c r="M4292" i="211"/>
  <c r="L4292" i="211"/>
  <c r="J4292" i="211"/>
  <c r="H4292" i="211"/>
  <c r="M4291" i="211"/>
  <c r="L4291" i="211"/>
  <c r="J4291" i="211"/>
  <c r="H4291" i="211"/>
  <c r="M4290" i="211"/>
  <c r="L4290" i="211"/>
  <c r="J4290" i="211"/>
  <c r="H4290" i="211"/>
  <c r="M4289" i="211"/>
  <c r="L4289" i="211"/>
  <c r="J4289" i="211"/>
  <c r="H4289" i="211"/>
  <c r="M4288" i="211"/>
  <c r="L4288" i="211"/>
  <c r="J4288" i="211"/>
  <c r="H4288" i="211"/>
  <c r="M4287" i="211"/>
  <c r="L4287" i="211"/>
  <c r="J4287" i="211"/>
  <c r="H4287" i="211"/>
  <c r="M4286" i="211"/>
  <c r="L4286" i="211"/>
  <c r="J4286" i="211"/>
  <c r="H4286" i="211"/>
  <c r="M4285" i="211"/>
  <c r="L4285" i="211"/>
  <c r="J4285" i="211"/>
  <c r="H4285" i="211"/>
  <c r="M4284" i="211"/>
  <c r="L4284" i="211"/>
  <c r="J4284" i="211"/>
  <c r="H4284" i="211"/>
  <c r="M4283" i="211"/>
  <c r="L4283" i="211"/>
  <c r="J4283" i="211"/>
  <c r="H4283" i="211"/>
  <c r="M4282" i="211"/>
  <c r="L4282" i="211"/>
  <c r="J4282" i="211"/>
  <c r="H4282" i="211"/>
  <c r="M4281" i="211"/>
  <c r="L4281" i="211"/>
  <c r="J4281" i="211"/>
  <c r="H4281" i="211"/>
  <c r="M4280" i="211"/>
  <c r="L4280" i="211"/>
  <c r="J4280" i="211"/>
  <c r="H4280" i="211"/>
  <c r="M4279" i="211"/>
  <c r="L4279" i="211"/>
  <c r="J4279" i="211"/>
  <c r="H4279" i="211"/>
  <c r="M4278" i="211"/>
  <c r="L4278" i="211"/>
  <c r="J4278" i="211"/>
  <c r="H4278" i="211"/>
  <c r="M4277" i="211"/>
  <c r="L4277" i="211"/>
  <c r="J4277" i="211"/>
  <c r="H4277" i="211"/>
  <c r="M4276" i="211"/>
  <c r="L4276" i="211"/>
  <c r="J4276" i="211"/>
  <c r="H4276" i="211"/>
  <c r="M4275" i="211"/>
  <c r="L4275" i="211"/>
  <c r="J4275" i="211"/>
  <c r="H4275" i="211"/>
  <c r="M4274" i="211"/>
  <c r="L4274" i="211"/>
  <c r="J4274" i="211"/>
  <c r="H4274" i="211"/>
  <c r="M4273" i="211"/>
  <c r="L4273" i="211"/>
  <c r="J4273" i="211"/>
  <c r="H4273" i="211"/>
  <c r="M4272" i="211"/>
  <c r="L4272" i="211"/>
  <c r="J4272" i="211"/>
  <c r="H4272" i="211"/>
  <c r="M4271" i="211"/>
  <c r="L4271" i="211"/>
  <c r="J4271" i="211"/>
  <c r="H4271" i="211"/>
  <c r="M4270" i="211"/>
  <c r="L4270" i="211"/>
  <c r="J4270" i="211"/>
  <c r="H4270" i="211"/>
  <c r="M4269" i="211"/>
  <c r="L4269" i="211"/>
  <c r="J4269" i="211"/>
  <c r="H4269" i="211"/>
  <c r="M4268" i="211"/>
  <c r="L4268" i="211"/>
  <c r="J4268" i="211"/>
  <c r="H4268" i="211"/>
  <c r="M4267" i="211"/>
  <c r="L4267" i="211"/>
  <c r="J4267" i="211"/>
  <c r="H4267" i="211"/>
  <c r="M4266" i="211"/>
  <c r="L4266" i="211"/>
  <c r="J4266" i="211"/>
  <c r="H4266" i="211"/>
  <c r="M4265" i="211"/>
  <c r="L4265" i="211"/>
  <c r="J4265" i="211"/>
  <c r="H4265" i="211"/>
  <c r="M4264" i="211"/>
  <c r="L4264" i="211"/>
  <c r="J4264" i="211"/>
  <c r="H4264" i="211"/>
  <c r="M4263" i="211"/>
  <c r="L4263" i="211"/>
  <c r="J4263" i="211"/>
  <c r="H4263" i="211"/>
  <c r="M4262" i="211"/>
  <c r="L4262" i="211"/>
  <c r="J4262" i="211"/>
  <c r="H4262" i="211"/>
  <c r="M4261" i="211"/>
  <c r="L4261" i="211"/>
  <c r="J4261" i="211"/>
  <c r="H4261" i="211"/>
  <c r="M4260" i="211"/>
  <c r="L4260" i="211"/>
  <c r="J4260" i="211"/>
  <c r="H4260" i="211"/>
  <c r="M4259" i="211"/>
  <c r="L4259" i="211"/>
  <c r="J4259" i="211"/>
  <c r="H4259" i="211"/>
  <c r="M4258" i="211"/>
  <c r="L4258" i="211"/>
  <c r="J4258" i="211"/>
  <c r="H4258" i="211"/>
  <c r="M4257" i="211"/>
  <c r="L4257" i="211"/>
  <c r="J4257" i="211"/>
  <c r="H4257" i="211"/>
  <c r="M4256" i="211"/>
  <c r="L4256" i="211"/>
  <c r="J4256" i="211"/>
  <c r="H4256" i="211"/>
  <c r="M4255" i="211"/>
  <c r="L4255" i="211"/>
  <c r="J4255" i="211"/>
  <c r="H4255" i="211"/>
  <c r="M4254" i="211"/>
  <c r="L4254" i="211"/>
  <c r="J4254" i="211"/>
  <c r="H4254" i="211"/>
  <c r="M4253" i="211"/>
  <c r="L4253" i="211"/>
  <c r="J4253" i="211"/>
  <c r="H4253" i="211"/>
  <c r="M4252" i="211"/>
  <c r="L4252" i="211"/>
  <c r="J4252" i="211"/>
  <c r="H4252" i="211"/>
  <c r="M4251" i="211"/>
  <c r="L4251" i="211"/>
  <c r="J4251" i="211"/>
  <c r="H4251" i="211"/>
  <c r="M4250" i="211"/>
  <c r="L4250" i="211"/>
  <c r="J4250" i="211"/>
  <c r="H4250" i="211"/>
  <c r="M4249" i="211"/>
  <c r="L4249" i="211"/>
  <c r="J4249" i="211"/>
  <c r="H4249" i="211"/>
  <c r="M4248" i="211"/>
  <c r="L4248" i="211"/>
  <c r="J4248" i="211"/>
  <c r="H4248" i="211"/>
  <c r="M4247" i="211"/>
  <c r="L4247" i="211"/>
  <c r="J4247" i="211"/>
  <c r="H4247" i="211"/>
  <c r="M4246" i="211"/>
  <c r="L4246" i="211"/>
  <c r="J4246" i="211"/>
  <c r="H4246" i="211"/>
  <c r="M4245" i="211"/>
  <c r="L4245" i="211"/>
  <c r="J4245" i="211"/>
  <c r="H4245" i="211"/>
  <c r="M4244" i="211"/>
  <c r="L4244" i="211"/>
  <c r="J4244" i="211"/>
  <c r="H4244" i="211"/>
  <c r="M4243" i="211"/>
  <c r="L4243" i="211"/>
  <c r="J4243" i="211"/>
  <c r="H4243" i="211"/>
  <c r="M4242" i="211"/>
  <c r="L4242" i="211"/>
  <c r="J4242" i="211"/>
  <c r="H4242" i="211"/>
  <c r="M4241" i="211"/>
  <c r="L4241" i="211"/>
  <c r="J4241" i="211"/>
  <c r="H4241" i="211"/>
  <c r="M4240" i="211"/>
  <c r="L4240" i="211"/>
  <c r="J4240" i="211"/>
  <c r="H4240" i="211"/>
  <c r="M4239" i="211"/>
  <c r="L4239" i="211"/>
  <c r="J4239" i="211"/>
  <c r="H4239" i="211"/>
  <c r="M4238" i="211"/>
  <c r="L4238" i="211"/>
  <c r="J4238" i="211"/>
  <c r="H4238" i="211"/>
  <c r="M4237" i="211"/>
  <c r="L4237" i="211"/>
  <c r="J4237" i="211"/>
  <c r="H4237" i="211"/>
  <c r="M4236" i="211"/>
  <c r="L4236" i="211"/>
  <c r="J4236" i="211"/>
  <c r="H4236" i="211"/>
  <c r="M4235" i="211"/>
  <c r="L4235" i="211"/>
  <c r="J4235" i="211"/>
  <c r="H4235" i="211"/>
  <c r="M4234" i="211"/>
  <c r="L4234" i="211"/>
  <c r="J4234" i="211"/>
  <c r="H4234" i="211"/>
  <c r="M4233" i="211"/>
  <c r="L4233" i="211"/>
  <c r="J4233" i="211"/>
  <c r="H4233" i="211"/>
  <c r="M4232" i="211"/>
  <c r="L4232" i="211"/>
  <c r="J4232" i="211"/>
  <c r="H4232" i="211"/>
  <c r="M4231" i="211"/>
  <c r="L4231" i="211"/>
  <c r="J4231" i="211"/>
  <c r="H4231" i="211"/>
  <c r="M4230" i="211"/>
  <c r="L4230" i="211"/>
  <c r="J4230" i="211"/>
  <c r="H4230" i="211"/>
  <c r="M4229" i="211"/>
  <c r="L4229" i="211"/>
  <c r="J4229" i="211"/>
  <c r="H4229" i="211"/>
  <c r="M4228" i="211"/>
  <c r="L4228" i="211"/>
  <c r="J4228" i="211"/>
  <c r="H4228" i="211"/>
  <c r="M4227" i="211"/>
  <c r="L4227" i="211"/>
  <c r="J4227" i="211"/>
  <c r="H4227" i="211"/>
  <c r="M4226" i="211"/>
  <c r="L4226" i="211"/>
  <c r="J4226" i="211"/>
  <c r="H4226" i="211"/>
  <c r="M4225" i="211"/>
  <c r="L4225" i="211"/>
  <c r="J4225" i="211"/>
  <c r="H4225" i="211"/>
  <c r="M4224" i="211"/>
  <c r="L4224" i="211"/>
  <c r="J4224" i="211"/>
  <c r="H4224" i="211"/>
  <c r="M4223" i="211"/>
  <c r="L4223" i="211"/>
  <c r="J4223" i="211"/>
  <c r="H4223" i="211"/>
  <c r="M4222" i="211"/>
  <c r="M4219" i="211"/>
  <c r="L4219" i="211"/>
  <c r="J4219" i="211"/>
  <c r="H4219" i="211"/>
  <c r="M4218" i="211"/>
  <c r="L4218" i="211"/>
  <c r="J4218" i="211"/>
  <c r="H4218" i="211"/>
  <c r="M4217" i="211"/>
  <c r="L4217" i="211"/>
  <c r="J4217" i="211"/>
  <c r="H4217" i="211"/>
  <c r="M4216" i="211"/>
  <c r="L4216" i="211"/>
  <c r="J4216" i="211"/>
  <c r="H4216" i="211"/>
  <c r="M4215" i="211"/>
  <c r="L4215" i="211"/>
  <c r="J4215" i="211"/>
  <c r="H4215" i="211"/>
  <c r="M4214" i="211"/>
  <c r="L4214" i="211"/>
  <c r="J4214" i="211"/>
  <c r="H4214" i="211"/>
  <c r="M4213" i="211"/>
  <c r="L4213" i="211"/>
  <c r="J4213" i="211"/>
  <c r="H4213" i="211"/>
  <c r="M4210" i="211"/>
  <c r="L4210" i="211"/>
  <c r="J4210" i="211"/>
  <c r="H4210" i="211"/>
  <c r="M4209" i="211"/>
  <c r="L4209" i="211"/>
  <c r="J4209" i="211"/>
  <c r="H4209" i="211"/>
  <c r="M4208" i="211"/>
  <c r="L4208" i="211"/>
  <c r="J4208" i="211"/>
  <c r="H4208" i="211"/>
  <c r="M4207" i="211"/>
  <c r="L4207" i="211"/>
  <c r="J4207" i="211"/>
  <c r="H4207" i="211"/>
  <c r="M4206" i="211"/>
  <c r="L4206" i="211"/>
  <c r="J4206" i="211"/>
  <c r="H4206" i="211"/>
  <c r="M4205" i="211"/>
  <c r="L4205" i="211"/>
  <c r="J4205" i="211"/>
  <c r="H4205" i="211"/>
  <c r="M4204" i="211"/>
  <c r="L4204" i="211"/>
  <c r="J4204" i="211"/>
  <c r="H4204" i="211"/>
  <c r="M4203" i="211"/>
  <c r="L4203" i="211"/>
  <c r="J4203" i="211"/>
  <c r="H4203" i="211"/>
  <c r="M4202" i="211"/>
  <c r="L4202" i="211"/>
  <c r="J4202" i="211"/>
  <c r="H4202" i="211"/>
  <c r="M4201" i="211"/>
  <c r="L4201" i="211"/>
  <c r="J4201" i="211"/>
  <c r="H4201" i="211"/>
  <c r="M4200" i="211"/>
  <c r="L4200" i="211"/>
  <c r="J4200" i="211"/>
  <c r="H4200" i="211"/>
  <c r="M4199" i="211"/>
  <c r="L4199" i="211"/>
  <c r="J4199" i="211"/>
  <c r="H4199" i="211"/>
  <c r="M4198" i="211"/>
  <c r="L4198" i="211"/>
  <c r="J4198" i="211"/>
  <c r="H4198" i="211"/>
  <c r="M4197" i="211"/>
  <c r="L4197" i="211"/>
  <c r="J4197" i="211"/>
  <c r="H4197" i="211"/>
  <c r="M4196" i="211"/>
  <c r="L4196" i="211"/>
  <c r="J4196" i="211"/>
  <c r="H4196" i="211"/>
  <c r="M4195" i="211"/>
  <c r="L4195" i="211"/>
  <c r="J4195" i="211"/>
  <c r="H4195" i="211"/>
  <c r="M4194" i="211"/>
  <c r="L4194" i="211"/>
  <c r="J4194" i="211"/>
  <c r="H4194" i="211"/>
  <c r="M4193" i="211"/>
  <c r="L4193" i="211"/>
  <c r="J4193" i="211"/>
  <c r="H4193" i="211"/>
  <c r="M4192" i="211"/>
  <c r="L4192" i="211"/>
  <c r="J4192" i="211"/>
  <c r="H4192" i="211"/>
  <c r="M4191" i="211"/>
  <c r="L4191" i="211"/>
  <c r="J4191" i="211"/>
  <c r="H4191" i="211"/>
  <c r="M4190" i="211"/>
  <c r="L4190" i="211"/>
  <c r="J4190" i="211"/>
  <c r="H4190" i="211"/>
  <c r="M4189" i="211"/>
  <c r="L4189" i="211"/>
  <c r="J4189" i="211"/>
  <c r="H4189" i="211"/>
  <c r="M4188" i="211"/>
  <c r="L4188" i="211"/>
  <c r="J4188" i="211"/>
  <c r="H4188" i="211"/>
  <c r="M4187" i="211"/>
  <c r="L4187" i="211"/>
  <c r="J4187" i="211"/>
  <c r="H4187" i="211"/>
  <c r="M4185" i="211"/>
  <c r="L4185" i="211"/>
  <c r="J4185" i="211"/>
  <c r="H4185" i="211"/>
  <c r="M4184" i="211"/>
  <c r="L4184" i="211"/>
  <c r="J4184" i="211"/>
  <c r="H4184" i="211"/>
  <c r="M4183" i="211"/>
  <c r="L4183" i="211"/>
  <c r="J4183" i="211"/>
  <c r="H4183" i="211"/>
  <c r="M4181" i="211"/>
  <c r="L4181" i="211"/>
  <c r="J4181" i="211"/>
  <c r="H4181" i="211"/>
  <c r="M4180" i="211"/>
  <c r="L4180" i="211"/>
  <c r="J4180" i="211"/>
  <c r="H4180" i="211"/>
  <c r="M4179" i="211"/>
  <c r="L4179" i="211"/>
  <c r="J4179" i="211"/>
  <c r="H4179" i="211"/>
  <c r="M4177" i="211"/>
  <c r="L4177" i="211"/>
  <c r="J4177" i="211"/>
  <c r="H4177" i="211"/>
  <c r="M4176" i="211"/>
  <c r="L4176" i="211"/>
  <c r="J4176" i="211"/>
  <c r="H4176" i="211"/>
  <c r="M4175" i="211"/>
  <c r="L4175" i="211"/>
  <c r="J4175" i="211"/>
  <c r="H4175" i="211"/>
  <c r="M4174" i="211"/>
  <c r="L4174" i="211"/>
  <c r="J4174" i="211"/>
  <c r="H4174" i="211"/>
  <c r="M4173" i="211"/>
  <c r="L4173" i="211"/>
  <c r="J4173" i="211"/>
  <c r="H4173" i="211"/>
  <c r="M4172" i="211"/>
  <c r="L4172" i="211"/>
  <c r="J4172" i="211"/>
  <c r="H4172" i="211"/>
  <c r="M4171" i="211"/>
  <c r="L4171" i="211"/>
  <c r="J4171" i="211"/>
  <c r="H4171" i="211"/>
  <c r="M4170" i="211"/>
  <c r="L4170" i="211"/>
  <c r="J4170" i="211"/>
  <c r="H4170" i="211"/>
  <c r="M4169" i="211"/>
  <c r="L4169" i="211"/>
  <c r="J4169" i="211"/>
  <c r="H4169" i="211"/>
  <c r="M4168" i="211"/>
  <c r="L4168" i="211"/>
  <c r="J4168" i="211"/>
  <c r="H4168" i="211"/>
  <c r="M4167" i="211"/>
  <c r="L4167" i="211"/>
  <c r="J4167" i="211"/>
  <c r="H4167" i="211"/>
  <c r="M4166" i="211"/>
  <c r="L4166" i="211"/>
  <c r="J4166" i="211"/>
  <c r="H4166" i="211"/>
  <c r="M4165" i="211"/>
  <c r="L4165" i="211"/>
  <c r="J4165" i="211"/>
  <c r="H4165" i="211"/>
  <c r="M4164" i="211"/>
  <c r="L4164" i="211"/>
  <c r="J4164" i="211"/>
  <c r="H4164" i="211"/>
  <c r="M4163" i="211"/>
  <c r="L4163" i="211"/>
  <c r="J4163" i="211"/>
  <c r="H4163" i="211"/>
  <c r="M4162" i="211"/>
  <c r="L4162" i="211"/>
  <c r="J4162" i="211"/>
  <c r="H4162" i="211"/>
  <c r="M4161" i="211"/>
  <c r="L4161" i="211"/>
  <c r="J4161" i="211"/>
  <c r="H4161" i="211"/>
  <c r="M4160" i="211"/>
  <c r="L4160" i="211"/>
  <c r="J4160" i="211"/>
  <c r="H4160" i="211"/>
  <c r="M4159" i="211"/>
  <c r="L4159" i="211"/>
  <c r="J4159" i="211"/>
  <c r="H4159" i="211"/>
  <c r="M4158" i="211"/>
  <c r="L4158" i="211"/>
  <c r="J4158" i="211"/>
  <c r="H4158" i="211"/>
  <c r="M4157" i="211"/>
  <c r="L4157" i="211"/>
  <c r="J4157" i="211"/>
  <c r="H4157" i="211"/>
  <c r="M4156" i="211"/>
  <c r="L4156" i="211"/>
  <c r="J4156" i="211"/>
  <c r="H4156" i="211"/>
  <c r="M4155" i="211"/>
  <c r="L4155" i="211"/>
  <c r="J4155" i="211"/>
  <c r="H4155" i="211"/>
  <c r="M4154" i="211"/>
  <c r="L4154" i="211"/>
  <c r="J4154" i="211"/>
  <c r="H4154" i="211"/>
  <c r="M4153" i="211"/>
  <c r="L4153" i="211"/>
  <c r="J4153" i="211"/>
  <c r="H4153" i="211"/>
  <c r="M4152" i="211"/>
  <c r="L4152" i="211"/>
  <c r="J4152" i="211"/>
  <c r="H4152" i="211"/>
  <c r="M4151" i="211"/>
  <c r="L4151" i="211"/>
  <c r="J4151" i="211"/>
  <c r="H4151" i="211"/>
  <c r="M4150" i="211"/>
  <c r="L4150" i="211"/>
  <c r="J4150" i="211"/>
  <c r="H4150" i="211"/>
  <c r="M4149" i="211"/>
  <c r="L4149" i="211"/>
  <c r="J4149" i="211"/>
  <c r="H4149" i="211"/>
  <c r="M4148" i="211"/>
  <c r="L4148" i="211"/>
  <c r="J4148" i="211"/>
  <c r="H4148" i="211"/>
  <c r="M4147" i="211"/>
  <c r="L4147" i="211"/>
  <c r="J4147" i="211"/>
  <c r="H4147" i="211"/>
  <c r="M4146" i="211"/>
  <c r="L4146" i="211"/>
  <c r="J4146" i="211"/>
  <c r="H4146" i="211"/>
  <c r="M4145" i="211"/>
  <c r="L4145" i="211"/>
  <c r="J4145" i="211"/>
  <c r="H4145" i="211"/>
  <c r="M4144" i="211"/>
  <c r="L4144" i="211"/>
  <c r="J4144" i="211"/>
  <c r="H4144" i="211"/>
  <c r="M4143" i="211"/>
  <c r="L4143" i="211"/>
  <c r="J4143" i="211"/>
  <c r="H4143" i="211"/>
  <c r="M4142" i="211"/>
  <c r="L4142" i="211"/>
  <c r="J4142" i="211"/>
  <c r="H4142" i="211"/>
  <c r="M4141" i="211"/>
  <c r="L4141" i="211"/>
  <c r="J4141" i="211"/>
  <c r="H4141" i="211"/>
  <c r="M4139" i="211"/>
  <c r="L4139" i="211"/>
  <c r="J4139" i="211"/>
  <c r="H4139" i="211"/>
  <c r="M4138" i="211"/>
  <c r="L4138" i="211"/>
  <c r="J4138" i="211"/>
  <c r="H4138" i="211"/>
  <c r="M4136" i="211"/>
  <c r="L4136" i="211"/>
  <c r="J4136" i="211"/>
  <c r="H4136" i="211"/>
  <c r="M4135" i="211"/>
  <c r="L4135" i="211"/>
  <c r="J4135" i="211"/>
  <c r="H4135" i="211"/>
  <c r="M4134" i="211"/>
  <c r="L4134" i="211"/>
  <c r="J4134" i="211"/>
  <c r="H4134" i="211"/>
  <c r="M4132" i="211"/>
  <c r="L4132" i="211"/>
  <c r="J4132" i="211"/>
  <c r="H4132" i="211"/>
  <c r="M4131" i="211"/>
  <c r="L4131" i="211"/>
  <c r="J4131" i="211"/>
  <c r="H4131" i="211"/>
  <c r="M4129" i="211"/>
  <c r="L4129" i="211"/>
  <c r="J4129" i="211"/>
  <c r="H4129" i="211"/>
  <c r="M4128" i="211"/>
  <c r="L4128" i="211"/>
  <c r="J4128" i="211"/>
  <c r="H4128" i="211"/>
  <c r="M4126" i="211"/>
  <c r="L4126" i="211"/>
  <c r="J4126" i="211"/>
  <c r="H4126" i="211"/>
  <c r="M4125" i="211"/>
  <c r="L4125" i="211"/>
  <c r="J4125" i="211"/>
  <c r="H4125" i="211"/>
  <c r="M4123" i="211"/>
  <c r="L4123" i="211"/>
  <c r="J4123" i="211"/>
  <c r="H4123" i="211"/>
  <c r="M4122" i="211"/>
  <c r="L4122" i="211"/>
  <c r="J4122" i="211"/>
  <c r="H4122" i="211"/>
  <c r="M4119" i="211"/>
  <c r="L4119" i="211"/>
  <c r="J4119" i="211"/>
  <c r="H4119" i="211"/>
  <c r="M4118" i="211"/>
  <c r="L4118" i="211"/>
  <c r="J4118" i="211"/>
  <c r="H4118" i="211"/>
  <c r="M4117" i="211"/>
  <c r="L4117" i="211"/>
  <c r="J4117" i="211"/>
  <c r="H4117" i="211"/>
  <c r="M4116" i="211"/>
  <c r="L4116" i="211"/>
  <c r="J4116" i="211"/>
  <c r="H4116" i="211"/>
  <c r="M4115" i="211"/>
  <c r="L4115" i="211"/>
  <c r="J4115" i="211"/>
  <c r="H4115" i="211"/>
  <c r="M4114" i="211"/>
  <c r="L4114" i="211"/>
  <c r="J4114" i="211"/>
  <c r="H4114" i="211"/>
  <c r="M4113" i="211"/>
  <c r="L4113" i="211"/>
  <c r="J4113" i="211"/>
  <c r="H4113" i="211"/>
  <c r="M4112" i="211"/>
  <c r="L4112" i="211"/>
  <c r="J4112" i="211"/>
  <c r="H4112" i="211"/>
  <c r="M4111" i="211"/>
  <c r="L4111" i="211"/>
  <c r="J4111" i="211"/>
  <c r="H4111" i="211"/>
  <c r="M4110" i="211"/>
  <c r="L4110" i="211"/>
  <c r="J4110" i="211"/>
  <c r="H4110" i="211"/>
  <c r="M4109" i="211"/>
  <c r="L4109" i="211"/>
  <c r="J4109" i="211"/>
  <c r="H4109" i="211"/>
  <c r="M4108" i="211"/>
  <c r="L4108" i="211"/>
  <c r="J4108" i="211"/>
  <c r="H4108" i="211"/>
  <c r="M4107" i="211"/>
  <c r="L4107" i="211"/>
  <c r="J4107" i="211"/>
  <c r="H4107" i="211"/>
  <c r="M4106" i="211"/>
  <c r="L4106" i="211"/>
  <c r="J4106" i="211"/>
  <c r="H4106" i="211"/>
  <c r="M4105" i="211"/>
  <c r="L4105" i="211"/>
  <c r="J4105" i="211"/>
  <c r="H4105" i="211"/>
  <c r="M4104" i="211"/>
  <c r="L4104" i="211"/>
  <c r="J4104" i="211"/>
  <c r="H4104" i="211"/>
  <c r="M4103" i="211"/>
  <c r="L4103" i="211"/>
  <c r="J4103" i="211"/>
  <c r="H4103" i="211"/>
  <c r="M4102" i="211"/>
  <c r="L4102" i="211"/>
  <c r="J4102" i="211"/>
  <c r="H4102" i="211"/>
  <c r="M4101" i="211"/>
  <c r="L4101" i="211"/>
  <c r="J4101" i="211"/>
  <c r="H4101" i="211"/>
  <c r="M4100" i="211"/>
  <c r="L4100" i="211"/>
  <c r="J4100" i="211"/>
  <c r="H4100" i="211"/>
  <c r="M4099" i="211"/>
  <c r="L4099" i="211"/>
  <c r="J4099" i="211"/>
  <c r="H4099" i="211"/>
  <c r="M4098" i="211"/>
  <c r="L4098" i="211"/>
  <c r="J4098" i="211"/>
  <c r="H4098" i="211"/>
  <c r="M4097" i="211"/>
  <c r="L4097" i="211"/>
  <c r="J4097" i="211"/>
  <c r="H4097" i="211"/>
  <c r="M4096" i="211"/>
  <c r="L4096" i="211"/>
  <c r="J4096" i="211"/>
  <c r="H4096" i="211"/>
  <c r="M4095" i="211"/>
  <c r="L4095" i="211"/>
  <c r="J4095" i="211"/>
  <c r="H4095" i="211"/>
  <c r="M4094" i="211"/>
  <c r="L4094" i="211"/>
  <c r="J4094" i="211"/>
  <c r="H4094" i="211"/>
  <c r="M4093" i="211"/>
  <c r="L4093" i="211"/>
  <c r="J4093" i="211"/>
  <c r="H4093" i="211"/>
  <c r="M4092" i="211"/>
  <c r="L4092" i="211"/>
  <c r="J4092" i="211"/>
  <c r="H4092" i="211"/>
  <c r="M4091" i="211"/>
  <c r="L4091" i="211"/>
  <c r="J4091" i="211"/>
  <c r="H4091" i="211"/>
  <c r="M4090" i="211"/>
  <c r="L4090" i="211"/>
  <c r="J4090" i="211"/>
  <c r="H4090" i="211"/>
  <c r="M4089" i="211"/>
  <c r="L4089" i="211"/>
  <c r="J4089" i="211"/>
  <c r="H4089" i="211"/>
  <c r="M4088" i="211"/>
  <c r="L4088" i="211"/>
  <c r="J4088" i="211"/>
  <c r="H4088" i="211"/>
  <c r="M4087" i="211"/>
  <c r="L4087" i="211"/>
  <c r="J4087" i="211"/>
  <c r="H4087" i="211"/>
  <c r="M4086" i="211"/>
  <c r="L4086" i="211"/>
  <c r="J4086" i="211"/>
  <c r="H4086" i="211"/>
  <c r="M4085" i="211"/>
  <c r="L4085" i="211"/>
  <c r="J4085" i="211"/>
  <c r="H4085" i="211"/>
  <c r="M4084" i="211"/>
  <c r="L4084" i="211"/>
  <c r="J4084" i="211"/>
  <c r="H4084" i="211"/>
  <c r="M4083" i="211"/>
  <c r="L4083" i="211"/>
  <c r="J4083" i="211"/>
  <c r="H4083" i="211"/>
  <c r="M4082" i="211"/>
  <c r="L4082" i="211"/>
  <c r="J4082" i="211"/>
  <c r="H4082" i="211"/>
  <c r="M4081" i="211"/>
  <c r="L4081" i="211"/>
  <c r="J4081" i="211"/>
  <c r="H4081" i="211"/>
  <c r="M4080" i="211"/>
  <c r="L4080" i="211"/>
  <c r="J4080" i="211"/>
  <c r="H4080" i="211"/>
  <c r="M4079" i="211"/>
  <c r="L4079" i="211"/>
  <c r="J4079" i="211"/>
  <c r="H4079" i="211"/>
  <c r="M4078" i="211"/>
  <c r="L4078" i="211"/>
  <c r="J4078" i="211"/>
  <c r="H4078" i="211"/>
  <c r="M4077" i="211"/>
  <c r="L4077" i="211"/>
  <c r="J4077" i="211"/>
  <c r="H4077" i="211"/>
  <c r="M4076" i="211"/>
  <c r="L4076" i="211"/>
  <c r="J4076" i="211"/>
  <c r="H4076" i="211"/>
  <c r="M4075" i="211"/>
  <c r="L4075" i="211"/>
  <c r="J4075" i="211"/>
  <c r="H4075" i="211"/>
  <c r="M4074" i="211"/>
  <c r="L4074" i="211"/>
  <c r="J4074" i="211"/>
  <c r="H4074" i="211"/>
  <c r="M4073" i="211"/>
  <c r="L4073" i="211"/>
  <c r="J4073" i="211"/>
  <c r="H4073" i="211"/>
  <c r="M4072" i="211"/>
  <c r="L4072" i="211"/>
  <c r="J4072" i="211"/>
  <c r="H4072" i="211"/>
  <c r="M4071" i="211"/>
  <c r="L4071" i="211"/>
  <c r="J4071" i="211"/>
  <c r="H4071" i="211"/>
  <c r="M4070" i="211"/>
  <c r="L4070" i="211"/>
  <c r="J4070" i="211"/>
  <c r="H4070" i="211"/>
  <c r="M4069" i="211"/>
  <c r="L4069" i="211"/>
  <c r="J4069" i="211"/>
  <c r="H4069" i="211"/>
  <c r="M4068" i="211"/>
  <c r="L4068" i="211"/>
  <c r="J4068" i="211"/>
  <c r="H4068" i="211"/>
  <c r="M4067" i="211"/>
  <c r="L4067" i="211"/>
  <c r="J4067" i="211"/>
  <c r="H4067" i="211"/>
  <c r="M4066" i="211"/>
  <c r="L4066" i="211"/>
  <c r="J4066" i="211"/>
  <c r="H4066" i="211"/>
  <c r="M4065" i="211"/>
  <c r="L4065" i="211"/>
  <c r="J4065" i="211"/>
  <c r="H4065" i="211"/>
  <c r="M4064" i="211"/>
  <c r="L4064" i="211"/>
  <c r="J4064" i="211"/>
  <c r="H4064" i="211"/>
  <c r="M4063" i="211"/>
  <c r="L4063" i="211"/>
  <c r="J4063" i="211"/>
  <c r="H4063" i="211"/>
  <c r="M4062" i="211"/>
  <c r="L4062" i="211"/>
  <c r="J4062" i="211"/>
  <c r="H4062" i="211"/>
  <c r="M4061" i="211"/>
  <c r="L4061" i="211"/>
  <c r="J4061" i="211"/>
  <c r="H4061" i="211"/>
  <c r="M4060" i="211"/>
  <c r="L4060" i="211"/>
  <c r="J4060" i="211"/>
  <c r="H4060" i="211"/>
  <c r="M4059" i="211"/>
  <c r="L4059" i="211"/>
  <c r="J4059" i="211"/>
  <c r="H4059" i="211"/>
  <c r="M4058" i="211"/>
  <c r="L4058" i="211"/>
  <c r="J4058" i="211"/>
  <c r="H4058" i="211"/>
  <c r="M4057" i="211"/>
  <c r="L4057" i="211"/>
  <c r="J4057" i="211"/>
  <c r="H4057" i="211"/>
  <c r="M4056" i="211"/>
  <c r="L4056" i="211"/>
  <c r="J4056" i="211"/>
  <c r="H4056" i="211"/>
  <c r="M4055" i="211"/>
  <c r="L4055" i="211"/>
  <c r="J4055" i="211"/>
  <c r="H4055" i="211"/>
  <c r="M4054" i="211"/>
  <c r="L4054" i="211"/>
  <c r="J4054" i="211"/>
  <c r="H4054" i="211"/>
  <c r="M4053" i="211"/>
  <c r="L4053" i="211"/>
  <c r="J4053" i="211"/>
  <c r="H4053" i="211"/>
  <c r="M4052" i="211"/>
  <c r="L4052" i="211"/>
  <c r="J4052" i="211"/>
  <c r="H4052" i="211"/>
  <c r="M4051" i="211"/>
  <c r="L4051" i="211"/>
  <c r="J4051" i="211"/>
  <c r="H4051" i="211"/>
  <c r="M4050" i="211"/>
  <c r="L4050" i="211"/>
  <c r="J4050" i="211"/>
  <c r="H4050" i="211"/>
  <c r="M4049" i="211"/>
  <c r="L4049" i="211"/>
  <c r="J4049" i="211"/>
  <c r="H4049" i="211"/>
  <c r="M4048" i="211"/>
  <c r="L4048" i="211"/>
  <c r="J4048" i="211"/>
  <c r="H4048" i="211"/>
  <c r="M4047" i="211"/>
  <c r="L4047" i="211"/>
  <c r="J4047" i="211"/>
  <c r="H4047" i="211"/>
  <c r="M4046" i="211"/>
  <c r="L4046" i="211"/>
  <c r="J4046" i="211"/>
  <c r="H4046" i="211"/>
  <c r="M4045" i="211"/>
  <c r="L4045" i="211"/>
  <c r="J4045" i="211"/>
  <c r="H4045" i="211"/>
  <c r="M4044" i="211"/>
  <c r="L4044" i="211"/>
  <c r="J4044" i="211"/>
  <c r="H4044" i="211"/>
  <c r="M4043" i="211"/>
  <c r="L4043" i="211"/>
  <c r="J4043" i="211"/>
  <c r="H4043" i="211"/>
  <c r="M4042" i="211"/>
  <c r="L4042" i="211"/>
  <c r="J4042" i="211"/>
  <c r="H4042" i="211"/>
  <c r="M4041" i="211"/>
  <c r="L4041" i="211"/>
  <c r="J4041" i="211"/>
  <c r="H4041" i="211"/>
  <c r="M4040" i="211"/>
  <c r="L4040" i="211"/>
  <c r="J4040" i="211"/>
  <c r="H4040" i="211"/>
  <c r="M4039" i="211"/>
  <c r="L4039" i="211"/>
  <c r="J4039" i="211"/>
  <c r="H4039" i="211"/>
  <c r="M4038" i="211"/>
  <c r="L4038" i="211"/>
  <c r="J4038" i="211"/>
  <c r="H4038" i="211"/>
  <c r="M4037" i="211"/>
  <c r="L4037" i="211"/>
  <c r="J4037" i="211"/>
  <c r="H4037" i="211"/>
  <c r="M4036" i="211"/>
  <c r="L4036" i="211"/>
  <c r="J4036" i="211"/>
  <c r="H4036" i="211"/>
  <c r="M4035" i="211"/>
  <c r="L4035" i="211"/>
  <c r="J4035" i="211"/>
  <c r="H4035" i="211"/>
  <c r="M4034" i="211"/>
  <c r="L4034" i="211"/>
  <c r="J4034" i="211"/>
  <c r="H4034" i="211"/>
  <c r="M4033" i="211"/>
  <c r="L4033" i="211"/>
  <c r="J4033" i="211"/>
  <c r="H4033" i="211"/>
  <c r="M4032" i="211"/>
  <c r="L4032" i="211"/>
  <c r="J4032" i="211"/>
  <c r="H4032" i="211"/>
  <c r="M4031" i="211"/>
  <c r="L4031" i="211"/>
  <c r="J4031" i="211"/>
  <c r="H4031" i="211"/>
  <c r="M4030" i="211"/>
  <c r="L4030" i="211"/>
  <c r="J4030" i="211"/>
  <c r="H4030" i="211"/>
  <c r="M4029" i="211"/>
  <c r="L4029" i="211"/>
  <c r="J4029" i="211"/>
  <c r="H4029" i="211"/>
  <c r="M4028" i="211"/>
  <c r="L4028" i="211"/>
  <c r="J4028" i="211"/>
  <c r="H4028" i="211"/>
  <c r="M4027" i="211"/>
  <c r="L4027" i="211"/>
  <c r="J4027" i="211"/>
  <c r="H4027" i="211"/>
  <c r="M4026" i="211"/>
  <c r="L4026" i="211"/>
  <c r="J4026" i="211"/>
  <c r="H4026" i="211"/>
  <c r="M4025" i="211"/>
  <c r="L4025" i="211"/>
  <c r="J4025" i="211"/>
  <c r="H4025" i="211"/>
  <c r="M4024" i="211"/>
  <c r="L4024" i="211"/>
  <c r="J4024" i="211"/>
  <c r="H4024" i="211"/>
  <c r="M4023" i="211"/>
  <c r="L4023" i="211"/>
  <c r="J4023" i="211"/>
  <c r="H4023" i="211"/>
  <c r="M4022" i="211"/>
  <c r="L4022" i="211"/>
  <c r="J4022" i="211"/>
  <c r="H4022" i="211"/>
  <c r="M4021" i="211"/>
  <c r="L4021" i="211"/>
  <c r="J4021" i="211"/>
  <c r="H4021" i="211"/>
  <c r="M4020" i="211"/>
  <c r="L4020" i="211"/>
  <c r="J4020" i="211"/>
  <c r="H4020" i="211"/>
  <c r="M4019" i="211"/>
  <c r="L4019" i="211"/>
  <c r="J4019" i="211"/>
  <c r="H4019" i="211"/>
  <c r="M4018" i="211"/>
  <c r="L4018" i="211"/>
  <c r="J4018" i="211"/>
  <c r="H4018" i="211"/>
  <c r="M4017" i="211"/>
  <c r="L4017" i="211"/>
  <c r="J4017" i="211"/>
  <c r="H4017" i="211"/>
  <c r="M4016" i="211"/>
  <c r="L4016" i="211"/>
  <c r="J4016" i="211"/>
  <c r="H4016" i="211"/>
  <c r="M4015" i="211"/>
  <c r="L4015" i="211"/>
  <c r="J4015" i="211"/>
  <c r="H4015" i="211"/>
  <c r="M4014" i="211"/>
  <c r="L4014" i="211"/>
  <c r="J4014" i="211"/>
  <c r="H4014" i="211"/>
  <c r="M4013" i="211"/>
  <c r="L4013" i="211"/>
  <c r="J4013" i="211"/>
  <c r="H4013" i="211"/>
  <c r="M4012" i="211"/>
  <c r="L4012" i="211"/>
  <c r="J4012" i="211"/>
  <c r="H4012" i="211"/>
  <c r="M4011" i="211"/>
  <c r="M4008" i="211"/>
  <c r="L4008" i="211"/>
  <c r="J4008" i="211"/>
  <c r="H4008" i="211"/>
  <c r="M4006" i="211"/>
  <c r="L4006" i="211"/>
  <c r="J4006" i="211"/>
  <c r="H4006" i="211"/>
  <c r="M4005" i="211"/>
  <c r="L4005" i="211"/>
  <c r="J4005" i="211"/>
  <c r="H4005" i="211"/>
  <c r="M4004" i="211"/>
  <c r="L4004" i="211"/>
  <c r="J4004" i="211"/>
  <c r="H4004" i="211"/>
  <c r="M4003" i="211"/>
  <c r="L4003" i="211"/>
  <c r="J4003" i="211"/>
  <c r="H4003" i="211"/>
  <c r="M4002" i="211"/>
  <c r="L4002" i="211"/>
  <c r="J4002" i="211"/>
  <c r="H4002" i="211"/>
  <c r="M4001" i="211"/>
  <c r="L4001" i="211"/>
  <c r="J4001" i="211"/>
  <c r="H4001" i="211"/>
  <c r="M4000" i="211"/>
  <c r="L4000" i="211"/>
  <c r="J4000" i="211"/>
  <c r="H4000" i="211"/>
  <c r="M3999" i="211"/>
  <c r="L3999" i="211"/>
  <c r="J3999" i="211"/>
  <c r="H3999" i="211"/>
  <c r="M3998" i="211"/>
  <c r="L3998" i="211"/>
  <c r="J3998" i="211"/>
  <c r="H3998" i="211"/>
  <c r="M3997" i="211"/>
  <c r="L3997" i="211"/>
  <c r="J3997" i="211"/>
  <c r="H3997" i="211"/>
  <c r="M3996" i="211"/>
  <c r="L3996" i="211"/>
  <c r="J3996" i="211"/>
  <c r="H3996" i="211"/>
  <c r="M3994" i="211"/>
  <c r="L3994" i="211"/>
  <c r="J3994" i="211"/>
  <c r="H3994" i="211"/>
  <c r="M3993" i="211"/>
  <c r="L3993" i="211"/>
  <c r="J3993" i="211"/>
  <c r="H3993" i="211"/>
  <c r="M3992" i="211"/>
  <c r="L3992" i="211"/>
  <c r="J3992" i="211"/>
  <c r="H3992" i="211"/>
  <c r="M3991" i="211"/>
  <c r="L3991" i="211"/>
  <c r="J3991" i="211"/>
  <c r="H3991" i="211"/>
  <c r="M3990" i="211"/>
  <c r="L3990" i="211"/>
  <c r="J3990" i="211"/>
  <c r="H3990" i="211"/>
  <c r="M3988" i="211"/>
  <c r="L3988" i="211"/>
  <c r="J3988" i="211"/>
  <c r="H3988" i="211"/>
  <c r="M3987" i="211"/>
  <c r="L3987" i="211"/>
  <c r="J3987" i="211"/>
  <c r="H3987" i="211"/>
  <c r="M3986" i="211"/>
  <c r="L3986" i="211"/>
  <c r="J3986" i="211"/>
  <c r="H3986" i="211"/>
  <c r="M3985" i="211"/>
  <c r="L3985" i="211"/>
  <c r="J3985" i="211"/>
  <c r="H3985" i="211"/>
  <c r="M3984" i="211"/>
  <c r="L3984" i="211"/>
  <c r="J3984" i="211"/>
  <c r="H3984" i="211"/>
  <c r="M3983" i="211"/>
  <c r="L3983" i="211"/>
  <c r="J3983" i="211"/>
  <c r="H3983" i="211"/>
  <c r="M3982" i="211"/>
  <c r="L3982" i="211"/>
  <c r="J3982" i="211"/>
  <c r="H3982" i="211"/>
  <c r="M3981" i="211"/>
  <c r="L3981" i="211"/>
  <c r="J3981" i="211"/>
  <c r="H3981" i="211"/>
  <c r="M3980" i="211"/>
  <c r="L3980" i="211"/>
  <c r="J3980" i="211"/>
  <c r="H3980" i="211"/>
  <c r="M3979" i="211"/>
  <c r="L3979" i="211"/>
  <c r="J3979" i="211"/>
  <c r="H3979" i="211"/>
  <c r="M3978" i="211"/>
  <c r="L3978" i="211"/>
  <c r="J3978" i="211"/>
  <c r="H3978" i="211"/>
  <c r="M3977" i="211"/>
  <c r="L3977" i="211"/>
  <c r="J3977" i="211"/>
  <c r="H3977" i="211"/>
  <c r="M3976" i="211"/>
  <c r="L3976" i="211"/>
  <c r="J3976" i="211"/>
  <c r="H3976" i="211"/>
  <c r="M3975" i="211"/>
  <c r="L3975" i="211"/>
  <c r="J3975" i="211"/>
  <c r="H3975" i="211"/>
  <c r="M3974" i="211"/>
  <c r="L3974" i="211"/>
  <c r="J3974" i="211"/>
  <c r="H3974" i="211"/>
  <c r="M3973" i="211"/>
  <c r="L3973" i="211"/>
  <c r="J3973" i="211"/>
  <c r="H3973" i="211"/>
  <c r="M3972" i="211"/>
  <c r="L3972" i="211"/>
  <c r="J3972" i="211"/>
  <c r="H3972" i="211"/>
  <c r="M3971" i="211"/>
  <c r="L3971" i="211"/>
  <c r="J3971" i="211"/>
  <c r="H3971" i="211"/>
  <c r="M3968" i="211"/>
  <c r="L3968" i="211"/>
  <c r="J3968" i="211"/>
  <c r="H3968" i="211"/>
  <c r="M3967" i="211"/>
  <c r="L3967" i="211"/>
  <c r="J3967" i="211"/>
  <c r="H3967" i="211"/>
  <c r="M3966" i="211"/>
  <c r="L3966" i="211"/>
  <c r="J3966" i="211"/>
  <c r="H3966" i="211"/>
  <c r="M3965" i="211"/>
  <c r="L3965" i="211"/>
  <c r="J3965" i="211"/>
  <c r="H3965" i="211"/>
  <c r="M3964" i="211"/>
  <c r="L3964" i="211"/>
  <c r="J3964" i="211"/>
  <c r="H3964" i="211"/>
  <c r="M3963" i="211"/>
  <c r="L3963" i="211"/>
  <c r="J3963" i="211"/>
  <c r="H3963" i="211"/>
  <c r="M3962" i="211"/>
  <c r="L3962" i="211"/>
  <c r="J3962" i="211"/>
  <c r="H3962" i="211"/>
  <c r="M3961" i="211"/>
  <c r="L3961" i="211"/>
  <c r="J3961" i="211"/>
  <c r="H3961" i="211"/>
  <c r="M3960" i="211"/>
  <c r="L3960" i="211"/>
  <c r="J3960" i="211"/>
  <c r="H3960" i="211"/>
  <c r="M3959" i="211"/>
  <c r="L3959" i="211"/>
  <c r="J3959" i="211"/>
  <c r="H3959" i="211"/>
  <c r="M3958" i="211"/>
  <c r="L3958" i="211"/>
  <c r="J3958" i="211"/>
  <c r="H3958" i="211"/>
  <c r="M3957" i="211"/>
  <c r="L3957" i="211"/>
  <c r="J3957" i="211"/>
  <c r="H3957" i="211"/>
  <c r="M3956" i="211"/>
  <c r="L3956" i="211"/>
  <c r="J3956" i="211"/>
  <c r="H3956" i="211"/>
  <c r="M3955" i="211"/>
  <c r="L3955" i="211"/>
  <c r="J3955" i="211"/>
  <c r="H3955" i="211"/>
  <c r="M3954" i="211"/>
  <c r="L3954" i="211"/>
  <c r="J3954" i="211"/>
  <c r="H3954" i="211"/>
  <c r="M3953" i="211"/>
  <c r="L3953" i="211"/>
  <c r="J3953" i="211"/>
  <c r="H3953" i="211"/>
  <c r="M3952" i="211"/>
  <c r="L3952" i="211"/>
  <c r="J3952" i="211"/>
  <c r="H3952" i="211"/>
  <c r="M3951" i="211"/>
  <c r="L3951" i="211"/>
  <c r="J3951" i="211"/>
  <c r="H3951" i="211"/>
  <c r="M3950" i="211"/>
  <c r="L3950" i="211"/>
  <c r="J3950" i="211"/>
  <c r="H3950" i="211"/>
  <c r="M3949" i="211"/>
  <c r="L3949" i="211"/>
  <c r="J3949" i="211"/>
  <c r="H3949" i="211"/>
  <c r="M3948" i="211"/>
  <c r="L3948" i="211"/>
  <c r="J3948" i="211"/>
  <c r="H3948" i="211"/>
  <c r="M3947" i="211"/>
  <c r="L3947" i="211"/>
  <c r="J3947" i="211"/>
  <c r="H3947" i="211"/>
  <c r="M3946" i="211"/>
  <c r="L3946" i="211"/>
  <c r="J3946" i="211"/>
  <c r="H3946" i="211"/>
  <c r="M3945" i="211"/>
  <c r="L3945" i="211"/>
  <c r="J3945" i="211"/>
  <c r="H3945" i="211"/>
  <c r="M3944" i="211"/>
  <c r="L3944" i="211"/>
  <c r="J3944" i="211"/>
  <c r="H3944" i="211"/>
  <c r="M3943" i="211"/>
  <c r="L3943" i="211"/>
  <c r="J3943" i="211"/>
  <c r="H3943" i="211"/>
  <c r="M3942" i="211"/>
  <c r="L3942" i="211"/>
  <c r="J3942" i="211"/>
  <c r="H3942" i="211"/>
  <c r="M3941" i="211"/>
  <c r="L3941" i="211"/>
  <c r="J3941" i="211"/>
  <c r="H3941" i="211"/>
  <c r="M3940" i="211"/>
  <c r="L3940" i="211"/>
  <c r="J3940" i="211"/>
  <c r="H3940" i="211"/>
  <c r="M3939" i="211"/>
  <c r="L3939" i="211"/>
  <c r="J3939" i="211"/>
  <c r="H3939" i="211"/>
  <c r="M3938" i="211"/>
  <c r="L3938" i="211"/>
  <c r="J3938" i="211"/>
  <c r="H3938" i="211"/>
  <c r="M3937" i="211"/>
  <c r="L3937" i="211"/>
  <c r="J3937" i="211"/>
  <c r="H3937" i="211"/>
  <c r="M3936" i="211"/>
  <c r="L3936" i="211"/>
  <c r="J3936" i="211"/>
  <c r="H3936" i="211"/>
  <c r="M3935" i="211"/>
  <c r="L3935" i="211"/>
  <c r="J3935" i="211"/>
  <c r="H3935" i="211"/>
  <c r="M3934" i="211"/>
  <c r="L3934" i="211"/>
  <c r="J3934" i="211"/>
  <c r="H3934" i="211"/>
  <c r="M3933" i="211"/>
  <c r="L3933" i="211"/>
  <c r="J3933" i="211"/>
  <c r="H3933" i="211"/>
  <c r="M3932" i="211"/>
  <c r="L3932" i="211"/>
  <c r="J3932" i="211"/>
  <c r="H3932" i="211"/>
  <c r="M3931" i="211"/>
  <c r="L3931" i="211"/>
  <c r="J3931" i="211"/>
  <c r="H3931" i="211"/>
  <c r="M3930" i="211"/>
  <c r="L3930" i="211"/>
  <c r="J3930" i="211"/>
  <c r="H3930" i="211"/>
  <c r="M3929" i="211"/>
  <c r="L3929" i="211"/>
  <c r="J3929" i="211"/>
  <c r="H3929" i="211"/>
  <c r="M3928" i="211"/>
  <c r="L3928" i="211"/>
  <c r="J3928" i="211"/>
  <c r="H3928" i="211"/>
  <c r="M3927" i="211"/>
  <c r="L3927" i="211"/>
  <c r="J3927" i="211"/>
  <c r="H3927" i="211"/>
  <c r="M3926" i="211"/>
  <c r="L3926" i="211"/>
  <c r="J3926" i="211"/>
  <c r="H3926" i="211"/>
  <c r="M3925" i="211"/>
  <c r="L3925" i="211"/>
  <c r="J3925" i="211"/>
  <c r="H3925" i="211"/>
  <c r="M3924" i="211"/>
  <c r="L3924" i="211"/>
  <c r="J3924" i="211"/>
  <c r="H3924" i="211"/>
  <c r="M3923" i="211"/>
  <c r="L3923" i="211"/>
  <c r="J3923" i="211"/>
  <c r="H3923" i="211"/>
  <c r="M3922" i="211"/>
  <c r="L3922" i="211"/>
  <c r="J3922" i="211"/>
  <c r="H3922" i="211"/>
  <c r="M3921" i="211"/>
  <c r="L3921" i="211"/>
  <c r="J3921" i="211"/>
  <c r="H3921" i="211"/>
  <c r="M3920" i="211"/>
  <c r="L3920" i="211"/>
  <c r="J3920" i="211"/>
  <c r="H3920" i="211"/>
  <c r="M3919" i="211"/>
  <c r="L3919" i="211"/>
  <c r="J3919" i="211"/>
  <c r="H3919" i="211"/>
  <c r="M3918" i="211"/>
  <c r="L3918" i="211"/>
  <c r="J3918" i="211"/>
  <c r="H3918" i="211"/>
  <c r="M3917" i="211"/>
  <c r="L3917" i="211"/>
  <c r="J3917" i="211"/>
  <c r="H3917" i="211"/>
  <c r="M3916" i="211"/>
  <c r="L3916" i="211"/>
  <c r="J3916" i="211"/>
  <c r="H3916" i="211"/>
  <c r="M3915" i="211"/>
  <c r="L3915" i="211"/>
  <c r="J3915" i="211"/>
  <c r="H3915" i="211"/>
  <c r="M3914" i="211"/>
  <c r="L3914" i="211"/>
  <c r="J3914" i="211"/>
  <c r="H3914" i="211"/>
  <c r="M3913" i="211"/>
  <c r="L3913" i="211"/>
  <c r="J3913" i="211"/>
  <c r="H3913" i="211"/>
  <c r="M3912" i="211"/>
  <c r="L3912" i="211"/>
  <c r="J3912" i="211"/>
  <c r="H3912" i="211"/>
  <c r="M3911" i="211"/>
  <c r="L3911" i="211"/>
  <c r="J3911" i="211"/>
  <c r="H3911" i="211"/>
  <c r="M3910" i="211"/>
  <c r="L3910" i="211"/>
  <c r="J3910" i="211"/>
  <c r="H3910" i="211"/>
  <c r="M3909" i="211"/>
  <c r="L3909" i="211"/>
  <c r="J3909" i="211"/>
  <c r="H3909" i="211"/>
  <c r="M3908" i="211"/>
  <c r="L3908" i="211"/>
  <c r="J3908" i="211"/>
  <c r="H3908" i="211"/>
  <c r="M3907" i="211"/>
  <c r="L3907" i="211"/>
  <c r="J3907" i="211"/>
  <c r="H3907" i="211"/>
  <c r="M3906" i="211"/>
  <c r="L3906" i="211"/>
  <c r="J3906" i="211"/>
  <c r="H3906" i="211"/>
  <c r="M3905" i="211"/>
  <c r="L3905" i="211"/>
  <c r="J3905" i="211"/>
  <c r="H3905" i="211"/>
  <c r="M3904" i="211"/>
  <c r="L3904" i="211"/>
  <c r="J3904" i="211"/>
  <c r="H3904" i="211"/>
  <c r="M3903" i="211"/>
  <c r="L3903" i="211"/>
  <c r="J3903" i="211"/>
  <c r="H3903" i="211"/>
  <c r="M3902" i="211"/>
  <c r="L3902" i="211"/>
  <c r="J3902" i="211"/>
  <c r="H3902" i="211"/>
  <c r="M3901" i="211"/>
  <c r="L3901" i="211"/>
  <c r="J3901" i="211"/>
  <c r="H3901" i="211"/>
  <c r="M3900" i="211"/>
  <c r="L3900" i="211"/>
  <c r="J3900" i="211"/>
  <c r="H3900" i="211"/>
  <c r="M3899" i="211"/>
  <c r="L3899" i="211"/>
  <c r="J3899" i="211"/>
  <c r="H3899" i="211"/>
  <c r="M3898" i="211"/>
  <c r="L3898" i="211"/>
  <c r="J3898" i="211"/>
  <c r="H3898" i="211"/>
  <c r="M3897" i="211"/>
  <c r="L3897" i="211"/>
  <c r="J3897" i="211"/>
  <c r="H3897" i="211"/>
  <c r="M3896" i="211"/>
  <c r="L3896" i="211"/>
  <c r="J3896" i="211"/>
  <c r="H3896" i="211"/>
  <c r="M3895" i="211"/>
  <c r="L3895" i="211"/>
  <c r="J3895" i="211"/>
  <c r="H3895" i="211"/>
  <c r="M3894" i="211"/>
  <c r="L3894" i="211"/>
  <c r="J3894" i="211"/>
  <c r="H3894" i="211"/>
  <c r="M3893" i="211"/>
  <c r="L3893" i="211"/>
  <c r="J3893" i="211"/>
  <c r="H3893" i="211"/>
  <c r="M3892" i="211"/>
  <c r="L3892" i="211"/>
  <c r="J3892" i="211"/>
  <c r="H3892" i="211"/>
  <c r="M3891" i="211"/>
  <c r="L3891" i="211"/>
  <c r="J3891" i="211"/>
  <c r="H3891" i="211"/>
  <c r="M3890" i="211"/>
  <c r="L3890" i="211"/>
  <c r="J3890" i="211"/>
  <c r="H3890" i="211"/>
  <c r="M3889" i="211"/>
  <c r="L3889" i="211"/>
  <c r="J3889" i="211"/>
  <c r="H3889" i="211"/>
  <c r="M3888" i="211"/>
  <c r="L3888" i="211"/>
  <c r="J3888" i="211"/>
  <c r="H3888" i="211"/>
  <c r="M3887" i="211"/>
  <c r="L3887" i="211"/>
  <c r="J3887" i="211"/>
  <c r="H3887" i="211"/>
  <c r="M3886" i="211"/>
  <c r="L3886" i="211"/>
  <c r="J3886" i="211"/>
  <c r="H3886" i="211"/>
  <c r="M3885" i="211"/>
  <c r="M3884" i="211"/>
  <c r="L3884" i="211"/>
  <c r="J3884" i="211"/>
  <c r="H3884" i="211"/>
  <c r="M3882" i="211"/>
  <c r="L3882" i="211"/>
  <c r="J3882" i="211"/>
  <c r="H3882" i="211"/>
  <c r="M3880" i="211"/>
  <c r="L3880" i="211"/>
  <c r="J3880" i="211"/>
  <c r="H3880" i="211"/>
  <c r="M3879" i="211"/>
  <c r="L3879" i="211"/>
  <c r="J3879" i="211"/>
  <c r="H3879" i="211"/>
  <c r="M3878" i="211"/>
  <c r="L3878" i="211"/>
  <c r="J3878" i="211"/>
  <c r="H3878" i="211"/>
  <c r="M3877" i="211"/>
  <c r="L3877" i="211"/>
  <c r="J3877" i="211"/>
  <c r="H3877" i="211"/>
  <c r="M3876" i="211"/>
  <c r="L3876" i="211"/>
  <c r="J3876" i="211"/>
  <c r="H3876" i="211"/>
  <c r="M3875" i="211"/>
  <c r="L3875" i="211"/>
  <c r="J3875" i="211"/>
  <c r="H3875" i="211"/>
  <c r="M3874" i="211"/>
  <c r="L3874" i="211"/>
  <c r="J3874" i="211"/>
  <c r="H3874" i="211"/>
  <c r="M3873" i="211"/>
  <c r="L3873" i="211"/>
  <c r="J3873" i="211"/>
  <c r="H3873" i="211"/>
  <c r="M3872" i="211"/>
  <c r="L3872" i="211"/>
  <c r="J3872" i="211"/>
  <c r="H3872" i="211"/>
  <c r="M3871" i="211"/>
  <c r="L3871" i="211"/>
  <c r="J3871" i="211"/>
  <c r="H3871" i="211"/>
  <c r="M3870" i="211"/>
  <c r="L3870" i="211"/>
  <c r="J3870" i="211"/>
  <c r="H3870" i="211"/>
  <c r="M3868" i="211"/>
  <c r="L3868" i="211"/>
  <c r="J3868" i="211"/>
  <c r="H3868" i="211"/>
  <c r="M3867" i="211"/>
  <c r="L3867" i="211"/>
  <c r="J3867" i="211"/>
  <c r="H3867" i="211"/>
  <c r="M3866" i="211"/>
  <c r="L3866" i="211"/>
  <c r="J3866" i="211"/>
  <c r="H3866" i="211"/>
  <c r="M3865" i="211"/>
  <c r="L3865" i="211"/>
  <c r="J3865" i="211"/>
  <c r="H3865" i="211"/>
  <c r="M3864" i="211"/>
  <c r="L3864" i="211"/>
  <c r="J3864" i="211"/>
  <c r="H3864" i="211"/>
  <c r="M3862" i="211"/>
  <c r="L3862" i="211"/>
  <c r="J3862" i="211"/>
  <c r="H3862" i="211"/>
  <c r="M3861" i="211"/>
  <c r="L3861" i="211"/>
  <c r="J3861" i="211"/>
  <c r="H3861" i="211"/>
  <c r="M3860" i="211"/>
  <c r="L3860" i="211"/>
  <c r="J3860" i="211"/>
  <c r="H3860" i="211"/>
  <c r="M3859" i="211"/>
  <c r="L3859" i="211"/>
  <c r="J3859" i="211"/>
  <c r="H3859" i="211"/>
  <c r="M3858" i="211"/>
  <c r="L3858" i="211"/>
  <c r="J3858" i="211"/>
  <c r="H3858" i="211"/>
  <c r="M3857" i="211"/>
  <c r="L3857" i="211"/>
  <c r="J3857" i="211"/>
  <c r="H3857" i="211"/>
  <c r="M3856" i="211"/>
  <c r="L3856" i="211"/>
  <c r="J3856" i="211"/>
  <c r="H3856" i="211"/>
  <c r="M3855" i="211"/>
  <c r="L3855" i="211"/>
  <c r="J3855" i="211"/>
  <c r="H3855" i="211"/>
  <c r="M3854" i="211"/>
  <c r="L3854" i="211"/>
  <c r="J3854" i="211"/>
  <c r="H3854" i="211"/>
  <c r="M3853" i="211"/>
  <c r="L3853" i="211"/>
  <c r="J3853" i="211"/>
  <c r="H3853" i="211"/>
  <c r="M3852" i="211"/>
  <c r="L3852" i="211"/>
  <c r="J3852" i="211"/>
  <c r="H3852" i="211"/>
  <c r="M3851" i="211"/>
  <c r="L3851" i="211"/>
  <c r="J3851" i="211"/>
  <c r="H3851" i="211"/>
  <c r="M3850" i="211"/>
  <c r="L3850" i="211"/>
  <c r="J3850" i="211"/>
  <c r="H3850" i="211"/>
  <c r="M3849" i="211"/>
  <c r="L3849" i="211"/>
  <c r="J3849" i="211"/>
  <c r="H3849" i="211"/>
  <c r="M3848" i="211"/>
  <c r="L3848" i="211"/>
  <c r="J3848" i="211"/>
  <c r="H3848" i="211"/>
  <c r="M3847" i="211"/>
  <c r="L3847" i="211"/>
  <c r="J3847" i="211"/>
  <c r="H3847" i="211"/>
  <c r="M3846" i="211"/>
  <c r="L3846" i="211"/>
  <c r="J3846" i="211"/>
  <c r="H3846" i="211"/>
  <c r="M3845" i="211"/>
  <c r="L3845" i="211"/>
  <c r="J3845" i="211"/>
  <c r="H3845" i="211"/>
  <c r="M3842" i="211"/>
  <c r="L3842" i="211"/>
  <c r="J3842" i="211"/>
  <c r="H3842" i="211"/>
  <c r="M3841" i="211"/>
  <c r="L3841" i="211"/>
  <c r="J3841" i="211"/>
  <c r="H3841" i="211"/>
  <c r="M3840" i="211"/>
  <c r="L3840" i="211"/>
  <c r="J3840" i="211"/>
  <c r="H3840" i="211"/>
  <c r="M3839" i="211"/>
  <c r="L3839" i="211"/>
  <c r="J3839" i="211"/>
  <c r="H3839" i="211"/>
  <c r="M3838" i="211"/>
  <c r="L3838" i="211"/>
  <c r="J3838" i="211"/>
  <c r="H3838" i="211"/>
  <c r="M3837" i="211"/>
  <c r="L3837" i="211"/>
  <c r="J3837" i="211"/>
  <c r="H3837" i="211"/>
  <c r="M3836" i="211"/>
  <c r="L3836" i="211"/>
  <c r="J3836" i="211"/>
  <c r="H3836" i="211"/>
  <c r="M3835" i="211"/>
  <c r="L3835" i="211"/>
  <c r="J3835" i="211"/>
  <c r="H3835" i="211"/>
  <c r="M3834" i="211"/>
  <c r="L3834" i="211"/>
  <c r="J3834" i="211"/>
  <c r="H3834" i="211"/>
  <c r="M3833" i="211"/>
  <c r="J3833" i="211"/>
  <c r="H3833" i="211"/>
  <c r="M3832" i="211"/>
  <c r="L3832" i="211"/>
  <c r="J3832" i="211"/>
  <c r="H3832" i="211"/>
  <c r="M3831" i="211"/>
  <c r="L3831" i="211"/>
  <c r="J3831" i="211"/>
  <c r="H3831" i="211"/>
  <c r="M3830" i="211"/>
  <c r="L3830" i="211"/>
  <c r="J3830" i="211"/>
  <c r="H3830" i="211"/>
  <c r="M3829" i="211"/>
  <c r="L3829" i="211"/>
  <c r="J3829" i="211"/>
  <c r="H3829" i="211"/>
  <c r="M3828" i="211"/>
  <c r="L3828" i="211"/>
  <c r="J3828" i="211"/>
  <c r="H3828" i="211"/>
  <c r="M3827" i="211"/>
  <c r="L3827" i="211"/>
  <c r="J3827" i="211"/>
  <c r="H3827" i="211"/>
  <c r="M3826" i="211"/>
  <c r="L3826" i="211"/>
  <c r="J3826" i="211"/>
  <c r="H3826" i="211"/>
  <c r="M3825" i="211"/>
  <c r="L3825" i="211"/>
  <c r="J3825" i="211"/>
  <c r="H3825" i="211"/>
  <c r="M3824" i="211"/>
  <c r="L3824" i="211"/>
  <c r="J3824" i="211"/>
  <c r="H3824" i="211"/>
  <c r="M3823" i="211"/>
  <c r="L3823" i="211"/>
  <c r="J3823" i="211"/>
  <c r="H3823" i="211"/>
  <c r="M3822" i="211"/>
  <c r="L3822" i="211"/>
  <c r="J3822" i="211"/>
  <c r="H3822" i="211"/>
  <c r="M3821" i="211"/>
  <c r="L3821" i="211"/>
  <c r="J3821" i="211"/>
  <c r="H3821" i="211"/>
  <c r="M3820" i="211"/>
  <c r="L3820" i="211"/>
  <c r="J3820" i="211"/>
  <c r="H3820" i="211"/>
  <c r="M3819" i="211"/>
  <c r="L3819" i="211"/>
  <c r="J3819" i="211"/>
  <c r="H3819" i="211"/>
  <c r="M3818" i="211"/>
  <c r="L3818" i="211"/>
  <c r="J3818" i="211"/>
  <c r="H3818" i="211"/>
  <c r="M3817" i="211"/>
  <c r="L3817" i="211"/>
  <c r="J3817" i="211"/>
  <c r="H3817" i="211"/>
  <c r="M3816" i="211"/>
  <c r="L3816" i="211"/>
  <c r="J3816" i="211"/>
  <c r="H3816" i="211"/>
  <c r="M3815" i="211"/>
  <c r="L3815" i="211"/>
  <c r="J3815" i="211"/>
  <c r="H3815" i="211"/>
  <c r="M3814" i="211"/>
  <c r="L3814" i="211"/>
  <c r="J3814" i="211"/>
  <c r="H3814" i="211"/>
  <c r="M3813" i="211"/>
  <c r="L3813" i="211"/>
  <c r="J3813" i="211"/>
  <c r="H3813" i="211"/>
  <c r="M3812" i="211"/>
  <c r="L3812" i="211"/>
  <c r="J3812" i="211"/>
  <c r="H3812" i="211"/>
  <c r="M3811" i="211"/>
  <c r="L3811" i="211"/>
  <c r="J3811" i="211"/>
  <c r="H3811" i="211"/>
  <c r="M3810" i="211"/>
  <c r="L3810" i="211"/>
  <c r="J3810" i="211"/>
  <c r="H3810" i="211"/>
  <c r="M3809" i="211"/>
  <c r="L3809" i="211"/>
  <c r="J3809" i="211"/>
  <c r="H3809" i="211"/>
  <c r="M3808" i="211"/>
  <c r="L3808" i="211"/>
  <c r="J3808" i="211"/>
  <c r="H3808" i="211"/>
  <c r="M3807" i="211"/>
  <c r="L3807" i="211"/>
  <c r="J3807" i="211"/>
  <c r="H3807" i="211"/>
  <c r="M3806" i="211"/>
  <c r="L3806" i="211"/>
  <c r="J3806" i="211"/>
  <c r="H3806" i="211"/>
  <c r="M3805" i="211"/>
  <c r="L3805" i="211"/>
  <c r="J3805" i="211"/>
  <c r="H3805" i="211"/>
  <c r="M3804" i="211"/>
  <c r="L3804" i="211"/>
  <c r="J3804" i="211"/>
  <c r="H3804" i="211"/>
  <c r="M3803" i="211"/>
  <c r="L3803" i="211"/>
  <c r="J3803" i="211"/>
  <c r="H3803" i="211"/>
  <c r="M3802" i="211"/>
  <c r="L3802" i="211"/>
  <c r="J3802" i="211"/>
  <c r="H3802" i="211"/>
  <c r="M3801" i="211"/>
  <c r="L3801" i="211"/>
  <c r="J3801" i="211"/>
  <c r="H3801" i="211"/>
  <c r="M3800" i="211"/>
  <c r="L3800" i="211"/>
  <c r="J3800" i="211"/>
  <c r="H3800" i="211"/>
  <c r="M3799" i="211"/>
  <c r="L3799" i="211"/>
  <c r="J3799" i="211"/>
  <c r="H3799" i="211"/>
  <c r="M3798" i="211"/>
  <c r="L3798" i="211"/>
  <c r="J3798" i="211"/>
  <c r="H3798" i="211"/>
  <c r="M3797" i="211"/>
  <c r="L3797" i="211"/>
  <c r="J3797" i="211"/>
  <c r="H3797" i="211"/>
  <c r="M3796" i="211"/>
  <c r="L3796" i="211"/>
  <c r="J3796" i="211"/>
  <c r="H3796" i="211"/>
  <c r="M3795" i="211"/>
  <c r="L3795" i="211"/>
  <c r="J3795" i="211"/>
  <c r="H3795" i="211"/>
  <c r="M3794" i="211"/>
  <c r="L3794" i="211"/>
  <c r="J3794" i="211"/>
  <c r="H3794" i="211"/>
  <c r="M3793" i="211"/>
  <c r="L3793" i="211"/>
  <c r="J3793" i="211"/>
  <c r="H3793" i="211"/>
  <c r="M3792" i="211"/>
  <c r="L3792" i="211"/>
  <c r="J3792" i="211"/>
  <c r="H3792" i="211"/>
  <c r="M3791" i="211"/>
  <c r="L3791" i="211"/>
  <c r="J3791" i="211"/>
  <c r="H3791" i="211"/>
  <c r="M3790" i="211"/>
  <c r="L3790" i="211"/>
  <c r="J3790" i="211"/>
  <c r="H3790" i="211"/>
  <c r="M3789" i="211"/>
  <c r="L3789" i="211"/>
  <c r="J3789" i="211"/>
  <c r="H3789" i="211"/>
  <c r="M3788" i="211"/>
  <c r="L3788" i="211"/>
  <c r="J3788" i="211"/>
  <c r="H3788" i="211"/>
  <c r="M3787" i="211"/>
  <c r="L3787" i="211"/>
  <c r="J3787" i="211"/>
  <c r="H3787" i="211"/>
  <c r="M3786" i="211"/>
  <c r="L3786" i="211"/>
  <c r="J3786" i="211"/>
  <c r="H3786" i="211"/>
  <c r="M3785" i="211"/>
  <c r="L3785" i="211"/>
  <c r="J3785" i="211"/>
  <c r="H3785" i="211"/>
  <c r="M3784" i="211"/>
  <c r="L3784" i="211"/>
  <c r="J3784" i="211"/>
  <c r="H3784" i="211"/>
  <c r="M3783" i="211"/>
  <c r="L3783" i="211"/>
  <c r="J3783" i="211"/>
  <c r="H3783" i="211"/>
  <c r="M3782" i="211"/>
  <c r="L3782" i="211"/>
  <c r="J3782" i="211"/>
  <c r="H3782" i="211"/>
  <c r="M3781" i="211"/>
  <c r="L3781" i="211"/>
  <c r="J3781" i="211"/>
  <c r="H3781" i="211"/>
  <c r="M3780" i="211"/>
  <c r="L3780" i="211"/>
  <c r="J3780" i="211"/>
  <c r="H3780" i="211"/>
  <c r="M3779" i="211"/>
  <c r="L3779" i="211"/>
  <c r="J3779" i="211"/>
  <c r="H3779" i="211"/>
  <c r="M3778" i="211"/>
  <c r="L3778" i="211"/>
  <c r="J3778" i="211"/>
  <c r="H3778" i="211"/>
  <c r="M3777" i="211"/>
  <c r="L3777" i="211"/>
  <c r="J3777" i="211"/>
  <c r="H3777" i="211"/>
  <c r="M3776" i="211"/>
  <c r="L3776" i="211"/>
  <c r="J3776" i="211"/>
  <c r="H3776" i="211"/>
  <c r="M3775" i="211"/>
  <c r="L3775" i="211"/>
  <c r="J3775" i="211"/>
  <c r="H3775" i="211"/>
  <c r="M3774" i="211"/>
  <c r="L3774" i="211"/>
  <c r="J3774" i="211"/>
  <c r="H3774" i="211"/>
  <c r="M3773" i="211"/>
  <c r="L3773" i="211"/>
  <c r="J3773" i="211"/>
  <c r="H3773" i="211"/>
  <c r="M3772" i="211"/>
  <c r="L3772" i="211"/>
  <c r="J3772" i="211"/>
  <c r="H3772" i="211"/>
  <c r="M3771" i="211"/>
  <c r="L3771" i="211"/>
  <c r="J3771" i="211"/>
  <c r="H3771" i="211"/>
  <c r="M3770" i="211"/>
  <c r="L3770" i="211"/>
  <c r="J3770" i="211"/>
  <c r="H3770" i="211"/>
  <c r="M3769" i="211"/>
  <c r="L3769" i="211"/>
  <c r="J3769" i="211"/>
  <c r="H3769" i="211"/>
  <c r="M3768" i="211"/>
  <c r="L3768" i="211"/>
  <c r="J3768" i="211"/>
  <c r="H3768" i="211"/>
  <c r="M3767" i="211"/>
  <c r="L3767" i="211"/>
  <c r="J3767" i="211"/>
  <c r="H3767" i="211"/>
  <c r="M3766" i="211"/>
  <c r="L3766" i="211"/>
  <c r="J3766" i="211"/>
  <c r="H3766" i="211"/>
  <c r="M3765" i="211"/>
  <c r="L3765" i="211"/>
  <c r="J3765" i="211"/>
  <c r="H3765" i="211"/>
  <c r="M3764" i="211"/>
  <c r="L3764" i="211"/>
  <c r="J3764" i="211"/>
  <c r="H3764" i="211"/>
  <c r="M3763" i="211"/>
  <c r="L3763" i="211"/>
  <c r="J3763" i="211"/>
  <c r="H3763" i="211"/>
  <c r="M3762" i="211"/>
  <c r="L3762" i="211"/>
  <c r="J3762" i="211"/>
  <c r="H3762" i="211"/>
  <c r="M3761" i="211"/>
  <c r="L3761" i="211"/>
  <c r="J3761" i="211"/>
  <c r="H3761" i="211"/>
  <c r="M3760" i="211"/>
  <c r="L3760" i="211"/>
  <c r="J3760" i="211"/>
  <c r="H3760" i="211"/>
  <c r="M3759" i="211"/>
  <c r="L3759" i="211"/>
  <c r="J3759" i="211"/>
  <c r="H3759" i="211"/>
  <c r="M3758" i="211"/>
  <c r="L3758" i="211"/>
  <c r="J3758" i="211"/>
  <c r="H3758" i="211"/>
  <c r="M3757" i="211"/>
  <c r="L3757" i="211"/>
  <c r="J3757" i="211"/>
  <c r="H3757" i="211"/>
  <c r="M3756" i="211"/>
  <c r="M3755" i="211"/>
  <c r="L3755" i="211"/>
  <c r="J3755" i="211"/>
  <c r="H3755" i="211"/>
  <c r="M3753" i="211"/>
  <c r="L3753" i="211"/>
  <c r="J3753" i="211"/>
  <c r="H3753" i="211"/>
  <c r="M3752" i="211"/>
  <c r="L3752" i="211"/>
  <c r="J3752" i="211"/>
  <c r="H3752" i="211"/>
  <c r="M3751" i="211"/>
  <c r="L3751" i="211"/>
  <c r="J3751" i="211"/>
  <c r="H3751" i="211"/>
  <c r="M3750" i="211"/>
  <c r="L3750" i="211"/>
  <c r="J3750" i="211"/>
  <c r="H3750" i="211"/>
  <c r="M3749" i="211"/>
  <c r="L3749" i="211"/>
  <c r="J3749" i="211"/>
  <c r="H3749" i="211"/>
  <c r="M3748" i="211"/>
  <c r="L3748" i="211"/>
  <c r="J3748" i="211"/>
  <c r="H3748" i="211"/>
  <c r="M3747" i="211"/>
  <c r="L3747" i="211"/>
  <c r="J3747" i="211"/>
  <c r="H3747" i="211"/>
  <c r="M3746" i="211"/>
  <c r="L3746" i="211"/>
  <c r="J3746" i="211"/>
  <c r="H3746" i="211"/>
  <c r="M3745" i="211"/>
  <c r="L3745" i="211"/>
  <c r="J3745" i="211"/>
  <c r="H3745" i="211"/>
  <c r="M3744" i="211"/>
  <c r="L3744" i="211"/>
  <c r="J3744" i="211"/>
  <c r="H3744" i="211"/>
  <c r="M3743" i="211"/>
  <c r="L3743" i="211"/>
  <c r="J3743" i="211"/>
  <c r="H3743" i="211"/>
  <c r="M3742" i="211"/>
  <c r="L3742" i="211"/>
  <c r="J3742" i="211"/>
  <c r="H3742" i="211"/>
  <c r="M3740" i="211"/>
  <c r="L3740" i="211"/>
  <c r="J3740" i="211"/>
  <c r="H3740" i="211"/>
  <c r="M3739" i="211"/>
  <c r="L3739" i="211"/>
  <c r="J3739" i="211"/>
  <c r="H3739" i="211"/>
  <c r="M3738" i="211"/>
  <c r="L3738" i="211"/>
  <c r="J3738" i="211"/>
  <c r="H3738" i="211"/>
  <c r="M3737" i="211"/>
  <c r="L3737" i="211"/>
  <c r="J3737" i="211"/>
  <c r="H3737" i="211"/>
  <c r="M3736" i="211"/>
  <c r="L3736" i="211"/>
  <c r="J3736" i="211"/>
  <c r="H3736" i="211"/>
  <c r="M3735" i="211"/>
  <c r="L3735" i="211"/>
  <c r="J3735" i="211"/>
  <c r="H3735" i="211"/>
  <c r="M3734" i="211"/>
  <c r="L3734" i="211"/>
  <c r="J3734" i="211"/>
  <c r="H3734" i="211"/>
  <c r="M3733" i="211"/>
  <c r="L3733" i="211"/>
  <c r="J3733" i="211"/>
  <c r="H3733" i="211"/>
  <c r="M3732" i="211"/>
  <c r="L3732" i="211"/>
  <c r="J3732" i="211"/>
  <c r="H3732" i="211"/>
  <c r="M3731" i="211"/>
  <c r="L3731" i="211"/>
  <c r="J3731" i="211"/>
  <c r="H3731" i="211"/>
  <c r="M3730" i="211"/>
  <c r="L3730" i="211"/>
  <c r="J3730" i="211"/>
  <c r="H3730" i="211"/>
  <c r="M3729" i="211"/>
  <c r="L3729" i="211"/>
  <c r="J3729" i="211"/>
  <c r="H3729" i="211"/>
  <c r="M3728" i="211"/>
  <c r="L3728" i="211"/>
  <c r="J3728" i="211"/>
  <c r="H3728" i="211"/>
  <c r="M3727" i="211"/>
  <c r="L3727" i="211"/>
  <c r="J3727" i="211"/>
  <c r="H3727" i="211"/>
  <c r="M3726" i="211"/>
  <c r="L3726" i="211"/>
  <c r="J3726" i="211"/>
  <c r="H3726" i="211"/>
  <c r="M3725" i="211"/>
  <c r="L3725" i="211"/>
  <c r="J3725" i="211"/>
  <c r="H3725" i="211"/>
  <c r="M3724" i="211"/>
  <c r="L3724" i="211"/>
  <c r="J3724" i="211"/>
  <c r="H3724" i="211"/>
  <c r="M3723" i="211"/>
  <c r="L3723" i="211"/>
  <c r="J3723" i="211"/>
  <c r="H3723" i="211"/>
  <c r="M3722" i="211"/>
  <c r="L3722" i="211"/>
  <c r="J3722" i="211"/>
  <c r="H3722" i="211"/>
  <c r="M3721" i="211"/>
  <c r="L3721" i="211"/>
  <c r="J3721" i="211"/>
  <c r="H3721" i="211"/>
  <c r="M3720" i="211"/>
  <c r="L3720" i="211"/>
  <c r="J3720" i="211"/>
  <c r="H3720" i="211"/>
  <c r="M3719" i="211"/>
  <c r="L3719" i="211"/>
  <c r="J3719" i="211"/>
  <c r="H3719" i="211"/>
  <c r="M3718" i="211"/>
  <c r="L3718" i="211"/>
  <c r="J3718" i="211"/>
  <c r="H3718" i="211"/>
  <c r="M3717" i="211"/>
  <c r="L3717" i="211"/>
  <c r="J3717" i="211"/>
  <c r="H3717" i="211"/>
  <c r="M3716" i="211"/>
  <c r="L3716" i="211"/>
  <c r="J3716" i="211"/>
  <c r="H3716" i="211"/>
  <c r="M3715" i="211"/>
  <c r="L3715" i="211"/>
  <c r="J3715" i="211"/>
  <c r="H3715" i="211"/>
  <c r="M3714" i="211"/>
  <c r="L3714" i="211"/>
  <c r="J3714" i="211"/>
  <c r="H3714" i="211"/>
  <c r="M3713" i="211"/>
  <c r="L3713" i="211"/>
  <c r="J3713" i="211"/>
  <c r="H3713" i="211"/>
  <c r="M3712" i="211"/>
  <c r="L3712" i="211"/>
  <c r="J3712" i="211"/>
  <c r="H3712" i="211"/>
  <c r="M3711" i="211"/>
  <c r="L3711" i="211"/>
  <c r="J3711" i="211"/>
  <c r="H3711" i="211"/>
  <c r="M3710" i="211"/>
  <c r="L3710" i="211"/>
  <c r="J3710" i="211"/>
  <c r="H3710" i="211"/>
  <c r="M3709" i="211"/>
  <c r="L3709" i="211"/>
  <c r="J3709" i="211"/>
  <c r="H3709" i="211"/>
  <c r="M3708" i="211"/>
  <c r="L3708" i="211"/>
  <c r="J3708" i="211"/>
  <c r="H3708" i="211"/>
  <c r="M3707" i="211"/>
  <c r="L3707" i="211"/>
  <c r="J3707" i="211"/>
  <c r="H3707" i="211"/>
  <c r="M3706" i="211"/>
  <c r="L3706" i="211"/>
  <c r="J3706" i="211"/>
  <c r="H3706" i="211"/>
  <c r="M3705" i="211"/>
  <c r="L3705" i="211"/>
  <c r="J3705" i="211"/>
  <c r="H3705" i="211"/>
  <c r="M3704" i="211"/>
  <c r="L3704" i="211"/>
  <c r="J3704" i="211"/>
  <c r="H3704" i="211"/>
  <c r="M3703" i="211"/>
  <c r="L3703" i="211"/>
  <c r="J3703" i="211"/>
  <c r="H3703" i="211"/>
  <c r="M3702" i="211"/>
  <c r="L3702" i="211"/>
  <c r="J3702" i="211"/>
  <c r="H3702" i="211"/>
  <c r="M3701" i="211"/>
  <c r="L3701" i="211"/>
  <c r="J3701" i="211"/>
  <c r="H3701" i="211"/>
  <c r="M3700" i="211"/>
  <c r="L3700" i="211"/>
  <c r="J3700" i="211"/>
  <c r="H3700" i="211"/>
  <c r="M3699" i="211"/>
  <c r="L3699" i="211"/>
  <c r="J3699" i="211"/>
  <c r="H3699" i="211"/>
  <c r="M3698" i="211"/>
  <c r="L3698" i="211"/>
  <c r="J3698" i="211"/>
  <c r="H3698" i="211"/>
  <c r="M3697" i="211"/>
  <c r="L3697" i="211"/>
  <c r="J3697" i="211"/>
  <c r="H3697" i="211"/>
  <c r="M3696" i="211"/>
  <c r="L3696" i="211"/>
  <c r="J3696" i="211"/>
  <c r="H3696" i="211"/>
  <c r="M3695" i="211"/>
  <c r="L3695" i="211"/>
  <c r="J3695" i="211"/>
  <c r="H3695" i="211"/>
  <c r="M3694" i="211"/>
  <c r="L3694" i="211"/>
  <c r="J3694" i="211"/>
  <c r="H3694" i="211"/>
  <c r="M3693" i="211"/>
  <c r="L3693" i="211"/>
  <c r="J3693" i="211"/>
  <c r="H3693" i="211"/>
  <c r="M3692" i="211"/>
  <c r="L3692" i="211"/>
  <c r="J3692" i="211"/>
  <c r="H3692" i="211"/>
  <c r="M3691" i="211"/>
  <c r="L3691" i="211"/>
  <c r="J3691" i="211"/>
  <c r="H3691" i="211"/>
  <c r="M3690" i="211"/>
  <c r="L3690" i="211"/>
  <c r="J3690" i="211"/>
  <c r="H3690" i="211"/>
  <c r="M3689" i="211"/>
  <c r="L3689" i="211"/>
  <c r="J3689" i="211"/>
  <c r="H3689" i="211"/>
  <c r="M3688" i="211"/>
  <c r="L3688" i="211"/>
  <c r="J3688" i="211"/>
  <c r="H3688" i="211"/>
  <c r="M3687" i="211"/>
  <c r="L3687" i="211"/>
  <c r="J3687" i="211"/>
  <c r="H3687" i="211"/>
  <c r="M3686" i="211"/>
  <c r="L3686" i="211"/>
  <c r="J3686" i="211"/>
  <c r="H3686" i="211"/>
  <c r="M3685" i="211"/>
  <c r="L3685" i="211"/>
  <c r="J3685" i="211"/>
  <c r="H3685" i="211"/>
  <c r="M3684" i="211"/>
  <c r="L3684" i="211"/>
  <c r="J3684" i="211"/>
  <c r="H3684" i="211"/>
  <c r="M3683" i="211"/>
  <c r="L3683" i="211"/>
  <c r="J3683" i="211"/>
  <c r="H3683" i="211"/>
  <c r="M3682" i="211"/>
  <c r="L3682" i="211"/>
  <c r="J3682" i="211"/>
  <c r="H3682" i="211"/>
  <c r="M3681" i="211"/>
  <c r="L3681" i="211"/>
  <c r="J3681" i="211"/>
  <c r="H3681" i="211"/>
  <c r="M3680" i="211"/>
  <c r="L3680" i="211"/>
  <c r="J3680" i="211"/>
  <c r="H3680" i="211"/>
  <c r="M3679" i="211"/>
  <c r="L3679" i="211"/>
  <c r="J3679" i="211"/>
  <c r="H3679" i="211"/>
  <c r="M3678" i="211"/>
  <c r="L3678" i="211"/>
  <c r="J3678" i="211"/>
  <c r="H3678" i="211"/>
  <c r="M3677" i="211"/>
  <c r="L3677" i="211"/>
  <c r="J3677" i="211"/>
  <c r="H3677" i="211"/>
  <c r="M3676" i="211"/>
  <c r="L3676" i="211"/>
  <c r="J3676" i="211"/>
  <c r="H3676" i="211"/>
  <c r="M3675" i="211"/>
  <c r="L3675" i="211"/>
  <c r="J3675" i="211"/>
  <c r="H3675" i="211"/>
  <c r="M3674" i="211"/>
  <c r="L3674" i="211"/>
  <c r="J3674" i="211"/>
  <c r="H3674" i="211"/>
  <c r="M3673" i="211"/>
  <c r="L3673" i="211"/>
  <c r="J3673" i="211"/>
  <c r="H3673" i="211"/>
  <c r="M3672" i="211"/>
  <c r="L3672" i="211"/>
  <c r="J3672" i="211"/>
  <c r="H3672" i="211"/>
  <c r="M3671" i="211"/>
  <c r="L3671" i="211"/>
  <c r="J3671" i="211"/>
  <c r="H3671" i="211"/>
  <c r="M3670" i="211"/>
  <c r="L3670" i="211"/>
  <c r="J3670" i="211"/>
  <c r="H3670" i="211"/>
  <c r="M3669" i="211"/>
  <c r="L3669" i="211"/>
  <c r="J3669" i="211"/>
  <c r="H3669" i="211"/>
  <c r="M3668" i="211"/>
  <c r="L3668" i="211"/>
  <c r="J3668" i="211"/>
  <c r="H3668" i="211"/>
  <c r="M3667" i="211"/>
  <c r="L3667" i="211"/>
  <c r="J3667" i="211"/>
  <c r="H3667" i="211"/>
  <c r="M3666" i="211"/>
  <c r="L3666" i="211"/>
  <c r="J3666" i="211"/>
  <c r="H3666" i="211"/>
  <c r="M3665" i="211"/>
  <c r="L3665" i="211"/>
  <c r="J3665" i="211"/>
  <c r="H3665" i="211"/>
  <c r="M3664" i="211"/>
  <c r="L3664" i="211"/>
  <c r="J3664" i="211"/>
  <c r="H3664" i="211"/>
  <c r="M3663" i="211"/>
  <c r="L3663" i="211"/>
  <c r="J3663" i="211"/>
  <c r="H3663" i="211"/>
  <c r="M3662" i="211"/>
  <c r="L3662" i="211"/>
  <c r="J3662" i="211"/>
  <c r="H3662" i="211"/>
  <c r="M3661" i="211"/>
  <c r="L3661" i="211"/>
  <c r="J3661" i="211"/>
  <c r="H3661" i="211"/>
  <c r="M3660" i="211"/>
  <c r="L3660" i="211"/>
  <c r="J3660" i="211"/>
  <c r="H3660" i="211"/>
  <c r="M3659" i="211"/>
  <c r="L3659" i="211"/>
  <c r="J3659" i="211"/>
  <c r="H3659" i="211"/>
  <c r="M3658" i="211"/>
  <c r="L3658" i="211"/>
  <c r="J3658" i="211"/>
  <c r="H3658" i="211"/>
  <c r="M3657" i="211"/>
  <c r="L3657" i="211"/>
  <c r="J3657" i="211"/>
  <c r="H3657" i="211"/>
  <c r="M3656" i="211"/>
  <c r="L3656" i="211"/>
  <c r="J3656" i="211"/>
  <c r="H3656" i="211"/>
  <c r="M3655" i="211"/>
  <c r="L3655" i="211"/>
  <c r="J3655" i="211"/>
  <c r="H3655" i="211"/>
  <c r="M3654" i="211"/>
  <c r="L3654" i="211"/>
  <c r="J3654" i="211"/>
  <c r="H3654" i="211"/>
  <c r="M3653" i="211"/>
  <c r="L3653" i="211"/>
  <c r="J3653" i="211"/>
  <c r="H3653" i="211"/>
  <c r="M3652" i="211"/>
  <c r="L3652" i="211"/>
  <c r="J3652" i="211"/>
  <c r="H3652" i="211"/>
  <c r="M3651" i="211"/>
  <c r="L3651" i="211"/>
  <c r="J3651" i="211"/>
  <c r="H3651" i="211"/>
  <c r="M3650" i="211"/>
  <c r="L3650" i="211"/>
  <c r="J3650" i="211"/>
  <c r="H3650" i="211"/>
  <c r="M3649" i="211"/>
  <c r="M3648" i="211"/>
  <c r="L3648" i="211"/>
  <c r="J3648" i="211"/>
  <c r="H3648" i="211"/>
  <c r="M3646" i="211"/>
  <c r="L3646" i="211"/>
  <c r="J3646" i="211"/>
  <c r="H3646" i="211"/>
  <c r="M3643" i="211"/>
  <c r="L3643" i="211"/>
  <c r="J3643" i="211"/>
  <c r="H3643" i="211"/>
  <c r="M3642" i="211"/>
  <c r="L3642" i="211"/>
  <c r="J3642" i="211"/>
  <c r="H3642" i="211"/>
  <c r="M3641" i="211"/>
  <c r="L3641" i="211"/>
  <c r="J3641" i="211"/>
  <c r="H3641" i="211"/>
  <c r="M3640" i="211"/>
  <c r="L3640" i="211"/>
  <c r="J3640" i="211"/>
  <c r="H3640" i="211"/>
  <c r="M3637" i="211"/>
  <c r="L3637" i="211"/>
  <c r="J3637" i="211"/>
  <c r="H3637" i="211"/>
  <c r="M3636" i="211"/>
  <c r="L3636" i="211"/>
  <c r="J3636" i="211"/>
  <c r="H3636" i="211"/>
  <c r="M3635" i="211"/>
  <c r="L3635" i="211"/>
  <c r="J3635" i="211"/>
  <c r="H3635" i="211"/>
  <c r="M3634" i="211"/>
  <c r="L3634" i="211"/>
  <c r="J3634" i="211"/>
  <c r="H3634" i="211"/>
  <c r="M3633" i="211"/>
  <c r="L3633" i="211"/>
  <c r="J3633" i="211"/>
  <c r="H3633" i="211"/>
  <c r="M3608" i="211"/>
  <c r="L3608" i="211"/>
  <c r="J3608" i="211"/>
  <c r="H3608" i="211"/>
  <c r="M3607" i="211"/>
  <c r="L3607" i="211"/>
  <c r="J3607" i="211"/>
  <c r="H3607" i="211"/>
  <c r="M3606" i="211"/>
  <c r="L3606" i="211"/>
  <c r="J3606" i="211"/>
  <c r="H3606" i="211"/>
  <c r="M3605" i="211"/>
  <c r="L3605" i="211"/>
  <c r="J3605" i="211"/>
  <c r="H3605" i="211"/>
  <c r="M3604" i="211"/>
  <c r="L3604" i="211"/>
  <c r="J3604" i="211"/>
  <c r="H3604" i="211"/>
  <c r="M3603" i="211"/>
  <c r="L3603" i="211"/>
  <c r="J3603" i="211"/>
  <c r="H3603" i="211"/>
  <c r="M3602" i="211"/>
  <c r="L3602" i="211"/>
  <c r="J3602" i="211"/>
  <c r="H3602" i="211"/>
  <c r="M3601" i="211"/>
  <c r="L3601" i="211"/>
  <c r="J3601" i="211"/>
  <c r="H3601" i="211"/>
  <c r="M3600" i="211"/>
  <c r="L3600" i="211"/>
  <c r="J3600" i="211"/>
  <c r="H3600" i="211"/>
  <c r="M3599" i="211"/>
  <c r="L3599" i="211"/>
  <c r="J3599" i="211"/>
  <c r="H3599" i="211"/>
  <c r="M3598" i="211"/>
  <c r="L3598" i="211"/>
  <c r="J3598" i="211"/>
  <c r="H3598" i="211"/>
  <c r="M3597" i="211"/>
  <c r="L3597" i="211"/>
  <c r="J3597" i="211"/>
  <c r="H3597" i="211"/>
  <c r="M3596" i="211"/>
  <c r="L3596" i="211"/>
  <c r="J3596" i="211"/>
  <c r="H3596" i="211"/>
  <c r="M3595" i="211"/>
  <c r="L3595" i="211"/>
  <c r="J3595" i="211"/>
  <c r="H3595" i="211"/>
  <c r="M3594" i="211"/>
  <c r="L3594" i="211"/>
  <c r="J3594" i="211"/>
  <c r="H3594" i="211"/>
  <c r="M3593" i="211"/>
  <c r="L3593" i="211"/>
  <c r="J3593" i="211"/>
  <c r="H3593" i="211"/>
  <c r="M3592" i="211"/>
  <c r="L3592" i="211"/>
  <c r="J3592" i="211"/>
  <c r="H3592" i="211"/>
  <c r="M3591" i="211"/>
  <c r="L3591" i="211"/>
  <c r="J3591" i="211"/>
  <c r="H3591" i="211"/>
  <c r="M3590" i="211"/>
  <c r="L3590" i="211"/>
  <c r="J3590" i="211"/>
  <c r="H3590" i="211"/>
  <c r="M3589" i="211"/>
  <c r="L3589" i="211"/>
  <c r="J3589" i="211"/>
  <c r="H3589" i="211"/>
  <c r="M3588" i="211"/>
  <c r="L3588" i="211"/>
  <c r="J3588" i="211"/>
  <c r="H3588" i="211"/>
  <c r="M3587" i="211"/>
  <c r="L3587" i="211"/>
  <c r="J3587" i="211"/>
  <c r="H3587" i="211"/>
  <c r="M3586" i="211"/>
  <c r="L3586" i="211"/>
  <c r="J3586" i="211"/>
  <c r="H3586" i="211"/>
  <c r="M3585" i="211"/>
  <c r="L3585" i="211"/>
  <c r="J3585" i="211"/>
  <c r="H3585" i="211"/>
  <c r="M3584" i="211"/>
  <c r="L3584" i="211"/>
  <c r="J3584" i="211"/>
  <c r="H3584" i="211"/>
  <c r="M3583" i="211"/>
  <c r="L3583" i="211"/>
  <c r="J3583" i="211"/>
  <c r="H3583" i="211"/>
  <c r="M3582" i="211"/>
  <c r="L3582" i="211"/>
  <c r="J3582" i="211"/>
  <c r="H3582" i="211"/>
  <c r="M3581" i="211"/>
  <c r="L3581" i="211"/>
  <c r="J3581" i="211"/>
  <c r="H3581" i="211"/>
  <c r="M3580" i="211"/>
  <c r="L3580" i="211"/>
  <c r="J3580" i="211"/>
  <c r="H3580" i="211"/>
  <c r="M3579" i="211"/>
  <c r="L3579" i="211"/>
  <c r="J3579" i="211"/>
  <c r="H3579" i="211"/>
  <c r="M3578" i="211"/>
  <c r="L3578" i="211"/>
  <c r="J3578" i="211"/>
  <c r="H3578" i="211"/>
  <c r="M3577" i="211"/>
  <c r="L3577" i="211"/>
  <c r="J3577" i="211"/>
  <c r="H3577" i="211"/>
  <c r="M3576" i="211"/>
  <c r="L3576" i="211"/>
  <c r="J3576" i="211"/>
  <c r="H3576" i="211"/>
  <c r="M3575" i="211"/>
  <c r="L3575" i="211"/>
  <c r="J3575" i="211"/>
  <c r="H3575" i="211"/>
  <c r="M3574" i="211"/>
  <c r="L3574" i="211"/>
  <c r="J3574" i="211"/>
  <c r="H3574" i="211"/>
  <c r="M3573" i="211"/>
  <c r="L3573" i="211"/>
  <c r="J3573" i="211"/>
  <c r="H3573" i="211"/>
  <c r="M3572" i="211"/>
  <c r="L3572" i="211"/>
  <c r="J3572" i="211"/>
  <c r="H3572" i="211"/>
  <c r="M3571" i="211"/>
  <c r="L3571" i="211"/>
  <c r="J3571" i="211"/>
  <c r="H3571" i="211"/>
  <c r="M3570" i="211"/>
  <c r="L3570" i="211"/>
  <c r="J3570" i="211"/>
  <c r="H3570" i="211"/>
  <c r="M3569" i="211"/>
  <c r="L3569" i="211"/>
  <c r="J3569" i="211"/>
  <c r="H3569" i="211"/>
  <c r="M3568" i="211"/>
  <c r="L3568" i="211"/>
  <c r="J3568" i="211"/>
  <c r="H3568" i="211"/>
  <c r="M3567" i="211"/>
  <c r="L3567" i="211"/>
  <c r="J3567" i="211"/>
  <c r="H3567" i="211"/>
  <c r="M3566" i="211"/>
  <c r="L3566" i="211"/>
  <c r="J3566" i="211"/>
  <c r="H3566" i="211"/>
  <c r="M3565" i="211"/>
  <c r="L3565" i="211"/>
  <c r="J3565" i="211"/>
  <c r="H3565" i="211"/>
  <c r="M3564" i="211"/>
  <c r="L3564" i="211"/>
  <c r="J3564" i="211"/>
  <c r="H3564" i="211"/>
  <c r="M3563" i="211"/>
  <c r="L3563" i="211"/>
  <c r="J3563" i="211"/>
  <c r="H3563" i="211"/>
  <c r="M3562" i="211"/>
  <c r="M3561" i="211"/>
  <c r="L3561" i="211"/>
  <c r="J3561" i="211"/>
  <c r="H3561" i="211"/>
  <c r="M3560" i="211"/>
  <c r="L3560" i="211"/>
  <c r="J3560" i="211"/>
  <c r="H3560" i="211"/>
  <c r="M3559" i="211"/>
  <c r="L3559" i="211"/>
  <c r="J3559" i="211"/>
  <c r="H3559" i="211"/>
  <c r="M3558" i="211"/>
  <c r="L3558" i="211"/>
  <c r="J3558" i="211"/>
  <c r="H3558" i="211"/>
  <c r="M3557" i="211"/>
  <c r="L3557" i="211"/>
  <c r="J3557" i="211"/>
  <c r="H3557" i="211"/>
  <c r="M3556" i="211"/>
  <c r="L3556" i="211"/>
  <c r="J3556" i="211"/>
  <c r="H3556" i="211"/>
  <c r="M3555" i="211"/>
  <c r="L3555" i="211"/>
  <c r="J3555" i="211"/>
  <c r="H3555" i="211"/>
  <c r="M3554" i="211"/>
  <c r="L3554" i="211"/>
  <c r="J3554" i="211"/>
  <c r="H3554" i="211"/>
  <c r="M3553" i="211"/>
  <c r="L3553" i="211"/>
  <c r="J3553" i="211"/>
  <c r="H3553" i="211"/>
  <c r="M3552" i="211"/>
  <c r="L3552" i="211"/>
  <c r="J3552" i="211"/>
  <c r="H3552" i="211"/>
  <c r="M3551" i="211"/>
  <c r="L3551" i="211"/>
  <c r="J3551" i="211"/>
  <c r="H3551" i="211"/>
  <c r="M3550" i="211"/>
  <c r="L3550" i="211"/>
  <c r="J3550" i="211"/>
  <c r="H3550" i="211"/>
  <c r="M3549" i="211"/>
  <c r="L3549" i="211"/>
  <c r="J3549" i="211"/>
  <c r="H3549" i="211"/>
  <c r="M3548" i="211"/>
  <c r="L3548" i="211"/>
  <c r="J3548" i="211"/>
  <c r="H3548" i="211"/>
  <c r="M3546" i="211"/>
  <c r="L3546" i="211"/>
  <c r="J3546" i="211"/>
  <c r="H3546" i="211"/>
  <c r="M3545" i="211"/>
  <c r="L3545" i="211"/>
  <c r="J3545" i="211"/>
  <c r="H3545" i="211"/>
  <c r="M3544" i="211"/>
  <c r="L3544" i="211"/>
  <c r="J3544" i="211"/>
  <c r="H3544" i="211"/>
  <c r="M3543" i="211"/>
  <c r="L3543" i="211"/>
  <c r="J3543" i="211"/>
  <c r="H3543" i="211"/>
  <c r="M3542" i="211"/>
  <c r="L3542" i="211"/>
  <c r="J3542" i="211"/>
  <c r="H3542" i="211"/>
  <c r="M3541" i="211"/>
  <c r="L3541" i="211"/>
  <c r="J3541" i="211"/>
  <c r="H3541" i="211"/>
  <c r="M3540" i="211"/>
  <c r="L3540" i="211"/>
  <c r="J3540" i="211"/>
  <c r="H3540" i="211"/>
  <c r="M3539" i="211"/>
  <c r="L3539" i="211"/>
  <c r="J3539" i="211"/>
  <c r="H3539" i="211"/>
  <c r="M3538" i="211"/>
  <c r="L3538" i="211"/>
  <c r="J3538" i="211"/>
  <c r="H3538" i="211"/>
  <c r="M3537" i="211"/>
  <c r="L3537" i="211"/>
  <c r="J3537" i="211"/>
  <c r="H3537" i="211"/>
  <c r="M3536" i="211"/>
  <c r="L3536" i="211"/>
  <c r="J3536" i="211"/>
  <c r="H3536" i="211"/>
  <c r="M3535" i="211"/>
  <c r="L3535" i="211"/>
  <c r="J3535" i="211"/>
  <c r="H3535" i="211"/>
  <c r="M3534" i="211"/>
  <c r="L3534" i="211"/>
  <c r="J3534" i="211"/>
  <c r="H3534" i="211"/>
  <c r="M3533" i="211"/>
  <c r="L3533" i="211"/>
  <c r="J3533" i="211"/>
  <c r="H3533" i="211"/>
  <c r="M3532" i="211"/>
  <c r="L3532" i="211"/>
  <c r="J3532" i="211"/>
  <c r="H3532" i="211"/>
  <c r="M3531" i="211"/>
  <c r="L3531" i="211"/>
  <c r="J3531" i="211"/>
  <c r="H3531" i="211"/>
  <c r="M3530" i="211"/>
  <c r="L3530" i="211"/>
  <c r="J3530" i="211"/>
  <c r="H3530" i="211"/>
  <c r="M3529" i="211"/>
  <c r="L3529" i="211"/>
  <c r="J3529" i="211"/>
  <c r="H3529" i="211"/>
  <c r="M3528" i="211"/>
  <c r="L3528" i="211"/>
  <c r="J3528" i="211"/>
  <c r="H3528" i="211"/>
  <c r="M3527" i="211"/>
  <c r="L3527" i="211"/>
  <c r="J3527" i="211"/>
  <c r="H3527" i="211"/>
  <c r="M3526" i="211"/>
  <c r="L3526" i="211"/>
  <c r="J3526" i="211"/>
  <c r="H3526" i="211"/>
  <c r="M3525" i="211"/>
  <c r="L3525" i="211"/>
  <c r="J3525" i="211"/>
  <c r="H3525" i="211"/>
  <c r="M3524" i="211"/>
  <c r="L3524" i="211"/>
  <c r="J3524" i="211"/>
  <c r="H3524" i="211"/>
  <c r="M3523" i="211"/>
  <c r="L3523" i="211"/>
  <c r="J3523" i="211"/>
  <c r="H3523" i="211"/>
  <c r="M3522" i="211"/>
  <c r="L3522" i="211"/>
  <c r="J3522" i="211"/>
  <c r="H3522" i="211"/>
  <c r="M3521" i="211"/>
  <c r="L3521" i="211"/>
  <c r="J3521" i="211"/>
  <c r="H3521" i="211"/>
  <c r="M3520" i="211"/>
  <c r="L3520" i="211"/>
  <c r="J3520" i="211"/>
  <c r="H3520" i="211"/>
  <c r="M3519" i="211"/>
  <c r="L3519" i="211"/>
  <c r="J3519" i="211"/>
  <c r="H3519" i="211"/>
  <c r="M3518" i="211"/>
  <c r="L3518" i="211"/>
  <c r="J3518" i="211"/>
  <c r="H3518" i="211"/>
  <c r="M3517" i="211"/>
  <c r="L3517" i="211"/>
  <c r="J3517" i="211"/>
  <c r="H3517" i="211"/>
  <c r="M3516" i="211"/>
  <c r="L3516" i="211"/>
  <c r="J3516" i="211"/>
  <c r="H3516" i="211"/>
  <c r="M3515" i="211"/>
  <c r="L3515" i="211"/>
  <c r="J3515" i="211"/>
  <c r="H3515" i="211"/>
  <c r="M3514" i="211"/>
  <c r="L3514" i="211"/>
  <c r="J3514" i="211"/>
  <c r="H3514" i="211"/>
  <c r="M3513" i="211"/>
  <c r="L3513" i="211"/>
  <c r="J3513" i="211"/>
  <c r="H3513" i="211"/>
  <c r="M3512" i="211"/>
  <c r="L3512" i="211"/>
  <c r="J3512" i="211"/>
  <c r="H3512" i="211"/>
  <c r="M3511" i="211"/>
  <c r="L3511" i="211"/>
  <c r="J3511" i="211"/>
  <c r="H3511" i="211"/>
  <c r="M3510" i="211"/>
  <c r="L3510" i="211"/>
  <c r="J3510" i="211"/>
  <c r="H3510" i="211"/>
  <c r="M3509" i="211"/>
  <c r="L3509" i="211"/>
  <c r="J3509" i="211"/>
  <c r="H3509" i="211"/>
  <c r="M3508" i="211"/>
  <c r="L3508" i="211"/>
  <c r="J3508" i="211"/>
  <c r="H3508" i="211"/>
  <c r="M3507" i="211"/>
  <c r="L3507" i="211"/>
  <c r="J3507" i="211"/>
  <c r="H3507" i="211"/>
  <c r="M3506" i="211"/>
  <c r="L3506" i="211"/>
  <c r="J3506" i="211"/>
  <c r="H3506" i="211"/>
  <c r="M3505" i="211"/>
  <c r="L3505" i="211"/>
  <c r="J3505" i="211"/>
  <c r="H3505" i="211"/>
  <c r="M3504" i="211"/>
  <c r="L3504" i="211"/>
  <c r="J3504" i="211"/>
  <c r="H3504" i="211"/>
  <c r="M3503" i="211"/>
  <c r="L3503" i="211"/>
  <c r="J3503" i="211"/>
  <c r="H3503" i="211"/>
  <c r="M3502" i="211"/>
  <c r="L3502" i="211"/>
  <c r="J3502" i="211"/>
  <c r="H3502" i="211"/>
  <c r="M3501" i="211"/>
  <c r="L3501" i="211"/>
  <c r="J3501" i="211"/>
  <c r="H3501" i="211"/>
  <c r="M3500" i="211"/>
  <c r="L3500" i="211"/>
  <c r="J3500" i="211"/>
  <c r="H3500" i="211"/>
  <c r="M3499" i="211"/>
  <c r="L3499" i="211"/>
  <c r="J3499" i="211"/>
  <c r="H3499" i="211"/>
  <c r="M3498" i="211"/>
  <c r="L3498" i="211"/>
  <c r="J3498" i="211"/>
  <c r="H3498" i="211"/>
  <c r="M3497" i="211"/>
  <c r="L3497" i="211"/>
  <c r="J3497" i="211"/>
  <c r="H3497" i="211"/>
  <c r="M3496" i="211"/>
  <c r="L3496" i="211"/>
  <c r="J3496" i="211"/>
  <c r="H3496" i="211"/>
  <c r="M3495" i="211"/>
  <c r="L3495" i="211"/>
  <c r="J3495" i="211"/>
  <c r="H3495" i="211"/>
  <c r="M3494" i="211"/>
  <c r="L3494" i="211"/>
  <c r="J3494" i="211"/>
  <c r="H3494" i="211"/>
  <c r="M3493" i="211"/>
  <c r="L3493" i="211"/>
  <c r="J3493" i="211"/>
  <c r="H3493" i="211"/>
  <c r="M3492" i="211"/>
  <c r="L3492" i="211"/>
  <c r="J3492" i="211"/>
  <c r="H3492" i="211"/>
  <c r="M3491" i="211"/>
  <c r="L3491" i="211"/>
  <c r="J3491" i="211"/>
  <c r="H3491" i="211"/>
  <c r="M3490" i="211"/>
  <c r="L3490" i="211"/>
  <c r="J3490" i="211"/>
  <c r="H3490" i="211"/>
  <c r="M3489" i="211"/>
  <c r="L3489" i="211"/>
  <c r="J3489" i="211"/>
  <c r="H3489" i="211"/>
  <c r="M3488" i="211"/>
  <c r="L3488" i="211"/>
  <c r="J3488" i="211"/>
  <c r="H3488" i="211"/>
  <c r="M3487" i="211"/>
  <c r="L3487" i="211"/>
  <c r="J3487" i="211"/>
  <c r="H3487" i="211"/>
  <c r="M3486" i="211"/>
  <c r="L3486" i="211"/>
  <c r="J3486" i="211"/>
  <c r="H3486" i="211"/>
  <c r="M3485" i="211"/>
  <c r="L3485" i="211"/>
  <c r="J3485" i="211"/>
  <c r="H3485" i="211"/>
  <c r="M3484" i="211"/>
  <c r="L3484" i="211"/>
  <c r="J3484" i="211"/>
  <c r="H3484" i="211"/>
  <c r="M3483" i="211"/>
  <c r="L3483" i="211"/>
  <c r="J3483" i="211"/>
  <c r="H3483" i="211"/>
  <c r="M3482" i="211"/>
  <c r="L3482" i="211"/>
  <c r="J3482" i="211"/>
  <c r="H3482" i="211"/>
  <c r="M3481" i="211"/>
  <c r="L3481" i="211"/>
  <c r="J3481" i="211"/>
  <c r="H3481" i="211"/>
  <c r="M3480" i="211"/>
  <c r="L3480" i="211"/>
  <c r="J3480" i="211"/>
  <c r="H3480" i="211"/>
  <c r="M3479" i="211"/>
  <c r="L3479" i="211"/>
  <c r="J3479" i="211"/>
  <c r="H3479" i="211"/>
  <c r="M3478" i="211"/>
  <c r="L3478" i="211"/>
  <c r="J3478" i="211"/>
  <c r="H3478" i="211"/>
  <c r="M3477" i="211"/>
  <c r="L3477" i="211"/>
  <c r="J3477" i="211"/>
  <c r="H3477" i="211"/>
  <c r="M3476" i="211"/>
  <c r="L3476" i="211"/>
  <c r="J3476" i="211"/>
  <c r="H3476" i="211"/>
  <c r="M3475" i="211"/>
  <c r="L3475" i="211"/>
  <c r="J3475" i="211"/>
  <c r="H3475" i="211"/>
  <c r="M3474" i="211"/>
  <c r="L3474" i="211"/>
  <c r="J3474" i="211"/>
  <c r="H3474" i="211"/>
  <c r="M3473" i="211"/>
  <c r="L3473" i="211"/>
  <c r="J3473" i="211"/>
  <c r="H3473" i="211"/>
  <c r="M3472" i="211"/>
  <c r="L3472" i="211"/>
  <c r="J3472" i="211"/>
  <c r="H3472" i="211"/>
  <c r="M3471" i="211"/>
  <c r="L3471" i="211"/>
  <c r="J3471" i="211"/>
  <c r="H3471" i="211"/>
  <c r="M3470" i="211"/>
  <c r="L3470" i="211"/>
  <c r="J3470" i="211"/>
  <c r="H3470" i="211"/>
  <c r="M3469" i="211"/>
  <c r="L3469" i="211"/>
  <c r="J3469" i="211"/>
  <c r="H3469" i="211"/>
  <c r="M3468" i="211"/>
  <c r="L3468" i="211"/>
  <c r="J3468" i="211"/>
  <c r="H3468" i="211"/>
  <c r="M3467" i="211"/>
  <c r="L3467" i="211"/>
  <c r="J3467" i="211"/>
  <c r="H3467" i="211"/>
  <c r="M3466" i="211"/>
  <c r="L3466" i="211"/>
  <c r="J3466" i="211"/>
  <c r="H3466" i="211"/>
  <c r="M3465" i="211"/>
  <c r="L3465" i="211"/>
  <c r="J3465" i="211"/>
  <c r="H3465" i="211"/>
  <c r="M3464" i="211"/>
  <c r="L3464" i="211"/>
  <c r="J3464" i="211"/>
  <c r="H3464" i="211"/>
  <c r="M3463" i="211"/>
  <c r="L3463" i="211"/>
  <c r="J3463" i="211"/>
  <c r="H3463" i="211"/>
  <c r="M3462" i="211"/>
  <c r="L3462" i="211"/>
  <c r="J3462" i="211"/>
  <c r="H3462" i="211"/>
  <c r="M3461" i="211"/>
  <c r="L3461" i="211"/>
  <c r="J3461" i="211"/>
  <c r="H3461" i="211"/>
  <c r="M3460" i="211"/>
  <c r="L3460" i="211"/>
  <c r="J3460" i="211"/>
  <c r="H3460" i="211"/>
  <c r="M3459" i="211"/>
  <c r="L3459" i="211"/>
  <c r="J3459" i="211"/>
  <c r="H3459" i="211"/>
  <c r="M3458" i="211"/>
  <c r="L3458" i="211"/>
  <c r="J3458" i="211"/>
  <c r="H3458" i="211"/>
  <c r="M3457" i="211"/>
  <c r="L3457" i="211"/>
  <c r="J3457" i="211"/>
  <c r="H3457" i="211"/>
  <c r="M3456" i="211"/>
  <c r="L3456" i="211"/>
  <c r="J3456" i="211"/>
  <c r="H3456" i="211"/>
  <c r="M3455" i="211"/>
  <c r="L3455" i="211"/>
  <c r="J3455" i="211"/>
  <c r="H3455" i="211"/>
  <c r="M3454" i="211"/>
  <c r="L3454" i="211"/>
  <c r="J3454" i="211"/>
  <c r="H3454" i="211"/>
  <c r="M3453" i="211"/>
  <c r="L3453" i="211"/>
  <c r="J3453" i="211"/>
  <c r="H3453" i="211"/>
  <c r="M3452" i="211"/>
  <c r="M3451" i="211"/>
  <c r="L3451" i="211"/>
  <c r="J3451" i="211"/>
  <c r="H3451" i="211"/>
  <c r="M3450" i="211"/>
  <c r="L3450" i="211"/>
  <c r="J3450" i="211"/>
  <c r="H3450" i="211"/>
  <c r="M3449" i="211"/>
  <c r="L3449" i="211"/>
  <c r="J3449" i="211"/>
  <c r="H3449" i="211"/>
  <c r="M3448" i="211"/>
  <c r="L3448" i="211"/>
  <c r="J3448" i="211"/>
  <c r="H3448" i="211"/>
  <c r="M3447" i="211"/>
  <c r="L3447" i="211"/>
  <c r="J3447" i="211"/>
  <c r="H3447" i="211"/>
  <c r="M3446" i="211"/>
  <c r="L3446" i="211"/>
  <c r="J3446" i="211"/>
  <c r="H3446" i="211"/>
  <c r="M3445" i="211"/>
  <c r="L3445" i="211"/>
  <c r="J3445" i="211"/>
  <c r="H3445" i="211"/>
  <c r="M3444" i="211"/>
  <c r="L3444" i="211"/>
  <c r="J3444" i="211"/>
  <c r="H3444" i="211"/>
  <c r="M3443" i="211"/>
  <c r="L3443" i="211"/>
  <c r="J3443" i="211"/>
  <c r="H3443" i="211"/>
  <c r="M3442" i="211"/>
  <c r="L3442" i="211"/>
  <c r="J3442" i="211"/>
  <c r="H3442" i="211"/>
  <c r="M3441" i="211"/>
  <c r="L3441" i="211"/>
  <c r="J3441" i="211"/>
  <c r="H3441" i="211"/>
  <c r="M3440" i="211"/>
  <c r="L3440" i="211"/>
  <c r="J3440" i="211"/>
  <c r="H3440" i="211"/>
  <c r="M3439" i="211"/>
  <c r="L3439" i="211"/>
  <c r="J3439" i="211"/>
  <c r="H3439" i="211"/>
  <c r="M3438" i="211"/>
  <c r="L3438" i="211"/>
  <c r="J3438" i="211"/>
  <c r="H3438" i="211"/>
  <c r="M3435" i="211"/>
  <c r="L3435" i="211"/>
  <c r="J3435" i="211"/>
  <c r="H3435" i="211"/>
  <c r="M3433" i="211"/>
  <c r="L3433" i="211"/>
  <c r="J3433" i="211"/>
  <c r="H3433" i="211"/>
  <c r="M3432" i="211"/>
  <c r="L3432" i="211"/>
  <c r="J3432" i="211"/>
  <c r="H3432" i="211"/>
  <c r="M3431" i="211"/>
  <c r="L3431" i="211"/>
  <c r="J3431" i="211"/>
  <c r="H3431" i="211"/>
  <c r="M3430" i="211"/>
  <c r="L3430" i="211"/>
  <c r="J3430" i="211"/>
  <c r="H3430" i="211"/>
  <c r="M3429" i="211"/>
  <c r="L3429" i="211"/>
  <c r="J3429" i="211"/>
  <c r="H3429" i="211"/>
  <c r="M3428" i="211"/>
  <c r="L3428" i="211"/>
  <c r="J3428" i="211"/>
  <c r="H3428" i="211"/>
  <c r="M3427" i="211"/>
  <c r="L3427" i="211"/>
  <c r="J3427" i="211"/>
  <c r="H3427" i="211"/>
  <c r="M3426" i="211"/>
  <c r="L3426" i="211"/>
  <c r="J3426" i="211"/>
  <c r="H3426" i="211"/>
  <c r="M3425" i="211"/>
  <c r="L3425" i="211"/>
  <c r="J3425" i="211"/>
  <c r="H3425" i="211"/>
  <c r="M3424" i="211"/>
  <c r="L3424" i="211"/>
  <c r="J3424" i="211"/>
  <c r="H3424" i="211"/>
  <c r="M3423" i="211"/>
  <c r="L3423" i="211"/>
  <c r="J3423" i="211"/>
  <c r="H3423" i="211"/>
  <c r="M3422" i="211"/>
  <c r="L3422" i="211"/>
  <c r="J3422" i="211"/>
  <c r="H3422" i="211"/>
  <c r="M3421" i="211"/>
  <c r="L3421" i="211"/>
  <c r="J3421" i="211"/>
  <c r="H3421" i="211"/>
  <c r="M3420" i="211"/>
  <c r="L3420" i="211"/>
  <c r="J3420" i="211"/>
  <c r="H3420" i="211"/>
  <c r="M3419" i="211"/>
  <c r="L3419" i="211"/>
  <c r="J3419" i="211"/>
  <c r="H3419" i="211"/>
  <c r="M3418" i="211"/>
  <c r="L3418" i="211"/>
  <c r="J3418" i="211"/>
  <c r="H3418" i="211"/>
  <c r="M3417" i="211"/>
  <c r="L3417" i="211"/>
  <c r="J3417" i="211"/>
  <c r="H3417" i="211"/>
  <c r="M3416" i="211"/>
  <c r="L3416" i="211"/>
  <c r="J3416" i="211"/>
  <c r="H3416" i="211"/>
  <c r="M3415" i="211"/>
  <c r="L3415" i="211"/>
  <c r="J3415" i="211"/>
  <c r="H3415" i="211"/>
  <c r="M3414" i="211"/>
  <c r="L3414" i="211"/>
  <c r="J3414" i="211"/>
  <c r="H3414" i="211"/>
  <c r="M3413" i="211"/>
  <c r="L3413" i="211"/>
  <c r="J3413" i="211"/>
  <c r="H3413" i="211"/>
  <c r="M3412" i="211"/>
  <c r="L3412" i="211"/>
  <c r="J3412" i="211"/>
  <c r="H3412" i="211"/>
  <c r="M3411" i="211"/>
  <c r="L3411" i="211"/>
  <c r="J3411" i="211"/>
  <c r="H3411" i="211"/>
  <c r="M3410" i="211"/>
  <c r="L3410" i="211"/>
  <c r="J3410" i="211"/>
  <c r="H3410" i="211"/>
  <c r="M3409" i="211"/>
  <c r="L3409" i="211"/>
  <c r="J3409" i="211"/>
  <c r="H3409" i="211"/>
  <c r="M3408" i="211"/>
  <c r="L3408" i="211"/>
  <c r="J3408" i="211"/>
  <c r="H3408" i="211"/>
  <c r="M3407" i="211"/>
  <c r="L3407" i="211"/>
  <c r="J3407" i="211"/>
  <c r="H3407" i="211"/>
  <c r="M3406" i="211"/>
  <c r="L3406" i="211"/>
  <c r="J3406" i="211"/>
  <c r="H3406" i="211"/>
  <c r="M3405" i="211"/>
  <c r="L3405" i="211"/>
  <c r="J3405" i="211"/>
  <c r="H3405" i="211"/>
  <c r="M3404" i="211"/>
  <c r="L3404" i="211"/>
  <c r="J3404" i="211"/>
  <c r="H3404" i="211"/>
  <c r="M3403" i="211"/>
  <c r="L3403" i="211"/>
  <c r="J3403" i="211"/>
  <c r="H3403" i="211"/>
  <c r="M3402" i="211"/>
  <c r="L3402" i="211"/>
  <c r="J3402" i="211"/>
  <c r="H3402" i="211"/>
  <c r="M3401" i="211"/>
  <c r="L3401" i="211"/>
  <c r="J3401" i="211"/>
  <c r="H3401" i="211"/>
  <c r="M3400" i="211"/>
  <c r="L3400" i="211"/>
  <c r="J3400" i="211"/>
  <c r="H3400" i="211"/>
  <c r="M3399" i="211"/>
  <c r="L3399" i="211"/>
  <c r="J3399" i="211"/>
  <c r="H3399" i="211"/>
  <c r="M3398" i="211"/>
  <c r="L3398" i="211"/>
  <c r="J3398" i="211"/>
  <c r="H3398" i="211"/>
  <c r="M3397" i="211"/>
  <c r="L3397" i="211"/>
  <c r="J3397" i="211"/>
  <c r="H3397" i="211"/>
  <c r="M3396" i="211"/>
  <c r="L3396" i="211"/>
  <c r="J3396" i="211"/>
  <c r="H3396" i="211"/>
  <c r="M3395" i="211"/>
  <c r="L3395" i="211"/>
  <c r="J3395" i="211"/>
  <c r="H3395" i="211"/>
  <c r="M3394" i="211"/>
  <c r="L3394" i="211"/>
  <c r="J3394" i="211"/>
  <c r="H3394" i="211"/>
  <c r="M3393" i="211"/>
  <c r="L3393" i="211"/>
  <c r="J3393" i="211"/>
  <c r="H3393" i="211"/>
  <c r="M3392" i="211"/>
  <c r="L3392" i="211"/>
  <c r="J3392" i="211"/>
  <c r="H3392" i="211"/>
  <c r="M3391" i="211"/>
  <c r="L3391" i="211"/>
  <c r="J3391" i="211"/>
  <c r="H3391" i="211"/>
  <c r="M3390" i="211"/>
  <c r="L3390" i="211"/>
  <c r="J3390" i="211"/>
  <c r="H3390" i="211"/>
  <c r="M3389" i="211"/>
  <c r="L3389" i="211"/>
  <c r="J3389" i="211"/>
  <c r="H3389" i="211"/>
  <c r="M3388" i="211"/>
  <c r="L3388" i="211"/>
  <c r="J3388" i="211"/>
  <c r="H3388" i="211"/>
  <c r="M3387" i="211"/>
  <c r="L3387" i="211"/>
  <c r="J3387" i="211"/>
  <c r="H3387" i="211"/>
  <c r="M3386" i="211"/>
  <c r="L3386" i="211"/>
  <c r="J3386" i="211"/>
  <c r="H3386" i="211"/>
  <c r="M3385" i="211"/>
  <c r="L3385" i="211"/>
  <c r="J3385" i="211"/>
  <c r="H3385" i="211"/>
  <c r="M3384" i="211"/>
  <c r="L3384" i="211"/>
  <c r="J3384" i="211"/>
  <c r="H3384" i="211"/>
  <c r="M3383" i="211"/>
  <c r="L3383" i="211"/>
  <c r="J3383" i="211"/>
  <c r="H3383" i="211"/>
  <c r="M3382" i="211"/>
  <c r="L3382" i="211"/>
  <c r="J3382" i="211"/>
  <c r="H3382" i="211"/>
  <c r="M3381" i="211"/>
  <c r="L3381" i="211"/>
  <c r="J3381" i="211"/>
  <c r="H3381" i="211"/>
  <c r="M3380" i="211"/>
  <c r="L3380" i="211"/>
  <c r="J3380" i="211"/>
  <c r="H3380" i="211"/>
  <c r="M3379" i="211"/>
  <c r="L3379" i="211"/>
  <c r="J3379" i="211"/>
  <c r="H3379" i="211"/>
  <c r="M3378" i="211"/>
  <c r="L3378" i="211"/>
  <c r="J3378" i="211"/>
  <c r="H3378" i="211"/>
  <c r="M3377" i="211"/>
  <c r="L3377" i="211"/>
  <c r="J3377" i="211"/>
  <c r="H3377" i="211"/>
  <c r="M3376" i="211"/>
  <c r="L3376" i="211"/>
  <c r="J3376" i="211"/>
  <c r="H3376" i="211"/>
  <c r="M3375" i="211"/>
  <c r="L3375" i="211"/>
  <c r="J3375" i="211"/>
  <c r="H3375" i="211"/>
  <c r="M3374" i="211"/>
  <c r="L3374" i="211"/>
  <c r="J3374" i="211"/>
  <c r="H3374" i="211"/>
  <c r="M3373" i="211"/>
  <c r="L3373" i="211"/>
  <c r="J3373" i="211"/>
  <c r="H3373" i="211"/>
  <c r="M3372" i="211"/>
  <c r="L3372" i="211"/>
  <c r="J3372" i="211"/>
  <c r="H3372" i="211"/>
  <c r="M3371" i="211"/>
  <c r="L3371" i="211"/>
  <c r="J3371" i="211"/>
  <c r="H3371" i="211"/>
  <c r="M3370" i="211"/>
  <c r="L3370" i="211"/>
  <c r="J3370" i="211"/>
  <c r="H3370" i="211"/>
  <c r="M3369" i="211"/>
  <c r="L3369" i="211"/>
  <c r="J3369" i="211"/>
  <c r="H3369" i="211"/>
  <c r="M3368" i="211"/>
  <c r="L3368" i="211"/>
  <c r="J3368" i="211"/>
  <c r="H3368" i="211"/>
  <c r="M3367" i="211"/>
  <c r="L3367" i="211"/>
  <c r="J3367" i="211"/>
  <c r="H3367" i="211"/>
  <c r="M3366" i="211"/>
  <c r="L3366" i="211"/>
  <c r="J3366" i="211"/>
  <c r="H3366" i="211"/>
  <c r="M3365" i="211"/>
  <c r="L3365" i="211"/>
  <c r="J3365" i="211"/>
  <c r="H3365" i="211"/>
  <c r="M3364" i="211"/>
  <c r="L3364" i="211"/>
  <c r="J3364" i="211"/>
  <c r="H3364" i="211"/>
  <c r="M3363" i="211"/>
  <c r="L3363" i="211"/>
  <c r="J3363" i="211"/>
  <c r="H3363" i="211"/>
  <c r="M3362" i="211"/>
  <c r="L3362" i="211"/>
  <c r="J3362" i="211"/>
  <c r="H3362" i="211"/>
  <c r="M3361" i="211"/>
  <c r="L3361" i="211"/>
  <c r="J3361" i="211"/>
  <c r="H3361" i="211"/>
  <c r="M3360" i="211"/>
  <c r="L3360" i="211"/>
  <c r="J3360" i="211"/>
  <c r="H3360" i="211"/>
  <c r="M3359" i="211"/>
  <c r="L3359" i="211"/>
  <c r="J3359" i="211"/>
  <c r="H3359" i="211"/>
  <c r="M3358" i="211"/>
  <c r="L3358" i="211"/>
  <c r="J3358" i="211"/>
  <c r="H3358" i="211"/>
  <c r="M3357" i="211"/>
  <c r="L3357" i="211"/>
  <c r="J3357" i="211"/>
  <c r="H3357" i="211"/>
  <c r="M3356" i="211"/>
  <c r="L3356" i="211"/>
  <c r="J3356" i="211"/>
  <c r="H3356" i="211"/>
  <c r="M3355" i="211"/>
  <c r="L3355" i="211"/>
  <c r="J3355" i="211"/>
  <c r="H3355" i="211"/>
  <c r="M3354" i="211"/>
  <c r="L3354" i="211"/>
  <c r="J3354" i="211"/>
  <c r="H3354" i="211"/>
  <c r="M3353" i="211"/>
  <c r="L3353" i="211"/>
  <c r="J3353" i="211"/>
  <c r="H3353" i="211"/>
  <c r="M3352" i="211"/>
  <c r="L3352" i="211"/>
  <c r="J3352" i="211"/>
  <c r="H3352" i="211"/>
  <c r="M3351" i="211"/>
  <c r="L3351" i="211"/>
  <c r="J3351" i="211"/>
  <c r="H3351" i="211"/>
  <c r="M3350" i="211"/>
  <c r="L3350" i="211"/>
  <c r="J3350" i="211"/>
  <c r="H3350" i="211"/>
  <c r="M3349" i="211"/>
  <c r="L3349" i="211"/>
  <c r="J3349" i="211"/>
  <c r="H3349" i="211"/>
  <c r="M3348" i="211"/>
  <c r="L3348" i="211"/>
  <c r="J3348" i="211"/>
  <c r="H3348" i="211"/>
  <c r="M3347" i="211"/>
  <c r="L3347" i="211"/>
  <c r="J3347" i="211"/>
  <c r="H3347" i="211"/>
  <c r="M3346" i="211"/>
  <c r="L3346" i="211"/>
  <c r="J3346" i="211"/>
  <c r="H3346" i="211"/>
  <c r="M3345" i="211"/>
  <c r="L3345" i="211"/>
  <c r="J3345" i="211"/>
  <c r="H3345" i="211"/>
  <c r="M3344" i="211"/>
  <c r="L3344" i="211"/>
  <c r="J3344" i="211"/>
  <c r="H3344" i="211"/>
  <c r="M3343" i="211"/>
  <c r="L3343" i="211"/>
  <c r="J3343" i="211"/>
  <c r="H3343" i="211"/>
  <c r="M3342" i="211"/>
  <c r="L3342" i="211"/>
  <c r="J3342" i="211"/>
  <c r="H3342" i="211"/>
  <c r="M3341" i="211"/>
  <c r="L3341" i="211"/>
  <c r="J3341" i="211"/>
  <c r="H3341" i="211"/>
  <c r="M3340" i="211"/>
  <c r="L3340" i="211"/>
  <c r="J3340" i="211"/>
  <c r="H3340" i="211"/>
  <c r="M3339" i="211"/>
  <c r="L3339" i="211"/>
  <c r="J3339" i="211"/>
  <c r="H3339" i="211"/>
  <c r="M3338" i="211"/>
  <c r="L3338" i="211"/>
  <c r="J3338" i="211"/>
  <c r="H3338" i="211"/>
  <c r="M3337" i="211"/>
  <c r="L3337" i="211"/>
  <c r="J3337" i="211"/>
  <c r="H3337" i="211"/>
  <c r="M3336" i="211"/>
  <c r="L3336" i="211"/>
  <c r="J3336" i="211"/>
  <c r="H3336" i="211"/>
  <c r="M3335" i="211"/>
  <c r="L3335" i="211"/>
  <c r="J3335" i="211"/>
  <c r="H3335" i="211"/>
  <c r="M3334" i="211"/>
  <c r="L3334" i="211"/>
  <c r="J3334" i="211"/>
  <c r="H3334" i="211"/>
  <c r="M3333" i="211"/>
  <c r="L3333" i="211"/>
  <c r="J3333" i="211"/>
  <c r="H3333" i="211"/>
  <c r="M3330" i="211"/>
  <c r="L3330" i="211"/>
  <c r="J3330" i="211"/>
  <c r="H3330" i="211"/>
  <c r="M3329" i="211"/>
  <c r="L3329" i="211"/>
  <c r="J3329" i="211"/>
  <c r="H3329" i="211"/>
  <c r="M3328" i="211"/>
  <c r="L3328" i="211"/>
  <c r="J3328" i="211"/>
  <c r="H3328" i="211"/>
  <c r="M3327" i="211"/>
  <c r="L3327" i="211"/>
  <c r="J3327" i="211"/>
  <c r="H3327" i="211"/>
  <c r="M3326" i="211"/>
  <c r="L3326" i="211"/>
  <c r="J3326" i="211"/>
  <c r="H3326" i="211"/>
  <c r="M3325" i="211"/>
  <c r="L3325" i="211"/>
  <c r="J3325" i="211"/>
  <c r="H3325" i="211"/>
  <c r="M3324" i="211"/>
  <c r="L3324" i="211"/>
  <c r="J3324" i="211"/>
  <c r="H3324" i="211"/>
  <c r="M3323" i="211"/>
  <c r="L3323" i="211"/>
  <c r="J3323" i="211"/>
  <c r="H3323" i="211"/>
  <c r="M3322" i="211"/>
  <c r="L3322" i="211"/>
  <c r="J3322" i="211"/>
  <c r="H3322" i="211"/>
  <c r="M3321" i="211"/>
  <c r="L3321" i="211"/>
  <c r="J3321" i="211"/>
  <c r="H3321" i="211"/>
  <c r="M3320" i="211"/>
  <c r="L3320" i="211"/>
  <c r="J3320" i="211"/>
  <c r="H3320" i="211"/>
  <c r="M3319" i="211"/>
  <c r="L3319" i="211"/>
  <c r="J3319" i="211"/>
  <c r="H3319" i="211"/>
  <c r="M3318" i="211"/>
  <c r="L3318" i="211"/>
  <c r="J3318" i="211"/>
  <c r="H3318" i="211"/>
  <c r="M3317" i="211"/>
  <c r="L3317" i="211"/>
  <c r="J3317" i="211"/>
  <c r="H3317" i="211"/>
  <c r="M3316" i="211"/>
  <c r="L3316" i="211"/>
  <c r="J3316" i="211"/>
  <c r="H3316" i="211"/>
  <c r="M3315" i="211"/>
  <c r="L3315" i="211"/>
  <c r="J3315" i="211"/>
  <c r="H3315" i="211"/>
  <c r="M3314" i="211"/>
  <c r="L3314" i="211"/>
  <c r="J3314" i="211"/>
  <c r="H3314" i="211"/>
  <c r="M3313" i="211"/>
  <c r="L3313" i="211"/>
  <c r="J3313" i="211"/>
  <c r="H3313" i="211"/>
  <c r="M3312" i="211"/>
  <c r="L3312" i="211"/>
  <c r="J3312" i="211"/>
  <c r="H3312" i="211"/>
  <c r="M3311" i="211"/>
  <c r="L3311" i="211"/>
  <c r="J3311" i="211"/>
  <c r="H3311" i="211"/>
  <c r="M3310" i="211"/>
  <c r="L3310" i="211"/>
  <c r="J3310" i="211"/>
  <c r="H3310" i="211"/>
  <c r="M3309" i="211"/>
  <c r="L3309" i="211"/>
  <c r="J3309" i="211"/>
  <c r="H3309" i="211"/>
  <c r="M3308" i="211"/>
  <c r="L3308" i="211"/>
  <c r="J3308" i="211"/>
  <c r="H3308" i="211"/>
  <c r="M3307" i="211"/>
  <c r="L3307" i="211"/>
  <c r="J3307" i="211"/>
  <c r="H3307" i="211"/>
  <c r="M3306" i="211"/>
  <c r="L3306" i="211"/>
  <c r="J3306" i="211"/>
  <c r="H3306" i="211"/>
  <c r="M3305" i="211"/>
  <c r="L3305" i="211"/>
  <c r="J3305" i="211"/>
  <c r="H3305" i="211"/>
  <c r="M3304" i="211"/>
  <c r="L3304" i="211"/>
  <c r="J3304" i="211"/>
  <c r="H3304" i="211"/>
  <c r="M3303" i="211"/>
  <c r="L3303" i="211"/>
  <c r="J3303" i="211"/>
  <c r="H3303" i="211"/>
  <c r="M3302" i="211"/>
  <c r="L3302" i="211"/>
  <c r="J3302" i="211"/>
  <c r="H3302" i="211"/>
  <c r="M3301" i="211"/>
  <c r="L3301" i="211"/>
  <c r="J3301" i="211"/>
  <c r="H3301" i="211"/>
  <c r="M3300" i="211"/>
  <c r="L3300" i="211"/>
  <c r="J3300" i="211"/>
  <c r="H3300" i="211"/>
  <c r="M3299" i="211"/>
  <c r="L3299" i="211"/>
  <c r="J3299" i="211"/>
  <c r="H3299" i="211"/>
  <c r="M3298" i="211"/>
  <c r="L3298" i="211"/>
  <c r="J3298" i="211"/>
  <c r="H3298" i="211"/>
  <c r="M3297" i="211"/>
  <c r="L3297" i="211"/>
  <c r="J3297" i="211"/>
  <c r="H3297" i="211"/>
  <c r="M3296" i="211"/>
  <c r="L3296" i="211"/>
  <c r="J3296" i="211"/>
  <c r="H3296" i="211"/>
  <c r="M3295" i="211"/>
  <c r="L3295" i="211"/>
  <c r="J3295" i="211"/>
  <c r="H3295" i="211"/>
  <c r="M3294" i="211"/>
  <c r="L3294" i="211"/>
  <c r="J3294" i="211"/>
  <c r="H3294" i="211"/>
  <c r="M3293" i="211"/>
  <c r="L3293" i="211"/>
  <c r="J3293" i="211"/>
  <c r="H3293" i="211"/>
  <c r="M3292" i="211"/>
  <c r="L3292" i="211"/>
  <c r="J3292" i="211"/>
  <c r="H3292" i="211"/>
  <c r="M3291" i="211"/>
  <c r="M3290" i="211"/>
  <c r="L3290" i="211"/>
  <c r="J3290" i="211"/>
  <c r="H3290" i="211"/>
  <c r="M3289" i="211"/>
  <c r="L3289" i="211"/>
  <c r="J3289" i="211"/>
  <c r="H3289" i="211"/>
  <c r="M3288" i="211"/>
  <c r="L3288" i="211"/>
  <c r="J3288" i="211"/>
  <c r="H3288" i="211"/>
  <c r="M3287" i="211"/>
  <c r="L3287" i="211"/>
  <c r="J3287" i="211"/>
  <c r="H3287" i="211"/>
  <c r="M3286" i="211"/>
  <c r="L3286" i="211"/>
  <c r="J3286" i="211"/>
  <c r="H3286" i="211"/>
  <c r="M3285" i="211"/>
  <c r="L3285" i="211"/>
  <c r="J3285" i="211"/>
  <c r="H3285" i="211"/>
  <c r="M3284" i="211"/>
  <c r="L3284" i="211"/>
  <c r="J3284" i="211"/>
  <c r="H3284" i="211"/>
  <c r="M3283" i="211"/>
  <c r="L3283" i="211"/>
  <c r="J3283" i="211"/>
  <c r="H3283" i="211"/>
  <c r="M3282" i="211"/>
  <c r="L3282" i="211"/>
  <c r="J3282" i="211"/>
  <c r="H3282" i="211"/>
  <c r="M3281" i="211"/>
  <c r="L3281" i="211"/>
  <c r="J3281" i="211"/>
  <c r="H3281" i="211"/>
  <c r="M3280" i="211"/>
  <c r="L3280" i="211"/>
  <c r="J3280" i="211"/>
  <c r="H3280" i="211"/>
  <c r="M3279" i="211"/>
  <c r="L3279" i="211"/>
  <c r="J3279" i="211"/>
  <c r="H3279" i="211"/>
  <c r="M3278" i="211"/>
  <c r="L3278" i="211"/>
  <c r="J3278" i="211"/>
  <c r="H3278" i="211"/>
  <c r="M3277" i="211"/>
  <c r="L3277" i="211"/>
  <c r="J3277" i="211"/>
  <c r="H3277" i="211"/>
  <c r="M3274" i="211"/>
  <c r="L3274" i="211"/>
  <c r="J3274" i="211"/>
  <c r="H3274" i="211"/>
  <c r="M3272" i="211"/>
  <c r="L3272" i="211"/>
  <c r="J3272" i="211"/>
  <c r="H3272" i="211"/>
  <c r="M3271" i="211"/>
  <c r="L3271" i="211"/>
  <c r="J3271" i="211"/>
  <c r="H3271" i="211"/>
  <c r="M3270" i="211"/>
  <c r="L3270" i="211"/>
  <c r="J3270" i="211"/>
  <c r="H3270" i="211"/>
  <c r="M3269" i="211"/>
  <c r="L3269" i="211"/>
  <c r="J3269" i="211"/>
  <c r="H3269" i="211"/>
  <c r="M3268" i="211"/>
  <c r="L3268" i="211"/>
  <c r="J3268" i="211"/>
  <c r="H3268" i="211"/>
  <c r="M3267" i="211"/>
  <c r="L3267" i="211"/>
  <c r="J3267" i="211"/>
  <c r="H3267" i="211"/>
  <c r="M3266" i="211"/>
  <c r="L3266" i="211"/>
  <c r="J3266" i="211"/>
  <c r="H3266" i="211"/>
  <c r="M3265" i="211"/>
  <c r="L3265" i="211"/>
  <c r="J3265" i="211"/>
  <c r="H3265" i="211"/>
  <c r="M3264" i="211"/>
  <c r="L3264" i="211"/>
  <c r="J3264" i="211"/>
  <c r="H3264" i="211"/>
  <c r="M3263" i="211"/>
  <c r="L3263" i="211"/>
  <c r="J3263" i="211"/>
  <c r="H3263" i="211"/>
  <c r="M3262" i="211"/>
  <c r="L3262" i="211"/>
  <c r="J3262" i="211"/>
  <c r="H3262" i="211"/>
  <c r="M3261" i="211"/>
  <c r="L3261" i="211"/>
  <c r="J3261" i="211"/>
  <c r="H3261" i="211"/>
  <c r="M3260" i="211"/>
  <c r="L3260" i="211"/>
  <c r="J3260" i="211"/>
  <c r="H3260" i="211"/>
  <c r="M3259" i="211"/>
  <c r="L3259" i="211"/>
  <c r="J3259" i="211"/>
  <c r="H3259" i="211"/>
  <c r="M3258" i="211"/>
  <c r="L3258" i="211"/>
  <c r="J3258" i="211"/>
  <c r="H3258" i="211"/>
  <c r="M3257" i="211"/>
  <c r="L3257" i="211"/>
  <c r="J3257" i="211"/>
  <c r="H3257" i="211"/>
  <c r="M3256" i="211"/>
  <c r="L3256" i="211"/>
  <c r="J3256" i="211"/>
  <c r="H3256" i="211"/>
  <c r="M3255" i="211"/>
  <c r="L3255" i="211"/>
  <c r="J3255" i="211"/>
  <c r="H3255" i="211"/>
  <c r="M3254" i="211"/>
  <c r="L3254" i="211"/>
  <c r="J3254" i="211"/>
  <c r="H3254" i="211"/>
  <c r="M3253" i="211"/>
  <c r="L3253" i="211"/>
  <c r="J3253" i="211"/>
  <c r="H3253" i="211"/>
  <c r="M3252" i="211"/>
  <c r="L3252" i="211"/>
  <c r="J3252" i="211"/>
  <c r="H3252" i="211"/>
  <c r="M3251" i="211"/>
  <c r="L3251" i="211"/>
  <c r="J3251" i="211"/>
  <c r="H3251" i="211"/>
  <c r="M3250" i="211"/>
  <c r="L3250" i="211"/>
  <c r="J3250" i="211"/>
  <c r="H3250" i="211"/>
  <c r="M3249" i="211"/>
  <c r="L3249" i="211"/>
  <c r="J3249" i="211"/>
  <c r="H3249" i="211"/>
  <c r="M3248" i="211"/>
  <c r="L3248" i="211"/>
  <c r="J3248" i="211"/>
  <c r="H3248" i="211"/>
  <c r="M3247" i="211"/>
  <c r="L3247" i="211"/>
  <c r="J3247" i="211"/>
  <c r="H3247" i="211"/>
  <c r="M3246" i="211"/>
  <c r="L3246" i="211"/>
  <c r="J3246" i="211"/>
  <c r="H3246" i="211"/>
  <c r="M3245" i="211"/>
  <c r="L3245" i="211"/>
  <c r="J3245" i="211"/>
  <c r="H3245" i="211"/>
  <c r="M3244" i="211"/>
  <c r="L3244" i="211"/>
  <c r="J3244" i="211"/>
  <c r="H3244" i="211"/>
  <c r="M3243" i="211"/>
  <c r="L3243" i="211"/>
  <c r="J3243" i="211"/>
  <c r="H3243" i="211"/>
  <c r="M3242" i="211"/>
  <c r="L3242" i="211"/>
  <c r="J3242" i="211"/>
  <c r="H3242" i="211"/>
  <c r="M3241" i="211"/>
  <c r="L3241" i="211"/>
  <c r="J3241" i="211"/>
  <c r="H3241" i="211"/>
  <c r="M3240" i="211"/>
  <c r="L3240" i="211"/>
  <c r="J3240" i="211"/>
  <c r="H3240" i="211"/>
  <c r="M3239" i="211"/>
  <c r="L3239" i="211"/>
  <c r="J3239" i="211"/>
  <c r="H3239" i="211"/>
  <c r="M3238" i="211"/>
  <c r="L3238" i="211"/>
  <c r="J3238" i="211"/>
  <c r="H3238" i="211"/>
  <c r="M3237" i="211"/>
  <c r="L3237" i="211"/>
  <c r="J3237" i="211"/>
  <c r="H3237" i="211"/>
  <c r="M3236" i="211"/>
  <c r="L3236" i="211"/>
  <c r="J3236" i="211"/>
  <c r="H3236" i="211"/>
  <c r="M3235" i="211"/>
  <c r="L3235" i="211"/>
  <c r="J3235" i="211"/>
  <c r="H3235" i="211"/>
  <c r="M3234" i="211"/>
  <c r="L3234" i="211"/>
  <c r="J3234" i="211"/>
  <c r="H3234" i="211"/>
  <c r="M3233" i="211"/>
  <c r="L3233" i="211"/>
  <c r="J3233" i="211"/>
  <c r="H3233" i="211"/>
  <c r="M3232" i="211"/>
  <c r="L3232" i="211"/>
  <c r="J3232" i="211"/>
  <c r="H3232" i="211"/>
  <c r="M3231" i="211"/>
  <c r="L3231" i="211"/>
  <c r="J3231" i="211"/>
  <c r="H3231" i="211"/>
  <c r="M3230" i="211"/>
  <c r="L3230" i="211"/>
  <c r="J3230" i="211"/>
  <c r="H3230" i="211"/>
  <c r="M3229" i="211"/>
  <c r="L3229" i="211"/>
  <c r="J3229" i="211"/>
  <c r="H3229" i="211"/>
  <c r="M3228" i="211"/>
  <c r="L3228" i="211"/>
  <c r="J3228" i="211"/>
  <c r="H3228" i="211"/>
  <c r="M3227" i="211"/>
  <c r="L3227" i="211"/>
  <c r="J3227" i="211"/>
  <c r="H3227" i="211"/>
  <c r="M3226" i="211"/>
  <c r="L3226" i="211"/>
  <c r="J3226" i="211"/>
  <c r="H3226" i="211"/>
  <c r="M3225" i="211"/>
  <c r="L3225" i="211"/>
  <c r="J3225" i="211"/>
  <c r="H3225" i="211"/>
  <c r="M3224" i="211"/>
  <c r="L3224" i="211"/>
  <c r="J3224" i="211"/>
  <c r="H3224" i="211"/>
  <c r="M3223" i="211"/>
  <c r="L3223" i="211"/>
  <c r="J3223" i="211"/>
  <c r="H3223" i="211"/>
  <c r="M3222" i="211"/>
  <c r="L3222" i="211"/>
  <c r="J3222" i="211"/>
  <c r="H3222" i="211"/>
  <c r="M3221" i="211"/>
  <c r="L3221" i="211"/>
  <c r="J3221" i="211"/>
  <c r="H3221" i="211"/>
  <c r="M3220" i="211"/>
  <c r="L3220" i="211"/>
  <c r="J3220" i="211"/>
  <c r="H3220" i="211"/>
  <c r="M3219" i="211"/>
  <c r="L3219" i="211"/>
  <c r="J3219" i="211"/>
  <c r="H3219" i="211"/>
  <c r="M3218" i="211"/>
  <c r="L3218" i="211"/>
  <c r="J3218" i="211"/>
  <c r="H3218" i="211"/>
  <c r="M3217" i="211"/>
  <c r="L3217" i="211"/>
  <c r="J3217" i="211"/>
  <c r="H3217" i="211"/>
  <c r="M3216" i="211"/>
  <c r="L3216" i="211"/>
  <c r="J3216" i="211"/>
  <c r="H3216" i="211"/>
  <c r="M3215" i="211"/>
  <c r="L3215" i="211"/>
  <c r="J3215" i="211"/>
  <c r="H3215" i="211"/>
  <c r="M3214" i="211"/>
  <c r="L3214" i="211"/>
  <c r="J3214" i="211"/>
  <c r="H3214" i="211"/>
  <c r="M3213" i="211"/>
  <c r="L3213" i="211"/>
  <c r="J3213" i="211"/>
  <c r="H3213" i="211"/>
  <c r="M3212" i="211"/>
  <c r="L3212" i="211"/>
  <c r="J3212" i="211"/>
  <c r="H3212" i="211"/>
  <c r="M3211" i="211"/>
  <c r="L3211" i="211"/>
  <c r="J3211" i="211"/>
  <c r="H3211" i="211"/>
  <c r="M3210" i="211"/>
  <c r="L3210" i="211"/>
  <c r="J3210" i="211"/>
  <c r="H3210" i="211"/>
  <c r="M3209" i="211"/>
  <c r="L3209" i="211"/>
  <c r="J3209" i="211"/>
  <c r="H3209" i="211"/>
  <c r="M3208" i="211"/>
  <c r="L3208" i="211"/>
  <c r="J3208" i="211"/>
  <c r="H3208" i="211"/>
  <c r="M3207" i="211"/>
  <c r="L3207" i="211"/>
  <c r="J3207" i="211"/>
  <c r="H3207" i="211"/>
  <c r="M3206" i="211"/>
  <c r="L3206" i="211"/>
  <c r="J3206" i="211"/>
  <c r="H3206" i="211"/>
  <c r="M3205" i="211"/>
  <c r="L3205" i="211"/>
  <c r="J3205" i="211"/>
  <c r="H3205" i="211"/>
  <c r="M3204" i="211"/>
  <c r="L3204" i="211"/>
  <c r="J3204" i="211"/>
  <c r="H3204" i="211"/>
  <c r="M3203" i="211"/>
  <c r="L3203" i="211"/>
  <c r="J3203" i="211"/>
  <c r="H3203" i="211"/>
  <c r="M3202" i="211"/>
  <c r="L3202" i="211"/>
  <c r="J3202" i="211"/>
  <c r="H3202" i="211"/>
  <c r="M3201" i="211"/>
  <c r="L3201" i="211"/>
  <c r="J3201" i="211"/>
  <c r="H3201" i="211"/>
  <c r="M3200" i="211"/>
  <c r="L3200" i="211"/>
  <c r="J3200" i="211"/>
  <c r="H3200" i="211"/>
  <c r="M3199" i="211"/>
  <c r="L3199" i="211"/>
  <c r="J3199" i="211"/>
  <c r="H3199" i="211"/>
  <c r="M3198" i="211"/>
  <c r="L3198" i="211"/>
  <c r="J3198" i="211"/>
  <c r="H3198" i="211"/>
  <c r="M3197" i="211"/>
  <c r="L3197" i="211"/>
  <c r="J3197" i="211"/>
  <c r="H3197" i="211"/>
  <c r="M3196" i="211"/>
  <c r="L3196" i="211"/>
  <c r="J3196" i="211"/>
  <c r="H3196" i="211"/>
  <c r="M3195" i="211"/>
  <c r="L3195" i="211"/>
  <c r="J3195" i="211"/>
  <c r="H3195" i="211"/>
  <c r="M3194" i="211"/>
  <c r="L3194" i="211"/>
  <c r="J3194" i="211"/>
  <c r="H3194" i="211"/>
  <c r="M3193" i="211"/>
  <c r="L3193" i="211"/>
  <c r="J3193" i="211"/>
  <c r="H3193" i="211"/>
  <c r="M3192" i="211"/>
  <c r="L3192" i="211"/>
  <c r="J3192" i="211"/>
  <c r="H3192" i="211"/>
  <c r="M3191" i="211"/>
  <c r="L3191" i="211"/>
  <c r="J3191" i="211"/>
  <c r="H3191" i="211"/>
  <c r="M3190" i="211"/>
  <c r="L3190" i="211"/>
  <c r="J3190" i="211"/>
  <c r="H3190" i="211"/>
  <c r="M3189" i="211"/>
  <c r="L3189" i="211"/>
  <c r="J3189" i="211"/>
  <c r="H3189" i="211"/>
  <c r="M3188" i="211"/>
  <c r="L3188" i="211"/>
  <c r="J3188" i="211"/>
  <c r="H3188" i="211"/>
  <c r="M3187" i="211"/>
  <c r="L3187" i="211"/>
  <c r="J3187" i="211"/>
  <c r="H3187" i="211"/>
  <c r="M3186" i="211"/>
  <c r="L3186" i="211"/>
  <c r="J3186" i="211"/>
  <c r="H3186" i="211"/>
  <c r="M3185" i="211"/>
  <c r="L3185" i="211"/>
  <c r="J3185" i="211"/>
  <c r="H3185" i="211"/>
  <c r="M3184" i="211"/>
  <c r="L3184" i="211"/>
  <c r="J3184" i="211"/>
  <c r="H3184" i="211"/>
  <c r="M3183" i="211"/>
  <c r="L3183" i="211"/>
  <c r="J3183" i="211"/>
  <c r="H3183" i="211"/>
  <c r="M3182" i="211"/>
  <c r="L3182" i="211"/>
  <c r="J3182" i="211"/>
  <c r="H3182" i="211"/>
  <c r="M3181" i="211"/>
  <c r="L3181" i="211"/>
  <c r="J3181" i="211"/>
  <c r="H3181" i="211"/>
  <c r="M3180" i="211"/>
  <c r="L3180" i="211"/>
  <c r="J3180" i="211"/>
  <c r="H3180" i="211"/>
  <c r="M3179" i="211"/>
  <c r="L3179" i="211"/>
  <c r="J3179" i="211"/>
  <c r="H3179" i="211"/>
  <c r="M3178" i="211"/>
  <c r="L3178" i="211"/>
  <c r="J3178" i="211"/>
  <c r="H3178" i="211"/>
  <c r="M3177" i="211"/>
  <c r="L3177" i="211"/>
  <c r="J3177" i="211"/>
  <c r="H3177" i="211"/>
  <c r="M3176" i="211"/>
  <c r="L3176" i="211"/>
  <c r="J3176" i="211"/>
  <c r="H3176" i="211"/>
  <c r="M3175" i="211"/>
  <c r="L3175" i="211"/>
  <c r="J3175" i="211"/>
  <c r="H3175" i="211"/>
  <c r="M3174" i="211"/>
  <c r="L3174" i="211"/>
  <c r="J3174" i="211"/>
  <c r="H3174" i="211"/>
  <c r="M3173" i="211"/>
  <c r="L3173" i="211"/>
  <c r="J3173" i="211"/>
  <c r="H3173" i="211"/>
  <c r="M3172" i="211"/>
  <c r="L3172" i="211"/>
  <c r="J3172" i="211"/>
  <c r="H3172" i="211"/>
  <c r="M3169" i="211"/>
  <c r="L3169" i="211"/>
  <c r="J3169" i="211"/>
  <c r="H3169" i="211"/>
  <c r="M3168" i="211"/>
  <c r="L3168" i="211"/>
  <c r="J3168" i="211"/>
  <c r="H3168" i="211"/>
  <c r="M3167" i="211"/>
  <c r="L3167" i="211"/>
  <c r="J3167" i="211"/>
  <c r="H3167" i="211"/>
  <c r="M3166" i="211"/>
  <c r="L3166" i="211"/>
  <c r="J3166" i="211"/>
  <c r="H3166" i="211"/>
  <c r="M3165" i="211"/>
  <c r="L3165" i="211"/>
  <c r="J3165" i="211"/>
  <c r="H3165" i="211"/>
  <c r="M3164" i="211"/>
  <c r="L3164" i="211"/>
  <c r="J3164" i="211"/>
  <c r="H3164" i="211"/>
  <c r="M3163" i="211"/>
  <c r="L3163" i="211"/>
  <c r="J3163" i="211"/>
  <c r="H3163" i="211"/>
  <c r="M3162" i="211"/>
  <c r="L3162" i="211"/>
  <c r="J3162" i="211"/>
  <c r="H3162" i="211"/>
  <c r="M3161" i="211"/>
  <c r="L3161" i="211"/>
  <c r="J3161" i="211"/>
  <c r="H3161" i="211"/>
  <c r="M3160" i="211"/>
  <c r="L3160" i="211"/>
  <c r="J3160" i="211"/>
  <c r="H3160" i="211"/>
  <c r="M3159" i="211"/>
  <c r="L3159" i="211"/>
  <c r="J3159" i="211"/>
  <c r="H3159" i="211"/>
  <c r="M3158" i="211"/>
  <c r="L3158" i="211"/>
  <c r="J3158" i="211"/>
  <c r="H3158" i="211"/>
  <c r="M3157" i="211"/>
  <c r="L3157" i="211"/>
  <c r="J3157" i="211"/>
  <c r="H3157" i="211"/>
  <c r="M3156" i="211"/>
  <c r="L3156" i="211"/>
  <c r="J3156" i="211"/>
  <c r="H3156" i="211"/>
  <c r="M3155" i="211"/>
  <c r="L3155" i="211"/>
  <c r="J3155" i="211"/>
  <c r="H3155" i="211"/>
  <c r="M3154" i="211"/>
  <c r="L3154" i="211"/>
  <c r="J3154" i="211"/>
  <c r="H3154" i="211"/>
  <c r="M3153" i="211"/>
  <c r="L3153" i="211"/>
  <c r="J3153" i="211"/>
  <c r="H3153" i="211"/>
  <c r="M3152" i="211"/>
  <c r="L3152" i="211"/>
  <c r="J3152" i="211"/>
  <c r="H3152" i="211"/>
  <c r="M3151" i="211"/>
  <c r="L3151" i="211"/>
  <c r="J3151" i="211"/>
  <c r="H3151" i="211"/>
  <c r="M3150" i="211"/>
  <c r="L3150" i="211"/>
  <c r="J3150" i="211"/>
  <c r="H3150" i="211"/>
  <c r="M3149" i="211"/>
  <c r="L3149" i="211"/>
  <c r="J3149" i="211"/>
  <c r="H3149" i="211"/>
  <c r="M3148" i="211"/>
  <c r="L3148" i="211"/>
  <c r="J3148" i="211"/>
  <c r="H3148" i="211"/>
  <c r="M3147" i="211"/>
  <c r="L3147" i="211"/>
  <c r="J3147" i="211"/>
  <c r="H3147" i="211"/>
  <c r="M3146" i="211"/>
  <c r="L3146" i="211"/>
  <c r="J3146" i="211"/>
  <c r="H3146" i="211"/>
  <c r="M3145" i="211"/>
  <c r="L3145" i="211"/>
  <c r="J3145" i="211"/>
  <c r="H3145" i="211"/>
  <c r="M3144" i="211"/>
  <c r="L3144" i="211"/>
  <c r="J3144" i="211"/>
  <c r="H3144" i="211"/>
  <c r="M3143" i="211"/>
  <c r="L3143" i="211"/>
  <c r="J3143" i="211"/>
  <c r="H3143" i="211"/>
  <c r="M3142" i="211"/>
  <c r="L3142" i="211"/>
  <c r="J3142" i="211"/>
  <c r="H3142" i="211"/>
  <c r="M3141" i="211"/>
  <c r="L3141" i="211"/>
  <c r="J3141" i="211"/>
  <c r="H3141" i="211"/>
  <c r="M3140" i="211"/>
  <c r="L3140" i="211"/>
  <c r="J3140" i="211"/>
  <c r="H3140" i="211"/>
  <c r="M3139" i="211"/>
  <c r="M3138" i="211"/>
  <c r="L3138" i="211"/>
  <c r="J3138" i="211"/>
  <c r="H3138" i="211"/>
  <c r="M3137" i="211"/>
  <c r="L3137" i="211"/>
  <c r="J3137" i="211"/>
  <c r="H3137" i="211"/>
  <c r="M3136" i="211"/>
  <c r="L3136" i="211"/>
  <c r="J3136" i="211"/>
  <c r="H3136" i="211"/>
  <c r="M3135" i="211"/>
  <c r="L3135" i="211"/>
  <c r="J3135" i="211"/>
  <c r="H3135" i="211"/>
  <c r="M3134" i="211"/>
  <c r="L3134" i="211"/>
  <c r="J3134" i="211"/>
  <c r="H3134" i="211"/>
  <c r="M3133" i="211"/>
  <c r="L3133" i="211"/>
  <c r="J3133" i="211"/>
  <c r="H3133" i="211"/>
  <c r="M3132" i="211"/>
  <c r="L3132" i="211"/>
  <c r="J3132" i="211"/>
  <c r="H3132" i="211"/>
  <c r="M3131" i="211"/>
  <c r="L3131" i="211"/>
  <c r="J3131" i="211"/>
  <c r="H3131" i="211"/>
  <c r="M3130" i="211"/>
  <c r="L3130" i="211"/>
  <c r="J3130" i="211"/>
  <c r="H3130" i="211"/>
  <c r="M3129" i="211"/>
  <c r="L3129" i="211"/>
  <c r="J3129" i="211"/>
  <c r="H3129" i="211"/>
  <c r="M3128" i="211"/>
  <c r="L3128" i="211"/>
  <c r="J3128" i="211"/>
  <c r="H3128" i="211"/>
  <c r="M3127" i="211"/>
  <c r="L3127" i="211"/>
  <c r="J3127" i="211"/>
  <c r="H3127" i="211"/>
  <c r="M3125" i="211"/>
  <c r="L3125" i="211"/>
  <c r="J3125" i="211"/>
  <c r="H3125" i="211"/>
  <c r="M3124" i="211"/>
  <c r="L3124" i="211"/>
  <c r="J3124" i="211"/>
  <c r="H3124" i="211"/>
  <c r="M3123" i="211"/>
  <c r="L3123" i="211"/>
  <c r="J3123" i="211"/>
  <c r="H3123" i="211"/>
  <c r="M3122" i="211"/>
  <c r="L3122" i="211"/>
  <c r="J3122" i="211"/>
  <c r="H3122" i="211"/>
  <c r="M3121" i="211"/>
  <c r="L3121" i="211"/>
  <c r="J3121" i="211"/>
  <c r="H3121" i="211"/>
  <c r="M3120" i="211"/>
  <c r="L3120" i="211"/>
  <c r="J3120" i="211"/>
  <c r="H3120" i="211"/>
  <c r="M3119" i="211"/>
  <c r="L3119" i="211"/>
  <c r="J3119" i="211"/>
  <c r="H3119" i="211"/>
  <c r="M3118" i="211"/>
  <c r="L3118" i="211"/>
  <c r="J3118" i="211"/>
  <c r="H3118" i="211"/>
  <c r="M3117" i="211"/>
  <c r="L3117" i="211"/>
  <c r="J3117" i="211"/>
  <c r="H3117" i="211"/>
  <c r="M3116" i="211"/>
  <c r="L3116" i="211"/>
  <c r="J3116" i="211"/>
  <c r="H3116" i="211"/>
  <c r="M3115" i="211"/>
  <c r="L3115" i="211"/>
  <c r="J3115" i="211"/>
  <c r="H3115" i="211"/>
  <c r="M3114" i="211"/>
  <c r="L3114" i="211"/>
  <c r="J3114" i="211"/>
  <c r="H3114" i="211"/>
  <c r="M3113" i="211"/>
  <c r="L3113" i="211"/>
  <c r="J3113" i="211"/>
  <c r="H3113" i="211"/>
  <c r="M3112" i="211"/>
  <c r="L3112" i="211"/>
  <c r="J3112" i="211"/>
  <c r="H3112" i="211"/>
  <c r="M3111" i="211"/>
  <c r="L3111" i="211"/>
  <c r="J3111" i="211"/>
  <c r="H3111" i="211"/>
  <c r="M3110" i="211"/>
  <c r="L3110" i="211"/>
  <c r="J3110" i="211"/>
  <c r="H3110" i="211"/>
  <c r="M3109" i="211"/>
  <c r="L3109" i="211"/>
  <c r="J3109" i="211"/>
  <c r="H3109" i="211"/>
  <c r="M3108" i="211"/>
  <c r="L3108" i="211"/>
  <c r="J3108" i="211"/>
  <c r="H3108" i="211"/>
  <c r="M3107" i="211"/>
  <c r="L3107" i="211"/>
  <c r="J3107" i="211"/>
  <c r="H3107" i="211"/>
  <c r="M3106" i="211"/>
  <c r="L3106" i="211"/>
  <c r="J3106" i="211"/>
  <c r="H3106" i="211"/>
  <c r="M3105" i="211"/>
  <c r="L3105" i="211"/>
  <c r="J3105" i="211"/>
  <c r="H3105" i="211"/>
  <c r="M3104" i="211"/>
  <c r="L3104" i="211"/>
  <c r="J3104" i="211"/>
  <c r="H3104" i="211"/>
  <c r="M3103" i="211"/>
  <c r="L3103" i="211"/>
  <c r="J3103" i="211"/>
  <c r="H3103" i="211"/>
  <c r="M3102" i="211"/>
  <c r="L3102" i="211"/>
  <c r="J3102" i="211"/>
  <c r="H3102" i="211"/>
  <c r="M3101" i="211"/>
  <c r="L3101" i="211"/>
  <c r="J3101" i="211"/>
  <c r="H3101" i="211"/>
  <c r="M3100" i="211"/>
  <c r="L3100" i="211"/>
  <c r="J3100" i="211"/>
  <c r="H3100" i="211"/>
  <c r="M3099" i="211"/>
  <c r="L3099" i="211"/>
  <c r="J3099" i="211"/>
  <c r="H3099" i="211"/>
  <c r="M3098" i="211"/>
  <c r="L3098" i="211"/>
  <c r="J3098" i="211"/>
  <c r="H3098" i="211"/>
  <c r="M3097" i="211"/>
  <c r="L3097" i="211"/>
  <c r="J3097" i="211"/>
  <c r="H3097" i="211"/>
  <c r="M3096" i="211"/>
  <c r="L3096" i="211"/>
  <c r="J3096" i="211"/>
  <c r="H3096" i="211"/>
  <c r="M3095" i="211"/>
  <c r="L3095" i="211"/>
  <c r="J3095" i="211"/>
  <c r="H3095" i="211"/>
  <c r="M3094" i="211"/>
  <c r="L3094" i="211"/>
  <c r="J3094" i="211"/>
  <c r="H3094" i="211"/>
  <c r="M3093" i="211"/>
  <c r="L3093" i="211"/>
  <c r="J3093" i="211"/>
  <c r="H3093" i="211"/>
  <c r="M3092" i="211"/>
  <c r="L3092" i="211"/>
  <c r="J3092" i="211"/>
  <c r="H3092" i="211"/>
  <c r="M3091" i="211"/>
  <c r="L3091" i="211"/>
  <c r="J3091" i="211"/>
  <c r="H3091" i="211"/>
  <c r="M3090" i="211"/>
  <c r="L3090" i="211"/>
  <c r="J3090" i="211"/>
  <c r="H3090" i="211"/>
  <c r="M3089" i="211"/>
  <c r="L3089" i="211"/>
  <c r="J3089" i="211"/>
  <c r="H3089" i="211"/>
  <c r="M3088" i="211"/>
  <c r="L3088" i="211"/>
  <c r="J3088" i="211"/>
  <c r="H3088" i="211"/>
  <c r="M3087" i="211"/>
  <c r="L3087" i="211"/>
  <c r="J3087" i="211"/>
  <c r="H3087" i="211"/>
  <c r="M3086" i="211"/>
  <c r="L3086" i="211"/>
  <c r="J3086" i="211"/>
  <c r="H3086" i="211"/>
  <c r="M3085" i="211"/>
  <c r="L3085" i="211"/>
  <c r="J3085" i="211"/>
  <c r="H3085" i="211"/>
  <c r="M3084" i="211"/>
  <c r="L3084" i="211"/>
  <c r="J3084" i="211"/>
  <c r="H3084" i="211"/>
  <c r="M3083" i="211"/>
  <c r="L3083" i="211"/>
  <c r="J3083" i="211"/>
  <c r="H3083" i="211"/>
  <c r="M3082" i="211"/>
  <c r="L3082" i="211"/>
  <c r="J3082" i="211"/>
  <c r="H3082" i="211"/>
  <c r="M3081" i="211"/>
  <c r="L3081" i="211"/>
  <c r="J3081" i="211"/>
  <c r="H3081" i="211"/>
  <c r="M3080" i="211"/>
  <c r="L3080" i="211"/>
  <c r="J3080" i="211"/>
  <c r="H3080" i="211"/>
  <c r="M3079" i="211"/>
  <c r="L3079" i="211"/>
  <c r="J3079" i="211"/>
  <c r="H3079" i="211"/>
  <c r="M3078" i="211"/>
  <c r="L3078" i="211"/>
  <c r="J3078" i="211"/>
  <c r="H3078" i="211"/>
  <c r="M3077" i="211"/>
  <c r="L3077" i="211"/>
  <c r="J3077" i="211"/>
  <c r="H3077" i="211"/>
  <c r="M3076" i="211"/>
  <c r="L3076" i="211"/>
  <c r="J3076" i="211"/>
  <c r="H3076" i="211"/>
  <c r="M3075" i="211"/>
  <c r="L3075" i="211"/>
  <c r="J3075" i="211"/>
  <c r="H3075" i="211"/>
  <c r="M3074" i="211"/>
  <c r="L3074" i="211"/>
  <c r="J3074" i="211"/>
  <c r="H3074" i="211"/>
  <c r="M3073" i="211"/>
  <c r="L3073" i="211"/>
  <c r="J3073" i="211"/>
  <c r="H3073" i="211"/>
  <c r="M3072" i="211"/>
  <c r="L3072" i="211"/>
  <c r="J3072" i="211"/>
  <c r="H3072" i="211"/>
  <c r="M3071" i="211"/>
  <c r="L3071" i="211"/>
  <c r="J3071" i="211"/>
  <c r="H3071" i="211"/>
  <c r="M3070" i="211"/>
  <c r="L3070" i="211"/>
  <c r="J3070" i="211"/>
  <c r="H3070" i="211"/>
  <c r="M3069" i="211"/>
  <c r="L3069" i="211"/>
  <c r="J3069" i="211"/>
  <c r="H3069" i="211"/>
  <c r="M3068" i="211"/>
  <c r="L3068" i="211"/>
  <c r="J3068" i="211"/>
  <c r="H3068" i="211"/>
  <c r="M3067" i="211"/>
  <c r="L3067" i="211"/>
  <c r="J3067" i="211"/>
  <c r="H3067" i="211"/>
  <c r="M3066" i="211"/>
  <c r="L3066" i="211"/>
  <c r="J3066" i="211"/>
  <c r="H3066" i="211"/>
  <c r="M3065" i="211"/>
  <c r="L3065" i="211"/>
  <c r="J3065" i="211"/>
  <c r="H3065" i="211"/>
  <c r="M3064" i="211"/>
  <c r="L3064" i="211"/>
  <c r="J3064" i="211"/>
  <c r="H3064" i="211"/>
  <c r="M3063" i="211"/>
  <c r="L3063" i="211"/>
  <c r="J3063" i="211"/>
  <c r="H3063" i="211"/>
  <c r="M3062" i="211"/>
  <c r="L3062" i="211"/>
  <c r="J3062" i="211"/>
  <c r="H3062" i="211"/>
  <c r="M3061" i="211"/>
  <c r="L3061" i="211"/>
  <c r="J3061" i="211"/>
  <c r="H3061" i="211"/>
  <c r="M3060" i="211"/>
  <c r="L3060" i="211"/>
  <c r="J3060" i="211"/>
  <c r="H3060" i="211"/>
  <c r="M3059" i="211"/>
  <c r="L3059" i="211"/>
  <c r="J3059" i="211"/>
  <c r="H3059" i="211"/>
  <c r="M3058" i="211"/>
  <c r="L3058" i="211"/>
  <c r="J3058" i="211"/>
  <c r="H3058" i="211"/>
  <c r="M3057" i="211"/>
  <c r="L3057" i="211"/>
  <c r="J3057" i="211"/>
  <c r="H3057" i="211"/>
  <c r="M3056" i="211"/>
  <c r="L3056" i="211"/>
  <c r="J3056" i="211"/>
  <c r="H3056" i="211"/>
  <c r="M3055" i="211"/>
  <c r="L3055" i="211"/>
  <c r="J3055" i="211"/>
  <c r="H3055" i="211"/>
  <c r="M3054" i="211"/>
  <c r="L3054" i="211"/>
  <c r="J3054" i="211"/>
  <c r="H3054" i="211"/>
  <c r="M3053" i="211"/>
  <c r="L3053" i="211"/>
  <c r="J3053" i="211"/>
  <c r="H3053" i="211"/>
  <c r="M3052" i="211"/>
  <c r="L3052" i="211"/>
  <c r="J3052" i="211"/>
  <c r="H3052" i="211"/>
  <c r="M3051" i="211"/>
  <c r="L3051" i="211"/>
  <c r="J3051" i="211"/>
  <c r="H3051" i="211"/>
  <c r="M3050" i="211"/>
  <c r="L3050" i="211"/>
  <c r="J3050" i="211"/>
  <c r="H3050" i="211"/>
  <c r="M3049" i="211"/>
  <c r="L3049" i="211"/>
  <c r="J3049" i="211"/>
  <c r="H3049" i="211"/>
  <c r="M3048" i="211"/>
  <c r="L3048" i="211"/>
  <c r="J3048" i="211"/>
  <c r="H3048" i="211"/>
  <c r="M3047" i="211"/>
  <c r="L3047" i="211"/>
  <c r="J3047" i="211"/>
  <c r="H3047" i="211"/>
  <c r="M3046" i="211"/>
  <c r="L3046" i="211"/>
  <c r="J3046" i="211"/>
  <c r="H3046" i="211"/>
  <c r="M3045" i="211"/>
  <c r="L3045" i="211"/>
  <c r="J3045" i="211"/>
  <c r="H3045" i="211"/>
  <c r="M3044" i="211"/>
  <c r="L3044" i="211"/>
  <c r="J3044" i="211"/>
  <c r="H3044" i="211"/>
  <c r="M3043" i="211"/>
  <c r="L3043" i="211"/>
  <c r="J3043" i="211"/>
  <c r="H3043" i="211"/>
  <c r="M3042" i="211"/>
  <c r="L3042" i="211"/>
  <c r="J3042" i="211"/>
  <c r="H3042" i="211"/>
  <c r="M3041" i="211"/>
  <c r="L3041" i="211"/>
  <c r="J3041" i="211"/>
  <c r="H3041" i="211"/>
  <c r="M3040" i="211"/>
  <c r="M3039" i="211"/>
  <c r="L3039" i="211"/>
  <c r="J3039" i="211"/>
  <c r="H3039" i="211"/>
  <c r="M3038" i="211"/>
  <c r="L3038" i="211"/>
  <c r="J3038" i="211"/>
  <c r="H3038" i="211"/>
  <c r="M3037" i="211"/>
  <c r="L3037" i="211"/>
  <c r="J3037" i="211"/>
  <c r="H3037" i="211"/>
  <c r="M3036" i="211"/>
  <c r="L3036" i="211"/>
  <c r="J3036" i="211"/>
  <c r="H3036" i="211"/>
  <c r="M3035" i="211"/>
  <c r="L3035" i="211"/>
  <c r="J3035" i="211"/>
  <c r="H3035" i="211"/>
  <c r="M3034" i="211"/>
  <c r="L3034" i="211"/>
  <c r="J3034" i="211"/>
  <c r="H3034" i="211"/>
  <c r="M3033" i="211"/>
  <c r="L3033" i="211"/>
  <c r="J3033" i="211"/>
  <c r="H3033" i="211"/>
  <c r="M3032" i="211"/>
  <c r="L3032" i="211"/>
  <c r="J3032" i="211"/>
  <c r="H3032" i="211"/>
  <c r="M3031" i="211"/>
  <c r="L3031" i="211"/>
  <c r="J3031" i="211"/>
  <c r="H3031" i="211"/>
  <c r="M3030" i="211"/>
  <c r="L3030" i="211"/>
  <c r="J3030" i="211"/>
  <c r="H3030" i="211"/>
  <c r="M3029" i="211"/>
  <c r="L3029" i="211"/>
  <c r="J3029" i="211"/>
  <c r="H3029" i="211"/>
  <c r="M3028" i="211"/>
  <c r="L3028" i="211"/>
  <c r="J3028" i="211"/>
  <c r="H3028" i="211"/>
  <c r="M3027" i="211"/>
  <c r="L3027" i="211"/>
  <c r="J3027" i="211"/>
  <c r="H3027" i="211"/>
  <c r="M3026" i="211"/>
  <c r="L3026" i="211"/>
  <c r="J3026" i="211"/>
  <c r="H3026" i="211"/>
  <c r="M3025" i="211"/>
  <c r="L3025" i="211"/>
  <c r="J3025" i="211"/>
  <c r="H3025" i="211"/>
  <c r="M3024" i="211"/>
  <c r="L3024" i="211"/>
  <c r="J3024" i="211"/>
  <c r="H3024" i="211"/>
  <c r="M3021" i="211"/>
  <c r="L3021" i="211"/>
  <c r="J3021" i="211"/>
  <c r="H3021" i="211"/>
  <c r="M3019" i="211"/>
  <c r="L3019" i="211"/>
  <c r="J3019" i="211"/>
  <c r="H3019" i="211"/>
  <c r="M3018" i="211"/>
  <c r="L3018" i="211"/>
  <c r="J3018" i="211"/>
  <c r="H3018" i="211"/>
  <c r="M3017" i="211"/>
  <c r="L3017" i="211"/>
  <c r="J3017" i="211"/>
  <c r="H3017" i="211"/>
  <c r="M3016" i="211"/>
  <c r="L3016" i="211"/>
  <c r="J3016" i="211"/>
  <c r="H3016" i="211"/>
  <c r="M3015" i="211"/>
  <c r="L3015" i="211"/>
  <c r="J3015" i="211"/>
  <c r="H3015" i="211"/>
  <c r="M3014" i="211"/>
  <c r="L3014" i="211"/>
  <c r="J3014" i="211"/>
  <c r="H3014" i="211"/>
  <c r="M3013" i="211"/>
  <c r="L3013" i="211"/>
  <c r="J3013" i="211"/>
  <c r="H3013" i="211"/>
  <c r="M3012" i="211"/>
  <c r="L3012" i="211"/>
  <c r="J3012" i="211"/>
  <c r="H3012" i="211"/>
  <c r="M3011" i="211"/>
  <c r="L3011" i="211"/>
  <c r="J3011" i="211"/>
  <c r="H3011" i="211"/>
  <c r="M3010" i="211"/>
  <c r="L3010" i="211"/>
  <c r="J3010" i="211"/>
  <c r="H3010" i="211"/>
  <c r="M3009" i="211"/>
  <c r="L3009" i="211"/>
  <c r="J3009" i="211"/>
  <c r="H3009" i="211"/>
  <c r="M3008" i="211"/>
  <c r="L3008" i="211"/>
  <c r="J3008" i="211"/>
  <c r="H3008" i="211"/>
  <c r="M3007" i="211"/>
  <c r="L3007" i="211"/>
  <c r="J3007" i="211"/>
  <c r="H3007" i="211"/>
  <c r="M3006" i="211"/>
  <c r="L3006" i="211"/>
  <c r="J3006" i="211"/>
  <c r="H3006" i="211"/>
  <c r="M3005" i="211"/>
  <c r="L3005" i="211"/>
  <c r="J3005" i="211"/>
  <c r="H3005" i="211"/>
  <c r="M3004" i="211"/>
  <c r="L3004" i="211"/>
  <c r="J3004" i="211"/>
  <c r="H3004" i="211"/>
  <c r="M3003" i="211"/>
  <c r="L3003" i="211"/>
  <c r="J3003" i="211"/>
  <c r="H3003" i="211"/>
  <c r="M3002" i="211"/>
  <c r="L3002" i="211"/>
  <c r="J3002" i="211"/>
  <c r="H3002" i="211"/>
  <c r="M3001" i="211"/>
  <c r="L3001" i="211"/>
  <c r="J3001" i="211"/>
  <c r="H3001" i="211"/>
  <c r="M3000" i="211"/>
  <c r="L3000" i="211"/>
  <c r="J3000" i="211"/>
  <c r="H3000" i="211"/>
  <c r="M2999" i="211"/>
  <c r="L2999" i="211"/>
  <c r="J2999" i="211"/>
  <c r="H2999" i="211"/>
  <c r="M2998" i="211"/>
  <c r="L2998" i="211"/>
  <c r="J2998" i="211"/>
  <c r="H2998" i="211"/>
  <c r="M2997" i="211"/>
  <c r="L2997" i="211"/>
  <c r="J2997" i="211"/>
  <c r="H2997" i="211"/>
  <c r="M2996" i="211"/>
  <c r="L2996" i="211"/>
  <c r="J2996" i="211"/>
  <c r="H2996" i="211"/>
  <c r="M2995" i="211"/>
  <c r="L2995" i="211"/>
  <c r="J2995" i="211"/>
  <c r="H2995" i="211"/>
  <c r="M2994" i="211"/>
  <c r="L2994" i="211"/>
  <c r="J2994" i="211"/>
  <c r="H2994" i="211"/>
  <c r="M2993" i="211"/>
  <c r="L2993" i="211"/>
  <c r="J2993" i="211"/>
  <c r="H2993" i="211"/>
  <c r="M2992" i="211"/>
  <c r="L2992" i="211"/>
  <c r="J2992" i="211"/>
  <c r="H2992" i="211"/>
  <c r="M2991" i="211"/>
  <c r="L2991" i="211"/>
  <c r="J2991" i="211"/>
  <c r="H2991" i="211"/>
  <c r="M2990" i="211"/>
  <c r="L2990" i="211"/>
  <c r="J2990" i="211"/>
  <c r="H2990" i="211"/>
  <c r="M2989" i="211"/>
  <c r="L2989" i="211"/>
  <c r="J2989" i="211"/>
  <c r="H2989" i="211"/>
  <c r="M2988" i="211"/>
  <c r="L2988" i="211"/>
  <c r="J2988" i="211"/>
  <c r="H2988" i="211"/>
  <c r="M2987" i="211"/>
  <c r="L2987" i="211"/>
  <c r="J2987" i="211"/>
  <c r="H2987" i="211"/>
  <c r="M2986" i="211"/>
  <c r="L2986" i="211"/>
  <c r="J2986" i="211"/>
  <c r="H2986" i="211"/>
  <c r="M2985" i="211"/>
  <c r="L2985" i="211"/>
  <c r="J2985" i="211"/>
  <c r="H2985" i="211"/>
  <c r="M2984" i="211"/>
  <c r="L2984" i="211"/>
  <c r="J2984" i="211"/>
  <c r="H2984" i="211"/>
  <c r="M2983" i="211"/>
  <c r="L2983" i="211"/>
  <c r="J2983" i="211"/>
  <c r="H2983" i="211"/>
  <c r="M2982" i="211"/>
  <c r="L2982" i="211"/>
  <c r="J2982" i="211"/>
  <c r="H2982" i="211"/>
  <c r="M2981" i="211"/>
  <c r="L2981" i="211"/>
  <c r="J2981" i="211"/>
  <c r="H2981" i="211"/>
  <c r="M2980" i="211"/>
  <c r="L2980" i="211"/>
  <c r="J2980" i="211"/>
  <c r="H2980" i="211"/>
  <c r="M2979" i="211"/>
  <c r="L2979" i="211"/>
  <c r="J2979" i="211"/>
  <c r="H2979" i="211"/>
  <c r="M2978" i="211"/>
  <c r="L2978" i="211"/>
  <c r="J2978" i="211"/>
  <c r="H2978" i="211"/>
  <c r="M2977" i="211"/>
  <c r="L2977" i="211"/>
  <c r="J2977" i="211"/>
  <c r="H2977" i="211"/>
  <c r="M2976" i="211"/>
  <c r="L2976" i="211"/>
  <c r="J2976" i="211"/>
  <c r="H2976" i="211"/>
  <c r="M2975" i="211"/>
  <c r="L2975" i="211"/>
  <c r="J2975" i="211"/>
  <c r="H2975" i="211"/>
  <c r="M2974" i="211"/>
  <c r="L2974" i="211"/>
  <c r="J2974" i="211"/>
  <c r="H2974" i="211"/>
  <c r="M2973" i="211"/>
  <c r="L2973" i="211"/>
  <c r="J2973" i="211"/>
  <c r="H2973" i="211"/>
  <c r="M2972" i="211"/>
  <c r="L2972" i="211"/>
  <c r="J2972" i="211"/>
  <c r="H2972" i="211"/>
  <c r="M2971" i="211"/>
  <c r="L2971" i="211"/>
  <c r="J2971" i="211"/>
  <c r="H2971" i="211"/>
  <c r="M2970" i="211"/>
  <c r="L2970" i="211"/>
  <c r="J2970" i="211"/>
  <c r="H2970" i="211"/>
  <c r="M2969" i="211"/>
  <c r="L2969" i="211"/>
  <c r="J2969" i="211"/>
  <c r="H2969" i="211"/>
  <c r="M2968" i="211"/>
  <c r="L2968" i="211"/>
  <c r="J2968" i="211"/>
  <c r="H2968" i="211"/>
  <c r="M2967" i="211"/>
  <c r="L2967" i="211"/>
  <c r="J2967" i="211"/>
  <c r="H2967" i="211"/>
  <c r="M2966" i="211"/>
  <c r="L2966" i="211"/>
  <c r="J2966" i="211"/>
  <c r="H2966" i="211"/>
  <c r="M2965" i="211"/>
  <c r="L2965" i="211"/>
  <c r="J2965" i="211"/>
  <c r="H2965" i="211"/>
  <c r="M2964" i="211"/>
  <c r="L2964" i="211"/>
  <c r="J2964" i="211"/>
  <c r="H2964" i="211"/>
  <c r="M2963" i="211"/>
  <c r="L2963" i="211"/>
  <c r="J2963" i="211"/>
  <c r="H2963" i="211"/>
  <c r="M2962" i="211"/>
  <c r="L2962" i="211"/>
  <c r="J2962" i="211"/>
  <c r="H2962" i="211"/>
  <c r="M2961" i="211"/>
  <c r="L2961" i="211"/>
  <c r="J2961" i="211"/>
  <c r="H2961" i="211"/>
  <c r="M2960" i="211"/>
  <c r="L2960" i="211"/>
  <c r="J2960" i="211"/>
  <c r="H2960" i="211"/>
  <c r="M2959" i="211"/>
  <c r="L2959" i="211"/>
  <c r="J2959" i="211"/>
  <c r="H2959" i="211"/>
  <c r="M2958" i="211"/>
  <c r="L2958" i="211"/>
  <c r="J2958" i="211"/>
  <c r="H2958" i="211"/>
  <c r="M2957" i="211"/>
  <c r="L2957" i="211"/>
  <c r="J2957" i="211"/>
  <c r="H2957" i="211"/>
  <c r="M2956" i="211"/>
  <c r="L2956" i="211"/>
  <c r="J2956" i="211"/>
  <c r="H2956" i="211"/>
  <c r="M2955" i="211"/>
  <c r="L2955" i="211"/>
  <c r="J2955" i="211"/>
  <c r="H2955" i="211"/>
  <c r="M2954" i="211"/>
  <c r="L2954" i="211"/>
  <c r="J2954" i="211"/>
  <c r="H2954" i="211"/>
  <c r="M2953" i="211"/>
  <c r="L2953" i="211"/>
  <c r="J2953" i="211"/>
  <c r="H2953" i="211"/>
  <c r="M2952" i="211"/>
  <c r="L2952" i="211"/>
  <c r="J2952" i="211"/>
  <c r="H2952" i="211"/>
  <c r="M2951" i="211"/>
  <c r="L2951" i="211"/>
  <c r="J2951" i="211"/>
  <c r="H2951" i="211"/>
  <c r="M2950" i="211"/>
  <c r="L2950" i="211"/>
  <c r="J2950" i="211"/>
  <c r="H2950" i="211"/>
  <c r="M2949" i="211"/>
  <c r="L2949" i="211"/>
  <c r="J2949" i="211"/>
  <c r="H2949" i="211"/>
  <c r="M2948" i="211"/>
  <c r="L2948" i="211"/>
  <c r="J2948" i="211"/>
  <c r="H2948" i="211"/>
  <c r="M2947" i="211"/>
  <c r="L2947" i="211"/>
  <c r="J2947" i="211"/>
  <c r="H2947" i="211"/>
  <c r="M2946" i="211"/>
  <c r="L2946" i="211"/>
  <c r="J2946" i="211"/>
  <c r="H2946" i="211"/>
  <c r="M2945" i="211"/>
  <c r="L2945" i="211"/>
  <c r="J2945" i="211"/>
  <c r="H2945" i="211"/>
  <c r="M2944" i="211"/>
  <c r="L2944" i="211"/>
  <c r="J2944" i="211"/>
  <c r="H2944" i="211"/>
  <c r="M2943" i="211"/>
  <c r="L2943" i="211"/>
  <c r="J2943" i="211"/>
  <c r="H2943" i="211"/>
  <c r="M2942" i="211"/>
  <c r="L2942" i="211"/>
  <c r="J2942" i="211"/>
  <c r="H2942" i="211"/>
  <c r="M2941" i="211"/>
  <c r="L2941" i="211"/>
  <c r="J2941" i="211"/>
  <c r="H2941" i="211"/>
  <c r="M2940" i="211"/>
  <c r="L2940" i="211"/>
  <c r="J2940" i="211"/>
  <c r="H2940" i="211"/>
  <c r="M2939" i="211"/>
  <c r="L2939" i="211"/>
  <c r="J2939" i="211"/>
  <c r="H2939" i="211"/>
  <c r="M2938" i="211"/>
  <c r="L2938" i="211"/>
  <c r="J2938" i="211"/>
  <c r="H2938" i="211"/>
  <c r="M2937" i="211"/>
  <c r="L2937" i="211"/>
  <c r="J2937" i="211"/>
  <c r="H2937" i="211"/>
  <c r="M2936" i="211"/>
  <c r="L2936" i="211"/>
  <c r="J2936" i="211"/>
  <c r="H2936" i="211"/>
  <c r="M2935" i="211"/>
  <c r="L2935" i="211"/>
  <c r="J2935" i="211"/>
  <c r="H2935" i="211"/>
  <c r="M2934" i="211"/>
  <c r="L2934" i="211"/>
  <c r="J2934" i="211"/>
  <c r="H2934" i="211"/>
  <c r="M2933" i="211"/>
  <c r="L2933" i="211"/>
  <c r="J2933" i="211"/>
  <c r="H2933" i="211"/>
  <c r="M2932" i="211"/>
  <c r="L2932" i="211"/>
  <c r="J2932" i="211"/>
  <c r="H2932" i="211"/>
  <c r="M2931" i="211"/>
  <c r="L2931" i="211"/>
  <c r="J2931" i="211"/>
  <c r="H2931" i="211"/>
  <c r="M2930" i="211"/>
  <c r="L2930" i="211"/>
  <c r="J2930" i="211"/>
  <c r="H2930" i="211"/>
  <c r="M2929" i="211"/>
  <c r="L2929" i="211"/>
  <c r="J2929" i="211"/>
  <c r="H2929" i="211"/>
  <c r="M2928" i="211"/>
  <c r="L2928" i="211"/>
  <c r="J2928" i="211"/>
  <c r="H2928" i="211"/>
  <c r="M2927" i="211"/>
  <c r="L2927" i="211"/>
  <c r="J2927" i="211"/>
  <c r="H2927" i="211"/>
  <c r="M2926" i="211"/>
  <c r="L2926" i="211"/>
  <c r="J2926" i="211"/>
  <c r="H2926" i="211"/>
  <c r="M2925" i="211"/>
  <c r="L2925" i="211"/>
  <c r="J2925" i="211"/>
  <c r="H2925" i="211"/>
  <c r="M2924" i="211"/>
  <c r="L2924" i="211"/>
  <c r="J2924" i="211"/>
  <c r="H2924" i="211"/>
  <c r="M2923" i="211"/>
  <c r="L2923" i="211"/>
  <c r="J2923" i="211"/>
  <c r="H2923" i="211"/>
  <c r="M2922" i="211"/>
  <c r="L2922" i="211"/>
  <c r="J2922" i="211"/>
  <c r="H2922" i="211"/>
  <c r="M2921" i="211"/>
  <c r="L2921" i="211"/>
  <c r="J2921" i="211"/>
  <c r="H2921" i="211"/>
  <c r="M2920" i="211"/>
  <c r="L2920" i="211"/>
  <c r="J2920" i="211"/>
  <c r="H2920" i="211"/>
  <c r="M2919" i="211"/>
  <c r="L2919" i="211"/>
  <c r="J2919" i="211"/>
  <c r="H2919" i="211"/>
  <c r="M2918" i="211"/>
  <c r="L2918" i="211"/>
  <c r="J2918" i="211"/>
  <c r="H2918" i="211"/>
  <c r="M2917" i="211"/>
  <c r="L2917" i="211"/>
  <c r="J2917" i="211"/>
  <c r="H2917" i="211"/>
  <c r="M2916" i="211"/>
  <c r="L2916" i="211"/>
  <c r="J2916" i="211"/>
  <c r="H2916" i="211"/>
  <c r="M2915" i="211"/>
  <c r="L2915" i="211"/>
  <c r="J2915" i="211"/>
  <c r="H2915" i="211"/>
  <c r="M2914" i="211"/>
  <c r="L2914" i="211"/>
  <c r="J2914" i="211"/>
  <c r="H2914" i="211"/>
  <c r="M2913" i="211"/>
  <c r="L2913" i="211"/>
  <c r="J2913" i="211"/>
  <c r="H2913" i="211"/>
  <c r="M2912" i="211"/>
  <c r="L2912" i="211"/>
  <c r="J2912" i="211"/>
  <c r="H2912" i="211"/>
  <c r="M2911" i="211"/>
  <c r="L2911" i="211"/>
  <c r="J2911" i="211"/>
  <c r="H2911" i="211"/>
  <c r="M2910" i="211"/>
  <c r="L2910" i="211"/>
  <c r="J2910" i="211"/>
  <c r="H2910" i="211"/>
  <c r="M2909" i="211"/>
  <c r="L2909" i="211"/>
  <c r="J2909" i="211"/>
  <c r="H2909" i="211"/>
  <c r="M2908" i="211"/>
  <c r="L2908" i="211"/>
  <c r="J2908" i="211"/>
  <c r="H2908" i="211"/>
  <c r="M2907" i="211"/>
  <c r="L2907" i="211"/>
  <c r="J2907" i="211"/>
  <c r="H2907" i="211"/>
  <c r="M2906" i="211"/>
  <c r="L2906" i="211"/>
  <c r="J2906" i="211"/>
  <c r="H2906" i="211"/>
  <c r="M2905" i="211"/>
  <c r="L2905" i="211"/>
  <c r="J2905" i="211"/>
  <c r="H2905" i="211"/>
  <c r="M2904" i="211"/>
  <c r="L2904" i="211"/>
  <c r="J2904" i="211"/>
  <c r="H2904" i="211"/>
  <c r="M2903" i="211"/>
  <c r="L2903" i="211"/>
  <c r="J2903" i="211"/>
  <c r="H2903" i="211"/>
  <c r="M2902" i="211"/>
  <c r="L2902" i="211"/>
  <c r="J2902" i="211"/>
  <c r="H2902" i="211"/>
  <c r="M2901" i="211"/>
  <c r="L2901" i="211"/>
  <c r="J2901" i="211"/>
  <c r="H2901" i="211"/>
  <c r="M2900" i="211"/>
  <c r="L2900" i="211"/>
  <c r="J2900" i="211"/>
  <c r="H2900" i="211"/>
  <c r="M2899" i="211"/>
  <c r="L2899" i="211"/>
  <c r="J2899" i="211"/>
  <c r="H2899" i="211"/>
  <c r="M2898" i="211"/>
  <c r="L2898" i="211"/>
  <c r="J2898" i="211"/>
  <c r="H2898" i="211"/>
  <c r="M2897" i="211"/>
  <c r="L2897" i="211"/>
  <c r="J2897" i="211"/>
  <c r="H2897" i="211"/>
  <c r="M2896" i="211"/>
  <c r="L2896" i="211"/>
  <c r="J2896" i="211"/>
  <c r="H2896" i="211"/>
  <c r="M2895" i="211"/>
  <c r="L2895" i="211"/>
  <c r="J2895" i="211"/>
  <c r="H2895" i="211"/>
  <c r="M2894" i="211"/>
  <c r="L2894" i="211"/>
  <c r="J2894" i="211"/>
  <c r="H2894" i="211"/>
  <c r="M2893" i="211"/>
  <c r="L2893" i="211"/>
  <c r="J2893" i="211"/>
  <c r="H2893" i="211"/>
  <c r="M2892" i="211"/>
  <c r="L2892" i="211"/>
  <c r="J2892" i="211"/>
  <c r="H2892" i="211"/>
  <c r="M2891" i="211"/>
  <c r="L2891" i="211"/>
  <c r="J2891" i="211"/>
  <c r="H2891" i="211"/>
  <c r="M2890" i="211"/>
  <c r="L2890" i="211"/>
  <c r="J2890" i="211"/>
  <c r="H2890" i="211"/>
  <c r="M2889" i="211"/>
  <c r="L2889" i="211"/>
  <c r="J2889" i="211"/>
  <c r="H2889" i="211"/>
  <c r="M2888" i="211"/>
  <c r="L2888" i="211"/>
  <c r="J2888" i="211"/>
  <c r="H2888" i="211"/>
  <c r="M2887" i="211"/>
  <c r="L2887" i="211"/>
  <c r="J2887" i="211"/>
  <c r="H2887" i="211"/>
  <c r="M2886" i="211"/>
  <c r="L2886" i="211"/>
  <c r="J2886" i="211"/>
  <c r="H2886" i="211"/>
  <c r="M2885" i="211"/>
  <c r="L2885" i="211"/>
  <c r="J2885" i="211"/>
  <c r="H2885" i="211"/>
  <c r="M2884" i="211"/>
  <c r="L2884" i="211"/>
  <c r="J2884" i="211"/>
  <c r="H2884" i="211"/>
  <c r="M2883" i="211"/>
  <c r="L2883" i="211"/>
  <c r="J2883" i="211"/>
  <c r="H2883" i="211"/>
  <c r="M2882" i="211"/>
  <c r="L2882" i="211"/>
  <c r="J2882" i="211"/>
  <c r="H2882" i="211"/>
  <c r="M2881" i="211"/>
  <c r="L2881" i="211"/>
  <c r="J2881" i="211"/>
  <c r="H2881" i="211"/>
  <c r="M2880" i="211"/>
  <c r="L2880" i="211"/>
  <c r="J2880" i="211"/>
  <c r="H2880" i="211"/>
  <c r="M2879" i="211"/>
  <c r="L2879" i="211"/>
  <c r="J2879" i="211"/>
  <c r="H2879" i="211"/>
  <c r="M2878" i="211"/>
  <c r="L2878" i="211"/>
  <c r="J2878" i="211"/>
  <c r="H2878" i="211"/>
  <c r="M2877" i="211"/>
  <c r="L2877" i="211"/>
  <c r="J2877" i="211"/>
  <c r="H2877" i="211"/>
  <c r="M2876" i="211"/>
  <c r="L2876" i="211"/>
  <c r="J2876" i="211"/>
  <c r="H2876" i="211"/>
  <c r="M2875" i="211"/>
  <c r="L2875" i="211"/>
  <c r="J2875" i="211"/>
  <c r="H2875" i="211"/>
  <c r="M2874" i="211"/>
  <c r="L2874" i="211"/>
  <c r="J2874" i="211"/>
  <c r="H2874" i="211"/>
  <c r="M2873" i="211"/>
  <c r="L2873" i="211"/>
  <c r="J2873" i="211"/>
  <c r="H2873" i="211"/>
  <c r="M2872" i="211"/>
  <c r="L2872" i="211"/>
  <c r="J2872" i="211"/>
  <c r="H2872" i="211"/>
  <c r="M2871" i="211"/>
  <c r="L2871" i="211"/>
  <c r="J2871" i="211"/>
  <c r="H2871" i="211"/>
  <c r="M2870" i="211"/>
  <c r="L2870" i="211"/>
  <c r="J2870" i="211"/>
  <c r="H2870" i="211"/>
  <c r="M2869" i="211"/>
  <c r="L2869" i="211"/>
  <c r="J2869" i="211"/>
  <c r="H2869" i="211"/>
  <c r="M2868" i="211"/>
  <c r="L2868" i="211"/>
  <c r="J2868" i="211"/>
  <c r="H2868" i="211"/>
  <c r="M2867" i="211"/>
  <c r="L2867" i="211"/>
  <c r="J2867" i="211"/>
  <c r="H2867" i="211"/>
  <c r="M2866" i="211"/>
  <c r="L2866" i="211"/>
  <c r="J2866" i="211"/>
  <c r="H2866" i="211"/>
  <c r="M2865" i="211"/>
  <c r="L2865" i="211"/>
  <c r="J2865" i="211"/>
  <c r="H2865" i="211"/>
  <c r="M2864" i="211"/>
  <c r="L2864" i="211"/>
  <c r="J2864" i="211"/>
  <c r="H2864" i="211"/>
  <c r="M2863" i="211"/>
  <c r="L2863" i="211"/>
  <c r="J2863" i="211"/>
  <c r="H2863" i="211"/>
  <c r="M2862" i="211"/>
  <c r="L2862" i="211"/>
  <c r="J2862" i="211"/>
  <c r="H2862" i="211"/>
  <c r="M2861" i="211"/>
  <c r="L2861" i="211"/>
  <c r="J2861" i="211"/>
  <c r="H2861" i="211"/>
  <c r="M2860" i="211"/>
  <c r="L2860" i="211"/>
  <c r="J2860" i="211"/>
  <c r="H2860" i="211"/>
  <c r="M2859" i="211"/>
  <c r="L2859" i="211"/>
  <c r="J2859" i="211"/>
  <c r="H2859" i="211"/>
  <c r="M2858" i="211"/>
  <c r="L2858" i="211"/>
  <c r="J2858" i="211"/>
  <c r="H2858" i="211"/>
  <c r="M2857" i="211"/>
  <c r="L2857" i="211"/>
  <c r="J2857" i="211"/>
  <c r="H2857" i="211"/>
  <c r="M2856" i="211"/>
  <c r="L2856" i="211"/>
  <c r="J2856" i="211"/>
  <c r="H2856" i="211"/>
  <c r="M2855" i="211"/>
  <c r="L2855" i="211"/>
  <c r="J2855" i="211"/>
  <c r="H2855" i="211"/>
  <c r="M2854" i="211"/>
  <c r="L2854" i="211"/>
  <c r="J2854" i="211"/>
  <c r="H2854" i="211"/>
  <c r="M2853" i="211"/>
  <c r="L2853" i="211"/>
  <c r="J2853" i="211"/>
  <c r="H2853" i="211"/>
  <c r="M2852" i="211"/>
  <c r="L2852" i="211"/>
  <c r="J2852" i="211"/>
  <c r="H2852" i="211"/>
  <c r="M2851" i="211"/>
  <c r="L2851" i="211"/>
  <c r="J2851" i="211"/>
  <c r="H2851" i="211"/>
  <c r="M2850" i="211"/>
  <c r="L2850" i="211"/>
  <c r="J2850" i="211"/>
  <c r="H2850" i="211"/>
  <c r="M2849" i="211"/>
  <c r="L2849" i="211"/>
  <c r="J2849" i="211"/>
  <c r="H2849" i="211"/>
  <c r="M2848" i="211"/>
  <c r="L2848" i="211"/>
  <c r="J2848" i="211"/>
  <c r="H2848" i="211"/>
  <c r="M2847" i="211"/>
  <c r="L2847" i="211"/>
  <c r="J2847" i="211"/>
  <c r="H2847" i="211"/>
  <c r="M2846" i="211"/>
  <c r="L2846" i="211"/>
  <c r="J2846" i="211"/>
  <c r="H2846" i="211"/>
  <c r="M2845" i="211"/>
  <c r="L2845" i="211"/>
  <c r="J2845" i="211"/>
  <c r="H2845" i="211"/>
  <c r="M2844" i="211"/>
  <c r="L2844" i="211"/>
  <c r="J2844" i="211"/>
  <c r="H2844" i="211"/>
  <c r="M2843" i="211"/>
  <c r="L2843" i="211"/>
  <c r="J2843" i="211"/>
  <c r="H2843" i="211"/>
  <c r="M2842" i="211"/>
  <c r="L2842" i="211"/>
  <c r="J2842" i="211"/>
  <c r="H2842" i="211"/>
  <c r="M2841" i="211"/>
  <c r="L2841" i="211"/>
  <c r="J2841" i="211"/>
  <c r="H2841" i="211"/>
  <c r="M2840" i="211"/>
  <c r="L2840" i="211"/>
  <c r="J2840" i="211"/>
  <c r="H2840" i="211"/>
  <c r="M2839" i="211"/>
  <c r="L2839" i="211"/>
  <c r="J2839" i="211"/>
  <c r="H2839" i="211"/>
  <c r="M2838" i="211"/>
  <c r="L2838" i="211"/>
  <c r="J2838" i="211"/>
  <c r="H2838" i="211"/>
  <c r="M2837" i="211"/>
  <c r="L2837" i="211"/>
  <c r="J2837" i="211"/>
  <c r="H2837" i="211"/>
  <c r="M2836" i="211"/>
  <c r="L2836" i="211"/>
  <c r="J2836" i="211"/>
  <c r="H2836" i="211"/>
  <c r="M2835" i="211"/>
  <c r="L2835" i="211"/>
  <c r="J2835" i="211"/>
  <c r="H2835" i="211"/>
  <c r="M2834" i="211"/>
  <c r="L2834" i="211"/>
  <c r="J2834" i="211"/>
  <c r="H2834" i="211"/>
  <c r="M2833" i="211"/>
  <c r="L2833" i="211"/>
  <c r="J2833" i="211"/>
  <c r="H2833" i="211"/>
  <c r="M2832" i="211"/>
  <c r="L2832" i="211"/>
  <c r="J2832" i="211"/>
  <c r="H2832" i="211"/>
  <c r="M2831" i="211"/>
  <c r="L2831" i="211"/>
  <c r="J2831" i="211"/>
  <c r="H2831" i="211"/>
  <c r="M2830" i="211"/>
  <c r="L2830" i="211"/>
  <c r="J2830" i="211"/>
  <c r="H2830" i="211"/>
  <c r="M2828" i="211"/>
  <c r="L2828" i="211"/>
  <c r="J2828" i="211"/>
  <c r="H2828" i="211"/>
  <c r="M2827" i="211"/>
  <c r="L2827" i="211"/>
  <c r="J2827" i="211"/>
  <c r="H2827" i="211"/>
  <c r="M2826" i="211"/>
  <c r="L2826" i="211"/>
  <c r="J2826" i="211"/>
  <c r="H2826" i="211"/>
  <c r="M2825" i="211"/>
  <c r="L2825" i="211"/>
  <c r="J2825" i="211"/>
  <c r="H2825" i="211"/>
  <c r="M2824" i="211"/>
  <c r="L2824" i="211"/>
  <c r="J2824" i="211"/>
  <c r="H2824" i="211"/>
  <c r="M2823" i="211"/>
  <c r="L2823" i="211"/>
  <c r="J2823" i="211"/>
  <c r="H2823" i="211"/>
  <c r="M2822" i="211"/>
  <c r="L2822" i="211"/>
  <c r="J2822" i="211"/>
  <c r="H2822" i="211"/>
  <c r="M2821" i="211"/>
  <c r="L2821" i="211"/>
  <c r="J2821" i="211"/>
  <c r="H2821" i="211"/>
  <c r="M2820" i="211"/>
  <c r="L2820" i="211"/>
  <c r="J2820" i="211"/>
  <c r="H2820" i="211"/>
  <c r="M2819" i="211"/>
  <c r="L2819" i="211"/>
  <c r="J2819" i="211"/>
  <c r="H2819" i="211"/>
  <c r="M2818" i="211"/>
  <c r="L2818" i="211"/>
  <c r="J2818" i="211"/>
  <c r="H2818" i="211"/>
  <c r="M2812" i="211"/>
  <c r="L2812" i="211"/>
  <c r="J2812" i="211"/>
  <c r="H2812" i="211"/>
  <c r="M2811" i="211"/>
  <c r="L2811" i="211"/>
  <c r="J2811" i="211"/>
  <c r="H2811" i="211"/>
  <c r="M2810" i="211"/>
  <c r="L2810" i="211"/>
  <c r="J2810" i="211"/>
  <c r="H2810" i="211"/>
  <c r="M2809" i="211"/>
  <c r="L2809" i="211"/>
  <c r="J2809" i="211"/>
  <c r="H2809" i="211"/>
  <c r="M2808" i="211"/>
  <c r="L2808" i="211"/>
  <c r="J2808" i="211"/>
  <c r="H2808" i="211"/>
  <c r="M2807" i="211"/>
  <c r="L2807" i="211"/>
  <c r="J2807" i="211"/>
  <c r="H2807" i="211"/>
  <c r="M2806" i="211"/>
  <c r="L2806" i="211"/>
  <c r="J2806" i="211"/>
  <c r="H2806" i="211"/>
  <c r="M2805" i="211"/>
  <c r="L2805" i="211"/>
  <c r="J2805" i="211"/>
  <c r="H2805" i="211"/>
  <c r="M2804" i="211"/>
  <c r="L2804" i="211"/>
  <c r="J2804" i="211"/>
  <c r="H2804" i="211"/>
  <c r="M2803" i="211"/>
  <c r="L2803" i="211"/>
  <c r="J2803" i="211"/>
  <c r="H2803" i="211"/>
  <c r="M2802" i="211"/>
  <c r="L2802" i="211"/>
  <c r="J2802" i="211"/>
  <c r="H2802" i="211"/>
  <c r="M2801" i="211"/>
  <c r="L2801" i="211"/>
  <c r="J2801" i="211"/>
  <c r="H2801" i="211"/>
  <c r="M2800" i="211"/>
  <c r="L2800" i="211"/>
  <c r="J2800" i="211"/>
  <c r="H2800" i="211"/>
  <c r="M2799" i="211"/>
  <c r="L2799" i="211"/>
  <c r="J2799" i="211"/>
  <c r="H2799" i="211"/>
  <c r="M2798" i="211"/>
  <c r="L2798" i="211"/>
  <c r="J2798" i="211"/>
  <c r="H2798" i="211"/>
  <c r="M2797" i="211"/>
  <c r="L2797" i="211"/>
  <c r="J2797" i="211"/>
  <c r="H2797" i="211"/>
  <c r="M2796" i="211"/>
  <c r="L2796" i="211"/>
  <c r="J2796" i="211"/>
  <c r="H2796" i="211"/>
  <c r="M2795" i="211"/>
  <c r="L2795" i="211"/>
  <c r="J2795" i="211"/>
  <c r="H2795" i="211"/>
  <c r="M2794" i="211"/>
  <c r="L2794" i="211"/>
  <c r="J2794" i="211"/>
  <c r="H2794" i="211"/>
  <c r="M2793" i="211"/>
  <c r="L2793" i="211"/>
  <c r="J2793" i="211"/>
  <c r="H2793" i="211"/>
  <c r="M2792" i="211"/>
  <c r="L2792" i="211"/>
  <c r="J2792" i="211"/>
  <c r="H2792" i="211"/>
  <c r="M2791" i="211"/>
  <c r="L2791" i="211"/>
  <c r="J2791" i="211"/>
  <c r="H2791" i="211"/>
  <c r="M2790" i="211"/>
  <c r="L2790" i="211"/>
  <c r="J2790" i="211"/>
  <c r="H2790" i="211"/>
  <c r="M2789" i="211"/>
  <c r="L2789" i="211"/>
  <c r="J2789" i="211"/>
  <c r="H2789" i="211"/>
  <c r="M2788" i="211"/>
  <c r="L2788" i="211"/>
  <c r="J2788" i="211"/>
  <c r="H2788" i="211"/>
  <c r="M2787" i="211"/>
  <c r="L2787" i="211"/>
  <c r="J2787" i="211"/>
  <c r="H2787" i="211"/>
  <c r="M2786" i="211"/>
  <c r="L2786" i="211"/>
  <c r="J2786" i="211"/>
  <c r="H2786" i="211"/>
  <c r="M2785" i="211"/>
  <c r="L2785" i="211"/>
  <c r="J2785" i="211"/>
  <c r="H2785" i="211"/>
  <c r="M2784" i="211"/>
  <c r="L2784" i="211"/>
  <c r="J2784" i="211"/>
  <c r="H2784" i="211"/>
  <c r="M2783" i="211"/>
  <c r="L2783" i="211"/>
  <c r="J2783" i="211"/>
  <c r="H2783" i="211"/>
  <c r="M2782" i="211"/>
  <c r="L2782" i="211"/>
  <c r="J2782" i="211"/>
  <c r="H2782" i="211"/>
  <c r="M2781" i="211"/>
  <c r="L2781" i="211"/>
  <c r="J2781" i="211"/>
  <c r="H2781" i="211"/>
  <c r="M2780" i="211"/>
  <c r="L2780" i="211"/>
  <c r="J2780" i="211"/>
  <c r="H2780" i="211"/>
  <c r="M2779" i="211"/>
  <c r="L2779" i="211"/>
  <c r="J2779" i="211"/>
  <c r="H2779" i="211"/>
  <c r="M2778" i="211"/>
  <c r="L2778" i="211"/>
  <c r="J2778" i="211"/>
  <c r="H2778" i="211"/>
  <c r="M2776" i="211"/>
  <c r="L2776" i="211"/>
  <c r="J2776" i="211"/>
  <c r="H2776" i="211"/>
  <c r="M2775" i="211"/>
  <c r="L2775" i="211"/>
  <c r="J2775" i="211"/>
  <c r="H2775" i="211"/>
  <c r="M2774" i="211"/>
  <c r="L2774" i="211"/>
  <c r="J2774" i="211"/>
  <c r="H2774" i="211"/>
  <c r="M2773" i="211"/>
  <c r="L2773" i="211"/>
  <c r="J2773" i="211"/>
  <c r="H2773" i="211"/>
  <c r="M2772" i="211"/>
  <c r="L2772" i="211"/>
  <c r="J2772" i="211"/>
  <c r="H2772" i="211"/>
  <c r="M2771" i="211"/>
  <c r="L2771" i="211"/>
  <c r="J2771" i="211"/>
  <c r="H2771" i="211"/>
  <c r="M2770" i="211"/>
  <c r="L2770" i="211"/>
  <c r="J2770" i="211"/>
  <c r="H2770" i="211"/>
  <c r="M2769" i="211"/>
  <c r="L2769" i="211"/>
  <c r="J2769" i="211"/>
  <c r="H2769" i="211"/>
  <c r="M2768" i="211"/>
  <c r="L2768" i="211"/>
  <c r="J2768" i="211"/>
  <c r="H2768" i="211"/>
  <c r="M2767" i="211"/>
  <c r="L2767" i="211"/>
  <c r="J2767" i="211"/>
  <c r="H2767" i="211"/>
  <c r="M2766" i="211"/>
  <c r="L2766" i="211"/>
  <c r="J2766" i="211"/>
  <c r="H2766" i="211"/>
  <c r="M2765" i="211"/>
  <c r="L2765" i="211"/>
  <c r="J2765" i="211"/>
  <c r="H2765" i="211"/>
  <c r="M2764" i="211"/>
  <c r="L2764" i="211"/>
  <c r="J2764" i="211"/>
  <c r="H2764" i="211"/>
  <c r="M2763" i="211"/>
  <c r="L2763" i="211"/>
  <c r="J2763" i="211"/>
  <c r="H2763" i="211"/>
  <c r="M2762" i="211"/>
  <c r="L2762" i="211"/>
  <c r="J2762" i="211"/>
  <c r="H2762" i="211"/>
  <c r="M2761" i="211"/>
  <c r="L2761" i="211"/>
  <c r="J2761" i="211"/>
  <c r="H2761" i="211"/>
  <c r="M2760" i="211"/>
  <c r="L2760" i="211"/>
  <c r="J2760" i="211"/>
  <c r="H2760" i="211"/>
  <c r="M2759" i="211"/>
  <c r="L2759" i="211"/>
  <c r="J2759" i="211"/>
  <c r="H2759" i="211"/>
  <c r="M2758" i="211"/>
  <c r="L2758" i="211"/>
  <c r="J2758" i="211"/>
  <c r="H2758" i="211"/>
  <c r="M2757" i="211"/>
  <c r="M2756" i="211"/>
  <c r="L2756" i="211"/>
  <c r="J2756" i="211"/>
  <c r="H2756" i="211"/>
  <c r="M2755" i="211"/>
  <c r="L2755" i="211"/>
  <c r="J2755" i="211"/>
  <c r="H2755" i="211"/>
  <c r="M2754" i="211"/>
  <c r="L2754" i="211"/>
  <c r="J2754" i="211"/>
  <c r="H2754" i="211"/>
  <c r="M2753" i="211"/>
  <c r="L2753" i="211"/>
  <c r="J2753" i="211"/>
  <c r="H2753" i="211"/>
  <c r="M2752" i="211"/>
  <c r="L2752" i="211"/>
  <c r="J2752" i="211"/>
  <c r="H2752" i="211"/>
  <c r="M2751" i="211"/>
  <c r="L2751" i="211"/>
  <c r="J2751" i="211"/>
  <c r="H2751" i="211"/>
  <c r="M2750" i="211"/>
  <c r="L2750" i="211"/>
  <c r="J2750" i="211"/>
  <c r="H2750" i="211"/>
  <c r="M2749" i="211"/>
  <c r="L2749" i="211"/>
  <c r="J2749" i="211"/>
  <c r="H2749" i="211"/>
  <c r="M2748" i="211"/>
  <c r="L2748" i="211"/>
  <c r="J2748" i="211"/>
  <c r="H2748" i="211"/>
  <c r="M2747" i="211"/>
  <c r="L2747" i="211"/>
  <c r="J2747" i="211"/>
  <c r="H2747" i="211"/>
  <c r="M2746" i="211"/>
  <c r="L2746" i="211"/>
  <c r="J2746" i="211"/>
  <c r="H2746" i="211"/>
  <c r="M2745" i="211"/>
  <c r="L2745" i="211"/>
  <c r="J2745" i="211"/>
  <c r="H2745" i="211"/>
  <c r="M2744" i="211"/>
  <c r="L2744" i="211"/>
  <c r="J2744" i="211"/>
  <c r="H2744" i="211"/>
  <c r="M2743" i="211"/>
  <c r="L2743" i="211"/>
  <c r="J2743" i="211"/>
  <c r="H2743" i="211"/>
  <c r="M2740" i="211"/>
  <c r="L2740" i="211"/>
  <c r="J2740" i="211"/>
  <c r="H2740" i="211"/>
  <c r="M2738" i="211"/>
  <c r="L2738" i="211"/>
  <c r="J2738" i="211"/>
  <c r="H2738" i="211"/>
  <c r="M2737" i="211"/>
  <c r="L2737" i="211"/>
  <c r="J2737" i="211"/>
  <c r="H2737" i="211"/>
  <c r="M2736" i="211"/>
  <c r="L2736" i="211"/>
  <c r="J2736" i="211"/>
  <c r="H2736" i="211"/>
  <c r="M2735" i="211"/>
  <c r="L2735" i="211"/>
  <c r="J2735" i="211"/>
  <c r="H2735" i="211"/>
  <c r="M2734" i="211"/>
  <c r="L2734" i="211"/>
  <c r="J2734" i="211"/>
  <c r="H2734" i="211"/>
  <c r="M2733" i="211"/>
  <c r="L2733" i="211"/>
  <c r="J2733" i="211"/>
  <c r="H2733" i="211"/>
  <c r="M2732" i="211"/>
  <c r="L2732" i="211"/>
  <c r="J2732" i="211"/>
  <c r="H2732" i="211"/>
  <c r="M2731" i="211"/>
  <c r="L2731" i="211"/>
  <c r="J2731" i="211"/>
  <c r="H2731" i="211"/>
  <c r="M2730" i="211"/>
  <c r="L2730" i="211"/>
  <c r="J2730" i="211"/>
  <c r="H2730" i="211"/>
  <c r="M2729" i="211"/>
  <c r="L2729" i="211"/>
  <c r="J2729" i="211"/>
  <c r="H2729" i="211"/>
  <c r="M2728" i="211"/>
  <c r="L2728" i="211"/>
  <c r="J2728" i="211"/>
  <c r="H2728" i="211"/>
  <c r="M2727" i="211"/>
  <c r="L2727" i="211"/>
  <c r="J2727" i="211"/>
  <c r="H2727" i="211"/>
  <c r="M2726" i="211"/>
  <c r="L2726" i="211"/>
  <c r="J2726" i="211"/>
  <c r="H2726" i="211"/>
  <c r="M2725" i="211"/>
  <c r="L2725" i="211"/>
  <c r="J2725" i="211"/>
  <c r="H2725" i="211"/>
  <c r="M2724" i="211"/>
  <c r="L2724" i="211"/>
  <c r="J2724" i="211"/>
  <c r="H2724" i="211"/>
  <c r="M2723" i="211"/>
  <c r="L2723" i="211"/>
  <c r="J2723" i="211"/>
  <c r="H2723" i="211"/>
  <c r="M2722" i="211"/>
  <c r="L2722" i="211"/>
  <c r="J2722" i="211"/>
  <c r="H2722" i="211"/>
  <c r="M2721" i="211"/>
  <c r="L2721" i="211"/>
  <c r="J2721" i="211"/>
  <c r="H2721" i="211"/>
  <c r="M2720" i="211"/>
  <c r="L2720" i="211"/>
  <c r="J2720" i="211"/>
  <c r="H2720" i="211"/>
  <c r="M2719" i="211"/>
  <c r="L2719" i="211"/>
  <c r="J2719" i="211"/>
  <c r="H2719" i="211"/>
  <c r="M2718" i="211"/>
  <c r="L2718" i="211"/>
  <c r="J2718" i="211"/>
  <c r="H2718" i="211"/>
  <c r="M2717" i="211"/>
  <c r="L2717" i="211"/>
  <c r="J2717" i="211"/>
  <c r="H2717" i="211"/>
  <c r="M2716" i="211"/>
  <c r="L2716" i="211"/>
  <c r="J2716" i="211"/>
  <c r="H2716" i="211"/>
  <c r="M2715" i="211"/>
  <c r="L2715" i="211"/>
  <c r="J2715" i="211"/>
  <c r="H2715" i="211"/>
  <c r="M2714" i="211"/>
  <c r="L2714" i="211"/>
  <c r="J2714" i="211"/>
  <c r="H2714" i="211"/>
  <c r="M2713" i="211"/>
  <c r="L2713" i="211"/>
  <c r="J2713" i="211"/>
  <c r="H2713" i="211"/>
  <c r="M2712" i="211"/>
  <c r="L2712" i="211"/>
  <c r="J2712" i="211"/>
  <c r="H2712" i="211"/>
  <c r="M2711" i="211"/>
  <c r="L2711" i="211"/>
  <c r="J2711" i="211"/>
  <c r="H2711" i="211"/>
  <c r="M2710" i="211"/>
  <c r="L2710" i="211"/>
  <c r="J2710" i="211"/>
  <c r="H2710" i="211"/>
  <c r="M2709" i="211"/>
  <c r="L2709" i="211"/>
  <c r="J2709" i="211"/>
  <c r="H2709" i="211"/>
  <c r="M2708" i="211"/>
  <c r="L2708" i="211"/>
  <c r="J2708" i="211"/>
  <c r="H2708" i="211"/>
  <c r="M2707" i="211"/>
  <c r="L2707" i="211"/>
  <c r="J2707" i="211"/>
  <c r="H2707" i="211"/>
  <c r="M2706" i="211"/>
  <c r="L2706" i="211"/>
  <c r="J2706" i="211"/>
  <c r="H2706" i="211"/>
  <c r="M2705" i="211"/>
  <c r="L2705" i="211"/>
  <c r="J2705" i="211"/>
  <c r="H2705" i="211"/>
  <c r="M2704" i="211"/>
  <c r="L2704" i="211"/>
  <c r="J2704" i="211"/>
  <c r="H2704" i="211"/>
  <c r="M2703" i="211"/>
  <c r="L2703" i="211"/>
  <c r="J2703" i="211"/>
  <c r="H2703" i="211"/>
  <c r="M2702" i="211"/>
  <c r="L2702" i="211"/>
  <c r="J2702" i="211"/>
  <c r="H2702" i="211"/>
  <c r="M2701" i="211"/>
  <c r="L2701" i="211"/>
  <c r="J2701" i="211"/>
  <c r="H2701" i="211"/>
  <c r="M2700" i="211"/>
  <c r="L2700" i="211"/>
  <c r="J2700" i="211"/>
  <c r="H2700" i="211"/>
  <c r="M2699" i="211"/>
  <c r="L2699" i="211"/>
  <c r="J2699" i="211"/>
  <c r="H2699" i="211"/>
  <c r="M2698" i="211"/>
  <c r="L2698" i="211"/>
  <c r="J2698" i="211"/>
  <c r="H2698" i="211"/>
  <c r="M2697" i="211"/>
  <c r="L2697" i="211"/>
  <c r="J2697" i="211"/>
  <c r="H2697" i="211"/>
  <c r="M2696" i="211"/>
  <c r="L2696" i="211"/>
  <c r="J2696" i="211"/>
  <c r="H2696" i="211"/>
  <c r="M2695" i="211"/>
  <c r="L2695" i="211"/>
  <c r="J2695" i="211"/>
  <c r="H2695" i="211"/>
  <c r="M2694" i="211"/>
  <c r="L2694" i="211"/>
  <c r="J2694" i="211"/>
  <c r="H2694" i="211"/>
  <c r="M2693" i="211"/>
  <c r="L2693" i="211"/>
  <c r="J2693" i="211"/>
  <c r="H2693" i="211"/>
  <c r="M2692" i="211"/>
  <c r="L2692" i="211"/>
  <c r="J2692" i="211"/>
  <c r="H2692" i="211"/>
  <c r="M2691" i="211"/>
  <c r="L2691" i="211"/>
  <c r="J2691" i="211"/>
  <c r="H2691" i="211"/>
  <c r="M2690" i="211"/>
  <c r="L2690" i="211"/>
  <c r="J2690" i="211"/>
  <c r="H2690" i="211"/>
  <c r="M2689" i="211"/>
  <c r="L2689" i="211"/>
  <c r="J2689" i="211"/>
  <c r="H2689" i="211"/>
  <c r="M2688" i="211"/>
  <c r="L2688" i="211"/>
  <c r="J2688" i="211"/>
  <c r="H2688" i="211"/>
  <c r="M2687" i="211"/>
  <c r="L2687" i="211"/>
  <c r="J2687" i="211"/>
  <c r="H2687" i="211"/>
  <c r="M2686" i="211"/>
  <c r="L2686" i="211"/>
  <c r="J2686" i="211"/>
  <c r="H2686" i="211"/>
  <c r="M2685" i="211"/>
  <c r="L2685" i="211"/>
  <c r="J2685" i="211"/>
  <c r="H2685" i="211"/>
  <c r="M2684" i="211"/>
  <c r="L2684" i="211"/>
  <c r="J2684" i="211"/>
  <c r="H2684" i="211"/>
  <c r="M2683" i="211"/>
  <c r="L2683" i="211"/>
  <c r="J2683" i="211"/>
  <c r="H2683" i="211"/>
  <c r="M2682" i="211"/>
  <c r="L2682" i="211"/>
  <c r="J2682" i="211"/>
  <c r="H2682" i="211"/>
  <c r="M2681" i="211"/>
  <c r="L2681" i="211"/>
  <c r="J2681" i="211"/>
  <c r="H2681" i="211"/>
  <c r="M2680" i="211"/>
  <c r="L2680" i="211"/>
  <c r="J2680" i="211"/>
  <c r="H2680" i="211"/>
  <c r="M2679" i="211"/>
  <c r="L2679" i="211"/>
  <c r="J2679" i="211"/>
  <c r="H2679" i="211"/>
  <c r="M2678" i="211"/>
  <c r="L2678" i="211"/>
  <c r="J2678" i="211"/>
  <c r="H2678" i="211"/>
  <c r="M2677" i="211"/>
  <c r="L2677" i="211"/>
  <c r="J2677" i="211"/>
  <c r="H2677" i="211"/>
  <c r="M2676" i="211"/>
  <c r="L2676" i="211"/>
  <c r="J2676" i="211"/>
  <c r="H2676" i="211"/>
  <c r="M2675" i="211"/>
  <c r="L2675" i="211"/>
  <c r="J2675" i="211"/>
  <c r="H2675" i="211"/>
  <c r="M2674" i="211"/>
  <c r="L2674" i="211"/>
  <c r="J2674" i="211"/>
  <c r="H2674" i="211"/>
  <c r="M2673" i="211"/>
  <c r="L2673" i="211"/>
  <c r="J2673" i="211"/>
  <c r="H2673" i="211"/>
  <c r="M2672" i="211"/>
  <c r="L2672" i="211"/>
  <c r="J2672" i="211"/>
  <c r="H2672" i="211"/>
  <c r="M2671" i="211"/>
  <c r="L2671" i="211"/>
  <c r="J2671" i="211"/>
  <c r="H2671" i="211"/>
  <c r="M2670" i="211"/>
  <c r="L2670" i="211"/>
  <c r="J2670" i="211"/>
  <c r="H2670" i="211"/>
  <c r="M2669" i="211"/>
  <c r="L2669" i="211"/>
  <c r="J2669" i="211"/>
  <c r="H2669" i="211"/>
  <c r="M2668" i="211"/>
  <c r="L2668" i="211"/>
  <c r="J2668" i="211"/>
  <c r="H2668" i="211"/>
  <c r="M2667" i="211"/>
  <c r="L2667" i="211"/>
  <c r="J2667" i="211"/>
  <c r="H2667" i="211"/>
  <c r="M2666" i="211"/>
  <c r="L2666" i="211"/>
  <c r="J2666" i="211"/>
  <c r="H2666" i="211"/>
  <c r="M2665" i="211"/>
  <c r="L2665" i="211"/>
  <c r="J2665" i="211"/>
  <c r="H2665" i="211"/>
  <c r="M2664" i="211"/>
  <c r="L2664" i="211"/>
  <c r="J2664" i="211"/>
  <c r="H2664" i="211"/>
  <c r="M2663" i="211"/>
  <c r="L2663" i="211"/>
  <c r="J2663" i="211"/>
  <c r="H2663" i="211"/>
  <c r="M2662" i="211"/>
  <c r="L2662" i="211"/>
  <c r="J2662" i="211"/>
  <c r="H2662" i="211"/>
  <c r="M2661" i="211"/>
  <c r="L2661" i="211"/>
  <c r="J2661" i="211"/>
  <c r="H2661" i="211"/>
  <c r="M2660" i="211"/>
  <c r="L2660" i="211"/>
  <c r="J2660" i="211"/>
  <c r="H2660" i="211"/>
  <c r="M2659" i="211"/>
  <c r="L2659" i="211"/>
  <c r="J2659" i="211"/>
  <c r="H2659" i="211"/>
  <c r="M2658" i="211"/>
  <c r="L2658" i="211"/>
  <c r="J2658" i="211"/>
  <c r="H2658" i="211"/>
  <c r="M2657" i="211"/>
  <c r="L2657" i="211"/>
  <c r="J2657" i="211"/>
  <c r="H2657" i="211"/>
  <c r="M2656" i="211"/>
  <c r="L2656" i="211"/>
  <c r="J2656" i="211"/>
  <c r="H2656" i="211"/>
  <c r="M2655" i="211"/>
  <c r="L2655" i="211"/>
  <c r="J2655" i="211"/>
  <c r="H2655" i="211"/>
  <c r="M2654" i="211"/>
  <c r="L2654" i="211"/>
  <c r="J2654" i="211"/>
  <c r="H2654" i="211"/>
  <c r="M2653" i="211"/>
  <c r="L2653" i="211"/>
  <c r="J2653" i="211"/>
  <c r="H2653" i="211"/>
  <c r="M2652" i="211"/>
  <c r="L2652" i="211"/>
  <c r="J2652" i="211"/>
  <c r="H2652" i="211"/>
  <c r="M2651" i="211"/>
  <c r="L2651" i="211"/>
  <c r="J2651" i="211"/>
  <c r="H2651" i="211"/>
  <c r="M2650" i="211"/>
  <c r="L2650" i="211"/>
  <c r="J2650" i="211"/>
  <c r="H2650" i="211"/>
  <c r="M2649" i="211"/>
  <c r="L2649" i="211"/>
  <c r="J2649" i="211"/>
  <c r="H2649" i="211"/>
  <c r="M2648" i="211"/>
  <c r="L2648" i="211"/>
  <c r="J2648" i="211"/>
  <c r="H2648" i="211"/>
  <c r="M2647" i="211"/>
  <c r="L2647" i="211"/>
  <c r="J2647" i="211"/>
  <c r="H2647" i="211"/>
  <c r="M2646" i="211"/>
  <c r="L2646" i="211"/>
  <c r="J2646" i="211"/>
  <c r="H2646" i="211"/>
  <c r="M2645" i="211"/>
  <c r="L2645" i="211"/>
  <c r="J2645" i="211"/>
  <c r="H2645" i="211"/>
  <c r="M2644" i="211"/>
  <c r="L2644" i="211"/>
  <c r="J2644" i="211"/>
  <c r="H2644" i="211"/>
  <c r="M2643" i="211"/>
  <c r="L2643" i="211"/>
  <c r="J2643" i="211"/>
  <c r="H2643" i="211"/>
  <c r="M2642" i="211"/>
  <c r="L2642" i="211"/>
  <c r="J2642" i="211"/>
  <c r="H2642" i="211"/>
  <c r="M2641" i="211"/>
  <c r="L2641" i="211"/>
  <c r="J2641" i="211"/>
  <c r="H2641" i="211"/>
  <c r="M2640" i="211"/>
  <c r="L2640" i="211"/>
  <c r="J2640" i="211"/>
  <c r="H2640" i="211"/>
  <c r="M2639" i="211"/>
  <c r="L2639" i="211"/>
  <c r="J2639" i="211"/>
  <c r="H2639" i="211"/>
  <c r="M2638" i="211"/>
  <c r="L2638" i="211"/>
  <c r="J2638" i="211"/>
  <c r="H2638" i="211"/>
  <c r="M2637" i="211"/>
  <c r="L2637" i="211"/>
  <c r="J2637" i="211"/>
  <c r="H2637" i="211"/>
  <c r="M2636" i="211"/>
  <c r="L2636" i="211"/>
  <c r="J2636" i="211"/>
  <c r="H2636" i="211"/>
  <c r="M2635" i="211"/>
  <c r="L2635" i="211"/>
  <c r="J2635" i="211"/>
  <c r="H2635" i="211"/>
  <c r="M2634" i="211"/>
  <c r="L2634" i="211"/>
  <c r="J2634" i="211"/>
  <c r="H2634" i="211"/>
  <c r="M2633" i="211"/>
  <c r="L2633" i="211"/>
  <c r="J2633" i="211"/>
  <c r="H2633" i="211"/>
  <c r="M2632" i="211"/>
  <c r="L2632" i="211"/>
  <c r="J2632" i="211"/>
  <c r="H2632" i="211"/>
  <c r="M2631" i="211"/>
  <c r="L2631" i="211"/>
  <c r="J2631" i="211"/>
  <c r="H2631" i="211"/>
  <c r="M2630" i="211"/>
  <c r="L2630" i="211"/>
  <c r="J2630" i="211"/>
  <c r="H2630" i="211"/>
  <c r="M2629" i="211"/>
  <c r="L2629" i="211"/>
  <c r="J2629" i="211"/>
  <c r="H2629" i="211"/>
  <c r="M2628" i="211"/>
  <c r="L2628" i="211"/>
  <c r="J2628" i="211"/>
  <c r="H2628" i="211"/>
  <c r="M2627" i="211"/>
  <c r="L2627" i="211"/>
  <c r="J2627" i="211"/>
  <c r="H2627" i="211"/>
  <c r="M2626" i="211"/>
  <c r="L2626" i="211"/>
  <c r="J2626" i="211"/>
  <c r="H2626" i="211"/>
  <c r="M2625" i="211"/>
  <c r="L2625" i="211"/>
  <c r="J2625" i="211"/>
  <c r="H2625" i="211"/>
  <c r="M2624" i="211"/>
  <c r="L2624" i="211"/>
  <c r="J2624" i="211"/>
  <c r="H2624" i="211"/>
  <c r="M2623" i="211"/>
  <c r="L2623" i="211"/>
  <c r="J2623" i="211"/>
  <c r="H2623" i="211"/>
  <c r="M2622" i="211"/>
  <c r="L2622" i="211"/>
  <c r="J2622" i="211"/>
  <c r="H2622" i="211"/>
  <c r="M2619" i="211"/>
  <c r="L2619" i="211"/>
  <c r="J2619" i="211"/>
  <c r="H2619" i="211"/>
  <c r="M2618" i="211"/>
  <c r="L2618" i="211"/>
  <c r="J2618" i="211"/>
  <c r="H2618" i="211"/>
  <c r="M2617" i="211"/>
  <c r="L2617" i="211"/>
  <c r="J2617" i="211"/>
  <c r="H2617" i="211"/>
  <c r="M2616" i="211"/>
  <c r="L2616" i="211"/>
  <c r="J2616" i="211"/>
  <c r="H2616" i="211"/>
  <c r="M2615" i="211"/>
  <c r="L2615" i="211"/>
  <c r="J2615" i="211"/>
  <c r="H2615" i="211"/>
  <c r="M2614" i="211"/>
  <c r="L2614" i="211"/>
  <c r="J2614" i="211"/>
  <c r="H2614" i="211"/>
  <c r="M2613" i="211"/>
  <c r="L2613" i="211"/>
  <c r="J2613" i="211"/>
  <c r="H2613" i="211"/>
  <c r="M2612" i="211"/>
  <c r="L2612" i="211"/>
  <c r="J2612" i="211"/>
  <c r="H2612" i="211"/>
  <c r="M2611" i="211"/>
  <c r="L2611" i="211"/>
  <c r="J2611" i="211"/>
  <c r="H2611" i="211"/>
  <c r="M2610" i="211"/>
  <c r="L2610" i="211"/>
  <c r="J2610" i="211"/>
  <c r="H2610" i="211"/>
  <c r="M2609" i="211"/>
  <c r="L2609" i="211"/>
  <c r="J2609" i="211"/>
  <c r="H2609" i="211"/>
  <c r="M2608" i="211"/>
  <c r="L2608" i="211"/>
  <c r="J2608" i="211"/>
  <c r="H2608" i="211"/>
  <c r="M2607" i="211"/>
  <c r="L2607" i="211"/>
  <c r="J2607" i="211"/>
  <c r="H2607" i="211"/>
  <c r="M2606" i="211"/>
  <c r="L2606" i="211"/>
  <c r="J2606" i="211"/>
  <c r="H2606" i="211"/>
  <c r="M2605" i="211"/>
  <c r="L2605" i="211"/>
  <c r="J2605" i="211"/>
  <c r="H2605" i="211"/>
  <c r="M2604" i="211"/>
  <c r="L2604" i="211"/>
  <c r="J2604" i="211"/>
  <c r="H2604" i="211"/>
  <c r="M2603" i="211"/>
  <c r="L2603" i="211"/>
  <c r="J2603" i="211"/>
  <c r="H2603" i="211"/>
  <c r="M2602" i="211"/>
  <c r="L2602" i="211"/>
  <c r="J2602" i="211"/>
  <c r="H2602" i="211"/>
  <c r="M2601" i="211"/>
  <c r="L2601" i="211"/>
  <c r="J2601" i="211"/>
  <c r="H2601" i="211"/>
  <c r="M2600" i="211"/>
  <c r="L2600" i="211"/>
  <c r="J2600" i="211"/>
  <c r="H2600" i="211"/>
  <c r="M2599" i="211"/>
  <c r="L2599" i="211"/>
  <c r="J2599" i="211"/>
  <c r="H2599" i="211"/>
  <c r="M2598" i="211"/>
  <c r="L2598" i="211"/>
  <c r="J2598" i="211"/>
  <c r="H2598" i="211"/>
  <c r="M2597" i="211"/>
  <c r="L2597" i="211"/>
  <c r="J2597" i="211"/>
  <c r="H2597" i="211"/>
  <c r="M2596" i="211"/>
  <c r="L2596" i="211"/>
  <c r="J2596" i="211"/>
  <c r="H2596" i="211"/>
  <c r="M2595" i="211"/>
  <c r="L2595" i="211"/>
  <c r="J2595" i="211"/>
  <c r="H2595" i="211"/>
  <c r="M2594" i="211"/>
  <c r="L2594" i="211"/>
  <c r="J2594" i="211"/>
  <c r="H2594" i="211"/>
  <c r="M2593" i="211"/>
  <c r="L2593" i="211"/>
  <c r="J2593" i="211"/>
  <c r="H2593" i="211"/>
  <c r="M2592" i="211"/>
  <c r="L2592" i="211"/>
  <c r="J2592" i="211"/>
  <c r="H2592" i="211"/>
  <c r="M2591" i="211"/>
  <c r="L2591" i="211"/>
  <c r="J2591" i="211"/>
  <c r="H2591" i="211"/>
  <c r="M2590" i="211"/>
  <c r="L2590" i="211"/>
  <c r="J2590" i="211"/>
  <c r="H2590" i="211"/>
  <c r="M2589" i="211"/>
  <c r="M2588" i="211"/>
  <c r="L2588" i="211"/>
  <c r="J2588" i="211"/>
  <c r="H2588" i="211"/>
  <c r="M2587" i="211"/>
  <c r="L2587" i="211"/>
  <c r="J2587" i="211"/>
  <c r="H2587" i="211"/>
  <c r="M2586" i="211"/>
  <c r="L2586" i="211"/>
  <c r="J2586" i="211"/>
  <c r="H2586" i="211"/>
  <c r="M2585" i="211"/>
  <c r="L2585" i="211"/>
  <c r="J2585" i="211"/>
  <c r="H2585" i="211"/>
  <c r="M2584" i="211"/>
  <c r="L2584" i="211"/>
  <c r="J2584" i="211"/>
  <c r="H2584" i="211"/>
  <c r="M2583" i="211"/>
  <c r="L2583" i="211"/>
  <c r="J2583" i="211"/>
  <c r="H2583" i="211"/>
  <c r="M2582" i="211"/>
  <c r="L2582" i="211"/>
  <c r="J2582" i="211"/>
  <c r="H2582" i="211"/>
  <c r="M2581" i="211"/>
  <c r="L2581" i="211"/>
  <c r="J2581" i="211"/>
  <c r="H2581" i="211"/>
  <c r="M2580" i="211"/>
  <c r="L2580" i="211"/>
  <c r="J2580" i="211"/>
  <c r="H2580" i="211"/>
  <c r="M2579" i="211"/>
  <c r="L2579" i="211"/>
  <c r="J2579" i="211"/>
  <c r="H2579" i="211"/>
  <c r="M2578" i="211"/>
  <c r="L2578" i="211"/>
  <c r="J2578" i="211"/>
  <c r="H2578" i="211"/>
  <c r="M2577" i="211"/>
  <c r="L2577" i="211"/>
  <c r="J2577" i="211"/>
  <c r="H2577" i="211"/>
  <c r="M2576" i="211"/>
  <c r="L2576" i="211"/>
  <c r="J2576" i="211"/>
  <c r="H2576" i="211"/>
  <c r="M2575" i="211"/>
  <c r="L2575" i="211"/>
  <c r="J2575" i="211"/>
  <c r="H2575" i="211"/>
  <c r="M2574" i="211"/>
  <c r="L2574" i="211"/>
  <c r="J2574" i="211"/>
  <c r="H2574" i="211"/>
  <c r="M2573" i="211"/>
  <c r="L2573" i="211"/>
  <c r="J2573" i="211"/>
  <c r="H2573" i="211"/>
  <c r="M2572" i="211"/>
  <c r="L2572" i="211"/>
  <c r="J2572" i="211"/>
  <c r="H2572" i="211"/>
  <c r="M2571" i="211"/>
  <c r="L2571" i="211"/>
  <c r="J2571" i="211"/>
  <c r="H2571" i="211"/>
  <c r="M2570" i="211"/>
  <c r="L2570" i="211"/>
  <c r="J2570" i="211"/>
  <c r="H2570" i="211"/>
  <c r="M2567" i="211"/>
  <c r="L2567" i="211"/>
  <c r="J2567" i="211"/>
  <c r="H2567" i="211"/>
  <c r="M2565" i="211"/>
  <c r="L2565" i="211"/>
  <c r="J2565" i="211"/>
  <c r="H2565" i="211"/>
  <c r="M2564" i="211"/>
  <c r="L2564" i="211"/>
  <c r="J2564" i="211"/>
  <c r="H2564" i="211"/>
  <c r="M2563" i="211"/>
  <c r="L2563" i="211"/>
  <c r="J2563" i="211"/>
  <c r="H2563" i="211"/>
  <c r="M2562" i="211"/>
  <c r="L2562" i="211"/>
  <c r="J2562" i="211"/>
  <c r="H2562" i="211"/>
  <c r="M2561" i="211"/>
  <c r="L2561" i="211"/>
  <c r="J2561" i="211"/>
  <c r="H2561" i="211"/>
  <c r="M2560" i="211"/>
  <c r="L2560" i="211"/>
  <c r="J2560" i="211"/>
  <c r="H2560" i="211"/>
  <c r="M2559" i="211"/>
  <c r="L2559" i="211"/>
  <c r="J2559" i="211"/>
  <c r="H2559" i="211"/>
  <c r="M2558" i="211"/>
  <c r="L2558" i="211"/>
  <c r="J2558" i="211"/>
  <c r="H2558" i="211"/>
  <c r="M2557" i="211"/>
  <c r="L2557" i="211"/>
  <c r="J2557" i="211"/>
  <c r="H2557" i="211"/>
  <c r="M2556" i="211"/>
  <c r="L2556" i="211"/>
  <c r="J2556" i="211"/>
  <c r="H2556" i="211"/>
  <c r="M2555" i="211"/>
  <c r="L2555" i="211"/>
  <c r="J2555" i="211"/>
  <c r="H2555" i="211"/>
  <c r="M2554" i="211"/>
  <c r="L2554" i="211"/>
  <c r="J2554" i="211"/>
  <c r="H2554" i="211"/>
  <c r="M2553" i="211"/>
  <c r="L2553" i="211"/>
  <c r="J2553" i="211"/>
  <c r="H2553" i="211"/>
  <c r="M2552" i="211"/>
  <c r="L2552" i="211"/>
  <c r="J2552" i="211"/>
  <c r="H2552" i="211"/>
  <c r="M2551" i="211"/>
  <c r="L2551" i="211"/>
  <c r="J2551" i="211"/>
  <c r="H2551" i="211"/>
  <c r="M2550" i="211"/>
  <c r="L2550" i="211"/>
  <c r="J2550" i="211"/>
  <c r="H2550" i="211"/>
  <c r="M2549" i="211"/>
  <c r="L2549" i="211"/>
  <c r="J2549" i="211"/>
  <c r="H2549" i="211"/>
  <c r="M2548" i="211"/>
  <c r="L2548" i="211"/>
  <c r="J2548" i="211"/>
  <c r="H2548" i="211"/>
  <c r="M2547" i="211"/>
  <c r="L2547" i="211"/>
  <c r="J2547" i="211"/>
  <c r="H2547" i="211"/>
  <c r="M2546" i="211"/>
  <c r="L2546" i="211"/>
  <c r="J2546" i="211"/>
  <c r="H2546" i="211"/>
  <c r="M2545" i="211"/>
  <c r="L2545" i="211"/>
  <c r="J2545" i="211"/>
  <c r="H2545" i="211"/>
  <c r="M2544" i="211"/>
  <c r="L2544" i="211"/>
  <c r="J2544" i="211"/>
  <c r="H2544" i="211"/>
  <c r="M2543" i="211"/>
  <c r="L2543" i="211"/>
  <c r="J2543" i="211"/>
  <c r="H2543" i="211"/>
  <c r="M2542" i="211"/>
  <c r="L2542" i="211"/>
  <c r="J2542" i="211"/>
  <c r="H2542" i="211"/>
  <c r="M2541" i="211"/>
  <c r="L2541" i="211"/>
  <c r="J2541" i="211"/>
  <c r="H2541" i="211"/>
  <c r="M2540" i="211"/>
  <c r="L2540" i="211"/>
  <c r="J2540" i="211"/>
  <c r="H2540" i="211"/>
  <c r="M2539" i="211"/>
  <c r="L2539" i="211"/>
  <c r="J2539" i="211"/>
  <c r="H2539" i="211"/>
  <c r="M2538" i="211"/>
  <c r="L2538" i="211"/>
  <c r="J2538" i="211"/>
  <c r="H2538" i="211"/>
  <c r="M2537" i="211"/>
  <c r="L2537" i="211"/>
  <c r="J2537" i="211"/>
  <c r="H2537" i="211"/>
  <c r="M2536" i="211"/>
  <c r="L2536" i="211"/>
  <c r="J2536" i="211"/>
  <c r="H2536" i="211"/>
  <c r="M2535" i="211"/>
  <c r="L2535" i="211"/>
  <c r="J2535" i="211"/>
  <c r="H2535" i="211"/>
  <c r="M2534" i="211"/>
  <c r="L2534" i="211"/>
  <c r="J2534" i="211"/>
  <c r="H2534" i="211"/>
  <c r="M2533" i="211"/>
  <c r="L2533" i="211"/>
  <c r="J2533" i="211"/>
  <c r="H2533" i="211"/>
  <c r="M2532" i="211"/>
  <c r="L2532" i="211"/>
  <c r="J2532" i="211"/>
  <c r="H2532" i="211"/>
  <c r="M2531" i="211"/>
  <c r="L2531" i="211"/>
  <c r="J2531" i="211"/>
  <c r="H2531" i="211"/>
  <c r="M2530" i="211"/>
  <c r="L2530" i="211"/>
  <c r="J2530" i="211"/>
  <c r="H2530" i="211"/>
  <c r="M2529" i="211"/>
  <c r="L2529" i="211"/>
  <c r="J2529" i="211"/>
  <c r="H2529" i="211"/>
  <c r="M2528" i="211"/>
  <c r="L2528" i="211"/>
  <c r="J2528" i="211"/>
  <c r="H2528" i="211"/>
  <c r="M2527" i="211"/>
  <c r="L2527" i="211"/>
  <c r="J2527" i="211"/>
  <c r="H2527" i="211"/>
  <c r="M2526" i="211"/>
  <c r="L2526" i="211"/>
  <c r="J2526" i="211"/>
  <c r="H2526" i="211"/>
  <c r="M2525" i="211"/>
  <c r="L2525" i="211"/>
  <c r="J2525" i="211"/>
  <c r="H2525" i="211"/>
  <c r="M2524" i="211"/>
  <c r="L2524" i="211"/>
  <c r="J2524" i="211"/>
  <c r="H2524" i="211"/>
  <c r="M2523" i="211"/>
  <c r="L2523" i="211"/>
  <c r="J2523" i="211"/>
  <c r="H2523" i="211"/>
  <c r="M2522" i="211"/>
  <c r="L2522" i="211"/>
  <c r="J2522" i="211"/>
  <c r="H2522" i="211"/>
  <c r="M2521" i="211"/>
  <c r="L2521" i="211"/>
  <c r="J2521" i="211"/>
  <c r="H2521" i="211"/>
  <c r="M2520" i="211"/>
  <c r="L2520" i="211"/>
  <c r="J2520" i="211"/>
  <c r="H2520" i="211"/>
  <c r="M2519" i="211"/>
  <c r="L2519" i="211"/>
  <c r="J2519" i="211"/>
  <c r="H2519" i="211"/>
  <c r="M2518" i="211"/>
  <c r="L2518" i="211"/>
  <c r="J2518" i="211"/>
  <c r="H2518" i="211"/>
  <c r="M2517" i="211"/>
  <c r="L2517" i="211"/>
  <c r="J2517" i="211"/>
  <c r="H2517" i="211"/>
  <c r="M2516" i="211"/>
  <c r="L2516" i="211"/>
  <c r="J2516" i="211"/>
  <c r="H2516" i="211"/>
  <c r="M2515" i="211"/>
  <c r="L2515" i="211"/>
  <c r="J2515" i="211"/>
  <c r="H2515" i="211"/>
  <c r="M2514" i="211"/>
  <c r="L2514" i="211"/>
  <c r="J2514" i="211"/>
  <c r="H2514" i="211"/>
  <c r="M2513" i="211"/>
  <c r="L2513" i="211"/>
  <c r="J2513" i="211"/>
  <c r="H2513" i="211"/>
  <c r="M2512" i="211"/>
  <c r="L2512" i="211"/>
  <c r="J2512" i="211"/>
  <c r="H2512" i="211"/>
  <c r="M2511" i="211"/>
  <c r="L2511" i="211"/>
  <c r="J2511" i="211"/>
  <c r="H2511" i="211"/>
  <c r="M2510" i="211"/>
  <c r="L2510" i="211"/>
  <c r="J2510" i="211"/>
  <c r="H2510" i="211"/>
  <c r="M2509" i="211"/>
  <c r="L2509" i="211"/>
  <c r="J2509" i="211"/>
  <c r="H2509" i="211"/>
  <c r="M2508" i="211"/>
  <c r="L2508" i="211"/>
  <c r="J2508" i="211"/>
  <c r="H2508" i="211"/>
  <c r="M2507" i="211"/>
  <c r="L2507" i="211"/>
  <c r="J2507" i="211"/>
  <c r="H2507" i="211"/>
  <c r="M2506" i="211"/>
  <c r="L2506" i="211"/>
  <c r="J2506" i="211"/>
  <c r="H2506" i="211"/>
  <c r="M2505" i="211"/>
  <c r="L2505" i="211"/>
  <c r="J2505" i="211"/>
  <c r="H2505" i="211"/>
  <c r="M2504" i="211"/>
  <c r="L2504" i="211"/>
  <c r="J2504" i="211"/>
  <c r="H2504" i="211"/>
  <c r="M2503" i="211"/>
  <c r="L2503" i="211"/>
  <c r="J2503" i="211"/>
  <c r="H2503" i="211"/>
  <c r="M2502" i="211"/>
  <c r="L2502" i="211"/>
  <c r="J2502" i="211"/>
  <c r="H2502" i="211"/>
  <c r="M2501" i="211"/>
  <c r="L2501" i="211"/>
  <c r="J2501" i="211"/>
  <c r="H2501" i="211"/>
  <c r="M2500" i="211"/>
  <c r="L2500" i="211"/>
  <c r="J2500" i="211"/>
  <c r="H2500" i="211"/>
  <c r="M2499" i="211"/>
  <c r="L2499" i="211"/>
  <c r="J2499" i="211"/>
  <c r="H2499" i="211"/>
  <c r="M2498" i="211"/>
  <c r="L2498" i="211"/>
  <c r="J2498" i="211"/>
  <c r="H2498" i="211"/>
  <c r="M2497" i="211"/>
  <c r="L2497" i="211"/>
  <c r="J2497" i="211"/>
  <c r="H2497" i="211"/>
  <c r="M2496" i="211"/>
  <c r="L2496" i="211"/>
  <c r="J2496" i="211"/>
  <c r="H2496" i="211"/>
  <c r="M2495" i="211"/>
  <c r="L2495" i="211"/>
  <c r="J2495" i="211"/>
  <c r="H2495" i="211"/>
  <c r="M2494" i="211"/>
  <c r="L2494" i="211"/>
  <c r="J2494" i="211"/>
  <c r="H2494" i="211"/>
  <c r="M2493" i="211"/>
  <c r="L2493" i="211"/>
  <c r="J2493" i="211"/>
  <c r="H2493" i="211"/>
  <c r="M2492" i="211"/>
  <c r="L2492" i="211"/>
  <c r="J2492" i="211"/>
  <c r="H2492" i="211"/>
  <c r="M2491" i="211"/>
  <c r="L2491" i="211"/>
  <c r="J2491" i="211"/>
  <c r="H2491" i="211"/>
  <c r="M2490" i="211"/>
  <c r="L2490" i="211"/>
  <c r="J2490" i="211"/>
  <c r="H2490" i="211"/>
  <c r="M2489" i="211"/>
  <c r="L2489" i="211"/>
  <c r="J2489" i="211"/>
  <c r="H2489" i="211"/>
  <c r="M2488" i="211"/>
  <c r="L2488" i="211"/>
  <c r="J2488" i="211"/>
  <c r="H2488" i="211"/>
  <c r="M2487" i="211"/>
  <c r="L2487" i="211"/>
  <c r="J2487" i="211"/>
  <c r="H2487" i="211"/>
  <c r="M2486" i="211"/>
  <c r="L2486" i="211"/>
  <c r="J2486" i="211"/>
  <c r="H2486" i="211"/>
  <c r="M2485" i="211"/>
  <c r="L2485" i="211"/>
  <c r="J2485" i="211"/>
  <c r="H2485" i="211"/>
  <c r="M2484" i="211"/>
  <c r="L2484" i="211"/>
  <c r="J2484" i="211"/>
  <c r="H2484" i="211"/>
  <c r="M2483" i="211"/>
  <c r="L2483" i="211"/>
  <c r="J2483" i="211"/>
  <c r="H2483" i="211"/>
  <c r="M2482" i="211"/>
  <c r="L2482" i="211"/>
  <c r="J2482" i="211"/>
  <c r="H2482" i="211"/>
  <c r="M2481" i="211"/>
  <c r="L2481" i="211"/>
  <c r="J2481" i="211"/>
  <c r="H2481" i="211"/>
  <c r="M2480" i="211"/>
  <c r="L2480" i="211"/>
  <c r="J2480" i="211"/>
  <c r="H2480" i="211"/>
  <c r="M2479" i="211"/>
  <c r="L2479" i="211"/>
  <c r="J2479" i="211"/>
  <c r="H2479" i="211"/>
  <c r="M2478" i="211"/>
  <c r="L2478" i="211"/>
  <c r="J2478" i="211"/>
  <c r="H2478" i="211"/>
  <c r="M2477" i="211"/>
  <c r="L2477" i="211"/>
  <c r="J2477" i="211"/>
  <c r="H2477" i="211"/>
  <c r="M2476" i="211"/>
  <c r="L2476" i="211"/>
  <c r="J2476" i="211"/>
  <c r="H2476" i="211"/>
  <c r="M2475" i="211"/>
  <c r="L2475" i="211"/>
  <c r="J2475" i="211"/>
  <c r="H2475" i="211"/>
  <c r="M2474" i="211"/>
  <c r="L2474" i="211"/>
  <c r="J2474" i="211"/>
  <c r="H2474" i="211"/>
  <c r="M2473" i="211"/>
  <c r="L2473" i="211"/>
  <c r="J2473" i="211"/>
  <c r="H2473" i="211"/>
  <c r="M2472" i="211"/>
  <c r="L2472" i="211"/>
  <c r="J2472" i="211"/>
  <c r="H2472" i="211"/>
  <c r="M2471" i="211"/>
  <c r="L2471" i="211"/>
  <c r="J2471" i="211"/>
  <c r="H2471" i="211"/>
  <c r="M2470" i="211"/>
  <c r="L2470" i="211"/>
  <c r="J2470" i="211"/>
  <c r="H2470" i="211"/>
  <c r="M2469" i="211"/>
  <c r="L2469" i="211"/>
  <c r="J2469" i="211"/>
  <c r="H2469" i="211"/>
  <c r="M2468" i="211"/>
  <c r="L2468" i="211"/>
  <c r="J2468" i="211"/>
  <c r="H2468" i="211"/>
  <c r="M2467" i="211"/>
  <c r="L2467" i="211"/>
  <c r="J2467" i="211"/>
  <c r="H2467" i="211"/>
  <c r="M2466" i="211"/>
  <c r="L2466" i="211"/>
  <c r="J2466" i="211"/>
  <c r="H2466" i="211"/>
  <c r="M2465" i="211"/>
  <c r="L2465" i="211"/>
  <c r="J2465" i="211"/>
  <c r="H2465" i="211"/>
  <c r="M2464" i="211"/>
  <c r="L2464" i="211"/>
  <c r="J2464" i="211"/>
  <c r="H2464" i="211"/>
  <c r="M2463" i="211"/>
  <c r="L2463" i="211"/>
  <c r="J2463" i="211"/>
  <c r="H2463" i="211"/>
  <c r="M2462" i="211"/>
  <c r="L2462" i="211"/>
  <c r="J2462" i="211"/>
  <c r="H2462" i="211"/>
  <c r="M2461" i="211"/>
  <c r="L2461" i="211"/>
  <c r="J2461" i="211"/>
  <c r="H2461" i="211"/>
  <c r="M2460" i="211"/>
  <c r="L2460" i="211"/>
  <c r="J2460" i="211"/>
  <c r="H2460" i="211"/>
  <c r="M2459" i="211"/>
  <c r="L2459" i="211"/>
  <c r="J2459" i="211"/>
  <c r="H2459" i="211"/>
  <c r="M2458" i="211"/>
  <c r="L2458" i="211"/>
  <c r="J2458" i="211"/>
  <c r="H2458" i="211"/>
  <c r="M2457" i="211"/>
  <c r="L2457" i="211"/>
  <c r="J2457" i="211"/>
  <c r="H2457" i="211"/>
  <c r="M2456" i="211"/>
  <c r="L2456" i="211"/>
  <c r="J2456" i="211"/>
  <c r="H2456" i="211"/>
  <c r="M2455" i="211"/>
  <c r="L2455" i="211"/>
  <c r="J2455" i="211"/>
  <c r="H2455" i="211"/>
  <c r="M2454" i="211"/>
  <c r="L2454" i="211"/>
  <c r="J2454" i="211"/>
  <c r="H2454" i="211"/>
  <c r="M2453" i="211"/>
  <c r="L2453" i="211"/>
  <c r="J2453" i="211"/>
  <c r="H2453" i="211"/>
  <c r="M2452" i="211"/>
  <c r="L2452" i="211"/>
  <c r="J2452" i="211"/>
  <c r="H2452" i="211"/>
  <c r="M2451" i="211"/>
  <c r="L2451" i="211"/>
  <c r="J2451" i="211"/>
  <c r="H2451" i="211"/>
  <c r="M2450" i="211"/>
  <c r="L2450" i="211"/>
  <c r="J2450" i="211"/>
  <c r="H2450" i="211"/>
  <c r="M2449" i="211"/>
  <c r="L2449" i="211"/>
  <c r="J2449" i="211"/>
  <c r="H2449" i="211"/>
  <c r="M2448" i="211"/>
  <c r="L2448" i="211"/>
  <c r="J2448" i="211"/>
  <c r="H2448" i="211"/>
  <c r="M2447" i="211"/>
  <c r="L2447" i="211"/>
  <c r="J2447" i="211"/>
  <c r="H2447" i="211"/>
  <c r="M2446" i="211"/>
  <c r="L2446" i="211"/>
  <c r="J2446" i="211"/>
  <c r="H2446" i="211"/>
  <c r="M2445" i="211"/>
  <c r="L2445" i="211"/>
  <c r="J2445" i="211"/>
  <c r="H2445" i="211"/>
  <c r="M2444" i="211"/>
  <c r="L2444" i="211"/>
  <c r="J2444" i="211"/>
  <c r="H2444" i="211"/>
  <c r="M2443" i="211"/>
  <c r="L2443" i="211"/>
  <c r="J2443" i="211"/>
  <c r="H2443" i="211"/>
  <c r="M2442" i="211"/>
  <c r="L2442" i="211"/>
  <c r="J2442" i="211"/>
  <c r="H2442" i="211"/>
  <c r="M2441" i="211"/>
  <c r="L2441" i="211"/>
  <c r="J2441" i="211"/>
  <c r="H2441" i="211"/>
  <c r="M2440" i="211"/>
  <c r="L2440" i="211"/>
  <c r="J2440" i="211"/>
  <c r="H2440" i="211"/>
  <c r="M2439" i="211"/>
  <c r="L2439" i="211"/>
  <c r="J2439" i="211"/>
  <c r="H2439" i="211"/>
  <c r="M2438" i="211"/>
  <c r="L2438" i="211"/>
  <c r="J2438" i="211"/>
  <c r="H2438" i="211"/>
  <c r="M2437" i="211"/>
  <c r="L2437" i="211"/>
  <c r="J2437" i="211"/>
  <c r="H2437" i="211"/>
  <c r="M2436" i="211"/>
  <c r="L2436" i="211"/>
  <c r="J2436" i="211"/>
  <c r="H2436" i="211"/>
  <c r="M2435" i="211"/>
  <c r="L2435" i="211"/>
  <c r="J2435" i="211"/>
  <c r="H2435" i="211"/>
  <c r="M2434" i="211"/>
  <c r="L2434" i="211"/>
  <c r="J2434" i="211"/>
  <c r="H2434" i="211"/>
  <c r="M2433" i="211"/>
  <c r="L2433" i="211"/>
  <c r="J2433" i="211"/>
  <c r="H2433" i="211"/>
  <c r="M2432" i="211"/>
  <c r="L2432" i="211"/>
  <c r="J2432" i="211"/>
  <c r="H2432" i="211"/>
  <c r="M2431" i="211"/>
  <c r="L2431" i="211"/>
  <c r="J2431" i="211"/>
  <c r="H2431" i="211"/>
  <c r="M2430" i="211"/>
  <c r="L2430" i="211"/>
  <c r="J2430" i="211"/>
  <c r="H2430" i="211"/>
  <c r="M2429" i="211"/>
  <c r="L2429" i="211"/>
  <c r="J2429" i="211"/>
  <c r="H2429" i="211"/>
  <c r="M2428" i="211"/>
  <c r="L2428" i="211"/>
  <c r="J2428" i="211"/>
  <c r="H2428" i="211"/>
  <c r="M2427" i="211"/>
  <c r="L2427" i="211"/>
  <c r="J2427" i="211"/>
  <c r="H2427" i="211"/>
  <c r="M2426" i="211"/>
  <c r="L2426" i="211"/>
  <c r="J2426" i="211"/>
  <c r="H2426" i="211"/>
  <c r="M2425" i="211"/>
  <c r="L2425" i="211"/>
  <c r="J2425" i="211"/>
  <c r="H2425" i="211"/>
  <c r="M2424" i="211"/>
  <c r="L2424" i="211"/>
  <c r="J2424" i="211"/>
  <c r="H2424" i="211"/>
  <c r="M2423" i="211"/>
  <c r="L2423" i="211"/>
  <c r="J2423" i="211"/>
  <c r="H2423" i="211"/>
  <c r="M2422" i="211"/>
  <c r="L2422" i="211"/>
  <c r="J2422" i="211"/>
  <c r="H2422" i="211"/>
  <c r="M2421" i="211"/>
  <c r="L2421" i="211"/>
  <c r="J2421" i="211"/>
  <c r="H2421" i="211"/>
  <c r="M2420" i="211"/>
  <c r="L2420" i="211"/>
  <c r="J2420" i="211"/>
  <c r="H2420" i="211"/>
  <c r="M2419" i="211"/>
  <c r="L2419" i="211"/>
  <c r="J2419" i="211"/>
  <c r="H2419" i="211"/>
  <c r="M2418" i="211"/>
  <c r="L2418" i="211"/>
  <c r="J2418" i="211"/>
  <c r="H2418" i="211"/>
  <c r="M2417" i="211"/>
  <c r="L2417" i="211"/>
  <c r="J2417" i="211"/>
  <c r="H2417" i="211"/>
  <c r="M2416" i="211"/>
  <c r="L2416" i="211"/>
  <c r="J2416" i="211"/>
  <c r="H2416" i="211"/>
  <c r="M2415" i="211"/>
  <c r="L2415" i="211"/>
  <c r="J2415" i="211"/>
  <c r="H2415" i="211"/>
  <c r="M2414" i="211"/>
  <c r="L2414" i="211"/>
  <c r="J2414" i="211"/>
  <c r="H2414" i="211"/>
  <c r="M2413" i="211"/>
  <c r="M2412" i="211"/>
  <c r="L2412" i="211"/>
  <c r="J2412" i="211"/>
  <c r="H2412" i="211"/>
  <c r="M2411" i="211"/>
  <c r="L2411" i="211"/>
  <c r="J2411" i="211"/>
  <c r="H2411" i="211"/>
  <c r="M2410" i="211"/>
  <c r="L2410" i="211"/>
  <c r="J2410" i="211"/>
  <c r="H2410" i="211"/>
  <c r="M2408" i="211"/>
  <c r="L2408" i="211"/>
  <c r="J2408" i="211"/>
  <c r="H2408" i="211"/>
  <c r="M2407" i="211"/>
  <c r="L2407" i="211"/>
  <c r="J2407" i="211"/>
  <c r="H2407" i="211"/>
  <c r="M2406" i="211"/>
  <c r="L2406" i="211"/>
  <c r="J2406" i="211"/>
  <c r="H2406" i="211"/>
  <c r="M2405" i="211"/>
  <c r="L2405" i="211"/>
  <c r="J2405" i="211"/>
  <c r="H2405" i="211"/>
  <c r="M2404" i="211"/>
  <c r="L2404" i="211"/>
  <c r="J2404" i="211"/>
  <c r="H2404" i="211"/>
  <c r="M2403" i="211"/>
  <c r="L2403" i="211"/>
  <c r="J2403" i="211"/>
  <c r="H2403" i="211"/>
  <c r="M2402" i="211"/>
  <c r="L2402" i="211"/>
  <c r="J2402" i="211"/>
  <c r="H2402" i="211"/>
  <c r="M2401" i="211"/>
  <c r="L2401" i="211"/>
  <c r="J2401" i="211"/>
  <c r="H2401" i="211"/>
  <c r="M2400" i="211"/>
  <c r="L2400" i="211"/>
  <c r="J2400" i="211"/>
  <c r="H2400" i="211"/>
  <c r="M2399" i="211"/>
  <c r="L2399" i="211"/>
  <c r="J2399" i="211"/>
  <c r="H2399" i="211"/>
  <c r="M2398" i="211"/>
  <c r="L2398" i="211"/>
  <c r="J2398" i="211"/>
  <c r="H2398" i="211"/>
  <c r="M2397" i="211"/>
  <c r="L2397" i="211"/>
  <c r="J2397" i="211"/>
  <c r="H2397" i="211"/>
  <c r="M2394" i="211"/>
  <c r="L2394" i="211"/>
  <c r="J2394" i="211"/>
  <c r="H2394" i="211"/>
  <c r="M2392" i="211"/>
  <c r="L2392" i="211"/>
  <c r="J2392" i="211"/>
  <c r="H2392" i="211"/>
  <c r="M2391" i="211"/>
  <c r="L2391" i="211"/>
  <c r="J2391" i="211"/>
  <c r="H2391" i="211"/>
  <c r="M2390" i="211"/>
  <c r="L2390" i="211"/>
  <c r="J2390" i="211"/>
  <c r="H2390" i="211"/>
  <c r="M2389" i="211"/>
  <c r="L2389" i="211"/>
  <c r="J2389" i="211"/>
  <c r="H2389" i="211"/>
  <c r="M2388" i="211"/>
  <c r="L2388" i="211"/>
  <c r="J2388" i="211"/>
  <c r="H2388" i="211"/>
  <c r="M2387" i="211"/>
  <c r="L2387" i="211"/>
  <c r="J2387" i="211"/>
  <c r="H2387" i="211"/>
  <c r="M2386" i="211"/>
  <c r="L2386" i="211"/>
  <c r="J2386" i="211"/>
  <c r="H2386" i="211"/>
  <c r="M2385" i="211"/>
  <c r="L2385" i="211"/>
  <c r="J2385" i="211"/>
  <c r="H2385" i="211"/>
  <c r="M2384" i="211"/>
  <c r="L2384" i="211"/>
  <c r="J2384" i="211"/>
  <c r="H2384" i="211"/>
  <c r="M2383" i="211"/>
  <c r="L2383" i="211"/>
  <c r="J2383" i="211"/>
  <c r="H2383" i="211"/>
  <c r="M2382" i="211"/>
  <c r="L2382" i="211"/>
  <c r="J2382" i="211"/>
  <c r="H2382" i="211"/>
  <c r="M2381" i="211"/>
  <c r="L2381" i="211"/>
  <c r="J2381" i="211"/>
  <c r="H2381" i="211"/>
  <c r="M2380" i="211"/>
  <c r="L2380" i="211"/>
  <c r="J2380" i="211"/>
  <c r="H2380" i="211"/>
  <c r="M2379" i="211"/>
  <c r="L2379" i="211"/>
  <c r="J2379" i="211"/>
  <c r="H2379" i="211"/>
  <c r="M2378" i="211"/>
  <c r="L2378" i="211"/>
  <c r="J2378" i="211"/>
  <c r="H2378" i="211"/>
  <c r="M2377" i="211"/>
  <c r="L2377" i="211"/>
  <c r="J2377" i="211"/>
  <c r="H2377" i="211"/>
  <c r="M2376" i="211"/>
  <c r="L2376" i="211"/>
  <c r="J2376" i="211"/>
  <c r="H2376" i="211"/>
  <c r="M2375" i="211"/>
  <c r="L2375" i="211"/>
  <c r="J2375" i="211"/>
  <c r="H2375" i="211"/>
  <c r="M2374" i="211"/>
  <c r="L2374" i="211"/>
  <c r="J2374" i="211"/>
  <c r="H2374" i="211"/>
  <c r="M2373" i="211"/>
  <c r="L2373" i="211"/>
  <c r="J2373" i="211"/>
  <c r="H2373" i="211"/>
  <c r="M2372" i="211"/>
  <c r="L2372" i="211"/>
  <c r="J2372" i="211"/>
  <c r="H2372" i="211"/>
  <c r="M2371" i="211"/>
  <c r="L2371" i="211"/>
  <c r="J2371" i="211"/>
  <c r="H2371" i="211"/>
  <c r="M2370" i="211"/>
  <c r="L2370" i="211"/>
  <c r="J2370" i="211"/>
  <c r="H2370" i="211"/>
  <c r="M2369" i="211"/>
  <c r="L2369" i="211"/>
  <c r="J2369" i="211"/>
  <c r="H2369" i="211"/>
  <c r="M2368" i="211"/>
  <c r="L2368" i="211"/>
  <c r="J2368" i="211"/>
  <c r="H2368" i="211"/>
  <c r="M2367" i="211"/>
  <c r="L2367" i="211"/>
  <c r="J2367" i="211"/>
  <c r="H2367" i="211"/>
  <c r="M2366" i="211"/>
  <c r="L2366" i="211"/>
  <c r="J2366" i="211"/>
  <c r="H2366" i="211"/>
  <c r="M2364" i="211"/>
  <c r="L2364" i="211"/>
  <c r="J2364" i="211"/>
  <c r="H2364" i="211"/>
  <c r="M2363" i="211"/>
  <c r="L2363" i="211"/>
  <c r="J2363" i="211"/>
  <c r="H2363" i="211"/>
  <c r="M2362" i="211"/>
  <c r="L2362" i="211"/>
  <c r="J2362" i="211"/>
  <c r="H2362" i="211"/>
  <c r="M2361" i="211"/>
  <c r="L2361" i="211"/>
  <c r="J2361" i="211"/>
  <c r="H2361" i="211"/>
  <c r="M2360" i="211"/>
  <c r="L2360" i="211"/>
  <c r="J2360" i="211"/>
  <c r="H2360" i="211"/>
  <c r="M2359" i="211"/>
  <c r="L2359" i="211"/>
  <c r="J2359" i="211"/>
  <c r="H2359" i="211"/>
  <c r="M2358" i="211"/>
  <c r="L2358" i="211"/>
  <c r="J2358" i="211"/>
  <c r="H2358" i="211"/>
  <c r="M2357" i="211"/>
  <c r="L2357" i="211"/>
  <c r="J2357" i="211"/>
  <c r="H2357" i="211"/>
  <c r="M2356" i="211"/>
  <c r="L2356" i="211"/>
  <c r="J2356" i="211"/>
  <c r="H2356" i="211"/>
  <c r="M2355" i="211"/>
  <c r="L2355" i="211"/>
  <c r="J2355" i="211"/>
  <c r="H2355" i="211"/>
  <c r="M2354" i="211"/>
  <c r="L2354" i="211"/>
  <c r="J2354" i="211"/>
  <c r="H2354" i="211"/>
  <c r="M2353" i="211"/>
  <c r="L2353" i="211"/>
  <c r="J2353" i="211"/>
  <c r="H2353" i="211"/>
  <c r="M2352" i="211"/>
  <c r="L2352" i="211"/>
  <c r="J2352" i="211"/>
  <c r="H2352" i="211"/>
  <c r="M2351" i="211"/>
  <c r="L2351" i="211"/>
  <c r="J2351" i="211"/>
  <c r="H2351" i="211"/>
  <c r="M2350" i="211"/>
  <c r="L2350" i="211"/>
  <c r="J2350" i="211"/>
  <c r="H2350" i="211"/>
  <c r="M2349" i="211"/>
  <c r="L2349" i="211"/>
  <c r="J2349" i="211"/>
  <c r="H2349" i="211"/>
  <c r="M2348" i="211"/>
  <c r="L2348" i="211"/>
  <c r="J2348" i="211"/>
  <c r="H2348" i="211"/>
  <c r="M2347" i="211"/>
  <c r="L2347" i="211"/>
  <c r="J2347" i="211"/>
  <c r="H2347" i="211"/>
  <c r="M2346" i="211"/>
  <c r="L2346" i="211"/>
  <c r="J2346" i="211"/>
  <c r="H2346" i="211"/>
  <c r="M2344" i="211"/>
  <c r="L2344" i="211"/>
  <c r="J2344" i="211"/>
  <c r="H2344" i="211"/>
  <c r="M2329" i="211"/>
  <c r="L2329" i="211"/>
  <c r="J2329" i="211"/>
  <c r="H2329" i="211"/>
  <c r="M2323" i="211"/>
  <c r="L2323" i="211"/>
  <c r="J2323" i="211"/>
  <c r="H2323" i="211"/>
  <c r="M2322" i="211"/>
  <c r="L2322" i="211"/>
  <c r="J2322" i="211"/>
  <c r="H2322" i="211"/>
  <c r="M2321" i="211"/>
  <c r="L2321" i="211"/>
  <c r="J2321" i="211"/>
  <c r="H2321" i="211"/>
  <c r="M2320" i="211"/>
  <c r="L2320" i="211"/>
  <c r="J2320" i="211"/>
  <c r="H2320" i="211"/>
  <c r="M2319" i="211"/>
  <c r="L2319" i="211"/>
  <c r="J2319" i="211"/>
  <c r="H2319" i="211"/>
  <c r="M2318" i="211"/>
  <c r="L2318" i="211"/>
  <c r="J2318" i="211"/>
  <c r="H2318" i="211"/>
  <c r="M2317" i="211"/>
  <c r="L2317" i="211"/>
  <c r="J2317" i="211"/>
  <c r="H2317" i="211"/>
  <c r="M2316" i="211"/>
  <c r="L2316" i="211"/>
  <c r="J2316" i="211"/>
  <c r="H2316" i="211"/>
  <c r="M2315" i="211"/>
  <c r="L2315" i="211"/>
  <c r="J2315" i="211"/>
  <c r="H2315" i="211"/>
  <c r="M2314" i="211"/>
  <c r="L2314" i="211"/>
  <c r="J2314" i="211"/>
  <c r="H2314" i="211"/>
  <c r="M2313" i="211"/>
  <c r="L2313" i="211"/>
  <c r="J2313" i="211"/>
  <c r="H2313" i="211"/>
  <c r="M2312" i="211"/>
  <c r="L2312" i="211"/>
  <c r="J2312" i="211"/>
  <c r="H2312" i="211"/>
  <c r="M2311" i="211"/>
  <c r="L2311" i="211"/>
  <c r="J2311" i="211"/>
  <c r="H2311" i="211"/>
  <c r="M2310" i="211"/>
  <c r="L2310" i="211"/>
  <c r="J2310" i="211"/>
  <c r="H2310" i="211"/>
  <c r="M2309" i="211"/>
  <c r="L2309" i="211"/>
  <c r="J2309" i="211"/>
  <c r="H2309" i="211"/>
  <c r="M2308" i="211"/>
  <c r="L2308" i="211"/>
  <c r="J2308" i="211"/>
  <c r="H2308" i="211"/>
  <c r="M2307" i="211"/>
  <c r="L2307" i="211"/>
  <c r="J2307" i="211"/>
  <c r="H2307" i="211"/>
  <c r="M2306" i="211"/>
  <c r="L2306" i="211"/>
  <c r="J2306" i="211"/>
  <c r="H2306" i="211"/>
  <c r="M2305" i="211"/>
  <c r="L2305" i="211"/>
  <c r="J2305" i="211"/>
  <c r="H2305" i="211"/>
  <c r="M2304" i="211"/>
  <c r="L2304" i="211"/>
  <c r="J2304" i="211"/>
  <c r="H2304" i="211"/>
  <c r="M2303" i="211"/>
  <c r="L2303" i="211"/>
  <c r="J2303" i="211"/>
  <c r="H2303" i="211"/>
  <c r="M2302" i="211"/>
  <c r="L2302" i="211"/>
  <c r="J2302" i="211"/>
  <c r="H2302" i="211"/>
  <c r="M2301" i="211"/>
  <c r="L2301" i="211"/>
  <c r="J2301" i="211"/>
  <c r="H2301" i="211"/>
  <c r="M2300" i="211"/>
  <c r="L2300" i="211"/>
  <c r="J2300" i="211"/>
  <c r="H2300" i="211"/>
  <c r="M2299" i="211"/>
  <c r="L2299" i="211"/>
  <c r="J2299" i="211"/>
  <c r="H2299" i="211"/>
  <c r="M2298" i="211"/>
  <c r="L2298" i="211"/>
  <c r="J2298" i="211"/>
  <c r="H2298" i="211"/>
  <c r="M2297" i="211"/>
  <c r="L2297" i="211"/>
  <c r="J2297" i="211"/>
  <c r="H2297" i="211"/>
  <c r="M2296" i="211"/>
  <c r="L2296" i="211"/>
  <c r="J2296" i="211"/>
  <c r="H2296" i="211"/>
  <c r="M2295" i="211"/>
  <c r="L2295" i="211"/>
  <c r="J2295" i="211"/>
  <c r="H2295" i="211"/>
  <c r="M2294" i="211"/>
  <c r="L2294" i="211"/>
  <c r="J2294" i="211"/>
  <c r="H2294" i="211"/>
  <c r="M2293" i="211"/>
  <c r="L2293" i="211"/>
  <c r="J2293" i="211"/>
  <c r="H2293" i="211"/>
  <c r="M2292" i="211"/>
  <c r="L2292" i="211"/>
  <c r="J2292" i="211"/>
  <c r="H2292" i="211"/>
  <c r="M2291" i="211"/>
  <c r="L2291" i="211"/>
  <c r="J2291" i="211"/>
  <c r="H2291" i="211"/>
  <c r="M2290" i="211"/>
  <c r="L2290" i="211"/>
  <c r="J2290" i="211"/>
  <c r="H2290" i="211"/>
  <c r="M2289" i="211"/>
  <c r="L2289" i="211"/>
  <c r="J2289" i="211"/>
  <c r="H2289" i="211"/>
  <c r="M2288" i="211"/>
  <c r="L2288" i="211"/>
  <c r="J2288" i="211"/>
  <c r="H2288" i="211"/>
  <c r="M2287" i="211"/>
  <c r="L2287" i="211"/>
  <c r="J2287" i="211"/>
  <c r="H2287" i="211"/>
  <c r="M2286" i="211"/>
  <c r="L2286" i="211"/>
  <c r="J2286" i="211"/>
  <c r="H2286" i="211"/>
  <c r="M2285" i="211"/>
  <c r="L2285" i="211"/>
  <c r="J2285" i="211"/>
  <c r="H2285" i="211"/>
  <c r="M2284" i="211"/>
  <c r="L2284" i="211"/>
  <c r="J2284" i="211"/>
  <c r="H2284" i="211"/>
  <c r="M2283" i="211"/>
  <c r="L2283" i="211"/>
  <c r="J2283" i="211"/>
  <c r="H2283" i="211"/>
  <c r="M2282" i="211"/>
  <c r="L2282" i="211"/>
  <c r="J2282" i="211"/>
  <c r="H2282" i="211"/>
  <c r="M2281" i="211"/>
  <c r="L2281" i="211"/>
  <c r="J2281" i="211"/>
  <c r="H2281" i="211"/>
  <c r="M2280" i="211"/>
  <c r="L2280" i="211"/>
  <c r="J2280" i="211"/>
  <c r="H2280" i="211"/>
  <c r="M2279" i="211"/>
  <c r="L2279" i="211"/>
  <c r="J2279" i="211"/>
  <c r="H2279" i="211"/>
  <c r="M2278" i="211"/>
  <c r="L2278" i="211"/>
  <c r="J2278" i="211"/>
  <c r="H2278" i="211"/>
  <c r="M2277" i="211"/>
  <c r="L2277" i="211"/>
  <c r="J2277" i="211"/>
  <c r="H2277" i="211"/>
  <c r="M2276" i="211"/>
  <c r="L2276" i="211"/>
  <c r="J2276" i="211"/>
  <c r="H2276" i="211"/>
  <c r="M2275" i="211"/>
  <c r="L2275" i="211"/>
  <c r="J2275" i="211"/>
  <c r="H2275" i="211"/>
  <c r="M2274" i="211"/>
  <c r="L2274" i="211"/>
  <c r="J2274" i="211"/>
  <c r="H2274" i="211"/>
  <c r="M2273" i="211"/>
  <c r="L2273" i="211"/>
  <c r="J2273" i="211"/>
  <c r="H2273" i="211"/>
  <c r="M2272" i="211"/>
  <c r="L2272" i="211"/>
  <c r="J2272" i="211"/>
  <c r="H2272" i="211"/>
  <c r="M2271" i="211"/>
  <c r="L2271" i="211"/>
  <c r="J2271" i="211"/>
  <c r="H2271" i="211"/>
  <c r="M2270" i="211"/>
  <c r="L2270" i="211"/>
  <c r="J2270" i="211"/>
  <c r="H2270" i="211"/>
  <c r="M2269" i="211"/>
  <c r="L2269" i="211"/>
  <c r="J2269" i="211"/>
  <c r="H2269" i="211"/>
  <c r="M2268" i="211"/>
  <c r="L2268" i="211"/>
  <c r="J2268" i="211"/>
  <c r="H2268" i="211"/>
  <c r="M2267" i="211"/>
  <c r="L2267" i="211"/>
  <c r="J2267" i="211"/>
  <c r="H2267" i="211"/>
  <c r="M2266" i="211"/>
  <c r="L2266" i="211"/>
  <c r="J2266" i="211"/>
  <c r="H2266" i="211"/>
  <c r="M2265" i="211"/>
  <c r="L2265" i="211"/>
  <c r="J2265" i="211"/>
  <c r="H2265" i="211"/>
  <c r="M2264" i="211"/>
  <c r="L2264" i="211"/>
  <c r="J2264" i="211"/>
  <c r="H2264" i="211"/>
  <c r="M2263" i="211"/>
  <c r="L2263" i="211"/>
  <c r="J2263" i="211"/>
  <c r="H2263" i="211"/>
  <c r="M2262" i="211"/>
  <c r="L2262" i="211"/>
  <c r="J2262" i="211"/>
  <c r="H2262" i="211"/>
  <c r="M2261" i="211"/>
  <c r="L2261" i="211"/>
  <c r="J2261" i="211"/>
  <c r="H2261" i="211"/>
  <c r="M2260" i="211"/>
  <c r="L2260" i="211"/>
  <c r="J2260" i="211"/>
  <c r="H2260" i="211"/>
  <c r="M2259" i="211"/>
  <c r="L2259" i="211"/>
  <c r="J2259" i="211"/>
  <c r="H2259" i="211"/>
  <c r="M2258" i="211"/>
  <c r="L2258" i="211"/>
  <c r="J2258" i="211"/>
  <c r="H2258" i="211"/>
  <c r="M2257" i="211"/>
  <c r="L2257" i="211"/>
  <c r="J2257" i="211"/>
  <c r="H2257" i="211"/>
  <c r="M2256" i="211"/>
  <c r="L2256" i="211"/>
  <c r="J2256" i="211"/>
  <c r="H2256" i="211"/>
  <c r="M2255" i="211"/>
  <c r="L2255" i="211"/>
  <c r="J2255" i="211"/>
  <c r="H2255" i="211"/>
  <c r="M2254" i="211"/>
  <c r="L2254" i="211"/>
  <c r="J2254" i="211"/>
  <c r="H2254" i="211"/>
  <c r="M2253" i="211"/>
  <c r="L2253" i="211"/>
  <c r="J2253" i="211"/>
  <c r="H2253" i="211"/>
  <c r="M2252" i="211"/>
  <c r="L2252" i="211"/>
  <c r="J2252" i="211"/>
  <c r="H2252" i="211"/>
  <c r="M2251" i="211"/>
  <c r="L2251" i="211"/>
  <c r="J2251" i="211"/>
  <c r="H2251" i="211"/>
  <c r="M2250" i="211"/>
  <c r="L2250" i="211"/>
  <c r="J2250" i="211"/>
  <c r="H2250" i="211"/>
  <c r="M2249" i="211"/>
  <c r="L2249" i="211"/>
  <c r="J2249" i="211"/>
  <c r="H2249" i="211"/>
  <c r="M2248" i="211"/>
  <c r="L2248" i="211"/>
  <c r="J2248" i="211"/>
  <c r="H2248" i="211"/>
  <c r="M2247" i="211"/>
  <c r="L2247" i="211"/>
  <c r="J2247" i="211"/>
  <c r="H2247" i="211"/>
  <c r="M2246" i="211"/>
  <c r="L2246" i="211"/>
  <c r="J2246" i="211"/>
  <c r="H2246" i="211"/>
  <c r="M2245" i="211"/>
  <c r="L2245" i="211"/>
  <c r="J2245" i="211"/>
  <c r="H2245" i="211"/>
  <c r="M2244" i="211"/>
  <c r="L2244" i="211"/>
  <c r="J2244" i="211"/>
  <c r="H2244" i="211"/>
  <c r="M2243" i="211"/>
  <c r="L2243" i="211"/>
  <c r="J2243" i="211"/>
  <c r="H2243" i="211"/>
  <c r="M2242" i="211"/>
  <c r="L2242" i="211"/>
  <c r="J2242" i="211"/>
  <c r="H2242" i="211"/>
  <c r="M2241" i="211"/>
  <c r="L2241" i="211"/>
  <c r="J2241" i="211"/>
  <c r="H2241" i="211"/>
  <c r="M2240" i="211"/>
  <c r="L2240" i="211"/>
  <c r="J2240" i="211"/>
  <c r="H2240" i="211"/>
  <c r="M2239" i="211"/>
  <c r="L2239" i="211"/>
  <c r="J2239" i="211"/>
  <c r="H2239" i="211"/>
  <c r="M2238" i="211"/>
  <c r="L2238" i="211"/>
  <c r="J2238" i="211"/>
  <c r="H2238" i="211"/>
  <c r="M2237" i="211"/>
  <c r="L2237" i="211"/>
  <c r="J2237" i="211"/>
  <c r="H2237" i="211"/>
  <c r="M2236" i="211"/>
  <c r="L2236" i="211"/>
  <c r="J2236" i="211"/>
  <c r="H2236" i="211"/>
  <c r="M2235" i="211"/>
  <c r="L2235" i="211"/>
  <c r="J2235" i="211"/>
  <c r="H2235" i="211"/>
  <c r="M2234" i="211"/>
  <c r="L2234" i="211"/>
  <c r="J2234" i="211"/>
  <c r="H2234" i="211"/>
  <c r="M2233" i="211"/>
  <c r="L2233" i="211"/>
  <c r="J2233" i="211"/>
  <c r="H2233" i="211"/>
  <c r="M2232" i="211"/>
  <c r="L2232" i="211"/>
  <c r="J2232" i="211"/>
  <c r="H2232" i="211"/>
  <c r="M2231" i="211"/>
  <c r="L2231" i="211"/>
  <c r="J2231" i="211"/>
  <c r="H2231" i="211"/>
  <c r="M2230" i="211"/>
  <c r="L2230" i="211"/>
  <c r="J2230" i="211"/>
  <c r="H2230" i="211"/>
  <c r="M2229" i="211"/>
  <c r="L2229" i="211"/>
  <c r="J2229" i="211"/>
  <c r="H2229" i="211"/>
  <c r="M2228" i="211"/>
  <c r="L2228" i="211"/>
  <c r="J2228" i="211"/>
  <c r="H2228" i="211"/>
  <c r="M2227" i="211"/>
  <c r="L2227" i="211"/>
  <c r="J2227" i="211"/>
  <c r="H2227" i="211"/>
  <c r="M2226" i="211"/>
  <c r="L2226" i="211"/>
  <c r="J2226" i="211"/>
  <c r="H2226" i="211"/>
  <c r="M2225" i="211"/>
  <c r="L2225" i="211"/>
  <c r="J2225" i="211"/>
  <c r="H2225" i="211"/>
  <c r="M2224" i="211"/>
  <c r="L2224" i="211"/>
  <c r="J2224" i="211"/>
  <c r="H2224" i="211"/>
  <c r="M2223" i="211"/>
  <c r="L2223" i="211"/>
  <c r="J2223" i="211"/>
  <c r="H2223" i="211"/>
  <c r="M2222" i="211"/>
  <c r="L2222" i="211"/>
  <c r="J2222" i="211"/>
  <c r="H2222" i="211"/>
  <c r="M2221" i="211"/>
  <c r="L2221" i="211"/>
  <c r="J2221" i="211"/>
  <c r="H2221" i="211"/>
  <c r="M2220" i="211"/>
  <c r="L2220" i="211"/>
  <c r="J2220" i="211"/>
  <c r="H2220" i="211"/>
  <c r="M2219" i="211"/>
  <c r="L2219" i="211"/>
  <c r="J2219" i="211"/>
  <c r="H2219" i="211"/>
  <c r="M2218" i="211"/>
  <c r="L2218" i="211"/>
  <c r="J2218" i="211"/>
  <c r="H2218" i="211"/>
  <c r="M2217" i="211"/>
  <c r="L2217" i="211"/>
  <c r="J2217" i="211"/>
  <c r="H2217" i="211"/>
  <c r="M2216" i="211"/>
  <c r="L2216" i="211"/>
  <c r="J2216" i="211"/>
  <c r="H2216" i="211"/>
  <c r="M2215" i="211"/>
  <c r="L2215" i="211"/>
  <c r="J2215" i="211"/>
  <c r="H2215" i="211"/>
  <c r="M2214" i="211"/>
  <c r="L2214" i="211"/>
  <c r="J2214" i="211"/>
  <c r="H2214" i="211"/>
  <c r="M2213" i="211"/>
  <c r="L2213" i="211"/>
  <c r="J2213" i="211"/>
  <c r="H2213" i="211"/>
  <c r="M2212" i="211"/>
  <c r="L2212" i="211"/>
  <c r="J2212" i="211"/>
  <c r="H2212" i="211"/>
  <c r="M2211" i="211"/>
  <c r="L2211" i="211"/>
  <c r="J2211" i="211"/>
  <c r="H2211" i="211"/>
  <c r="M2210" i="211"/>
  <c r="L2210" i="211"/>
  <c r="J2210" i="211"/>
  <c r="H2210" i="211"/>
  <c r="M2209" i="211"/>
  <c r="L2209" i="211"/>
  <c r="J2209" i="211"/>
  <c r="H2209" i="211"/>
  <c r="M2208" i="211"/>
  <c r="L2208" i="211"/>
  <c r="J2208" i="211"/>
  <c r="H2208" i="211"/>
  <c r="M2207" i="211"/>
  <c r="L2207" i="211"/>
  <c r="J2207" i="211"/>
  <c r="H2207" i="211"/>
  <c r="M2206" i="211"/>
  <c r="L2206" i="211"/>
  <c r="J2206" i="211"/>
  <c r="H2206" i="211"/>
  <c r="M2205" i="211"/>
  <c r="L2205" i="211"/>
  <c r="J2205" i="211"/>
  <c r="H2205" i="211"/>
  <c r="M2204" i="211"/>
  <c r="L2204" i="211"/>
  <c r="J2204" i="211"/>
  <c r="H2204" i="211"/>
  <c r="M2203" i="211"/>
  <c r="L2203" i="211"/>
  <c r="J2203" i="211"/>
  <c r="H2203" i="211"/>
  <c r="M2202" i="211"/>
  <c r="L2202" i="211"/>
  <c r="J2202" i="211"/>
  <c r="H2202" i="211"/>
  <c r="M2201" i="211"/>
  <c r="L2201" i="211"/>
  <c r="J2201" i="211"/>
  <c r="H2201" i="211"/>
  <c r="M2199" i="211"/>
  <c r="L2199" i="211"/>
  <c r="J2199" i="211"/>
  <c r="H2199" i="211"/>
  <c r="M2198" i="211"/>
  <c r="L2198" i="211"/>
  <c r="J2198" i="211"/>
  <c r="H2198" i="211"/>
  <c r="M2197" i="211"/>
  <c r="L2197" i="211"/>
  <c r="J2197" i="211"/>
  <c r="H2197" i="211"/>
  <c r="M2196" i="211"/>
  <c r="L2196" i="211"/>
  <c r="J2196" i="211"/>
  <c r="H2196" i="211"/>
  <c r="M2195" i="211"/>
  <c r="L2195" i="211"/>
  <c r="J2195" i="211"/>
  <c r="H2195" i="211"/>
  <c r="M2194" i="211"/>
  <c r="L2194" i="211"/>
  <c r="J2194" i="211"/>
  <c r="H2194" i="211"/>
  <c r="M2193" i="211"/>
  <c r="L2193" i="211"/>
  <c r="J2193" i="211"/>
  <c r="H2193" i="211"/>
  <c r="M2190" i="211"/>
  <c r="L2190" i="211"/>
  <c r="J2190" i="211"/>
  <c r="H2190" i="211"/>
  <c r="M2189" i="211"/>
  <c r="L2189" i="211"/>
  <c r="J2189" i="211"/>
  <c r="H2189" i="211"/>
  <c r="M2183" i="211"/>
  <c r="L2183" i="211"/>
  <c r="J2183" i="211"/>
  <c r="H2183" i="211"/>
  <c r="M2182" i="211"/>
  <c r="L2182" i="211"/>
  <c r="J2182" i="211"/>
  <c r="H2182" i="211"/>
  <c r="M2181" i="211"/>
  <c r="L2181" i="211"/>
  <c r="J2181" i="211"/>
  <c r="H2181" i="211"/>
  <c r="M2180" i="211"/>
  <c r="L2180" i="211"/>
  <c r="J2180" i="211"/>
  <c r="H2180" i="211"/>
  <c r="M2179" i="211"/>
  <c r="L2179" i="211"/>
  <c r="J2179" i="211"/>
  <c r="H2179" i="211"/>
  <c r="M2178" i="211"/>
  <c r="L2178" i="211"/>
  <c r="J2178" i="211"/>
  <c r="H2178" i="211"/>
  <c r="M2177" i="211"/>
  <c r="L2177" i="211"/>
  <c r="J2177" i="211"/>
  <c r="H2177" i="211"/>
  <c r="M2176" i="211"/>
  <c r="L2176" i="211"/>
  <c r="J2176" i="211"/>
  <c r="H2176" i="211"/>
  <c r="M2175" i="211"/>
  <c r="L2175" i="211"/>
  <c r="J2175" i="211"/>
  <c r="H2175" i="211"/>
  <c r="M2174" i="211"/>
  <c r="L2174" i="211"/>
  <c r="J2174" i="211"/>
  <c r="H2174" i="211"/>
  <c r="M2173" i="211"/>
  <c r="L2173" i="211"/>
  <c r="J2173" i="211"/>
  <c r="H2173" i="211"/>
  <c r="M2172" i="211"/>
  <c r="L2172" i="211"/>
  <c r="J2172" i="211"/>
  <c r="H2172" i="211"/>
  <c r="M2171" i="211"/>
  <c r="L2171" i="211"/>
  <c r="J2171" i="211"/>
  <c r="H2171" i="211"/>
  <c r="M2170" i="211"/>
  <c r="L2170" i="211"/>
  <c r="J2170" i="211"/>
  <c r="H2170" i="211"/>
  <c r="M2169" i="211"/>
  <c r="L2169" i="211"/>
  <c r="J2169" i="211"/>
  <c r="H2169" i="211"/>
  <c r="M2168" i="211"/>
  <c r="L2168" i="211"/>
  <c r="J2168" i="211"/>
  <c r="H2168" i="211"/>
  <c r="M2167" i="211"/>
  <c r="L2167" i="211"/>
  <c r="J2167" i="211"/>
  <c r="H2167" i="211"/>
  <c r="M2166" i="211"/>
  <c r="L2166" i="211"/>
  <c r="J2166" i="211"/>
  <c r="H2166" i="211"/>
  <c r="M2165" i="211"/>
  <c r="L2165" i="211"/>
  <c r="J2165" i="211"/>
  <c r="H2165" i="211"/>
  <c r="M2164" i="211"/>
  <c r="L2164" i="211"/>
  <c r="J2164" i="211"/>
  <c r="H2164" i="211"/>
  <c r="M2163" i="211"/>
  <c r="L2163" i="211"/>
  <c r="J2163" i="211"/>
  <c r="H2163" i="211"/>
  <c r="M2160" i="211"/>
  <c r="L2160" i="211"/>
  <c r="J2160" i="211"/>
  <c r="H2160" i="211"/>
  <c r="M2159" i="211"/>
  <c r="L2159" i="211"/>
  <c r="J2159" i="211"/>
  <c r="H2159" i="211"/>
  <c r="M2158" i="211"/>
  <c r="L2158" i="211"/>
  <c r="J2158" i="211"/>
  <c r="H2158" i="211"/>
  <c r="M2157" i="211"/>
  <c r="L2157" i="211"/>
  <c r="J2157" i="211"/>
  <c r="H2157" i="211"/>
  <c r="M2156" i="211"/>
  <c r="L2156" i="211"/>
  <c r="J2156" i="211"/>
  <c r="H2156" i="211"/>
  <c r="M2155" i="211"/>
  <c r="L2155" i="211"/>
  <c r="J2155" i="211"/>
  <c r="H2155" i="211"/>
  <c r="M2154" i="211"/>
  <c r="L2154" i="211"/>
  <c r="J2154" i="211"/>
  <c r="H2154" i="211"/>
  <c r="M2153" i="211"/>
  <c r="L2153" i="211"/>
  <c r="J2153" i="211"/>
  <c r="H2153" i="211"/>
  <c r="M2152" i="211"/>
  <c r="L2152" i="211"/>
  <c r="J2152" i="211"/>
  <c r="H2152" i="211"/>
  <c r="M2151" i="211"/>
  <c r="L2151" i="211"/>
  <c r="J2151" i="211"/>
  <c r="H2151" i="211"/>
  <c r="M2150" i="211"/>
  <c r="L2150" i="211"/>
  <c r="J2150" i="211"/>
  <c r="H2150" i="211"/>
  <c r="M2146" i="211"/>
  <c r="L2146" i="211"/>
  <c r="J2146" i="211"/>
  <c r="H2146" i="211"/>
  <c r="M2145" i="211"/>
  <c r="L2145" i="211"/>
  <c r="J2145" i="211"/>
  <c r="H2145" i="211"/>
  <c r="M2144" i="211"/>
  <c r="L2144" i="211"/>
  <c r="J2144" i="211"/>
  <c r="H2144" i="211"/>
  <c r="M2143" i="211"/>
  <c r="L2143" i="211"/>
  <c r="J2143" i="211"/>
  <c r="H2143" i="211"/>
  <c r="M2142" i="211"/>
  <c r="L2142" i="211"/>
  <c r="J2142" i="211"/>
  <c r="H2142" i="211"/>
  <c r="M2141" i="211"/>
  <c r="L2141" i="211"/>
  <c r="J2141" i="211"/>
  <c r="H2141" i="211"/>
  <c r="M2140" i="211"/>
  <c r="L2140" i="211"/>
  <c r="J2140" i="211"/>
  <c r="H2140" i="211"/>
  <c r="M2139" i="211"/>
  <c r="L2139" i="211"/>
  <c r="J2139" i="211"/>
  <c r="H2139" i="211"/>
  <c r="M2138" i="211"/>
  <c r="L2138" i="211"/>
  <c r="J2138" i="211"/>
  <c r="H2138" i="211"/>
  <c r="M2137" i="211"/>
  <c r="L2137" i="211"/>
  <c r="J2137" i="211"/>
  <c r="H2137" i="211"/>
  <c r="M2136" i="211"/>
  <c r="L2136" i="211"/>
  <c r="J2136" i="211"/>
  <c r="H2136" i="211"/>
  <c r="M2135" i="211"/>
  <c r="L2135" i="211"/>
  <c r="J2135" i="211"/>
  <c r="H2135" i="211"/>
  <c r="M2134" i="211"/>
  <c r="L2134" i="211"/>
  <c r="J2134" i="211"/>
  <c r="H2134" i="211"/>
  <c r="M2133" i="211"/>
  <c r="L2133" i="211"/>
  <c r="J2133" i="211"/>
  <c r="H2133" i="211"/>
  <c r="M2132" i="211"/>
  <c r="L2132" i="211"/>
  <c r="J2132" i="211"/>
  <c r="H2132" i="211"/>
  <c r="M2131" i="211"/>
  <c r="L2131" i="211"/>
  <c r="J2131" i="211"/>
  <c r="H2131" i="211"/>
  <c r="M2130" i="211"/>
  <c r="L2130" i="211"/>
  <c r="J2130" i="211"/>
  <c r="H2130" i="211"/>
  <c r="M2129" i="211"/>
  <c r="L2129" i="211"/>
  <c r="J2129" i="211"/>
  <c r="H2129" i="211"/>
  <c r="M2128" i="211"/>
  <c r="M2127" i="211"/>
  <c r="L2127" i="211"/>
  <c r="J2127" i="211"/>
  <c r="H2127" i="211"/>
  <c r="M2126" i="211"/>
  <c r="L2126" i="211"/>
  <c r="J2126" i="211"/>
  <c r="H2126" i="211"/>
  <c r="M2125" i="211"/>
  <c r="L2125" i="211"/>
  <c r="J2125" i="211"/>
  <c r="H2125" i="211"/>
  <c r="M2124" i="211"/>
  <c r="L2124" i="211"/>
  <c r="J2124" i="211"/>
  <c r="H2124" i="211"/>
  <c r="M2123" i="211"/>
  <c r="L2123" i="211"/>
  <c r="J2123" i="211"/>
  <c r="H2123" i="211"/>
  <c r="M2122" i="211"/>
  <c r="L2122" i="211"/>
  <c r="J2122" i="211"/>
  <c r="H2122" i="211"/>
  <c r="M2121" i="211"/>
  <c r="L2121" i="211"/>
  <c r="J2121" i="211"/>
  <c r="H2121" i="211"/>
  <c r="M2120" i="211"/>
  <c r="L2120" i="211"/>
  <c r="J2120" i="211"/>
  <c r="H2120" i="211"/>
  <c r="M2119" i="211"/>
  <c r="L2119" i="211"/>
  <c r="J2119" i="211"/>
  <c r="H2119" i="211"/>
  <c r="M2118" i="211"/>
  <c r="L2118" i="211"/>
  <c r="J2118" i="211"/>
  <c r="H2118" i="211"/>
  <c r="M2117" i="211"/>
  <c r="L2117" i="211"/>
  <c r="J2117" i="211"/>
  <c r="H2117" i="211"/>
  <c r="M2116" i="211"/>
  <c r="L2116" i="211"/>
  <c r="J2116" i="211"/>
  <c r="H2116" i="211"/>
  <c r="M2115" i="211"/>
  <c r="L2115" i="211"/>
  <c r="J2115" i="211"/>
  <c r="H2115" i="211"/>
  <c r="M2114" i="211"/>
  <c r="L2114" i="211"/>
  <c r="J2114" i="211"/>
  <c r="H2114" i="211"/>
  <c r="M2113" i="211"/>
  <c r="L2113" i="211"/>
  <c r="J2113" i="211"/>
  <c r="H2113" i="211"/>
  <c r="M2112" i="211"/>
  <c r="L2112" i="211"/>
  <c r="J2112" i="211"/>
  <c r="H2112" i="211"/>
  <c r="M2109" i="211"/>
  <c r="L2109" i="211"/>
  <c r="J2109" i="211"/>
  <c r="H2109" i="211"/>
  <c r="M2107" i="211"/>
  <c r="L2107" i="211"/>
  <c r="J2107" i="211"/>
  <c r="H2107" i="211"/>
  <c r="M2106" i="211"/>
  <c r="L2106" i="211"/>
  <c r="J2106" i="211"/>
  <c r="H2106" i="211"/>
  <c r="M2105" i="211"/>
  <c r="L2105" i="211"/>
  <c r="J2105" i="211"/>
  <c r="H2105" i="211"/>
  <c r="M2104" i="211"/>
  <c r="L2104" i="211"/>
  <c r="J2104" i="211"/>
  <c r="H2104" i="211"/>
  <c r="M2103" i="211"/>
  <c r="L2103" i="211"/>
  <c r="J2103" i="211"/>
  <c r="H2103" i="211"/>
  <c r="M2102" i="211"/>
  <c r="L2102" i="211"/>
  <c r="J2102" i="211"/>
  <c r="H2102" i="211"/>
  <c r="M2101" i="211"/>
  <c r="L2101" i="211"/>
  <c r="J2101" i="211"/>
  <c r="H2101" i="211"/>
  <c r="M2100" i="211"/>
  <c r="L2100" i="211"/>
  <c r="J2100" i="211"/>
  <c r="H2100" i="211"/>
  <c r="M2099" i="211"/>
  <c r="L2099" i="211"/>
  <c r="J2099" i="211"/>
  <c r="H2099" i="211"/>
  <c r="M2098" i="211"/>
  <c r="L2098" i="211"/>
  <c r="J2098" i="211"/>
  <c r="H2098" i="211"/>
  <c r="M2097" i="211"/>
  <c r="L2097" i="211"/>
  <c r="J2097" i="211"/>
  <c r="H2097" i="211"/>
  <c r="M2096" i="211"/>
  <c r="L2096" i="211"/>
  <c r="J2096" i="211"/>
  <c r="H2096" i="211"/>
  <c r="M2095" i="211"/>
  <c r="L2095" i="211"/>
  <c r="J2095" i="211"/>
  <c r="H2095" i="211"/>
  <c r="M2094" i="211"/>
  <c r="L2094" i="211"/>
  <c r="J2094" i="211"/>
  <c r="H2094" i="211"/>
  <c r="M2093" i="211"/>
  <c r="L2093" i="211"/>
  <c r="J2093" i="211"/>
  <c r="H2093" i="211"/>
  <c r="M2092" i="211"/>
  <c r="L2092" i="211"/>
  <c r="J2092" i="211"/>
  <c r="H2092" i="211"/>
  <c r="M2091" i="211"/>
  <c r="L2091" i="211"/>
  <c r="J2091" i="211"/>
  <c r="H2091" i="211"/>
  <c r="M2090" i="211"/>
  <c r="L2090" i="211"/>
  <c r="J2090" i="211"/>
  <c r="H2090" i="211"/>
  <c r="M2089" i="211"/>
  <c r="L2089" i="211"/>
  <c r="J2089" i="211"/>
  <c r="H2089" i="211"/>
  <c r="M2088" i="211"/>
  <c r="L2088" i="211"/>
  <c r="J2088" i="211"/>
  <c r="H2088" i="211"/>
  <c r="M2087" i="211"/>
  <c r="L2087" i="211"/>
  <c r="J2087" i="211"/>
  <c r="H2087" i="211"/>
  <c r="M2086" i="211"/>
  <c r="L2086" i="211"/>
  <c r="J2086" i="211"/>
  <c r="H2086" i="211"/>
  <c r="M2085" i="211"/>
  <c r="L2085" i="211"/>
  <c r="J2085" i="211"/>
  <c r="H2085" i="211"/>
  <c r="M2084" i="211"/>
  <c r="L2084" i="211"/>
  <c r="J2084" i="211"/>
  <c r="H2084" i="211"/>
  <c r="M2083" i="211"/>
  <c r="L2083" i="211"/>
  <c r="J2083" i="211"/>
  <c r="H2083" i="211"/>
  <c r="M2082" i="211"/>
  <c r="L2082" i="211"/>
  <c r="J2082" i="211"/>
  <c r="H2082" i="211"/>
  <c r="M2081" i="211"/>
  <c r="L2081" i="211"/>
  <c r="J2081" i="211"/>
  <c r="H2081" i="211"/>
  <c r="M2080" i="211"/>
  <c r="L2080" i="211"/>
  <c r="J2080" i="211"/>
  <c r="H2080" i="211"/>
  <c r="M2079" i="211"/>
  <c r="L2079" i="211"/>
  <c r="J2079" i="211"/>
  <c r="H2079" i="211"/>
  <c r="M2078" i="211"/>
  <c r="L2078" i="211"/>
  <c r="J2078" i="211"/>
  <c r="H2078" i="211"/>
  <c r="M2077" i="211"/>
  <c r="L2077" i="211"/>
  <c r="J2077" i="211"/>
  <c r="H2077" i="211"/>
  <c r="M2076" i="211"/>
  <c r="L2076" i="211"/>
  <c r="J2076" i="211"/>
  <c r="H2076" i="211"/>
  <c r="M2075" i="211"/>
  <c r="L2075" i="211"/>
  <c r="J2075" i="211"/>
  <c r="H2075" i="211"/>
  <c r="M2074" i="211"/>
  <c r="L2074" i="211"/>
  <c r="J2074" i="211"/>
  <c r="H2074" i="211"/>
  <c r="M2073" i="211"/>
  <c r="L2073" i="211"/>
  <c r="J2073" i="211"/>
  <c r="H2073" i="211"/>
  <c r="M2072" i="211"/>
  <c r="L2072" i="211"/>
  <c r="J2072" i="211"/>
  <c r="H2072" i="211"/>
  <c r="M2071" i="211"/>
  <c r="L2071" i="211"/>
  <c r="J2071" i="211"/>
  <c r="H2071" i="211"/>
  <c r="M2070" i="211"/>
  <c r="L2070" i="211"/>
  <c r="J2070" i="211"/>
  <c r="H2070" i="211"/>
  <c r="M2069" i="211"/>
  <c r="L2069" i="211"/>
  <c r="J2069" i="211"/>
  <c r="H2069" i="211"/>
  <c r="M2068" i="211"/>
  <c r="L2068" i="211"/>
  <c r="J2068" i="211"/>
  <c r="H2068" i="211"/>
  <c r="M2067" i="211"/>
  <c r="L2067" i="211"/>
  <c r="J2067" i="211"/>
  <c r="H2067" i="211"/>
  <c r="M2066" i="211"/>
  <c r="L2066" i="211"/>
  <c r="J2066" i="211"/>
  <c r="H2066" i="211"/>
  <c r="M2065" i="211"/>
  <c r="L2065" i="211"/>
  <c r="J2065" i="211"/>
  <c r="H2065" i="211"/>
  <c r="M2064" i="211"/>
  <c r="L2064" i="211"/>
  <c r="J2064" i="211"/>
  <c r="H2064" i="211"/>
  <c r="M2063" i="211"/>
  <c r="L2063" i="211"/>
  <c r="J2063" i="211"/>
  <c r="H2063" i="211"/>
  <c r="M2062" i="211"/>
  <c r="L2062" i="211"/>
  <c r="J2062" i="211"/>
  <c r="H2062" i="211"/>
  <c r="M2061" i="211"/>
  <c r="L2061" i="211"/>
  <c r="J2061" i="211"/>
  <c r="H2061" i="211"/>
  <c r="M2060" i="211"/>
  <c r="L2060" i="211"/>
  <c r="J2060" i="211"/>
  <c r="H2060" i="211"/>
  <c r="M2059" i="211"/>
  <c r="L2059" i="211"/>
  <c r="J2059" i="211"/>
  <c r="H2059" i="211"/>
  <c r="M2058" i="211"/>
  <c r="L2058" i="211"/>
  <c r="J2058" i="211"/>
  <c r="H2058" i="211"/>
  <c r="M2057" i="211"/>
  <c r="L2057" i="211"/>
  <c r="J2057" i="211"/>
  <c r="H2057" i="211"/>
  <c r="M2056" i="211"/>
  <c r="L2056" i="211"/>
  <c r="J2056" i="211"/>
  <c r="H2056" i="211"/>
  <c r="M2055" i="211"/>
  <c r="L2055" i="211"/>
  <c r="J2055" i="211"/>
  <c r="H2055" i="211"/>
  <c r="M2054" i="211"/>
  <c r="L2054" i="211"/>
  <c r="J2054" i="211"/>
  <c r="H2054" i="211"/>
  <c r="M2053" i="211"/>
  <c r="L2053" i="211"/>
  <c r="J2053" i="211"/>
  <c r="H2053" i="211"/>
  <c r="M2052" i="211"/>
  <c r="L2052" i="211"/>
  <c r="J2052" i="211"/>
  <c r="H2052" i="211"/>
  <c r="M2051" i="211"/>
  <c r="L2051" i="211"/>
  <c r="J2051" i="211"/>
  <c r="H2051" i="211"/>
  <c r="M2050" i="211"/>
  <c r="L2050" i="211"/>
  <c r="J2050" i="211"/>
  <c r="H2050" i="211"/>
  <c r="M2049" i="211"/>
  <c r="L2049" i="211"/>
  <c r="J2049" i="211"/>
  <c r="H2049" i="211"/>
  <c r="M2048" i="211"/>
  <c r="L2048" i="211"/>
  <c r="J2048" i="211"/>
  <c r="H2048" i="211"/>
  <c r="M2047" i="211"/>
  <c r="L2047" i="211"/>
  <c r="J2047" i="211"/>
  <c r="H2047" i="211"/>
  <c r="M2046" i="211"/>
  <c r="L2046" i="211"/>
  <c r="J2046" i="211"/>
  <c r="H2046" i="211"/>
  <c r="M2045" i="211"/>
  <c r="L2045" i="211"/>
  <c r="J2045" i="211"/>
  <c r="H2045" i="211"/>
  <c r="M2044" i="211"/>
  <c r="L2044" i="211"/>
  <c r="J2044" i="211"/>
  <c r="H2044" i="211"/>
  <c r="M2043" i="211"/>
  <c r="L2043" i="211"/>
  <c r="J2043" i="211"/>
  <c r="H2043" i="211"/>
  <c r="M2042" i="211"/>
  <c r="L2042" i="211"/>
  <c r="J2042" i="211"/>
  <c r="H2042" i="211"/>
  <c r="M2041" i="211"/>
  <c r="L2041" i="211"/>
  <c r="J2041" i="211"/>
  <c r="H2041" i="211"/>
  <c r="M2040" i="211"/>
  <c r="L2040" i="211"/>
  <c r="J2040" i="211"/>
  <c r="H2040" i="211"/>
  <c r="M2039" i="211"/>
  <c r="L2039" i="211"/>
  <c r="J2039" i="211"/>
  <c r="H2039" i="211"/>
  <c r="M2038" i="211"/>
  <c r="L2038" i="211"/>
  <c r="J2038" i="211"/>
  <c r="H2038" i="211"/>
  <c r="M2037" i="211"/>
  <c r="L2037" i="211"/>
  <c r="J2037" i="211"/>
  <c r="H2037" i="211"/>
  <c r="M2036" i="211"/>
  <c r="L2036" i="211"/>
  <c r="J2036" i="211"/>
  <c r="H2036" i="211"/>
  <c r="M2035" i="211"/>
  <c r="L2035" i="211"/>
  <c r="J2035" i="211"/>
  <c r="H2035" i="211"/>
  <c r="M2034" i="211"/>
  <c r="L2034" i="211"/>
  <c r="J2034" i="211"/>
  <c r="H2034" i="211"/>
  <c r="M2033" i="211"/>
  <c r="L2033" i="211"/>
  <c r="J2033" i="211"/>
  <c r="H2033" i="211"/>
  <c r="M2032" i="211"/>
  <c r="L2032" i="211"/>
  <c r="J2032" i="211"/>
  <c r="H2032" i="211"/>
  <c r="M2031" i="211"/>
  <c r="L2031" i="211"/>
  <c r="J2031" i="211"/>
  <c r="H2031" i="211"/>
  <c r="M2030" i="211"/>
  <c r="L2030" i="211"/>
  <c r="J2030" i="211"/>
  <c r="H2030" i="211"/>
  <c r="M2029" i="211"/>
  <c r="L2029" i="211"/>
  <c r="J2029" i="211"/>
  <c r="H2029" i="211"/>
  <c r="M2028" i="211"/>
  <c r="L2028" i="211"/>
  <c r="J2028" i="211"/>
  <c r="H2028" i="211"/>
  <c r="M2027" i="211"/>
  <c r="L2027" i="211"/>
  <c r="J2027" i="211"/>
  <c r="H2027" i="211"/>
  <c r="M2026" i="211"/>
  <c r="L2026" i="211"/>
  <c r="J2026" i="211"/>
  <c r="H2026" i="211"/>
  <c r="M2025" i="211"/>
  <c r="L2025" i="211"/>
  <c r="J2025" i="211"/>
  <c r="H2025" i="211"/>
  <c r="M2024" i="211"/>
  <c r="L2024" i="211"/>
  <c r="J2024" i="211"/>
  <c r="H2024" i="211"/>
  <c r="M2023" i="211"/>
  <c r="L2023" i="211"/>
  <c r="J2023" i="211"/>
  <c r="H2023" i="211"/>
  <c r="M2022" i="211"/>
  <c r="L2022" i="211"/>
  <c r="J2022" i="211"/>
  <c r="H2022" i="211"/>
  <c r="M2021" i="211"/>
  <c r="L2021" i="211"/>
  <c r="J2021" i="211"/>
  <c r="H2021" i="211"/>
  <c r="M2020" i="211"/>
  <c r="L2020" i="211"/>
  <c r="J2020" i="211"/>
  <c r="H2020" i="211"/>
  <c r="M2019" i="211"/>
  <c r="L2019" i="211"/>
  <c r="J2019" i="211"/>
  <c r="H2019" i="211"/>
  <c r="M2018" i="211"/>
  <c r="L2018" i="211"/>
  <c r="J2018" i="211"/>
  <c r="H2018" i="211"/>
  <c r="M2017" i="211"/>
  <c r="L2017" i="211"/>
  <c r="J2017" i="211"/>
  <c r="H2017" i="211"/>
  <c r="M2016" i="211"/>
  <c r="L2016" i="211"/>
  <c r="J2016" i="211"/>
  <c r="H2016" i="211"/>
  <c r="M2015" i="211"/>
  <c r="L2015" i="211"/>
  <c r="J2015" i="211"/>
  <c r="H2015" i="211"/>
  <c r="M2014" i="211"/>
  <c r="L2014" i="211"/>
  <c r="J2014" i="211"/>
  <c r="H2014" i="211"/>
  <c r="M2013" i="211"/>
  <c r="L2013" i="211"/>
  <c r="J2013" i="211"/>
  <c r="H2013" i="211"/>
  <c r="M2012" i="211"/>
  <c r="L2012" i="211"/>
  <c r="J2012" i="211"/>
  <c r="H2012" i="211"/>
  <c r="M2011" i="211"/>
  <c r="L2011" i="211"/>
  <c r="J2011" i="211"/>
  <c r="H2011" i="211"/>
  <c r="M2010" i="211"/>
  <c r="L2010" i="211"/>
  <c r="J2010" i="211"/>
  <c r="H2010" i="211"/>
  <c r="M2009" i="211"/>
  <c r="L2009" i="211"/>
  <c r="J2009" i="211"/>
  <c r="H2009" i="211"/>
  <c r="M2008" i="211"/>
  <c r="L2008" i="211"/>
  <c r="J2008" i="211"/>
  <c r="H2008" i="211"/>
  <c r="M2007" i="211"/>
  <c r="L2007" i="211"/>
  <c r="J2007" i="211"/>
  <c r="H2007" i="211"/>
  <c r="M2006" i="211"/>
  <c r="L2006" i="211"/>
  <c r="J2006" i="211"/>
  <c r="H2006" i="211"/>
  <c r="M2005" i="211"/>
  <c r="L2005" i="211"/>
  <c r="J2005" i="211"/>
  <c r="H2005" i="211"/>
  <c r="M2004" i="211"/>
  <c r="L2004" i="211"/>
  <c r="J2004" i="211"/>
  <c r="H2004" i="211"/>
  <c r="M2003" i="211"/>
  <c r="L2003" i="211"/>
  <c r="J2003" i="211"/>
  <c r="H2003" i="211"/>
  <c r="M2002" i="211"/>
  <c r="L2002" i="211"/>
  <c r="J2002" i="211"/>
  <c r="H2002" i="211"/>
  <c r="M2001" i="211"/>
  <c r="L2001" i="211"/>
  <c r="J2001" i="211"/>
  <c r="H2001" i="211"/>
  <c r="M2000" i="211"/>
  <c r="L2000" i="211"/>
  <c r="J2000" i="211"/>
  <c r="H2000" i="211"/>
  <c r="M1999" i="211"/>
  <c r="L1999" i="211"/>
  <c r="J1999" i="211"/>
  <c r="H1999" i="211"/>
  <c r="M1998" i="211"/>
  <c r="L1998" i="211"/>
  <c r="J1998" i="211"/>
  <c r="H1998" i="211"/>
  <c r="M1997" i="211"/>
  <c r="L1997" i="211"/>
  <c r="J1997" i="211"/>
  <c r="H1997" i="211"/>
  <c r="M1996" i="211"/>
  <c r="L1996" i="211"/>
  <c r="J1996" i="211"/>
  <c r="H1996" i="211"/>
  <c r="M1995" i="211"/>
  <c r="L1995" i="211"/>
  <c r="J1995" i="211"/>
  <c r="H1995" i="211"/>
  <c r="M1994" i="211"/>
  <c r="L1994" i="211"/>
  <c r="J1994" i="211"/>
  <c r="H1994" i="211"/>
  <c r="M1993" i="211"/>
  <c r="L1993" i="211"/>
  <c r="J1993" i="211"/>
  <c r="H1993" i="211"/>
  <c r="M1992" i="211"/>
  <c r="L1992" i="211"/>
  <c r="J1992" i="211"/>
  <c r="H1992" i="211"/>
  <c r="M1991" i="211"/>
  <c r="L1991" i="211"/>
  <c r="J1991" i="211"/>
  <c r="H1991" i="211"/>
  <c r="M1990" i="211"/>
  <c r="L1990" i="211"/>
  <c r="J1990" i="211"/>
  <c r="H1990" i="211"/>
  <c r="M1989" i="211"/>
  <c r="L1989" i="211"/>
  <c r="J1989" i="211"/>
  <c r="H1989" i="211"/>
  <c r="M1988" i="211"/>
  <c r="L1988" i="211"/>
  <c r="J1988" i="211"/>
  <c r="H1988" i="211"/>
  <c r="M1987" i="211"/>
  <c r="L1987" i="211"/>
  <c r="J1987" i="211"/>
  <c r="H1987" i="211"/>
  <c r="M1986" i="211"/>
  <c r="L1986" i="211"/>
  <c r="J1986" i="211"/>
  <c r="H1986" i="211"/>
  <c r="M1985" i="211"/>
  <c r="L1985" i="211"/>
  <c r="J1985" i="211"/>
  <c r="H1985" i="211"/>
  <c r="M1984" i="211"/>
  <c r="L1984" i="211"/>
  <c r="J1984" i="211"/>
  <c r="H1984" i="211"/>
  <c r="M1983" i="211"/>
  <c r="L1983" i="211"/>
  <c r="J1983" i="211"/>
  <c r="H1983" i="211"/>
  <c r="M1982" i="211"/>
  <c r="L1982" i="211"/>
  <c r="J1982" i="211"/>
  <c r="H1982" i="211"/>
  <c r="M1981" i="211"/>
  <c r="L1981" i="211"/>
  <c r="J1981" i="211"/>
  <c r="H1981" i="211"/>
  <c r="M1980" i="211"/>
  <c r="L1980" i="211"/>
  <c r="J1980" i="211"/>
  <c r="H1980" i="211"/>
  <c r="M1979" i="211"/>
  <c r="L1979" i="211"/>
  <c r="J1979" i="211"/>
  <c r="H1979" i="211"/>
  <c r="M1978" i="211"/>
  <c r="L1978" i="211"/>
  <c r="J1978" i="211"/>
  <c r="H1978" i="211"/>
  <c r="M1977" i="211"/>
  <c r="L1977" i="211"/>
  <c r="J1977" i="211"/>
  <c r="H1977" i="211"/>
  <c r="M1976" i="211"/>
  <c r="L1976" i="211"/>
  <c r="J1976" i="211"/>
  <c r="H1976" i="211"/>
  <c r="M1975" i="211"/>
  <c r="L1975" i="211"/>
  <c r="J1975" i="211"/>
  <c r="H1975" i="211"/>
  <c r="M1974" i="211"/>
  <c r="L1974" i="211"/>
  <c r="J1974" i="211"/>
  <c r="H1974" i="211"/>
  <c r="M1973" i="211"/>
  <c r="L1973" i="211"/>
  <c r="J1973" i="211"/>
  <c r="H1973" i="211"/>
  <c r="M1972" i="211"/>
  <c r="L1972" i="211"/>
  <c r="J1972" i="211"/>
  <c r="H1972" i="211"/>
  <c r="M1971" i="211"/>
  <c r="L1971" i="211"/>
  <c r="J1971" i="211"/>
  <c r="H1971" i="211"/>
  <c r="M1970" i="211"/>
  <c r="L1970" i="211"/>
  <c r="J1970" i="211"/>
  <c r="H1970" i="211"/>
  <c r="M1969" i="211"/>
  <c r="L1969" i="211"/>
  <c r="J1969" i="211"/>
  <c r="H1969" i="211"/>
  <c r="M1968" i="211"/>
  <c r="L1968" i="211"/>
  <c r="J1968" i="211"/>
  <c r="H1968" i="211"/>
  <c r="M1967" i="211"/>
  <c r="L1967" i="211"/>
  <c r="J1967" i="211"/>
  <c r="H1967" i="211"/>
  <c r="M1966" i="211"/>
  <c r="L1966" i="211"/>
  <c r="J1966" i="211"/>
  <c r="H1966" i="211"/>
  <c r="M1965" i="211"/>
  <c r="L1965" i="211"/>
  <c r="J1965" i="211"/>
  <c r="H1965" i="211"/>
  <c r="M1964" i="211"/>
  <c r="L1964" i="211"/>
  <c r="J1964" i="211"/>
  <c r="H1964" i="211"/>
  <c r="M1963" i="211"/>
  <c r="L1963" i="211"/>
  <c r="J1963" i="211"/>
  <c r="H1963" i="211"/>
  <c r="M1962" i="211"/>
  <c r="L1962" i="211"/>
  <c r="J1962" i="211"/>
  <c r="H1962" i="211"/>
  <c r="M1961" i="211"/>
  <c r="L1961" i="211"/>
  <c r="J1961" i="211"/>
  <c r="H1961" i="211"/>
  <c r="M1960" i="211"/>
  <c r="L1960" i="211"/>
  <c r="J1960" i="211"/>
  <c r="H1960" i="211"/>
  <c r="M1959" i="211"/>
  <c r="L1959" i="211"/>
  <c r="J1959" i="211"/>
  <c r="H1959" i="211"/>
  <c r="M1958" i="211"/>
  <c r="L1958" i="211"/>
  <c r="J1958" i="211"/>
  <c r="H1958" i="211"/>
  <c r="M1957" i="211"/>
  <c r="L1957" i="211"/>
  <c r="J1957" i="211"/>
  <c r="H1957" i="211"/>
  <c r="M1956" i="211"/>
  <c r="L1956" i="211"/>
  <c r="J1956" i="211"/>
  <c r="H1956" i="211"/>
  <c r="M1955" i="211"/>
  <c r="L1955" i="211"/>
  <c r="J1955" i="211"/>
  <c r="H1955" i="211"/>
  <c r="M1954" i="211"/>
  <c r="L1954" i="211"/>
  <c r="J1954" i="211"/>
  <c r="H1954" i="211"/>
  <c r="M1953" i="211"/>
  <c r="L1953" i="211"/>
  <c r="J1953" i="211"/>
  <c r="H1953" i="211"/>
  <c r="M1952" i="211"/>
  <c r="L1952" i="211"/>
  <c r="J1952" i="211"/>
  <c r="H1952" i="211"/>
  <c r="M1951" i="211"/>
  <c r="L1951" i="211"/>
  <c r="J1951" i="211"/>
  <c r="H1951" i="211"/>
  <c r="M1950" i="211"/>
  <c r="L1950" i="211"/>
  <c r="J1950" i="211"/>
  <c r="H1950" i="211"/>
  <c r="M1949" i="211"/>
  <c r="L1949" i="211"/>
  <c r="J1949" i="211"/>
  <c r="H1949" i="211"/>
  <c r="M1947" i="211"/>
  <c r="L1947" i="211"/>
  <c r="J1947" i="211"/>
  <c r="H1947" i="211"/>
  <c r="M1946" i="211"/>
  <c r="L1946" i="211"/>
  <c r="J1946" i="211"/>
  <c r="H1946" i="211"/>
  <c r="M1945" i="211"/>
  <c r="L1945" i="211"/>
  <c r="J1945" i="211"/>
  <c r="H1945" i="211"/>
  <c r="M1944" i="211"/>
  <c r="L1944" i="211"/>
  <c r="J1944" i="211"/>
  <c r="H1944" i="211"/>
  <c r="M1943" i="211"/>
  <c r="L1943" i="211"/>
  <c r="J1943" i="211"/>
  <c r="H1943" i="211"/>
  <c r="M1942" i="211"/>
  <c r="L1942" i="211"/>
  <c r="J1942" i="211"/>
  <c r="H1942" i="211"/>
  <c r="M1941" i="211"/>
  <c r="L1941" i="211"/>
  <c r="J1941" i="211"/>
  <c r="H1941" i="211"/>
  <c r="M1938" i="211"/>
  <c r="L1938" i="211"/>
  <c r="J1938" i="211"/>
  <c r="H1938" i="211"/>
  <c r="M1937" i="211"/>
  <c r="L1937" i="211"/>
  <c r="J1937" i="211"/>
  <c r="H1937" i="211"/>
  <c r="M1931" i="211"/>
  <c r="L1931" i="211"/>
  <c r="J1931" i="211"/>
  <c r="H1931" i="211"/>
  <c r="M1930" i="211"/>
  <c r="L1930" i="211"/>
  <c r="J1930" i="211"/>
  <c r="H1930" i="211"/>
  <c r="M1929" i="211"/>
  <c r="L1929" i="211"/>
  <c r="J1929" i="211"/>
  <c r="H1929" i="211"/>
  <c r="M1928" i="211"/>
  <c r="L1928" i="211"/>
  <c r="J1928" i="211"/>
  <c r="H1928" i="211"/>
  <c r="M1927" i="211"/>
  <c r="L1927" i="211"/>
  <c r="J1927" i="211"/>
  <c r="H1927" i="211"/>
  <c r="M1926" i="211"/>
  <c r="L1926" i="211"/>
  <c r="J1926" i="211"/>
  <c r="H1926" i="211"/>
  <c r="M1925" i="211"/>
  <c r="L1925" i="211"/>
  <c r="J1925" i="211"/>
  <c r="H1925" i="211"/>
  <c r="M1924" i="211"/>
  <c r="L1924" i="211"/>
  <c r="J1924" i="211"/>
  <c r="H1924" i="211"/>
  <c r="M1923" i="211"/>
  <c r="L1923" i="211"/>
  <c r="J1923" i="211"/>
  <c r="H1923" i="211"/>
  <c r="M1922" i="211"/>
  <c r="L1922" i="211"/>
  <c r="J1922" i="211"/>
  <c r="H1922" i="211"/>
  <c r="M1921" i="211"/>
  <c r="L1921" i="211"/>
  <c r="J1921" i="211"/>
  <c r="H1921" i="211"/>
  <c r="M1920" i="211"/>
  <c r="L1920" i="211"/>
  <c r="J1920" i="211"/>
  <c r="H1920" i="211"/>
  <c r="M1919" i="211"/>
  <c r="L1919" i="211"/>
  <c r="J1919" i="211"/>
  <c r="H1919" i="211"/>
  <c r="M1918" i="211"/>
  <c r="L1918" i="211"/>
  <c r="J1918" i="211"/>
  <c r="H1918" i="211"/>
  <c r="M1917" i="211"/>
  <c r="L1917" i="211"/>
  <c r="J1917" i="211"/>
  <c r="H1917" i="211"/>
  <c r="M1916" i="211"/>
  <c r="L1916" i="211"/>
  <c r="J1916" i="211"/>
  <c r="H1916" i="211"/>
  <c r="M1915" i="211"/>
  <c r="L1915" i="211"/>
  <c r="J1915" i="211"/>
  <c r="H1915" i="211"/>
  <c r="M1914" i="211"/>
  <c r="L1914" i="211"/>
  <c r="J1914" i="211"/>
  <c r="H1914" i="211"/>
  <c r="M1913" i="211"/>
  <c r="L1913" i="211"/>
  <c r="J1913" i="211"/>
  <c r="H1913" i="211"/>
  <c r="M1912" i="211"/>
  <c r="L1912" i="211"/>
  <c r="J1912" i="211"/>
  <c r="H1912" i="211"/>
  <c r="M1911" i="211"/>
  <c r="L1911" i="211"/>
  <c r="J1911" i="211"/>
  <c r="H1911" i="211"/>
  <c r="M1910" i="211"/>
  <c r="L1910" i="211"/>
  <c r="J1910" i="211"/>
  <c r="H1910" i="211"/>
  <c r="M1909" i="211"/>
  <c r="L1909" i="211"/>
  <c r="J1909" i="211"/>
  <c r="H1909" i="211"/>
  <c r="M1908" i="211"/>
  <c r="L1908" i="211"/>
  <c r="J1908" i="211"/>
  <c r="H1908" i="211"/>
  <c r="M1907" i="211"/>
  <c r="L1907" i="211"/>
  <c r="J1907" i="211"/>
  <c r="H1907" i="211"/>
  <c r="M1906" i="211"/>
  <c r="L1906" i="211"/>
  <c r="J1906" i="211"/>
  <c r="H1906" i="211"/>
  <c r="M1905" i="211"/>
  <c r="L1905" i="211"/>
  <c r="J1905" i="211"/>
  <c r="H1905" i="211"/>
  <c r="M1904" i="211"/>
  <c r="L1904" i="211"/>
  <c r="J1904" i="211"/>
  <c r="H1904" i="211"/>
  <c r="M1903" i="211"/>
  <c r="L1903" i="211"/>
  <c r="J1903" i="211"/>
  <c r="H1903" i="211"/>
  <c r="M1902" i="211"/>
  <c r="L1902" i="211"/>
  <c r="J1902" i="211"/>
  <c r="H1902" i="211"/>
  <c r="M1901" i="211"/>
  <c r="L1901" i="211"/>
  <c r="J1901" i="211"/>
  <c r="H1901" i="211"/>
  <c r="M1900" i="211"/>
  <c r="L1900" i="211"/>
  <c r="J1900" i="211"/>
  <c r="H1900" i="211"/>
  <c r="M1899" i="211"/>
  <c r="L1899" i="211"/>
  <c r="J1899" i="211"/>
  <c r="H1899" i="211"/>
  <c r="M1898" i="211"/>
  <c r="L1898" i="211"/>
  <c r="J1898" i="211"/>
  <c r="H1898" i="211"/>
  <c r="M1897" i="211"/>
  <c r="L1897" i="211"/>
  <c r="J1897" i="211"/>
  <c r="H1897" i="211"/>
  <c r="M1896" i="211"/>
  <c r="L1896" i="211"/>
  <c r="J1896" i="211"/>
  <c r="H1896" i="211"/>
  <c r="M1895" i="211"/>
  <c r="L1895" i="211"/>
  <c r="J1895" i="211"/>
  <c r="H1895" i="211"/>
  <c r="M1894" i="211"/>
  <c r="L1894" i="211"/>
  <c r="J1894" i="211"/>
  <c r="H1894" i="211"/>
  <c r="M1893" i="211"/>
  <c r="L1893" i="211"/>
  <c r="J1893" i="211"/>
  <c r="H1893" i="211"/>
  <c r="M1892" i="211"/>
  <c r="L1892" i="211"/>
  <c r="J1892" i="211"/>
  <c r="H1892" i="211"/>
  <c r="M1891" i="211"/>
  <c r="L1891" i="211"/>
  <c r="J1891" i="211"/>
  <c r="H1891" i="211"/>
  <c r="M1890" i="211"/>
  <c r="L1890" i="211"/>
  <c r="J1890" i="211"/>
  <c r="H1890" i="211"/>
  <c r="M1889" i="211"/>
  <c r="L1889" i="211"/>
  <c r="J1889" i="211"/>
  <c r="H1889" i="211"/>
  <c r="M1888" i="211"/>
  <c r="L1888" i="211"/>
  <c r="J1888" i="211"/>
  <c r="H1888" i="211"/>
  <c r="M1887" i="211"/>
  <c r="L1887" i="211"/>
  <c r="J1887" i="211"/>
  <c r="H1887" i="211"/>
  <c r="M1886" i="211"/>
  <c r="M1885" i="211"/>
  <c r="L1885" i="211"/>
  <c r="J1885" i="211"/>
  <c r="H1885" i="211"/>
  <c r="M1884" i="211"/>
  <c r="L1884" i="211"/>
  <c r="J1884" i="211"/>
  <c r="H1884" i="211"/>
  <c r="M1883" i="211"/>
  <c r="L1883" i="211"/>
  <c r="J1883" i="211"/>
  <c r="H1883" i="211"/>
  <c r="M1882" i="211"/>
  <c r="L1882" i="211"/>
  <c r="J1882" i="211"/>
  <c r="H1882" i="211"/>
  <c r="M1881" i="211"/>
  <c r="L1881" i="211"/>
  <c r="J1881" i="211"/>
  <c r="H1881" i="211"/>
  <c r="M1880" i="211"/>
  <c r="L1880" i="211"/>
  <c r="J1880" i="211"/>
  <c r="H1880" i="211"/>
  <c r="M1879" i="211"/>
  <c r="L1879" i="211"/>
  <c r="J1879" i="211"/>
  <c r="H1879" i="211"/>
  <c r="M1878" i="211"/>
  <c r="L1878" i="211"/>
  <c r="J1878" i="211"/>
  <c r="H1878" i="211"/>
  <c r="M1877" i="211"/>
  <c r="L1877" i="211"/>
  <c r="J1877" i="211"/>
  <c r="H1877" i="211"/>
  <c r="M1876" i="211"/>
  <c r="L1876" i="211"/>
  <c r="J1876" i="211"/>
  <c r="H1876" i="211"/>
  <c r="M1875" i="211"/>
  <c r="L1875" i="211"/>
  <c r="J1875" i="211"/>
  <c r="H1875" i="211"/>
  <c r="M1874" i="211"/>
  <c r="L1874" i="211"/>
  <c r="J1874" i="211"/>
  <c r="H1874" i="211"/>
  <c r="M1873" i="211"/>
  <c r="L1873" i="211"/>
  <c r="J1873" i="211"/>
  <c r="H1873" i="211"/>
  <c r="M1871" i="211"/>
  <c r="L1871" i="211"/>
  <c r="J1871" i="211"/>
  <c r="H1871" i="211"/>
  <c r="M1870" i="211"/>
  <c r="L1870" i="211"/>
  <c r="J1870" i="211"/>
  <c r="H1870" i="211"/>
  <c r="M1869" i="211"/>
  <c r="L1869" i="211"/>
  <c r="J1869" i="211"/>
  <c r="H1869" i="211"/>
  <c r="M1868" i="211"/>
  <c r="L1868" i="211"/>
  <c r="J1868" i="211"/>
  <c r="H1868" i="211"/>
  <c r="M1867" i="211"/>
  <c r="L1867" i="211"/>
  <c r="J1867" i="211"/>
  <c r="H1867" i="211"/>
  <c r="M1866" i="211"/>
  <c r="L1866" i="211"/>
  <c r="J1866" i="211"/>
  <c r="H1866" i="211"/>
  <c r="M1865" i="211"/>
  <c r="L1865" i="211"/>
  <c r="J1865" i="211"/>
  <c r="H1865" i="211"/>
  <c r="M1864" i="211"/>
  <c r="L1864" i="211"/>
  <c r="J1864" i="211"/>
  <c r="H1864" i="211"/>
  <c r="M1863" i="211"/>
  <c r="L1863" i="211"/>
  <c r="J1863" i="211"/>
  <c r="H1863" i="211"/>
  <c r="M1862" i="211"/>
  <c r="L1862" i="211"/>
  <c r="J1862" i="211"/>
  <c r="H1862" i="211"/>
  <c r="M1861" i="211"/>
  <c r="L1861" i="211"/>
  <c r="J1861" i="211"/>
  <c r="H1861" i="211"/>
  <c r="M1860" i="211"/>
  <c r="L1860" i="211"/>
  <c r="J1860" i="211"/>
  <c r="H1860" i="211"/>
  <c r="M1859" i="211"/>
  <c r="L1859" i="211"/>
  <c r="J1859" i="211"/>
  <c r="H1859" i="211"/>
  <c r="M1858" i="211"/>
  <c r="L1858" i="211"/>
  <c r="J1858" i="211"/>
  <c r="H1858" i="211"/>
  <c r="M1857" i="211"/>
  <c r="L1857" i="211"/>
  <c r="J1857" i="211"/>
  <c r="H1857" i="211"/>
  <c r="M1856" i="211"/>
  <c r="L1856" i="211"/>
  <c r="J1856" i="211"/>
  <c r="H1856" i="211"/>
  <c r="M1855" i="211"/>
  <c r="L1855" i="211"/>
  <c r="J1855" i="211"/>
  <c r="H1855" i="211"/>
  <c r="M1854" i="211"/>
  <c r="L1854" i="211"/>
  <c r="J1854" i="211"/>
  <c r="H1854" i="211"/>
  <c r="M1853" i="211"/>
  <c r="L1853" i="211"/>
  <c r="J1853" i="211"/>
  <c r="H1853" i="211"/>
  <c r="M1852" i="211"/>
  <c r="L1852" i="211"/>
  <c r="J1852" i="211"/>
  <c r="H1852" i="211"/>
  <c r="M1851" i="211"/>
  <c r="L1851" i="211"/>
  <c r="J1851" i="211"/>
  <c r="H1851" i="211"/>
  <c r="M1850" i="211"/>
  <c r="L1850" i="211"/>
  <c r="J1850" i="211"/>
  <c r="H1850" i="211"/>
  <c r="M1849" i="211"/>
  <c r="L1849" i="211"/>
  <c r="J1849" i="211"/>
  <c r="H1849" i="211"/>
  <c r="M1848" i="211"/>
  <c r="L1848" i="211"/>
  <c r="J1848" i="211"/>
  <c r="H1848" i="211"/>
  <c r="M1847" i="211"/>
  <c r="L1847" i="211"/>
  <c r="J1847" i="211"/>
  <c r="H1847" i="211"/>
  <c r="M1846" i="211"/>
  <c r="L1846" i="211"/>
  <c r="J1846" i="211"/>
  <c r="H1846" i="211"/>
  <c r="M1845" i="211"/>
  <c r="L1845" i="211"/>
  <c r="J1845" i="211"/>
  <c r="H1845" i="211"/>
  <c r="M1844" i="211"/>
  <c r="L1844" i="211"/>
  <c r="J1844" i="211"/>
  <c r="H1844" i="211"/>
  <c r="M1843" i="211"/>
  <c r="L1843" i="211"/>
  <c r="J1843" i="211"/>
  <c r="H1843" i="211"/>
  <c r="M1842" i="211"/>
  <c r="L1842" i="211"/>
  <c r="J1842" i="211"/>
  <c r="H1842" i="211"/>
  <c r="M1841" i="211"/>
  <c r="L1841" i="211"/>
  <c r="J1841" i="211"/>
  <c r="H1841" i="211"/>
  <c r="M1840" i="211"/>
  <c r="L1840" i="211"/>
  <c r="J1840" i="211"/>
  <c r="H1840" i="211"/>
  <c r="M1839" i="211"/>
  <c r="L1839" i="211"/>
  <c r="J1839" i="211"/>
  <c r="H1839" i="211"/>
  <c r="M1838" i="211"/>
  <c r="L1838" i="211"/>
  <c r="J1838" i="211"/>
  <c r="H1838" i="211"/>
  <c r="M1837" i="211"/>
  <c r="L1837" i="211"/>
  <c r="J1837" i="211"/>
  <c r="H1837" i="211"/>
  <c r="M1836" i="211"/>
  <c r="L1836" i="211"/>
  <c r="J1836" i="211"/>
  <c r="H1836" i="211"/>
  <c r="M1835" i="211"/>
  <c r="L1835" i="211"/>
  <c r="J1835" i="211"/>
  <c r="H1835" i="211"/>
  <c r="M1834" i="211"/>
  <c r="L1834" i="211"/>
  <c r="J1834" i="211"/>
  <c r="H1834" i="211"/>
  <c r="M1833" i="211"/>
  <c r="L1833" i="211"/>
  <c r="J1833" i="211"/>
  <c r="H1833" i="211"/>
  <c r="M1832" i="211"/>
  <c r="L1832" i="211"/>
  <c r="J1832" i="211"/>
  <c r="H1832" i="211"/>
  <c r="M1831" i="211"/>
  <c r="L1831" i="211"/>
  <c r="J1831" i="211"/>
  <c r="H1831" i="211"/>
  <c r="M1830" i="211"/>
  <c r="L1830" i="211"/>
  <c r="J1830" i="211"/>
  <c r="H1830" i="211"/>
  <c r="M1829" i="211"/>
  <c r="L1829" i="211"/>
  <c r="J1829" i="211"/>
  <c r="H1829" i="211"/>
  <c r="M1828" i="211"/>
  <c r="L1828" i="211"/>
  <c r="J1828" i="211"/>
  <c r="H1828" i="211"/>
  <c r="M1827" i="211"/>
  <c r="L1827" i="211"/>
  <c r="J1827" i="211"/>
  <c r="H1827" i="211"/>
  <c r="M1826" i="211"/>
  <c r="L1826" i="211"/>
  <c r="J1826" i="211"/>
  <c r="H1826" i="211"/>
  <c r="M1825" i="211"/>
  <c r="L1825" i="211"/>
  <c r="J1825" i="211"/>
  <c r="H1825" i="211"/>
  <c r="M1824" i="211"/>
  <c r="L1824" i="211"/>
  <c r="J1824" i="211"/>
  <c r="H1824" i="211"/>
  <c r="M1823" i="211"/>
  <c r="L1823" i="211"/>
  <c r="J1823" i="211"/>
  <c r="H1823" i="211"/>
  <c r="M1822" i="211"/>
  <c r="L1822" i="211"/>
  <c r="J1822" i="211"/>
  <c r="H1822" i="211"/>
  <c r="M1821" i="211"/>
  <c r="L1821" i="211"/>
  <c r="J1821" i="211"/>
  <c r="H1821" i="211"/>
  <c r="M1820" i="211"/>
  <c r="L1820" i="211"/>
  <c r="J1820" i="211"/>
  <c r="H1820" i="211"/>
  <c r="M1819" i="211"/>
  <c r="L1819" i="211"/>
  <c r="J1819" i="211"/>
  <c r="H1819" i="211"/>
  <c r="M1818" i="211"/>
  <c r="L1818" i="211"/>
  <c r="J1818" i="211"/>
  <c r="H1818" i="211"/>
  <c r="M1817" i="211"/>
  <c r="L1817" i="211"/>
  <c r="J1817" i="211"/>
  <c r="H1817" i="211"/>
  <c r="M1816" i="211"/>
  <c r="L1816" i="211"/>
  <c r="J1816" i="211"/>
  <c r="H1816" i="211"/>
  <c r="M1815" i="211"/>
  <c r="L1815" i="211"/>
  <c r="J1815" i="211"/>
  <c r="H1815" i="211"/>
  <c r="M1814" i="211"/>
  <c r="L1814" i="211"/>
  <c r="J1814" i="211"/>
  <c r="H1814" i="211"/>
  <c r="M1813" i="211"/>
  <c r="L1813" i="211"/>
  <c r="J1813" i="211"/>
  <c r="H1813" i="211"/>
  <c r="M1812" i="211"/>
  <c r="L1812" i="211"/>
  <c r="J1812" i="211"/>
  <c r="H1812" i="211"/>
  <c r="M1811" i="211"/>
  <c r="L1811" i="211"/>
  <c r="J1811" i="211"/>
  <c r="H1811" i="211"/>
  <c r="M1810" i="211"/>
  <c r="L1810" i="211"/>
  <c r="J1810" i="211"/>
  <c r="H1810" i="211"/>
  <c r="M1809" i="211"/>
  <c r="L1809" i="211"/>
  <c r="J1809" i="211"/>
  <c r="H1809" i="211"/>
  <c r="M1808" i="211"/>
  <c r="L1808" i="211"/>
  <c r="J1808" i="211"/>
  <c r="H1808" i="211"/>
  <c r="M1807" i="211"/>
  <c r="L1807" i="211"/>
  <c r="J1807" i="211"/>
  <c r="H1807" i="211"/>
  <c r="M1806" i="211"/>
  <c r="L1806" i="211"/>
  <c r="J1806" i="211"/>
  <c r="H1806" i="211"/>
  <c r="M1805" i="211"/>
  <c r="L1805" i="211"/>
  <c r="J1805" i="211"/>
  <c r="H1805" i="211"/>
  <c r="M1804" i="211"/>
  <c r="L1804" i="211"/>
  <c r="J1804" i="211"/>
  <c r="H1804" i="211"/>
  <c r="M1803" i="211"/>
  <c r="L1803" i="211"/>
  <c r="J1803" i="211"/>
  <c r="H1803" i="211"/>
  <c r="M1802" i="211"/>
  <c r="L1802" i="211"/>
  <c r="J1802" i="211"/>
  <c r="H1802" i="211"/>
  <c r="M1801" i="211"/>
  <c r="L1801" i="211"/>
  <c r="J1801" i="211"/>
  <c r="H1801" i="211"/>
  <c r="M1800" i="211"/>
  <c r="L1800" i="211"/>
  <c r="J1800" i="211"/>
  <c r="H1800" i="211"/>
  <c r="M1799" i="211"/>
  <c r="L1799" i="211"/>
  <c r="J1799" i="211"/>
  <c r="H1799" i="211"/>
  <c r="M1798" i="211"/>
  <c r="L1798" i="211"/>
  <c r="J1798" i="211"/>
  <c r="H1798" i="211"/>
  <c r="M1797" i="211"/>
  <c r="L1797" i="211"/>
  <c r="J1797" i="211"/>
  <c r="H1797" i="211"/>
  <c r="M1796" i="211"/>
  <c r="L1796" i="211"/>
  <c r="J1796" i="211"/>
  <c r="H1796" i="211"/>
  <c r="M1795" i="211"/>
  <c r="L1795" i="211"/>
  <c r="J1795" i="211"/>
  <c r="H1795" i="211"/>
  <c r="M1794" i="211"/>
  <c r="L1794" i="211"/>
  <c r="J1794" i="211"/>
  <c r="H1794" i="211"/>
  <c r="M1793" i="211"/>
  <c r="L1793" i="211"/>
  <c r="J1793" i="211"/>
  <c r="H1793" i="211"/>
  <c r="M1792" i="211"/>
  <c r="L1792" i="211"/>
  <c r="J1792" i="211"/>
  <c r="H1792" i="211"/>
  <c r="M1791" i="211"/>
  <c r="L1791" i="211"/>
  <c r="J1791" i="211"/>
  <c r="H1791" i="211"/>
  <c r="M1790" i="211"/>
  <c r="L1790" i="211"/>
  <c r="J1790" i="211"/>
  <c r="H1790" i="211"/>
  <c r="M1789" i="211"/>
  <c r="L1789" i="211"/>
  <c r="J1789" i="211"/>
  <c r="H1789" i="211"/>
  <c r="M1788" i="211"/>
  <c r="L1788" i="211"/>
  <c r="J1788" i="211"/>
  <c r="H1788" i="211"/>
  <c r="M1787" i="211"/>
  <c r="L1787" i="211"/>
  <c r="J1787" i="211"/>
  <c r="H1787" i="211"/>
  <c r="M1786" i="211"/>
  <c r="L1786" i="211"/>
  <c r="J1786" i="211"/>
  <c r="H1786" i="211"/>
  <c r="M1785" i="211"/>
  <c r="L1785" i="211"/>
  <c r="J1785" i="211"/>
  <c r="H1785" i="211"/>
  <c r="M1784" i="211"/>
  <c r="L1784" i="211"/>
  <c r="J1784" i="211"/>
  <c r="H1784" i="211"/>
  <c r="M1783" i="211"/>
  <c r="L1783" i="211"/>
  <c r="J1783" i="211"/>
  <c r="H1783" i="211"/>
  <c r="M1782" i="211"/>
  <c r="L1782" i="211"/>
  <c r="J1782" i="211"/>
  <c r="H1782" i="211"/>
  <c r="M1781" i="211"/>
  <c r="L1781" i="211"/>
  <c r="J1781" i="211"/>
  <c r="H1781" i="211"/>
  <c r="M1780" i="211"/>
  <c r="L1780" i="211"/>
  <c r="J1780" i="211"/>
  <c r="H1780" i="211"/>
  <c r="M1779" i="211"/>
  <c r="L1779" i="211"/>
  <c r="J1779" i="211"/>
  <c r="H1779" i="211"/>
  <c r="M1778" i="211"/>
  <c r="L1778" i="211"/>
  <c r="J1778" i="211"/>
  <c r="H1778" i="211"/>
  <c r="M1777" i="211"/>
  <c r="L1777" i="211"/>
  <c r="J1777" i="211"/>
  <c r="H1777" i="211"/>
  <c r="M1776" i="211"/>
  <c r="L1776" i="211"/>
  <c r="J1776" i="211"/>
  <c r="H1776" i="211"/>
  <c r="M1775" i="211"/>
  <c r="L1775" i="211"/>
  <c r="J1775" i="211"/>
  <c r="H1775" i="211"/>
  <c r="M1774" i="211"/>
  <c r="L1774" i="211"/>
  <c r="J1774" i="211"/>
  <c r="H1774" i="211"/>
  <c r="M1773" i="211"/>
  <c r="L1773" i="211"/>
  <c r="J1773" i="211"/>
  <c r="H1773" i="211"/>
  <c r="M1772" i="211"/>
  <c r="L1772" i="211"/>
  <c r="J1772" i="211"/>
  <c r="H1772" i="211"/>
  <c r="M1771" i="211"/>
  <c r="L1771" i="211"/>
  <c r="J1771" i="211"/>
  <c r="H1771" i="211"/>
  <c r="M1770" i="211"/>
  <c r="L1770" i="211"/>
  <c r="J1770" i="211"/>
  <c r="H1770" i="211"/>
  <c r="M1769" i="211"/>
  <c r="L1769" i="211"/>
  <c r="J1769" i="211"/>
  <c r="H1769" i="211"/>
  <c r="M1768" i="211"/>
  <c r="L1768" i="211"/>
  <c r="J1768" i="211"/>
  <c r="H1768" i="211"/>
  <c r="M1767" i="211"/>
  <c r="L1767" i="211"/>
  <c r="J1767" i="211"/>
  <c r="H1767" i="211"/>
  <c r="M1766" i="211"/>
  <c r="M1765" i="211"/>
  <c r="L1765" i="211"/>
  <c r="J1765" i="211"/>
  <c r="H1765" i="211"/>
  <c r="M1764" i="211"/>
  <c r="L1764" i="211"/>
  <c r="J1764" i="211"/>
  <c r="H1764" i="211"/>
  <c r="M1763" i="211"/>
  <c r="L1763" i="211"/>
  <c r="J1763" i="211"/>
  <c r="H1763" i="211"/>
  <c r="M1762" i="211"/>
  <c r="L1762" i="211"/>
  <c r="J1762" i="211"/>
  <c r="H1762" i="211"/>
  <c r="M1761" i="211"/>
  <c r="L1761" i="211"/>
  <c r="J1761" i="211"/>
  <c r="H1761" i="211"/>
  <c r="M1760" i="211"/>
  <c r="L1760" i="211"/>
  <c r="J1760" i="211"/>
  <c r="H1760" i="211"/>
  <c r="M1759" i="211"/>
  <c r="L1759" i="211"/>
  <c r="J1759" i="211"/>
  <c r="H1759" i="211"/>
  <c r="M1758" i="211"/>
  <c r="L1758" i="211"/>
  <c r="J1758" i="211"/>
  <c r="H1758" i="211"/>
  <c r="M1757" i="211"/>
  <c r="L1757" i="211"/>
  <c r="J1757" i="211"/>
  <c r="H1757" i="211"/>
  <c r="M1756" i="211"/>
  <c r="L1756" i="211"/>
  <c r="J1756" i="211"/>
  <c r="H1756" i="211"/>
  <c r="M1755" i="211"/>
  <c r="L1755" i="211"/>
  <c r="J1755" i="211"/>
  <c r="H1755" i="211"/>
  <c r="M1754" i="211"/>
  <c r="L1754" i="211"/>
  <c r="J1754" i="211"/>
  <c r="H1754" i="211"/>
  <c r="M1753" i="211"/>
  <c r="L1753" i="211"/>
  <c r="J1753" i="211"/>
  <c r="H1753" i="211"/>
  <c r="M1751" i="211"/>
  <c r="L1751" i="211"/>
  <c r="J1751" i="211"/>
  <c r="H1751" i="211"/>
  <c r="M1750" i="211"/>
  <c r="L1750" i="211"/>
  <c r="J1750" i="211"/>
  <c r="H1750" i="211"/>
  <c r="M1749" i="211"/>
  <c r="L1749" i="211"/>
  <c r="J1749" i="211"/>
  <c r="H1749" i="211"/>
  <c r="M1748" i="211"/>
  <c r="L1748" i="211"/>
  <c r="J1748" i="211"/>
  <c r="H1748" i="211"/>
  <c r="M1747" i="211"/>
  <c r="L1747" i="211"/>
  <c r="J1747" i="211"/>
  <c r="H1747" i="211"/>
  <c r="M1746" i="211"/>
  <c r="L1746" i="211"/>
  <c r="J1746" i="211"/>
  <c r="H1746" i="211"/>
  <c r="M1745" i="211"/>
  <c r="L1745" i="211"/>
  <c r="J1745" i="211"/>
  <c r="H1745" i="211"/>
  <c r="M1744" i="211"/>
  <c r="L1744" i="211"/>
  <c r="J1744" i="211"/>
  <c r="H1744" i="211"/>
  <c r="M1743" i="211"/>
  <c r="L1743" i="211"/>
  <c r="J1743" i="211"/>
  <c r="H1743" i="211"/>
  <c r="M1742" i="211"/>
  <c r="L1742" i="211"/>
  <c r="J1742" i="211"/>
  <c r="H1742" i="211"/>
  <c r="M1741" i="211"/>
  <c r="L1741" i="211"/>
  <c r="J1741" i="211"/>
  <c r="H1741" i="211"/>
  <c r="M1740" i="211"/>
  <c r="L1740" i="211"/>
  <c r="J1740" i="211"/>
  <c r="H1740" i="211"/>
  <c r="M1739" i="211"/>
  <c r="L1739" i="211"/>
  <c r="J1739" i="211"/>
  <c r="H1739" i="211"/>
  <c r="M1738" i="211"/>
  <c r="L1738" i="211"/>
  <c r="J1738" i="211"/>
  <c r="H1738" i="211"/>
  <c r="M1737" i="211"/>
  <c r="L1737" i="211"/>
  <c r="J1737" i="211"/>
  <c r="H1737" i="211"/>
  <c r="M1736" i="211"/>
  <c r="L1736" i="211"/>
  <c r="J1736" i="211"/>
  <c r="H1736" i="211"/>
  <c r="M1735" i="211"/>
  <c r="L1735" i="211"/>
  <c r="J1735" i="211"/>
  <c r="H1735" i="211"/>
  <c r="M1734" i="211"/>
  <c r="L1734" i="211"/>
  <c r="J1734" i="211"/>
  <c r="H1734" i="211"/>
  <c r="M1733" i="211"/>
  <c r="L1733" i="211"/>
  <c r="J1733" i="211"/>
  <c r="H1733" i="211"/>
  <c r="M1732" i="211"/>
  <c r="L1732" i="211"/>
  <c r="J1732" i="211"/>
  <c r="H1732" i="211"/>
  <c r="M1731" i="211"/>
  <c r="L1731" i="211"/>
  <c r="J1731" i="211"/>
  <c r="H1731" i="211"/>
  <c r="M1730" i="211"/>
  <c r="L1730" i="211"/>
  <c r="J1730" i="211"/>
  <c r="H1730" i="211"/>
  <c r="M1729" i="211"/>
  <c r="L1729" i="211"/>
  <c r="J1729" i="211"/>
  <c r="H1729" i="211"/>
  <c r="M1728" i="211"/>
  <c r="L1728" i="211"/>
  <c r="J1728" i="211"/>
  <c r="H1728" i="211"/>
  <c r="M1727" i="211"/>
  <c r="L1727" i="211"/>
  <c r="J1727" i="211"/>
  <c r="H1727" i="211"/>
  <c r="M1726" i="211"/>
  <c r="L1726" i="211"/>
  <c r="J1726" i="211"/>
  <c r="H1726" i="211"/>
  <c r="M1725" i="211"/>
  <c r="L1725" i="211"/>
  <c r="J1725" i="211"/>
  <c r="H1725" i="211"/>
  <c r="M1724" i="211"/>
  <c r="L1724" i="211"/>
  <c r="J1724" i="211"/>
  <c r="H1724" i="211"/>
  <c r="M1723" i="211"/>
  <c r="L1723" i="211"/>
  <c r="J1723" i="211"/>
  <c r="H1723" i="211"/>
  <c r="M1722" i="211"/>
  <c r="L1722" i="211"/>
  <c r="J1722" i="211"/>
  <c r="H1722" i="211"/>
  <c r="M1721" i="211"/>
  <c r="L1721" i="211"/>
  <c r="J1721" i="211"/>
  <c r="H1721" i="211"/>
  <c r="M1720" i="211"/>
  <c r="L1720" i="211"/>
  <c r="J1720" i="211"/>
  <c r="H1720" i="211"/>
  <c r="M1719" i="211"/>
  <c r="L1719" i="211"/>
  <c r="J1719" i="211"/>
  <c r="H1719" i="211"/>
  <c r="M1718" i="211"/>
  <c r="L1718" i="211"/>
  <c r="J1718" i="211"/>
  <c r="H1718" i="211"/>
  <c r="M1717" i="211"/>
  <c r="L1717" i="211"/>
  <c r="J1717" i="211"/>
  <c r="H1717" i="211"/>
  <c r="M1716" i="211"/>
  <c r="L1716" i="211"/>
  <c r="J1716" i="211"/>
  <c r="H1716" i="211"/>
  <c r="M1715" i="211"/>
  <c r="L1715" i="211"/>
  <c r="J1715" i="211"/>
  <c r="H1715" i="211"/>
  <c r="M1714" i="211"/>
  <c r="L1714" i="211"/>
  <c r="J1714" i="211"/>
  <c r="H1714" i="211"/>
  <c r="M1713" i="211"/>
  <c r="L1713" i="211"/>
  <c r="J1713" i="211"/>
  <c r="H1713" i="211"/>
  <c r="M1712" i="211"/>
  <c r="L1712" i="211"/>
  <c r="J1712" i="211"/>
  <c r="H1712" i="211"/>
  <c r="M1711" i="211"/>
  <c r="L1711" i="211"/>
  <c r="J1711" i="211"/>
  <c r="H1711" i="211"/>
  <c r="M1710" i="211"/>
  <c r="L1710" i="211"/>
  <c r="J1710" i="211"/>
  <c r="H1710" i="211"/>
  <c r="M1709" i="211"/>
  <c r="L1709" i="211"/>
  <c r="J1709" i="211"/>
  <c r="H1709" i="211"/>
  <c r="M1708" i="211"/>
  <c r="L1708" i="211"/>
  <c r="J1708" i="211"/>
  <c r="H1708" i="211"/>
  <c r="M1707" i="211"/>
  <c r="L1707" i="211"/>
  <c r="J1707" i="211"/>
  <c r="H1707" i="211"/>
  <c r="M1706" i="211"/>
  <c r="L1706" i="211"/>
  <c r="J1706" i="211"/>
  <c r="H1706" i="211"/>
  <c r="M1705" i="211"/>
  <c r="L1705" i="211"/>
  <c r="J1705" i="211"/>
  <c r="H1705" i="211"/>
  <c r="M1704" i="211"/>
  <c r="L1704" i="211"/>
  <c r="J1704" i="211"/>
  <c r="H1704" i="211"/>
  <c r="M1703" i="211"/>
  <c r="L1703" i="211"/>
  <c r="J1703" i="211"/>
  <c r="H1703" i="211"/>
  <c r="M1702" i="211"/>
  <c r="L1702" i="211"/>
  <c r="J1702" i="211"/>
  <c r="H1702" i="211"/>
  <c r="M1701" i="211"/>
  <c r="L1701" i="211"/>
  <c r="J1701" i="211"/>
  <c r="H1701" i="211"/>
  <c r="M1700" i="211"/>
  <c r="L1700" i="211"/>
  <c r="J1700" i="211"/>
  <c r="H1700" i="211"/>
  <c r="M1699" i="211"/>
  <c r="L1699" i="211"/>
  <c r="J1699" i="211"/>
  <c r="H1699" i="211"/>
  <c r="M1698" i="211"/>
  <c r="L1698" i="211"/>
  <c r="J1698" i="211"/>
  <c r="H1698" i="211"/>
  <c r="M1697" i="211"/>
  <c r="L1697" i="211"/>
  <c r="J1697" i="211"/>
  <c r="H1697" i="211"/>
  <c r="M1696" i="211"/>
  <c r="L1696" i="211"/>
  <c r="J1696" i="211"/>
  <c r="H1696" i="211"/>
  <c r="M1695" i="211"/>
  <c r="L1695" i="211"/>
  <c r="J1695" i="211"/>
  <c r="H1695" i="211"/>
  <c r="M1694" i="211"/>
  <c r="L1694" i="211"/>
  <c r="J1694" i="211"/>
  <c r="H1694" i="211"/>
  <c r="M1693" i="211"/>
  <c r="L1693" i="211"/>
  <c r="J1693" i="211"/>
  <c r="H1693" i="211"/>
  <c r="M1692" i="211"/>
  <c r="L1692" i="211"/>
  <c r="J1692" i="211"/>
  <c r="H1692" i="211"/>
  <c r="M1691" i="211"/>
  <c r="L1691" i="211"/>
  <c r="J1691" i="211"/>
  <c r="H1691" i="211"/>
  <c r="M1690" i="211"/>
  <c r="L1690" i="211"/>
  <c r="J1690" i="211"/>
  <c r="H1690" i="211"/>
  <c r="M1689" i="211"/>
  <c r="L1689" i="211"/>
  <c r="J1689" i="211"/>
  <c r="H1689" i="211"/>
  <c r="M1688" i="211"/>
  <c r="L1688" i="211"/>
  <c r="J1688" i="211"/>
  <c r="H1688" i="211"/>
  <c r="M1687" i="211"/>
  <c r="L1687" i="211"/>
  <c r="J1687" i="211"/>
  <c r="H1687" i="211"/>
  <c r="M1686" i="211"/>
  <c r="L1686" i="211"/>
  <c r="J1686" i="211"/>
  <c r="H1686" i="211"/>
  <c r="M1685" i="211"/>
  <c r="L1685" i="211"/>
  <c r="J1685" i="211"/>
  <c r="H1685" i="211"/>
  <c r="M1684" i="211"/>
  <c r="L1684" i="211"/>
  <c r="J1684" i="211"/>
  <c r="H1684" i="211"/>
  <c r="M1683" i="211"/>
  <c r="L1683" i="211"/>
  <c r="J1683" i="211"/>
  <c r="H1683" i="211"/>
  <c r="M1682" i="211"/>
  <c r="L1682" i="211"/>
  <c r="J1682" i="211"/>
  <c r="H1682" i="211"/>
  <c r="M1681" i="211"/>
  <c r="L1681" i="211"/>
  <c r="J1681" i="211"/>
  <c r="H1681" i="211"/>
  <c r="M1680" i="211"/>
  <c r="L1680" i="211"/>
  <c r="J1680" i="211"/>
  <c r="H1680" i="211"/>
  <c r="M1679" i="211"/>
  <c r="L1679" i="211"/>
  <c r="J1679" i="211"/>
  <c r="H1679" i="211"/>
  <c r="M1678" i="211"/>
  <c r="L1678" i="211"/>
  <c r="J1678" i="211"/>
  <c r="H1678" i="211"/>
  <c r="M1677" i="211"/>
  <c r="L1677" i="211"/>
  <c r="J1677" i="211"/>
  <c r="H1677" i="211"/>
  <c r="M1676" i="211"/>
  <c r="L1676" i="211"/>
  <c r="J1676" i="211"/>
  <c r="H1676" i="211"/>
  <c r="M1675" i="211"/>
  <c r="L1675" i="211"/>
  <c r="J1675" i="211"/>
  <c r="H1675" i="211"/>
  <c r="M1674" i="211"/>
  <c r="L1674" i="211"/>
  <c r="J1674" i="211"/>
  <c r="H1674" i="211"/>
  <c r="M1673" i="211"/>
  <c r="L1673" i="211"/>
  <c r="J1673" i="211"/>
  <c r="H1673" i="211"/>
  <c r="M1672" i="211"/>
  <c r="L1672" i="211"/>
  <c r="J1672" i="211"/>
  <c r="H1672" i="211"/>
  <c r="M1671" i="211"/>
  <c r="L1671" i="211"/>
  <c r="J1671" i="211"/>
  <c r="H1671" i="211"/>
  <c r="M1670" i="211"/>
  <c r="L1670" i="211"/>
  <c r="J1670" i="211"/>
  <c r="H1670" i="211"/>
  <c r="M1669" i="211"/>
  <c r="L1669" i="211"/>
  <c r="J1669" i="211"/>
  <c r="H1669" i="211"/>
  <c r="M1668" i="211"/>
  <c r="L1668" i="211"/>
  <c r="J1668" i="211"/>
  <c r="H1668" i="211"/>
  <c r="M1667" i="211"/>
  <c r="L1667" i="211"/>
  <c r="J1667" i="211"/>
  <c r="H1667" i="211"/>
  <c r="M1666" i="211"/>
  <c r="L1666" i="211"/>
  <c r="J1666" i="211"/>
  <c r="H1666" i="211"/>
  <c r="M1665" i="211"/>
  <c r="L1665" i="211"/>
  <c r="J1665" i="211"/>
  <c r="H1665" i="211"/>
  <c r="M1664" i="211"/>
  <c r="L1664" i="211"/>
  <c r="J1664" i="211"/>
  <c r="H1664" i="211"/>
  <c r="M1663" i="211"/>
  <c r="L1663" i="211"/>
  <c r="J1663" i="211"/>
  <c r="H1663" i="211"/>
  <c r="M1662" i="211"/>
  <c r="L1662" i="211"/>
  <c r="J1662" i="211"/>
  <c r="H1662" i="211"/>
  <c r="M1661" i="211"/>
  <c r="L1661" i="211"/>
  <c r="J1661" i="211"/>
  <c r="H1661" i="211"/>
  <c r="M1660" i="211"/>
  <c r="L1660" i="211"/>
  <c r="J1660" i="211"/>
  <c r="H1660" i="211"/>
  <c r="M1659" i="211"/>
  <c r="L1659" i="211"/>
  <c r="J1659" i="211"/>
  <c r="H1659" i="211"/>
  <c r="M1658" i="211"/>
  <c r="L1658" i="211"/>
  <c r="J1658" i="211"/>
  <c r="H1658" i="211"/>
  <c r="M1657" i="211"/>
  <c r="L1657" i="211"/>
  <c r="J1657" i="211"/>
  <c r="H1657" i="211"/>
  <c r="M1656" i="211"/>
  <c r="L1656" i="211"/>
  <c r="J1656" i="211"/>
  <c r="H1656" i="211"/>
  <c r="M1655" i="211"/>
  <c r="L1655" i="211"/>
  <c r="J1655" i="211"/>
  <c r="H1655" i="211"/>
  <c r="M1654" i="211"/>
  <c r="L1654" i="211"/>
  <c r="J1654" i="211"/>
  <c r="H1654" i="211"/>
  <c r="M1653" i="211"/>
  <c r="L1653" i="211"/>
  <c r="J1653" i="211"/>
  <c r="H1653" i="211"/>
  <c r="M1652" i="211"/>
  <c r="L1652" i="211"/>
  <c r="J1652" i="211"/>
  <c r="H1652" i="211"/>
  <c r="M1651" i="211"/>
  <c r="L1651" i="211"/>
  <c r="J1651" i="211"/>
  <c r="H1651" i="211"/>
  <c r="M1650" i="211"/>
  <c r="L1650" i="211"/>
  <c r="J1650" i="211"/>
  <c r="H1650" i="211"/>
  <c r="M1649" i="211"/>
  <c r="L1649" i="211"/>
  <c r="J1649" i="211"/>
  <c r="H1649" i="211"/>
  <c r="M1648" i="211"/>
  <c r="L1648" i="211"/>
  <c r="J1648" i="211"/>
  <c r="H1648" i="211"/>
  <c r="M1647" i="211"/>
  <c r="L1647" i="211"/>
  <c r="J1647" i="211"/>
  <c r="H1647" i="211"/>
  <c r="M1646" i="211"/>
  <c r="L1646" i="211"/>
  <c r="J1646" i="211"/>
  <c r="H1646" i="211"/>
  <c r="M1645" i="211"/>
  <c r="L1645" i="211"/>
  <c r="J1645" i="211"/>
  <c r="H1645" i="211"/>
  <c r="M1644" i="211"/>
  <c r="L1644" i="211"/>
  <c r="J1644" i="211"/>
  <c r="H1644" i="211"/>
  <c r="M1643" i="211"/>
  <c r="L1643" i="211"/>
  <c r="J1643" i="211"/>
  <c r="H1643" i="211"/>
  <c r="M1642" i="211"/>
  <c r="L1642" i="211"/>
  <c r="J1642" i="211"/>
  <c r="H1642" i="211"/>
  <c r="M1641" i="211"/>
  <c r="L1641" i="211"/>
  <c r="J1641" i="211"/>
  <c r="H1641" i="211"/>
  <c r="M1640" i="211"/>
  <c r="L1640" i="211"/>
  <c r="J1640" i="211"/>
  <c r="H1640" i="211"/>
  <c r="M1639" i="211"/>
  <c r="M1638" i="211"/>
  <c r="L1638" i="211"/>
  <c r="J1638" i="211"/>
  <c r="H1638" i="211"/>
  <c r="M1637" i="211"/>
  <c r="L1637" i="211"/>
  <c r="J1637" i="211"/>
  <c r="H1637" i="211"/>
  <c r="M1636" i="211"/>
  <c r="L1636" i="211"/>
  <c r="J1636" i="211"/>
  <c r="H1636" i="211"/>
  <c r="M1635" i="211"/>
  <c r="L1635" i="211"/>
  <c r="J1635" i="211"/>
  <c r="H1635" i="211"/>
  <c r="M1634" i="211"/>
  <c r="L1634" i="211"/>
  <c r="J1634" i="211"/>
  <c r="H1634" i="211"/>
  <c r="M1633" i="211"/>
  <c r="L1633" i="211"/>
  <c r="J1633" i="211"/>
  <c r="H1633" i="211"/>
  <c r="M1632" i="211"/>
  <c r="L1632" i="211"/>
  <c r="J1632" i="211"/>
  <c r="H1632" i="211"/>
  <c r="M1631" i="211"/>
  <c r="L1631" i="211"/>
  <c r="J1631" i="211"/>
  <c r="H1631" i="211"/>
  <c r="M1630" i="211"/>
  <c r="L1630" i="211"/>
  <c r="J1630" i="211"/>
  <c r="H1630" i="211"/>
  <c r="M1629" i="211"/>
  <c r="L1629" i="211"/>
  <c r="J1629" i="211"/>
  <c r="H1629" i="211"/>
  <c r="M1628" i="211"/>
  <c r="L1628" i="211"/>
  <c r="J1628" i="211"/>
  <c r="H1628" i="211"/>
  <c r="M1627" i="211"/>
  <c r="L1627" i="211"/>
  <c r="J1627" i="211"/>
  <c r="H1627" i="211"/>
  <c r="M1625" i="211"/>
  <c r="L1625" i="211"/>
  <c r="J1625" i="211"/>
  <c r="H1625" i="211"/>
  <c r="M1624" i="211"/>
  <c r="L1624" i="211"/>
  <c r="J1624" i="211"/>
  <c r="H1624" i="211"/>
  <c r="M1623" i="211"/>
  <c r="L1623" i="211"/>
  <c r="J1623" i="211"/>
  <c r="H1623" i="211"/>
  <c r="M1622" i="211"/>
  <c r="L1622" i="211"/>
  <c r="J1622" i="211"/>
  <c r="H1622" i="211"/>
  <c r="M1621" i="211"/>
  <c r="L1621" i="211"/>
  <c r="J1621" i="211"/>
  <c r="H1621" i="211"/>
  <c r="M1620" i="211"/>
  <c r="L1620" i="211"/>
  <c r="J1620" i="211"/>
  <c r="H1620" i="211"/>
  <c r="M1619" i="211"/>
  <c r="L1619" i="211"/>
  <c r="J1619" i="211"/>
  <c r="H1619" i="211"/>
  <c r="M1618" i="211"/>
  <c r="L1618" i="211"/>
  <c r="J1618" i="211"/>
  <c r="H1618" i="211"/>
  <c r="M1617" i="211"/>
  <c r="L1617" i="211"/>
  <c r="J1617" i="211"/>
  <c r="H1617" i="211"/>
  <c r="M1616" i="211"/>
  <c r="L1616" i="211"/>
  <c r="J1616" i="211"/>
  <c r="H1616" i="211"/>
  <c r="M1615" i="211"/>
  <c r="L1615" i="211"/>
  <c r="J1615" i="211"/>
  <c r="H1615" i="211"/>
  <c r="M1614" i="211"/>
  <c r="L1614" i="211"/>
  <c r="J1614" i="211"/>
  <c r="H1614" i="211"/>
  <c r="M1613" i="211"/>
  <c r="L1613" i="211"/>
  <c r="J1613" i="211"/>
  <c r="H1613" i="211"/>
  <c r="M1612" i="211"/>
  <c r="L1612" i="211"/>
  <c r="J1612" i="211"/>
  <c r="H1612" i="211"/>
  <c r="M1611" i="211"/>
  <c r="L1611" i="211"/>
  <c r="J1611" i="211"/>
  <c r="H1611" i="211"/>
  <c r="M1610" i="211"/>
  <c r="L1610" i="211"/>
  <c r="J1610" i="211"/>
  <c r="H1610" i="211"/>
  <c r="M1609" i="211"/>
  <c r="L1609" i="211"/>
  <c r="J1609" i="211"/>
  <c r="H1609" i="211"/>
  <c r="M1608" i="211"/>
  <c r="L1608" i="211"/>
  <c r="J1608" i="211"/>
  <c r="H1608" i="211"/>
  <c r="M1607" i="211"/>
  <c r="L1607" i="211"/>
  <c r="J1607" i="211"/>
  <c r="H1607" i="211"/>
  <c r="M1606" i="211"/>
  <c r="L1606" i="211"/>
  <c r="J1606" i="211"/>
  <c r="H1606" i="211"/>
  <c r="M1605" i="211"/>
  <c r="L1605" i="211"/>
  <c r="J1605" i="211"/>
  <c r="H1605" i="211"/>
  <c r="M1604" i="211"/>
  <c r="L1604" i="211"/>
  <c r="J1604" i="211"/>
  <c r="H1604" i="211"/>
  <c r="M1603" i="211"/>
  <c r="L1603" i="211"/>
  <c r="J1603" i="211"/>
  <c r="H1603" i="211"/>
  <c r="M1602" i="211"/>
  <c r="L1602" i="211"/>
  <c r="J1602" i="211"/>
  <c r="H1602" i="211"/>
  <c r="M1601" i="211"/>
  <c r="L1601" i="211"/>
  <c r="J1601" i="211"/>
  <c r="H1601" i="211"/>
  <c r="M1600" i="211"/>
  <c r="L1600" i="211"/>
  <c r="J1600" i="211"/>
  <c r="H1600" i="211"/>
  <c r="M1599" i="211"/>
  <c r="L1599" i="211"/>
  <c r="J1599" i="211"/>
  <c r="H1599" i="211"/>
  <c r="M1598" i="211"/>
  <c r="L1598" i="211"/>
  <c r="J1598" i="211"/>
  <c r="H1598" i="211"/>
  <c r="M1597" i="211"/>
  <c r="L1597" i="211"/>
  <c r="J1597" i="211"/>
  <c r="H1597" i="211"/>
  <c r="M1596" i="211"/>
  <c r="L1596" i="211"/>
  <c r="J1596" i="211"/>
  <c r="H1596" i="211"/>
  <c r="M1595" i="211"/>
  <c r="L1595" i="211"/>
  <c r="J1595" i="211"/>
  <c r="H1595" i="211"/>
  <c r="M1594" i="211"/>
  <c r="L1594" i="211"/>
  <c r="J1594" i="211"/>
  <c r="H1594" i="211"/>
  <c r="M1593" i="211"/>
  <c r="L1593" i="211"/>
  <c r="J1593" i="211"/>
  <c r="H1593" i="211"/>
  <c r="M1592" i="211"/>
  <c r="L1592" i="211"/>
  <c r="J1592" i="211"/>
  <c r="H1592" i="211"/>
  <c r="M1591" i="211"/>
  <c r="L1591" i="211"/>
  <c r="J1591" i="211"/>
  <c r="H1591" i="211"/>
  <c r="M1590" i="211"/>
  <c r="L1590" i="211"/>
  <c r="J1590" i="211"/>
  <c r="H1590" i="211"/>
  <c r="M1589" i="211"/>
  <c r="L1589" i="211"/>
  <c r="J1589" i="211"/>
  <c r="H1589" i="211"/>
  <c r="M1588" i="211"/>
  <c r="L1588" i="211"/>
  <c r="J1588" i="211"/>
  <c r="H1588" i="211"/>
  <c r="M1587" i="211"/>
  <c r="L1587" i="211"/>
  <c r="J1587" i="211"/>
  <c r="H1587" i="211"/>
  <c r="M1586" i="211"/>
  <c r="L1586" i="211"/>
  <c r="J1586" i="211"/>
  <c r="H1586" i="211"/>
  <c r="M1585" i="211"/>
  <c r="L1585" i="211"/>
  <c r="J1585" i="211"/>
  <c r="H1585" i="211"/>
  <c r="M1584" i="211"/>
  <c r="L1584" i="211"/>
  <c r="J1584" i="211"/>
  <c r="H1584" i="211"/>
  <c r="M1583" i="211"/>
  <c r="L1583" i="211"/>
  <c r="J1583" i="211"/>
  <c r="H1583" i="211"/>
  <c r="M1582" i="211"/>
  <c r="L1582" i="211"/>
  <c r="J1582" i="211"/>
  <c r="H1582" i="211"/>
  <c r="M1581" i="211"/>
  <c r="L1581" i="211"/>
  <c r="J1581" i="211"/>
  <c r="H1581" i="211"/>
  <c r="M1580" i="211"/>
  <c r="L1580" i="211"/>
  <c r="J1580" i="211"/>
  <c r="H1580" i="211"/>
  <c r="M1579" i="211"/>
  <c r="L1579" i="211"/>
  <c r="J1579" i="211"/>
  <c r="H1579" i="211"/>
  <c r="M1578" i="211"/>
  <c r="L1578" i="211"/>
  <c r="J1578" i="211"/>
  <c r="H1578" i="211"/>
  <c r="M1577" i="211"/>
  <c r="L1577" i="211"/>
  <c r="J1577" i="211"/>
  <c r="H1577" i="211"/>
  <c r="M1576" i="211"/>
  <c r="L1576" i="211"/>
  <c r="J1576" i="211"/>
  <c r="H1576" i="211"/>
  <c r="M1575" i="211"/>
  <c r="L1575" i="211"/>
  <c r="J1575" i="211"/>
  <c r="H1575" i="211"/>
  <c r="M1574" i="211"/>
  <c r="L1574" i="211"/>
  <c r="J1574" i="211"/>
  <c r="H1574" i="211"/>
  <c r="M1573" i="211"/>
  <c r="L1573" i="211"/>
  <c r="J1573" i="211"/>
  <c r="H1573" i="211"/>
  <c r="M1572" i="211"/>
  <c r="L1572" i="211"/>
  <c r="J1572" i="211"/>
  <c r="H1572" i="211"/>
  <c r="M1571" i="211"/>
  <c r="L1571" i="211"/>
  <c r="J1571" i="211"/>
  <c r="H1571" i="211"/>
  <c r="M1570" i="211"/>
  <c r="L1570" i="211"/>
  <c r="J1570" i="211"/>
  <c r="H1570" i="211"/>
  <c r="M1569" i="211"/>
  <c r="L1569" i="211"/>
  <c r="J1569" i="211"/>
  <c r="H1569" i="211"/>
  <c r="M1568" i="211"/>
  <c r="L1568" i="211"/>
  <c r="J1568" i="211"/>
  <c r="H1568" i="211"/>
  <c r="M1567" i="211"/>
  <c r="L1567" i="211"/>
  <c r="J1567" i="211"/>
  <c r="H1567" i="211"/>
  <c r="M1566" i="211"/>
  <c r="L1566" i="211"/>
  <c r="J1566" i="211"/>
  <c r="H1566" i="211"/>
  <c r="M1565" i="211"/>
  <c r="L1565" i="211"/>
  <c r="J1565" i="211"/>
  <c r="H1565" i="211"/>
  <c r="M1564" i="211"/>
  <c r="L1564" i="211"/>
  <c r="J1564" i="211"/>
  <c r="H1564" i="211"/>
  <c r="M1563" i="211"/>
  <c r="L1563" i="211"/>
  <c r="J1563" i="211"/>
  <c r="H1563" i="211"/>
  <c r="M1562" i="211"/>
  <c r="L1562" i="211"/>
  <c r="J1562" i="211"/>
  <c r="H1562" i="211"/>
  <c r="M1561" i="211"/>
  <c r="L1561" i="211"/>
  <c r="J1561" i="211"/>
  <c r="H1561" i="211"/>
  <c r="M1560" i="211"/>
  <c r="L1560" i="211"/>
  <c r="J1560" i="211"/>
  <c r="H1560" i="211"/>
  <c r="M1559" i="211"/>
  <c r="L1559" i="211"/>
  <c r="J1559" i="211"/>
  <c r="H1559" i="211"/>
  <c r="M1558" i="211"/>
  <c r="L1558" i="211"/>
  <c r="J1558" i="211"/>
  <c r="H1558" i="211"/>
  <c r="M1557" i="211"/>
  <c r="L1557" i="211"/>
  <c r="J1557" i="211"/>
  <c r="H1557" i="211"/>
  <c r="M1556" i="211"/>
  <c r="L1556" i="211"/>
  <c r="J1556" i="211"/>
  <c r="H1556" i="211"/>
  <c r="M1555" i="211"/>
  <c r="L1555" i="211"/>
  <c r="J1555" i="211"/>
  <c r="H1555" i="211"/>
  <c r="M1554" i="211"/>
  <c r="L1554" i="211"/>
  <c r="J1554" i="211"/>
  <c r="H1554" i="211"/>
  <c r="M1553" i="211"/>
  <c r="L1553" i="211"/>
  <c r="J1553" i="211"/>
  <c r="H1553" i="211"/>
  <c r="M1552" i="211"/>
  <c r="L1552" i="211"/>
  <c r="J1552" i="211"/>
  <c r="H1552" i="211"/>
  <c r="M1551" i="211"/>
  <c r="L1551" i="211"/>
  <c r="J1551" i="211"/>
  <c r="H1551" i="211"/>
  <c r="M1550" i="211"/>
  <c r="L1550" i="211"/>
  <c r="J1550" i="211"/>
  <c r="H1550" i="211"/>
  <c r="M1549" i="211"/>
  <c r="L1549" i="211"/>
  <c r="J1549" i="211"/>
  <c r="H1549" i="211"/>
  <c r="M1548" i="211"/>
  <c r="L1548" i="211"/>
  <c r="J1548" i="211"/>
  <c r="H1548" i="211"/>
  <c r="M1547" i="211"/>
  <c r="L1547" i="211"/>
  <c r="J1547" i="211"/>
  <c r="H1547" i="211"/>
  <c r="M1546" i="211"/>
  <c r="L1546" i="211"/>
  <c r="J1546" i="211"/>
  <c r="H1546" i="211"/>
  <c r="M1545" i="211"/>
  <c r="L1545" i="211"/>
  <c r="J1545" i="211"/>
  <c r="H1545" i="211"/>
  <c r="M1544" i="211"/>
  <c r="L1544" i="211"/>
  <c r="J1544" i="211"/>
  <c r="H1544" i="211"/>
  <c r="M1543" i="211"/>
  <c r="L1543" i="211"/>
  <c r="J1543" i="211"/>
  <c r="H1543" i="211"/>
  <c r="M1542" i="211"/>
  <c r="L1542" i="211"/>
  <c r="J1542" i="211"/>
  <c r="H1542" i="211"/>
  <c r="M1541" i="211"/>
  <c r="L1541" i="211"/>
  <c r="J1541" i="211"/>
  <c r="H1541" i="211"/>
  <c r="M1540" i="211"/>
  <c r="L1540" i="211"/>
  <c r="J1540" i="211"/>
  <c r="H1540" i="211"/>
  <c r="M1539" i="211"/>
  <c r="L1539" i="211"/>
  <c r="J1539" i="211"/>
  <c r="H1539" i="211"/>
  <c r="M1538" i="211"/>
  <c r="L1538" i="211"/>
  <c r="J1538" i="211"/>
  <c r="H1538" i="211"/>
  <c r="M1537" i="211"/>
  <c r="L1537" i="211"/>
  <c r="J1537" i="211"/>
  <c r="H1537" i="211"/>
  <c r="M1536" i="211"/>
  <c r="L1536" i="211"/>
  <c r="J1536" i="211"/>
  <c r="H1536" i="211"/>
  <c r="M1535" i="211"/>
  <c r="L1535" i="211"/>
  <c r="J1535" i="211"/>
  <c r="H1535" i="211"/>
  <c r="M1534" i="211"/>
  <c r="L1534" i="211"/>
  <c r="J1534" i="211"/>
  <c r="H1534" i="211"/>
  <c r="M1533" i="211"/>
  <c r="L1533" i="211"/>
  <c r="J1533" i="211"/>
  <c r="H1533" i="211"/>
  <c r="M1532" i="211"/>
  <c r="L1532" i="211"/>
  <c r="J1532" i="211"/>
  <c r="H1532" i="211"/>
  <c r="M1531" i="211"/>
  <c r="L1531" i="211"/>
  <c r="J1531" i="211"/>
  <c r="H1531" i="211"/>
  <c r="M1530" i="211"/>
  <c r="L1530" i="211"/>
  <c r="J1530" i="211"/>
  <c r="H1530" i="211"/>
  <c r="M1529" i="211"/>
  <c r="L1529" i="211"/>
  <c r="J1529" i="211"/>
  <c r="H1529" i="211"/>
  <c r="M1528" i="211"/>
  <c r="L1528" i="211"/>
  <c r="J1528" i="211"/>
  <c r="H1528" i="211"/>
  <c r="M1527" i="211"/>
  <c r="L1527" i="211"/>
  <c r="J1527" i="211"/>
  <c r="H1527" i="211"/>
  <c r="M1526" i="211"/>
  <c r="L1526" i="211"/>
  <c r="J1526" i="211"/>
  <c r="H1526" i="211"/>
  <c r="M1525" i="211"/>
  <c r="L1525" i="211"/>
  <c r="J1525" i="211"/>
  <c r="H1525" i="211"/>
  <c r="M1524" i="211"/>
  <c r="L1524" i="211"/>
  <c r="J1524" i="211"/>
  <c r="H1524" i="211"/>
  <c r="M1523" i="211"/>
  <c r="L1523" i="211"/>
  <c r="J1523" i="211"/>
  <c r="H1523" i="211"/>
  <c r="M1522" i="211"/>
  <c r="M1521" i="211"/>
  <c r="L1521" i="211"/>
  <c r="J1521" i="211"/>
  <c r="H1521" i="211"/>
  <c r="M1520" i="211"/>
  <c r="L1520" i="211"/>
  <c r="J1520" i="211"/>
  <c r="H1520" i="211"/>
  <c r="M1519" i="211"/>
  <c r="L1519" i="211"/>
  <c r="J1519" i="211"/>
  <c r="H1519" i="211"/>
  <c r="M1518" i="211"/>
  <c r="L1518" i="211"/>
  <c r="J1518" i="211"/>
  <c r="H1518" i="211"/>
  <c r="M1517" i="211"/>
  <c r="L1517" i="211"/>
  <c r="J1517" i="211"/>
  <c r="H1517" i="211"/>
  <c r="M1516" i="211"/>
  <c r="L1516" i="211"/>
  <c r="J1516" i="211"/>
  <c r="H1516" i="211"/>
  <c r="M1515" i="211"/>
  <c r="L1515" i="211"/>
  <c r="J1515" i="211"/>
  <c r="H1515" i="211"/>
  <c r="M1514" i="211"/>
  <c r="L1514" i="211"/>
  <c r="J1514" i="211"/>
  <c r="H1514" i="211"/>
  <c r="M1513" i="211"/>
  <c r="L1513" i="211"/>
  <c r="J1513" i="211"/>
  <c r="H1513" i="211"/>
  <c r="M1512" i="211"/>
  <c r="L1512" i="211"/>
  <c r="J1512" i="211"/>
  <c r="H1512" i="211"/>
  <c r="M1511" i="211"/>
  <c r="L1511" i="211"/>
  <c r="J1511" i="211"/>
  <c r="H1511" i="211"/>
  <c r="M1510" i="211"/>
  <c r="L1510" i="211"/>
  <c r="J1510" i="211"/>
  <c r="H1510" i="211"/>
  <c r="M1509" i="211"/>
  <c r="L1509" i="211"/>
  <c r="J1509" i="211"/>
  <c r="H1509" i="211"/>
  <c r="M1508" i="211"/>
  <c r="L1508" i="211"/>
  <c r="J1508" i="211"/>
  <c r="H1508" i="211"/>
  <c r="M1507" i="211"/>
  <c r="L1507" i="211"/>
  <c r="J1507" i="211"/>
  <c r="H1507" i="211"/>
  <c r="M1504" i="211"/>
  <c r="L1504" i="211"/>
  <c r="J1504" i="211"/>
  <c r="H1504" i="211"/>
  <c r="M1502" i="211"/>
  <c r="L1502" i="211"/>
  <c r="J1502" i="211"/>
  <c r="H1502" i="211"/>
  <c r="M1501" i="211"/>
  <c r="L1501" i="211"/>
  <c r="J1501" i="211"/>
  <c r="H1501" i="211"/>
  <c r="M1500" i="211"/>
  <c r="L1500" i="211"/>
  <c r="J1500" i="211"/>
  <c r="H1500" i="211"/>
  <c r="M1499" i="211"/>
  <c r="L1499" i="211"/>
  <c r="J1499" i="211"/>
  <c r="H1499" i="211"/>
  <c r="M1498" i="211"/>
  <c r="L1498" i="211"/>
  <c r="J1498" i="211"/>
  <c r="H1498" i="211"/>
  <c r="M1497" i="211"/>
  <c r="L1497" i="211"/>
  <c r="J1497" i="211"/>
  <c r="H1497" i="211"/>
  <c r="M1496" i="211"/>
  <c r="L1496" i="211"/>
  <c r="J1496" i="211"/>
  <c r="H1496" i="211"/>
  <c r="M1495" i="211"/>
  <c r="L1495" i="211"/>
  <c r="J1495" i="211"/>
  <c r="H1495" i="211"/>
  <c r="M1494" i="211"/>
  <c r="L1494" i="211"/>
  <c r="J1494" i="211"/>
  <c r="H1494" i="211"/>
  <c r="M1493" i="211"/>
  <c r="L1493" i="211"/>
  <c r="J1493" i="211"/>
  <c r="H1493" i="211"/>
  <c r="M1492" i="211"/>
  <c r="L1492" i="211"/>
  <c r="J1492" i="211"/>
  <c r="H1492" i="211"/>
  <c r="M1491" i="211"/>
  <c r="L1491" i="211"/>
  <c r="J1491" i="211"/>
  <c r="H1491" i="211"/>
  <c r="M1490" i="211"/>
  <c r="L1490" i="211"/>
  <c r="J1490" i="211"/>
  <c r="H1490" i="211"/>
  <c r="M1489" i="211"/>
  <c r="L1489" i="211"/>
  <c r="J1489" i="211"/>
  <c r="H1489" i="211"/>
  <c r="M1488" i="211"/>
  <c r="L1488" i="211"/>
  <c r="J1488" i="211"/>
  <c r="H1488" i="211"/>
  <c r="M1487" i="211"/>
  <c r="L1487" i="211"/>
  <c r="J1487" i="211"/>
  <c r="H1487" i="211"/>
  <c r="M1486" i="211"/>
  <c r="L1486" i="211"/>
  <c r="J1486" i="211"/>
  <c r="H1486" i="211"/>
  <c r="M1485" i="211"/>
  <c r="L1485" i="211"/>
  <c r="J1485" i="211"/>
  <c r="H1485" i="211"/>
  <c r="M1484" i="211"/>
  <c r="L1484" i="211"/>
  <c r="J1484" i="211"/>
  <c r="H1484" i="211"/>
  <c r="M1483" i="211"/>
  <c r="L1483" i="211"/>
  <c r="J1483" i="211"/>
  <c r="H1483" i="211"/>
  <c r="M1482" i="211"/>
  <c r="L1482" i="211"/>
  <c r="J1482" i="211"/>
  <c r="H1482" i="211"/>
  <c r="M1481" i="211"/>
  <c r="L1481" i="211"/>
  <c r="J1481" i="211"/>
  <c r="H1481" i="211"/>
  <c r="M1480" i="211"/>
  <c r="L1480" i="211"/>
  <c r="J1480" i="211"/>
  <c r="H1480" i="211"/>
  <c r="M1479" i="211"/>
  <c r="L1479" i="211"/>
  <c r="J1479" i="211"/>
  <c r="H1479" i="211"/>
  <c r="M1478" i="211"/>
  <c r="L1478" i="211"/>
  <c r="J1478" i="211"/>
  <c r="H1478" i="211"/>
  <c r="M1477" i="211"/>
  <c r="L1477" i="211"/>
  <c r="J1477" i="211"/>
  <c r="H1477" i="211"/>
  <c r="M1476" i="211"/>
  <c r="L1476" i="211"/>
  <c r="J1476" i="211"/>
  <c r="H1476" i="211"/>
  <c r="M1475" i="211"/>
  <c r="L1475" i="211"/>
  <c r="J1475" i="211"/>
  <c r="H1475" i="211"/>
  <c r="M1474" i="211"/>
  <c r="L1474" i="211"/>
  <c r="J1474" i="211"/>
  <c r="H1474" i="211"/>
  <c r="M1473" i="211"/>
  <c r="L1473" i="211"/>
  <c r="J1473" i="211"/>
  <c r="H1473" i="211"/>
  <c r="M1472" i="211"/>
  <c r="L1472" i="211"/>
  <c r="J1472" i="211"/>
  <c r="H1472" i="211"/>
  <c r="M1471" i="211"/>
  <c r="L1471" i="211"/>
  <c r="J1471" i="211"/>
  <c r="H1471" i="211"/>
  <c r="M1470" i="211"/>
  <c r="L1470" i="211"/>
  <c r="J1470" i="211"/>
  <c r="H1470" i="211"/>
  <c r="M1469" i="211"/>
  <c r="L1469" i="211"/>
  <c r="J1469" i="211"/>
  <c r="H1469" i="211"/>
  <c r="M1468" i="211"/>
  <c r="L1468" i="211"/>
  <c r="J1468" i="211"/>
  <c r="H1468" i="211"/>
  <c r="M1467" i="211"/>
  <c r="L1467" i="211"/>
  <c r="J1467" i="211"/>
  <c r="H1467" i="211"/>
  <c r="M1466" i="211"/>
  <c r="L1466" i="211"/>
  <c r="J1466" i="211"/>
  <c r="H1466" i="211"/>
  <c r="M1465" i="211"/>
  <c r="L1465" i="211"/>
  <c r="J1465" i="211"/>
  <c r="H1465" i="211"/>
  <c r="M1464" i="211"/>
  <c r="L1464" i="211"/>
  <c r="J1464" i="211"/>
  <c r="H1464" i="211"/>
  <c r="M1463" i="211"/>
  <c r="L1463" i="211"/>
  <c r="J1463" i="211"/>
  <c r="H1463" i="211"/>
  <c r="M1462" i="211"/>
  <c r="L1462" i="211"/>
  <c r="J1462" i="211"/>
  <c r="H1462" i="211"/>
  <c r="M1461" i="211"/>
  <c r="L1461" i="211"/>
  <c r="J1461" i="211"/>
  <c r="H1461" i="211"/>
  <c r="M1460" i="211"/>
  <c r="L1460" i="211"/>
  <c r="J1460" i="211"/>
  <c r="H1460" i="211"/>
  <c r="M1459" i="211"/>
  <c r="L1459" i="211"/>
  <c r="J1459" i="211"/>
  <c r="H1459" i="211"/>
  <c r="M1458" i="211"/>
  <c r="L1458" i="211"/>
  <c r="J1458" i="211"/>
  <c r="H1458" i="211"/>
  <c r="M1457" i="211"/>
  <c r="L1457" i="211"/>
  <c r="J1457" i="211"/>
  <c r="H1457" i="211"/>
  <c r="M1456" i="211"/>
  <c r="L1456" i="211"/>
  <c r="J1456" i="211"/>
  <c r="H1456" i="211"/>
  <c r="M1455" i="211"/>
  <c r="L1455" i="211"/>
  <c r="J1455" i="211"/>
  <c r="H1455" i="211"/>
  <c r="M1454" i="211"/>
  <c r="L1454" i="211"/>
  <c r="J1454" i="211"/>
  <c r="H1454" i="211"/>
  <c r="M1453" i="211"/>
  <c r="L1453" i="211"/>
  <c r="J1453" i="211"/>
  <c r="H1453" i="211"/>
  <c r="M1452" i="211"/>
  <c r="L1452" i="211"/>
  <c r="J1452" i="211"/>
  <c r="H1452" i="211"/>
  <c r="M1451" i="211"/>
  <c r="L1451" i="211"/>
  <c r="J1451" i="211"/>
  <c r="H1451" i="211"/>
  <c r="M1450" i="211"/>
  <c r="L1450" i="211"/>
  <c r="J1450" i="211"/>
  <c r="H1450" i="211"/>
  <c r="M1449" i="211"/>
  <c r="L1449" i="211"/>
  <c r="J1449" i="211"/>
  <c r="H1449" i="211"/>
  <c r="M1448" i="211"/>
  <c r="L1448" i="211"/>
  <c r="J1448" i="211"/>
  <c r="H1448" i="211"/>
  <c r="M1447" i="211"/>
  <c r="L1447" i="211"/>
  <c r="J1447" i="211"/>
  <c r="H1447" i="211"/>
  <c r="M1446" i="211"/>
  <c r="L1446" i="211"/>
  <c r="J1446" i="211"/>
  <c r="H1446" i="211"/>
  <c r="M1445" i="211"/>
  <c r="L1445" i="211"/>
  <c r="J1445" i="211"/>
  <c r="H1445" i="211"/>
  <c r="M1444" i="211"/>
  <c r="L1444" i="211"/>
  <c r="J1444" i="211"/>
  <c r="H1444" i="211"/>
  <c r="M1443" i="211"/>
  <c r="L1443" i="211"/>
  <c r="J1443" i="211"/>
  <c r="H1443" i="211"/>
  <c r="M1442" i="211"/>
  <c r="L1442" i="211"/>
  <c r="J1442" i="211"/>
  <c r="H1442" i="211"/>
  <c r="M1441" i="211"/>
  <c r="L1441" i="211"/>
  <c r="J1441" i="211"/>
  <c r="H1441" i="211"/>
  <c r="M1440" i="211"/>
  <c r="L1440" i="211"/>
  <c r="J1440" i="211"/>
  <c r="H1440" i="211"/>
  <c r="M1439" i="211"/>
  <c r="L1439" i="211"/>
  <c r="J1439" i="211"/>
  <c r="H1439" i="211"/>
  <c r="M1438" i="211"/>
  <c r="L1438" i="211"/>
  <c r="J1438" i="211"/>
  <c r="H1438" i="211"/>
  <c r="M1437" i="211"/>
  <c r="L1437" i="211"/>
  <c r="J1437" i="211"/>
  <c r="H1437" i="211"/>
  <c r="M1436" i="211"/>
  <c r="L1436" i="211"/>
  <c r="J1436" i="211"/>
  <c r="H1436" i="211"/>
  <c r="M1435" i="211"/>
  <c r="L1435" i="211"/>
  <c r="J1435" i="211"/>
  <c r="H1435" i="211"/>
  <c r="M1434" i="211"/>
  <c r="L1434" i="211"/>
  <c r="J1434" i="211"/>
  <c r="H1434" i="211"/>
  <c r="M1433" i="211"/>
  <c r="L1433" i="211"/>
  <c r="J1433" i="211"/>
  <c r="H1433" i="211"/>
  <c r="M1432" i="211"/>
  <c r="L1432" i="211"/>
  <c r="J1432" i="211"/>
  <c r="H1432" i="211"/>
  <c r="M1431" i="211"/>
  <c r="L1431" i="211"/>
  <c r="J1431" i="211"/>
  <c r="H1431" i="211"/>
  <c r="M1430" i="211"/>
  <c r="L1430" i="211"/>
  <c r="J1430" i="211"/>
  <c r="H1430" i="211"/>
  <c r="M1429" i="211"/>
  <c r="L1429" i="211"/>
  <c r="J1429" i="211"/>
  <c r="H1429" i="211"/>
  <c r="M1428" i="211"/>
  <c r="L1428" i="211"/>
  <c r="J1428" i="211"/>
  <c r="H1428" i="211"/>
  <c r="M1427" i="211"/>
  <c r="L1427" i="211"/>
  <c r="J1427" i="211"/>
  <c r="H1427" i="211"/>
  <c r="M1426" i="211"/>
  <c r="L1426" i="211"/>
  <c r="J1426" i="211"/>
  <c r="H1426" i="211"/>
  <c r="M1425" i="211"/>
  <c r="L1425" i="211"/>
  <c r="J1425" i="211"/>
  <c r="H1425" i="211"/>
  <c r="M1424" i="211"/>
  <c r="L1424" i="211"/>
  <c r="J1424" i="211"/>
  <c r="H1424" i="211"/>
  <c r="M1423" i="211"/>
  <c r="L1423" i="211"/>
  <c r="J1423" i="211"/>
  <c r="H1423" i="211"/>
  <c r="M1422" i="211"/>
  <c r="L1422" i="211"/>
  <c r="J1422" i="211"/>
  <c r="H1422" i="211"/>
  <c r="M1421" i="211"/>
  <c r="L1421" i="211"/>
  <c r="J1421" i="211"/>
  <c r="H1421" i="211"/>
  <c r="M1420" i="211"/>
  <c r="L1420" i="211"/>
  <c r="J1420" i="211"/>
  <c r="H1420" i="211"/>
  <c r="M1419" i="211"/>
  <c r="L1419" i="211"/>
  <c r="J1419" i="211"/>
  <c r="H1419" i="211"/>
  <c r="M1418" i="211"/>
  <c r="L1418" i="211"/>
  <c r="J1418" i="211"/>
  <c r="H1418" i="211"/>
  <c r="M1417" i="211"/>
  <c r="L1417" i="211"/>
  <c r="J1417" i="211"/>
  <c r="H1417" i="211"/>
  <c r="M1416" i="211"/>
  <c r="L1416" i="211"/>
  <c r="J1416" i="211"/>
  <c r="H1416" i="211"/>
  <c r="M1415" i="211"/>
  <c r="L1415" i="211"/>
  <c r="J1415" i="211"/>
  <c r="H1415" i="211"/>
  <c r="M1414" i="211"/>
  <c r="L1414" i="211"/>
  <c r="J1414" i="211"/>
  <c r="H1414" i="211"/>
  <c r="M1413" i="211"/>
  <c r="L1413" i="211"/>
  <c r="J1413" i="211"/>
  <c r="H1413" i="211"/>
  <c r="M1412" i="211"/>
  <c r="L1412" i="211"/>
  <c r="J1412" i="211"/>
  <c r="H1412" i="211"/>
  <c r="M1411" i="211"/>
  <c r="L1411" i="211"/>
  <c r="J1411" i="211"/>
  <c r="H1411" i="211"/>
  <c r="M1410" i="211"/>
  <c r="L1410" i="211"/>
  <c r="J1410" i="211"/>
  <c r="H1410" i="211"/>
  <c r="M1409" i="211"/>
  <c r="L1409" i="211"/>
  <c r="J1409" i="211"/>
  <c r="H1409" i="211"/>
  <c r="M1408" i="211"/>
  <c r="L1408" i="211"/>
  <c r="J1408" i="211"/>
  <c r="H1408" i="211"/>
  <c r="M1407" i="211"/>
  <c r="L1407" i="211"/>
  <c r="J1407" i="211"/>
  <c r="H1407" i="211"/>
  <c r="M1406" i="211"/>
  <c r="L1406" i="211"/>
  <c r="J1406" i="211"/>
  <c r="H1406" i="211"/>
  <c r="M1405" i="211"/>
  <c r="L1405" i="211"/>
  <c r="J1405" i="211"/>
  <c r="H1405" i="211"/>
  <c r="M1404" i="211"/>
  <c r="L1404" i="211"/>
  <c r="J1404" i="211"/>
  <c r="H1404" i="211"/>
  <c r="M1403" i="211"/>
  <c r="L1403" i="211"/>
  <c r="J1403" i="211"/>
  <c r="H1403" i="211"/>
  <c r="M1402" i="211"/>
  <c r="L1402" i="211"/>
  <c r="J1402" i="211"/>
  <c r="H1402" i="211"/>
  <c r="M1401" i="211"/>
  <c r="L1401" i="211"/>
  <c r="J1401" i="211"/>
  <c r="H1401" i="211"/>
  <c r="M1400" i="211"/>
  <c r="L1400" i="211"/>
  <c r="J1400" i="211"/>
  <c r="H1400" i="211"/>
  <c r="M1399" i="211"/>
  <c r="L1399" i="211"/>
  <c r="J1399" i="211"/>
  <c r="H1399" i="211"/>
  <c r="M1398" i="211"/>
  <c r="L1398" i="211"/>
  <c r="J1398" i="211"/>
  <c r="H1398" i="211"/>
  <c r="M1397" i="211"/>
  <c r="L1397" i="211"/>
  <c r="J1397" i="211"/>
  <c r="H1397" i="211"/>
  <c r="M1396" i="211"/>
  <c r="L1396" i="211"/>
  <c r="J1396" i="211"/>
  <c r="H1396" i="211"/>
  <c r="M1395" i="211"/>
  <c r="L1395" i="211"/>
  <c r="J1395" i="211"/>
  <c r="H1395" i="211"/>
  <c r="M1394" i="211"/>
  <c r="L1394" i="211"/>
  <c r="J1394" i="211"/>
  <c r="H1394" i="211"/>
  <c r="M1393" i="211"/>
  <c r="L1393" i="211"/>
  <c r="J1393" i="211"/>
  <c r="H1393" i="211"/>
  <c r="M1392" i="211"/>
  <c r="L1392" i="211"/>
  <c r="J1392" i="211"/>
  <c r="H1392" i="211"/>
  <c r="M1391" i="211"/>
  <c r="L1391" i="211"/>
  <c r="J1391" i="211"/>
  <c r="H1391" i="211"/>
  <c r="M1390" i="211"/>
  <c r="L1390" i="211"/>
  <c r="J1390" i="211"/>
  <c r="H1390" i="211"/>
  <c r="M1389" i="211"/>
  <c r="L1389" i="211"/>
  <c r="J1389" i="211"/>
  <c r="H1389" i="211"/>
  <c r="M1386" i="211"/>
  <c r="L1386" i="211"/>
  <c r="J1386" i="211"/>
  <c r="H1386" i="211"/>
  <c r="M1385" i="211"/>
  <c r="L1385" i="211"/>
  <c r="J1385" i="211"/>
  <c r="H1385" i="211"/>
  <c r="M1384" i="211"/>
  <c r="L1384" i="211"/>
  <c r="J1384" i="211"/>
  <c r="H1384" i="211"/>
  <c r="M1383" i="211"/>
  <c r="L1383" i="211"/>
  <c r="J1383" i="211"/>
  <c r="H1383" i="211"/>
  <c r="M1382" i="211"/>
  <c r="L1382" i="211"/>
  <c r="J1382" i="211"/>
  <c r="H1382" i="211"/>
  <c r="M1381" i="211"/>
  <c r="L1381" i="211"/>
  <c r="J1381" i="211"/>
  <c r="H1381" i="211"/>
  <c r="M1380" i="211"/>
  <c r="L1380" i="211"/>
  <c r="J1380" i="211"/>
  <c r="H1380" i="211"/>
  <c r="M1379" i="211"/>
  <c r="L1379" i="211"/>
  <c r="J1379" i="211"/>
  <c r="H1379" i="211"/>
  <c r="M1378" i="211"/>
  <c r="L1378" i="211"/>
  <c r="J1378" i="211"/>
  <c r="H1378" i="211"/>
  <c r="M1377" i="211"/>
  <c r="L1377" i="211"/>
  <c r="J1377" i="211"/>
  <c r="H1377" i="211"/>
  <c r="M1376" i="211"/>
  <c r="L1376" i="211"/>
  <c r="J1376" i="211"/>
  <c r="H1376" i="211"/>
  <c r="M1375" i="211"/>
  <c r="L1375" i="211"/>
  <c r="J1375" i="211"/>
  <c r="H1375" i="211"/>
  <c r="M1374" i="211"/>
  <c r="L1374" i="211"/>
  <c r="J1374" i="211"/>
  <c r="H1374" i="211"/>
  <c r="M1373" i="211"/>
  <c r="L1373" i="211"/>
  <c r="J1373" i="211"/>
  <c r="H1373" i="211"/>
  <c r="M1372" i="211"/>
  <c r="L1372" i="211"/>
  <c r="J1372" i="211"/>
  <c r="H1372" i="211"/>
  <c r="M1371" i="211"/>
  <c r="L1371" i="211"/>
  <c r="J1371" i="211"/>
  <c r="H1371" i="211"/>
  <c r="M1370" i="211"/>
  <c r="L1370" i="211"/>
  <c r="J1370" i="211"/>
  <c r="H1370" i="211"/>
  <c r="M1369" i="211"/>
  <c r="L1369" i="211"/>
  <c r="J1369" i="211"/>
  <c r="H1369" i="211"/>
  <c r="M1368" i="211"/>
  <c r="L1368" i="211"/>
  <c r="J1368" i="211"/>
  <c r="H1368" i="211"/>
  <c r="M1367" i="211"/>
  <c r="L1367" i="211"/>
  <c r="J1367" i="211"/>
  <c r="H1367" i="211"/>
  <c r="M1366" i="211"/>
  <c r="L1366" i="211"/>
  <c r="J1366" i="211"/>
  <c r="H1366" i="211"/>
  <c r="M1365" i="211"/>
  <c r="L1365" i="211"/>
  <c r="J1365" i="211"/>
  <c r="H1365" i="211"/>
  <c r="M1364" i="211"/>
  <c r="L1364" i="211"/>
  <c r="J1364" i="211"/>
  <c r="H1364" i="211"/>
  <c r="M1363" i="211"/>
  <c r="L1363" i="211"/>
  <c r="J1363" i="211"/>
  <c r="H1363" i="211"/>
  <c r="M1362" i="211"/>
  <c r="L1362" i="211"/>
  <c r="J1362" i="211"/>
  <c r="H1362" i="211"/>
  <c r="M1361" i="211"/>
  <c r="L1361" i="211"/>
  <c r="J1361" i="211"/>
  <c r="H1361" i="211"/>
  <c r="M1360" i="211"/>
  <c r="L1360" i="211"/>
  <c r="J1360" i="211"/>
  <c r="H1360" i="211"/>
  <c r="M1359" i="211"/>
  <c r="L1359" i="211"/>
  <c r="J1359" i="211"/>
  <c r="H1359" i="211"/>
  <c r="M1358" i="211"/>
  <c r="L1358" i="211"/>
  <c r="J1358" i="211"/>
  <c r="H1358" i="211"/>
  <c r="M1357" i="211"/>
  <c r="L1357" i="211"/>
  <c r="J1357" i="211"/>
  <c r="H1357" i="211"/>
  <c r="M1356" i="211"/>
  <c r="L1356" i="211"/>
  <c r="J1356" i="211"/>
  <c r="H1356" i="211"/>
  <c r="M1355" i="211"/>
  <c r="L1355" i="211"/>
  <c r="J1355" i="211"/>
  <c r="H1355" i="211"/>
  <c r="M1354" i="211"/>
  <c r="L1354" i="211"/>
  <c r="J1354" i="211"/>
  <c r="H1354" i="211"/>
  <c r="M1353" i="211"/>
  <c r="L1353" i="211"/>
  <c r="J1353" i="211"/>
  <c r="H1353" i="211"/>
  <c r="M1352" i="211"/>
  <c r="M1351" i="211"/>
  <c r="L1351" i="211"/>
  <c r="J1351" i="211"/>
  <c r="H1351" i="211"/>
  <c r="M1350" i="211"/>
  <c r="L1350" i="211"/>
  <c r="J1350" i="211"/>
  <c r="H1350" i="211"/>
  <c r="M1349" i="211"/>
  <c r="L1349" i="211"/>
  <c r="J1349" i="211"/>
  <c r="H1349" i="211"/>
  <c r="M1348" i="211"/>
  <c r="L1348" i="211"/>
  <c r="J1348" i="211"/>
  <c r="H1348" i="211"/>
  <c r="M1347" i="211"/>
  <c r="L1347" i="211"/>
  <c r="J1347" i="211"/>
  <c r="H1347" i="211"/>
  <c r="M1346" i="211"/>
  <c r="L1346" i="211"/>
  <c r="J1346" i="211"/>
  <c r="H1346" i="211"/>
  <c r="M1345" i="211"/>
  <c r="L1345" i="211"/>
  <c r="J1345" i="211"/>
  <c r="H1345" i="211"/>
  <c r="M1344" i="211"/>
  <c r="L1344" i="211"/>
  <c r="J1344" i="211"/>
  <c r="H1344" i="211"/>
  <c r="M1343" i="211"/>
  <c r="L1343" i="211"/>
  <c r="J1343" i="211"/>
  <c r="H1343" i="211"/>
  <c r="M1342" i="211"/>
  <c r="L1342" i="211"/>
  <c r="J1342" i="211"/>
  <c r="H1342" i="211"/>
  <c r="M1341" i="211"/>
  <c r="L1341" i="211"/>
  <c r="J1341" i="211"/>
  <c r="H1341" i="211"/>
  <c r="M1340" i="211"/>
  <c r="L1340" i="211"/>
  <c r="J1340" i="211"/>
  <c r="H1340" i="211"/>
  <c r="M1339" i="211"/>
  <c r="L1339" i="211"/>
  <c r="J1339" i="211"/>
  <c r="H1339" i="211"/>
  <c r="M1338" i="211"/>
  <c r="L1338" i="211"/>
  <c r="J1338" i="211"/>
  <c r="H1338" i="211"/>
  <c r="M1337" i="211"/>
  <c r="L1337" i="211"/>
  <c r="J1337" i="211"/>
  <c r="H1337" i="211"/>
  <c r="M1336" i="211"/>
  <c r="L1336" i="211"/>
  <c r="J1336" i="211"/>
  <c r="H1336" i="211"/>
  <c r="M1335" i="211"/>
  <c r="L1335" i="211"/>
  <c r="J1335" i="211"/>
  <c r="H1335" i="211"/>
  <c r="M1334" i="211"/>
  <c r="L1334" i="211"/>
  <c r="J1334" i="211"/>
  <c r="H1334" i="211"/>
  <c r="M1331" i="211"/>
  <c r="L1331" i="211"/>
  <c r="J1331" i="211"/>
  <c r="H1331" i="211"/>
  <c r="M1330" i="211"/>
  <c r="L1330" i="211"/>
  <c r="J1330" i="211"/>
  <c r="H1330" i="211"/>
  <c r="M1328" i="211"/>
  <c r="L1328" i="211"/>
  <c r="J1328" i="211"/>
  <c r="H1328" i="211"/>
  <c r="M1327" i="211"/>
  <c r="L1327" i="211"/>
  <c r="J1327" i="211"/>
  <c r="H1327" i="211"/>
  <c r="M1326" i="211"/>
  <c r="L1326" i="211"/>
  <c r="J1326" i="211"/>
  <c r="H1326" i="211"/>
  <c r="M1325" i="211"/>
  <c r="L1325" i="211"/>
  <c r="J1325" i="211"/>
  <c r="H1325" i="211"/>
  <c r="M1324" i="211"/>
  <c r="L1324" i="211"/>
  <c r="J1324" i="211"/>
  <c r="H1324" i="211"/>
  <c r="M1323" i="211"/>
  <c r="L1323" i="211"/>
  <c r="J1323" i="211"/>
  <c r="H1323" i="211"/>
  <c r="M1322" i="211"/>
  <c r="L1322" i="211"/>
  <c r="J1322" i="211"/>
  <c r="H1322" i="211"/>
  <c r="M1321" i="211"/>
  <c r="L1321" i="211"/>
  <c r="J1321" i="211"/>
  <c r="H1321" i="211"/>
  <c r="M1320" i="211"/>
  <c r="L1320" i="211"/>
  <c r="J1320" i="211"/>
  <c r="H1320" i="211"/>
  <c r="M1319" i="211"/>
  <c r="L1319" i="211"/>
  <c r="J1319" i="211"/>
  <c r="H1319" i="211"/>
  <c r="M1318" i="211"/>
  <c r="L1318" i="211"/>
  <c r="J1318" i="211"/>
  <c r="H1318" i="211"/>
  <c r="M1317" i="211"/>
  <c r="L1317" i="211"/>
  <c r="J1317" i="211"/>
  <c r="H1317" i="211"/>
  <c r="M1316" i="211"/>
  <c r="L1316" i="211"/>
  <c r="J1316" i="211"/>
  <c r="H1316" i="211"/>
  <c r="M1315" i="211"/>
  <c r="L1315" i="211"/>
  <c r="J1315" i="211"/>
  <c r="H1315" i="211"/>
  <c r="M1314" i="211"/>
  <c r="L1314" i="211"/>
  <c r="J1314" i="211"/>
  <c r="H1314" i="211"/>
  <c r="M1313" i="211"/>
  <c r="L1313" i="211"/>
  <c r="J1313" i="211"/>
  <c r="H1313" i="211"/>
  <c r="M1312" i="211"/>
  <c r="L1312" i="211"/>
  <c r="J1312" i="211"/>
  <c r="H1312" i="211"/>
  <c r="M1311" i="211"/>
  <c r="L1311" i="211"/>
  <c r="J1311" i="211"/>
  <c r="H1311" i="211"/>
  <c r="M1310" i="211"/>
  <c r="L1310" i="211"/>
  <c r="J1310" i="211"/>
  <c r="H1310" i="211"/>
  <c r="M1309" i="211"/>
  <c r="L1309" i="211"/>
  <c r="J1309" i="211"/>
  <c r="H1309" i="211"/>
  <c r="M1308" i="211"/>
  <c r="L1308" i="211"/>
  <c r="J1308" i="211"/>
  <c r="H1308" i="211"/>
  <c r="M1307" i="211"/>
  <c r="L1307" i="211"/>
  <c r="J1307" i="211"/>
  <c r="H1307" i="211"/>
  <c r="M1306" i="211"/>
  <c r="L1306" i="211"/>
  <c r="J1306" i="211"/>
  <c r="H1306" i="211"/>
  <c r="M1305" i="211"/>
  <c r="L1305" i="211"/>
  <c r="J1305" i="211"/>
  <c r="H1305" i="211"/>
  <c r="M1304" i="211"/>
  <c r="L1304" i="211"/>
  <c r="J1304" i="211"/>
  <c r="H1304" i="211"/>
  <c r="M1303" i="211"/>
  <c r="L1303" i="211"/>
  <c r="J1303" i="211"/>
  <c r="H1303" i="211"/>
  <c r="M1302" i="211"/>
  <c r="L1302" i="211"/>
  <c r="J1302" i="211"/>
  <c r="H1302" i="211"/>
  <c r="M1301" i="211"/>
  <c r="L1301" i="211"/>
  <c r="J1301" i="211"/>
  <c r="H1301" i="211"/>
  <c r="M1300" i="211"/>
  <c r="L1300" i="211"/>
  <c r="J1300" i="211"/>
  <c r="H1300" i="211"/>
  <c r="M1299" i="211"/>
  <c r="L1299" i="211"/>
  <c r="J1299" i="211"/>
  <c r="H1299" i="211"/>
  <c r="M1298" i="211"/>
  <c r="L1298" i="211"/>
  <c r="J1298" i="211"/>
  <c r="H1298" i="211"/>
  <c r="M1297" i="211"/>
  <c r="L1297" i="211"/>
  <c r="J1297" i="211"/>
  <c r="H1297" i="211"/>
  <c r="M1296" i="211"/>
  <c r="L1296" i="211"/>
  <c r="J1296" i="211"/>
  <c r="H1296" i="211"/>
  <c r="M1295" i="211"/>
  <c r="L1295" i="211"/>
  <c r="J1295" i="211"/>
  <c r="H1295" i="211"/>
  <c r="M1294" i="211"/>
  <c r="L1294" i="211"/>
  <c r="J1294" i="211"/>
  <c r="H1294" i="211"/>
  <c r="M1293" i="211"/>
  <c r="L1293" i="211"/>
  <c r="J1293" i="211"/>
  <c r="H1293" i="211"/>
  <c r="M1292" i="211"/>
  <c r="L1292" i="211"/>
  <c r="J1292" i="211"/>
  <c r="H1292" i="211"/>
  <c r="M1291" i="211"/>
  <c r="L1291" i="211"/>
  <c r="J1291" i="211"/>
  <c r="H1291" i="211"/>
  <c r="M1290" i="211"/>
  <c r="L1290" i="211"/>
  <c r="J1290" i="211"/>
  <c r="H1290" i="211"/>
  <c r="M1289" i="211"/>
  <c r="L1289" i="211"/>
  <c r="J1289" i="211"/>
  <c r="H1289" i="211"/>
  <c r="M1288" i="211"/>
  <c r="L1288" i="211"/>
  <c r="J1288" i="211"/>
  <c r="H1288" i="211"/>
  <c r="M1287" i="211"/>
  <c r="L1287" i="211"/>
  <c r="J1287" i="211"/>
  <c r="H1287" i="211"/>
  <c r="M1286" i="211"/>
  <c r="L1286" i="211"/>
  <c r="J1286" i="211"/>
  <c r="H1286" i="211"/>
  <c r="M1285" i="211"/>
  <c r="L1285" i="211"/>
  <c r="J1285" i="211"/>
  <c r="H1285" i="211"/>
  <c r="M1284" i="211"/>
  <c r="L1284" i="211"/>
  <c r="J1284" i="211"/>
  <c r="H1284" i="211"/>
  <c r="M1283" i="211"/>
  <c r="L1283" i="211"/>
  <c r="J1283" i="211"/>
  <c r="H1283" i="211"/>
  <c r="M1282" i="211"/>
  <c r="L1282" i="211"/>
  <c r="J1282" i="211"/>
  <c r="H1282" i="211"/>
  <c r="M1281" i="211"/>
  <c r="L1281" i="211"/>
  <c r="J1281" i="211"/>
  <c r="H1281" i="211"/>
  <c r="M1280" i="211"/>
  <c r="L1280" i="211"/>
  <c r="J1280" i="211"/>
  <c r="H1280" i="211"/>
  <c r="M1279" i="211"/>
  <c r="L1279" i="211"/>
  <c r="J1279" i="211"/>
  <c r="H1279" i="211"/>
  <c r="M1278" i="211"/>
  <c r="L1278" i="211"/>
  <c r="J1278" i="211"/>
  <c r="H1278" i="211"/>
  <c r="M1277" i="211"/>
  <c r="L1277" i="211"/>
  <c r="J1277" i="211"/>
  <c r="H1277" i="211"/>
  <c r="M1276" i="211"/>
  <c r="L1276" i="211"/>
  <c r="J1276" i="211"/>
  <c r="H1276" i="211"/>
  <c r="M1275" i="211"/>
  <c r="L1275" i="211"/>
  <c r="J1275" i="211"/>
  <c r="H1275" i="211"/>
  <c r="M1274" i="211"/>
  <c r="L1274" i="211"/>
  <c r="J1274" i="211"/>
  <c r="H1274" i="211"/>
  <c r="M1273" i="211"/>
  <c r="L1273" i="211"/>
  <c r="J1273" i="211"/>
  <c r="H1273" i="211"/>
  <c r="M1272" i="211"/>
  <c r="L1272" i="211"/>
  <c r="J1272" i="211"/>
  <c r="H1272" i="211"/>
  <c r="M1271" i="211"/>
  <c r="L1271" i="211"/>
  <c r="J1271" i="211"/>
  <c r="H1271" i="211"/>
  <c r="M1270" i="211"/>
  <c r="L1270" i="211"/>
  <c r="J1270" i="211"/>
  <c r="H1270" i="211"/>
  <c r="M1269" i="211"/>
  <c r="L1269" i="211"/>
  <c r="J1269" i="211"/>
  <c r="H1269" i="211"/>
  <c r="M1268" i="211"/>
  <c r="L1268" i="211"/>
  <c r="J1268" i="211"/>
  <c r="H1268" i="211"/>
  <c r="M1267" i="211"/>
  <c r="L1267" i="211"/>
  <c r="J1267" i="211"/>
  <c r="H1267" i="211"/>
  <c r="M1266" i="211"/>
  <c r="L1266" i="211"/>
  <c r="J1266" i="211"/>
  <c r="H1266" i="211"/>
  <c r="M1265" i="211"/>
  <c r="L1265" i="211"/>
  <c r="J1265" i="211"/>
  <c r="H1265" i="211"/>
  <c r="M1264" i="211"/>
  <c r="L1264" i="211"/>
  <c r="J1264" i="211"/>
  <c r="H1264" i="211"/>
  <c r="M1263" i="211"/>
  <c r="L1263" i="211"/>
  <c r="J1263" i="211"/>
  <c r="H1263" i="211"/>
  <c r="M1262" i="211"/>
  <c r="L1262" i="211"/>
  <c r="J1262" i="211"/>
  <c r="H1262" i="211"/>
  <c r="M1261" i="211"/>
  <c r="L1261" i="211"/>
  <c r="J1261" i="211"/>
  <c r="H1261" i="211"/>
  <c r="M1260" i="211"/>
  <c r="L1260" i="211"/>
  <c r="J1260" i="211"/>
  <c r="H1260" i="211"/>
  <c r="M1259" i="211"/>
  <c r="L1259" i="211"/>
  <c r="J1259" i="211"/>
  <c r="H1259" i="211"/>
  <c r="M1258" i="211"/>
  <c r="L1258" i="211"/>
  <c r="J1258" i="211"/>
  <c r="H1258" i="211"/>
  <c r="M1257" i="211"/>
  <c r="L1257" i="211"/>
  <c r="J1257" i="211"/>
  <c r="H1257" i="211"/>
  <c r="M1256" i="211"/>
  <c r="L1256" i="211"/>
  <c r="J1256" i="211"/>
  <c r="H1256" i="211"/>
  <c r="M1255" i="211"/>
  <c r="L1255" i="211"/>
  <c r="J1255" i="211"/>
  <c r="H1255" i="211"/>
  <c r="M1254" i="211"/>
  <c r="L1254" i="211"/>
  <c r="J1254" i="211"/>
  <c r="H1254" i="211"/>
  <c r="M1253" i="211"/>
  <c r="L1253" i="211"/>
  <c r="J1253" i="211"/>
  <c r="H1253" i="211"/>
  <c r="M1252" i="211"/>
  <c r="L1252" i="211"/>
  <c r="J1252" i="211"/>
  <c r="H1252" i="211"/>
  <c r="M1251" i="211"/>
  <c r="L1251" i="211"/>
  <c r="J1251" i="211"/>
  <c r="H1251" i="211"/>
  <c r="M1250" i="211"/>
  <c r="L1250" i="211"/>
  <c r="J1250" i="211"/>
  <c r="H1250" i="211"/>
  <c r="M1249" i="211"/>
  <c r="L1249" i="211"/>
  <c r="J1249" i="211"/>
  <c r="H1249" i="211"/>
  <c r="M1248" i="211"/>
  <c r="L1248" i="211"/>
  <c r="J1248" i="211"/>
  <c r="H1248" i="211"/>
  <c r="M1247" i="211"/>
  <c r="L1247" i="211"/>
  <c r="J1247" i="211"/>
  <c r="H1247" i="211"/>
  <c r="M1246" i="211"/>
  <c r="L1246" i="211"/>
  <c r="J1246" i="211"/>
  <c r="H1246" i="211"/>
  <c r="M1245" i="211"/>
  <c r="L1245" i="211"/>
  <c r="J1245" i="211"/>
  <c r="H1245" i="211"/>
  <c r="M1244" i="211"/>
  <c r="L1244" i="211"/>
  <c r="J1244" i="211"/>
  <c r="H1244" i="211"/>
  <c r="M1243" i="211"/>
  <c r="L1243" i="211"/>
  <c r="J1243" i="211"/>
  <c r="H1243" i="211"/>
  <c r="M1242" i="211"/>
  <c r="L1242" i="211"/>
  <c r="J1242" i="211"/>
  <c r="H1242" i="211"/>
  <c r="M1241" i="211"/>
  <c r="L1241" i="211"/>
  <c r="J1241" i="211"/>
  <c r="H1241" i="211"/>
  <c r="M1240" i="211"/>
  <c r="L1240" i="211"/>
  <c r="J1240" i="211"/>
  <c r="H1240" i="211"/>
  <c r="M1239" i="211"/>
  <c r="L1239" i="211"/>
  <c r="J1239" i="211"/>
  <c r="H1239" i="211"/>
  <c r="M1238" i="211"/>
  <c r="L1238" i="211"/>
  <c r="J1238" i="211"/>
  <c r="H1238" i="211"/>
  <c r="M1237" i="211"/>
  <c r="L1237" i="211"/>
  <c r="J1237" i="211"/>
  <c r="H1237" i="211"/>
  <c r="M1236" i="211"/>
  <c r="L1236" i="211"/>
  <c r="J1236" i="211"/>
  <c r="H1236" i="211"/>
  <c r="M1235" i="211"/>
  <c r="L1235" i="211"/>
  <c r="J1235" i="211"/>
  <c r="H1235" i="211"/>
  <c r="M1234" i="211"/>
  <c r="L1234" i="211"/>
  <c r="J1234" i="211"/>
  <c r="H1234" i="211"/>
  <c r="M1233" i="211"/>
  <c r="L1233" i="211"/>
  <c r="J1233" i="211"/>
  <c r="H1233" i="211"/>
  <c r="M1232" i="211"/>
  <c r="L1232" i="211"/>
  <c r="J1232" i="211"/>
  <c r="H1232" i="211"/>
  <c r="M1231" i="211"/>
  <c r="L1231" i="211"/>
  <c r="J1231" i="211"/>
  <c r="H1231" i="211"/>
  <c r="M1230" i="211"/>
  <c r="L1230" i="211"/>
  <c r="J1230" i="211"/>
  <c r="H1230" i="211"/>
  <c r="M1229" i="211"/>
  <c r="L1229" i="211"/>
  <c r="J1229" i="211"/>
  <c r="H1229" i="211"/>
  <c r="M1228" i="211"/>
  <c r="L1228" i="211"/>
  <c r="J1228" i="211"/>
  <c r="H1228" i="211"/>
  <c r="M1227" i="211"/>
  <c r="L1227" i="211"/>
  <c r="J1227" i="211"/>
  <c r="H1227" i="211"/>
  <c r="M1226" i="211"/>
  <c r="L1226" i="211"/>
  <c r="J1226" i="211"/>
  <c r="H1226" i="211"/>
  <c r="M1225" i="211"/>
  <c r="L1225" i="211"/>
  <c r="J1225" i="211"/>
  <c r="H1225" i="211"/>
  <c r="M1224" i="211"/>
  <c r="L1224" i="211"/>
  <c r="J1224" i="211"/>
  <c r="H1224" i="211"/>
  <c r="M1223" i="211"/>
  <c r="L1223" i="211"/>
  <c r="J1223" i="211"/>
  <c r="H1223" i="211"/>
  <c r="M1222" i="211"/>
  <c r="L1222" i="211"/>
  <c r="J1222" i="211"/>
  <c r="H1222" i="211"/>
  <c r="M1221" i="211"/>
  <c r="L1221" i="211"/>
  <c r="J1221" i="211"/>
  <c r="H1221" i="211"/>
  <c r="M1220" i="211"/>
  <c r="L1220" i="211"/>
  <c r="J1220" i="211"/>
  <c r="H1220" i="211"/>
  <c r="M1219" i="211"/>
  <c r="L1219" i="211"/>
  <c r="J1219" i="211"/>
  <c r="H1219" i="211"/>
  <c r="M1218" i="211"/>
  <c r="L1218" i="211"/>
  <c r="J1218" i="211"/>
  <c r="H1218" i="211"/>
  <c r="M1217" i="211"/>
  <c r="L1217" i="211"/>
  <c r="J1217" i="211"/>
  <c r="H1217" i="211"/>
  <c r="M1216" i="211"/>
  <c r="L1216" i="211"/>
  <c r="J1216" i="211"/>
  <c r="H1216" i="211"/>
  <c r="M1215" i="211"/>
  <c r="L1215" i="211"/>
  <c r="J1215" i="211"/>
  <c r="H1215" i="211"/>
  <c r="M1214" i="211"/>
  <c r="L1214" i="211"/>
  <c r="J1214" i="211"/>
  <c r="H1214" i="211"/>
  <c r="M1213" i="211"/>
  <c r="L1213" i="211"/>
  <c r="J1213" i="211"/>
  <c r="H1213" i="211"/>
  <c r="M1212" i="211"/>
  <c r="L1212" i="211"/>
  <c r="J1212" i="211"/>
  <c r="H1212" i="211"/>
  <c r="M1211" i="211"/>
  <c r="L1211" i="211"/>
  <c r="J1211" i="211"/>
  <c r="H1211" i="211"/>
  <c r="M1210" i="211"/>
  <c r="L1210" i="211"/>
  <c r="J1210" i="211"/>
  <c r="H1210" i="211"/>
  <c r="M1209" i="211"/>
  <c r="L1209" i="211"/>
  <c r="J1209" i="211"/>
  <c r="H1209" i="211"/>
  <c r="M1208" i="211"/>
  <c r="L1208" i="211"/>
  <c r="J1208" i="211"/>
  <c r="H1208" i="211"/>
  <c r="M1207" i="211"/>
  <c r="L1207" i="211"/>
  <c r="J1207" i="211"/>
  <c r="H1207" i="211"/>
  <c r="M1206" i="211"/>
  <c r="L1206" i="211"/>
  <c r="J1206" i="211"/>
  <c r="H1206" i="211"/>
  <c r="M1205" i="211"/>
  <c r="L1205" i="211"/>
  <c r="J1205" i="211"/>
  <c r="H1205" i="211"/>
  <c r="M1204" i="211"/>
  <c r="L1204" i="211"/>
  <c r="J1204" i="211"/>
  <c r="H1204" i="211"/>
  <c r="M1203" i="211"/>
  <c r="L1203" i="211"/>
  <c r="J1203" i="211"/>
  <c r="H1203" i="211"/>
  <c r="M1202" i="211"/>
  <c r="L1202" i="211"/>
  <c r="J1202" i="211"/>
  <c r="H1202" i="211"/>
  <c r="M1201" i="211"/>
  <c r="L1201" i="211"/>
  <c r="J1201" i="211"/>
  <c r="H1201" i="211"/>
  <c r="M1200" i="211"/>
  <c r="L1200" i="211"/>
  <c r="J1200" i="211"/>
  <c r="H1200" i="211"/>
  <c r="M1199" i="211"/>
  <c r="L1199" i="211"/>
  <c r="J1199" i="211"/>
  <c r="H1199" i="211"/>
  <c r="M1198" i="211"/>
  <c r="L1198" i="211"/>
  <c r="J1198" i="211"/>
  <c r="H1198" i="211"/>
  <c r="M1197" i="211"/>
  <c r="L1197" i="211"/>
  <c r="J1197" i="211"/>
  <c r="H1197" i="211"/>
  <c r="M1196" i="211"/>
  <c r="L1196" i="211"/>
  <c r="J1196" i="211"/>
  <c r="H1196" i="211"/>
  <c r="M1195" i="211"/>
  <c r="L1195" i="211"/>
  <c r="J1195" i="211"/>
  <c r="H1195" i="211"/>
  <c r="M1194" i="211"/>
  <c r="L1194" i="211"/>
  <c r="J1194" i="211"/>
  <c r="H1194" i="211"/>
  <c r="M1193" i="211"/>
  <c r="L1193" i="211"/>
  <c r="J1193" i="211"/>
  <c r="H1193" i="211"/>
  <c r="M1192" i="211"/>
  <c r="L1192" i="211"/>
  <c r="J1192" i="211"/>
  <c r="H1192" i="211"/>
  <c r="M1191" i="211"/>
  <c r="L1191" i="211"/>
  <c r="J1191" i="211"/>
  <c r="H1191" i="211"/>
  <c r="M1190" i="211"/>
  <c r="L1190" i="211"/>
  <c r="J1190" i="211"/>
  <c r="H1190" i="211"/>
  <c r="M1189" i="211"/>
  <c r="L1189" i="211"/>
  <c r="J1189" i="211"/>
  <c r="H1189" i="211"/>
  <c r="M1188" i="211"/>
  <c r="L1188" i="211"/>
  <c r="J1188" i="211"/>
  <c r="H1188" i="211"/>
  <c r="M1187" i="211"/>
  <c r="L1187" i="211"/>
  <c r="J1187" i="211"/>
  <c r="H1187" i="211"/>
  <c r="M1186" i="211"/>
  <c r="L1186" i="211"/>
  <c r="J1186" i="211"/>
  <c r="H1186" i="211"/>
  <c r="M1185" i="211"/>
  <c r="L1185" i="211"/>
  <c r="J1185" i="211"/>
  <c r="H1185" i="211"/>
  <c r="M1184" i="211"/>
  <c r="L1184" i="211"/>
  <c r="J1184" i="211"/>
  <c r="H1184" i="211"/>
  <c r="M1183" i="211"/>
  <c r="L1183" i="211"/>
  <c r="J1183" i="211"/>
  <c r="H1183" i="211"/>
  <c r="M1182" i="211"/>
  <c r="L1182" i="211"/>
  <c r="J1182" i="211"/>
  <c r="H1182" i="211"/>
  <c r="M1181" i="211"/>
  <c r="L1181" i="211"/>
  <c r="J1181" i="211"/>
  <c r="H1181" i="211"/>
  <c r="M1180" i="211"/>
  <c r="L1180" i="211"/>
  <c r="J1180" i="211"/>
  <c r="H1180" i="211"/>
  <c r="M1179" i="211"/>
  <c r="L1179" i="211"/>
  <c r="J1179" i="211"/>
  <c r="H1179" i="211"/>
  <c r="M1178" i="211"/>
  <c r="L1178" i="211"/>
  <c r="J1178" i="211"/>
  <c r="H1178" i="211"/>
  <c r="M1177" i="211"/>
  <c r="L1177" i="211"/>
  <c r="J1177" i="211"/>
  <c r="H1177" i="211"/>
  <c r="M1176" i="211"/>
  <c r="L1176" i="211"/>
  <c r="J1176" i="211"/>
  <c r="H1176" i="211"/>
  <c r="M1175" i="211"/>
  <c r="L1175" i="211"/>
  <c r="J1175" i="211"/>
  <c r="H1175" i="211"/>
  <c r="M1174" i="211"/>
  <c r="L1174" i="211"/>
  <c r="J1174" i="211"/>
  <c r="H1174" i="211"/>
  <c r="M1173" i="211"/>
  <c r="L1173" i="211"/>
  <c r="J1173" i="211"/>
  <c r="H1173" i="211"/>
  <c r="M1172" i="211"/>
  <c r="L1172" i="211"/>
  <c r="J1172" i="211"/>
  <c r="H1172" i="211"/>
  <c r="M1171" i="211"/>
  <c r="L1171" i="211"/>
  <c r="J1171" i="211"/>
  <c r="H1171" i="211"/>
  <c r="M1170" i="211"/>
  <c r="L1170" i="211"/>
  <c r="J1170" i="211"/>
  <c r="H1170" i="211"/>
  <c r="M1169" i="211"/>
  <c r="L1169" i="211"/>
  <c r="J1169" i="211"/>
  <c r="H1169" i="211"/>
  <c r="M1168" i="211"/>
  <c r="L1168" i="211"/>
  <c r="J1168" i="211"/>
  <c r="H1168" i="211"/>
  <c r="M1167" i="211"/>
  <c r="L1167" i="211"/>
  <c r="J1167" i="211"/>
  <c r="H1167" i="211"/>
  <c r="M1166" i="211"/>
  <c r="L1166" i="211"/>
  <c r="J1166" i="211"/>
  <c r="H1166" i="211"/>
  <c r="M1165" i="211"/>
  <c r="L1165" i="211"/>
  <c r="J1165" i="211"/>
  <c r="H1165" i="211"/>
  <c r="M1164" i="211"/>
  <c r="L1164" i="211"/>
  <c r="J1164" i="211"/>
  <c r="H1164" i="211"/>
  <c r="M1163" i="211"/>
  <c r="L1163" i="211"/>
  <c r="J1163" i="211"/>
  <c r="H1163" i="211"/>
  <c r="M1162" i="211"/>
  <c r="L1162" i="211"/>
  <c r="J1162" i="211"/>
  <c r="H1162" i="211"/>
  <c r="M1161" i="211"/>
  <c r="L1161" i="211"/>
  <c r="J1161" i="211"/>
  <c r="H1161" i="211"/>
  <c r="M1160" i="211"/>
  <c r="L1160" i="211"/>
  <c r="J1160" i="211"/>
  <c r="H1160" i="211"/>
  <c r="M1159" i="211"/>
  <c r="L1159" i="211"/>
  <c r="J1159" i="211"/>
  <c r="H1159" i="211"/>
  <c r="M1158" i="211"/>
  <c r="L1158" i="211"/>
  <c r="J1158" i="211"/>
  <c r="H1158" i="211"/>
  <c r="M1157" i="211"/>
  <c r="L1157" i="211"/>
  <c r="J1157" i="211"/>
  <c r="H1157" i="211"/>
  <c r="M1156" i="211"/>
  <c r="L1156" i="211"/>
  <c r="J1156" i="211"/>
  <c r="H1156" i="211"/>
  <c r="M1155" i="211"/>
  <c r="L1155" i="211"/>
  <c r="J1155" i="211"/>
  <c r="H1155" i="211"/>
  <c r="M1154" i="211"/>
  <c r="L1154" i="211"/>
  <c r="J1154" i="211"/>
  <c r="H1154" i="211"/>
  <c r="M1153" i="211"/>
  <c r="L1153" i="211"/>
  <c r="J1153" i="211"/>
  <c r="H1153" i="211"/>
  <c r="M1152" i="211"/>
  <c r="L1152" i="211"/>
  <c r="J1152" i="211"/>
  <c r="H1152" i="211"/>
  <c r="M1151" i="211"/>
  <c r="L1151" i="211"/>
  <c r="J1151" i="211"/>
  <c r="H1151" i="211"/>
  <c r="M1148" i="211"/>
  <c r="L1148" i="211"/>
  <c r="J1148" i="211"/>
  <c r="H1148" i="211"/>
  <c r="M1147" i="211"/>
  <c r="L1147" i="211"/>
  <c r="J1147" i="211"/>
  <c r="H1147" i="211"/>
  <c r="M1146" i="211"/>
  <c r="L1146" i="211"/>
  <c r="J1146" i="211"/>
  <c r="H1146" i="211"/>
  <c r="M1145" i="211"/>
  <c r="L1145" i="211"/>
  <c r="J1145" i="211"/>
  <c r="H1145" i="211"/>
  <c r="M1144" i="211"/>
  <c r="L1144" i="211"/>
  <c r="J1144" i="211"/>
  <c r="H1144" i="211"/>
  <c r="M1143" i="211"/>
  <c r="L1143" i="211"/>
  <c r="J1143" i="211"/>
  <c r="H1143" i="211"/>
  <c r="M1142" i="211"/>
  <c r="L1142" i="211"/>
  <c r="J1142" i="211"/>
  <c r="H1142" i="211"/>
  <c r="M1141" i="211"/>
  <c r="L1141" i="211"/>
  <c r="J1141" i="211"/>
  <c r="H1141" i="211"/>
  <c r="M1140" i="211"/>
  <c r="L1140" i="211"/>
  <c r="J1140" i="211"/>
  <c r="H1140" i="211"/>
  <c r="M1139" i="211"/>
  <c r="L1139" i="211"/>
  <c r="J1139" i="211"/>
  <c r="H1139" i="211"/>
  <c r="M1138" i="211"/>
  <c r="L1138" i="211"/>
  <c r="J1138" i="211"/>
  <c r="H1138" i="211"/>
  <c r="M1137" i="211"/>
  <c r="L1137" i="211"/>
  <c r="J1137" i="211"/>
  <c r="H1137" i="211"/>
  <c r="M1136" i="211"/>
  <c r="L1136" i="211"/>
  <c r="J1136" i="211"/>
  <c r="H1136" i="211"/>
  <c r="M1135" i="211"/>
  <c r="L1135" i="211"/>
  <c r="J1135" i="211"/>
  <c r="H1135" i="211"/>
  <c r="M1134" i="211"/>
  <c r="L1134" i="211"/>
  <c r="J1134" i="211"/>
  <c r="H1134" i="211"/>
  <c r="M1133" i="211"/>
  <c r="L1133" i="211"/>
  <c r="J1133" i="211"/>
  <c r="H1133" i="211"/>
  <c r="M1132" i="211"/>
  <c r="L1132" i="211"/>
  <c r="J1132" i="211"/>
  <c r="H1132" i="211"/>
  <c r="M1131" i="211"/>
  <c r="L1131" i="211"/>
  <c r="J1131" i="211"/>
  <c r="H1131" i="211"/>
  <c r="M1130" i="211"/>
  <c r="L1130" i="211"/>
  <c r="J1130" i="211"/>
  <c r="H1130" i="211"/>
  <c r="M1129" i="211"/>
  <c r="L1129" i="211"/>
  <c r="J1129" i="211"/>
  <c r="H1129" i="211"/>
  <c r="M1128" i="211"/>
  <c r="L1128" i="211"/>
  <c r="J1128" i="211"/>
  <c r="H1128" i="211"/>
  <c r="M1127" i="211"/>
  <c r="L1127" i="211"/>
  <c r="J1127" i="211"/>
  <c r="H1127" i="211"/>
  <c r="M1126" i="211"/>
  <c r="L1126" i="211"/>
  <c r="J1126" i="211"/>
  <c r="H1126" i="211"/>
  <c r="M1125" i="211"/>
  <c r="L1125" i="211"/>
  <c r="J1125" i="211"/>
  <c r="H1125" i="211"/>
  <c r="M1124" i="211"/>
  <c r="L1124" i="211"/>
  <c r="J1124" i="211"/>
  <c r="H1124" i="211"/>
  <c r="M1123" i="211"/>
  <c r="L1123" i="211"/>
  <c r="J1123" i="211"/>
  <c r="H1123" i="211"/>
  <c r="M1122" i="211"/>
  <c r="L1122" i="211"/>
  <c r="J1122" i="211"/>
  <c r="H1122" i="211"/>
  <c r="M1121" i="211"/>
  <c r="L1121" i="211"/>
  <c r="J1121" i="211"/>
  <c r="H1121" i="211"/>
  <c r="M1120" i="211"/>
  <c r="L1120" i="211"/>
  <c r="J1120" i="211"/>
  <c r="H1120" i="211"/>
  <c r="M1119" i="211"/>
  <c r="L1119" i="211"/>
  <c r="J1119" i="211"/>
  <c r="H1119" i="211"/>
  <c r="M1118" i="211"/>
  <c r="L1118" i="211"/>
  <c r="J1118" i="211"/>
  <c r="H1118" i="211"/>
  <c r="M1117" i="211"/>
  <c r="L1117" i="211"/>
  <c r="J1117" i="211"/>
  <c r="H1117" i="211"/>
  <c r="M1116" i="211"/>
  <c r="L1116" i="211"/>
  <c r="J1116" i="211"/>
  <c r="H1116" i="211"/>
  <c r="M1115" i="211"/>
  <c r="L1115" i="211"/>
  <c r="J1115" i="211"/>
  <c r="H1115" i="211"/>
  <c r="M1114" i="211"/>
  <c r="L1114" i="211"/>
  <c r="J1114" i="211"/>
  <c r="H1114" i="211"/>
  <c r="M1113" i="211"/>
  <c r="L1113" i="211"/>
  <c r="J1113" i="211"/>
  <c r="H1113" i="211"/>
  <c r="M1112" i="211"/>
  <c r="L1112" i="211"/>
  <c r="J1112" i="211"/>
  <c r="H1112" i="211"/>
  <c r="M1111" i="211"/>
  <c r="L1111" i="211"/>
  <c r="J1111" i="211"/>
  <c r="H1111" i="211"/>
  <c r="M1110" i="211"/>
  <c r="M1109" i="211"/>
  <c r="L1109" i="211"/>
  <c r="J1109" i="211"/>
  <c r="H1109" i="211"/>
  <c r="M1108" i="211"/>
  <c r="L1108" i="211"/>
  <c r="J1108" i="211"/>
  <c r="H1108" i="211"/>
  <c r="M1107" i="211"/>
  <c r="L1107" i="211"/>
  <c r="J1107" i="211"/>
  <c r="H1107" i="211"/>
  <c r="M1106" i="211"/>
  <c r="L1106" i="211"/>
  <c r="J1106" i="211"/>
  <c r="H1106" i="211"/>
  <c r="M1105" i="211"/>
  <c r="L1105" i="211"/>
  <c r="J1105" i="211"/>
  <c r="H1105" i="211"/>
  <c r="M1104" i="211"/>
  <c r="L1104" i="211"/>
  <c r="J1104" i="211"/>
  <c r="H1104" i="211"/>
  <c r="M1103" i="211"/>
  <c r="L1103" i="211"/>
  <c r="J1103" i="211"/>
  <c r="H1103" i="211"/>
  <c r="M1102" i="211"/>
  <c r="L1102" i="211"/>
  <c r="J1102" i="211"/>
  <c r="H1102" i="211"/>
  <c r="M1101" i="211"/>
  <c r="L1101" i="211"/>
  <c r="J1101" i="211"/>
  <c r="H1101" i="211"/>
  <c r="M1100" i="211"/>
  <c r="L1100" i="211"/>
  <c r="J1100" i="211"/>
  <c r="H1100" i="211"/>
  <c r="M1099" i="211"/>
  <c r="L1099" i="211"/>
  <c r="J1099" i="211"/>
  <c r="H1099" i="211"/>
  <c r="M1098" i="211"/>
  <c r="L1098" i="211"/>
  <c r="J1098" i="211"/>
  <c r="H1098" i="211"/>
  <c r="M1097" i="211"/>
  <c r="L1097" i="211"/>
  <c r="J1097" i="211"/>
  <c r="H1097" i="211"/>
  <c r="M1096" i="211"/>
  <c r="L1096" i="211"/>
  <c r="J1096" i="211"/>
  <c r="H1096" i="211"/>
  <c r="M1095" i="211"/>
  <c r="L1095" i="211"/>
  <c r="J1095" i="211"/>
  <c r="H1095" i="211"/>
  <c r="M1094" i="211"/>
  <c r="L1094" i="211"/>
  <c r="J1094" i="211"/>
  <c r="H1094" i="211"/>
  <c r="M1091" i="211"/>
  <c r="L1091" i="211"/>
  <c r="J1091" i="211"/>
  <c r="H1091" i="211"/>
  <c r="M1090" i="211"/>
  <c r="L1090" i="211"/>
  <c r="J1090" i="211"/>
  <c r="H1090" i="211"/>
  <c r="M1088" i="211"/>
  <c r="L1088" i="211"/>
  <c r="J1088" i="211"/>
  <c r="H1088" i="211"/>
  <c r="M1087" i="211"/>
  <c r="L1087" i="211"/>
  <c r="J1087" i="211"/>
  <c r="H1087" i="211"/>
  <c r="M1086" i="211"/>
  <c r="L1086" i="211"/>
  <c r="J1086" i="211"/>
  <c r="H1086" i="211"/>
  <c r="M1085" i="211"/>
  <c r="L1085" i="211"/>
  <c r="J1085" i="211"/>
  <c r="H1085" i="211"/>
  <c r="M1084" i="211"/>
  <c r="L1084" i="211"/>
  <c r="J1084" i="211"/>
  <c r="H1084" i="211"/>
  <c r="M1083" i="211"/>
  <c r="L1083" i="211"/>
  <c r="J1083" i="211"/>
  <c r="H1083" i="211"/>
  <c r="M1082" i="211"/>
  <c r="L1082" i="211"/>
  <c r="J1082" i="211"/>
  <c r="H1082" i="211"/>
  <c r="M1081" i="211"/>
  <c r="L1081" i="211"/>
  <c r="J1081" i="211"/>
  <c r="H1081" i="211"/>
  <c r="M1080" i="211"/>
  <c r="L1080" i="211"/>
  <c r="J1080" i="211"/>
  <c r="H1080" i="211"/>
  <c r="M1079" i="211"/>
  <c r="L1079" i="211"/>
  <c r="J1079" i="211"/>
  <c r="H1079" i="211"/>
  <c r="M1078" i="211"/>
  <c r="L1078" i="211"/>
  <c r="J1078" i="211"/>
  <c r="H1078" i="211"/>
  <c r="M1077" i="211"/>
  <c r="L1077" i="211"/>
  <c r="J1077" i="211"/>
  <c r="H1077" i="211"/>
  <c r="M1076" i="211"/>
  <c r="L1076" i="211"/>
  <c r="J1076" i="211"/>
  <c r="H1076" i="211"/>
  <c r="M1075" i="211"/>
  <c r="L1075" i="211"/>
  <c r="J1075" i="211"/>
  <c r="H1075" i="211"/>
  <c r="M1074" i="211"/>
  <c r="L1074" i="211"/>
  <c r="J1074" i="211"/>
  <c r="H1074" i="211"/>
  <c r="M1073" i="211"/>
  <c r="L1073" i="211"/>
  <c r="J1073" i="211"/>
  <c r="H1073" i="211"/>
  <c r="M1072" i="211"/>
  <c r="L1072" i="211"/>
  <c r="J1072" i="211"/>
  <c r="H1072" i="211"/>
  <c r="M1071" i="211"/>
  <c r="L1071" i="211"/>
  <c r="J1071" i="211"/>
  <c r="H1071" i="211"/>
  <c r="M1070" i="211"/>
  <c r="L1070" i="211"/>
  <c r="J1070" i="211"/>
  <c r="H1070" i="211"/>
  <c r="M1069" i="211"/>
  <c r="L1069" i="211"/>
  <c r="J1069" i="211"/>
  <c r="H1069" i="211"/>
  <c r="M1068" i="211"/>
  <c r="L1068" i="211"/>
  <c r="J1068" i="211"/>
  <c r="H1068" i="211"/>
  <c r="M1067" i="211"/>
  <c r="L1067" i="211"/>
  <c r="J1067" i="211"/>
  <c r="H1067" i="211"/>
  <c r="M1066" i="211"/>
  <c r="L1066" i="211"/>
  <c r="J1066" i="211"/>
  <c r="H1066" i="211"/>
  <c r="M1065" i="211"/>
  <c r="L1065" i="211"/>
  <c r="J1065" i="211"/>
  <c r="H1065" i="211"/>
  <c r="M1064" i="211"/>
  <c r="L1064" i="211"/>
  <c r="J1064" i="211"/>
  <c r="H1064" i="211"/>
  <c r="M1063" i="211"/>
  <c r="L1063" i="211"/>
  <c r="J1063" i="211"/>
  <c r="H1063" i="211"/>
  <c r="M1062" i="211"/>
  <c r="L1062" i="211"/>
  <c r="J1062" i="211"/>
  <c r="H1062" i="211"/>
  <c r="M1061" i="211"/>
  <c r="L1061" i="211"/>
  <c r="J1061" i="211"/>
  <c r="H1061" i="211"/>
  <c r="M1060" i="211"/>
  <c r="L1060" i="211"/>
  <c r="J1060" i="211"/>
  <c r="H1060" i="211"/>
  <c r="M1059" i="211"/>
  <c r="L1059" i="211"/>
  <c r="J1059" i="211"/>
  <c r="H1059" i="211"/>
  <c r="M1058" i="211"/>
  <c r="L1058" i="211"/>
  <c r="J1058" i="211"/>
  <c r="H1058" i="211"/>
  <c r="M1057" i="211"/>
  <c r="L1057" i="211"/>
  <c r="J1057" i="211"/>
  <c r="H1057" i="211"/>
  <c r="M1056" i="211"/>
  <c r="L1056" i="211"/>
  <c r="J1056" i="211"/>
  <c r="H1056" i="211"/>
  <c r="M1055" i="211"/>
  <c r="L1055" i="211"/>
  <c r="J1055" i="211"/>
  <c r="H1055" i="211"/>
  <c r="M1054" i="211"/>
  <c r="L1054" i="211"/>
  <c r="J1054" i="211"/>
  <c r="H1054" i="211"/>
  <c r="M1053" i="211"/>
  <c r="L1053" i="211"/>
  <c r="J1053" i="211"/>
  <c r="H1053" i="211"/>
  <c r="M1052" i="211"/>
  <c r="L1052" i="211"/>
  <c r="J1052" i="211"/>
  <c r="H1052" i="211"/>
  <c r="M1051" i="211"/>
  <c r="L1051" i="211"/>
  <c r="J1051" i="211"/>
  <c r="H1051" i="211"/>
  <c r="M1050" i="211"/>
  <c r="L1050" i="211"/>
  <c r="J1050" i="211"/>
  <c r="H1050" i="211"/>
  <c r="M1049" i="211"/>
  <c r="L1049" i="211"/>
  <c r="J1049" i="211"/>
  <c r="H1049" i="211"/>
  <c r="M1048" i="211"/>
  <c r="L1048" i="211"/>
  <c r="J1048" i="211"/>
  <c r="H1048" i="211"/>
  <c r="M1047" i="211"/>
  <c r="L1047" i="211"/>
  <c r="J1047" i="211"/>
  <c r="H1047" i="211"/>
  <c r="M1046" i="211"/>
  <c r="L1046" i="211"/>
  <c r="J1046" i="211"/>
  <c r="H1046" i="211"/>
  <c r="M1045" i="211"/>
  <c r="L1045" i="211"/>
  <c r="J1045" i="211"/>
  <c r="H1045" i="211"/>
  <c r="M1044" i="211"/>
  <c r="L1044" i="211"/>
  <c r="J1044" i="211"/>
  <c r="H1044" i="211"/>
  <c r="M1043" i="211"/>
  <c r="L1043" i="211"/>
  <c r="J1043" i="211"/>
  <c r="H1043" i="211"/>
  <c r="M1042" i="211"/>
  <c r="L1042" i="211"/>
  <c r="J1042" i="211"/>
  <c r="H1042" i="211"/>
  <c r="M1041" i="211"/>
  <c r="L1041" i="211"/>
  <c r="J1041" i="211"/>
  <c r="H1041" i="211"/>
  <c r="M1040" i="211"/>
  <c r="L1040" i="211"/>
  <c r="J1040" i="211"/>
  <c r="H1040" i="211"/>
  <c r="M1039" i="211"/>
  <c r="L1039" i="211"/>
  <c r="J1039" i="211"/>
  <c r="H1039" i="211"/>
  <c r="M1038" i="211"/>
  <c r="L1038" i="211"/>
  <c r="J1038" i="211"/>
  <c r="H1038" i="211"/>
  <c r="M1037" i="211"/>
  <c r="L1037" i="211"/>
  <c r="J1037" i="211"/>
  <c r="H1037" i="211"/>
  <c r="M1036" i="211"/>
  <c r="L1036" i="211"/>
  <c r="J1036" i="211"/>
  <c r="H1036" i="211"/>
  <c r="M1035" i="211"/>
  <c r="L1035" i="211"/>
  <c r="J1035" i="211"/>
  <c r="H1035" i="211"/>
  <c r="M1034" i="211"/>
  <c r="L1034" i="211"/>
  <c r="J1034" i="211"/>
  <c r="H1034" i="211"/>
  <c r="M1033" i="211"/>
  <c r="L1033" i="211"/>
  <c r="J1033" i="211"/>
  <c r="H1033" i="211"/>
  <c r="M1032" i="211"/>
  <c r="L1032" i="211"/>
  <c r="J1032" i="211"/>
  <c r="H1032" i="211"/>
  <c r="M1031" i="211"/>
  <c r="L1031" i="211"/>
  <c r="J1031" i="211"/>
  <c r="H1031" i="211"/>
  <c r="M1030" i="211"/>
  <c r="L1030" i="211"/>
  <c r="J1030" i="211"/>
  <c r="H1030" i="211"/>
  <c r="M1029" i="211"/>
  <c r="L1029" i="211"/>
  <c r="J1029" i="211"/>
  <c r="H1029" i="211"/>
  <c r="M1028" i="211"/>
  <c r="L1028" i="211"/>
  <c r="J1028" i="211"/>
  <c r="H1028" i="211"/>
  <c r="M1027" i="211"/>
  <c r="L1027" i="211"/>
  <c r="J1027" i="211"/>
  <c r="H1027" i="211"/>
  <c r="M1026" i="211"/>
  <c r="L1026" i="211"/>
  <c r="J1026" i="211"/>
  <c r="H1026" i="211"/>
  <c r="M1025" i="211"/>
  <c r="L1025" i="211"/>
  <c r="J1025" i="211"/>
  <c r="H1025" i="211"/>
  <c r="M1024" i="211"/>
  <c r="L1024" i="211"/>
  <c r="J1024" i="211"/>
  <c r="H1024" i="211"/>
  <c r="M1023" i="211"/>
  <c r="L1023" i="211"/>
  <c r="J1023" i="211"/>
  <c r="H1023" i="211"/>
  <c r="M1022" i="211"/>
  <c r="L1022" i="211"/>
  <c r="J1022" i="211"/>
  <c r="H1022" i="211"/>
  <c r="M1021" i="211"/>
  <c r="L1021" i="211"/>
  <c r="J1021" i="211"/>
  <c r="H1021" i="211"/>
  <c r="M1020" i="211"/>
  <c r="L1020" i="211"/>
  <c r="J1020" i="211"/>
  <c r="H1020" i="211"/>
  <c r="M1019" i="211"/>
  <c r="L1019" i="211"/>
  <c r="J1019" i="211"/>
  <c r="H1019" i="211"/>
  <c r="M1018" i="211"/>
  <c r="L1018" i="211"/>
  <c r="J1018" i="211"/>
  <c r="H1018" i="211"/>
  <c r="M1017" i="211"/>
  <c r="L1017" i="211"/>
  <c r="J1017" i="211"/>
  <c r="H1017" i="211"/>
  <c r="M1016" i="211"/>
  <c r="L1016" i="211"/>
  <c r="J1016" i="211"/>
  <c r="H1016" i="211"/>
  <c r="M1015" i="211"/>
  <c r="L1015" i="211"/>
  <c r="J1015" i="211"/>
  <c r="H1015" i="211"/>
  <c r="M1014" i="211"/>
  <c r="L1014" i="211"/>
  <c r="J1014" i="211"/>
  <c r="H1014" i="211"/>
  <c r="M1013" i="211"/>
  <c r="L1013" i="211"/>
  <c r="J1013" i="211"/>
  <c r="H1013" i="211"/>
  <c r="M1012" i="211"/>
  <c r="L1012" i="211"/>
  <c r="J1012" i="211"/>
  <c r="H1012" i="211"/>
  <c r="M1011" i="211"/>
  <c r="L1011" i="211"/>
  <c r="J1011" i="211"/>
  <c r="H1011" i="211"/>
  <c r="M1010" i="211"/>
  <c r="L1010" i="211"/>
  <c r="J1010" i="211"/>
  <c r="H1010" i="211"/>
  <c r="M1009" i="211"/>
  <c r="L1009" i="211"/>
  <c r="J1009" i="211"/>
  <c r="H1009" i="211"/>
  <c r="M1008" i="211"/>
  <c r="L1008" i="211"/>
  <c r="J1008" i="211"/>
  <c r="H1008" i="211"/>
  <c r="M1007" i="211"/>
  <c r="L1007" i="211"/>
  <c r="J1007" i="211"/>
  <c r="H1007" i="211"/>
  <c r="M1006" i="211"/>
  <c r="L1006" i="211"/>
  <c r="J1006" i="211"/>
  <c r="H1006" i="211"/>
  <c r="M1005" i="211"/>
  <c r="L1005" i="211"/>
  <c r="J1005" i="211"/>
  <c r="H1005" i="211"/>
  <c r="M1004" i="211"/>
  <c r="L1004" i="211"/>
  <c r="J1004" i="211"/>
  <c r="H1004" i="211"/>
  <c r="M1003" i="211"/>
  <c r="L1003" i="211"/>
  <c r="J1003" i="211"/>
  <c r="H1003" i="211"/>
  <c r="M1002" i="211"/>
  <c r="L1002" i="211"/>
  <c r="J1002" i="211"/>
  <c r="H1002" i="211"/>
  <c r="M1001" i="211"/>
  <c r="L1001" i="211"/>
  <c r="J1001" i="211"/>
  <c r="H1001" i="211"/>
  <c r="M1000" i="211"/>
  <c r="L1000" i="211"/>
  <c r="J1000" i="211"/>
  <c r="H1000" i="211"/>
  <c r="M999" i="211"/>
  <c r="L999" i="211"/>
  <c r="J999" i="211"/>
  <c r="H999" i="211"/>
  <c r="M998" i="211"/>
  <c r="L998" i="211"/>
  <c r="J998" i="211"/>
  <c r="H998" i="211"/>
  <c r="M997" i="211"/>
  <c r="L997" i="211"/>
  <c r="J997" i="211"/>
  <c r="H997" i="211"/>
  <c r="M996" i="211"/>
  <c r="L996" i="211"/>
  <c r="J996" i="211"/>
  <c r="H996" i="211"/>
  <c r="M995" i="211"/>
  <c r="L995" i="211"/>
  <c r="J995" i="211"/>
  <c r="H995" i="211"/>
  <c r="M994" i="211"/>
  <c r="L994" i="211"/>
  <c r="J994" i="211"/>
  <c r="H994" i="211"/>
  <c r="M993" i="211"/>
  <c r="L993" i="211"/>
  <c r="J993" i="211"/>
  <c r="H993" i="211"/>
  <c r="M992" i="211"/>
  <c r="L992" i="211"/>
  <c r="J992" i="211"/>
  <c r="H992" i="211"/>
  <c r="M991" i="211"/>
  <c r="L991" i="211"/>
  <c r="J991" i="211"/>
  <c r="H991" i="211"/>
  <c r="M990" i="211"/>
  <c r="L990" i="211"/>
  <c r="J990" i="211"/>
  <c r="H990" i="211"/>
  <c r="M989" i="211"/>
  <c r="L989" i="211"/>
  <c r="J989" i="211"/>
  <c r="H989" i="211"/>
  <c r="M988" i="211"/>
  <c r="L988" i="211"/>
  <c r="J988" i="211"/>
  <c r="H988" i="211"/>
  <c r="M987" i="211"/>
  <c r="L987" i="211"/>
  <c r="J987" i="211"/>
  <c r="H987" i="211"/>
  <c r="M986" i="211"/>
  <c r="L986" i="211"/>
  <c r="J986" i="211"/>
  <c r="H986" i="211"/>
  <c r="M985" i="211"/>
  <c r="L985" i="211"/>
  <c r="J985" i="211"/>
  <c r="H985" i="211"/>
  <c r="M984" i="211"/>
  <c r="L984" i="211"/>
  <c r="J984" i="211"/>
  <c r="H984" i="211"/>
  <c r="M983" i="211"/>
  <c r="L983" i="211"/>
  <c r="J983" i="211"/>
  <c r="H983" i="211"/>
  <c r="M982" i="211"/>
  <c r="L982" i="211"/>
  <c r="J982" i="211"/>
  <c r="H982" i="211"/>
  <c r="M981" i="211"/>
  <c r="L981" i="211"/>
  <c r="J981" i="211"/>
  <c r="H981" i="211"/>
  <c r="M980" i="211"/>
  <c r="L980" i="211"/>
  <c r="J980" i="211"/>
  <c r="H980" i="211"/>
  <c r="M979" i="211"/>
  <c r="L979" i="211"/>
  <c r="J979" i="211"/>
  <c r="H979" i="211"/>
  <c r="M978" i="211"/>
  <c r="L978" i="211"/>
  <c r="J978" i="211"/>
  <c r="H978" i="211"/>
  <c r="M977" i="211"/>
  <c r="L977" i="211"/>
  <c r="J977" i="211"/>
  <c r="H977" i="211"/>
  <c r="M976" i="211"/>
  <c r="L976" i="211"/>
  <c r="J976" i="211"/>
  <c r="H976" i="211"/>
  <c r="M975" i="211"/>
  <c r="L975" i="211"/>
  <c r="J975" i="211"/>
  <c r="H975" i="211"/>
  <c r="M974" i="211"/>
  <c r="L974" i="211"/>
  <c r="J974" i="211"/>
  <c r="H974" i="211"/>
  <c r="M973" i="211"/>
  <c r="L973" i="211"/>
  <c r="J973" i="211"/>
  <c r="H973" i="211"/>
  <c r="M972" i="211"/>
  <c r="L972" i="211"/>
  <c r="J972" i="211"/>
  <c r="H972" i="211"/>
  <c r="M971" i="211"/>
  <c r="L971" i="211"/>
  <c r="J971" i="211"/>
  <c r="H971" i="211"/>
  <c r="M970" i="211"/>
  <c r="L970" i="211"/>
  <c r="J970" i="211"/>
  <c r="H970" i="211"/>
  <c r="M969" i="211"/>
  <c r="L969" i="211"/>
  <c r="J969" i="211"/>
  <c r="H969" i="211"/>
  <c r="M968" i="211"/>
  <c r="L968" i="211"/>
  <c r="J968" i="211"/>
  <c r="H968" i="211"/>
  <c r="M967" i="211"/>
  <c r="L967" i="211"/>
  <c r="J967" i="211"/>
  <c r="H967" i="211"/>
  <c r="M966" i="211"/>
  <c r="L966" i="211"/>
  <c r="J966" i="211"/>
  <c r="H966" i="211"/>
  <c r="M965" i="211"/>
  <c r="L965" i="211"/>
  <c r="J965" i="211"/>
  <c r="H965" i="211"/>
  <c r="M964" i="211"/>
  <c r="L964" i="211"/>
  <c r="J964" i="211"/>
  <c r="H964" i="211"/>
  <c r="M963" i="211"/>
  <c r="L963" i="211"/>
  <c r="J963" i="211"/>
  <c r="H963" i="211"/>
  <c r="M962" i="211"/>
  <c r="L962" i="211"/>
  <c r="J962" i="211"/>
  <c r="H962" i="211"/>
  <c r="M961" i="211"/>
  <c r="L961" i="211"/>
  <c r="J961" i="211"/>
  <c r="H961" i="211"/>
  <c r="M960" i="211"/>
  <c r="L960" i="211"/>
  <c r="J960" i="211"/>
  <c r="H960" i="211"/>
  <c r="M959" i="211"/>
  <c r="L959" i="211"/>
  <c r="J959" i="211"/>
  <c r="H959" i="211"/>
  <c r="M958" i="211"/>
  <c r="L958" i="211"/>
  <c r="J958" i="211"/>
  <c r="H958" i="211"/>
  <c r="M955" i="211"/>
  <c r="L955" i="211"/>
  <c r="J955" i="211"/>
  <c r="H955" i="211"/>
  <c r="M954" i="211"/>
  <c r="L954" i="211"/>
  <c r="J954" i="211"/>
  <c r="H954" i="211"/>
  <c r="M953" i="211"/>
  <c r="L953" i="211"/>
  <c r="J953" i="211"/>
  <c r="H953" i="211"/>
  <c r="M952" i="211"/>
  <c r="L952" i="211"/>
  <c r="J952" i="211"/>
  <c r="H952" i="211"/>
  <c r="M951" i="211"/>
  <c r="L951" i="211"/>
  <c r="J951" i="211"/>
  <c r="H951" i="211"/>
  <c r="M950" i="211"/>
  <c r="L950" i="211"/>
  <c r="J950" i="211"/>
  <c r="H950" i="211"/>
  <c r="M949" i="211"/>
  <c r="L949" i="211"/>
  <c r="J949" i="211"/>
  <c r="H949" i="211"/>
  <c r="M948" i="211"/>
  <c r="L948" i="211"/>
  <c r="J948" i="211"/>
  <c r="H948" i="211"/>
  <c r="M947" i="211"/>
  <c r="L947" i="211"/>
  <c r="J947" i="211"/>
  <c r="H947" i="211"/>
  <c r="M946" i="211"/>
  <c r="L946" i="211"/>
  <c r="J946" i="211"/>
  <c r="H946" i="211"/>
  <c r="M945" i="211"/>
  <c r="L945" i="211"/>
  <c r="J945" i="211"/>
  <c r="H945" i="211"/>
  <c r="M944" i="211"/>
  <c r="L944" i="211"/>
  <c r="J944" i="211"/>
  <c r="H944" i="211"/>
  <c r="M943" i="211"/>
  <c r="L943" i="211"/>
  <c r="J943" i="211"/>
  <c r="H943" i="211"/>
  <c r="M942" i="211"/>
  <c r="L942" i="211"/>
  <c r="J942" i="211"/>
  <c r="H942" i="211"/>
  <c r="M941" i="211"/>
  <c r="L941" i="211"/>
  <c r="J941" i="211"/>
  <c r="H941" i="211"/>
  <c r="M940" i="211"/>
  <c r="L940" i="211"/>
  <c r="J940" i="211"/>
  <c r="H940" i="211"/>
  <c r="M939" i="211"/>
  <c r="L939" i="211"/>
  <c r="J939" i="211"/>
  <c r="H939" i="211"/>
  <c r="M938" i="211"/>
  <c r="L938" i="211"/>
  <c r="J938" i="211"/>
  <c r="H938" i="211"/>
  <c r="M937" i="211"/>
  <c r="L937" i="211"/>
  <c r="J937" i="211"/>
  <c r="H937" i="211"/>
  <c r="M936" i="211"/>
  <c r="L936" i="211"/>
  <c r="J936" i="211"/>
  <c r="H936" i="211"/>
  <c r="M935" i="211"/>
  <c r="L935" i="211"/>
  <c r="J935" i="211"/>
  <c r="H935" i="211"/>
  <c r="M934" i="211"/>
  <c r="L934" i="211"/>
  <c r="J934" i="211"/>
  <c r="H934" i="211"/>
  <c r="M933" i="211"/>
  <c r="L933" i="211"/>
  <c r="J933" i="211"/>
  <c r="H933" i="211"/>
  <c r="M932" i="211"/>
  <c r="L932" i="211"/>
  <c r="J932" i="211"/>
  <c r="H932" i="211"/>
  <c r="M931" i="211"/>
  <c r="L931" i="211"/>
  <c r="J931" i="211"/>
  <c r="H931" i="211"/>
  <c r="M930" i="211"/>
  <c r="L930" i="211"/>
  <c r="J930" i="211"/>
  <c r="H930" i="211"/>
  <c r="M929" i="211"/>
  <c r="L929" i="211"/>
  <c r="J929" i="211"/>
  <c r="H929" i="211"/>
  <c r="M928" i="211"/>
  <c r="L928" i="211"/>
  <c r="J928" i="211"/>
  <c r="H928" i="211"/>
  <c r="M927" i="211"/>
  <c r="L927" i="211"/>
  <c r="J927" i="211"/>
  <c r="H927" i="211"/>
  <c r="M926" i="211"/>
  <c r="L926" i="211"/>
  <c r="J926" i="211"/>
  <c r="H926" i="211"/>
  <c r="M925" i="211"/>
  <c r="L925" i="211"/>
  <c r="J925" i="211"/>
  <c r="H925" i="211"/>
  <c r="M924" i="211"/>
  <c r="M923" i="211"/>
  <c r="L923" i="211"/>
  <c r="J923" i="211"/>
  <c r="H923" i="211"/>
  <c r="M922" i="211"/>
  <c r="L922" i="211"/>
  <c r="J922" i="211"/>
  <c r="H922" i="211"/>
  <c r="M921" i="211"/>
  <c r="L921" i="211"/>
  <c r="J921" i="211"/>
  <c r="H921" i="211"/>
  <c r="M920" i="211"/>
  <c r="L920" i="211"/>
  <c r="J920" i="211"/>
  <c r="H920" i="211"/>
  <c r="M919" i="211"/>
  <c r="L919" i="211"/>
  <c r="J919" i="211"/>
  <c r="H919" i="211"/>
  <c r="M918" i="211"/>
  <c r="L918" i="211"/>
  <c r="J918" i="211"/>
  <c r="H918" i="211"/>
  <c r="M917" i="211"/>
  <c r="L917" i="211"/>
  <c r="J917" i="211"/>
  <c r="H917" i="211"/>
  <c r="M916" i="211"/>
  <c r="L916" i="211"/>
  <c r="J916" i="211"/>
  <c r="H916" i="211"/>
  <c r="M915" i="211"/>
  <c r="L915" i="211"/>
  <c r="J915" i="211"/>
  <c r="H915" i="211"/>
  <c r="M914" i="211"/>
  <c r="L914" i="211"/>
  <c r="J914" i="211"/>
  <c r="H914" i="211"/>
  <c r="M913" i="211"/>
  <c r="L913" i="211"/>
  <c r="J913" i="211"/>
  <c r="H913" i="211"/>
  <c r="M912" i="211"/>
  <c r="L912" i="211"/>
  <c r="J912" i="211"/>
  <c r="H912" i="211"/>
  <c r="M911" i="211"/>
  <c r="L911" i="211"/>
  <c r="J911" i="211"/>
  <c r="H911" i="211"/>
  <c r="M910" i="211"/>
  <c r="L910" i="211"/>
  <c r="J910" i="211"/>
  <c r="H910" i="211"/>
  <c r="M907" i="211"/>
  <c r="L907" i="211"/>
  <c r="J907" i="211"/>
  <c r="H907" i="211"/>
  <c r="M905" i="211"/>
  <c r="L905" i="211"/>
  <c r="J905" i="211"/>
  <c r="H905" i="211"/>
  <c r="M904" i="211"/>
  <c r="L904" i="211"/>
  <c r="J904" i="211"/>
  <c r="H904" i="211"/>
  <c r="M903" i="211"/>
  <c r="L903" i="211"/>
  <c r="J903" i="211"/>
  <c r="H903" i="211"/>
  <c r="M902" i="211"/>
  <c r="L902" i="211"/>
  <c r="J902" i="211"/>
  <c r="H902" i="211"/>
  <c r="M901" i="211"/>
  <c r="L901" i="211"/>
  <c r="J901" i="211"/>
  <c r="H901" i="211"/>
  <c r="M900" i="211"/>
  <c r="L900" i="211"/>
  <c r="J900" i="211"/>
  <c r="H900" i="211"/>
  <c r="M899" i="211"/>
  <c r="L899" i="211"/>
  <c r="J899" i="211"/>
  <c r="H899" i="211"/>
  <c r="M898" i="211"/>
  <c r="L898" i="211"/>
  <c r="J898" i="211"/>
  <c r="H898" i="211"/>
  <c r="M897" i="211"/>
  <c r="L897" i="211"/>
  <c r="J897" i="211"/>
  <c r="H897" i="211"/>
  <c r="M896" i="211"/>
  <c r="L896" i="211"/>
  <c r="J896" i="211"/>
  <c r="H896" i="211"/>
  <c r="M895" i="211"/>
  <c r="L895" i="211"/>
  <c r="J895" i="211"/>
  <c r="H895" i="211"/>
  <c r="M894" i="211"/>
  <c r="L894" i="211"/>
  <c r="J894" i="211"/>
  <c r="H894" i="211"/>
  <c r="M893" i="211"/>
  <c r="L893" i="211"/>
  <c r="J893" i="211"/>
  <c r="H893" i="211"/>
  <c r="M892" i="211"/>
  <c r="L892" i="211"/>
  <c r="J892" i="211"/>
  <c r="H892" i="211"/>
  <c r="M891" i="211"/>
  <c r="L891" i="211"/>
  <c r="J891" i="211"/>
  <c r="H891" i="211"/>
  <c r="M890" i="211"/>
  <c r="L890" i="211"/>
  <c r="J890" i="211"/>
  <c r="H890" i="211"/>
  <c r="M889" i="211"/>
  <c r="L889" i="211"/>
  <c r="J889" i="211"/>
  <c r="H889" i="211"/>
  <c r="M888" i="211"/>
  <c r="L888" i="211"/>
  <c r="J888" i="211"/>
  <c r="H888" i="211"/>
  <c r="M887" i="211"/>
  <c r="L887" i="211"/>
  <c r="J887" i="211"/>
  <c r="H887" i="211"/>
  <c r="M886" i="211"/>
  <c r="L886" i="211"/>
  <c r="J886" i="211"/>
  <c r="H886" i="211"/>
  <c r="M885" i="211"/>
  <c r="L885" i="211"/>
  <c r="J885" i="211"/>
  <c r="H885" i="211"/>
  <c r="M884" i="211"/>
  <c r="L884" i="211"/>
  <c r="J884" i="211"/>
  <c r="H884" i="211"/>
  <c r="M883" i="211"/>
  <c r="L883" i="211"/>
  <c r="J883" i="211"/>
  <c r="H883" i="211"/>
  <c r="M882" i="211"/>
  <c r="L882" i="211"/>
  <c r="J882" i="211"/>
  <c r="H882" i="211"/>
  <c r="M881" i="211"/>
  <c r="L881" i="211"/>
  <c r="J881" i="211"/>
  <c r="H881" i="211"/>
  <c r="M880" i="211"/>
  <c r="L880" i="211"/>
  <c r="J880" i="211"/>
  <c r="H880" i="211"/>
  <c r="M879" i="211"/>
  <c r="L879" i="211"/>
  <c r="J879" i="211"/>
  <c r="H879" i="211"/>
  <c r="M878" i="211"/>
  <c r="L878" i="211"/>
  <c r="J878" i="211"/>
  <c r="H878" i="211"/>
  <c r="M877" i="211"/>
  <c r="L877" i="211"/>
  <c r="J877" i="211"/>
  <c r="H877" i="211"/>
  <c r="M876" i="211"/>
  <c r="L876" i="211"/>
  <c r="J876" i="211"/>
  <c r="H876" i="211"/>
  <c r="M875" i="211"/>
  <c r="L875" i="211"/>
  <c r="J875" i="211"/>
  <c r="H875" i="211"/>
  <c r="M874" i="211"/>
  <c r="L874" i="211"/>
  <c r="J874" i="211"/>
  <c r="H874" i="211"/>
  <c r="M873" i="211"/>
  <c r="L873" i="211"/>
  <c r="J873" i="211"/>
  <c r="H873" i="211"/>
  <c r="M872" i="211"/>
  <c r="L872" i="211"/>
  <c r="J872" i="211"/>
  <c r="H872" i="211"/>
  <c r="M871" i="211"/>
  <c r="L871" i="211"/>
  <c r="J871" i="211"/>
  <c r="H871" i="211"/>
  <c r="M870" i="211"/>
  <c r="L870" i="211"/>
  <c r="J870" i="211"/>
  <c r="H870" i="211"/>
  <c r="M869" i="211"/>
  <c r="L869" i="211"/>
  <c r="J869" i="211"/>
  <c r="H869" i="211"/>
  <c r="M868" i="211"/>
  <c r="L868" i="211"/>
  <c r="J868" i="211"/>
  <c r="H868" i="211"/>
  <c r="M867" i="211"/>
  <c r="L867" i="211"/>
  <c r="J867" i="211"/>
  <c r="H867" i="211"/>
  <c r="M866" i="211"/>
  <c r="L866" i="211"/>
  <c r="J866" i="211"/>
  <c r="H866" i="211"/>
  <c r="M865" i="211"/>
  <c r="L865" i="211"/>
  <c r="J865" i="211"/>
  <c r="H865" i="211"/>
  <c r="M864" i="211"/>
  <c r="L864" i="211"/>
  <c r="J864" i="211"/>
  <c r="H864" i="211"/>
  <c r="M863" i="211"/>
  <c r="L863" i="211"/>
  <c r="J863" i="211"/>
  <c r="H863" i="211"/>
  <c r="M862" i="211"/>
  <c r="L862" i="211"/>
  <c r="J862" i="211"/>
  <c r="H862" i="211"/>
  <c r="M861" i="211"/>
  <c r="L861" i="211"/>
  <c r="J861" i="211"/>
  <c r="H861" i="211"/>
  <c r="M860" i="211"/>
  <c r="L860" i="211"/>
  <c r="J860" i="211"/>
  <c r="H860" i="211"/>
  <c r="M859" i="211"/>
  <c r="L859" i="211"/>
  <c r="J859" i="211"/>
  <c r="H859" i="211"/>
  <c r="M858" i="211"/>
  <c r="L858" i="211"/>
  <c r="J858" i="211"/>
  <c r="H858" i="211"/>
  <c r="M857" i="211"/>
  <c r="L857" i="211"/>
  <c r="J857" i="211"/>
  <c r="H857" i="211"/>
  <c r="M856" i="211"/>
  <c r="L856" i="211"/>
  <c r="J856" i="211"/>
  <c r="H856" i="211"/>
  <c r="M855" i="211"/>
  <c r="L855" i="211"/>
  <c r="J855" i="211"/>
  <c r="H855" i="211"/>
  <c r="M854" i="211"/>
  <c r="L854" i="211"/>
  <c r="J854" i="211"/>
  <c r="H854" i="211"/>
  <c r="M853" i="211"/>
  <c r="L853" i="211"/>
  <c r="J853" i="211"/>
  <c r="H853" i="211"/>
  <c r="M852" i="211"/>
  <c r="L852" i="211"/>
  <c r="J852" i="211"/>
  <c r="H852" i="211"/>
  <c r="M851" i="211"/>
  <c r="L851" i="211"/>
  <c r="J851" i="211"/>
  <c r="H851" i="211"/>
  <c r="M850" i="211"/>
  <c r="L850" i="211"/>
  <c r="J850" i="211"/>
  <c r="H850" i="211"/>
  <c r="M849" i="211"/>
  <c r="L849" i="211"/>
  <c r="J849" i="211"/>
  <c r="H849" i="211"/>
  <c r="M848" i="211"/>
  <c r="L848" i="211"/>
  <c r="J848" i="211"/>
  <c r="H848" i="211"/>
  <c r="M847" i="211"/>
  <c r="L847" i="211"/>
  <c r="J847" i="211"/>
  <c r="H847" i="211"/>
  <c r="M846" i="211"/>
  <c r="L846" i="211"/>
  <c r="J846" i="211"/>
  <c r="H846" i="211"/>
  <c r="M845" i="211"/>
  <c r="L845" i="211"/>
  <c r="J845" i="211"/>
  <c r="H845" i="211"/>
  <c r="M844" i="211"/>
  <c r="L844" i="211"/>
  <c r="J844" i="211"/>
  <c r="H844" i="211"/>
  <c r="M843" i="211"/>
  <c r="L843" i="211"/>
  <c r="J843" i="211"/>
  <c r="H843" i="211"/>
  <c r="M842" i="211"/>
  <c r="L842" i="211"/>
  <c r="J842" i="211"/>
  <c r="H842" i="211"/>
  <c r="M841" i="211"/>
  <c r="L841" i="211"/>
  <c r="J841" i="211"/>
  <c r="H841" i="211"/>
  <c r="M840" i="211"/>
  <c r="L840" i="211"/>
  <c r="J840" i="211"/>
  <c r="H840" i="211"/>
  <c r="M839" i="211"/>
  <c r="L839" i="211"/>
  <c r="J839" i="211"/>
  <c r="H839" i="211"/>
  <c r="M838" i="211"/>
  <c r="L838" i="211"/>
  <c r="J838" i="211"/>
  <c r="H838" i="211"/>
  <c r="M837" i="211"/>
  <c r="L837" i="211"/>
  <c r="J837" i="211"/>
  <c r="H837" i="211"/>
  <c r="M836" i="211"/>
  <c r="L836" i="211"/>
  <c r="J836" i="211"/>
  <c r="H836" i="211"/>
  <c r="M835" i="211"/>
  <c r="L835" i="211"/>
  <c r="J835" i="211"/>
  <c r="H835" i="211"/>
  <c r="M834" i="211"/>
  <c r="L834" i="211"/>
  <c r="J834" i="211"/>
  <c r="H834" i="211"/>
  <c r="M833" i="211"/>
  <c r="L833" i="211"/>
  <c r="J833" i="211"/>
  <c r="H833" i="211"/>
  <c r="M832" i="211"/>
  <c r="L832" i="211"/>
  <c r="J832" i="211"/>
  <c r="H832" i="211"/>
  <c r="M831" i="211"/>
  <c r="L831" i="211"/>
  <c r="J831" i="211"/>
  <c r="H831" i="211"/>
  <c r="M830" i="211"/>
  <c r="L830" i="211"/>
  <c r="J830" i="211"/>
  <c r="H830" i="211"/>
  <c r="M829" i="211"/>
  <c r="L829" i="211"/>
  <c r="J829" i="211"/>
  <c r="H829" i="211"/>
  <c r="M828" i="211"/>
  <c r="L828" i="211"/>
  <c r="J828" i="211"/>
  <c r="H828" i="211"/>
  <c r="M827" i="211"/>
  <c r="L827" i="211"/>
  <c r="J827" i="211"/>
  <c r="H827" i="211"/>
  <c r="M826" i="211"/>
  <c r="L826" i="211"/>
  <c r="J826" i="211"/>
  <c r="H826" i="211"/>
  <c r="M825" i="211"/>
  <c r="L825" i="211"/>
  <c r="J825" i="211"/>
  <c r="H825" i="211"/>
  <c r="M824" i="211"/>
  <c r="L824" i="211"/>
  <c r="J824" i="211"/>
  <c r="H824" i="211"/>
  <c r="M823" i="211"/>
  <c r="L823" i="211"/>
  <c r="J823" i="211"/>
  <c r="H823" i="211"/>
  <c r="M822" i="211"/>
  <c r="L822" i="211"/>
  <c r="J822" i="211"/>
  <c r="H822" i="211"/>
  <c r="M821" i="211"/>
  <c r="L821" i="211"/>
  <c r="J821" i="211"/>
  <c r="H821" i="211"/>
  <c r="M820" i="211"/>
  <c r="L820" i="211"/>
  <c r="J820" i="211"/>
  <c r="H820" i="211"/>
  <c r="M819" i="211"/>
  <c r="L819" i="211"/>
  <c r="J819" i="211"/>
  <c r="H819" i="211"/>
  <c r="M818" i="211"/>
  <c r="L818" i="211"/>
  <c r="J818" i="211"/>
  <c r="H818" i="211"/>
  <c r="M817" i="211"/>
  <c r="L817" i="211"/>
  <c r="J817" i="211"/>
  <c r="H817" i="211"/>
  <c r="M816" i="211"/>
  <c r="L816" i="211"/>
  <c r="J816" i="211"/>
  <c r="H816" i="211"/>
  <c r="M815" i="211"/>
  <c r="L815" i="211"/>
  <c r="J815" i="211"/>
  <c r="H815" i="211"/>
  <c r="M814" i="211"/>
  <c r="L814" i="211"/>
  <c r="J814" i="211"/>
  <c r="H814" i="211"/>
  <c r="M813" i="211"/>
  <c r="L813" i="211"/>
  <c r="J813" i="211"/>
  <c r="H813" i="211"/>
  <c r="M812" i="211"/>
  <c r="L812" i="211"/>
  <c r="J812" i="211"/>
  <c r="H812" i="211"/>
  <c r="M811" i="211"/>
  <c r="L811" i="211"/>
  <c r="J811" i="211"/>
  <c r="H811" i="211"/>
  <c r="M810" i="211"/>
  <c r="L810" i="211"/>
  <c r="J810" i="211"/>
  <c r="H810" i="211"/>
  <c r="M809" i="211"/>
  <c r="L809" i="211"/>
  <c r="J809" i="211"/>
  <c r="H809" i="211"/>
  <c r="M808" i="211"/>
  <c r="L808" i="211"/>
  <c r="J808" i="211"/>
  <c r="H808" i="211"/>
  <c r="M807" i="211"/>
  <c r="L807" i="211"/>
  <c r="J807" i="211"/>
  <c r="H807" i="211"/>
  <c r="M806" i="211"/>
  <c r="L806" i="211"/>
  <c r="J806" i="211"/>
  <c r="H806" i="211"/>
  <c r="M805" i="211"/>
  <c r="L805" i="211"/>
  <c r="J805" i="211"/>
  <c r="H805" i="211"/>
  <c r="M804" i="211"/>
  <c r="L804" i="211"/>
  <c r="J804" i="211"/>
  <c r="H804" i="211"/>
  <c r="M803" i="211"/>
  <c r="L803" i="211"/>
  <c r="J803" i="211"/>
  <c r="H803" i="211"/>
  <c r="M802" i="211"/>
  <c r="L802" i="211"/>
  <c r="J802" i="211"/>
  <c r="H802" i="211"/>
  <c r="M801" i="211"/>
  <c r="L801" i="211"/>
  <c r="J801" i="211"/>
  <c r="H801" i="211"/>
  <c r="M800" i="211"/>
  <c r="L800" i="211"/>
  <c r="J800" i="211"/>
  <c r="H800" i="211"/>
  <c r="M799" i="211"/>
  <c r="L799" i="211"/>
  <c r="J799" i="211"/>
  <c r="H799" i="211"/>
  <c r="M798" i="211"/>
  <c r="L798" i="211"/>
  <c r="J798" i="211"/>
  <c r="H798" i="211"/>
  <c r="M797" i="211"/>
  <c r="L797" i="211"/>
  <c r="J797" i="211"/>
  <c r="H797" i="211"/>
  <c r="M796" i="211"/>
  <c r="L796" i="211"/>
  <c r="J796" i="211"/>
  <c r="H796" i="211"/>
  <c r="M795" i="211"/>
  <c r="L795" i="211"/>
  <c r="J795" i="211"/>
  <c r="H795" i="211"/>
  <c r="M794" i="211"/>
  <c r="L794" i="211"/>
  <c r="J794" i="211"/>
  <c r="H794" i="211"/>
  <c r="M791" i="211"/>
  <c r="L791" i="211"/>
  <c r="J791" i="211"/>
  <c r="H791" i="211"/>
  <c r="M790" i="211"/>
  <c r="L790" i="211"/>
  <c r="J790" i="211"/>
  <c r="H790" i="211"/>
  <c r="M789" i="211"/>
  <c r="L789" i="211"/>
  <c r="J789" i="211"/>
  <c r="H789" i="211"/>
  <c r="M788" i="211"/>
  <c r="L788" i="211"/>
  <c r="J788" i="211"/>
  <c r="H788" i="211"/>
  <c r="M787" i="211"/>
  <c r="L787" i="211"/>
  <c r="J787" i="211"/>
  <c r="H787" i="211"/>
  <c r="M786" i="211"/>
  <c r="L786" i="211"/>
  <c r="J786" i="211"/>
  <c r="H786" i="211"/>
  <c r="M785" i="211"/>
  <c r="L785" i="211"/>
  <c r="J785" i="211"/>
  <c r="H785" i="211"/>
  <c r="M784" i="211"/>
  <c r="L784" i="211"/>
  <c r="J784" i="211"/>
  <c r="H784" i="211"/>
  <c r="M783" i="211"/>
  <c r="L783" i="211"/>
  <c r="J783" i="211"/>
  <c r="H783" i="211"/>
  <c r="M782" i="211"/>
  <c r="L782" i="211"/>
  <c r="J782" i="211"/>
  <c r="H782" i="211"/>
  <c r="M781" i="211"/>
  <c r="L781" i="211"/>
  <c r="J781" i="211"/>
  <c r="H781" i="211"/>
  <c r="M780" i="211"/>
  <c r="L780" i="211"/>
  <c r="J780" i="211"/>
  <c r="H780" i="211"/>
  <c r="M779" i="211"/>
  <c r="L779" i="211"/>
  <c r="J779" i="211"/>
  <c r="H779" i="211"/>
  <c r="M778" i="211"/>
  <c r="L778" i="211"/>
  <c r="J778" i="211"/>
  <c r="H778" i="211"/>
  <c r="M777" i="211"/>
  <c r="L777" i="211"/>
  <c r="J777" i="211"/>
  <c r="H777" i="211"/>
  <c r="M776" i="211"/>
  <c r="L776" i="211"/>
  <c r="J776" i="211"/>
  <c r="H776" i="211"/>
  <c r="M775" i="211"/>
  <c r="L775" i="211"/>
  <c r="J775" i="211"/>
  <c r="H775" i="211"/>
  <c r="M774" i="211"/>
  <c r="L774" i="211"/>
  <c r="J774" i="211"/>
  <c r="H774" i="211"/>
  <c r="M773" i="211"/>
  <c r="L773" i="211"/>
  <c r="J773" i="211"/>
  <c r="H773" i="211"/>
  <c r="M772" i="211"/>
  <c r="L772" i="211"/>
  <c r="J772" i="211"/>
  <c r="H772" i="211"/>
  <c r="M771" i="211"/>
  <c r="L771" i="211"/>
  <c r="J771" i="211"/>
  <c r="H771" i="211"/>
  <c r="M770" i="211"/>
  <c r="L770" i="211"/>
  <c r="J770" i="211"/>
  <c r="H770" i="211"/>
  <c r="M769" i="211"/>
  <c r="L769" i="211"/>
  <c r="J769" i="211"/>
  <c r="H769" i="211"/>
  <c r="M768" i="211"/>
  <c r="L768" i="211"/>
  <c r="J768" i="211"/>
  <c r="H768" i="211"/>
  <c r="M767" i="211"/>
  <c r="L767" i="211"/>
  <c r="J767" i="211"/>
  <c r="H767" i="211"/>
  <c r="M766" i="211"/>
  <c r="L766" i="211"/>
  <c r="J766" i="211"/>
  <c r="H766" i="211"/>
  <c r="M765" i="211"/>
  <c r="L765" i="211"/>
  <c r="J765" i="211"/>
  <c r="H765" i="211"/>
  <c r="M764" i="211"/>
  <c r="L764" i="211"/>
  <c r="J764" i="211"/>
  <c r="H764" i="211"/>
  <c r="M763" i="211"/>
  <c r="L763" i="211"/>
  <c r="J763" i="211"/>
  <c r="H763" i="211"/>
  <c r="M762" i="211"/>
  <c r="L762" i="211"/>
  <c r="J762" i="211"/>
  <c r="H762" i="211"/>
  <c r="M761" i="211"/>
  <c r="L761" i="211"/>
  <c r="J761" i="211"/>
  <c r="H761" i="211"/>
  <c r="M760" i="211"/>
  <c r="L760" i="211"/>
  <c r="J760" i="211"/>
  <c r="H760" i="211"/>
  <c r="M759" i="211"/>
  <c r="L759" i="211"/>
  <c r="J759" i="211"/>
  <c r="H759" i="211"/>
  <c r="M758" i="211"/>
  <c r="L758" i="211"/>
  <c r="J758" i="211"/>
  <c r="H758" i="211"/>
  <c r="M757" i="211"/>
  <c r="L757" i="211"/>
  <c r="J757" i="211"/>
  <c r="H757" i="211"/>
  <c r="M756" i="211"/>
  <c r="L756" i="211"/>
  <c r="J756" i="211"/>
  <c r="H756" i="211"/>
  <c r="M755" i="211"/>
  <c r="L755" i="211"/>
  <c r="J755" i="211"/>
  <c r="H755" i="211"/>
  <c r="M754" i="211"/>
  <c r="L754" i="211"/>
  <c r="J754" i="211"/>
  <c r="H754" i="211"/>
  <c r="M753" i="211"/>
  <c r="L753" i="211"/>
  <c r="J753" i="211"/>
  <c r="H753" i="211"/>
  <c r="M752" i="211"/>
  <c r="M749" i="211"/>
  <c r="M748" i="211"/>
  <c r="M747" i="211"/>
  <c r="M746" i="211"/>
  <c r="M745" i="211"/>
  <c r="M744" i="211"/>
  <c r="M743" i="211"/>
  <c r="M742" i="211"/>
  <c r="M741" i="211"/>
  <c r="M740" i="211"/>
  <c r="M739" i="211"/>
  <c r="M738" i="211"/>
  <c r="M737" i="211"/>
  <c r="M736" i="211"/>
  <c r="M735" i="211"/>
  <c r="M734" i="211"/>
  <c r="M733" i="211"/>
  <c r="M732" i="211"/>
  <c r="M731" i="211"/>
  <c r="M730" i="211"/>
  <c r="M729" i="211"/>
  <c r="M728" i="211"/>
  <c r="L728" i="211"/>
  <c r="J728" i="211"/>
  <c r="H728" i="211"/>
  <c r="M727" i="211"/>
  <c r="L727" i="211"/>
  <c r="J727" i="211"/>
  <c r="H727" i="211"/>
  <c r="M726" i="211"/>
  <c r="L726" i="211"/>
  <c r="J726" i="211"/>
  <c r="H726" i="211"/>
  <c r="M725" i="211"/>
  <c r="L725" i="211"/>
  <c r="J725" i="211"/>
  <c r="H725" i="211"/>
  <c r="M724" i="211"/>
  <c r="L724" i="211"/>
  <c r="J724" i="211"/>
  <c r="H724" i="211"/>
  <c r="M723" i="211"/>
  <c r="L723" i="211"/>
  <c r="J723" i="211"/>
  <c r="H723" i="211"/>
  <c r="M722" i="211"/>
  <c r="L722" i="211"/>
  <c r="J722" i="211"/>
  <c r="H722" i="211"/>
  <c r="M721" i="211"/>
  <c r="L721" i="211"/>
  <c r="J721" i="211"/>
  <c r="H721" i="211"/>
  <c r="M720" i="211"/>
  <c r="L720" i="211"/>
  <c r="J720" i="211"/>
  <c r="H720" i="211"/>
  <c r="M719" i="211"/>
  <c r="L719" i="211"/>
  <c r="J719" i="211"/>
  <c r="H719" i="211"/>
  <c r="M718" i="211"/>
  <c r="L718" i="211"/>
  <c r="J718" i="211"/>
  <c r="H718" i="211"/>
  <c r="M716" i="211"/>
  <c r="L716" i="211"/>
  <c r="J716" i="211"/>
  <c r="H716" i="211"/>
  <c r="M715" i="211"/>
  <c r="L715" i="211"/>
  <c r="J715" i="211"/>
  <c r="H715" i="211"/>
  <c r="M714" i="211"/>
  <c r="L714" i="211"/>
  <c r="J714" i="211"/>
  <c r="H714" i="211"/>
  <c r="M713" i="211"/>
  <c r="L713" i="211"/>
  <c r="J713" i="211"/>
  <c r="H713" i="211"/>
  <c r="M712" i="211"/>
  <c r="L712" i="211"/>
  <c r="J712" i="211"/>
  <c r="H712" i="211"/>
  <c r="M711" i="211"/>
  <c r="L711" i="211"/>
  <c r="J711" i="211"/>
  <c r="H711" i="211"/>
  <c r="M710" i="211"/>
  <c r="L710" i="211"/>
  <c r="J710" i="211"/>
  <c r="H710" i="211"/>
  <c r="M707" i="211"/>
  <c r="L707" i="211"/>
  <c r="J707" i="211"/>
  <c r="H707" i="211"/>
  <c r="M706" i="211"/>
  <c r="L706" i="211"/>
  <c r="J706" i="211"/>
  <c r="H706" i="211"/>
  <c r="M705" i="211"/>
  <c r="L705" i="211"/>
  <c r="J705" i="211"/>
  <c r="H705" i="211"/>
  <c r="M704" i="211"/>
  <c r="L704" i="211"/>
  <c r="J704" i="211"/>
  <c r="H704" i="211"/>
  <c r="M703" i="211"/>
  <c r="L703" i="211"/>
  <c r="J703" i="211"/>
  <c r="H703" i="211"/>
  <c r="M702" i="211"/>
  <c r="L702" i="211"/>
  <c r="J702" i="211"/>
  <c r="H702" i="211"/>
  <c r="M701" i="211"/>
  <c r="L701" i="211"/>
  <c r="J701" i="211"/>
  <c r="H701" i="211"/>
  <c r="M700" i="211"/>
  <c r="L700" i="211"/>
  <c r="J700" i="211"/>
  <c r="H700" i="211"/>
  <c r="M699" i="211"/>
  <c r="L699" i="211"/>
  <c r="J699" i="211"/>
  <c r="H699" i="211"/>
  <c r="M697" i="211"/>
  <c r="L697" i="211"/>
  <c r="J697" i="211"/>
  <c r="H697" i="211"/>
  <c r="M696" i="211"/>
  <c r="L696" i="211"/>
  <c r="J696" i="211"/>
  <c r="H696" i="211"/>
  <c r="M695" i="211"/>
  <c r="L695" i="211"/>
  <c r="J695" i="211"/>
  <c r="H695" i="211"/>
  <c r="M694" i="211"/>
  <c r="L694" i="211"/>
  <c r="J694" i="211"/>
  <c r="H694" i="211"/>
  <c r="M693" i="211"/>
  <c r="L693" i="211"/>
  <c r="J693" i="211"/>
  <c r="H693" i="211"/>
  <c r="M692" i="211"/>
  <c r="L692" i="211"/>
  <c r="J692" i="211"/>
  <c r="H692" i="211"/>
  <c r="M691" i="211"/>
  <c r="L691" i="211"/>
  <c r="J691" i="211"/>
  <c r="H691" i="211"/>
  <c r="M690" i="211"/>
  <c r="L690" i="211"/>
  <c r="J690" i="211"/>
  <c r="H690" i="211"/>
  <c r="M689" i="211"/>
  <c r="L689" i="211"/>
  <c r="J689" i="211"/>
  <c r="H689" i="211"/>
  <c r="M688" i="211"/>
  <c r="L688" i="211"/>
  <c r="J688" i="211"/>
  <c r="H688" i="211"/>
  <c r="M687" i="211"/>
  <c r="L687" i="211"/>
  <c r="J687" i="211"/>
  <c r="H687" i="211"/>
  <c r="M686" i="211"/>
  <c r="L686" i="211"/>
  <c r="J686" i="211"/>
  <c r="H686" i="211"/>
  <c r="M685" i="211"/>
  <c r="L685" i="211"/>
  <c r="J685" i="211"/>
  <c r="H685" i="211"/>
  <c r="M684" i="211"/>
  <c r="L684" i="211"/>
  <c r="J684" i="211"/>
  <c r="H684" i="211"/>
  <c r="M683" i="211"/>
  <c r="L683" i="211"/>
  <c r="J683" i="211"/>
  <c r="H683" i="211"/>
  <c r="M682" i="211"/>
  <c r="L682" i="211"/>
  <c r="J682" i="211"/>
  <c r="H682" i="211"/>
  <c r="M681" i="211"/>
  <c r="L681" i="211"/>
  <c r="J681" i="211"/>
  <c r="H681" i="211"/>
  <c r="M680" i="211"/>
  <c r="L680" i="211"/>
  <c r="J680" i="211"/>
  <c r="H680" i="211"/>
  <c r="M679" i="211"/>
  <c r="J679" i="211"/>
  <c r="H679" i="211"/>
  <c r="M678" i="211"/>
  <c r="L678" i="211"/>
  <c r="J678" i="211"/>
  <c r="H678" i="211"/>
  <c r="M677" i="211"/>
  <c r="L677" i="211"/>
  <c r="J677" i="211"/>
  <c r="H677" i="211"/>
  <c r="M676" i="211"/>
  <c r="L676" i="211"/>
  <c r="J676" i="211"/>
  <c r="H676" i="211"/>
  <c r="M675" i="211"/>
  <c r="L675" i="211"/>
  <c r="J675" i="211"/>
  <c r="H675" i="211"/>
  <c r="M674" i="211"/>
  <c r="L674" i="211"/>
  <c r="J674" i="211"/>
  <c r="H674" i="211"/>
  <c r="M673" i="211"/>
  <c r="L673" i="211"/>
  <c r="J673" i="211"/>
  <c r="H673" i="211"/>
  <c r="M672" i="211"/>
  <c r="L672" i="211"/>
  <c r="J672" i="211"/>
  <c r="H672" i="211"/>
  <c r="M671" i="211"/>
  <c r="L671" i="211"/>
  <c r="J671" i="211"/>
  <c r="H671" i="211"/>
  <c r="M670" i="211"/>
  <c r="L670" i="211"/>
  <c r="J670" i="211"/>
  <c r="H670" i="211"/>
  <c r="M669" i="211"/>
  <c r="L669" i="211"/>
  <c r="J669" i="211"/>
  <c r="H669" i="211"/>
  <c r="M668" i="211"/>
  <c r="L668" i="211"/>
  <c r="J668" i="211"/>
  <c r="H668" i="211"/>
  <c r="M667" i="211"/>
  <c r="L667" i="211"/>
  <c r="J667" i="211"/>
  <c r="H667" i="211"/>
  <c r="M666" i="211"/>
  <c r="L666" i="211"/>
  <c r="J666" i="211"/>
  <c r="H666" i="211"/>
  <c r="M665" i="211"/>
  <c r="L665" i="211"/>
  <c r="J665" i="211"/>
  <c r="H665" i="211"/>
  <c r="M664" i="211"/>
  <c r="L664" i="211"/>
  <c r="J664" i="211"/>
  <c r="H664" i="211"/>
  <c r="M663" i="211"/>
  <c r="L663" i="211"/>
  <c r="J663" i="211"/>
  <c r="H663" i="211"/>
  <c r="M662" i="211"/>
  <c r="L662" i="211"/>
  <c r="J662" i="211"/>
  <c r="H662" i="211"/>
  <c r="M661" i="211"/>
  <c r="L661" i="211"/>
  <c r="J661" i="211"/>
  <c r="H661" i="211"/>
  <c r="M660" i="211"/>
  <c r="L660" i="211"/>
  <c r="J660" i="211"/>
  <c r="H660" i="211"/>
  <c r="M659" i="211"/>
  <c r="L659" i="211"/>
  <c r="J659" i="211"/>
  <c r="H659" i="211"/>
  <c r="M658" i="211"/>
  <c r="L658" i="211"/>
  <c r="J658" i="211"/>
  <c r="H658" i="211"/>
  <c r="M657" i="211"/>
  <c r="L657" i="211"/>
  <c r="J657" i="211"/>
  <c r="H657" i="211"/>
  <c r="M656" i="211"/>
  <c r="L656" i="211"/>
  <c r="J656" i="211"/>
  <c r="H656" i="211"/>
  <c r="M655" i="211"/>
  <c r="L655" i="211"/>
  <c r="J655" i="211"/>
  <c r="H655" i="211"/>
  <c r="M654" i="211"/>
  <c r="L654" i="211"/>
  <c r="J654" i="211"/>
  <c r="H654" i="211"/>
  <c r="M653" i="211"/>
  <c r="L653" i="211"/>
  <c r="J653" i="211"/>
  <c r="H653" i="211"/>
  <c r="M652" i="211"/>
  <c r="L652" i="211"/>
  <c r="J652" i="211"/>
  <c r="H652" i="211"/>
  <c r="M651" i="211"/>
  <c r="L651" i="211"/>
  <c r="J651" i="211"/>
  <c r="H651" i="211"/>
  <c r="M650" i="211"/>
  <c r="L650" i="211"/>
  <c r="J650" i="211"/>
  <c r="H650" i="211"/>
  <c r="M649" i="211"/>
  <c r="L649" i="211"/>
  <c r="J649" i="211"/>
  <c r="H649" i="211"/>
  <c r="M648" i="211"/>
  <c r="L648" i="211"/>
  <c r="J648" i="211"/>
  <c r="H648" i="211"/>
  <c r="M647" i="211"/>
  <c r="L647" i="211"/>
  <c r="J647" i="211"/>
  <c r="H647" i="211"/>
  <c r="M646" i="211"/>
  <c r="L646" i="211"/>
  <c r="J646" i="211"/>
  <c r="H646" i="211"/>
  <c r="M645" i="211"/>
  <c r="L645" i="211"/>
  <c r="J645" i="211"/>
  <c r="H645" i="211"/>
  <c r="M644" i="211"/>
  <c r="L644" i="211"/>
  <c r="J644" i="211"/>
  <c r="H644" i="211"/>
  <c r="M643" i="211"/>
  <c r="L643" i="211"/>
  <c r="J643" i="211"/>
  <c r="H643" i="211"/>
  <c r="M642" i="211"/>
  <c r="L642" i="211"/>
  <c r="J642" i="211"/>
  <c r="H642" i="211"/>
  <c r="M641" i="211"/>
  <c r="L641" i="211"/>
  <c r="J641" i="211"/>
  <c r="H641" i="211"/>
  <c r="M640" i="211"/>
  <c r="L640" i="211"/>
  <c r="J640" i="211"/>
  <c r="H640" i="211"/>
  <c r="M639" i="211"/>
  <c r="L639" i="211"/>
  <c r="J639" i="211"/>
  <c r="H639" i="211"/>
  <c r="M638" i="211"/>
  <c r="L638" i="211"/>
  <c r="J638" i="211"/>
  <c r="H638" i="211"/>
  <c r="M637" i="211"/>
  <c r="L637" i="211"/>
  <c r="J637" i="211"/>
  <c r="H637" i="211"/>
  <c r="M636" i="211"/>
  <c r="L636" i="211"/>
  <c r="H636" i="211"/>
  <c r="M635" i="211"/>
  <c r="L635" i="211"/>
  <c r="J635" i="211"/>
  <c r="H635" i="211"/>
  <c r="M634" i="211"/>
  <c r="L634" i="211"/>
  <c r="J634" i="211"/>
  <c r="H634" i="211"/>
  <c r="M633" i="211"/>
  <c r="L633" i="211"/>
  <c r="J633" i="211"/>
  <c r="H633" i="211"/>
  <c r="M632" i="211"/>
  <c r="L632" i="211"/>
  <c r="J632" i="211"/>
  <c r="H632" i="211"/>
  <c r="M631" i="211"/>
  <c r="L631" i="211"/>
  <c r="J631" i="211"/>
  <c r="H631" i="211"/>
  <c r="M630" i="211"/>
  <c r="L630" i="211"/>
  <c r="J630" i="211"/>
  <c r="H630" i="211"/>
  <c r="M629" i="211"/>
  <c r="L629" i="211"/>
  <c r="J629" i="211"/>
  <c r="H629" i="211"/>
  <c r="M628" i="211"/>
  <c r="L628" i="211"/>
  <c r="J628" i="211"/>
  <c r="H628" i="211"/>
  <c r="M627" i="211"/>
  <c r="L627" i="211"/>
  <c r="J627" i="211"/>
  <c r="H627" i="211"/>
  <c r="M626" i="211"/>
  <c r="L626" i="211"/>
  <c r="J626" i="211"/>
  <c r="H626" i="211"/>
  <c r="M625" i="211"/>
  <c r="L625" i="211"/>
  <c r="J625" i="211"/>
  <c r="H625" i="211"/>
  <c r="M624" i="211"/>
  <c r="L624" i="211"/>
  <c r="J624" i="211"/>
  <c r="H624" i="211"/>
  <c r="M623" i="211"/>
  <c r="L623" i="211"/>
  <c r="J623" i="211"/>
  <c r="H623" i="211"/>
  <c r="M622" i="211"/>
  <c r="L622" i="211"/>
  <c r="J622" i="211"/>
  <c r="H622" i="211"/>
  <c r="M621" i="211"/>
  <c r="L621" i="211"/>
  <c r="J621" i="211"/>
  <c r="H621" i="211"/>
  <c r="M620" i="211"/>
  <c r="L620" i="211"/>
  <c r="J620" i="211"/>
  <c r="H620" i="211"/>
  <c r="M619" i="211"/>
  <c r="L619" i="211"/>
  <c r="J619" i="211"/>
  <c r="H619" i="211"/>
  <c r="M618" i="211"/>
  <c r="L618" i="211"/>
  <c r="J618" i="211"/>
  <c r="H618" i="211"/>
  <c r="M617" i="211"/>
  <c r="L617" i="211"/>
  <c r="J617" i="211"/>
  <c r="H617" i="211"/>
  <c r="M616" i="211"/>
  <c r="L616" i="211"/>
  <c r="J616" i="211"/>
  <c r="H616" i="211"/>
  <c r="M615" i="211"/>
  <c r="L615" i="211"/>
  <c r="J615" i="211"/>
  <c r="H615" i="211"/>
  <c r="M614" i="211"/>
  <c r="L614" i="211"/>
  <c r="J614" i="211"/>
  <c r="H614" i="211"/>
  <c r="M613" i="211"/>
  <c r="L613" i="211"/>
  <c r="J613" i="211"/>
  <c r="H613" i="211"/>
  <c r="M612" i="211"/>
  <c r="L612" i="211"/>
  <c r="J612" i="211"/>
  <c r="H612" i="211"/>
  <c r="M611" i="211"/>
  <c r="L611" i="211"/>
  <c r="J611" i="211"/>
  <c r="H611" i="211"/>
  <c r="M610" i="211"/>
  <c r="L610" i="211"/>
  <c r="J610" i="211"/>
  <c r="H610" i="211"/>
  <c r="M609" i="211"/>
  <c r="L609" i="211"/>
  <c r="J609" i="211"/>
  <c r="H609" i="211"/>
  <c r="M608" i="211"/>
  <c r="L608" i="211"/>
  <c r="J608" i="211"/>
  <c r="H608" i="211"/>
  <c r="M607" i="211"/>
  <c r="L607" i="211"/>
  <c r="J607" i="211"/>
  <c r="H607" i="211"/>
  <c r="M606" i="211"/>
  <c r="L606" i="211"/>
  <c r="J606" i="211"/>
  <c r="H606" i="211"/>
  <c r="M605" i="211"/>
  <c r="L605" i="211"/>
  <c r="J605" i="211"/>
  <c r="H605" i="211"/>
  <c r="M604" i="211"/>
  <c r="L604" i="211"/>
  <c r="J604" i="211"/>
  <c r="H604" i="211"/>
  <c r="M603" i="211"/>
  <c r="L603" i="211"/>
  <c r="J603" i="211"/>
  <c r="H603" i="211"/>
  <c r="M602" i="211"/>
  <c r="L602" i="211"/>
  <c r="J602" i="211"/>
  <c r="H602" i="211"/>
  <c r="M601" i="211"/>
  <c r="L601" i="211"/>
  <c r="J601" i="211"/>
  <c r="H601" i="211"/>
  <c r="M600" i="211"/>
  <c r="L600" i="211"/>
  <c r="J600" i="211"/>
  <c r="H600" i="211"/>
  <c r="M599" i="211"/>
  <c r="L599" i="211"/>
  <c r="J599" i="211"/>
  <c r="H599" i="211"/>
  <c r="M598" i="211"/>
  <c r="L598" i="211"/>
  <c r="J598" i="211"/>
  <c r="H598" i="211"/>
  <c r="M592" i="211"/>
  <c r="L592" i="211"/>
  <c r="J592" i="211"/>
  <c r="H592" i="211"/>
  <c r="M591" i="211"/>
  <c r="L591" i="211"/>
  <c r="J591" i="211"/>
  <c r="H591" i="211"/>
  <c r="M590" i="211"/>
  <c r="L590" i="211"/>
  <c r="J590" i="211"/>
  <c r="H590" i="211"/>
  <c r="M589" i="211"/>
  <c r="L589" i="211"/>
  <c r="J589" i="211"/>
  <c r="H589" i="211"/>
  <c r="M588" i="211"/>
  <c r="L588" i="211"/>
  <c r="J588" i="211"/>
  <c r="H588" i="211"/>
  <c r="M587" i="211"/>
  <c r="L587" i="211"/>
  <c r="J587" i="211"/>
  <c r="H587" i="211"/>
  <c r="M586" i="211"/>
  <c r="L586" i="211"/>
  <c r="J586" i="211"/>
  <c r="H586" i="211"/>
  <c r="M585" i="211"/>
  <c r="L585" i="211"/>
  <c r="J585" i="211"/>
  <c r="H585" i="211"/>
  <c r="M584" i="211"/>
  <c r="L584" i="211"/>
  <c r="J584" i="211"/>
  <c r="H584" i="211"/>
  <c r="M583" i="211"/>
  <c r="L583" i="211"/>
  <c r="J583" i="211"/>
  <c r="H583" i="211"/>
  <c r="M582" i="211"/>
  <c r="L582" i="211"/>
  <c r="H582" i="211"/>
  <c r="M581" i="211"/>
  <c r="L581" i="211"/>
  <c r="J581" i="211"/>
  <c r="H581" i="211"/>
  <c r="M580" i="211"/>
  <c r="L580" i="211"/>
  <c r="J580" i="211"/>
  <c r="H580" i="211"/>
  <c r="M579" i="211"/>
  <c r="L579" i="211"/>
  <c r="J579" i="211"/>
  <c r="H579" i="211"/>
  <c r="M578" i="211"/>
  <c r="L578" i="211"/>
  <c r="J578" i="211"/>
  <c r="H578" i="211"/>
  <c r="M577" i="211"/>
  <c r="L577" i="211"/>
  <c r="J577" i="211"/>
  <c r="H577" i="211"/>
  <c r="M576" i="211"/>
  <c r="L576" i="211"/>
  <c r="J576" i="211"/>
  <c r="H576" i="211"/>
  <c r="M575" i="211"/>
  <c r="L575" i="211"/>
  <c r="J575" i="211"/>
  <c r="H575" i="211"/>
  <c r="M574" i="211"/>
  <c r="L574" i="211"/>
  <c r="J574" i="211"/>
  <c r="H574" i="211"/>
  <c r="M573" i="211"/>
  <c r="L573" i="211"/>
  <c r="J573" i="211"/>
  <c r="H573" i="211"/>
  <c r="M572" i="211"/>
  <c r="L572" i="211"/>
  <c r="J572" i="211"/>
  <c r="H572" i="211"/>
  <c r="M571" i="211"/>
  <c r="L571" i="211"/>
  <c r="J571" i="211"/>
  <c r="H571" i="211"/>
  <c r="M570" i="211"/>
  <c r="L570" i="211"/>
  <c r="J570" i="211"/>
  <c r="H570" i="211"/>
  <c r="M569" i="211"/>
  <c r="L569" i="211"/>
  <c r="J569" i="211"/>
  <c r="H569" i="211"/>
  <c r="M568" i="211"/>
  <c r="L568" i="211"/>
  <c r="J568" i="211"/>
  <c r="H568" i="211"/>
  <c r="M567" i="211"/>
  <c r="L567" i="211"/>
  <c r="J567" i="211"/>
  <c r="H567" i="211"/>
  <c r="M566" i="211"/>
  <c r="L566" i="211"/>
  <c r="J566" i="211"/>
  <c r="H566" i="211"/>
  <c r="M565" i="211"/>
  <c r="L565" i="211"/>
  <c r="J565" i="211"/>
  <c r="H565" i="211"/>
  <c r="M564" i="211"/>
  <c r="L564" i="211"/>
  <c r="J564" i="211"/>
  <c r="H564" i="211"/>
  <c r="M563" i="211"/>
  <c r="L563" i="211"/>
  <c r="J563" i="211"/>
  <c r="H563" i="211"/>
  <c r="M562" i="211"/>
  <c r="L562" i="211"/>
  <c r="J562" i="211"/>
  <c r="H562" i="211"/>
  <c r="M561" i="211"/>
  <c r="L561" i="211"/>
  <c r="J561" i="211"/>
  <c r="H561" i="211"/>
  <c r="M560" i="211"/>
  <c r="L560" i="211"/>
  <c r="J560" i="211"/>
  <c r="H560" i="211"/>
  <c r="M559" i="211"/>
  <c r="L559" i="211"/>
  <c r="J559" i="211"/>
  <c r="H559" i="211"/>
  <c r="M558" i="211"/>
  <c r="L558" i="211"/>
  <c r="J558" i="211"/>
  <c r="H558" i="211"/>
  <c r="M557" i="211"/>
  <c r="L557" i="211"/>
  <c r="J557" i="211"/>
  <c r="H557" i="211"/>
  <c r="M556" i="211"/>
  <c r="L556" i="211"/>
  <c r="J556" i="211"/>
  <c r="H556" i="211"/>
  <c r="M555" i="211"/>
  <c r="L555" i="211"/>
  <c r="J555" i="211"/>
  <c r="H555" i="211"/>
  <c r="M554" i="211"/>
  <c r="L554" i="211"/>
  <c r="J554" i="211"/>
  <c r="H554" i="211"/>
  <c r="M553" i="211"/>
  <c r="L553" i="211"/>
  <c r="J553" i="211"/>
  <c r="H553" i="211"/>
  <c r="M552" i="211"/>
  <c r="L552" i="211"/>
  <c r="J552" i="211"/>
  <c r="H552" i="211"/>
  <c r="M551" i="211"/>
  <c r="L551" i="211"/>
  <c r="J551" i="211"/>
  <c r="H551" i="211"/>
  <c r="M550" i="211"/>
  <c r="L550" i="211"/>
  <c r="J550" i="211"/>
  <c r="H550" i="211"/>
  <c r="M549" i="211"/>
  <c r="L549" i="211"/>
  <c r="J549" i="211"/>
  <c r="H549" i="211"/>
  <c r="M548" i="211"/>
  <c r="L548" i="211"/>
  <c r="J548" i="211"/>
  <c r="H548" i="211"/>
  <c r="M547" i="211"/>
  <c r="L547" i="211"/>
  <c r="J547" i="211"/>
  <c r="H547" i="211"/>
  <c r="M546" i="211"/>
  <c r="L546" i="211"/>
  <c r="J546" i="211"/>
  <c r="H546" i="211"/>
  <c r="M543" i="211"/>
  <c r="L543" i="211"/>
  <c r="J543" i="211"/>
  <c r="H543" i="211"/>
  <c r="M542" i="211"/>
  <c r="L542" i="211"/>
  <c r="J542" i="211"/>
  <c r="H542" i="211"/>
  <c r="M541" i="211"/>
  <c r="L541" i="211"/>
  <c r="J541" i="211"/>
  <c r="H541" i="211"/>
  <c r="M540" i="211"/>
  <c r="L540" i="211"/>
  <c r="J540" i="211"/>
  <c r="H540" i="211"/>
  <c r="M535" i="211"/>
  <c r="L535" i="211"/>
  <c r="J535" i="211"/>
  <c r="H535" i="211"/>
  <c r="M534" i="211"/>
  <c r="L534" i="211"/>
  <c r="J534" i="211"/>
  <c r="H534" i="211"/>
  <c r="M533" i="211"/>
  <c r="L533" i="211"/>
  <c r="J533" i="211"/>
  <c r="H533" i="211"/>
  <c r="M532" i="211"/>
  <c r="L532" i="211"/>
  <c r="J532" i="211"/>
  <c r="H532" i="211"/>
  <c r="M531" i="211"/>
  <c r="L531" i="211"/>
  <c r="J531" i="211"/>
  <c r="H531" i="211"/>
  <c r="M527" i="211"/>
  <c r="L527" i="211"/>
  <c r="J527" i="211"/>
  <c r="H527" i="211"/>
  <c r="M526" i="211"/>
  <c r="L526" i="211"/>
  <c r="J526" i="211"/>
  <c r="H526" i="211"/>
  <c r="M525" i="211"/>
  <c r="L525" i="211"/>
  <c r="J525" i="211"/>
  <c r="H525" i="211"/>
  <c r="M524" i="211"/>
  <c r="L524" i="211"/>
  <c r="J524" i="211"/>
  <c r="H524" i="211"/>
  <c r="M523" i="211"/>
  <c r="L523" i="211"/>
  <c r="J523" i="211"/>
  <c r="H523" i="211"/>
  <c r="M522" i="211"/>
  <c r="L522" i="211"/>
  <c r="J522" i="211"/>
  <c r="H522" i="211"/>
  <c r="M521" i="211"/>
  <c r="L521" i="211"/>
  <c r="J521" i="211"/>
  <c r="H521" i="211"/>
  <c r="M520" i="211"/>
  <c r="L520" i="211"/>
  <c r="J520" i="211"/>
  <c r="H520" i="211"/>
  <c r="M519" i="211"/>
  <c r="L519" i="211"/>
  <c r="J519" i="211"/>
  <c r="H519" i="211"/>
  <c r="M517" i="211"/>
  <c r="L517" i="211"/>
  <c r="J517" i="211"/>
  <c r="H517" i="211"/>
  <c r="M516" i="211"/>
  <c r="L516" i="211"/>
  <c r="J516" i="211"/>
  <c r="H516" i="211"/>
  <c r="M515" i="211"/>
  <c r="L515" i="211"/>
  <c r="J515" i="211"/>
  <c r="H515" i="211"/>
  <c r="M514" i="211"/>
  <c r="L514" i="211"/>
  <c r="J514" i="211"/>
  <c r="H514" i="211"/>
  <c r="M513" i="211"/>
  <c r="L513" i="211"/>
  <c r="J513" i="211"/>
  <c r="H513" i="211"/>
  <c r="M512" i="211"/>
  <c r="L512" i="211"/>
  <c r="J512" i="211"/>
  <c r="H512" i="211"/>
  <c r="M509" i="211"/>
  <c r="L509" i="211"/>
  <c r="J509" i="211"/>
  <c r="H509" i="211"/>
  <c r="M507" i="211"/>
  <c r="L507" i="211"/>
  <c r="J507" i="211"/>
  <c r="H507" i="211"/>
  <c r="M505" i="211"/>
  <c r="L505" i="211"/>
  <c r="J505" i="211"/>
  <c r="H505" i="211"/>
  <c r="M502" i="211"/>
  <c r="L502" i="211"/>
  <c r="J502" i="211"/>
  <c r="H502" i="211"/>
  <c r="M499" i="211"/>
  <c r="L499" i="211"/>
  <c r="J499" i="211"/>
  <c r="H499" i="211"/>
  <c r="M498" i="211"/>
  <c r="L498" i="211"/>
  <c r="J498" i="211"/>
  <c r="H498" i="211"/>
  <c r="M497" i="211"/>
  <c r="L497" i="211"/>
  <c r="J497" i="211"/>
  <c r="H497" i="211"/>
  <c r="M496" i="211"/>
  <c r="L496" i="211"/>
  <c r="J496" i="211"/>
  <c r="H496" i="211"/>
  <c r="M495" i="211"/>
  <c r="L495" i="211"/>
  <c r="J495" i="211"/>
  <c r="H495" i="211"/>
  <c r="M494" i="211"/>
  <c r="L494" i="211"/>
  <c r="J494" i="211"/>
  <c r="H494" i="211"/>
  <c r="M493" i="211"/>
  <c r="L493" i="211"/>
  <c r="J493" i="211"/>
  <c r="H493" i="211"/>
  <c r="M492" i="211"/>
  <c r="L492" i="211"/>
  <c r="J492" i="211"/>
  <c r="H492" i="211"/>
  <c r="M491" i="211"/>
  <c r="L491" i="211"/>
  <c r="J491" i="211"/>
  <c r="H491" i="211"/>
  <c r="M490" i="211"/>
  <c r="L490" i="211"/>
  <c r="J490" i="211"/>
  <c r="H490" i="211"/>
  <c r="M489" i="211"/>
  <c r="L489" i="211"/>
  <c r="J489" i="211"/>
  <c r="H489" i="211"/>
  <c r="M488" i="211"/>
  <c r="L488" i="211"/>
  <c r="J488" i="211"/>
  <c r="H488" i="211"/>
  <c r="M487" i="211"/>
  <c r="L487" i="211"/>
  <c r="J487" i="211"/>
  <c r="H487" i="211"/>
  <c r="M486" i="211"/>
  <c r="L486" i="211"/>
  <c r="J486" i="211"/>
  <c r="H486" i="211"/>
  <c r="M485" i="211"/>
  <c r="L485" i="211"/>
  <c r="J485" i="211"/>
  <c r="H485" i="211"/>
  <c r="M483" i="211"/>
  <c r="L483" i="211"/>
  <c r="J483" i="211"/>
  <c r="H483" i="211"/>
  <c r="M482" i="211"/>
  <c r="L482" i="211"/>
  <c r="J482" i="211"/>
  <c r="H482" i="211"/>
  <c r="M481" i="211"/>
  <c r="L481" i="211"/>
  <c r="J481" i="211"/>
  <c r="H481" i="211"/>
  <c r="M480" i="211"/>
  <c r="L480" i="211"/>
  <c r="J480" i="211"/>
  <c r="H480" i="211"/>
  <c r="M479" i="211"/>
  <c r="L479" i="211"/>
  <c r="J479" i="211"/>
  <c r="H479" i="211"/>
  <c r="M478" i="211"/>
  <c r="L478" i="211"/>
  <c r="J478" i="211"/>
  <c r="H478" i="211"/>
  <c r="M477" i="211"/>
  <c r="L477" i="211"/>
  <c r="J477" i="211"/>
  <c r="H477" i="211"/>
  <c r="M476" i="211"/>
  <c r="L476" i="211"/>
  <c r="J476" i="211"/>
  <c r="H476" i="211"/>
  <c r="M475" i="211"/>
  <c r="L475" i="211"/>
  <c r="J475" i="211"/>
  <c r="H475" i="211"/>
  <c r="M474" i="211"/>
  <c r="L474" i="211"/>
  <c r="J474" i="211"/>
  <c r="H474" i="211"/>
  <c r="M473" i="211"/>
  <c r="L473" i="211"/>
  <c r="J473" i="211"/>
  <c r="H473" i="211"/>
  <c r="M472" i="211"/>
  <c r="L472" i="211"/>
  <c r="J472" i="211"/>
  <c r="H472" i="211"/>
  <c r="M471" i="211"/>
  <c r="L471" i="211"/>
  <c r="J471" i="211"/>
  <c r="H471" i="211"/>
  <c r="M470" i="211"/>
  <c r="L470" i="211"/>
  <c r="J470" i="211"/>
  <c r="H470" i="211"/>
  <c r="M468" i="211"/>
  <c r="L468" i="211"/>
  <c r="J468" i="211"/>
  <c r="H468" i="211"/>
  <c r="M467" i="211"/>
  <c r="L467" i="211"/>
  <c r="J467" i="211"/>
  <c r="H467" i="211"/>
  <c r="M466" i="211"/>
  <c r="L466" i="211"/>
  <c r="J466" i="211"/>
  <c r="H466" i="211"/>
  <c r="M465" i="211"/>
  <c r="L465" i="211"/>
  <c r="J465" i="211"/>
  <c r="H465" i="211"/>
  <c r="M464" i="211"/>
  <c r="L464" i="211"/>
  <c r="J464" i="211"/>
  <c r="H464" i="211"/>
  <c r="M463" i="211"/>
  <c r="L463" i="211"/>
  <c r="J463" i="211"/>
  <c r="H463" i="211"/>
  <c r="M462" i="211"/>
  <c r="L462" i="211"/>
  <c r="J462" i="211"/>
  <c r="H462" i="211"/>
  <c r="M461" i="211"/>
  <c r="L461" i="211"/>
  <c r="J461" i="211"/>
  <c r="H461" i="211"/>
  <c r="M460" i="211"/>
  <c r="L460" i="211"/>
  <c r="J460" i="211"/>
  <c r="H460" i="211"/>
  <c r="M459" i="211"/>
  <c r="L459" i="211"/>
  <c r="J459" i="211"/>
  <c r="H459" i="211"/>
  <c r="M458" i="211"/>
  <c r="L458" i="211"/>
  <c r="J458" i="211"/>
  <c r="H458" i="211"/>
  <c r="M457" i="211"/>
  <c r="L457" i="211"/>
  <c r="J457" i="211"/>
  <c r="H457" i="211"/>
  <c r="M456" i="211"/>
  <c r="L456" i="211"/>
  <c r="J456" i="211"/>
  <c r="H456" i="211"/>
  <c r="M455" i="211"/>
  <c r="L455" i="211"/>
  <c r="J455" i="211"/>
  <c r="H455" i="211"/>
  <c r="M454" i="211"/>
  <c r="L454" i="211"/>
  <c r="J454" i="211"/>
  <c r="H454" i="211"/>
  <c r="M453" i="211"/>
  <c r="L453" i="211"/>
  <c r="J453" i="211"/>
  <c r="H453" i="211"/>
  <c r="M452" i="211"/>
  <c r="L452" i="211"/>
  <c r="H452" i="211"/>
  <c r="M451" i="211"/>
  <c r="L451" i="211"/>
  <c r="J451" i="211"/>
  <c r="H451" i="211"/>
  <c r="M450" i="211"/>
  <c r="L450" i="211"/>
  <c r="J450" i="211"/>
  <c r="H450" i="211"/>
  <c r="M449" i="211"/>
  <c r="L449" i="211"/>
  <c r="J449" i="211"/>
  <c r="H449" i="211"/>
  <c r="M448" i="211"/>
  <c r="L448" i="211"/>
  <c r="J448" i="211"/>
  <c r="H448" i="211"/>
  <c r="M447" i="211"/>
  <c r="L447" i="211"/>
  <c r="J447" i="211"/>
  <c r="H447" i="211"/>
  <c r="M446" i="211"/>
  <c r="L446" i="211"/>
  <c r="J446" i="211"/>
  <c r="H446" i="211"/>
  <c r="M445" i="211"/>
  <c r="L445" i="211"/>
  <c r="J445" i="211"/>
  <c r="H445" i="211"/>
  <c r="M444" i="211"/>
  <c r="L444" i="211"/>
  <c r="J444" i="211"/>
  <c r="H444" i="211"/>
  <c r="M443" i="211"/>
  <c r="L443" i="211"/>
  <c r="J443" i="211"/>
  <c r="H443" i="211"/>
  <c r="M442" i="211"/>
  <c r="L442" i="211"/>
  <c r="J442" i="211"/>
  <c r="H442" i="211"/>
  <c r="M441" i="211"/>
  <c r="L441" i="211"/>
  <c r="J441" i="211"/>
  <c r="H441" i="211"/>
  <c r="M440" i="211"/>
  <c r="L440" i="211"/>
  <c r="J440" i="211"/>
  <c r="H440" i="211"/>
  <c r="M439" i="211"/>
  <c r="L439" i="211"/>
  <c r="J439" i="211"/>
  <c r="H439" i="211"/>
  <c r="M438" i="211"/>
  <c r="L438" i="211"/>
  <c r="J438" i="211"/>
  <c r="H438" i="211"/>
  <c r="M437" i="211"/>
  <c r="L437" i="211"/>
  <c r="J437" i="211"/>
  <c r="H437" i="211"/>
  <c r="M436" i="211"/>
  <c r="L436" i="211"/>
  <c r="J436" i="211"/>
  <c r="H436" i="211"/>
  <c r="M435" i="211"/>
  <c r="L435" i="211"/>
  <c r="J435" i="211"/>
  <c r="H435" i="211"/>
  <c r="M434" i="211"/>
  <c r="L434" i="211"/>
  <c r="J434" i="211"/>
  <c r="H434" i="211"/>
  <c r="M433" i="211"/>
  <c r="L433" i="211"/>
  <c r="J433" i="211"/>
  <c r="H433" i="211"/>
  <c r="M432" i="211"/>
  <c r="L432" i="211"/>
  <c r="J432" i="211"/>
  <c r="H432" i="211"/>
  <c r="M431" i="211"/>
  <c r="L431" i="211"/>
  <c r="J431" i="211"/>
  <c r="H431" i="211"/>
  <c r="M430" i="211"/>
  <c r="L430" i="211"/>
  <c r="J430" i="211"/>
  <c r="H430" i="211"/>
  <c r="M429" i="211"/>
  <c r="L429" i="211"/>
  <c r="J429" i="211"/>
  <c r="H429" i="211"/>
  <c r="M428" i="211"/>
  <c r="L428" i="211"/>
  <c r="J428" i="211"/>
  <c r="H428" i="211"/>
  <c r="M427" i="211"/>
  <c r="L427" i="211"/>
  <c r="J427" i="211"/>
  <c r="H427" i="211"/>
  <c r="M426" i="211"/>
  <c r="L426" i="211"/>
  <c r="J426" i="211"/>
  <c r="H426" i="211"/>
  <c r="M425" i="211"/>
  <c r="L425" i="211"/>
  <c r="J425" i="211"/>
  <c r="H425" i="211"/>
  <c r="M424" i="211"/>
  <c r="L424" i="211"/>
  <c r="J424" i="211"/>
  <c r="H424" i="211"/>
  <c r="M423" i="211"/>
  <c r="L423" i="211"/>
  <c r="J423" i="211"/>
  <c r="H423" i="211"/>
  <c r="M422" i="211"/>
  <c r="L422" i="211"/>
  <c r="J422" i="211"/>
  <c r="H422" i="211"/>
  <c r="M421" i="211"/>
  <c r="L421" i="211"/>
  <c r="J421" i="211"/>
  <c r="H421" i="211"/>
  <c r="M420" i="211"/>
  <c r="L420" i="211"/>
  <c r="J420" i="211"/>
  <c r="H420" i="211"/>
  <c r="M419" i="211"/>
  <c r="L419" i="211"/>
  <c r="J419" i="211"/>
  <c r="H419" i="211"/>
  <c r="M418" i="211"/>
  <c r="L418" i="211"/>
  <c r="J418" i="211"/>
  <c r="H418" i="211"/>
  <c r="M417" i="211"/>
  <c r="L417" i="211"/>
  <c r="J417" i="211"/>
  <c r="H417" i="211"/>
  <c r="M416" i="211"/>
  <c r="L416" i="211"/>
  <c r="J416" i="211"/>
  <c r="H416" i="211"/>
  <c r="M415" i="211"/>
  <c r="L415" i="211"/>
  <c r="J415" i="211"/>
  <c r="H415" i="211"/>
  <c r="M414" i="211"/>
  <c r="L414" i="211"/>
  <c r="J414" i="211"/>
  <c r="H414" i="211"/>
  <c r="M413" i="211"/>
  <c r="L413" i="211"/>
  <c r="J413" i="211"/>
  <c r="H413" i="211"/>
  <c r="M412" i="211"/>
  <c r="L412" i="211"/>
  <c r="J412" i="211"/>
  <c r="H412" i="211"/>
  <c r="M411" i="211"/>
  <c r="L411" i="211"/>
  <c r="J411" i="211"/>
  <c r="H411" i="211"/>
  <c r="M410" i="211"/>
  <c r="L410" i="211"/>
  <c r="J410" i="211"/>
  <c r="H410" i="211"/>
  <c r="M409" i="211"/>
  <c r="L409" i="211"/>
  <c r="J409" i="211"/>
  <c r="H409" i="211"/>
  <c r="M408" i="211"/>
  <c r="L408" i="211"/>
  <c r="J408" i="211"/>
  <c r="H408" i="211"/>
  <c r="M407" i="211"/>
  <c r="L407" i="211"/>
  <c r="J407" i="211"/>
  <c r="H407" i="211"/>
  <c r="M406" i="211"/>
  <c r="L406" i="211"/>
  <c r="J406" i="211"/>
  <c r="H406" i="211"/>
  <c r="M405" i="211"/>
  <c r="L405" i="211"/>
  <c r="J405" i="211"/>
  <c r="H405" i="211"/>
  <c r="M404" i="211"/>
  <c r="L404" i="211"/>
  <c r="J404" i="211"/>
  <c r="H404" i="211"/>
  <c r="M403" i="211"/>
  <c r="L403" i="211"/>
  <c r="J403" i="211"/>
  <c r="H403" i="211"/>
  <c r="M402" i="211"/>
  <c r="L402" i="211"/>
  <c r="J402" i="211"/>
  <c r="H402" i="211"/>
  <c r="M401" i="211"/>
  <c r="L401" i="211"/>
  <c r="J401" i="211"/>
  <c r="H401" i="211"/>
  <c r="M400" i="211"/>
  <c r="L400" i="211"/>
  <c r="J400" i="211"/>
  <c r="H400" i="211"/>
  <c r="M399" i="211"/>
  <c r="L399" i="211"/>
  <c r="H399" i="211"/>
  <c r="M398" i="211"/>
  <c r="L398" i="211"/>
  <c r="J398" i="211"/>
  <c r="H398" i="211"/>
  <c r="M397" i="211"/>
  <c r="L397" i="211"/>
  <c r="J397" i="211"/>
  <c r="H397" i="211"/>
  <c r="M396" i="211"/>
  <c r="L396" i="211"/>
  <c r="J396" i="211"/>
  <c r="H396" i="211"/>
  <c r="M395" i="211"/>
  <c r="L395" i="211"/>
  <c r="J395" i="211"/>
  <c r="H395" i="211"/>
  <c r="M394" i="211"/>
  <c r="L394" i="211"/>
  <c r="J394" i="211"/>
  <c r="H394" i="211"/>
  <c r="M393" i="211"/>
  <c r="L393" i="211"/>
  <c r="J393" i="211"/>
  <c r="H393" i="211"/>
  <c r="M392" i="211"/>
  <c r="L392" i="211"/>
  <c r="J392" i="211"/>
  <c r="H392" i="211"/>
  <c r="M389" i="211"/>
  <c r="L389" i="211"/>
  <c r="J389" i="211"/>
  <c r="H389" i="211"/>
  <c r="M388" i="211"/>
  <c r="L388" i="211"/>
  <c r="J388" i="211"/>
  <c r="H388" i="211"/>
  <c r="M387" i="211"/>
  <c r="L387" i="211"/>
  <c r="J387" i="211"/>
  <c r="H387" i="211"/>
  <c r="M386" i="211"/>
  <c r="L386" i="211"/>
  <c r="J386" i="211"/>
  <c r="H386" i="211"/>
  <c r="M385" i="211"/>
  <c r="L385" i="211"/>
  <c r="J385" i="211"/>
  <c r="H385" i="211"/>
  <c r="M384" i="211"/>
  <c r="L384" i="211"/>
  <c r="J384" i="211"/>
  <c r="H384" i="211"/>
  <c r="M383" i="211"/>
  <c r="L383" i="211"/>
  <c r="J383" i="211"/>
  <c r="H383" i="211"/>
  <c r="M382" i="211"/>
  <c r="L382" i="211"/>
  <c r="J382" i="211"/>
  <c r="H382" i="211"/>
  <c r="M381" i="211"/>
  <c r="L381" i="211"/>
  <c r="J381" i="211"/>
  <c r="H381" i="211"/>
  <c r="M380" i="211"/>
  <c r="L380" i="211"/>
  <c r="J380" i="211"/>
  <c r="H380" i="211"/>
  <c r="M379" i="211"/>
  <c r="L379" i="211"/>
  <c r="J379" i="211"/>
  <c r="H379" i="211"/>
  <c r="M378" i="211"/>
  <c r="L378" i="211"/>
  <c r="J378" i="211"/>
  <c r="H378" i="211"/>
  <c r="M377" i="211"/>
  <c r="L377" i="211"/>
  <c r="J377" i="211"/>
  <c r="H377" i="211"/>
  <c r="M376" i="211"/>
  <c r="L376" i="211"/>
  <c r="J376" i="211"/>
  <c r="H376" i="211"/>
  <c r="M375" i="211"/>
  <c r="L375" i="211"/>
  <c r="J375" i="211"/>
  <c r="H375" i="211"/>
  <c r="M374" i="211"/>
  <c r="L374" i="211"/>
  <c r="J374" i="211"/>
  <c r="H374" i="211"/>
  <c r="M373" i="211"/>
  <c r="L373" i="211"/>
  <c r="J373" i="211"/>
  <c r="H373" i="211"/>
  <c r="M372" i="211"/>
  <c r="L372" i="211"/>
  <c r="J372" i="211"/>
  <c r="H372" i="211"/>
  <c r="M371" i="211"/>
  <c r="L371" i="211"/>
  <c r="J371" i="211"/>
  <c r="H371" i="211"/>
  <c r="M370" i="211"/>
  <c r="L370" i="211"/>
  <c r="J370" i="211"/>
  <c r="H370" i="211"/>
  <c r="M369" i="211"/>
  <c r="L369" i="211"/>
  <c r="J369" i="211"/>
  <c r="H369" i="211"/>
  <c r="M368" i="211"/>
  <c r="L368" i="211"/>
  <c r="J368" i="211"/>
  <c r="H368" i="211"/>
  <c r="M367" i="211"/>
  <c r="L367" i="211"/>
  <c r="J367" i="211"/>
  <c r="H367" i="211"/>
  <c r="M366" i="211"/>
  <c r="L366" i="211"/>
  <c r="J366" i="211"/>
  <c r="H366" i="211"/>
  <c r="M365" i="211"/>
  <c r="L365" i="211"/>
  <c r="J365" i="211"/>
  <c r="H365" i="211"/>
  <c r="M364" i="211"/>
  <c r="L364" i="211"/>
  <c r="J364" i="211"/>
  <c r="H364" i="211"/>
  <c r="M363" i="211"/>
  <c r="L363" i="211"/>
  <c r="J363" i="211"/>
  <c r="H363" i="211"/>
  <c r="M362" i="211"/>
  <c r="L362" i="211"/>
  <c r="J362" i="211"/>
  <c r="H362" i="211"/>
  <c r="M361" i="211"/>
  <c r="L361" i="211"/>
  <c r="J361" i="211"/>
  <c r="H361" i="211"/>
  <c r="M360" i="211"/>
  <c r="L360" i="211"/>
  <c r="J360" i="211"/>
  <c r="H360" i="211"/>
  <c r="M359" i="211"/>
  <c r="L359" i="211"/>
  <c r="J359" i="211"/>
  <c r="H359" i="211"/>
  <c r="M358" i="211"/>
  <c r="L358" i="211"/>
  <c r="J358" i="211"/>
  <c r="H358" i="211"/>
  <c r="M357" i="211"/>
  <c r="L357" i="211"/>
  <c r="J357" i="211"/>
  <c r="H357" i="211"/>
  <c r="M356" i="211"/>
  <c r="L356" i="211"/>
  <c r="J356" i="211"/>
  <c r="H356" i="211"/>
  <c r="M355" i="211"/>
  <c r="L355" i="211"/>
  <c r="J355" i="211"/>
  <c r="H355" i="211"/>
  <c r="M354" i="211"/>
  <c r="L354" i="211"/>
  <c r="J354" i="211"/>
  <c r="H354" i="211"/>
  <c r="M353" i="211"/>
  <c r="L353" i="211"/>
  <c r="J353" i="211"/>
  <c r="H353" i="211"/>
  <c r="M352" i="211"/>
  <c r="L352" i="211"/>
  <c r="J352" i="211"/>
  <c r="H352" i="211"/>
  <c r="M351" i="211"/>
  <c r="L351" i="211"/>
  <c r="J351" i="211"/>
  <c r="H351" i="211"/>
  <c r="M350" i="211"/>
  <c r="L350" i="211"/>
  <c r="J350" i="211"/>
  <c r="H350" i="211"/>
  <c r="M349" i="211"/>
  <c r="L349" i="211"/>
  <c r="J349" i="211"/>
  <c r="H349" i="211"/>
  <c r="M348" i="211"/>
  <c r="L348" i="211"/>
  <c r="J348" i="211"/>
  <c r="H348" i="211"/>
  <c r="M347" i="211"/>
  <c r="L347" i="211"/>
  <c r="J347" i="211"/>
  <c r="H347" i="211"/>
  <c r="M346" i="211"/>
  <c r="L346" i="211"/>
  <c r="J346" i="211"/>
  <c r="H346" i="211"/>
  <c r="M345" i="211"/>
  <c r="L345" i="211"/>
  <c r="J345" i="211"/>
  <c r="H345" i="211"/>
  <c r="M344" i="211"/>
  <c r="L344" i="211"/>
  <c r="J344" i="211"/>
  <c r="H344" i="211"/>
  <c r="M343" i="211"/>
  <c r="L343" i="211"/>
  <c r="J343" i="211"/>
  <c r="H343" i="211"/>
  <c r="M342" i="211"/>
  <c r="L342" i="211"/>
  <c r="J342" i="211"/>
  <c r="H342" i="211"/>
  <c r="M341" i="211"/>
  <c r="L341" i="211"/>
  <c r="J341" i="211"/>
  <c r="H341" i="211"/>
  <c r="M340" i="211"/>
  <c r="L340" i="211"/>
  <c r="J340" i="211"/>
  <c r="H340" i="211"/>
  <c r="M339" i="211"/>
  <c r="L339" i="211"/>
  <c r="J339" i="211"/>
  <c r="H339" i="211"/>
  <c r="M338" i="211"/>
  <c r="L338" i="211"/>
  <c r="J338" i="211"/>
  <c r="H338" i="211"/>
  <c r="M337" i="211"/>
  <c r="L337" i="211"/>
  <c r="J337" i="211"/>
  <c r="H337" i="211"/>
  <c r="M336" i="211"/>
  <c r="L336" i="211"/>
  <c r="J336" i="211"/>
  <c r="H336" i="211"/>
  <c r="M335" i="211"/>
  <c r="L335" i="211"/>
  <c r="J335" i="211"/>
  <c r="H335" i="211"/>
  <c r="M334" i="211"/>
  <c r="L334" i="211"/>
  <c r="J334" i="211"/>
  <c r="H334" i="211"/>
  <c r="M333" i="211"/>
  <c r="L333" i="211"/>
  <c r="J333" i="211"/>
  <c r="H333" i="211"/>
  <c r="M332" i="211"/>
  <c r="L332" i="211"/>
  <c r="J332" i="211"/>
  <c r="H332" i="211"/>
  <c r="M331" i="211"/>
  <c r="L331" i="211"/>
  <c r="J331" i="211"/>
  <c r="H331" i="211"/>
  <c r="M330" i="211"/>
  <c r="L330" i="211"/>
  <c r="J330" i="211"/>
  <c r="H330" i="211"/>
  <c r="M329" i="211"/>
  <c r="L329" i="211"/>
  <c r="J329" i="211"/>
  <c r="H329" i="211"/>
  <c r="M328" i="211"/>
  <c r="L328" i="211"/>
  <c r="J328" i="211"/>
  <c r="H328" i="211"/>
  <c r="M327" i="211"/>
  <c r="L327" i="211"/>
  <c r="J327" i="211"/>
  <c r="H327" i="211"/>
  <c r="M326" i="211"/>
  <c r="L326" i="211"/>
  <c r="J326" i="211"/>
  <c r="H326" i="211"/>
  <c r="M325" i="211"/>
  <c r="L325" i="211"/>
  <c r="J325" i="211"/>
  <c r="H325" i="211"/>
  <c r="M324" i="211"/>
  <c r="L324" i="211"/>
  <c r="J324" i="211"/>
  <c r="H324" i="211"/>
  <c r="M323" i="211"/>
  <c r="L323" i="211"/>
  <c r="J323" i="211"/>
  <c r="H323" i="211"/>
  <c r="M322" i="211"/>
  <c r="L322" i="211"/>
  <c r="J322" i="211"/>
  <c r="H322" i="211"/>
  <c r="M321" i="211"/>
  <c r="L321" i="211"/>
  <c r="J321" i="211"/>
  <c r="H321" i="211"/>
  <c r="M320" i="211"/>
  <c r="L320" i="211"/>
  <c r="J320" i="211"/>
  <c r="H320" i="211"/>
  <c r="M319" i="211"/>
  <c r="L319" i="211"/>
  <c r="J319" i="211"/>
  <c r="H319" i="211"/>
  <c r="M318" i="211"/>
  <c r="L318" i="211"/>
  <c r="J318" i="211"/>
  <c r="H318" i="211"/>
  <c r="M317" i="211"/>
  <c r="L317" i="211"/>
  <c r="J317" i="211"/>
  <c r="H317" i="211"/>
  <c r="M316" i="211"/>
  <c r="L316" i="211"/>
  <c r="J316" i="211"/>
  <c r="H316" i="211"/>
  <c r="M315" i="211"/>
  <c r="L315" i="211"/>
  <c r="J315" i="211"/>
  <c r="H315" i="211"/>
  <c r="M314" i="211"/>
  <c r="L314" i="211"/>
  <c r="J314" i="211"/>
  <c r="H314" i="211"/>
  <c r="M313" i="211"/>
  <c r="L313" i="211"/>
  <c r="J313" i="211"/>
  <c r="H313" i="211"/>
  <c r="M312" i="211"/>
  <c r="L312" i="211"/>
  <c r="J312" i="211"/>
  <c r="H312" i="211"/>
  <c r="M311" i="211"/>
  <c r="L311" i="211"/>
  <c r="J311" i="211"/>
  <c r="H311" i="211"/>
  <c r="M310" i="211"/>
  <c r="L310" i="211"/>
  <c r="J310" i="211"/>
  <c r="H310" i="211"/>
  <c r="M309" i="211"/>
  <c r="L309" i="211"/>
  <c r="J309" i="211"/>
  <c r="H309" i="211"/>
  <c r="M308" i="211"/>
  <c r="L308" i="211"/>
  <c r="J308" i="211"/>
  <c r="H308" i="211"/>
  <c r="M307" i="211"/>
  <c r="L307" i="211"/>
  <c r="J307" i="211"/>
  <c r="H307" i="211"/>
  <c r="M306" i="211"/>
  <c r="L306" i="211"/>
  <c r="J306" i="211"/>
  <c r="H306" i="211"/>
  <c r="M305" i="211"/>
  <c r="L305" i="211"/>
  <c r="J305" i="211"/>
  <c r="H305" i="211"/>
  <c r="M304" i="211"/>
  <c r="L304" i="211"/>
  <c r="J304" i="211"/>
  <c r="H304" i="211"/>
  <c r="M303" i="211"/>
  <c r="L303" i="211"/>
  <c r="J303" i="211"/>
  <c r="H303" i="211"/>
  <c r="M302" i="211"/>
  <c r="L302" i="211"/>
  <c r="J302" i="211"/>
  <c r="H302" i="211"/>
  <c r="M301" i="211"/>
  <c r="L301" i="211"/>
  <c r="J301" i="211"/>
  <c r="H301" i="211"/>
  <c r="M300" i="211"/>
  <c r="L300" i="211"/>
  <c r="J300" i="211"/>
  <c r="H300" i="211"/>
  <c r="M299" i="211"/>
  <c r="L299" i="211"/>
  <c r="J299" i="211"/>
  <c r="H299" i="211"/>
  <c r="M298" i="211"/>
  <c r="L298" i="211"/>
  <c r="J298" i="211"/>
  <c r="H298" i="211"/>
  <c r="M297" i="211"/>
  <c r="L297" i="211"/>
  <c r="J297" i="211"/>
  <c r="H297" i="211"/>
  <c r="M291" i="211"/>
  <c r="L291" i="211"/>
  <c r="J291" i="211"/>
  <c r="H291" i="211"/>
  <c r="M290" i="211"/>
  <c r="L290" i="211"/>
  <c r="J290" i="211"/>
  <c r="H290" i="211"/>
  <c r="M289" i="211"/>
  <c r="L289" i="211"/>
  <c r="J289" i="211"/>
  <c r="H289" i="211"/>
  <c r="M288" i="211"/>
  <c r="L288" i="211"/>
  <c r="J288" i="211"/>
  <c r="H288" i="211"/>
  <c r="M287" i="211"/>
  <c r="L287" i="211"/>
  <c r="J287" i="211"/>
  <c r="H287" i="211"/>
  <c r="M286" i="211"/>
  <c r="L286" i="211"/>
  <c r="J286" i="211"/>
  <c r="H286" i="211"/>
  <c r="M285" i="211"/>
  <c r="L285" i="211"/>
  <c r="J285" i="211"/>
  <c r="H285" i="211"/>
  <c r="M282" i="211"/>
  <c r="L282" i="211"/>
  <c r="J282" i="211"/>
  <c r="H282" i="211"/>
  <c r="M281" i="211"/>
  <c r="L281" i="211"/>
  <c r="J281" i="211"/>
  <c r="H281" i="211"/>
  <c r="M280" i="211"/>
  <c r="L280" i="211"/>
  <c r="J280" i="211"/>
  <c r="H280" i="211"/>
  <c r="M279" i="211"/>
  <c r="L279" i="211"/>
  <c r="J279" i="211"/>
  <c r="H279" i="211"/>
  <c r="M278" i="211"/>
  <c r="L278" i="211"/>
  <c r="J278" i="211"/>
  <c r="H278" i="211"/>
  <c r="M277" i="211"/>
  <c r="L277" i="211"/>
  <c r="J277" i="211"/>
  <c r="H277" i="211"/>
  <c r="M276" i="211"/>
  <c r="L276" i="211"/>
  <c r="J276" i="211"/>
  <c r="H276" i="211"/>
  <c r="M275" i="211"/>
  <c r="L275" i="211"/>
  <c r="J275" i="211"/>
  <c r="H275" i="211"/>
  <c r="M274" i="211"/>
  <c r="L274" i="211"/>
  <c r="J274" i="211"/>
  <c r="H274" i="211"/>
  <c r="M273" i="211"/>
  <c r="L273" i="211"/>
  <c r="J273" i="211"/>
  <c r="H273" i="211"/>
  <c r="M272" i="211"/>
  <c r="L272" i="211"/>
  <c r="J272" i="211"/>
  <c r="H272" i="211"/>
  <c r="M271" i="211"/>
  <c r="L271" i="211"/>
  <c r="J271" i="211"/>
  <c r="H271" i="211"/>
  <c r="M270" i="211"/>
  <c r="L270" i="211"/>
  <c r="J270" i="211"/>
  <c r="H270" i="211"/>
  <c r="M269" i="211"/>
  <c r="L269" i="211"/>
  <c r="J269" i="211"/>
  <c r="H269" i="211"/>
  <c r="M268" i="211"/>
  <c r="L268" i="211"/>
  <c r="J268" i="211"/>
  <c r="H268" i="211"/>
  <c r="M267" i="211"/>
  <c r="L267" i="211"/>
  <c r="J267" i="211"/>
  <c r="H267" i="211"/>
  <c r="M266" i="211"/>
  <c r="L266" i="211"/>
  <c r="J266" i="211"/>
  <c r="H266" i="211"/>
  <c r="M265" i="211"/>
  <c r="L265" i="211"/>
  <c r="J265" i="211"/>
  <c r="H265" i="211"/>
  <c r="M264" i="211"/>
  <c r="L264" i="211"/>
  <c r="J264" i="211"/>
  <c r="H264" i="211"/>
  <c r="M263" i="211"/>
  <c r="L263" i="211"/>
  <c r="J263" i="211"/>
  <c r="H263" i="211"/>
  <c r="M262" i="211"/>
  <c r="L262" i="211"/>
  <c r="J262" i="211"/>
  <c r="H262" i="211"/>
  <c r="M261" i="211"/>
  <c r="L261" i="211"/>
  <c r="J261" i="211"/>
  <c r="H261" i="211"/>
  <c r="M260" i="211"/>
  <c r="L260" i="211"/>
  <c r="J260" i="211"/>
  <c r="H260" i="211"/>
  <c r="M259" i="211"/>
  <c r="L259" i="211"/>
  <c r="J259" i="211"/>
  <c r="H259" i="211"/>
  <c r="M258" i="211"/>
  <c r="L258" i="211"/>
  <c r="J258" i="211"/>
  <c r="H258" i="211"/>
  <c r="M257" i="211"/>
  <c r="L257" i="211"/>
  <c r="J257" i="211"/>
  <c r="H257" i="211"/>
  <c r="M256" i="211"/>
  <c r="L256" i="211"/>
  <c r="J256" i="211"/>
  <c r="H256" i="211"/>
  <c r="M255" i="211"/>
  <c r="L255" i="211"/>
  <c r="J255" i="211"/>
  <c r="H255" i="211"/>
  <c r="M254" i="211"/>
  <c r="L254" i="211"/>
  <c r="J254" i="211"/>
  <c r="H254" i="211"/>
  <c r="M253" i="211"/>
  <c r="L253" i="211"/>
  <c r="J253" i="211"/>
  <c r="H253" i="211"/>
  <c r="M252" i="211"/>
  <c r="L252" i="211"/>
  <c r="J252" i="211"/>
  <c r="H252" i="211"/>
  <c r="M251" i="211"/>
  <c r="L251" i="211"/>
  <c r="J251" i="211"/>
  <c r="H251" i="211"/>
  <c r="M250" i="211"/>
  <c r="L250" i="211"/>
  <c r="J250" i="211"/>
  <c r="H250" i="211"/>
  <c r="M249" i="211"/>
  <c r="L249" i="211"/>
  <c r="J249" i="211"/>
  <c r="H249" i="211"/>
  <c r="M248" i="211"/>
  <c r="L248" i="211"/>
  <c r="J248" i="211"/>
  <c r="H248" i="211"/>
  <c r="M247" i="211"/>
  <c r="L247" i="211"/>
  <c r="J247" i="211"/>
  <c r="H247" i="211"/>
  <c r="M246" i="211"/>
  <c r="L246" i="211"/>
  <c r="J246" i="211"/>
  <c r="H246" i="211"/>
  <c r="M245" i="211"/>
  <c r="L245" i="211"/>
  <c r="J245" i="211"/>
  <c r="H245" i="211"/>
  <c r="M244" i="211"/>
  <c r="L244" i="211"/>
  <c r="J244" i="211"/>
  <c r="H244" i="211"/>
  <c r="M243" i="211"/>
  <c r="L243" i="211"/>
  <c r="J243" i="211"/>
  <c r="H243" i="211"/>
  <c r="M242" i="211"/>
  <c r="L242" i="211"/>
  <c r="J242" i="211"/>
  <c r="H242" i="211"/>
  <c r="M241" i="211"/>
  <c r="L241" i="211"/>
  <c r="J241" i="211"/>
  <c r="H241" i="211"/>
  <c r="M240" i="211"/>
  <c r="L240" i="211"/>
  <c r="J240" i="211"/>
  <c r="H240" i="211"/>
  <c r="M239" i="211"/>
  <c r="L239" i="211"/>
  <c r="J239" i="211"/>
  <c r="H239" i="211"/>
  <c r="M238" i="211"/>
  <c r="L238" i="211"/>
  <c r="J238" i="211"/>
  <c r="H238" i="211"/>
  <c r="M237" i="211"/>
  <c r="L237" i="211"/>
  <c r="J237" i="211"/>
  <c r="H237" i="211"/>
  <c r="M236" i="211"/>
  <c r="L236" i="211"/>
  <c r="J236" i="211"/>
  <c r="H236" i="211"/>
  <c r="M235" i="211"/>
  <c r="L235" i="211"/>
  <c r="J235" i="211"/>
  <c r="H235" i="211"/>
  <c r="M234" i="211"/>
  <c r="L234" i="211"/>
  <c r="J234" i="211"/>
  <c r="H234" i="211"/>
  <c r="M233" i="211"/>
  <c r="L233" i="211"/>
  <c r="J233" i="211"/>
  <c r="H233" i="211"/>
  <c r="M232" i="211"/>
  <c r="L232" i="211"/>
  <c r="J232" i="211"/>
  <c r="H232" i="211"/>
  <c r="M231" i="211"/>
  <c r="L231" i="211"/>
  <c r="J231" i="211"/>
  <c r="H231" i="211"/>
  <c r="M230" i="211"/>
  <c r="L230" i="211"/>
  <c r="J230" i="211"/>
  <c r="H230" i="211"/>
  <c r="M229" i="211"/>
  <c r="L229" i="211"/>
  <c r="J229" i="211"/>
  <c r="H229" i="211"/>
  <c r="M228" i="211"/>
  <c r="L228" i="211"/>
  <c r="J228" i="211"/>
  <c r="H228" i="211"/>
  <c r="M227" i="211"/>
  <c r="L227" i="211"/>
  <c r="J227" i="211"/>
  <c r="H227" i="211"/>
  <c r="M226" i="211"/>
  <c r="L226" i="211"/>
  <c r="J226" i="211"/>
  <c r="H226" i="211"/>
  <c r="M225" i="211"/>
  <c r="L225" i="211"/>
  <c r="J225" i="211"/>
  <c r="H225" i="211"/>
  <c r="M224" i="211"/>
  <c r="M223" i="211"/>
  <c r="L223" i="211"/>
  <c r="J223" i="211"/>
  <c r="H223" i="211"/>
  <c r="M222" i="211"/>
  <c r="L222" i="211"/>
  <c r="J222" i="211"/>
  <c r="H222" i="211"/>
  <c r="M221" i="211"/>
  <c r="L221" i="211"/>
  <c r="J221" i="211"/>
  <c r="H221" i="211"/>
  <c r="M220" i="211"/>
  <c r="L220" i="211"/>
  <c r="J220" i="211"/>
  <c r="H220" i="211"/>
  <c r="M219" i="211"/>
  <c r="L219" i="211"/>
  <c r="J219" i="211"/>
  <c r="H219" i="211"/>
  <c r="M218" i="211"/>
  <c r="L218" i="211"/>
  <c r="J218" i="211"/>
  <c r="H218" i="211"/>
  <c r="M217" i="211"/>
  <c r="L217" i="211"/>
  <c r="J217" i="211"/>
  <c r="H217" i="211"/>
  <c r="M216" i="211"/>
  <c r="L216" i="211"/>
  <c r="J216" i="211"/>
  <c r="H216" i="211"/>
  <c r="M215" i="211"/>
  <c r="L215" i="211"/>
  <c r="J215" i="211"/>
  <c r="H215" i="211"/>
  <c r="M214" i="211"/>
  <c r="L214" i="211"/>
  <c r="J214" i="211"/>
  <c r="H214" i="211"/>
  <c r="M213" i="211"/>
  <c r="L213" i="211"/>
  <c r="J213" i="211"/>
  <c r="H213" i="211"/>
  <c r="M212" i="211"/>
  <c r="L212" i="211"/>
  <c r="J212" i="211"/>
  <c r="H212" i="211"/>
  <c r="M211" i="211"/>
  <c r="L211" i="211"/>
  <c r="J211" i="211"/>
  <c r="H211" i="211"/>
  <c r="M210" i="211"/>
  <c r="L210" i="211"/>
  <c r="J210" i="211"/>
  <c r="H210" i="211"/>
  <c r="M209" i="211"/>
  <c r="L209" i="211"/>
  <c r="J209" i="211"/>
  <c r="H209" i="211"/>
  <c r="M208" i="211"/>
  <c r="L208" i="211"/>
  <c r="J208" i="211"/>
  <c r="H208" i="211"/>
  <c r="M207" i="211"/>
  <c r="L207" i="211"/>
  <c r="J207" i="211"/>
  <c r="H207" i="211"/>
  <c r="M206" i="211"/>
  <c r="L206" i="211"/>
  <c r="J206" i="211"/>
  <c r="H206" i="211"/>
  <c r="M205" i="211"/>
  <c r="L205" i="211"/>
  <c r="J205" i="211"/>
  <c r="H205" i="211"/>
  <c r="M204" i="211"/>
  <c r="L204" i="211"/>
  <c r="J204" i="211"/>
  <c r="H204" i="211"/>
  <c r="M203" i="211"/>
  <c r="L203" i="211"/>
  <c r="J203" i="211"/>
  <c r="H203" i="211"/>
  <c r="M202" i="211"/>
  <c r="L202" i="211"/>
  <c r="J202" i="211"/>
  <c r="H202" i="211"/>
  <c r="M197" i="211"/>
  <c r="L197" i="211"/>
  <c r="J197" i="211"/>
  <c r="H197" i="211"/>
  <c r="M196" i="211"/>
  <c r="L196" i="211"/>
  <c r="J196" i="211"/>
  <c r="H196" i="211"/>
  <c r="M195" i="211"/>
  <c r="L195" i="211"/>
  <c r="J195" i="211"/>
  <c r="H195" i="211"/>
  <c r="M194" i="211"/>
  <c r="L194" i="211"/>
  <c r="J194" i="211"/>
  <c r="H194" i="211"/>
  <c r="M193" i="211"/>
  <c r="L193" i="211"/>
  <c r="J193" i="211"/>
  <c r="H193" i="211"/>
  <c r="M192" i="211"/>
  <c r="L192" i="211"/>
  <c r="J192" i="211"/>
  <c r="H192" i="211"/>
  <c r="M191" i="211"/>
  <c r="L191" i="211"/>
  <c r="J191" i="211"/>
  <c r="H191" i="211"/>
  <c r="M190" i="211"/>
  <c r="L190" i="211"/>
  <c r="J190" i="211"/>
  <c r="H190" i="211"/>
  <c r="M189" i="211"/>
  <c r="L189" i="211"/>
  <c r="J189" i="211"/>
  <c r="H189" i="211"/>
  <c r="M188" i="211"/>
  <c r="L188" i="211"/>
  <c r="J188" i="211"/>
  <c r="H188" i="211"/>
  <c r="M187" i="211"/>
  <c r="L187" i="211"/>
  <c r="J187" i="211"/>
  <c r="H187" i="211"/>
  <c r="M186" i="211"/>
  <c r="L186" i="211"/>
  <c r="J186" i="211"/>
  <c r="H186" i="211"/>
  <c r="M185" i="211"/>
  <c r="L185" i="211"/>
  <c r="J185" i="211"/>
  <c r="H185" i="211"/>
  <c r="M184" i="211"/>
  <c r="L184" i="211"/>
  <c r="J184" i="211"/>
  <c r="H184" i="211"/>
  <c r="M183" i="211"/>
  <c r="L183" i="211"/>
  <c r="J183" i="211"/>
  <c r="H183" i="211"/>
  <c r="M182" i="211"/>
  <c r="L182" i="211"/>
  <c r="J182" i="211"/>
  <c r="H182" i="211"/>
  <c r="M181" i="211"/>
  <c r="L181" i="211"/>
  <c r="J181" i="211"/>
  <c r="H181" i="211"/>
  <c r="M180" i="211"/>
  <c r="L180" i="211"/>
  <c r="J180" i="211"/>
  <c r="H180" i="211"/>
  <c r="M179" i="211"/>
  <c r="L179" i="211"/>
  <c r="J179" i="211"/>
  <c r="H179" i="211"/>
  <c r="M178" i="211"/>
  <c r="L178" i="211"/>
  <c r="J178" i="211"/>
  <c r="H178" i="211"/>
  <c r="M177" i="211"/>
  <c r="L177" i="211"/>
  <c r="J177" i="211"/>
  <c r="H177" i="211"/>
  <c r="M176" i="211"/>
  <c r="L176" i="211"/>
  <c r="J176" i="211"/>
  <c r="H176" i="211"/>
  <c r="M175" i="211"/>
  <c r="L175" i="211"/>
  <c r="J175" i="211"/>
  <c r="H175" i="211"/>
  <c r="M174" i="211"/>
  <c r="L174" i="211"/>
  <c r="J174" i="211"/>
  <c r="H174" i="211"/>
  <c r="M173" i="211"/>
  <c r="L173" i="211"/>
  <c r="J173" i="211"/>
  <c r="H173" i="211"/>
  <c r="M172" i="211"/>
  <c r="L172" i="211"/>
  <c r="J172" i="211"/>
  <c r="H172" i="211"/>
  <c r="M171" i="211"/>
  <c r="L171" i="211"/>
  <c r="J171" i="211"/>
  <c r="H171" i="211"/>
  <c r="M170" i="211"/>
  <c r="L170" i="211"/>
  <c r="J170" i="211"/>
  <c r="H170" i="211"/>
  <c r="M169" i="211"/>
  <c r="L169" i="211"/>
  <c r="J169" i="211"/>
  <c r="H169" i="211"/>
  <c r="M168" i="211"/>
  <c r="L168" i="211"/>
  <c r="J168" i="211"/>
  <c r="H168" i="211"/>
  <c r="M167" i="211"/>
  <c r="L167" i="211"/>
  <c r="J167" i="211"/>
  <c r="H167" i="211"/>
  <c r="M166" i="211"/>
  <c r="L166" i="211"/>
  <c r="J166" i="211"/>
  <c r="H166" i="211"/>
  <c r="M165" i="211"/>
  <c r="L165" i="211"/>
  <c r="J165" i="211"/>
  <c r="H165" i="211"/>
  <c r="M164" i="211"/>
  <c r="L164" i="211"/>
  <c r="J164" i="211"/>
  <c r="H164" i="211"/>
  <c r="M163" i="211"/>
  <c r="L163" i="211"/>
  <c r="J163" i="211"/>
  <c r="H163" i="211"/>
  <c r="M162" i="211"/>
  <c r="L162" i="211"/>
  <c r="J162" i="211"/>
  <c r="H162" i="211"/>
  <c r="M161" i="211"/>
  <c r="L161" i="211"/>
  <c r="J161" i="211"/>
  <c r="H161" i="211"/>
  <c r="M160" i="211"/>
  <c r="L160" i="211"/>
  <c r="J160" i="211"/>
  <c r="H160" i="211"/>
  <c r="M159" i="211"/>
  <c r="L159" i="211"/>
  <c r="J159" i="211"/>
  <c r="H159" i="211"/>
  <c r="M158" i="211"/>
  <c r="L158" i="211"/>
  <c r="J158" i="211"/>
  <c r="H158" i="211"/>
  <c r="M157" i="211"/>
  <c r="L157" i="211"/>
  <c r="J157" i="211"/>
  <c r="H157" i="211"/>
  <c r="M152" i="211"/>
  <c r="L152" i="211"/>
  <c r="J152" i="211"/>
  <c r="H152" i="211"/>
  <c r="M151" i="211"/>
  <c r="L151" i="211"/>
  <c r="J151" i="211"/>
  <c r="H151" i="211"/>
  <c r="M150" i="211"/>
  <c r="L150" i="211"/>
  <c r="J150" i="211"/>
  <c r="H150" i="211"/>
  <c r="M149" i="211"/>
  <c r="L149" i="211"/>
  <c r="J149" i="211"/>
  <c r="H149" i="211"/>
  <c r="M148" i="211"/>
  <c r="L148" i="211"/>
  <c r="J148" i="211"/>
  <c r="H148" i="211"/>
  <c r="M147" i="211"/>
  <c r="L147" i="211"/>
  <c r="J147" i="211"/>
  <c r="H147" i="211"/>
  <c r="M146" i="211"/>
  <c r="L146" i="211"/>
  <c r="J146" i="211"/>
  <c r="H146" i="211"/>
  <c r="M145" i="211"/>
  <c r="L145" i="211"/>
  <c r="J145" i="211"/>
  <c r="H145" i="211"/>
  <c r="M144" i="211"/>
  <c r="L144" i="211"/>
  <c r="J144" i="211"/>
  <c r="H144" i="211"/>
  <c r="M143" i="211"/>
  <c r="L143" i="211"/>
  <c r="J143" i="211"/>
  <c r="H143" i="211"/>
  <c r="M142" i="211"/>
  <c r="L142" i="211"/>
  <c r="J142" i="211"/>
  <c r="H142" i="211"/>
  <c r="M141" i="211"/>
  <c r="L141" i="211"/>
  <c r="J141" i="211"/>
  <c r="H141" i="211"/>
  <c r="M140" i="211"/>
  <c r="L140" i="211"/>
  <c r="J140" i="211"/>
  <c r="H140" i="211"/>
  <c r="M139" i="211"/>
  <c r="L139" i="211"/>
  <c r="J139" i="211"/>
  <c r="H139" i="211"/>
  <c r="M138" i="211"/>
  <c r="L138" i="211"/>
  <c r="J138" i="211"/>
  <c r="H138" i="211"/>
  <c r="M137" i="211"/>
  <c r="L137" i="211"/>
  <c r="J137" i="211"/>
  <c r="H137" i="211"/>
  <c r="M136" i="211"/>
  <c r="L136" i="211"/>
  <c r="J136" i="211"/>
  <c r="H136" i="211"/>
  <c r="M135" i="211"/>
  <c r="L135" i="211"/>
  <c r="J135" i="211"/>
  <c r="H135" i="211"/>
  <c r="M134" i="211"/>
  <c r="L134" i="211"/>
  <c r="J134" i="211"/>
  <c r="H134" i="211"/>
  <c r="M133" i="211"/>
  <c r="L133" i="211"/>
  <c r="J133" i="211"/>
  <c r="H133" i="211"/>
  <c r="M132" i="211"/>
  <c r="L132" i="211"/>
  <c r="J132" i="211"/>
  <c r="H132" i="211"/>
  <c r="M131" i="211"/>
  <c r="L131" i="211"/>
  <c r="J131" i="211"/>
  <c r="H131" i="211"/>
  <c r="M130" i="211"/>
  <c r="L130" i="211"/>
  <c r="J130" i="211"/>
  <c r="H130" i="211"/>
  <c r="M129" i="211"/>
  <c r="L129" i="211"/>
  <c r="J129" i="211"/>
  <c r="H129" i="211"/>
  <c r="M128" i="211"/>
  <c r="L128" i="211"/>
  <c r="J128" i="211"/>
  <c r="H128" i="211"/>
  <c r="M127" i="211"/>
  <c r="L127" i="211"/>
  <c r="J127" i="211"/>
  <c r="H127" i="211"/>
  <c r="M126" i="211"/>
  <c r="L126" i="211"/>
  <c r="J126" i="211"/>
  <c r="H126" i="211"/>
  <c r="M125" i="211"/>
  <c r="L125" i="211"/>
  <c r="J125" i="211"/>
  <c r="H125" i="211"/>
  <c r="M124" i="211"/>
  <c r="L124" i="211"/>
  <c r="J124" i="211"/>
  <c r="H124" i="211"/>
  <c r="M123" i="211"/>
  <c r="L123" i="211"/>
  <c r="J123" i="211"/>
  <c r="H123" i="211"/>
  <c r="M119" i="211"/>
  <c r="L119" i="211"/>
  <c r="J119" i="211"/>
  <c r="H119" i="211"/>
  <c r="M118" i="211"/>
  <c r="L118" i="211"/>
  <c r="J118" i="211"/>
  <c r="H118" i="211"/>
  <c r="M117" i="211"/>
  <c r="L117" i="211"/>
  <c r="J117" i="211"/>
  <c r="H117" i="211"/>
  <c r="M116" i="211"/>
  <c r="L116" i="211"/>
  <c r="J116" i="211"/>
  <c r="H116" i="211"/>
  <c r="M115" i="211"/>
  <c r="L115" i="211"/>
  <c r="J115" i="211"/>
  <c r="H115" i="211"/>
  <c r="M114" i="211"/>
  <c r="L114" i="211"/>
  <c r="J114" i="211"/>
  <c r="H114" i="211"/>
  <c r="M113" i="211"/>
  <c r="L113" i="211"/>
  <c r="J113" i="211"/>
  <c r="H113" i="211"/>
  <c r="M112" i="211"/>
  <c r="L112" i="211"/>
  <c r="J112" i="211"/>
  <c r="H112" i="211"/>
  <c r="M111" i="211"/>
  <c r="L111" i="211"/>
  <c r="J111" i="211"/>
  <c r="H111" i="211"/>
  <c r="M110" i="211"/>
  <c r="L110" i="211"/>
  <c r="J110" i="211"/>
  <c r="H110" i="211"/>
  <c r="M109" i="211"/>
  <c r="L109" i="211"/>
  <c r="J109" i="211"/>
  <c r="H109" i="211"/>
  <c r="M108" i="211"/>
  <c r="L108" i="211"/>
  <c r="J108" i="211"/>
  <c r="H108" i="211"/>
  <c r="M107" i="211"/>
  <c r="L107" i="211"/>
  <c r="J107" i="211"/>
  <c r="H107" i="211"/>
  <c r="M106" i="211"/>
  <c r="L106" i="211"/>
  <c r="J106" i="211"/>
  <c r="H106" i="211"/>
  <c r="M105" i="211"/>
  <c r="L105" i="211"/>
  <c r="J105" i="211"/>
  <c r="H105" i="211"/>
  <c r="M104" i="211"/>
  <c r="L104" i="211"/>
  <c r="J104" i="211"/>
  <c r="H104" i="211"/>
  <c r="M103" i="211"/>
  <c r="L103" i="211"/>
  <c r="J103" i="211"/>
  <c r="H103" i="211"/>
  <c r="M102" i="211"/>
  <c r="L102" i="211"/>
  <c r="J102" i="211"/>
  <c r="H102" i="211"/>
  <c r="M101" i="211"/>
  <c r="L101" i="211"/>
  <c r="J101" i="211"/>
  <c r="H101" i="211"/>
  <c r="M100" i="211"/>
  <c r="L100" i="211"/>
  <c r="J100" i="211"/>
  <c r="H100" i="211"/>
  <c r="M99" i="211"/>
  <c r="L99" i="211"/>
  <c r="J99" i="211"/>
  <c r="H99" i="211"/>
  <c r="M98" i="211"/>
  <c r="L98" i="211"/>
  <c r="J98" i="211"/>
  <c r="H98" i="211"/>
  <c r="M97" i="211"/>
  <c r="L97" i="211"/>
  <c r="J97" i="211"/>
  <c r="H97" i="211"/>
  <c r="M96" i="211"/>
  <c r="L96" i="211"/>
  <c r="J96" i="211"/>
  <c r="H96" i="211"/>
  <c r="M95" i="211"/>
  <c r="L95" i="211"/>
  <c r="J95" i="211"/>
  <c r="H95" i="211"/>
  <c r="M94" i="211"/>
  <c r="L94" i="211"/>
  <c r="J94" i="211"/>
  <c r="H94" i="211"/>
  <c r="M93" i="211"/>
  <c r="L93" i="211"/>
  <c r="J93" i="211"/>
  <c r="H93" i="211"/>
  <c r="M92" i="211"/>
  <c r="L92" i="211"/>
  <c r="J92" i="211"/>
  <c r="H92" i="211"/>
  <c r="M91" i="211"/>
  <c r="L91" i="211"/>
  <c r="J91" i="211"/>
  <c r="H91" i="211"/>
  <c r="M90" i="211"/>
  <c r="L90" i="211"/>
  <c r="J90" i="211"/>
  <c r="H90" i="211"/>
  <c r="M89" i="211"/>
  <c r="L89" i="211"/>
  <c r="J89" i="211"/>
  <c r="H89" i="211"/>
  <c r="M88" i="211"/>
  <c r="L88" i="211"/>
  <c r="J88" i="211"/>
  <c r="H88" i="211"/>
  <c r="M87" i="211"/>
  <c r="L87" i="211"/>
  <c r="J87" i="211"/>
  <c r="H87" i="211"/>
  <c r="M86" i="211"/>
  <c r="L86" i="211"/>
  <c r="J86" i="211"/>
  <c r="H86" i="211"/>
  <c r="M85" i="211"/>
  <c r="L85" i="211"/>
  <c r="J85" i="211"/>
  <c r="H85" i="211"/>
  <c r="M84" i="211"/>
  <c r="L84" i="211"/>
  <c r="J84" i="211"/>
  <c r="H84" i="211"/>
  <c r="M83" i="211"/>
  <c r="L83" i="211"/>
  <c r="J83" i="211"/>
  <c r="H83" i="211"/>
  <c r="M82" i="211"/>
  <c r="L82" i="211"/>
  <c r="J82" i="211"/>
  <c r="H82" i="211"/>
  <c r="M81" i="211"/>
  <c r="L81" i="211"/>
  <c r="J81" i="211"/>
  <c r="H81" i="211"/>
  <c r="M80" i="211"/>
  <c r="L80" i="211"/>
  <c r="J80" i="211"/>
  <c r="H80" i="211"/>
  <c r="M79" i="211"/>
  <c r="L79" i="211"/>
  <c r="J79" i="211"/>
  <c r="H79" i="211"/>
  <c r="M78" i="211"/>
  <c r="L78" i="211"/>
  <c r="J78" i="211"/>
  <c r="H78" i="211"/>
  <c r="M77" i="211"/>
  <c r="L77" i="211"/>
  <c r="J77" i="211"/>
  <c r="H77" i="211"/>
  <c r="M76" i="211"/>
  <c r="L76" i="211"/>
  <c r="J76" i="211"/>
  <c r="H76" i="211"/>
  <c r="M75" i="211"/>
  <c r="L75" i="211"/>
  <c r="J75" i="211"/>
  <c r="H75" i="211"/>
  <c r="M74" i="211"/>
  <c r="L74" i="211"/>
  <c r="J74" i="211"/>
  <c r="H74" i="211"/>
  <c r="M73" i="211"/>
  <c r="L73" i="211"/>
  <c r="J73" i="211"/>
  <c r="H73" i="211"/>
  <c r="M72" i="211"/>
  <c r="L72" i="211"/>
  <c r="J72" i="211"/>
  <c r="H72" i="211"/>
  <c r="M71" i="211"/>
  <c r="L71" i="211"/>
  <c r="J71" i="211"/>
  <c r="H71" i="211"/>
  <c r="M70" i="211"/>
  <c r="L70" i="211"/>
  <c r="J70" i="211"/>
  <c r="H70" i="211"/>
  <c r="M69" i="211"/>
  <c r="L69" i="211"/>
  <c r="J69" i="211"/>
  <c r="H69" i="211"/>
  <c r="M68" i="211"/>
  <c r="L68" i="211"/>
  <c r="J68" i="211"/>
  <c r="H68" i="211"/>
  <c r="M67" i="211"/>
  <c r="L67" i="211"/>
  <c r="J67" i="211"/>
  <c r="H67" i="211"/>
  <c r="M66" i="211"/>
  <c r="L66" i="211"/>
  <c r="J66" i="211"/>
  <c r="H66" i="211"/>
  <c r="M65" i="211"/>
  <c r="L65" i="211"/>
  <c r="J65" i="211"/>
  <c r="H65" i="211"/>
  <c r="Q64" i="211"/>
  <c r="M64" i="211"/>
  <c r="L64" i="211"/>
  <c r="J64" i="211"/>
  <c r="H64" i="211"/>
  <c r="M63" i="211"/>
  <c r="L63" i="211"/>
  <c r="J63" i="211"/>
  <c r="H63" i="211"/>
  <c r="M62" i="211"/>
  <c r="M61" i="211"/>
  <c r="L61" i="211"/>
  <c r="J61" i="211"/>
  <c r="H61" i="211"/>
  <c r="M59" i="211"/>
  <c r="L59" i="211"/>
  <c r="J59" i="211"/>
  <c r="H59" i="211"/>
  <c r="M58" i="211"/>
  <c r="Q57" i="211"/>
  <c r="M57" i="211"/>
  <c r="L57" i="211"/>
  <c r="J57" i="211"/>
  <c r="H57" i="211"/>
  <c r="M56" i="211"/>
  <c r="Q55" i="211"/>
  <c r="M55" i="211"/>
  <c r="L55" i="211"/>
  <c r="J55" i="211"/>
  <c r="H55" i="211"/>
  <c r="J53" i="211"/>
  <c r="H53" i="211"/>
  <c r="Q52" i="211"/>
  <c r="M52" i="211"/>
  <c r="L52" i="211"/>
  <c r="J52" i="211"/>
  <c r="H52" i="211"/>
  <c r="Q51" i="211"/>
  <c r="M51" i="211"/>
  <c r="L51" i="211"/>
  <c r="J51" i="211"/>
  <c r="H51" i="211"/>
  <c r="Q50" i="211"/>
  <c r="M50" i="211"/>
  <c r="L50" i="211"/>
  <c r="J50" i="211"/>
  <c r="H50" i="211"/>
  <c r="J49" i="211"/>
  <c r="H49" i="211"/>
  <c r="M48" i="211"/>
  <c r="J47" i="211"/>
  <c r="H47" i="211"/>
  <c r="M46" i="211"/>
  <c r="J45" i="211"/>
  <c r="H45" i="211"/>
  <c r="J44" i="211"/>
  <c r="H44" i="211"/>
  <c r="J43" i="211"/>
  <c r="H43" i="211"/>
  <c r="J42" i="211"/>
  <c r="H42" i="211"/>
  <c r="Q41" i="211"/>
  <c r="L41" i="211"/>
  <c r="J41" i="211"/>
  <c r="H41" i="211"/>
  <c r="J40" i="211"/>
  <c r="H40" i="211"/>
  <c r="J39" i="211"/>
  <c r="H39" i="211"/>
  <c r="J38" i="211"/>
  <c r="H38" i="211"/>
  <c r="J37" i="211"/>
  <c r="H37" i="211"/>
  <c r="J36" i="211"/>
  <c r="H36" i="211"/>
  <c r="J35" i="211"/>
  <c r="H35" i="211"/>
  <c r="L34" i="211"/>
  <c r="H34" i="211"/>
  <c r="M33" i="211"/>
  <c r="N28" i="211"/>
  <c r="M28" i="211"/>
  <c r="M27" i="211"/>
  <c r="M26" i="211"/>
  <c r="M25" i="211"/>
  <c r="M24" i="211"/>
  <c r="M23" i="211"/>
  <c r="M22" i="211"/>
  <c r="M21" i="211"/>
  <c r="N679" i="211" l="1"/>
  <c r="L224" i="211"/>
  <c r="L22" i="211" s="1"/>
  <c r="H224" i="211"/>
  <c r="J224" i="211"/>
  <c r="H4222" i="211"/>
  <c r="J4222" i="211"/>
  <c r="J25" i="211" s="1"/>
  <c r="N5410" i="211"/>
  <c r="N5411" i="211"/>
  <c r="N5409" i="211"/>
  <c r="N391" i="211"/>
  <c r="N390" i="211"/>
  <c r="N5356" i="211"/>
  <c r="N5045" i="211"/>
  <c r="N4726" i="211"/>
  <c r="N4211" i="211"/>
  <c r="N4212" i="211"/>
  <c r="N3869" i="211"/>
  <c r="N3995" i="211"/>
  <c r="N3741" i="211"/>
  <c r="N3639" i="211"/>
  <c r="N3547" i="211"/>
  <c r="N3437" i="211"/>
  <c r="N3436" i="211"/>
  <c r="N3434" i="211"/>
  <c r="N3275" i="211"/>
  <c r="N3276" i="211"/>
  <c r="N3273" i="211"/>
  <c r="N3126" i="211"/>
  <c r="N3020" i="211"/>
  <c r="N3022" i="211"/>
  <c r="N2742" i="211"/>
  <c r="N3023" i="211"/>
  <c r="N2741" i="211"/>
  <c r="N2568" i="211"/>
  <c r="N2739" i="211"/>
  <c r="N2569" i="211"/>
  <c r="N2566" i="211"/>
  <c r="N2396" i="211"/>
  <c r="N2395" i="211"/>
  <c r="N2393" i="211"/>
  <c r="N2110" i="211"/>
  <c r="N2111" i="211"/>
  <c r="N1872" i="211"/>
  <c r="N2108" i="211"/>
  <c r="N1752" i="211"/>
  <c r="N1503" i="211"/>
  <c r="N1626" i="211"/>
  <c r="N1506" i="211"/>
  <c r="N1505" i="211"/>
  <c r="N1332" i="211"/>
  <c r="N1333" i="211"/>
  <c r="N1329" i="211"/>
  <c r="N1093" i="211"/>
  <c r="N1092" i="211"/>
  <c r="N908" i="211"/>
  <c r="N1089" i="211"/>
  <c r="N909" i="211"/>
  <c r="N906" i="211"/>
  <c r="N698" i="211"/>
  <c r="N88" i="211"/>
  <c r="N291" i="211"/>
  <c r="N350" i="211"/>
  <c r="N368" i="211"/>
  <c r="N454" i="211"/>
  <c r="N466" i="211"/>
  <c r="N516" i="211"/>
  <c r="N665" i="211"/>
  <c r="N1990" i="211"/>
  <c r="N2528" i="211"/>
  <c r="N2891" i="211"/>
  <c r="N2994" i="211"/>
  <c r="N3584" i="211"/>
  <c r="N3608" i="211"/>
  <c r="N3700" i="211"/>
  <c r="N3736" i="211"/>
  <c r="N70" i="211"/>
  <c r="N1944" i="211"/>
  <c r="N1963" i="211"/>
  <c r="N2423" i="211"/>
  <c r="N2830" i="211"/>
  <c r="N2854" i="211"/>
  <c r="N3270" i="211"/>
  <c r="N3727" i="211"/>
  <c r="N3739" i="211"/>
  <c r="N1502" i="211"/>
  <c r="N1509" i="211"/>
  <c r="N2369" i="211"/>
  <c r="N2375" i="211"/>
  <c r="N2392" i="211"/>
  <c r="N2412" i="211"/>
  <c r="N3587" i="211"/>
  <c r="N3703" i="211"/>
  <c r="N4047" i="211"/>
  <c r="N4132" i="211"/>
  <c r="N118" i="211"/>
  <c r="N127" i="211"/>
  <c r="N145" i="211"/>
  <c r="N179" i="211"/>
  <c r="N191" i="211"/>
  <c r="N222" i="211"/>
  <c r="N235" i="211"/>
  <c r="N683" i="211"/>
  <c r="N2056" i="211"/>
  <c r="N64" i="211"/>
  <c r="N100" i="211"/>
  <c r="N2080" i="211"/>
  <c r="N1604" i="211"/>
  <c r="N2023" i="211"/>
  <c r="N2077" i="211"/>
  <c r="N2092" i="211"/>
  <c r="N2483" i="211"/>
  <c r="N2489" i="211"/>
  <c r="N2162" i="211"/>
  <c r="N1444" i="211"/>
  <c r="N1474" i="211"/>
  <c r="N1623" i="211"/>
  <c r="N1629" i="211"/>
  <c r="N1646" i="211"/>
  <c r="N2514" i="211"/>
  <c r="N2550" i="211"/>
  <c r="N2556" i="211"/>
  <c r="N2893" i="211"/>
  <c r="N780" i="211"/>
  <c r="N800" i="211"/>
  <c r="N836" i="211"/>
  <c r="N1218" i="211"/>
  <c r="N1224" i="211"/>
  <c r="N1230" i="211"/>
  <c r="N1235" i="211"/>
  <c r="N1242" i="211"/>
  <c r="N1248" i="211"/>
  <c r="N1600" i="211"/>
  <c r="N1606" i="211"/>
  <c r="N1618" i="211"/>
  <c r="N1624" i="211"/>
  <c r="N1636" i="211"/>
  <c r="N3284" i="211"/>
  <c r="N2161" i="211"/>
  <c r="N1236" i="211"/>
  <c r="N1498" i="211"/>
  <c r="N1984" i="211"/>
  <c r="N2299" i="211"/>
  <c r="N2462" i="211"/>
  <c r="N365" i="211"/>
  <c r="N1538" i="211"/>
  <c r="N2608" i="211"/>
  <c r="N3036" i="211"/>
  <c r="N3112" i="211"/>
  <c r="N2574" i="211"/>
  <c r="N2597" i="211"/>
  <c r="N2409" i="211"/>
  <c r="N68" i="211"/>
  <c r="N74" i="211"/>
  <c r="N75" i="211"/>
  <c r="N86" i="211"/>
  <c r="N92" i="211"/>
  <c r="N98" i="211"/>
  <c r="N1874" i="211"/>
  <c r="N3356" i="211"/>
  <c r="N151" i="211"/>
  <c r="N173" i="211"/>
  <c r="N216" i="211"/>
  <c r="N2604" i="211"/>
  <c r="N69" i="211"/>
  <c r="N76" i="211"/>
  <c r="N106" i="211"/>
  <c r="N112" i="211"/>
  <c r="N185" i="211"/>
  <c r="N448" i="211"/>
  <c r="N960" i="211"/>
  <c r="N2089" i="211"/>
  <c r="N2113" i="211"/>
  <c r="N1898" i="211"/>
  <c r="N2148" i="211"/>
  <c r="N1628" i="211"/>
  <c r="N1981" i="211"/>
  <c r="N2071" i="211"/>
  <c r="N3234" i="211"/>
  <c r="N3746" i="211"/>
  <c r="N4026" i="211"/>
  <c r="N4050" i="211"/>
  <c r="N4068" i="211"/>
  <c r="N4092" i="211"/>
  <c r="N4098" i="211"/>
  <c r="N4110" i="211"/>
  <c r="N1266" i="211"/>
  <c r="N1278" i="211"/>
  <c r="N1302" i="211"/>
  <c r="N1320" i="211"/>
  <c r="N1338" i="211"/>
  <c r="N1588" i="211"/>
  <c r="N2150" i="211"/>
  <c r="N2214" i="211"/>
  <c r="N3428" i="211"/>
  <c r="N3433" i="211"/>
  <c r="N3722" i="211"/>
  <c r="N3723" i="211"/>
  <c r="N3812" i="211"/>
  <c r="N80" i="211"/>
  <c r="N87" i="211"/>
  <c r="N932" i="211"/>
  <c r="N938" i="211"/>
  <c r="N1300" i="211"/>
  <c r="N1307" i="211"/>
  <c r="N1318" i="211"/>
  <c r="N1325" i="211"/>
  <c r="N1438" i="211"/>
  <c r="N1460" i="211"/>
  <c r="N82" i="211"/>
  <c r="N133" i="211"/>
  <c r="N139" i="211"/>
  <c r="N400" i="211"/>
  <c r="N406" i="211"/>
  <c r="N412" i="211"/>
  <c r="N424" i="211"/>
  <c r="N473" i="211"/>
  <c r="N768" i="211"/>
  <c r="N824" i="211"/>
  <c r="N1518" i="211"/>
  <c r="H1522" i="211"/>
  <c r="H734" i="211" s="1"/>
  <c r="N1081" i="211"/>
  <c r="N1105" i="211"/>
  <c r="N1213" i="211"/>
  <c r="N1279" i="211"/>
  <c r="N1513" i="211"/>
  <c r="N371" i="211"/>
  <c r="N377" i="211"/>
  <c r="N397" i="211"/>
  <c r="N409" i="211"/>
  <c r="N421" i="211"/>
  <c r="N433" i="211"/>
  <c r="N674" i="211"/>
  <c r="N692" i="211"/>
  <c r="N753" i="211"/>
  <c r="N771" i="211"/>
  <c r="N797" i="211"/>
  <c r="N815" i="211"/>
  <c r="N845" i="211"/>
  <c r="N1015" i="211"/>
  <c r="N1508" i="211"/>
  <c r="N1514" i="211"/>
  <c r="N1542" i="211"/>
  <c r="N1543" i="211"/>
  <c r="N1548" i="211"/>
  <c r="N1579" i="211"/>
  <c r="N3360" i="211"/>
  <c r="N3366" i="211"/>
  <c r="N3384" i="211"/>
  <c r="N4585" i="211"/>
  <c r="N3133" i="211"/>
  <c r="N3266" i="211"/>
  <c r="N3705" i="211"/>
  <c r="N3751" i="211"/>
  <c r="N3806" i="211"/>
  <c r="N4155" i="211"/>
  <c r="N4200" i="211"/>
  <c r="N4206" i="211"/>
  <c r="N4273" i="211"/>
  <c r="N4285" i="211"/>
  <c r="N4297" i="211"/>
  <c r="N4315" i="211"/>
  <c r="N4932" i="211"/>
  <c r="N2149" i="211"/>
  <c r="N3718" i="211"/>
  <c r="N5208" i="211"/>
  <c r="N2444" i="211"/>
  <c r="N3974" i="211"/>
  <c r="N3980" i="211"/>
  <c r="N3993" i="211"/>
  <c r="N3999" i="211"/>
  <c r="N4089" i="211"/>
  <c r="N4119" i="211"/>
  <c r="N4145" i="211"/>
  <c r="N4151" i="211"/>
  <c r="N4584" i="211"/>
  <c r="N4633" i="211"/>
  <c r="N4905" i="211"/>
  <c r="N5191" i="211"/>
  <c r="N5233" i="211"/>
  <c r="N5441" i="211"/>
  <c r="N1597" i="211"/>
  <c r="N1661" i="211"/>
  <c r="N1715" i="211"/>
  <c r="N1722" i="211"/>
  <c r="N1746" i="211"/>
  <c r="N1793" i="211"/>
  <c r="N1811" i="211"/>
  <c r="N1817" i="211"/>
  <c r="N3130" i="211"/>
  <c r="N3136" i="211"/>
  <c r="N3147" i="211"/>
  <c r="N3153" i="211"/>
  <c r="N3287" i="211"/>
  <c r="N3298" i="211"/>
  <c r="N3336" i="211"/>
  <c r="N3672" i="211"/>
  <c r="N3706" i="211"/>
  <c r="N3744" i="211"/>
  <c r="N3761" i="211"/>
  <c r="N3803" i="211"/>
  <c r="N3815" i="211"/>
  <c r="N4107" i="211"/>
  <c r="N4197" i="211"/>
  <c r="N4252" i="211"/>
  <c r="N4282" i="211"/>
  <c r="N4294" i="211"/>
  <c r="N4504" i="211"/>
  <c r="N4522" i="211"/>
  <c r="N4561" i="211"/>
  <c r="N4567" i="211"/>
  <c r="N4930" i="211"/>
  <c r="N2147" i="211"/>
  <c r="N567" i="211"/>
  <c r="N573" i="211"/>
  <c r="N585" i="211"/>
  <c r="N997" i="211"/>
  <c r="N1491" i="211"/>
  <c r="N104" i="211"/>
  <c r="N1694" i="211"/>
  <c r="N1700" i="211"/>
  <c r="N1884" i="211"/>
  <c r="N386" i="211"/>
  <c r="N592" i="211"/>
  <c r="N603" i="211"/>
  <c r="N1272" i="211"/>
  <c r="N1296" i="211"/>
  <c r="N959" i="211"/>
  <c r="N947" i="211"/>
  <c r="N1870" i="211"/>
  <c r="N1911" i="211"/>
  <c r="N1917" i="211"/>
  <c r="N1961" i="211"/>
  <c r="N268" i="211"/>
  <c r="N403" i="211"/>
  <c r="N445" i="211"/>
  <c r="N457" i="211"/>
  <c r="N463" i="211"/>
  <c r="N467" i="211"/>
  <c r="N482" i="211"/>
  <c r="N520" i="211"/>
  <c r="N522" i="211"/>
  <c r="N759" i="211"/>
  <c r="N777" i="211"/>
  <c r="N789" i="211"/>
  <c r="N827" i="211"/>
  <c r="N904" i="211"/>
  <c r="N911" i="211"/>
  <c r="N923" i="211"/>
  <c r="N1022" i="211"/>
  <c r="N1046" i="211"/>
  <c r="N1058" i="211"/>
  <c r="N1764" i="211"/>
  <c r="N2308" i="211"/>
  <c r="N2314" i="211"/>
  <c r="N2356" i="211"/>
  <c r="N2465" i="211"/>
  <c r="N2507" i="211"/>
  <c r="N2532" i="211"/>
  <c r="N2897" i="211"/>
  <c r="N2479" i="211"/>
  <c r="N2521" i="211"/>
  <c r="N2821" i="211"/>
  <c r="N2852" i="211"/>
  <c r="N2864" i="211"/>
  <c r="N2936" i="211"/>
  <c r="N3160" i="211"/>
  <c r="N3205" i="211"/>
  <c r="N3251" i="211"/>
  <c r="N2020" i="211"/>
  <c r="N2323" i="211"/>
  <c r="N2420" i="211"/>
  <c r="N2468" i="211"/>
  <c r="N3137" i="211"/>
  <c r="N2039" i="211"/>
  <c r="N2051" i="211"/>
  <c r="N2069" i="211"/>
  <c r="N2390" i="211"/>
  <c r="N2626" i="211"/>
  <c r="N2644" i="211"/>
  <c r="N2660" i="211"/>
  <c r="N2896" i="211"/>
  <c r="N2926" i="211"/>
  <c r="N3235" i="211"/>
  <c r="N3249" i="211"/>
  <c r="N1980" i="211"/>
  <c r="N1998" i="211"/>
  <c r="N2028" i="211"/>
  <c r="N2058" i="211"/>
  <c r="N2091" i="211"/>
  <c r="N2109" i="211"/>
  <c r="N2127" i="211"/>
  <c r="N2159" i="211"/>
  <c r="N2227" i="211"/>
  <c r="N2440" i="211"/>
  <c r="N2494" i="211"/>
  <c r="N2524" i="211"/>
  <c r="N2607" i="211"/>
  <c r="N2613" i="211"/>
  <c r="N2619" i="211"/>
  <c r="N2645" i="211"/>
  <c r="N2651" i="211"/>
  <c r="N2663" i="211"/>
  <c r="N2681" i="211"/>
  <c r="N2915" i="211"/>
  <c r="N2921" i="211"/>
  <c r="N2939" i="211"/>
  <c r="N2981" i="211"/>
  <c r="N3070" i="211"/>
  <c r="N3080" i="211"/>
  <c r="N3106" i="211"/>
  <c r="N3135" i="211"/>
  <c r="N3164" i="211"/>
  <c r="N3202" i="211"/>
  <c r="N3232" i="211"/>
  <c r="N3309" i="211"/>
  <c r="N3383" i="211"/>
  <c r="N3906" i="211"/>
  <c r="N3924" i="211"/>
  <c r="N4281" i="211"/>
  <c r="N3652" i="211"/>
  <c r="N3664" i="211"/>
  <c r="N3742" i="211"/>
  <c r="N5373" i="211"/>
  <c r="J5398" i="211"/>
  <c r="I5364" i="211" s="1"/>
  <c r="J5364" i="211" s="1"/>
  <c r="N3599" i="211"/>
  <c r="N3833" i="211"/>
  <c r="N3878" i="211"/>
  <c r="N4097" i="211"/>
  <c r="N4163" i="211"/>
  <c r="N4204" i="211"/>
  <c r="N4216" i="211"/>
  <c r="N4492" i="211"/>
  <c r="N4647" i="211"/>
  <c r="N4799" i="211"/>
  <c r="N4811" i="211"/>
  <c r="N4817" i="211"/>
  <c r="N4829" i="211"/>
  <c r="N4841" i="211"/>
  <c r="N4853" i="211"/>
  <c r="N4877" i="211"/>
  <c r="N5412" i="211"/>
  <c r="N3575" i="211"/>
  <c r="N3781" i="211"/>
  <c r="N3811" i="211"/>
  <c r="N3817" i="211"/>
  <c r="N3855" i="211"/>
  <c r="N3868" i="211"/>
  <c r="N3897" i="211"/>
  <c r="N3927" i="211"/>
  <c r="N4086" i="211"/>
  <c r="N4125" i="211"/>
  <c r="N4142" i="211"/>
  <c r="N4148" i="211"/>
  <c r="N4172" i="211"/>
  <c r="N4217" i="211"/>
  <c r="N4890" i="211"/>
  <c r="N5101" i="211"/>
  <c r="N5239" i="211"/>
  <c r="N5253" i="211"/>
  <c r="N3770" i="211"/>
  <c r="N4423" i="211"/>
  <c r="N4429" i="211"/>
  <c r="N5035" i="211"/>
  <c r="N5096" i="211"/>
  <c r="N5332" i="211"/>
  <c r="N3364" i="211"/>
  <c r="N3370" i="211"/>
  <c r="N3442" i="211"/>
  <c r="N3648" i="211"/>
  <c r="N3801" i="211"/>
  <c r="N4201" i="211"/>
  <c r="N4459" i="211"/>
  <c r="N4600" i="211"/>
  <c r="N4686" i="211"/>
  <c r="N4692" i="211"/>
  <c r="N4698" i="211"/>
  <c r="N4719" i="211"/>
  <c r="N4754" i="211"/>
  <c r="N4766" i="211"/>
  <c r="N4772" i="211"/>
  <c r="N4784" i="211"/>
  <c r="N4790" i="211"/>
  <c r="N4820" i="211"/>
  <c r="N4826" i="211"/>
  <c r="N4934" i="211"/>
  <c r="N4952" i="211"/>
  <c r="N4970" i="211"/>
  <c r="N5036" i="211"/>
  <c r="N5339" i="211"/>
  <c r="N696" i="211"/>
  <c r="N702" i="211"/>
  <c r="N716" i="211"/>
  <c r="N1013" i="211"/>
  <c r="N1049" i="211"/>
  <c r="N1143" i="211"/>
  <c r="N1314" i="211"/>
  <c r="N1570" i="211"/>
  <c r="N383" i="211"/>
  <c r="N389" i="211"/>
  <c r="N439" i="211"/>
  <c r="N451" i="211"/>
  <c r="N951" i="211"/>
  <c r="N1464" i="211"/>
  <c r="N1500" i="211"/>
  <c r="N712" i="211"/>
  <c r="N833" i="211"/>
  <c r="N851" i="211"/>
  <c r="N1201" i="211"/>
  <c r="N1267" i="211"/>
  <c r="N1285" i="211"/>
  <c r="N81" i="211"/>
  <c r="N93" i="211"/>
  <c r="N99" i="211"/>
  <c r="N105" i="211"/>
  <c r="N110" i="211"/>
  <c r="N111" i="211"/>
  <c r="N116" i="211"/>
  <c r="N117" i="211"/>
  <c r="N125" i="211"/>
  <c r="N126" i="211"/>
  <c r="N131" i="211"/>
  <c r="N132" i="211"/>
  <c r="N137" i="211"/>
  <c r="N138" i="211"/>
  <c r="N143" i="211"/>
  <c r="N144" i="211"/>
  <c r="N149" i="211"/>
  <c r="N159" i="211"/>
  <c r="N165" i="211"/>
  <c r="N171" i="211"/>
  <c r="N177" i="211"/>
  <c r="N183" i="211"/>
  <c r="N184" i="211"/>
  <c r="N239" i="211"/>
  <c r="N1069" i="211"/>
  <c r="N1536" i="211"/>
  <c r="N94" i="211"/>
  <c r="N302" i="211"/>
  <c r="N308" i="211"/>
  <c r="N374" i="211"/>
  <c r="N394" i="211"/>
  <c r="N507" i="211"/>
  <c r="N574" i="211"/>
  <c r="N767" i="211"/>
  <c r="N577" i="211"/>
  <c r="N701" i="211"/>
  <c r="N762" i="211"/>
  <c r="N878" i="211"/>
  <c r="N950" i="211"/>
  <c r="N1072" i="211"/>
  <c r="N1078" i="211"/>
  <c r="N1090" i="211"/>
  <c r="N1096" i="211"/>
  <c r="N1336" i="211"/>
  <c r="N1414" i="211"/>
  <c r="N1576" i="211"/>
  <c r="N1794" i="211"/>
  <c r="N1808" i="211"/>
  <c r="N1832" i="211"/>
  <c r="N2407" i="211"/>
  <c r="N2804" i="211"/>
  <c r="N2827" i="211"/>
  <c r="N2870" i="211"/>
  <c r="N2948" i="211"/>
  <c r="N2972" i="211"/>
  <c r="N2996" i="211"/>
  <c r="N3008" i="211"/>
  <c r="N3019" i="211"/>
  <c r="N3026" i="211"/>
  <c r="N3032" i="211"/>
  <c r="N3073" i="211"/>
  <c r="N3079" i="211"/>
  <c r="N3095" i="211"/>
  <c r="N3103" i="211"/>
  <c r="N3864" i="211"/>
  <c r="N3882" i="211"/>
  <c r="N3917" i="211"/>
  <c r="N3935" i="211"/>
  <c r="N3941" i="211"/>
  <c r="N3959" i="211"/>
  <c r="N3971" i="211"/>
  <c r="N4081" i="211"/>
  <c r="N4272" i="211"/>
  <c r="N4302" i="211"/>
  <c r="N4314" i="211"/>
  <c r="N4332" i="211"/>
  <c r="N1978" i="211"/>
  <c r="N1996" i="211"/>
  <c r="N2044" i="211"/>
  <c r="N2062" i="211"/>
  <c r="N2101" i="211"/>
  <c r="N2125" i="211"/>
  <c r="N2136" i="211"/>
  <c r="N2142" i="211"/>
  <c r="N2183" i="211"/>
  <c r="N2245" i="211"/>
  <c r="N2317" i="211"/>
  <c r="N2456" i="211"/>
  <c r="N2474" i="211"/>
  <c r="N2480" i="211"/>
  <c r="N2534" i="211"/>
  <c r="N2906" i="211"/>
  <c r="N2961" i="211"/>
  <c r="N3021" i="211"/>
  <c r="N3044" i="211"/>
  <c r="N3194" i="211"/>
  <c r="N3800" i="211"/>
  <c r="N4040" i="211"/>
  <c r="N4046" i="211"/>
  <c r="N4495" i="211"/>
  <c r="N4519" i="211"/>
  <c r="N4526" i="211"/>
  <c r="N4541" i="211"/>
  <c r="N4558" i="211"/>
  <c r="N2075" i="211"/>
  <c r="N2165" i="211"/>
  <c r="N2166" i="211"/>
  <c r="N2288" i="211"/>
  <c r="N2426" i="211"/>
  <c r="N2505" i="211"/>
  <c r="N2668" i="211"/>
  <c r="N3014" i="211"/>
  <c r="N3396" i="211"/>
  <c r="N3457" i="211"/>
  <c r="N3463" i="211"/>
  <c r="N3673" i="211"/>
  <c r="N3847" i="211"/>
  <c r="N3866" i="211"/>
  <c r="N3871" i="211"/>
  <c r="N3895" i="211"/>
  <c r="N3901" i="211"/>
  <c r="N3919" i="211"/>
  <c r="N3955" i="211"/>
  <c r="N3967" i="211"/>
  <c r="N3975" i="211"/>
  <c r="N4106" i="211"/>
  <c r="N4150" i="211"/>
  <c r="N4162" i="211"/>
  <c r="N4321" i="211"/>
  <c r="N4327" i="211"/>
  <c r="N4339" i="211"/>
  <c r="N4375" i="211"/>
  <c r="N2022" i="211"/>
  <c r="N2076" i="211"/>
  <c r="N3152" i="211"/>
  <c r="N4095" i="211"/>
  <c r="N4138" i="211"/>
  <c r="N4621" i="211"/>
  <c r="N2005" i="211"/>
  <c r="N2116" i="211"/>
  <c r="N2168" i="211"/>
  <c r="N2199" i="211"/>
  <c r="N2429" i="211"/>
  <c r="N2601" i="211"/>
  <c r="N2842" i="211"/>
  <c r="N3116" i="211"/>
  <c r="N3271" i="211"/>
  <c r="N3334" i="211"/>
  <c r="N3382" i="211"/>
  <c r="N3388" i="211"/>
  <c r="N3651" i="211"/>
  <c r="N4207" i="211"/>
  <c r="N4510" i="211"/>
  <c r="N4516" i="211"/>
  <c r="N4573" i="211"/>
  <c r="N4603" i="211"/>
  <c r="N4609" i="211"/>
  <c r="N4628" i="211"/>
  <c r="N1617" i="211"/>
  <c r="N1640" i="211"/>
  <c r="N1658" i="211"/>
  <c r="N1664" i="211"/>
  <c r="N1682" i="211"/>
  <c r="N1712" i="211"/>
  <c r="N1718" i="211"/>
  <c r="N2174" i="211"/>
  <c r="N2508" i="211"/>
  <c r="J2589" i="211"/>
  <c r="J740" i="211" s="1"/>
  <c r="N2969" i="211"/>
  <c r="N2977" i="211"/>
  <c r="N3005" i="211"/>
  <c r="N3025" i="211"/>
  <c r="N3031" i="211"/>
  <c r="N3100" i="211"/>
  <c r="N3268" i="211"/>
  <c r="N3347" i="211"/>
  <c r="N3357" i="211"/>
  <c r="N3365" i="211"/>
  <c r="N3389" i="211"/>
  <c r="N3393" i="211"/>
  <c r="N3401" i="211"/>
  <c r="N3443" i="211"/>
  <c r="N3454" i="211"/>
  <c r="N3460" i="211"/>
  <c r="N3733" i="211"/>
  <c r="N3776" i="211"/>
  <c r="N3794" i="211"/>
  <c r="N3824" i="211"/>
  <c r="N3836" i="211"/>
  <c r="N3842" i="211"/>
  <c r="N3850" i="211"/>
  <c r="N3874" i="211"/>
  <c r="N3880" i="211"/>
  <c r="N3997" i="211"/>
  <c r="N4002" i="211"/>
  <c r="N4014" i="211"/>
  <c r="N4115" i="211"/>
  <c r="N4123" i="211"/>
  <c r="N4171" i="211"/>
  <c r="N4598" i="211"/>
  <c r="N4760" i="211"/>
  <c r="N4893" i="211"/>
  <c r="N4923" i="211"/>
  <c r="N5073" i="211"/>
  <c r="N5209" i="211"/>
  <c r="N5336" i="211"/>
  <c r="N5353" i="211"/>
  <c r="N4865" i="211"/>
  <c r="N5074" i="211"/>
  <c r="N5218" i="211"/>
  <c r="N4636" i="211"/>
  <c r="N4866" i="211"/>
  <c r="N4872" i="211"/>
  <c r="N4878" i="211"/>
  <c r="N4884" i="211"/>
  <c r="N5031" i="211"/>
  <c r="N5152" i="211"/>
  <c r="N5158" i="211"/>
  <c r="N5179" i="211"/>
  <c r="N5185" i="211"/>
  <c r="N5291" i="211"/>
  <c r="N5297" i="211"/>
  <c r="N5303" i="211"/>
  <c r="N5315" i="211"/>
  <c r="N4771" i="211"/>
  <c r="N4800" i="211"/>
  <c r="N4801" i="211"/>
  <c r="N4818" i="211"/>
  <c r="N4848" i="211"/>
  <c r="N4849" i="211"/>
  <c r="N5037" i="211"/>
  <c r="N5089" i="211"/>
  <c r="N5113" i="211"/>
  <c r="N5120" i="211"/>
  <c r="N5153" i="211"/>
  <c r="N5214" i="211"/>
  <c r="N5244" i="211"/>
  <c r="N5250" i="211"/>
  <c r="N5274" i="211"/>
  <c r="N5279" i="211"/>
  <c r="N5345" i="211"/>
  <c r="N5351" i="211"/>
  <c r="N5366" i="211"/>
  <c r="N212" i="211"/>
  <c r="N225" i="211"/>
  <c r="N231" i="211"/>
  <c r="N540" i="211"/>
  <c r="N554" i="211"/>
  <c r="N560" i="211"/>
  <c r="N571" i="211"/>
  <c r="N625" i="211"/>
  <c r="N643" i="211"/>
  <c r="N654" i="211"/>
  <c r="N672" i="211"/>
  <c r="N723" i="211"/>
  <c r="N766" i="211"/>
  <c r="N869" i="211"/>
  <c r="N896" i="211"/>
  <c r="L924" i="211"/>
  <c r="L731" i="211" s="1"/>
  <c r="N994" i="211"/>
  <c r="N1005" i="211"/>
  <c r="N1041" i="211"/>
  <c r="N1075" i="211"/>
  <c r="N1076" i="211"/>
  <c r="N1100" i="211"/>
  <c r="N1399" i="211"/>
  <c r="N1496" i="211"/>
  <c r="N1501" i="211"/>
  <c r="N1573" i="211"/>
  <c r="N1591" i="211"/>
  <c r="N1743" i="211"/>
  <c r="N1887" i="211"/>
  <c r="H1886" i="211"/>
  <c r="N213" i="211"/>
  <c r="N226" i="211"/>
  <c r="N232" i="211"/>
  <c r="N415" i="211"/>
  <c r="N427" i="211"/>
  <c r="N531" i="211"/>
  <c r="N589" i="211"/>
  <c r="N805" i="211"/>
  <c r="N841" i="211"/>
  <c r="N876" i="211"/>
  <c r="N881" i="211"/>
  <c r="N887" i="211"/>
  <c r="N893" i="211"/>
  <c r="N899" i="211"/>
  <c r="N922" i="211"/>
  <c r="N970" i="211"/>
  <c r="N976" i="211"/>
  <c r="N988" i="211"/>
  <c r="N1006" i="211"/>
  <c r="N1018" i="211"/>
  <c r="N1024" i="211"/>
  <c r="N1030" i="211"/>
  <c r="N1036" i="211"/>
  <c r="N1042" i="211"/>
  <c r="N1060" i="211"/>
  <c r="N1095" i="211"/>
  <c r="N1101" i="211"/>
  <c r="N1401" i="211"/>
  <c r="N1413" i="211"/>
  <c r="N1419" i="211"/>
  <c r="N1431" i="211"/>
  <c r="N1622" i="211"/>
  <c r="N1835" i="211"/>
  <c r="N220" i="211"/>
  <c r="N591" i="211"/>
  <c r="N639" i="211"/>
  <c r="N651" i="211"/>
  <c r="N669" i="211"/>
  <c r="N687" i="211"/>
  <c r="N786" i="211"/>
  <c r="N806" i="211"/>
  <c r="N842" i="211"/>
  <c r="N1456" i="211"/>
  <c r="N1462" i="211"/>
  <c r="N1468" i="211"/>
  <c r="N1480" i="211"/>
  <c r="N1486" i="211"/>
  <c r="N1516" i="211"/>
  <c r="N1599" i="211"/>
  <c r="N1605" i="211"/>
  <c r="N1611" i="211"/>
  <c r="N1635" i="211"/>
  <c r="N1657" i="211"/>
  <c r="N1711" i="211"/>
  <c r="N1729" i="211"/>
  <c r="L1886" i="211"/>
  <c r="L737" i="211" s="1"/>
  <c r="N63" i="211"/>
  <c r="L62" i="211"/>
  <c r="L21" i="211" s="1"/>
  <c r="N150" i="211"/>
  <c r="N189" i="211"/>
  <c r="N246" i="211"/>
  <c r="N252" i="211"/>
  <c r="N557" i="211"/>
  <c r="N563" i="211"/>
  <c r="N616" i="211"/>
  <c r="N634" i="211"/>
  <c r="N645" i="211"/>
  <c r="N670" i="211"/>
  <c r="N688" i="211"/>
  <c r="N705" i="211"/>
  <c r="N713" i="211"/>
  <c r="N726" i="211"/>
  <c r="N775" i="211"/>
  <c r="N849" i="211"/>
  <c r="N854" i="211"/>
  <c r="N860" i="211"/>
  <c r="N872" i="211"/>
  <c r="N895" i="211"/>
  <c r="N941" i="211"/>
  <c r="N991" i="211"/>
  <c r="N1085" i="211"/>
  <c r="N1109" i="211"/>
  <c r="N1114" i="211"/>
  <c r="N1119" i="211"/>
  <c r="N1120" i="211"/>
  <c r="N1125" i="211"/>
  <c r="N1126" i="211"/>
  <c r="N1131" i="211"/>
  <c r="N1132" i="211"/>
  <c r="N1137" i="211"/>
  <c r="N1138" i="211"/>
  <c r="N1152" i="211"/>
  <c r="N1200" i="211"/>
  <c r="N1206" i="211"/>
  <c r="N1212" i="211"/>
  <c r="N1223" i="211"/>
  <c r="N1229" i="211"/>
  <c r="N1254" i="211"/>
  <c r="N1260" i="211"/>
  <c r="N1290" i="211"/>
  <c r="N1350" i="211"/>
  <c r="N1359" i="211"/>
  <c r="N1370" i="211"/>
  <c r="N1377" i="211"/>
  <c r="N1426" i="211"/>
  <c r="N1558" i="211"/>
  <c r="N1564" i="211"/>
  <c r="N1582" i="211"/>
  <c r="N1594" i="211"/>
  <c r="N1676" i="211"/>
  <c r="N1730" i="211"/>
  <c r="N1736" i="211"/>
  <c r="N1806" i="211"/>
  <c r="N1813" i="211"/>
  <c r="N1819" i="211"/>
  <c r="N380" i="211"/>
  <c r="N418" i="211"/>
  <c r="N430" i="211"/>
  <c r="N436" i="211"/>
  <c r="N442" i="211"/>
  <c r="N460" i="211"/>
  <c r="N700" i="211"/>
  <c r="N721" i="211"/>
  <c r="N776" i="211"/>
  <c r="N796" i="211"/>
  <c r="N832" i="211"/>
  <c r="N850" i="211"/>
  <c r="N867" i="211"/>
  <c r="N942" i="211"/>
  <c r="N948" i="211"/>
  <c r="N949" i="211"/>
  <c r="N986" i="211"/>
  <c r="N1021" i="211"/>
  <c r="N1027" i="211"/>
  <c r="N1033" i="211"/>
  <c r="N1039" i="211"/>
  <c r="N1045" i="211"/>
  <c r="N1051" i="211"/>
  <c r="N1063" i="211"/>
  <c r="N1159" i="211"/>
  <c r="N1165" i="211"/>
  <c r="N1177" i="211"/>
  <c r="N1189" i="211"/>
  <c r="N1195" i="211"/>
  <c r="N1494" i="211"/>
  <c r="N61" i="211"/>
  <c r="N630" i="211"/>
  <c r="N666" i="211"/>
  <c r="N684" i="211"/>
  <c r="N1249" i="211"/>
  <c r="N1291" i="211"/>
  <c r="N1309" i="211"/>
  <c r="N1345" i="211"/>
  <c r="N1405" i="211"/>
  <c r="N1411" i="211"/>
  <c r="N1423" i="211"/>
  <c r="N1445" i="211"/>
  <c r="N1447" i="211"/>
  <c r="N1451" i="211"/>
  <c r="N1459" i="211"/>
  <c r="N1495" i="211"/>
  <c r="N1750" i="211"/>
  <c r="J1886" i="211"/>
  <c r="J737" i="211" s="1"/>
  <c r="N2218" i="211"/>
  <c r="N2225" i="211"/>
  <c r="N2243" i="211"/>
  <c r="N2248" i="211"/>
  <c r="N2266" i="211"/>
  <c r="N2284" i="211"/>
  <c r="N2368" i="211"/>
  <c r="N2374" i="211"/>
  <c r="N2467" i="211"/>
  <c r="N2471" i="211"/>
  <c r="N2763" i="211"/>
  <c r="N2769" i="211"/>
  <c r="N2775" i="211"/>
  <c r="N2782" i="211"/>
  <c r="N2788" i="211"/>
  <c r="N2794" i="211"/>
  <c r="N2800" i="211"/>
  <c r="N2806" i="211"/>
  <c r="N2812" i="211"/>
  <c r="N2823" i="211"/>
  <c r="N2836" i="211"/>
  <c r="N2848" i="211"/>
  <c r="N2860" i="211"/>
  <c r="N2909" i="211"/>
  <c r="N2927" i="211"/>
  <c r="N2963" i="211"/>
  <c r="N2987" i="211"/>
  <c r="N3035" i="211"/>
  <c r="N3058" i="211"/>
  <c r="N1761" i="211"/>
  <c r="N1772" i="211"/>
  <c r="N1778" i="211"/>
  <c r="N1784" i="211"/>
  <c r="N1797" i="211"/>
  <c r="N1851" i="211"/>
  <c r="N1863" i="211"/>
  <c r="N1875" i="211"/>
  <c r="N1924" i="211"/>
  <c r="N1930" i="211"/>
  <c r="N1943" i="211"/>
  <c r="N1956" i="211"/>
  <c r="N2004" i="211"/>
  <c r="N2016" i="211"/>
  <c r="N2132" i="211"/>
  <c r="N2945" i="211"/>
  <c r="N2976" i="211"/>
  <c r="N1757" i="211"/>
  <c r="N1809" i="211"/>
  <c r="N1816" i="211"/>
  <c r="N1822" i="211"/>
  <c r="N1846" i="211"/>
  <c r="N1987" i="211"/>
  <c r="N2035" i="211"/>
  <c r="N2053" i="211"/>
  <c r="N2133" i="211"/>
  <c r="N2203" i="211"/>
  <c r="N2209" i="211"/>
  <c r="N2352" i="211"/>
  <c r="N2381" i="211"/>
  <c r="N2451" i="211"/>
  <c r="N2463" i="211"/>
  <c r="N2510" i="211"/>
  <c r="N2610" i="211"/>
  <c r="N2672" i="211"/>
  <c r="N2679" i="211"/>
  <c r="N2684" i="211"/>
  <c r="N2690" i="211"/>
  <c r="N2696" i="211"/>
  <c r="N2702" i="211"/>
  <c r="N2708" i="211"/>
  <c r="N2714" i="211"/>
  <c r="N2720" i="211"/>
  <c r="N2726" i="211"/>
  <c r="N2737" i="211"/>
  <c r="N2744" i="211"/>
  <c r="N2756" i="211"/>
  <c r="N2761" i="211"/>
  <c r="N2767" i="211"/>
  <c r="N2773" i="211"/>
  <c r="N2780" i="211"/>
  <c r="N2786" i="211"/>
  <c r="N2792" i="211"/>
  <c r="N2798" i="211"/>
  <c r="N2810" i="211"/>
  <c r="N2834" i="211"/>
  <c r="N2840" i="211"/>
  <c r="N2846" i="211"/>
  <c r="N2858" i="211"/>
  <c r="N2876" i="211"/>
  <c r="N2899" i="211"/>
  <c r="N2911" i="211"/>
  <c r="N2935" i="211"/>
  <c r="N2947" i="211"/>
  <c r="N3042" i="211"/>
  <c r="N3124" i="211"/>
  <c r="N3165" i="211"/>
  <c r="N3173" i="211"/>
  <c r="N3179" i="211"/>
  <c r="N3185" i="211"/>
  <c r="N1847" i="211"/>
  <c r="N1853" i="211"/>
  <c r="N1883" i="211"/>
  <c r="N1896" i="211"/>
  <c r="N1902" i="211"/>
  <c r="N1908" i="211"/>
  <c r="N1945" i="211"/>
  <c r="N2042" i="211"/>
  <c r="N2060" i="211"/>
  <c r="N2084" i="211"/>
  <c r="N2099" i="211"/>
  <c r="N2179" i="211"/>
  <c r="N2434" i="211"/>
  <c r="N2516" i="211"/>
  <c r="N2912" i="211"/>
  <c r="N2930" i="211"/>
  <c r="N2966" i="211"/>
  <c r="N2978" i="211"/>
  <c r="N3090" i="211"/>
  <c r="N1759" i="211"/>
  <c r="N1812" i="211"/>
  <c r="N1824" i="211"/>
  <c r="N1848" i="211"/>
  <c r="N1854" i="211"/>
  <c r="N1860" i="211"/>
  <c r="N1866" i="211"/>
  <c r="N1891" i="211"/>
  <c r="N1903" i="211"/>
  <c r="N1909" i="211"/>
  <c r="N1953" i="211"/>
  <c r="N1959" i="211"/>
  <c r="N1995" i="211"/>
  <c r="N2001" i="211"/>
  <c r="N2025" i="211"/>
  <c r="N2031" i="211"/>
  <c r="N2049" i="211"/>
  <c r="N2067" i="211"/>
  <c r="N2141" i="211"/>
  <c r="N2154" i="211"/>
  <c r="N2155" i="211"/>
  <c r="N2435" i="211"/>
  <c r="N2884" i="211"/>
  <c r="N3091" i="211"/>
  <c r="N3143" i="211"/>
  <c r="N3167" i="211"/>
  <c r="N3193" i="211"/>
  <c r="N1837" i="211"/>
  <c r="N1843" i="211"/>
  <c r="N1849" i="211"/>
  <c r="N1861" i="211"/>
  <c r="N1904" i="211"/>
  <c r="N1947" i="211"/>
  <c r="N2230" i="211"/>
  <c r="N2253" i="211"/>
  <c r="N2259" i="211"/>
  <c r="N2263" i="211"/>
  <c r="N2277" i="211"/>
  <c r="N2289" i="211"/>
  <c r="N2295" i="211"/>
  <c r="N2478" i="211"/>
  <c r="N2519" i="211"/>
  <c r="N2537" i="211"/>
  <c r="N2602" i="211"/>
  <c r="N2968" i="211"/>
  <c r="N3016" i="211"/>
  <c r="N3113" i="211"/>
  <c r="N3127" i="211"/>
  <c r="N3144" i="211"/>
  <c r="N3156" i="211"/>
  <c r="N3162" i="211"/>
  <c r="N3168" i="211"/>
  <c r="N3178" i="211"/>
  <c r="N3190" i="211"/>
  <c r="N3231" i="211"/>
  <c r="N3462" i="211"/>
  <c r="N3563" i="211"/>
  <c r="N3596" i="211"/>
  <c r="N3604" i="211"/>
  <c r="N3676" i="211"/>
  <c r="N3682" i="211"/>
  <c r="N3694" i="211"/>
  <c r="N3735" i="211"/>
  <c r="N3764" i="211"/>
  <c r="N3910" i="211"/>
  <c r="N3928" i="211"/>
  <c r="N3940" i="211"/>
  <c r="N3946" i="211"/>
  <c r="N3977" i="211"/>
  <c r="N3990" i="211"/>
  <c r="N4019" i="211"/>
  <c r="N4030" i="211"/>
  <c r="N4351" i="211"/>
  <c r="N4357" i="211"/>
  <c r="N4363" i="211"/>
  <c r="N4387" i="211"/>
  <c r="N4393" i="211"/>
  <c r="N4399" i="211"/>
  <c r="N4405" i="211"/>
  <c r="N4434" i="211"/>
  <c r="N4475" i="211"/>
  <c r="N4476" i="211"/>
  <c r="N4482" i="211"/>
  <c r="N4511" i="211"/>
  <c r="N3730" i="211"/>
  <c r="N3765" i="211"/>
  <c r="N3783" i="211"/>
  <c r="N3819" i="211"/>
  <c r="N3905" i="211"/>
  <c r="N3923" i="211"/>
  <c r="N4170" i="211"/>
  <c r="N4175" i="211"/>
  <c r="N4183" i="211"/>
  <c r="N4196" i="211"/>
  <c r="N4293" i="211"/>
  <c r="N4322" i="211"/>
  <c r="N4483" i="211"/>
  <c r="N4489" i="211"/>
  <c r="N4500" i="211"/>
  <c r="N4512" i="211"/>
  <c r="N4517" i="211"/>
  <c r="N4518" i="211"/>
  <c r="N4557" i="211"/>
  <c r="N3203" i="211"/>
  <c r="N3209" i="211"/>
  <c r="N3215" i="211"/>
  <c r="N3250" i="211"/>
  <c r="N3267" i="211"/>
  <c r="N3581" i="211"/>
  <c r="N3583" i="211"/>
  <c r="N3600" i="211"/>
  <c r="N3655" i="211"/>
  <c r="N3667" i="211"/>
  <c r="N3678" i="211"/>
  <c r="N3846" i="211"/>
  <c r="N3858" i="211"/>
  <c r="N3884" i="211"/>
  <c r="N3888" i="211"/>
  <c r="N3942" i="211"/>
  <c r="N3954" i="211"/>
  <c r="N3960" i="211"/>
  <c r="N3992" i="211"/>
  <c r="N3998" i="211"/>
  <c r="N4003" i="211"/>
  <c r="N4061" i="211"/>
  <c r="N4067" i="211"/>
  <c r="N4085" i="211"/>
  <c r="N4101" i="211"/>
  <c r="N4153" i="211"/>
  <c r="N4159" i="211"/>
  <c r="N4176" i="211"/>
  <c r="N4276" i="211"/>
  <c r="N4341" i="211"/>
  <c r="N4377" i="211"/>
  <c r="N4395" i="211"/>
  <c r="N4413" i="211"/>
  <c r="N4419" i="211"/>
  <c r="N3220" i="211"/>
  <c r="N3308" i="211"/>
  <c r="N3346" i="211"/>
  <c r="N3400" i="211"/>
  <c r="N3418" i="211"/>
  <c r="N3494" i="211"/>
  <c r="N3500" i="211"/>
  <c r="N3518" i="211"/>
  <c r="N3524" i="211"/>
  <c r="N3530" i="211"/>
  <c r="N3536" i="211"/>
  <c r="N3542" i="211"/>
  <c r="N3548" i="211"/>
  <c r="N3554" i="211"/>
  <c r="N3560" i="211"/>
  <c r="N3572" i="211"/>
  <c r="N3595" i="211"/>
  <c r="N3635" i="211"/>
  <c r="N3642" i="211"/>
  <c r="N3646" i="211"/>
  <c r="N3714" i="211"/>
  <c r="N3726" i="211"/>
  <c r="N3771" i="211"/>
  <c r="N3797" i="211"/>
  <c r="N3821" i="211"/>
  <c r="N3859" i="211"/>
  <c r="N4154" i="211"/>
  <c r="N4160" i="211"/>
  <c r="N4166" i="211"/>
  <c r="N4177" i="211"/>
  <c r="N4233" i="211"/>
  <c r="N4250" i="211"/>
  <c r="N4255" i="211"/>
  <c r="N4261" i="211"/>
  <c r="N4267" i="211"/>
  <c r="N4277" i="211"/>
  <c r="N4306" i="211"/>
  <c r="N4324" i="211"/>
  <c r="N4342" i="211"/>
  <c r="N4479" i="211"/>
  <c r="N4491" i="211"/>
  <c r="N4553" i="211"/>
  <c r="N4571" i="211"/>
  <c r="N4576" i="211"/>
  <c r="N4582" i="211"/>
  <c r="N4587" i="211"/>
  <c r="N4599" i="211"/>
  <c r="N3327" i="211"/>
  <c r="N3419" i="211"/>
  <c r="N3709" i="211"/>
  <c r="N4136" i="211"/>
  <c r="N4228" i="211"/>
  <c r="N4239" i="211"/>
  <c r="N4268" i="211"/>
  <c r="N4360" i="211"/>
  <c r="N4402" i="211"/>
  <c r="N4420" i="211"/>
  <c r="N4438" i="211"/>
  <c r="N4474" i="211"/>
  <c r="N4572" i="211"/>
  <c r="N4588" i="211"/>
  <c r="N3206" i="211"/>
  <c r="N3218" i="211"/>
  <c r="N3230" i="211"/>
  <c r="N3256" i="211"/>
  <c r="N3322" i="211"/>
  <c r="N3342" i="211"/>
  <c r="N3432" i="211"/>
  <c r="N3568" i="211"/>
  <c r="N3679" i="211"/>
  <c r="N3691" i="211"/>
  <c r="N3699" i="211"/>
  <c r="N3835" i="211"/>
  <c r="N3849" i="211"/>
  <c r="N3915" i="211"/>
  <c r="N3933" i="211"/>
  <c r="N3945" i="211"/>
  <c r="N3951" i="211"/>
  <c r="N4029" i="211"/>
  <c r="N4035" i="211"/>
  <c r="N4076" i="211"/>
  <c r="N4188" i="211"/>
  <c r="N4632" i="211"/>
  <c r="N4671" i="211"/>
  <c r="N4722" i="211"/>
  <c r="N4727" i="211"/>
  <c r="N4591" i="211"/>
  <c r="N4612" i="211"/>
  <c r="N4615" i="211"/>
  <c r="N4627" i="211"/>
  <c r="N4789" i="211"/>
  <c r="N4819" i="211"/>
  <c r="N4860" i="211"/>
  <c r="N4929" i="211"/>
  <c r="N4935" i="211"/>
  <c r="N5091" i="211"/>
  <c r="N5109" i="211"/>
  <c r="N5127" i="211"/>
  <c r="N5133" i="211"/>
  <c r="N5273" i="211"/>
  <c r="N5327" i="211"/>
  <c r="N4662" i="211"/>
  <c r="N4737" i="211"/>
  <c r="N4802" i="211"/>
  <c r="N4808" i="211"/>
  <c r="N4838" i="211"/>
  <c r="N4862" i="211"/>
  <c r="N4917" i="211"/>
  <c r="N5060" i="211"/>
  <c r="N5068" i="211"/>
  <c r="N5086" i="211"/>
  <c r="N5092" i="211"/>
  <c r="N5110" i="211"/>
  <c r="N5155" i="211"/>
  <c r="N5203" i="211"/>
  <c r="N5215" i="211"/>
  <c r="N5221" i="211"/>
  <c r="N5227" i="211"/>
  <c r="N5237" i="211"/>
  <c r="N5256" i="211"/>
  <c r="N5262" i="211"/>
  <c r="N5374" i="211"/>
  <c r="N5436" i="211"/>
  <c r="N4617" i="211"/>
  <c r="N4839" i="211"/>
  <c r="N4851" i="211"/>
  <c r="N4863" i="211"/>
  <c r="N4869" i="211"/>
  <c r="N4875" i="211"/>
  <c r="N4919" i="211"/>
  <c r="N5069" i="211"/>
  <c r="N5087" i="211"/>
  <c r="N5161" i="211"/>
  <c r="N5170" i="211"/>
  <c r="N5269" i="211"/>
  <c r="N5371" i="211"/>
  <c r="N5406" i="211"/>
  <c r="N4656" i="211"/>
  <c r="N4664" i="211"/>
  <c r="N4670" i="211"/>
  <c r="N4725" i="211"/>
  <c r="N4733" i="211"/>
  <c r="N4767" i="211"/>
  <c r="N4791" i="211"/>
  <c r="N4809" i="211"/>
  <c r="N4810" i="211"/>
  <c r="N4828" i="211"/>
  <c r="N4876" i="211"/>
  <c r="N4881" i="211"/>
  <c r="N4903" i="211"/>
  <c r="N4908" i="211"/>
  <c r="N4914" i="211"/>
  <c r="N4920" i="211"/>
  <c r="N5039" i="211"/>
  <c r="N5119" i="211"/>
  <c r="N5157" i="211"/>
  <c r="N5194" i="211"/>
  <c r="N5200" i="211"/>
  <c r="N5211" i="211"/>
  <c r="N5407" i="211"/>
  <c r="N286" i="211"/>
  <c r="N287" i="211"/>
  <c r="N297" i="211"/>
  <c r="N298" i="211"/>
  <c r="N303" i="211"/>
  <c r="N309" i="211"/>
  <c r="N328" i="211"/>
  <c r="N339" i="211"/>
  <c r="N340" i="211"/>
  <c r="N345" i="211"/>
  <c r="N370" i="211"/>
  <c r="N376" i="211"/>
  <c r="N388" i="211"/>
  <c r="N396" i="211"/>
  <c r="N402" i="211"/>
  <c r="N408" i="211"/>
  <c r="N420" i="211"/>
  <c r="N425" i="211"/>
  <c r="N426" i="211"/>
  <c r="N431" i="211"/>
  <c r="N437" i="211"/>
  <c r="N438" i="211"/>
  <c r="N443" i="211"/>
  <c r="N444" i="211"/>
  <c r="N449" i="211"/>
  <c r="N450" i="211"/>
  <c r="N455" i="211"/>
  <c r="N461" i="211"/>
  <c r="N480" i="211"/>
  <c r="N488" i="211"/>
  <c r="N502" i="211"/>
  <c r="N525" i="211"/>
  <c r="N535" i="211"/>
  <c r="N547" i="211"/>
  <c r="N553" i="211"/>
  <c r="N559" i="211"/>
  <c r="N565" i="211"/>
  <c r="N612" i="211"/>
  <c r="N648" i="211"/>
  <c r="N720" i="211"/>
  <c r="N804" i="211"/>
  <c r="N809" i="211"/>
  <c r="N831" i="211"/>
  <c r="N858" i="211"/>
  <c r="N863" i="211"/>
  <c r="N930" i="211"/>
  <c r="N931" i="211"/>
  <c r="N936" i="211"/>
  <c r="N961" i="211"/>
  <c r="N967" i="211"/>
  <c r="N160" i="211"/>
  <c r="N166" i="211"/>
  <c r="N172" i="211"/>
  <c r="N178" i="211"/>
  <c r="N495" i="211"/>
  <c r="N636" i="211"/>
  <c r="N661" i="211"/>
  <c r="N690" i="211"/>
  <c r="N794" i="211"/>
  <c r="N821" i="211"/>
  <c r="N848" i="211"/>
  <c r="N859" i="211"/>
  <c r="N914" i="211"/>
  <c r="H62" i="211"/>
  <c r="H21" i="211" s="1"/>
  <c r="N161" i="211"/>
  <c r="N167" i="211"/>
  <c r="N204" i="211"/>
  <c r="N210" i="211"/>
  <c r="N275" i="211"/>
  <c r="N323" i="211"/>
  <c r="N324" i="211"/>
  <c r="N329" i="211"/>
  <c r="N330" i="211"/>
  <c r="N354" i="211"/>
  <c r="N360" i="211"/>
  <c r="N366" i="211"/>
  <c r="N477" i="211"/>
  <c r="N512" i="211"/>
  <c r="N519" i="211"/>
  <c r="N523" i="211"/>
  <c r="N606" i="211"/>
  <c r="N614" i="211"/>
  <c r="N620" i="211"/>
  <c r="N638" i="211"/>
  <c r="N650" i="211"/>
  <c r="N656" i="211"/>
  <c r="N710" i="211"/>
  <c r="N795" i="211"/>
  <c r="N822" i="211"/>
  <c r="N954" i="211"/>
  <c r="N51" i="211"/>
  <c r="N229" i="211"/>
  <c r="N234" i="211"/>
  <c r="N240" i="211"/>
  <c r="N270" i="211"/>
  <c r="N281" i="211"/>
  <c r="N282" i="211"/>
  <c r="N300" i="211"/>
  <c r="N306" i="211"/>
  <c r="N313" i="211"/>
  <c r="N319" i="211"/>
  <c r="N336" i="211"/>
  <c r="N337" i="211"/>
  <c r="N342" i="211"/>
  <c r="N343" i="211"/>
  <c r="N348" i="211"/>
  <c r="N373" i="211"/>
  <c r="N379" i="211"/>
  <c r="N385" i="211"/>
  <c r="N393" i="211"/>
  <c r="N404" i="211"/>
  <c r="N411" i="211"/>
  <c r="N417" i="211"/>
  <c r="N428" i="211"/>
  <c r="N429" i="211"/>
  <c r="N434" i="211"/>
  <c r="N435" i="211"/>
  <c r="N440" i="211"/>
  <c r="N441" i="211"/>
  <c r="N446" i="211"/>
  <c r="N447" i="211"/>
  <c r="N452" i="211"/>
  <c r="N453" i="211"/>
  <c r="N458" i="211"/>
  <c r="N459" i="211"/>
  <c r="N483" i="211"/>
  <c r="N497" i="211"/>
  <c r="N509" i="211"/>
  <c r="N524" i="211"/>
  <c r="N542" i="211"/>
  <c r="N579" i="211"/>
  <c r="N602" i="211"/>
  <c r="N621" i="211"/>
  <c r="N657" i="211"/>
  <c r="N675" i="211"/>
  <c r="N693" i="211"/>
  <c r="N711" i="211"/>
  <c r="N927" i="211"/>
  <c r="N230" i="211"/>
  <c r="N241" i="211"/>
  <c r="N541" i="211"/>
  <c r="N652" i="211"/>
  <c r="N663" i="211"/>
  <c r="N681" i="211"/>
  <c r="N757" i="211"/>
  <c r="N784" i="211"/>
  <c r="N813" i="211"/>
  <c r="N818" i="211"/>
  <c r="N59" i="211"/>
  <c r="N207" i="211"/>
  <c r="N260" i="211"/>
  <c r="N266" i="211"/>
  <c r="N272" i="211"/>
  <c r="N278" i="211"/>
  <c r="N326" i="211"/>
  <c r="N327" i="211"/>
  <c r="N332" i="211"/>
  <c r="N333" i="211"/>
  <c r="N351" i="211"/>
  <c r="N357" i="211"/>
  <c r="N362" i="211"/>
  <c r="N363" i="211"/>
  <c r="N413" i="211"/>
  <c r="N493" i="211"/>
  <c r="N515" i="211"/>
  <c r="N526" i="211"/>
  <c r="N534" i="211"/>
  <c r="N564" i="211"/>
  <c r="N586" i="211"/>
  <c r="N605" i="211"/>
  <c r="N609" i="211"/>
  <c r="N611" i="211"/>
  <c r="N629" i="211"/>
  <c r="N647" i="211"/>
  <c r="N758" i="211"/>
  <c r="N774" i="211"/>
  <c r="N785" i="211"/>
  <c r="N803" i="211"/>
  <c r="N868" i="211"/>
  <c r="N884" i="211"/>
  <c r="N965" i="211"/>
  <c r="N1000" i="211"/>
  <c r="N886" i="211"/>
  <c r="N913" i="211"/>
  <c r="N1004" i="211"/>
  <c r="N1009" i="211"/>
  <c r="N1031" i="211"/>
  <c r="N1116" i="211"/>
  <c r="N1117" i="211"/>
  <c r="N1122" i="211"/>
  <c r="N1123" i="211"/>
  <c r="N1128" i="211"/>
  <c r="N1129" i="211"/>
  <c r="N1134" i="211"/>
  <c r="N1135" i="211"/>
  <c r="N1140" i="211"/>
  <c r="N1141" i="211"/>
  <c r="N1147" i="211"/>
  <c r="N1155" i="211"/>
  <c r="N1161" i="211"/>
  <c r="N1167" i="211"/>
  <c r="N1173" i="211"/>
  <c r="N1179" i="211"/>
  <c r="N1185" i="211"/>
  <c r="N1190" i="211"/>
  <c r="N1191" i="211"/>
  <c r="N1197" i="211"/>
  <c r="N1203" i="211"/>
  <c r="N1209" i="211"/>
  <c r="N1215" i="211"/>
  <c r="N1221" i="211"/>
  <c r="N1227" i="211"/>
  <c r="N1233" i="211"/>
  <c r="N1239" i="211"/>
  <c r="N1245" i="211"/>
  <c r="N1251" i="211"/>
  <c r="N1257" i="211"/>
  <c r="N1263" i="211"/>
  <c r="N1269" i="211"/>
  <c r="N1275" i="211"/>
  <c r="N1287" i="211"/>
  <c r="N1293" i="211"/>
  <c r="N1305" i="211"/>
  <c r="N1311" i="211"/>
  <c r="N1323" i="211"/>
  <c r="N1328" i="211"/>
  <c r="N1341" i="211"/>
  <c r="N1347" i="211"/>
  <c r="N1361" i="211"/>
  <c r="N1368" i="211"/>
  <c r="N1379" i="211"/>
  <c r="N1386" i="211"/>
  <c r="N1417" i="211"/>
  <c r="N1435" i="211"/>
  <c r="N1524" i="211"/>
  <c r="N1530" i="211"/>
  <c r="N1554" i="211"/>
  <c r="N1578" i="211"/>
  <c r="N1584" i="211"/>
  <c r="N1590" i="211"/>
  <c r="N1602" i="211"/>
  <c r="N1608" i="211"/>
  <c r="N1614" i="211"/>
  <c r="N1620" i="211"/>
  <c r="N1632" i="211"/>
  <c r="N1638" i="211"/>
  <c r="N1641" i="211"/>
  <c r="N1647" i="211"/>
  <c r="N1648" i="211"/>
  <c r="N1653" i="211"/>
  <c r="N1654" i="211"/>
  <c r="N1665" i="211"/>
  <c r="N1666" i="211"/>
  <c r="N1683" i="211"/>
  <c r="N1684" i="211"/>
  <c r="N1701" i="211"/>
  <c r="N1702" i="211"/>
  <c r="N1720" i="211"/>
  <c r="N1755" i="211"/>
  <c r="N1795" i="211"/>
  <c r="N1830" i="211"/>
  <c r="N1841" i="211"/>
  <c r="N1914" i="211"/>
  <c r="N1920" i="211"/>
  <c r="N1964" i="211"/>
  <c r="N2000" i="211"/>
  <c r="N2030" i="211"/>
  <c r="N2050" i="211"/>
  <c r="N2057" i="211"/>
  <c r="N2107" i="211"/>
  <c r="N2123" i="211"/>
  <c r="N1048" i="211"/>
  <c r="N1112" i="211"/>
  <c r="N1118" i="211"/>
  <c r="N1124" i="211"/>
  <c r="N1142" i="211"/>
  <c r="N1162" i="211"/>
  <c r="N1168" i="211"/>
  <c r="N1174" i="211"/>
  <c r="N1180" i="211"/>
  <c r="N1186" i="211"/>
  <c r="N1306" i="211"/>
  <c r="N1312" i="211"/>
  <c r="N1324" i="211"/>
  <c r="N1330" i="211"/>
  <c r="N1342" i="211"/>
  <c r="N1348" i="211"/>
  <c r="N1357" i="211"/>
  <c r="N1363" i="211"/>
  <c r="N1375" i="211"/>
  <c r="N1381" i="211"/>
  <c r="N1395" i="211"/>
  <c r="N1437" i="211"/>
  <c r="N1449" i="211"/>
  <c r="N1467" i="211"/>
  <c r="N1473" i="211"/>
  <c r="N1485" i="211"/>
  <c r="N1515" i="211"/>
  <c r="N1609" i="211"/>
  <c r="N1615" i="211"/>
  <c r="N1633" i="211"/>
  <c r="N1649" i="211"/>
  <c r="N1655" i="211"/>
  <c r="N1667" i="211"/>
  <c r="N1673" i="211"/>
  <c r="N1685" i="211"/>
  <c r="N1691" i="211"/>
  <c r="N1703" i="211"/>
  <c r="N1709" i="211"/>
  <c r="N1721" i="211"/>
  <c r="N1727" i="211"/>
  <c r="N1739" i="211"/>
  <c r="N1807" i="211"/>
  <c r="N1878" i="211"/>
  <c r="N1915" i="211"/>
  <c r="N1927" i="211"/>
  <c r="N1971" i="211"/>
  <c r="N1983" i="211"/>
  <c r="N1989" i="211"/>
  <c r="N2007" i="211"/>
  <c r="N2013" i="211"/>
  <c r="N2019" i="211"/>
  <c r="N2047" i="211"/>
  <c r="N2074" i="211"/>
  <c r="N1054" i="211"/>
  <c r="N1103" i="211"/>
  <c r="N1108" i="211"/>
  <c r="N1113" i="211"/>
  <c r="N1151" i="211"/>
  <c r="N1343" i="211"/>
  <c r="N1358" i="211"/>
  <c r="N1364" i="211"/>
  <c r="N1376" i="211"/>
  <c r="N1382" i="211"/>
  <c r="N1396" i="211"/>
  <c r="N1402" i="211"/>
  <c r="N1420" i="211"/>
  <c r="N1432" i="211"/>
  <c r="N1450" i="211"/>
  <c r="N1478" i="211"/>
  <c r="N1521" i="211"/>
  <c r="N1567" i="211"/>
  <c r="N1679" i="211"/>
  <c r="N1697" i="211"/>
  <c r="N1733" i="211"/>
  <c r="N1785" i="211"/>
  <c r="N1791" i="211"/>
  <c r="N1826" i="211"/>
  <c r="N1879" i="211"/>
  <c r="N1892" i="211"/>
  <c r="N1922" i="211"/>
  <c r="N1941" i="211"/>
  <c r="N1954" i="211"/>
  <c r="N1960" i="211"/>
  <c r="N1966" i="211"/>
  <c r="N1972" i="211"/>
  <c r="N2002" i="211"/>
  <c r="N2008" i="211"/>
  <c r="N2014" i="211"/>
  <c r="N2026" i="211"/>
  <c r="N2041" i="211"/>
  <c r="N2048" i="211"/>
  <c r="N2068" i="211"/>
  <c r="N2104" i="211"/>
  <c r="N2157" i="211"/>
  <c r="N1012" i="211"/>
  <c r="N1023" i="211"/>
  <c r="N1066" i="211"/>
  <c r="N1390" i="211"/>
  <c r="N1408" i="211"/>
  <c r="N1517" i="211"/>
  <c r="N1531" i="211"/>
  <c r="N1644" i="211"/>
  <c r="N1645" i="211"/>
  <c r="N1656" i="211"/>
  <c r="N1674" i="211"/>
  <c r="N1675" i="211"/>
  <c r="N1692" i="211"/>
  <c r="N1693" i="211"/>
  <c r="N1710" i="211"/>
  <c r="N1740" i="211"/>
  <c r="N1751" i="211"/>
  <c r="N1792" i="211"/>
  <c r="N1803" i="211"/>
  <c r="N1857" i="211"/>
  <c r="N1905" i="211"/>
  <c r="N2009" i="211"/>
  <c r="N2033" i="211"/>
  <c r="N2038" i="211"/>
  <c r="N2065" i="211"/>
  <c r="N2138" i="211"/>
  <c r="N2171" i="211"/>
  <c r="N1040" i="211"/>
  <c r="N1067" i="211"/>
  <c r="N1094" i="211"/>
  <c r="N1099" i="211"/>
  <c r="N1171" i="211"/>
  <c r="N1183" i="211"/>
  <c r="N1297" i="211"/>
  <c r="N1303" i="211"/>
  <c r="N1315" i="211"/>
  <c r="N1321" i="211"/>
  <c r="N1339" i="211"/>
  <c r="N1366" i="211"/>
  <c r="N1372" i="211"/>
  <c r="N1384" i="211"/>
  <c r="N1392" i="211"/>
  <c r="N1404" i="211"/>
  <c r="N1410" i="211"/>
  <c r="N1422" i="211"/>
  <c r="N1440" i="211"/>
  <c r="N1458" i="211"/>
  <c r="N1476" i="211"/>
  <c r="N1482" i="211"/>
  <c r="N1492" i="211"/>
  <c r="N1504" i="211"/>
  <c r="N1512" i="211"/>
  <c r="N1820" i="211"/>
  <c r="N1881" i="211"/>
  <c r="N1894" i="211"/>
  <c r="N1900" i="211"/>
  <c r="N1906" i="211"/>
  <c r="N1950" i="211"/>
  <c r="N1962" i="211"/>
  <c r="N1968" i="211"/>
  <c r="N1974" i="211"/>
  <c r="N1986" i="211"/>
  <c r="N1992" i="211"/>
  <c r="N2010" i="211"/>
  <c r="N2032" i="211"/>
  <c r="N2059" i="211"/>
  <c r="N2066" i="211"/>
  <c r="N2090" i="211"/>
  <c r="N2095" i="211"/>
  <c r="N2122" i="211"/>
  <c r="N890" i="211"/>
  <c r="N917" i="211"/>
  <c r="N929" i="211"/>
  <c r="N933" i="211"/>
  <c r="N939" i="211"/>
  <c r="N940" i="211"/>
  <c r="N958" i="211"/>
  <c r="N962" i="211"/>
  <c r="N968" i="211"/>
  <c r="N969" i="211"/>
  <c r="N975" i="211"/>
  <c r="N981" i="211"/>
  <c r="N987" i="211"/>
  <c r="N1003" i="211"/>
  <c r="N1014" i="211"/>
  <c r="N1057" i="211"/>
  <c r="N1084" i="211"/>
  <c r="N1154" i="211"/>
  <c r="N1160" i="211"/>
  <c r="N1202" i="211"/>
  <c r="N1214" i="211"/>
  <c r="N1219" i="211"/>
  <c r="N1220" i="211"/>
  <c r="N1225" i="211"/>
  <c r="N1244" i="211"/>
  <c r="N1250" i="211"/>
  <c r="N1256" i="211"/>
  <c r="N1262" i="211"/>
  <c r="N1268" i="211"/>
  <c r="N1274" i="211"/>
  <c r="N1280" i="211"/>
  <c r="N1286" i="211"/>
  <c r="N1292" i="211"/>
  <c r="N1298" i="211"/>
  <c r="N1334" i="211"/>
  <c r="N1355" i="211"/>
  <c r="N1367" i="211"/>
  <c r="N1373" i="211"/>
  <c r="N1385" i="211"/>
  <c r="N1393" i="211"/>
  <c r="N1429" i="211"/>
  <c r="N1441" i="211"/>
  <c r="N1465" i="211"/>
  <c r="N1477" i="211"/>
  <c r="N1483" i="211"/>
  <c r="L1522" i="211"/>
  <c r="L734" i="211" s="1"/>
  <c r="J1522" i="211"/>
  <c r="J734" i="211" s="1"/>
  <c r="N1529" i="211"/>
  <c r="N1535" i="211"/>
  <c r="N1541" i="211"/>
  <c r="N1547" i="211"/>
  <c r="N1553" i="211"/>
  <c r="N1559" i="211"/>
  <c r="N1565" i="211"/>
  <c r="N1571" i="211"/>
  <c r="N1577" i="211"/>
  <c r="N1583" i="211"/>
  <c r="N1595" i="211"/>
  <c r="N1601" i="211"/>
  <c r="N1613" i="211"/>
  <c r="N1631" i="211"/>
  <c r="N1637" i="211"/>
  <c r="N1652" i="211"/>
  <c r="N1670" i="211"/>
  <c r="N1688" i="211"/>
  <c r="N1706" i="211"/>
  <c r="N1724" i="211"/>
  <c r="N1731" i="211"/>
  <c r="N1737" i="211"/>
  <c r="N1754" i="211"/>
  <c r="N1758" i="211"/>
  <c r="N1769" i="211"/>
  <c r="N1775" i="211"/>
  <c r="N1781" i="211"/>
  <c r="N1788" i="211"/>
  <c r="N1805" i="211"/>
  <c r="N1865" i="211"/>
  <c r="N1871" i="211"/>
  <c r="N1912" i="211"/>
  <c r="N1919" i="211"/>
  <c r="N1931" i="211"/>
  <c r="N1951" i="211"/>
  <c r="N1957" i="211"/>
  <c r="N1969" i="211"/>
  <c r="N1975" i="211"/>
  <c r="N1993" i="211"/>
  <c r="N1999" i="211"/>
  <c r="N2011" i="211"/>
  <c r="N2017" i="211"/>
  <c r="N2040" i="211"/>
  <c r="N2118" i="211"/>
  <c r="N2140" i="211"/>
  <c r="N2145" i="211"/>
  <c r="N2181" i="211"/>
  <c r="N2193" i="211"/>
  <c r="N2205" i="211"/>
  <c r="N2228" i="211"/>
  <c r="N2233" i="211"/>
  <c r="N2239" i="211"/>
  <c r="N2250" i="211"/>
  <c r="N2262" i="211"/>
  <c r="N2268" i="211"/>
  <c r="N2290" i="211"/>
  <c r="N2297" i="211"/>
  <c r="N2302" i="211"/>
  <c r="N2347" i="211"/>
  <c r="N2354" i="211"/>
  <c r="N2359" i="211"/>
  <c r="N2371" i="211"/>
  <c r="N2387" i="211"/>
  <c r="N2398" i="211"/>
  <c r="N2404" i="211"/>
  <c r="N2411" i="211"/>
  <c r="N2415" i="211"/>
  <c r="N2431" i="211"/>
  <c r="N2447" i="211"/>
  <c r="N2453" i="211"/>
  <c r="N2454" i="211"/>
  <c r="N2459" i="211"/>
  <c r="N2470" i="211"/>
  <c r="N2497" i="211"/>
  <c r="N2503" i="211"/>
  <c r="N2541" i="211"/>
  <c r="N2547" i="211"/>
  <c r="N2553" i="211"/>
  <c r="N2564" i="211"/>
  <c r="N2571" i="211"/>
  <c r="N2577" i="211"/>
  <c r="N2592" i="211"/>
  <c r="N2629" i="211"/>
  <c r="N2635" i="211"/>
  <c r="N2647" i="211"/>
  <c r="N2653" i="211"/>
  <c r="N2659" i="211"/>
  <c r="N2687" i="211"/>
  <c r="N2693" i="211"/>
  <c r="N2705" i="211"/>
  <c r="N2711" i="211"/>
  <c r="N2723" i="211"/>
  <c r="N2729" i="211"/>
  <c r="N2747" i="211"/>
  <c r="N3004" i="211"/>
  <c r="N3015" i="211"/>
  <c r="N3086" i="211"/>
  <c r="N3115" i="211"/>
  <c r="N3182" i="211"/>
  <c r="N3198" i="211"/>
  <c r="N2223" i="211"/>
  <c r="N2257" i="211"/>
  <c r="N2275" i="211"/>
  <c r="N2315" i="211"/>
  <c r="N2320" i="211"/>
  <c r="N2355" i="211"/>
  <c r="N2405" i="211"/>
  <c r="N2416" i="211"/>
  <c r="N2443" i="211"/>
  <c r="N2449" i="211"/>
  <c r="N2460" i="211"/>
  <c r="N2487" i="211"/>
  <c r="N2492" i="211"/>
  <c r="N2504" i="211"/>
  <c r="N2526" i="211"/>
  <c r="N2531" i="211"/>
  <c r="N2554" i="211"/>
  <c r="N2565" i="211"/>
  <c r="N2600" i="211"/>
  <c r="N2611" i="211"/>
  <c r="N2617" i="211"/>
  <c r="N2624" i="211"/>
  <c r="N2636" i="211"/>
  <c r="N2671" i="211"/>
  <c r="N2677" i="211"/>
  <c r="N2931" i="211"/>
  <c r="N2956" i="211"/>
  <c r="N2960" i="211"/>
  <c r="N2999" i="211"/>
  <c r="N3071" i="211"/>
  <c r="N3094" i="211"/>
  <c r="N3125" i="211"/>
  <c r="N3200" i="211"/>
  <c r="N2177" i="211"/>
  <c r="N2207" i="211"/>
  <c r="N2212" i="211"/>
  <c r="N2241" i="211"/>
  <c r="N2264" i="211"/>
  <c r="N2281" i="211"/>
  <c r="N2282" i="211"/>
  <c r="N2287" i="211"/>
  <c r="N2293" i="211"/>
  <c r="N2304" i="211"/>
  <c r="N2350" i="211"/>
  <c r="N2373" i="211"/>
  <c r="N2378" i="211"/>
  <c r="N2389" i="211"/>
  <c r="N2399" i="211"/>
  <c r="N2433" i="211"/>
  <c r="N2438" i="211"/>
  <c r="N2450" i="211"/>
  <c r="N2472" i="211"/>
  <c r="N2477" i="211"/>
  <c r="N2488" i="211"/>
  <c r="N2498" i="211"/>
  <c r="N2499" i="211"/>
  <c r="N2525" i="211"/>
  <c r="N2595" i="211"/>
  <c r="N2618" i="211"/>
  <c r="N2630" i="211"/>
  <c r="N2648" i="211"/>
  <c r="N2661" i="211"/>
  <c r="N2666" i="211"/>
  <c r="N2695" i="211"/>
  <c r="N2713" i="211"/>
  <c r="N2731" i="211"/>
  <c r="N2749" i="211"/>
  <c r="N2880" i="211"/>
  <c r="N2995" i="211"/>
  <c r="N3006" i="211"/>
  <c r="N3011" i="211"/>
  <c r="N3083" i="211"/>
  <c r="N3104" i="211"/>
  <c r="N3248" i="211"/>
  <c r="N2445" i="211"/>
  <c r="N2517" i="211"/>
  <c r="N2522" i="211"/>
  <c r="N2933" i="211"/>
  <c r="N2952" i="211"/>
  <c r="N2957" i="211"/>
  <c r="N2985" i="211"/>
  <c r="N2990" i="211"/>
  <c r="N3007" i="211"/>
  <c r="N3012" i="211"/>
  <c r="N3062" i="211"/>
  <c r="N2236" i="211"/>
  <c r="N2417" i="211"/>
  <c r="N2512" i="211"/>
  <c r="N2523" i="211"/>
  <c r="N2539" i="211"/>
  <c r="N2732" i="211"/>
  <c r="N2750" i="211"/>
  <c r="N2887" i="211"/>
  <c r="N2907" i="211"/>
  <c r="N2923" i="211"/>
  <c r="N2942" i="211"/>
  <c r="N2959" i="211"/>
  <c r="N2986" i="211"/>
  <c r="N3013" i="211"/>
  <c r="N3222" i="211"/>
  <c r="N3223" i="211"/>
  <c r="N3229" i="211"/>
  <c r="N2198" i="211"/>
  <c r="N2221" i="211"/>
  <c r="N2244" i="211"/>
  <c r="N2254" i="211"/>
  <c r="N2272" i="211"/>
  <c r="N2279" i="211"/>
  <c r="N2362" i="211"/>
  <c r="N2386" i="211"/>
  <c r="N2391" i="211"/>
  <c r="N2410" i="211"/>
  <c r="N2414" i="211"/>
  <c r="N2425" i="211"/>
  <c r="N2458" i="211"/>
  <c r="N2469" i="211"/>
  <c r="N2485" i="211"/>
  <c r="N2501" i="211"/>
  <c r="N2513" i="211"/>
  <c r="N2615" i="211"/>
  <c r="N2639" i="211"/>
  <c r="N2658" i="211"/>
  <c r="N2686" i="211"/>
  <c r="N2704" i="211"/>
  <c r="N2722" i="211"/>
  <c r="N2740" i="211"/>
  <c r="N2762" i="211"/>
  <c r="N2768" i="211"/>
  <c r="N2774" i="211"/>
  <c r="N2781" i="211"/>
  <c r="N2787" i="211"/>
  <c r="N2793" i="211"/>
  <c r="N2805" i="211"/>
  <c r="N2811" i="211"/>
  <c r="N2822" i="211"/>
  <c r="N2835" i="211"/>
  <c r="N2841" i="211"/>
  <c r="N2847" i="211"/>
  <c r="N2859" i="211"/>
  <c r="N2865" i="211"/>
  <c r="N2878" i="211"/>
  <c r="N2903" i="211"/>
  <c r="N2908" i="211"/>
  <c r="N2924" i="211"/>
  <c r="N2943" i="211"/>
  <c r="N2971" i="211"/>
  <c r="N3003" i="211"/>
  <c r="N3030" i="211"/>
  <c r="N3056" i="211"/>
  <c r="N3060" i="211"/>
  <c r="N3082" i="211"/>
  <c r="N3187" i="211"/>
  <c r="N3240" i="211"/>
  <c r="N3254" i="211"/>
  <c r="N3326" i="211"/>
  <c r="N3408" i="211"/>
  <c r="N3414" i="211"/>
  <c r="N3424" i="211"/>
  <c r="N3456" i="211"/>
  <c r="N3465" i="211"/>
  <c r="N3471" i="211"/>
  <c r="N3483" i="211"/>
  <c r="N3489" i="211"/>
  <c r="N3653" i="211"/>
  <c r="N3654" i="211"/>
  <c r="N3681" i="211"/>
  <c r="N3708" i="211"/>
  <c r="N3724" i="211"/>
  <c r="N3799" i="211"/>
  <c r="N3894" i="211"/>
  <c r="N3899" i="211"/>
  <c r="N3921" i="211"/>
  <c r="N3937" i="211"/>
  <c r="N3948" i="211"/>
  <c r="N3953" i="211"/>
  <c r="N3994" i="211"/>
  <c r="N4020" i="211"/>
  <c r="N4032" i="211"/>
  <c r="N4053" i="211"/>
  <c r="N4064" i="211"/>
  <c r="N3375" i="211"/>
  <c r="N3472" i="211"/>
  <c r="N3484" i="211"/>
  <c r="N3490" i="211"/>
  <c r="N3567" i="211"/>
  <c r="N3592" i="211"/>
  <c r="N3603" i="211"/>
  <c r="N3660" i="211"/>
  <c r="N3687" i="211"/>
  <c r="N3767" i="211"/>
  <c r="N3782" i="211"/>
  <c r="N3809" i="211"/>
  <c r="N3853" i="211"/>
  <c r="N3870" i="211"/>
  <c r="N3879" i="211"/>
  <c r="N3900" i="211"/>
  <c r="N3922" i="211"/>
  <c r="N3949" i="211"/>
  <c r="N3978" i="211"/>
  <c r="N3983" i="211"/>
  <c r="N4017" i="211"/>
  <c r="N4022" i="211"/>
  <c r="N4043" i="211"/>
  <c r="N4065" i="211"/>
  <c r="N3670" i="211"/>
  <c r="N3697" i="211"/>
  <c r="N3779" i="211"/>
  <c r="N3912" i="211"/>
  <c r="N3939" i="211"/>
  <c r="N3966" i="211"/>
  <c r="N3973" i="211"/>
  <c r="N3979" i="211"/>
  <c r="N3996" i="211"/>
  <c r="N4034" i="211"/>
  <c r="N4044" i="211"/>
  <c r="N4055" i="211"/>
  <c r="N4066" i="211"/>
  <c r="N4071" i="211"/>
  <c r="N4077" i="211"/>
  <c r="N3236" i="211"/>
  <c r="N3244" i="211"/>
  <c r="N3258" i="211"/>
  <c r="N3259" i="211"/>
  <c r="N3265" i="211"/>
  <c r="N3280" i="211"/>
  <c r="N3300" i="211"/>
  <c r="N3335" i="211"/>
  <c r="N3474" i="211"/>
  <c r="N3485" i="211"/>
  <c r="N3492" i="211"/>
  <c r="N3497" i="211"/>
  <c r="N3498" i="211"/>
  <c r="N3503" i="211"/>
  <c r="N3504" i="211"/>
  <c r="N3509" i="211"/>
  <c r="N3510" i="211"/>
  <c r="N3515" i="211"/>
  <c r="N3516" i="211"/>
  <c r="N3521" i="211"/>
  <c r="N3522" i="211"/>
  <c r="N3527" i="211"/>
  <c r="N3528" i="211"/>
  <c r="N3533" i="211"/>
  <c r="N3534" i="211"/>
  <c r="N3539" i="211"/>
  <c r="N3540" i="211"/>
  <c r="N3545" i="211"/>
  <c r="N3546" i="211"/>
  <c r="N3551" i="211"/>
  <c r="N3552" i="211"/>
  <c r="N3557" i="211"/>
  <c r="N3558" i="211"/>
  <c r="N3721" i="211"/>
  <c r="N3732" i="211"/>
  <c r="N3769" i="211"/>
  <c r="N3818" i="211"/>
  <c r="N3823" i="211"/>
  <c r="N3827" i="211"/>
  <c r="N3886" i="211"/>
  <c r="N3891" i="211"/>
  <c r="N3913" i="211"/>
  <c r="N3918" i="211"/>
  <c r="L3291" i="211"/>
  <c r="L744" i="211" s="1"/>
  <c r="N3352" i="211"/>
  <c r="N3378" i="211"/>
  <c r="N3406" i="211"/>
  <c r="N3444" i="211"/>
  <c r="N3450" i="211"/>
  <c r="N3459" i="211"/>
  <c r="N3475" i="211"/>
  <c r="N3493" i="211"/>
  <c r="N3499" i="211"/>
  <c r="N3505" i="211"/>
  <c r="N3511" i="211"/>
  <c r="N3517" i="211"/>
  <c r="N3523" i="211"/>
  <c r="N3529" i="211"/>
  <c r="N3535" i="211"/>
  <c r="N3541" i="211"/>
  <c r="N3553" i="211"/>
  <c r="N3559" i="211"/>
  <c r="N3564" i="211"/>
  <c r="N3579" i="211"/>
  <c r="N3640" i="211"/>
  <c r="N3661" i="211"/>
  <c r="N3662" i="211"/>
  <c r="N3663" i="211"/>
  <c r="N3688" i="211"/>
  <c r="N3690" i="211"/>
  <c r="N3715" i="211"/>
  <c r="N3717" i="211"/>
  <c r="N3768" i="211"/>
  <c r="N3785" i="211"/>
  <c r="N3786" i="211"/>
  <c r="N3861" i="211"/>
  <c r="N3892" i="211"/>
  <c r="N4023" i="211"/>
  <c r="N3318" i="211"/>
  <c r="N3353" i="211"/>
  <c r="N3407" i="211"/>
  <c r="N3413" i="211"/>
  <c r="N3455" i="211"/>
  <c r="N3464" i="211"/>
  <c r="N3470" i="211"/>
  <c r="N3482" i="211"/>
  <c r="N3488" i="211"/>
  <c r="N3569" i="211"/>
  <c r="N3571" i="211"/>
  <c r="N3580" i="211"/>
  <c r="N3605" i="211"/>
  <c r="N3607" i="211"/>
  <c r="N3641" i="211"/>
  <c r="N3669" i="211"/>
  <c r="N3685" i="211"/>
  <c r="N3696" i="211"/>
  <c r="N3712" i="211"/>
  <c r="N3787" i="211"/>
  <c r="N3839" i="211"/>
  <c r="N3862" i="211"/>
  <c r="N3904" i="211"/>
  <c r="N3909" i="211"/>
  <c r="N3931" i="211"/>
  <c r="N3936" i="211"/>
  <c r="N3958" i="211"/>
  <c r="N3963" i="211"/>
  <c r="N3987" i="211"/>
  <c r="N4052" i="211"/>
  <c r="N4056" i="211"/>
  <c r="N4058" i="211"/>
  <c r="N4073" i="211"/>
  <c r="N4135" i="211"/>
  <c r="N4147" i="211"/>
  <c r="N4169" i="211"/>
  <c r="N4181" i="211"/>
  <c r="N4219" i="211"/>
  <c r="N4225" i="211"/>
  <c r="N4236" i="211"/>
  <c r="N4242" i="211"/>
  <c r="N4248" i="211"/>
  <c r="N4259" i="211"/>
  <c r="N4264" i="211"/>
  <c r="N4270" i="211"/>
  <c r="N4290" i="211"/>
  <c r="N4409" i="211"/>
  <c r="N4426" i="211"/>
  <c r="N4443" i="211"/>
  <c r="N4448" i="211"/>
  <c r="N4449" i="211"/>
  <c r="N4455" i="211"/>
  <c r="N4467" i="211"/>
  <c r="N4473" i="211"/>
  <c r="N4515" i="211"/>
  <c r="N4539" i="211"/>
  <c r="N4540" i="211"/>
  <c r="N4564" i="211"/>
  <c r="N4570" i="211"/>
  <c r="N4575" i="211"/>
  <c r="N4581" i="211"/>
  <c r="N4596" i="211"/>
  <c r="N4607" i="211"/>
  <c r="N4619" i="211"/>
  <c r="N4624" i="211"/>
  <c r="N4630" i="211"/>
  <c r="N4646" i="211"/>
  <c r="N4765" i="211"/>
  <c r="N4318" i="211"/>
  <c r="N4331" i="211"/>
  <c r="N4369" i="211"/>
  <c r="N4827" i="211"/>
  <c r="N4850" i="211"/>
  <c r="N4861" i="211"/>
  <c r="N4892" i="211"/>
  <c r="N4896" i="211"/>
  <c r="N4243" i="211"/>
  <c r="N4348" i="211"/>
  <c r="N4444" i="211"/>
  <c r="N4468" i="211"/>
  <c r="N4783" i="211"/>
  <c r="N4845" i="211"/>
  <c r="N4074" i="211"/>
  <c r="N4080" i="211"/>
  <c r="N4116" i="211"/>
  <c r="N4131" i="211"/>
  <c r="N4452" i="211"/>
  <c r="N4458" i="211"/>
  <c r="N4464" i="211"/>
  <c r="N4537" i="211"/>
  <c r="N4653" i="211"/>
  <c r="N4741" i="211"/>
  <c r="N4904" i="211"/>
  <c r="N4117" i="211"/>
  <c r="N4167" i="211"/>
  <c r="N4205" i="211"/>
  <c r="N4229" i="211"/>
  <c r="N4257" i="211"/>
  <c r="N4288" i="211"/>
  <c r="N4340" i="211"/>
  <c r="N4447" i="211"/>
  <c r="N4465" i="211"/>
  <c r="N4502" i="211"/>
  <c r="N4507" i="211"/>
  <c r="N4513" i="211"/>
  <c r="N4548" i="211"/>
  <c r="N4579" i="211"/>
  <c r="N4611" i="211"/>
  <c r="N4700" i="211"/>
  <c r="N4740" i="211"/>
  <c r="N4899" i="211"/>
  <c r="N4931" i="211"/>
  <c r="N4082" i="211"/>
  <c r="N4118" i="211"/>
  <c r="N4168" i="211"/>
  <c r="N4192" i="211"/>
  <c r="N4213" i="211"/>
  <c r="N4224" i="211"/>
  <c r="N4258" i="211"/>
  <c r="N4263" i="211"/>
  <c r="N4279" i="211"/>
  <c r="N4284" i="211"/>
  <c r="N4300" i="211"/>
  <c r="N4381" i="211"/>
  <c r="N4414" i="211"/>
  <c r="N4441" i="211"/>
  <c r="N4471" i="211"/>
  <c r="N4488" i="211"/>
  <c r="N4503" i="211"/>
  <c r="N4549" i="211"/>
  <c r="N4569" i="211"/>
  <c r="N4580" i="211"/>
  <c r="N4606" i="211"/>
  <c r="N4623" i="211"/>
  <c r="N4639" i="211"/>
  <c r="N4644" i="211"/>
  <c r="N4645" i="211"/>
  <c r="N4650" i="211"/>
  <c r="N4689" i="211"/>
  <c r="N4731" i="211"/>
  <c r="N4769" i="211"/>
  <c r="N4796" i="211"/>
  <c r="N4911" i="211"/>
  <c r="N5182" i="211"/>
  <c r="N5054" i="211"/>
  <c r="N5126" i="211"/>
  <c r="N5132" i="211"/>
  <c r="N5138" i="211"/>
  <c r="N5212" i="211"/>
  <c r="N5238" i="211"/>
  <c r="N5309" i="211"/>
  <c r="N5348" i="211"/>
  <c r="N5415" i="211"/>
  <c r="N5056" i="211"/>
  <c r="N5202" i="211"/>
  <c r="N5223" i="211"/>
  <c r="N5229" i="211"/>
  <c r="N5268" i="211"/>
  <c r="N5321" i="211"/>
  <c r="N5447" i="211"/>
  <c r="N5040" i="211"/>
  <c r="N5042" i="211"/>
  <c r="N5048" i="211"/>
  <c r="N5051" i="211"/>
  <c r="N5088" i="211"/>
  <c r="N5103" i="211"/>
  <c r="N5139" i="211"/>
  <c r="N5247" i="211"/>
  <c r="N5333" i="211"/>
  <c r="H5445" i="211"/>
  <c r="G5428" i="211" s="1"/>
  <c r="N5063" i="211"/>
  <c r="N5071" i="211"/>
  <c r="N5076" i="211"/>
  <c r="N5104" i="211"/>
  <c r="N5129" i="211"/>
  <c r="N5141" i="211"/>
  <c r="N5149" i="211"/>
  <c r="N5260" i="211"/>
  <c r="N5265" i="211"/>
  <c r="N5282" i="211"/>
  <c r="N5294" i="211"/>
  <c r="N5300" i="211"/>
  <c r="N5306" i="211"/>
  <c r="N5312" i="211"/>
  <c r="N5357" i="211"/>
  <c r="N4954" i="211"/>
  <c r="N4960" i="211"/>
  <c r="N4966" i="211"/>
  <c r="N4972" i="211"/>
  <c r="N4978" i="211"/>
  <c r="N4984" i="211"/>
  <c r="N4990" i="211"/>
  <c r="N4996" i="211"/>
  <c r="N5002" i="211"/>
  <c r="N5008" i="211"/>
  <c r="N5014" i="211"/>
  <c r="N5020" i="211"/>
  <c r="N5026" i="211"/>
  <c r="N5044" i="211"/>
  <c r="N5059" i="211"/>
  <c r="N5077" i="211"/>
  <c r="N5084" i="211"/>
  <c r="N5100" i="211"/>
  <c r="N5117" i="211"/>
  <c r="N5125" i="211"/>
  <c r="N5131" i="211"/>
  <c r="N5137" i="211"/>
  <c r="N5169" i="211"/>
  <c r="N5173" i="211"/>
  <c r="N5188" i="211"/>
  <c r="N5205" i="211"/>
  <c r="N5226" i="211"/>
  <c r="N5232" i="211"/>
  <c r="N5271" i="211"/>
  <c r="N5277" i="211"/>
  <c r="N5301" i="211"/>
  <c r="N5313" i="211"/>
  <c r="N5318" i="211"/>
  <c r="N5347" i="211"/>
  <c r="N5370" i="211"/>
  <c r="N5383" i="211"/>
  <c r="N5389" i="211"/>
  <c r="N5399" i="211"/>
  <c r="N5401" i="211"/>
  <c r="N52" i="211"/>
  <c r="N67" i="211"/>
  <c r="N73" i="211"/>
  <c r="N79" i="211"/>
  <c r="N85" i="211"/>
  <c r="N91" i="211"/>
  <c r="N97" i="211"/>
  <c r="N103" i="211"/>
  <c r="N109" i="211"/>
  <c r="N115" i="211"/>
  <c r="N124" i="211"/>
  <c r="N130" i="211"/>
  <c r="N136" i="211"/>
  <c r="N142" i="211"/>
  <c r="N148" i="211"/>
  <c r="N158" i="211"/>
  <c r="N164" i="211"/>
  <c r="N170" i="211"/>
  <c r="N176" i="211"/>
  <c r="N182" i="211"/>
  <c r="N188" i="211"/>
  <c r="N194" i="211"/>
  <c r="N228" i="211"/>
  <c r="N238" i="211"/>
  <c r="N244" i="211"/>
  <c r="N250" i="211"/>
  <c r="N256" i="211"/>
  <c r="N262" i="211"/>
  <c r="N274" i="211"/>
  <c r="N280" i="211"/>
  <c r="N288" i="211"/>
  <c r="N299" i="211"/>
  <c r="N305" i="211"/>
  <c r="N311" i="211"/>
  <c r="N317" i="211"/>
  <c r="N341" i="211"/>
  <c r="N347" i="211"/>
  <c r="N353" i="211"/>
  <c r="N359" i="211"/>
  <c r="N369" i="211"/>
  <c r="N378" i="211"/>
  <c r="N387" i="211"/>
  <c r="N398" i="211"/>
  <c r="N407" i="211"/>
  <c r="N416" i="211"/>
  <c r="N479" i="211"/>
  <c r="N486" i="211"/>
  <c r="N492" i="211"/>
  <c r="N550" i="211"/>
  <c r="N568" i="211"/>
  <c r="N580" i="211"/>
  <c r="N615" i="211"/>
  <c r="N627" i="211"/>
  <c r="N633" i="211"/>
  <c r="N765" i="211"/>
  <c r="N875" i="211"/>
  <c r="N902" i="211"/>
  <c r="N935" i="211"/>
  <c r="N964" i="211"/>
  <c r="N55" i="211"/>
  <c r="N218" i="211"/>
  <c r="N219" i="211"/>
  <c r="N263" i="211"/>
  <c r="N269" i="211"/>
  <c r="N289" i="211"/>
  <c r="N312" i="211"/>
  <c r="N318" i="211"/>
  <c r="N335" i="211"/>
  <c r="N399" i="211"/>
  <c r="N462" i="211"/>
  <c r="N487" i="211"/>
  <c r="N498" i="211"/>
  <c r="N499" i="211"/>
  <c r="N505" i="211"/>
  <c r="N517" i="211"/>
  <c r="N527" i="211"/>
  <c r="N543" i="211"/>
  <c r="N551" i="211"/>
  <c r="N190" i="211"/>
  <c r="N195" i="211"/>
  <c r="N197" i="211"/>
  <c r="N215" i="211"/>
  <c r="N258" i="211"/>
  <c r="N264" i="211"/>
  <c r="N276" i="211"/>
  <c r="N290" i="211"/>
  <c r="N301" i="211"/>
  <c r="N307" i="211"/>
  <c r="N325" i="211"/>
  <c r="N331" i="211"/>
  <c r="N349" i="211"/>
  <c r="N355" i="211"/>
  <c r="N361" i="211"/>
  <c r="N375" i="211"/>
  <c r="N384" i="211"/>
  <c r="N395" i="211"/>
  <c r="N468" i="211"/>
  <c r="N475" i="211"/>
  <c r="N481" i="211"/>
  <c r="N494" i="211"/>
  <c r="N623" i="211"/>
  <c r="N641" i="211"/>
  <c r="N659" i="211"/>
  <c r="N756" i="211"/>
  <c r="N783" i="211"/>
  <c r="N812" i="211"/>
  <c r="N839" i="211"/>
  <c r="N866" i="211"/>
  <c r="N920" i="211"/>
  <c r="N926" i="211"/>
  <c r="N953" i="211"/>
  <c r="J62" i="211"/>
  <c r="J21" i="211" s="1"/>
  <c r="N211" i="211"/>
  <c r="N221" i="211"/>
  <c r="N247" i="211"/>
  <c r="N253" i="211"/>
  <c r="N259" i="211"/>
  <c r="N265" i="211"/>
  <c r="N271" i="211"/>
  <c r="N277" i="211"/>
  <c r="N285" i="211"/>
  <c r="N314" i="211"/>
  <c r="N320" i="211"/>
  <c r="N344" i="211"/>
  <c r="N356" i="211"/>
  <c r="N367" i="211"/>
  <c r="N405" i="211"/>
  <c r="N414" i="211"/>
  <c r="N422" i="211"/>
  <c r="N423" i="211"/>
  <c r="N432" i="211"/>
  <c r="N470" i="211"/>
  <c r="N474" i="211"/>
  <c r="N476" i="211"/>
  <c r="N489" i="211"/>
  <c r="N546" i="211"/>
  <c r="N618" i="211"/>
  <c r="N624" i="211"/>
  <c r="N642" i="211"/>
  <c r="N660" i="211"/>
  <c r="N678" i="211"/>
  <c r="N985" i="211"/>
  <c r="N57" i="211"/>
  <c r="H22" i="211"/>
  <c r="N315" i="211"/>
  <c r="N321" i="211"/>
  <c r="N338" i="211"/>
  <c r="N372" i="211"/>
  <c r="N381" i="211"/>
  <c r="N392" i="211"/>
  <c r="N401" i="211"/>
  <c r="N410" i="211"/>
  <c r="N419" i="211"/>
  <c r="N471" i="211"/>
  <c r="N490" i="211"/>
  <c r="N496" i="211"/>
  <c r="N514" i="211"/>
  <c r="N532" i="211"/>
  <c r="N548" i="211"/>
  <c r="N830" i="211"/>
  <c r="N857" i="211"/>
  <c r="N944" i="211"/>
  <c r="N50" i="211"/>
  <c r="N65" i="211"/>
  <c r="N66" i="211"/>
  <c r="N71" i="211"/>
  <c r="N72" i="211"/>
  <c r="N77" i="211"/>
  <c r="N78" i="211"/>
  <c r="N83" i="211"/>
  <c r="N84" i="211"/>
  <c r="N89" i="211"/>
  <c r="N90" i="211"/>
  <c r="N95" i="211"/>
  <c r="N96" i="211"/>
  <c r="N101" i="211"/>
  <c r="N102" i="211"/>
  <c r="N107" i="211"/>
  <c r="N108" i="211"/>
  <c r="N113" i="211"/>
  <c r="N114" i="211"/>
  <c r="N119" i="211"/>
  <c r="N123" i="211"/>
  <c r="N128" i="211"/>
  <c r="N129" i="211"/>
  <c r="N134" i="211"/>
  <c r="N135" i="211"/>
  <c r="N140" i="211"/>
  <c r="N141" i="211"/>
  <c r="N146" i="211"/>
  <c r="N147" i="211"/>
  <c r="N152" i="211"/>
  <c r="N157" i="211"/>
  <c r="N162" i="211"/>
  <c r="N163" i="211"/>
  <c r="N168" i="211"/>
  <c r="N169" i="211"/>
  <c r="N174" i="211"/>
  <c r="N175" i="211"/>
  <c r="N180" i="211"/>
  <c r="N181" i="211"/>
  <c r="N186" i="211"/>
  <c r="N187" i="211"/>
  <c r="N192" i="211"/>
  <c r="N193" i="211"/>
  <c r="N209" i="211"/>
  <c r="N217" i="211"/>
  <c r="N223" i="211"/>
  <c r="N237" i="211"/>
  <c r="N243" i="211"/>
  <c r="N249" i="211"/>
  <c r="N255" i="211"/>
  <c r="N261" i="211"/>
  <c r="N267" i="211"/>
  <c r="N273" i="211"/>
  <c r="N279" i="211"/>
  <c r="N304" i="211"/>
  <c r="N310" i="211"/>
  <c r="N316" i="211"/>
  <c r="N322" i="211"/>
  <c r="N334" i="211"/>
  <c r="N346" i="211"/>
  <c r="N352" i="211"/>
  <c r="N358" i="211"/>
  <c r="N364" i="211"/>
  <c r="N382" i="211"/>
  <c r="N456" i="211"/>
  <c r="N464" i="211"/>
  <c r="N465" i="211"/>
  <c r="N472" i="211"/>
  <c r="N478" i="211"/>
  <c r="N485" i="211"/>
  <c r="N491" i="211"/>
  <c r="N513" i="211"/>
  <c r="N521" i="211"/>
  <c r="N533" i="211"/>
  <c r="N549" i="211"/>
  <c r="N632" i="211"/>
  <c r="N1111" i="211"/>
  <c r="H1110" i="211"/>
  <c r="H732" i="211" s="1"/>
  <c r="N570" i="211"/>
  <c r="N576" i="211"/>
  <c r="N582" i="211"/>
  <c r="N583" i="211"/>
  <c r="N588" i="211"/>
  <c r="N599" i="211"/>
  <c r="J752" i="211"/>
  <c r="J730" i="211" s="1"/>
  <c r="N814" i="211"/>
  <c r="N823" i="211"/>
  <c r="N840" i="211"/>
  <c r="N877" i="211"/>
  <c r="N885" i="211"/>
  <c r="N894" i="211"/>
  <c r="N903" i="211"/>
  <c r="N912" i="211"/>
  <c r="N921" i="211"/>
  <c r="N982" i="211"/>
  <c r="N995" i="211"/>
  <c r="N996" i="211"/>
  <c r="N1032" i="211"/>
  <c r="N1050" i="211"/>
  <c r="N1059" i="211"/>
  <c r="N1068" i="211"/>
  <c r="N1102" i="211"/>
  <c r="N1643" i="211"/>
  <c r="N555" i="211"/>
  <c r="N561" i="211"/>
  <c r="N566" i="211"/>
  <c r="N572" i="211"/>
  <c r="N578" i="211"/>
  <c r="N584" i="211"/>
  <c r="N590" i="211"/>
  <c r="N601" i="211"/>
  <c r="N607" i="211"/>
  <c r="N617" i="211"/>
  <c r="N626" i="211"/>
  <c r="N635" i="211"/>
  <c r="N644" i="211"/>
  <c r="N653" i="211"/>
  <c r="N662" i="211"/>
  <c r="N671" i="211"/>
  <c r="N680" i="211"/>
  <c r="N689" i="211"/>
  <c r="N697" i="211"/>
  <c r="N706" i="211"/>
  <c r="N718" i="211"/>
  <c r="N727" i="211"/>
  <c r="N763" i="211"/>
  <c r="N772" i="211"/>
  <c r="N781" i="211"/>
  <c r="N790" i="211"/>
  <c r="N801" i="211"/>
  <c r="N810" i="211"/>
  <c r="N819" i="211"/>
  <c r="N828" i="211"/>
  <c r="N846" i="211"/>
  <c r="N855" i="211"/>
  <c r="N864" i="211"/>
  <c r="N873" i="211"/>
  <c r="N882" i="211"/>
  <c r="N928" i="211"/>
  <c r="N937" i="211"/>
  <c r="N945" i="211"/>
  <c r="N946" i="211"/>
  <c r="N955" i="211"/>
  <c r="N966" i="211"/>
  <c r="N971" i="211"/>
  <c r="N977" i="211"/>
  <c r="N983" i="211"/>
  <c r="N1001" i="211"/>
  <c r="N1010" i="211"/>
  <c r="N1019" i="211"/>
  <c r="N1028" i="211"/>
  <c r="N1037" i="211"/>
  <c r="N1055" i="211"/>
  <c r="N1064" i="211"/>
  <c r="N1073" i="211"/>
  <c r="N1082" i="211"/>
  <c r="H1766" i="211"/>
  <c r="H736" i="211" s="1"/>
  <c r="N556" i="211"/>
  <c r="N562" i="211"/>
  <c r="N600" i="211"/>
  <c r="N608" i="211"/>
  <c r="N613" i="211"/>
  <c r="N622" i="211"/>
  <c r="N631" i="211"/>
  <c r="N640" i="211"/>
  <c r="N649" i="211"/>
  <c r="N658" i="211"/>
  <c r="N667" i="211"/>
  <c r="N676" i="211"/>
  <c r="N685" i="211"/>
  <c r="N694" i="211"/>
  <c r="N719" i="211"/>
  <c r="N728" i="211"/>
  <c r="N754" i="211"/>
  <c r="N755" i="211"/>
  <c r="N764" i="211"/>
  <c r="N773" i="211"/>
  <c r="N782" i="211"/>
  <c r="N791" i="211"/>
  <c r="N802" i="211"/>
  <c r="N811" i="211"/>
  <c r="N820" i="211"/>
  <c r="N829" i="211"/>
  <c r="N837" i="211"/>
  <c r="N838" i="211"/>
  <c r="N847" i="211"/>
  <c r="N856" i="211"/>
  <c r="N865" i="211"/>
  <c r="N874" i="211"/>
  <c r="N883" i="211"/>
  <c r="N891" i="211"/>
  <c r="N892" i="211"/>
  <c r="N900" i="211"/>
  <c r="N901" i="211"/>
  <c r="N910" i="211"/>
  <c r="N918" i="211"/>
  <c r="N919" i="211"/>
  <c r="N972" i="211"/>
  <c r="N978" i="211"/>
  <c r="N984" i="211"/>
  <c r="N992" i="211"/>
  <c r="N993" i="211"/>
  <c r="N1002" i="211"/>
  <c r="N1011" i="211"/>
  <c r="N1020" i="211"/>
  <c r="N1029" i="211"/>
  <c r="N1038" i="211"/>
  <c r="N1047" i="211"/>
  <c r="N1056" i="211"/>
  <c r="N1065" i="211"/>
  <c r="N1074" i="211"/>
  <c r="N1083" i="211"/>
  <c r="N668" i="211"/>
  <c r="N677" i="211"/>
  <c r="N686" i="211"/>
  <c r="N695" i="211"/>
  <c r="N714" i="211"/>
  <c r="N724" i="211"/>
  <c r="L752" i="211"/>
  <c r="L730" i="211" s="1"/>
  <c r="N760" i="211"/>
  <c r="N769" i="211"/>
  <c r="N778" i="211"/>
  <c r="N787" i="211"/>
  <c r="N798" i="211"/>
  <c r="N807" i="211"/>
  <c r="N816" i="211"/>
  <c r="N825" i="211"/>
  <c r="N834" i="211"/>
  <c r="N852" i="211"/>
  <c r="N861" i="211"/>
  <c r="N870" i="211"/>
  <c r="N879" i="211"/>
  <c r="H924" i="211"/>
  <c r="H731" i="211" s="1"/>
  <c r="N934" i="211"/>
  <c r="N943" i="211"/>
  <c r="N952" i="211"/>
  <c r="N963" i="211"/>
  <c r="N989" i="211"/>
  <c r="N998" i="211"/>
  <c r="N1007" i="211"/>
  <c r="N1016" i="211"/>
  <c r="N1025" i="211"/>
  <c r="N1034" i="211"/>
  <c r="N1043" i="211"/>
  <c r="N1052" i="211"/>
  <c r="N1061" i="211"/>
  <c r="N1070" i="211"/>
  <c r="N1079" i="211"/>
  <c r="N552" i="211"/>
  <c r="N558" i="211"/>
  <c r="N569" i="211"/>
  <c r="N575" i="211"/>
  <c r="N581" i="211"/>
  <c r="N587" i="211"/>
  <c r="N598" i="211"/>
  <c r="N604" i="211"/>
  <c r="N610" i="211"/>
  <c r="N619" i="211"/>
  <c r="N628" i="211"/>
  <c r="N637" i="211"/>
  <c r="N646" i="211"/>
  <c r="N655" i="211"/>
  <c r="N664" i="211"/>
  <c r="N673" i="211"/>
  <c r="N682" i="211"/>
  <c r="N691" i="211"/>
  <c r="N699" i="211"/>
  <c r="N704" i="211"/>
  <c r="N725" i="211"/>
  <c r="N761" i="211"/>
  <c r="N770" i="211"/>
  <c r="N779" i="211"/>
  <c r="N788" i="211"/>
  <c r="N799" i="211"/>
  <c r="N808" i="211"/>
  <c r="N817" i="211"/>
  <c r="N826" i="211"/>
  <c r="N835" i="211"/>
  <c r="N843" i="211"/>
  <c r="N844" i="211"/>
  <c r="N853" i="211"/>
  <c r="N862" i="211"/>
  <c r="N871" i="211"/>
  <c r="N880" i="211"/>
  <c r="N888" i="211"/>
  <c r="N889" i="211"/>
  <c r="N897" i="211"/>
  <c r="N898" i="211"/>
  <c r="N905" i="211"/>
  <c r="N907" i="211"/>
  <c r="N915" i="211"/>
  <c r="N916" i="211"/>
  <c r="J924" i="211"/>
  <c r="J731" i="211" s="1"/>
  <c r="N973" i="211"/>
  <c r="N974" i="211"/>
  <c r="N979" i="211"/>
  <c r="N980" i="211"/>
  <c r="N990" i="211"/>
  <c r="N999" i="211"/>
  <c r="N1008" i="211"/>
  <c r="N1017" i="211"/>
  <c r="N1026" i="211"/>
  <c r="N1035" i="211"/>
  <c r="N1044" i="211"/>
  <c r="N1053" i="211"/>
  <c r="N1062" i="211"/>
  <c r="N1071" i="211"/>
  <c r="N1080" i="211"/>
  <c r="N1453" i="211"/>
  <c r="N1471" i="211"/>
  <c r="N1489" i="211"/>
  <c r="N1810" i="211"/>
  <c r="N1821" i="211"/>
  <c r="N1827" i="211"/>
  <c r="N1833" i="211"/>
  <c r="N1839" i="211"/>
  <c r="N1868" i="211"/>
  <c r="N1873" i="211"/>
  <c r="N1885" i="211"/>
  <c r="N1889" i="211"/>
  <c r="N1895" i="211"/>
  <c r="N1901" i="211"/>
  <c r="N1907" i="211"/>
  <c r="N1913" i="211"/>
  <c r="N1925" i="211"/>
  <c r="N1942" i="211"/>
  <c r="N1952" i="211"/>
  <c r="N1970" i="211"/>
  <c r="N1979" i="211"/>
  <c r="N1988" i="211"/>
  <c r="N1997" i="211"/>
  <c r="N2006" i="211"/>
  <c r="N2015" i="211"/>
  <c r="N2024" i="211"/>
  <c r="N2029" i="211"/>
  <c r="N1077" i="211"/>
  <c r="N1086" i="211"/>
  <c r="N1104" i="211"/>
  <c r="J1110" i="211"/>
  <c r="J732" i="211" s="1"/>
  <c r="N1130" i="211"/>
  <c r="N1136" i="211"/>
  <c r="N1148" i="211"/>
  <c r="N1166" i="211"/>
  <c r="N1172" i="211"/>
  <c r="N1178" i="211"/>
  <c r="N1184" i="211"/>
  <c r="N1207" i="211"/>
  <c r="N1231" i="211"/>
  <c r="N1237" i="211"/>
  <c r="N1243" i="211"/>
  <c r="N1255" i="211"/>
  <c r="N1261" i="211"/>
  <c r="N1273" i="211"/>
  <c r="N1284" i="211"/>
  <c r="N1301" i="211"/>
  <c r="N1310" i="211"/>
  <c r="N1322" i="211"/>
  <c r="N1327" i="211"/>
  <c r="N1337" i="211"/>
  <c r="N1346" i="211"/>
  <c r="N1362" i="211"/>
  <c r="N1371" i="211"/>
  <c r="N1380" i="211"/>
  <c r="N1394" i="211"/>
  <c r="N1403" i="211"/>
  <c r="N1412" i="211"/>
  <c r="N1421" i="211"/>
  <c r="N1430" i="211"/>
  <c r="N1439" i="211"/>
  <c r="N1448" i="211"/>
  <c r="N1457" i="211"/>
  <c r="N1466" i="211"/>
  <c r="N1475" i="211"/>
  <c r="N1484" i="211"/>
  <c r="N1490" i="211"/>
  <c r="N1528" i="211"/>
  <c r="N1589" i="211"/>
  <c r="N1627" i="211"/>
  <c r="N1716" i="211"/>
  <c r="N1725" i="211"/>
  <c r="N1734" i="211"/>
  <c r="N1748" i="211"/>
  <c r="N1760" i="211"/>
  <c r="N1768" i="211"/>
  <c r="N1774" i="211"/>
  <c r="N1780" i="211"/>
  <c r="N1786" i="211"/>
  <c r="N1796" i="211"/>
  <c r="N1801" i="211"/>
  <c r="N1828" i="211"/>
  <c r="N1834" i="211"/>
  <c r="N1840" i="211"/>
  <c r="N1852" i="211"/>
  <c r="N1858" i="211"/>
  <c r="N1864" i="211"/>
  <c r="N1890" i="211"/>
  <c r="N1926" i="211"/>
  <c r="N2098" i="211"/>
  <c r="N1091" i="211"/>
  <c r="L1110" i="211"/>
  <c r="L732" i="211" s="1"/>
  <c r="H1352" i="211"/>
  <c r="N1428" i="211"/>
  <c r="N1446" i="211"/>
  <c r="N1455" i="211"/>
  <c r="N1537" i="211"/>
  <c r="N1549" i="211"/>
  <c r="N1560" i="211"/>
  <c r="N1566" i="211"/>
  <c r="N1572" i="211"/>
  <c r="N1596" i="211"/>
  <c r="N1610" i="211"/>
  <c r="N1619" i="211"/>
  <c r="J1639" i="211"/>
  <c r="J735" i="211" s="1"/>
  <c r="N1662" i="211"/>
  <c r="N1663" i="211"/>
  <c r="N1671" i="211"/>
  <c r="N1672" i="211"/>
  <c r="N1680" i="211"/>
  <c r="N1681" i="211"/>
  <c r="N1689" i="211"/>
  <c r="N1690" i="211"/>
  <c r="N1698" i="211"/>
  <c r="N1699" i="211"/>
  <c r="N1707" i="211"/>
  <c r="N1708" i="211"/>
  <c r="N1717" i="211"/>
  <c r="N1726" i="211"/>
  <c r="N1735" i="211"/>
  <c r="N1742" i="211"/>
  <c r="N1745" i="211"/>
  <c r="N1753" i="211"/>
  <c r="L1766" i="211"/>
  <c r="L736" i="211" s="1"/>
  <c r="N1800" i="211"/>
  <c r="N1802" i="211"/>
  <c r="N1823" i="211"/>
  <c r="N1829" i="211"/>
  <c r="N1845" i="211"/>
  <c r="N1859" i="211"/>
  <c r="N1882" i="211"/>
  <c r="N1897" i="211"/>
  <c r="N1921" i="211"/>
  <c r="N1937" i="211"/>
  <c r="N1949" i="211"/>
  <c r="N1958" i="211"/>
  <c r="N1967" i="211"/>
  <c r="N1976" i="211"/>
  <c r="N1985" i="211"/>
  <c r="N1994" i="211"/>
  <c r="N2003" i="211"/>
  <c r="N2012" i="211"/>
  <c r="N2021" i="211"/>
  <c r="L2413" i="211"/>
  <c r="L739" i="211" s="1"/>
  <c r="N1144" i="211"/>
  <c r="N1156" i="211"/>
  <c r="N1196" i="211"/>
  <c r="N1208" i="211"/>
  <c r="N1226" i="211"/>
  <c r="N1232" i="211"/>
  <c r="N1238" i="211"/>
  <c r="N1319" i="211"/>
  <c r="N1353" i="211"/>
  <c r="J1352" i="211"/>
  <c r="J733" i="211" s="1"/>
  <c r="N1391" i="211"/>
  <c r="N1400" i="211"/>
  <c r="N1409" i="211"/>
  <c r="N1418" i="211"/>
  <c r="N1427" i="211"/>
  <c r="N1436" i="211"/>
  <c r="N1454" i="211"/>
  <c r="N1463" i="211"/>
  <c r="N1472" i="211"/>
  <c r="N1481" i="211"/>
  <c r="N1497" i="211"/>
  <c r="N1507" i="211"/>
  <c r="N1526" i="211"/>
  <c r="N1532" i="211"/>
  <c r="N1544" i="211"/>
  <c r="N1550" i="211"/>
  <c r="N1555" i="211"/>
  <c r="N1561" i="211"/>
  <c r="N1585" i="211"/>
  <c r="N1787" i="211"/>
  <c r="N1818" i="211"/>
  <c r="N1836" i="211"/>
  <c r="N1842" i="211"/>
  <c r="N1869" i="211"/>
  <c r="N1880" i="211"/>
  <c r="N1910" i="211"/>
  <c r="N1916" i="211"/>
  <c r="N1928" i="211"/>
  <c r="N1938" i="211"/>
  <c r="N1977" i="211"/>
  <c r="N1087" i="211"/>
  <c r="N1097" i="211"/>
  <c r="N1106" i="211"/>
  <c r="N1115" i="211"/>
  <c r="N1121" i="211"/>
  <c r="N1127" i="211"/>
  <c r="N1133" i="211"/>
  <c r="N1139" i="211"/>
  <c r="N1145" i="211"/>
  <c r="N1157" i="211"/>
  <c r="N1163" i="211"/>
  <c r="N1169" i="211"/>
  <c r="N1175" i="211"/>
  <c r="N1181" i="211"/>
  <c r="N1192" i="211"/>
  <c r="N1204" i="211"/>
  <c r="N1210" i="211"/>
  <c r="N1228" i="211"/>
  <c r="N1234" i="211"/>
  <c r="N1240" i="211"/>
  <c r="N1246" i="211"/>
  <c r="N1252" i="211"/>
  <c r="N1258" i="211"/>
  <c r="N1270" i="211"/>
  <c r="N1276" i="211"/>
  <c r="N1281" i="211"/>
  <c r="N1299" i="211"/>
  <c r="N1308" i="211"/>
  <c r="N1317" i="211"/>
  <c r="N1326" i="211"/>
  <c r="N1335" i="211"/>
  <c r="N1344" i="211"/>
  <c r="L1352" i="211"/>
  <c r="L733" i="211" s="1"/>
  <c r="N1360" i="211"/>
  <c r="N1369" i="211"/>
  <c r="N1378" i="211"/>
  <c r="N1389" i="211"/>
  <c r="N1398" i="211"/>
  <c r="N1407" i="211"/>
  <c r="N1416" i="211"/>
  <c r="N1425" i="211"/>
  <c r="N1434" i="211"/>
  <c r="N1443" i="211"/>
  <c r="N1452" i="211"/>
  <c r="N1461" i="211"/>
  <c r="N1470" i="211"/>
  <c r="N1479" i="211"/>
  <c r="N1488" i="211"/>
  <c r="N1510" i="211"/>
  <c r="N1519" i="211"/>
  <c r="N1525" i="211"/>
  <c r="N1527" i="211"/>
  <c r="N1533" i="211"/>
  <c r="N1556" i="211"/>
  <c r="N1562" i="211"/>
  <c r="N1568" i="211"/>
  <c r="N1580" i="211"/>
  <c r="N1586" i="211"/>
  <c r="N1592" i="211"/>
  <c r="N1598" i="211"/>
  <c r="N1607" i="211"/>
  <c r="N1616" i="211"/>
  <c r="N1625" i="211"/>
  <c r="N1634" i="211"/>
  <c r="N1642" i="211"/>
  <c r="N1650" i="211"/>
  <c r="N1651" i="211"/>
  <c r="N1659" i="211"/>
  <c r="N1660" i="211"/>
  <c r="N1668" i="211"/>
  <c r="N1669" i="211"/>
  <c r="N1677" i="211"/>
  <c r="N1678" i="211"/>
  <c r="N1686" i="211"/>
  <c r="N1687" i="211"/>
  <c r="N1695" i="211"/>
  <c r="N1696" i="211"/>
  <c r="N1704" i="211"/>
  <c r="N1705" i="211"/>
  <c r="N1713" i="211"/>
  <c r="N1714" i="211"/>
  <c r="N1723" i="211"/>
  <c r="N1732" i="211"/>
  <c r="N1749" i="211"/>
  <c r="N1762" i="211"/>
  <c r="N1771" i="211"/>
  <c r="N1777" i="211"/>
  <c r="N1783" i="211"/>
  <c r="N1789" i="211"/>
  <c r="N1798" i="211"/>
  <c r="N1814" i="211"/>
  <c r="N1825" i="211"/>
  <c r="N1831" i="211"/>
  <c r="N1855" i="211"/>
  <c r="N1876" i="211"/>
  <c r="N1893" i="211"/>
  <c r="N1899" i="211"/>
  <c r="N1923" i="211"/>
  <c r="N1929" i="211"/>
  <c r="N1955" i="211"/>
  <c r="N1973" i="211"/>
  <c r="N1982" i="211"/>
  <c r="N1991" i="211"/>
  <c r="N2018" i="211"/>
  <c r="N2027" i="211"/>
  <c r="N2311" i="211"/>
  <c r="N1088" i="211"/>
  <c r="N1098" i="211"/>
  <c r="N1107" i="211"/>
  <c r="N1153" i="211"/>
  <c r="N1158" i="211"/>
  <c r="N1164" i="211"/>
  <c r="N1170" i="211"/>
  <c r="N1176" i="211"/>
  <c r="N1182" i="211"/>
  <c r="N1187" i="211"/>
  <c r="N1188" i="211"/>
  <c r="N1193" i="211"/>
  <c r="N1194" i="211"/>
  <c r="N1198" i="211"/>
  <c r="N1199" i="211"/>
  <c r="N1205" i="211"/>
  <c r="N1211" i="211"/>
  <c r="N1216" i="211"/>
  <c r="N1217" i="211"/>
  <c r="N1222" i="211"/>
  <c r="N1241" i="211"/>
  <c r="N1247" i="211"/>
  <c r="N1253" i="211"/>
  <c r="N1259" i="211"/>
  <c r="N1264" i="211"/>
  <c r="N1265" i="211"/>
  <c r="N1271" i="211"/>
  <c r="N1277" i="211"/>
  <c r="N1282" i="211"/>
  <c r="N1283" i="211"/>
  <c r="N1288" i="211"/>
  <c r="N1289" i="211"/>
  <c r="N1294" i="211"/>
  <c r="N1295" i="211"/>
  <c r="N1304" i="211"/>
  <c r="N1313" i="211"/>
  <c r="N1316" i="211"/>
  <c r="N1331" i="211"/>
  <c r="N1340" i="211"/>
  <c r="N1349" i="211"/>
  <c r="N1351" i="211"/>
  <c r="N1356" i="211"/>
  <c r="N1365" i="211"/>
  <c r="N1374" i="211"/>
  <c r="N1383" i="211"/>
  <c r="N1397" i="211"/>
  <c r="N1406" i="211"/>
  <c r="N1415" i="211"/>
  <c r="N1424" i="211"/>
  <c r="N1433" i="211"/>
  <c r="N1442" i="211"/>
  <c r="N1469" i="211"/>
  <c r="N1487" i="211"/>
  <c r="N1493" i="211"/>
  <c r="N1499" i="211"/>
  <c r="N1511" i="211"/>
  <c r="N1520" i="211"/>
  <c r="N1534" i="211"/>
  <c r="N1539" i="211"/>
  <c r="N1540" i="211"/>
  <c r="N1545" i="211"/>
  <c r="N1546" i="211"/>
  <c r="N1551" i="211"/>
  <c r="N1552" i="211"/>
  <c r="N1557" i="211"/>
  <c r="N1563" i="211"/>
  <c r="N1569" i="211"/>
  <c r="N1574" i="211"/>
  <c r="N1575" i="211"/>
  <c r="N1581" i="211"/>
  <c r="N1587" i="211"/>
  <c r="N1593" i="211"/>
  <c r="N1603" i="211"/>
  <c r="N1612" i="211"/>
  <c r="N1621" i="211"/>
  <c r="N1630" i="211"/>
  <c r="L1639" i="211"/>
  <c r="L735" i="211" s="1"/>
  <c r="N1719" i="211"/>
  <c r="N1728" i="211"/>
  <c r="N1763" i="211"/>
  <c r="N1790" i="211"/>
  <c r="N1799" i="211"/>
  <c r="N1804" i="211"/>
  <c r="N1815" i="211"/>
  <c r="N1838" i="211"/>
  <c r="N1844" i="211"/>
  <c r="N1850" i="211"/>
  <c r="N1856" i="211"/>
  <c r="N1862" i="211"/>
  <c r="N1867" i="211"/>
  <c r="N1877" i="211"/>
  <c r="N1888" i="211"/>
  <c r="N1918" i="211"/>
  <c r="N1946" i="211"/>
  <c r="N1965" i="211"/>
  <c r="N2083" i="211"/>
  <c r="N2106" i="211"/>
  <c r="N2037" i="211"/>
  <c r="N2046" i="211"/>
  <c r="N2055" i="211"/>
  <c r="N2064" i="211"/>
  <c r="N2073" i="211"/>
  <c r="N2082" i="211"/>
  <c r="N2088" i="211"/>
  <c r="N2097" i="211"/>
  <c r="N2129" i="211"/>
  <c r="N2134" i="211"/>
  <c r="N2139" i="211"/>
  <c r="N2152" i="211"/>
  <c r="N2164" i="211"/>
  <c r="N2195" i="211"/>
  <c r="N2201" i="211"/>
  <c r="N2206" i="211"/>
  <c r="N2216" i="211"/>
  <c r="N2226" i="211"/>
  <c r="N2255" i="211"/>
  <c r="N2260" i="211"/>
  <c r="N2270" i="211"/>
  <c r="N2280" i="211"/>
  <c r="N2361" i="211"/>
  <c r="N2380" i="211"/>
  <c r="N2544" i="211"/>
  <c r="H2589" i="211"/>
  <c r="H740" i="211" s="1"/>
  <c r="N2637" i="211"/>
  <c r="N2642" i="211"/>
  <c r="N2918" i="211"/>
  <c r="N2078" i="211"/>
  <c r="N2085" i="211"/>
  <c r="N2093" i="211"/>
  <c r="N2102" i="211"/>
  <c r="N2121" i="211"/>
  <c r="J2128" i="211"/>
  <c r="J738" i="211" s="1"/>
  <c r="N2130" i="211"/>
  <c r="N2153" i="211"/>
  <c r="N2189" i="211"/>
  <c r="N2196" i="211"/>
  <c r="N2217" i="211"/>
  <c r="N2246" i="211"/>
  <c r="N2251" i="211"/>
  <c r="N2261" i="211"/>
  <c r="N2271" i="211"/>
  <c r="N2300" i="211"/>
  <c r="N2305" i="211"/>
  <c r="N2357" i="211"/>
  <c r="N2366" i="211"/>
  <c r="N2376" i="211"/>
  <c r="N2384" i="211"/>
  <c r="N2394" i="211"/>
  <c r="N2402" i="211"/>
  <c r="N2436" i="211"/>
  <c r="N2441" i="211"/>
  <c r="N2461" i="211"/>
  <c r="N2490" i="211"/>
  <c r="N2495" i="211"/>
  <c r="N2515" i="211"/>
  <c r="N2545" i="211"/>
  <c r="N2551" i="211"/>
  <c r="N2557" i="211"/>
  <c r="N2562" i="211"/>
  <c r="N2563" i="211"/>
  <c r="N2575" i="211"/>
  <c r="N2580" i="211"/>
  <c r="N2581" i="211"/>
  <c r="N2586" i="211"/>
  <c r="N2587" i="211"/>
  <c r="N2591" i="211"/>
  <c r="N2622" i="211"/>
  <c r="N2627" i="211"/>
  <c r="N2638" i="211"/>
  <c r="N2654" i="211"/>
  <c r="N2699" i="211"/>
  <c r="N2717" i="211"/>
  <c r="N2735" i="211"/>
  <c r="N2753" i="211"/>
  <c r="L2757" i="211"/>
  <c r="L741" i="211" s="1"/>
  <c r="N2894" i="211"/>
  <c r="N2034" i="211"/>
  <c r="N2043" i="211"/>
  <c r="N2052" i="211"/>
  <c r="N2061" i="211"/>
  <c r="N2070" i="211"/>
  <c r="N2079" i="211"/>
  <c r="N2086" i="211"/>
  <c r="N2094" i="211"/>
  <c r="N2103" i="211"/>
  <c r="N2112" i="211"/>
  <c r="N2131" i="211"/>
  <c r="N2170" i="211"/>
  <c r="N2175" i="211"/>
  <c r="N2180" i="211"/>
  <c r="N2197" i="211"/>
  <c r="N2208" i="211"/>
  <c r="N2232" i="211"/>
  <c r="N2237" i="211"/>
  <c r="N2242" i="211"/>
  <c r="N2252" i="211"/>
  <c r="N2286" i="211"/>
  <c r="N2291" i="211"/>
  <c r="N2296" i="211"/>
  <c r="N2306" i="211"/>
  <c r="N2319" i="211"/>
  <c r="N2348" i="211"/>
  <c r="N2353" i="211"/>
  <c r="N2372" i="211"/>
  <c r="N2408" i="211"/>
  <c r="N2422" i="211"/>
  <c r="N2427" i="211"/>
  <c r="N2432" i="211"/>
  <c r="N2442" i="211"/>
  <c r="N2452" i="211"/>
  <c r="N2476" i="211"/>
  <c r="N2481" i="211"/>
  <c r="N2486" i="211"/>
  <c r="N2496" i="211"/>
  <c r="N2506" i="211"/>
  <c r="N2530" i="211"/>
  <c r="N2535" i="211"/>
  <c r="N2540" i="211"/>
  <c r="N2606" i="211"/>
  <c r="N2616" i="211"/>
  <c r="N2628" i="211"/>
  <c r="N2633" i="211"/>
  <c r="N2100" i="211"/>
  <c r="N2126" i="211"/>
  <c r="N2160" i="211"/>
  <c r="N2172" i="211"/>
  <c r="N2182" i="211"/>
  <c r="N2219" i="211"/>
  <c r="N2224" i="211"/>
  <c r="N2234" i="211"/>
  <c r="N2273" i="211"/>
  <c r="N2278" i="211"/>
  <c r="N2298" i="211"/>
  <c r="N2542" i="211"/>
  <c r="N2548" i="211"/>
  <c r="N2559" i="211"/>
  <c r="N2560" i="211"/>
  <c r="N2572" i="211"/>
  <c r="N2578" i="211"/>
  <c r="N2583" i="211"/>
  <c r="N2584" i="211"/>
  <c r="N2593" i="211"/>
  <c r="N2598" i="211"/>
  <c r="N2646" i="211"/>
  <c r="N2036" i="211"/>
  <c r="N2045" i="211"/>
  <c r="N2054" i="211"/>
  <c r="N2063" i="211"/>
  <c r="N2072" i="211"/>
  <c r="N2081" i="211"/>
  <c r="N2087" i="211"/>
  <c r="N2096" i="211"/>
  <c r="N2114" i="211"/>
  <c r="N2117" i="211"/>
  <c r="N2119" i="211"/>
  <c r="N2143" i="211"/>
  <c r="N2151" i="211"/>
  <c r="N2163" i="211"/>
  <c r="N2173" i="211"/>
  <c r="N2210" i="211"/>
  <c r="N2215" i="211"/>
  <c r="N2235" i="211"/>
  <c r="N2269" i="211"/>
  <c r="N2533" i="211"/>
  <c r="N2599" i="211"/>
  <c r="N2609" i="211"/>
  <c r="N2120" i="211"/>
  <c r="N2135" i="211"/>
  <c r="N2144" i="211"/>
  <c r="N2156" i="211"/>
  <c r="N2167" i="211"/>
  <c r="N2176" i="211"/>
  <c r="N2190" i="211"/>
  <c r="N2202" i="211"/>
  <c r="N2211" i="211"/>
  <c r="N2220" i="211"/>
  <c r="N2229" i="211"/>
  <c r="N2238" i="211"/>
  <c r="N2247" i="211"/>
  <c r="N2256" i="211"/>
  <c r="N2265" i="211"/>
  <c r="N2274" i="211"/>
  <c r="N2283" i="211"/>
  <c r="N2292" i="211"/>
  <c r="N2301" i="211"/>
  <c r="N2310" i="211"/>
  <c r="N2358" i="211"/>
  <c r="N2370" i="211"/>
  <c r="N2383" i="211"/>
  <c r="N2406" i="211"/>
  <c r="J2413" i="211"/>
  <c r="J739" i="211" s="1"/>
  <c r="N2419" i="211"/>
  <c r="N2428" i="211"/>
  <c r="N2437" i="211"/>
  <c r="N2446" i="211"/>
  <c r="N2455" i="211"/>
  <c r="N2464" i="211"/>
  <c r="N2473" i="211"/>
  <c r="N2482" i="211"/>
  <c r="N2491" i="211"/>
  <c r="N2500" i="211"/>
  <c r="N2509" i="211"/>
  <c r="N2518" i="211"/>
  <c r="N2527" i="211"/>
  <c r="N2536" i="211"/>
  <c r="N2546" i="211"/>
  <c r="N2552" i="211"/>
  <c r="N2558" i="211"/>
  <c r="N2570" i="211"/>
  <c r="N2576" i="211"/>
  <c r="N2582" i="211"/>
  <c r="N2588" i="211"/>
  <c r="L2589" i="211"/>
  <c r="L740" i="211" s="1"/>
  <c r="N2596" i="211"/>
  <c r="N2605" i="211"/>
  <c r="N2614" i="211"/>
  <c r="N2625" i="211"/>
  <c r="N2634" i="211"/>
  <c r="N2643" i="211"/>
  <c r="N2652" i="211"/>
  <c r="N2657" i="211"/>
  <c r="N2662" i="211"/>
  <c r="N2667" i="211"/>
  <c r="N2678" i="211"/>
  <c r="N2689" i="211"/>
  <c r="H2757" i="211"/>
  <c r="H741" i="211" s="1"/>
  <c r="N2631" i="211"/>
  <c r="N2640" i="211"/>
  <c r="N2649" i="211"/>
  <c r="N2669" i="211"/>
  <c r="N2680" i="211"/>
  <c r="N2105" i="211"/>
  <c r="N2115" i="211"/>
  <c r="N2124" i="211"/>
  <c r="L2128" i="211"/>
  <c r="L738" i="211" s="1"/>
  <c r="N2137" i="211"/>
  <c r="N2146" i="211"/>
  <c r="N2158" i="211"/>
  <c r="N2169" i="211"/>
  <c r="N2178" i="211"/>
  <c r="N2194" i="211"/>
  <c r="N2204" i="211"/>
  <c r="N2213" i="211"/>
  <c r="N2222" i="211"/>
  <c r="N2231" i="211"/>
  <c r="N2240" i="211"/>
  <c r="N2249" i="211"/>
  <c r="N2258" i="211"/>
  <c r="N2267" i="211"/>
  <c r="N2276" i="211"/>
  <c r="N2285" i="211"/>
  <c r="N2294" i="211"/>
  <c r="N2303" i="211"/>
  <c r="N2344" i="211"/>
  <c r="N2351" i="211"/>
  <c r="N2364" i="211"/>
  <c r="N2377" i="211"/>
  <c r="N2388" i="211"/>
  <c r="N2401" i="211"/>
  <c r="N2421" i="211"/>
  <c r="N2430" i="211"/>
  <c r="N2439" i="211"/>
  <c r="N2448" i="211"/>
  <c r="N2457" i="211"/>
  <c r="N2466" i="211"/>
  <c r="N2475" i="211"/>
  <c r="N2484" i="211"/>
  <c r="N2493" i="211"/>
  <c r="N2502" i="211"/>
  <c r="N2511" i="211"/>
  <c r="N2520" i="211"/>
  <c r="N2529" i="211"/>
  <c r="N2538" i="211"/>
  <c r="N2543" i="211"/>
  <c r="N2549" i="211"/>
  <c r="N2555" i="211"/>
  <c r="N2561" i="211"/>
  <c r="N2567" i="211"/>
  <c r="N2573" i="211"/>
  <c r="N2579" i="211"/>
  <c r="N2585" i="211"/>
  <c r="N2594" i="211"/>
  <c r="N2603" i="211"/>
  <c r="N2612" i="211"/>
  <c r="N2623" i="211"/>
  <c r="N2632" i="211"/>
  <c r="N2641" i="211"/>
  <c r="N2650" i="211"/>
  <c r="N2670" i="211"/>
  <c r="N2675" i="211"/>
  <c r="N2698" i="211"/>
  <c r="N2882" i="211"/>
  <c r="N2655" i="211"/>
  <c r="N2664" i="211"/>
  <c r="N2673" i="211"/>
  <c r="N2682" i="211"/>
  <c r="N2691" i="211"/>
  <c r="N2700" i="211"/>
  <c r="N2709" i="211"/>
  <c r="N2718" i="211"/>
  <c r="N2727" i="211"/>
  <c r="N2736" i="211"/>
  <c r="N2745" i="211"/>
  <c r="N2754" i="211"/>
  <c r="N2760" i="211"/>
  <c r="N2766" i="211"/>
  <c r="N2772" i="211"/>
  <c r="N2779" i="211"/>
  <c r="N2785" i="211"/>
  <c r="N2791" i="211"/>
  <c r="N2797" i="211"/>
  <c r="N2803" i="211"/>
  <c r="N2809" i="211"/>
  <c r="N2820" i="211"/>
  <c r="N2826" i="211"/>
  <c r="N2833" i="211"/>
  <c r="N2839" i="211"/>
  <c r="N2845" i="211"/>
  <c r="N2851" i="211"/>
  <c r="N2857" i="211"/>
  <c r="N2863" i="211"/>
  <c r="N2869" i="211"/>
  <c r="N2875" i="211"/>
  <c r="N2962" i="211"/>
  <c r="N2967" i="211"/>
  <c r="N3050" i="211"/>
  <c r="N3067" i="211"/>
  <c r="N3072" i="211"/>
  <c r="N3121" i="211"/>
  <c r="N3141" i="211"/>
  <c r="N3188" i="211"/>
  <c r="N2656" i="211"/>
  <c r="N2665" i="211"/>
  <c r="N2674" i="211"/>
  <c r="N2683" i="211"/>
  <c r="N2692" i="211"/>
  <c r="N2701" i="211"/>
  <c r="N2710" i="211"/>
  <c r="N2719" i="211"/>
  <c r="N2728" i="211"/>
  <c r="N2746" i="211"/>
  <c r="N2755" i="211"/>
  <c r="N2799" i="211"/>
  <c r="N2828" i="211"/>
  <c r="N2853" i="211"/>
  <c r="N2871" i="211"/>
  <c r="N2879" i="211"/>
  <c r="N2904" i="211"/>
  <c r="N2920" i="211"/>
  <c r="N2932" i="211"/>
  <c r="N2954" i="211"/>
  <c r="N2997" i="211"/>
  <c r="N3002" i="211"/>
  <c r="N3041" i="211"/>
  <c r="N3046" i="211"/>
  <c r="N3052" i="211"/>
  <c r="N3088" i="211"/>
  <c r="N3097" i="211"/>
  <c r="N2688" i="211"/>
  <c r="N2697" i="211"/>
  <c r="N2706" i="211"/>
  <c r="N2715" i="211"/>
  <c r="N2724" i="211"/>
  <c r="N2733" i="211"/>
  <c r="N2751" i="211"/>
  <c r="N2758" i="211"/>
  <c r="N2764" i="211"/>
  <c r="N2770" i="211"/>
  <c r="N2776" i="211"/>
  <c r="N2783" i="211"/>
  <c r="N2789" i="211"/>
  <c r="N2795" i="211"/>
  <c r="N2801" i="211"/>
  <c r="N2807" i="211"/>
  <c r="N2818" i="211"/>
  <c r="N2824" i="211"/>
  <c r="N2831" i="211"/>
  <c r="N2837" i="211"/>
  <c r="N2843" i="211"/>
  <c r="N2849" i="211"/>
  <c r="N2855" i="211"/>
  <c r="N2861" i="211"/>
  <c r="N2867" i="211"/>
  <c r="N2873" i="211"/>
  <c r="N2881" i="211"/>
  <c r="N2888" i="211"/>
  <c r="N2889" i="211"/>
  <c r="N2900" i="211"/>
  <c r="N2901" i="211"/>
  <c r="N2905" i="211"/>
  <c r="N2917" i="211"/>
  <c r="N2928" i="211"/>
  <c r="N2988" i="211"/>
  <c r="N2993" i="211"/>
  <c r="N2998" i="211"/>
  <c r="J3040" i="211"/>
  <c r="J742" i="211" s="1"/>
  <c r="N3063" i="211"/>
  <c r="N3092" i="211"/>
  <c r="N3101" i="211"/>
  <c r="N2707" i="211"/>
  <c r="N2716" i="211"/>
  <c r="N2725" i="211"/>
  <c r="N2734" i="211"/>
  <c r="N2743" i="211"/>
  <c r="N2752" i="211"/>
  <c r="J2757" i="211"/>
  <c r="J741" i="211" s="1"/>
  <c r="N2866" i="211"/>
  <c r="N2872" i="211"/>
  <c r="N2890" i="211"/>
  <c r="N2902" i="211"/>
  <c r="N2929" i="211"/>
  <c r="N2941" i="211"/>
  <c r="N2950" i="211"/>
  <c r="N2979" i="211"/>
  <c r="N2984" i="211"/>
  <c r="N2989" i="211"/>
  <c r="N3033" i="211"/>
  <c r="N3038" i="211"/>
  <c r="L3040" i="211"/>
  <c r="L742" i="211" s="1"/>
  <c r="N3064" i="211"/>
  <c r="N3118" i="211"/>
  <c r="N2676" i="211"/>
  <c r="N2685" i="211"/>
  <c r="N2694" i="211"/>
  <c r="N2703" i="211"/>
  <c r="N2712" i="211"/>
  <c r="N2721" i="211"/>
  <c r="N2730" i="211"/>
  <c r="N2738" i="211"/>
  <c r="N2748" i="211"/>
  <c r="N2759" i="211"/>
  <c r="N2765" i="211"/>
  <c r="N2771" i="211"/>
  <c r="N2778" i="211"/>
  <c r="N2784" i="211"/>
  <c r="N2790" i="211"/>
  <c r="N2796" i="211"/>
  <c r="N2802" i="211"/>
  <c r="N2808" i="211"/>
  <c r="N2819" i="211"/>
  <c r="N2825" i="211"/>
  <c r="N2832" i="211"/>
  <c r="N2838" i="211"/>
  <c r="N2844" i="211"/>
  <c r="N2850" i="211"/>
  <c r="N2856" i="211"/>
  <c r="N2862" i="211"/>
  <c r="N2868" i="211"/>
  <c r="N2874" i="211"/>
  <c r="N2885" i="211"/>
  <c r="N2898" i="211"/>
  <c r="N2910" i="211"/>
  <c r="N2914" i="211"/>
  <c r="N2925" i="211"/>
  <c r="N2934" i="211"/>
  <c r="N2938" i="211"/>
  <c r="N2946" i="211"/>
  <c r="N2951" i="211"/>
  <c r="N2970" i="211"/>
  <c r="N2975" i="211"/>
  <c r="N2980" i="211"/>
  <c r="N3024" i="211"/>
  <c r="N3029" i="211"/>
  <c r="N3034" i="211"/>
  <c r="N3039" i="211"/>
  <c r="N3055" i="211"/>
  <c r="N3059" i="211"/>
  <c r="N3076" i="211"/>
  <c r="N3081" i="211"/>
  <c r="N3085" i="211"/>
  <c r="N3109" i="211"/>
  <c r="N3306" i="211"/>
  <c r="N3341" i="211"/>
  <c r="N3362" i="211"/>
  <c r="N3043" i="211"/>
  <c r="N3047" i="211"/>
  <c r="N3053" i="211"/>
  <c r="N3068" i="211"/>
  <c r="N3089" i="211"/>
  <c r="N3099" i="211"/>
  <c r="N3110" i="211"/>
  <c r="N3122" i="211"/>
  <c r="N3247" i="211"/>
  <c r="N3283" i="211"/>
  <c r="N3297" i="211"/>
  <c r="N3303" i="211"/>
  <c r="N3324" i="211"/>
  <c r="N3359" i="211"/>
  <c r="N3380" i="211"/>
  <c r="N3590" i="211"/>
  <c r="N3658" i="211"/>
  <c r="N2944" i="211"/>
  <c r="N2953" i="211"/>
  <c r="N2964" i="211"/>
  <c r="N2973" i="211"/>
  <c r="N2982" i="211"/>
  <c r="N2991" i="211"/>
  <c r="N3000" i="211"/>
  <c r="N3009" i="211"/>
  <c r="N3017" i="211"/>
  <c r="N3027" i="211"/>
  <c r="N3049" i="211"/>
  <c r="N3061" i="211"/>
  <c r="N3065" i="211"/>
  <c r="N3077" i="211"/>
  <c r="N3098" i="211"/>
  <c r="N3108" i="211"/>
  <c r="N3119" i="211"/>
  <c r="N3191" i="211"/>
  <c r="N3566" i="211"/>
  <c r="N3602" i="211"/>
  <c r="N2949" i="211"/>
  <c r="N2965" i="211"/>
  <c r="N2974" i="211"/>
  <c r="N2983" i="211"/>
  <c r="N2992" i="211"/>
  <c r="N3001" i="211"/>
  <c r="N3010" i="211"/>
  <c r="N3018" i="211"/>
  <c r="N3028" i="211"/>
  <c r="N3037" i="211"/>
  <c r="N3074" i="211"/>
  <c r="N3107" i="211"/>
  <c r="N3117" i="211"/>
  <c r="N3150" i="211"/>
  <c r="N3155" i="211"/>
  <c r="N3159" i="211"/>
  <c r="N3197" i="211"/>
  <c r="N3221" i="211"/>
  <c r="N3228" i="211"/>
  <c r="N3233" i="211"/>
  <c r="N3243" i="211"/>
  <c r="N3252" i="211"/>
  <c r="N3257" i="211"/>
  <c r="N3264" i="211"/>
  <c r="N3269" i="211"/>
  <c r="N3279" i="211"/>
  <c r="N3290" i="211"/>
  <c r="J3291" i="211"/>
  <c r="J744" i="211" s="1"/>
  <c r="N3315" i="211"/>
  <c r="N3321" i="211"/>
  <c r="N3344" i="211"/>
  <c r="N3371" i="211"/>
  <c r="N3377" i="211"/>
  <c r="N3398" i="211"/>
  <c r="N3425" i="211"/>
  <c r="N3431" i="211"/>
  <c r="N3461" i="211"/>
  <c r="N3582" i="211"/>
  <c r="N3643" i="211"/>
  <c r="N3753" i="211"/>
  <c r="N3176" i="211"/>
  <c r="N3180" i="211"/>
  <c r="N3181" i="211"/>
  <c r="N3212" i="211"/>
  <c r="N3216" i="211"/>
  <c r="N3217" i="211"/>
  <c r="N3316" i="211"/>
  <c r="N3426" i="211"/>
  <c r="N3473" i="211"/>
  <c r="N3479" i="211"/>
  <c r="N3491" i="211"/>
  <c r="N3593" i="211"/>
  <c r="N3598" i="211"/>
  <c r="H3649" i="211"/>
  <c r="H747" i="211" s="1"/>
  <c r="N3748" i="211"/>
  <c r="N3395" i="211"/>
  <c r="N3416" i="211"/>
  <c r="N3449" i="211"/>
  <c r="N3458" i="211"/>
  <c r="N3574" i="211"/>
  <c r="N3578" i="211"/>
  <c r="N3634" i="211"/>
  <c r="N3671" i="211"/>
  <c r="N3680" i="211"/>
  <c r="N3689" i="211"/>
  <c r="N3698" i="211"/>
  <c r="N3707" i="211"/>
  <c r="N3716" i="211"/>
  <c r="N3725" i="211"/>
  <c r="N3734" i="211"/>
  <c r="N3774" i="211"/>
  <c r="N4345" i="211"/>
  <c r="N4957" i="211"/>
  <c r="N4963" i="211"/>
  <c r="N4969" i="211"/>
  <c r="N4975" i="211"/>
  <c r="N4981" i="211"/>
  <c r="N4987" i="211"/>
  <c r="N4993" i="211"/>
  <c r="N4999" i="211"/>
  <c r="N5005" i="211"/>
  <c r="N5011" i="211"/>
  <c r="N5017" i="211"/>
  <c r="N5023" i="211"/>
  <c r="N5029" i="211"/>
  <c r="N5034" i="211"/>
  <c r="N3134" i="211"/>
  <c r="N3189" i="211"/>
  <c r="N3214" i="211"/>
  <c r="N3224" i="211"/>
  <c r="N3237" i="211"/>
  <c r="N3245" i="211"/>
  <c r="N3260" i="211"/>
  <c r="N3272" i="211"/>
  <c r="N3281" i="211"/>
  <c r="N3294" i="211"/>
  <c r="N3304" i="211"/>
  <c r="N3312" i="211"/>
  <c r="N3330" i="211"/>
  <c r="N3350" i="211"/>
  <c r="N3354" i="211"/>
  <c r="N3363" i="211"/>
  <c r="N3368" i="211"/>
  <c r="N3372" i="211"/>
  <c r="N3381" i="211"/>
  <c r="N3386" i="211"/>
  <c r="N3390" i="211"/>
  <c r="N3404" i="211"/>
  <c r="N3422" i="211"/>
  <c r="N3440" i="211"/>
  <c r="N3466" i="211"/>
  <c r="N3480" i="211"/>
  <c r="J3562" i="211"/>
  <c r="J746" i="211" s="1"/>
  <c r="N3755" i="211"/>
  <c r="N3758" i="211"/>
  <c r="N3759" i="211"/>
  <c r="N4006" i="211"/>
  <c r="N4041" i="211"/>
  <c r="N4129" i="211"/>
  <c r="N4189" i="211"/>
  <c r="N4195" i="211"/>
  <c r="N4209" i="211"/>
  <c r="N4210" i="211"/>
  <c r="N4249" i="211"/>
  <c r="N4618" i="211"/>
  <c r="N3161" i="211"/>
  <c r="N3199" i="211"/>
  <c r="N3225" i="211"/>
  <c r="N3238" i="211"/>
  <c r="N3239" i="211"/>
  <c r="N3246" i="211"/>
  <c r="N3253" i="211"/>
  <c r="N3261" i="211"/>
  <c r="N3274" i="211"/>
  <c r="N3282" i="211"/>
  <c r="N3285" i="211"/>
  <c r="N3288" i="211"/>
  <c r="N3296" i="211"/>
  <c r="N3314" i="211"/>
  <c r="N3481" i="211"/>
  <c r="N3659" i="211"/>
  <c r="N3668" i="211"/>
  <c r="N3677" i="211"/>
  <c r="N3686" i="211"/>
  <c r="N3695" i="211"/>
  <c r="N3704" i="211"/>
  <c r="N3713" i="211"/>
  <c r="N3731" i="211"/>
  <c r="N3745" i="211"/>
  <c r="N3750" i="211"/>
  <c r="N3792" i="211"/>
  <c r="N4291" i="211"/>
  <c r="N4330" i="211"/>
  <c r="N4695" i="211"/>
  <c r="N3131" i="211"/>
  <c r="N3145" i="211"/>
  <c r="N3149" i="211"/>
  <c r="N3175" i="211"/>
  <c r="N3184" i="211"/>
  <c r="N3211" i="211"/>
  <c r="N3226" i="211"/>
  <c r="N3241" i="211"/>
  <c r="N3262" i="211"/>
  <c r="N3277" i="211"/>
  <c r="N3292" i="211"/>
  <c r="N3310" i="211"/>
  <c r="N3328" i="211"/>
  <c r="N3338" i="211"/>
  <c r="N3348" i="211"/>
  <c r="N3369" i="211"/>
  <c r="N3374" i="211"/>
  <c r="N3387" i="211"/>
  <c r="N3392" i="211"/>
  <c r="N3402" i="211"/>
  <c r="N3410" i="211"/>
  <c r="N3420" i="211"/>
  <c r="N3438" i="211"/>
  <c r="N3446" i="211"/>
  <c r="J3452" i="211"/>
  <c r="J745" i="211" s="1"/>
  <c r="N3476" i="211"/>
  <c r="N3495" i="211"/>
  <c r="N3501" i="211"/>
  <c r="N3506" i="211"/>
  <c r="N3507" i="211"/>
  <c r="N3512" i="211"/>
  <c r="N3513" i="211"/>
  <c r="N3519" i="211"/>
  <c r="N3525" i="211"/>
  <c r="N3531" i="211"/>
  <c r="N3537" i="211"/>
  <c r="N3543" i="211"/>
  <c r="N3549" i="211"/>
  <c r="N3555" i="211"/>
  <c r="N3561" i="211"/>
  <c r="N3585" i="211"/>
  <c r="N3589" i="211"/>
  <c r="N3601" i="211"/>
  <c r="L3649" i="211"/>
  <c r="L747" i="211" s="1"/>
  <c r="N3747" i="211"/>
  <c r="N3788" i="211"/>
  <c r="N3856" i="211"/>
  <c r="N3903" i="211"/>
  <c r="N3930" i="211"/>
  <c r="N3957" i="211"/>
  <c r="N3986" i="211"/>
  <c r="N4025" i="211"/>
  <c r="N4179" i="211"/>
  <c r="N4303" i="211"/>
  <c r="N3128" i="211"/>
  <c r="N3146" i="211"/>
  <c r="N3154" i="211"/>
  <c r="N3158" i="211"/>
  <c r="N3169" i="211"/>
  <c r="N3172" i="211"/>
  <c r="N3196" i="211"/>
  <c r="N3207" i="211"/>
  <c r="N3208" i="211"/>
  <c r="N3219" i="211"/>
  <c r="N3227" i="211"/>
  <c r="N3242" i="211"/>
  <c r="N3255" i="211"/>
  <c r="N3263" i="211"/>
  <c r="N3278" i="211"/>
  <c r="N3302" i="211"/>
  <c r="N3320" i="211"/>
  <c r="N3340" i="211"/>
  <c r="N3358" i="211"/>
  <c r="N3376" i="211"/>
  <c r="N3394" i="211"/>
  <c r="N3412" i="211"/>
  <c r="N3430" i="211"/>
  <c r="N3448" i="211"/>
  <c r="N3469" i="211"/>
  <c r="N3478" i="211"/>
  <c r="N3487" i="211"/>
  <c r="N3496" i="211"/>
  <c r="N3502" i="211"/>
  <c r="N3508" i="211"/>
  <c r="N3514" i="211"/>
  <c r="N3520" i="211"/>
  <c r="N3526" i="211"/>
  <c r="N3532" i="211"/>
  <c r="N3538" i="211"/>
  <c r="N3544" i="211"/>
  <c r="N3550" i="211"/>
  <c r="N3556" i="211"/>
  <c r="N3577" i="211"/>
  <c r="N3586" i="211"/>
  <c r="N3597" i="211"/>
  <c r="N3637" i="211"/>
  <c r="N3656" i="211"/>
  <c r="N3657" i="211"/>
  <c r="N3665" i="211"/>
  <c r="N3666" i="211"/>
  <c r="N3674" i="211"/>
  <c r="N3675" i="211"/>
  <c r="N3683" i="211"/>
  <c r="N3684" i="211"/>
  <c r="N3692" i="211"/>
  <c r="N3693" i="211"/>
  <c r="N3701" i="211"/>
  <c r="N3702" i="211"/>
  <c r="N3710" i="211"/>
  <c r="N3711" i="211"/>
  <c r="N3719" i="211"/>
  <c r="N3720" i="211"/>
  <c r="N3728" i="211"/>
  <c r="N3729" i="211"/>
  <c r="N3737" i="211"/>
  <c r="N3738" i="211"/>
  <c r="N3763" i="211"/>
  <c r="N3773" i="211"/>
  <c r="N3777" i="211"/>
  <c r="N3830" i="211"/>
  <c r="N3873" i="211"/>
  <c r="N3877" i="211"/>
  <c r="L3885" i="211"/>
  <c r="L749" i="211" s="1"/>
  <c r="N4062" i="211"/>
  <c r="N4083" i="211"/>
  <c r="N4088" i="211"/>
  <c r="N4104" i="211"/>
  <c r="N4109" i="211"/>
  <c r="N4113" i="211"/>
  <c r="N4134" i="211"/>
  <c r="N4157" i="211"/>
  <c r="N4180" i="211"/>
  <c r="N4187" i="211"/>
  <c r="N4218" i="211"/>
  <c r="N4240" i="211"/>
  <c r="N4246" i="211"/>
  <c r="N4304" i="211"/>
  <c r="N4309" i="211"/>
  <c r="N4333" i="211"/>
  <c r="N4366" i="211"/>
  <c r="N3798" i="211"/>
  <c r="H3885" i="211"/>
  <c r="H749" i="211" s="1"/>
  <c r="J4011" i="211"/>
  <c r="J24" i="211" s="1"/>
  <c r="N4038" i="211"/>
  <c r="N4190" i="211"/>
  <c r="N4234" i="211"/>
  <c r="N4486" i="211"/>
  <c r="N4501" i="211"/>
  <c r="N4506" i="211"/>
  <c r="N4552" i="211"/>
  <c r="N4597" i="211"/>
  <c r="N4602" i="211"/>
  <c r="N4668" i="211"/>
  <c r="N4674" i="211"/>
  <c r="N4680" i="211"/>
  <c r="N4773" i="211"/>
  <c r="N4778" i="211"/>
  <c r="J3885" i="211"/>
  <c r="J749" i="211" s="1"/>
  <c r="N3964" i="211"/>
  <c r="N3984" i="211"/>
  <c r="N4059" i="211"/>
  <c r="N4090" i="211"/>
  <c r="N4094" i="211"/>
  <c r="N4191" i="211"/>
  <c r="N4226" i="211"/>
  <c r="N4230" i="211"/>
  <c r="N4336" i="211"/>
  <c r="N4372" i="211"/>
  <c r="N4466" i="211"/>
  <c r="N3790" i="211"/>
  <c r="N3825" i="211"/>
  <c r="N3829" i="211"/>
  <c r="N3841" i="211"/>
  <c r="N3865" i="211"/>
  <c r="N3893" i="211"/>
  <c r="N3911" i="211"/>
  <c r="N3929" i="211"/>
  <c r="N3947" i="211"/>
  <c r="N3965" i="211"/>
  <c r="N3985" i="211"/>
  <c r="N4048" i="211"/>
  <c r="N4091" i="211"/>
  <c r="N4099" i="211"/>
  <c r="N4103" i="211"/>
  <c r="N4144" i="211"/>
  <c r="N4156" i="211"/>
  <c r="N4164" i="211"/>
  <c r="N4173" i="211"/>
  <c r="N4184" i="211"/>
  <c r="N4193" i="211"/>
  <c r="N4198" i="211"/>
  <c r="N4202" i="211"/>
  <c r="N4214" i="211"/>
  <c r="N4227" i="211"/>
  <c r="N4245" i="211"/>
  <c r="N4266" i="211"/>
  <c r="N4286" i="211"/>
  <c r="N4299" i="211"/>
  <c r="N4323" i="211"/>
  <c r="N4349" i="211"/>
  <c r="N4359" i="211"/>
  <c r="N4373" i="211"/>
  <c r="N4378" i="211"/>
  <c r="N4411" i="211"/>
  <c r="N4417" i="211"/>
  <c r="N4427" i="211"/>
  <c r="N4432" i="211"/>
  <c r="N4456" i="211"/>
  <c r="N4538" i="211"/>
  <c r="N4805" i="211"/>
  <c r="N4814" i="211"/>
  <c r="N4823" i="211"/>
  <c r="N4832" i="211"/>
  <c r="N3789" i="211"/>
  <c r="N3791" i="211"/>
  <c r="N3795" i="211"/>
  <c r="N3805" i="211"/>
  <c r="N3838" i="211"/>
  <c r="N3852" i="211"/>
  <c r="N3876" i="211"/>
  <c r="N3889" i="211"/>
  <c r="N3898" i="211"/>
  <c r="N3907" i="211"/>
  <c r="N3916" i="211"/>
  <c r="N3925" i="211"/>
  <c r="N3934" i="211"/>
  <c r="N3943" i="211"/>
  <c r="N3952" i="211"/>
  <c r="N3961" i="211"/>
  <c r="N3972" i="211"/>
  <c r="N3981" i="211"/>
  <c r="N3991" i="211"/>
  <c r="N4000" i="211"/>
  <c r="N4005" i="211"/>
  <c r="N4016" i="211"/>
  <c r="N4028" i="211"/>
  <c r="N4037" i="211"/>
  <c r="N4049" i="211"/>
  <c r="N4070" i="211"/>
  <c r="N4079" i="211"/>
  <c r="N4100" i="211"/>
  <c r="N4108" i="211"/>
  <c r="N4112" i="211"/>
  <c r="N4128" i="211"/>
  <c r="N4141" i="211"/>
  <c r="N4152" i="211"/>
  <c r="N4165" i="211"/>
  <c r="N4174" i="211"/>
  <c r="N4185" i="211"/>
  <c r="N4194" i="211"/>
  <c r="N4199" i="211"/>
  <c r="N4203" i="211"/>
  <c r="N4208" i="211"/>
  <c r="N4215" i="211"/>
  <c r="N4231" i="211"/>
  <c r="N4237" i="211"/>
  <c r="N4254" i="211"/>
  <c r="N4275" i="211"/>
  <c r="N4295" i="211"/>
  <c r="N4308" i="211"/>
  <c r="N4312" i="211"/>
  <c r="N4313" i="211"/>
  <c r="N4350" i="211"/>
  <c r="N4354" i="211"/>
  <c r="N4365" i="211"/>
  <c r="N4382" i="211"/>
  <c r="N4462" i="211"/>
  <c r="N4498" i="211"/>
  <c r="N4555" i="211"/>
  <c r="N4560" i="211"/>
  <c r="N4594" i="211"/>
  <c r="N4659" i="211"/>
  <c r="N4730" i="211"/>
  <c r="N4787" i="211"/>
  <c r="N4408" i="211"/>
  <c r="N4453" i="211"/>
  <c r="N4457" i="211"/>
  <c r="N4477" i="211"/>
  <c r="N4665" i="211"/>
  <c r="N4751" i="211"/>
  <c r="N4761" i="211"/>
  <c r="N4779" i="211"/>
  <c r="N4797" i="211"/>
  <c r="J5049" i="211"/>
  <c r="J4750" i="211" s="1"/>
  <c r="N4554" i="211"/>
  <c r="N4608" i="211"/>
  <c r="N4637" i="211"/>
  <c r="N4641" i="211"/>
  <c r="N4682" i="211"/>
  <c r="N4701" i="211"/>
  <c r="N4715" i="211"/>
  <c r="N4757" i="211"/>
  <c r="N4775" i="211"/>
  <c r="N4793" i="211"/>
  <c r="N4880" i="211"/>
  <c r="N4390" i="211"/>
  <c r="N4401" i="211"/>
  <c r="N4435" i="211"/>
  <c r="N4439" i="211"/>
  <c r="N4440" i="211"/>
  <c r="N4446" i="211"/>
  <c r="N4470" i="211"/>
  <c r="N4493" i="211"/>
  <c r="N4497" i="211"/>
  <c r="N4509" i="211"/>
  <c r="N4520" i="211"/>
  <c r="N4525" i="211"/>
  <c r="N4551" i="211"/>
  <c r="N4562" i="211"/>
  <c r="N4566" i="211"/>
  <c r="N4578" i="211"/>
  <c r="N4589" i="211"/>
  <c r="N4593" i="211"/>
  <c r="N4605" i="211"/>
  <c r="N4626" i="211"/>
  <c r="N4652" i="211"/>
  <c r="N4677" i="211"/>
  <c r="N4688" i="211"/>
  <c r="N4738" i="211"/>
  <c r="N4744" i="211"/>
  <c r="N4759" i="211"/>
  <c r="N4777" i="211"/>
  <c r="N4785" i="211"/>
  <c r="N4795" i="211"/>
  <c r="N4887" i="211"/>
  <c r="N4926" i="211"/>
  <c r="N5046" i="211"/>
  <c r="N4391" i="211"/>
  <c r="N4396" i="211"/>
  <c r="N4431" i="211"/>
  <c r="N4437" i="211"/>
  <c r="N4450" i="211"/>
  <c r="N4461" i="211"/>
  <c r="N4480" i="211"/>
  <c r="N4484" i="211"/>
  <c r="N4485" i="211"/>
  <c r="N4494" i="211"/>
  <c r="N4521" i="211"/>
  <c r="N4563" i="211"/>
  <c r="N4590" i="211"/>
  <c r="N4614" i="211"/>
  <c r="N4635" i="211"/>
  <c r="N4683" i="211"/>
  <c r="N4694" i="211"/>
  <c r="N4716" i="211"/>
  <c r="N4721" i="211"/>
  <c r="N4734" i="211"/>
  <c r="N4743" i="211"/>
  <c r="N4755" i="211"/>
  <c r="N4763" i="211"/>
  <c r="N4781" i="211"/>
  <c r="N4836" i="211"/>
  <c r="N4837" i="211"/>
  <c r="N4857" i="211"/>
  <c r="N4902" i="211"/>
  <c r="N4907" i="211"/>
  <c r="N4806" i="211"/>
  <c r="N4815" i="211"/>
  <c r="N4816" i="211"/>
  <c r="N4824" i="211"/>
  <c r="N4825" i="211"/>
  <c r="N4833" i="211"/>
  <c r="N4846" i="211"/>
  <c r="N4858" i="211"/>
  <c r="N4874" i="211"/>
  <c r="N4885" i="211"/>
  <c r="N4889" i="211"/>
  <c r="N4901" i="211"/>
  <c r="N4912" i="211"/>
  <c r="N4916" i="211"/>
  <c r="N4928" i="211"/>
  <c r="N4947" i="211"/>
  <c r="N4953" i="211"/>
  <c r="N4959" i="211"/>
  <c r="N4965" i="211"/>
  <c r="N4971" i="211"/>
  <c r="N4976" i="211"/>
  <c r="N4977" i="211"/>
  <c r="N4982" i="211"/>
  <c r="N4983" i="211"/>
  <c r="N4988" i="211"/>
  <c r="N4989" i="211"/>
  <c r="N4994" i="211"/>
  <c r="N4995" i="211"/>
  <c r="N5000" i="211"/>
  <c r="N5001" i="211"/>
  <c r="N5006" i="211"/>
  <c r="N5007" i="211"/>
  <c r="N5012" i="211"/>
  <c r="N5013" i="211"/>
  <c r="N5018" i="211"/>
  <c r="N5019" i="211"/>
  <c r="N5024" i="211"/>
  <c r="N5025" i="211"/>
  <c r="N5030" i="211"/>
  <c r="N5043" i="211"/>
  <c r="N5057" i="211"/>
  <c r="N5062" i="211"/>
  <c r="N5098" i="211"/>
  <c r="N5176" i="211"/>
  <c r="N4842" i="211"/>
  <c r="N4843" i="211"/>
  <c r="N4847" i="211"/>
  <c r="N4854" i="211"/>
  <c r="N4855" i="211"/>
  <c r="N4859" i="211"/>
  <c r="N4886" i="211"/>
  <c r="N4913" i="211"/>
  <c r="N4948" i="211"/>
  <c r="N5041" i="211"/>
  <c r="N5052" i="211"/>
  <c r="N5164" i="211"/>
  <c r="N5197" i="211"/>
  <c r="N5224" i="211"/>
  <c r="N5230" i="211"/>
  <c r="N5259" i="211"/>
  <c r="N4844" i="211"/>
  <c r="N4856" i="211"/>
  <c r="N4867" i="211"/>
  <c r="N4871" i="211"/>
  <c r="N4883" i="211"/>
  <c r="N4894" i="211"/>
  <c r="N4898" i="211"/>
  <c r="N4910" i="211"/>
  <c r="N4921" i="211"/>
  <c r="N4925" i="211"/>
  <c r="N4949" i="211"/>
  <c r="N4955" i="211"/>
  <c r="N4961" i="211"/>
  <c r="N4973" i="211"/>
  <c r="N5116" i="211"/>
  <c r="N5123" i="211"/>
  <c r="N5135" i="211"/>
  <c r="N4803" i="211"/>
  <c r="N4804" i="211"/>
  <c r="N4812" i="211"/>
  <c r="N4813" i="211"/>
  <c r="N4821" i="211"/>
  <c r="N4822" i="211"/>
  <c r="N4830" i="211"/>
  <c r="N4831" i="211"/>
  <c r="N4840" i="211"/>
  <c r="N4852" i="211"/>
  <c r="N4864" i="211"/>
  <c r="N4868" i="211"/>
  <c r="N4895" i="211"/>
  <c r="N4922" i="211"/>
  <c r="N4950" i="211"/>
  <c r="N4956" i="211"/>
  <c r="N4962" i="211"/>
  <c r="N4968" i="211"/>
  <c r="N4974" i="211"/>
  <c r="N4979" i="211"/>
  <c r="N4980" i="211"/>
  <c r="N4985" i="211"/>
  <c r="N4986" i="211"/>
  <c r="N4991" i="211"/>
  <c r="N4992" i="211"/>
  <c r="N4997" i="211"/>
  <c r="N4998" i="211"/>
  <c r="N5003" i="211"/>
  <c r="N5004" i="211"/>
  <c r="N5009" i="211"/>
  <c r="N5010" i="211"/>
  <c r="N5015" i="211"/>
  <c r="N5016" i="211"/>
  <c r="N5021" i="211"/>
  <c r="N5022" i="211"/>
  <c r="N5027" i="211"/>
  <c r="N5028" i="211"/>
  <c r="N5033" i="211"/>
  <c r="N5038" i="211"/>
  <c r="N5095" i="211"/>
  <c r="N5061" i="211"/>
  <c r="N5075" i="211"/>
  <c r="N5112" i="211"/>
  <c r="N5121" i="211"/>
  <c r="N5147" i="211"/>
  <c r="N5148" i="211"/>
  <c r="N5192" i="211"/>
  <c r="N5216" i="211"/>
  <c r="N5240" i="211"/>
  <c r="N5255" i="211"/>
  <c r="N5280" i="211"/>
  <c r="N5326" i="211"/>
  <c r="N5335" i="211"/>
  <c r="N5381" i="211"/>
  <c r="N5431" i="211"/>
  <c r="N5434" i="211"/>
  <c r="N5440" i="211"/>
  <c r="N5217" i="211"/>
  <c r="N5251" i="211"/>
  <c r="N5264" i="211"/>
  <c r="N5281" i="211"/>
  <c r="N5285" i="211"/>
  <c r="N5295" i="211"/>
  <c r="N5330" i="211"/>
  <c r="N5341" i="211"/>
  <c r="J5367" i="211"/>
  <c r="I5361" i="211" s="1"/>
  <c r="J5361" i="211" s="1"/>
  <c r="N5382" i="211"/>
  <c r="N5404" i="211"/>
  <c r="N5124" i="211"/>
  <c r="N5130" i="211"/>
  <c r="N5136" i="211"/>
  <c r="N5162" i="211"/>
  <c r="N5178" i="211"/>
  <c r="N5235" i="211"/>
  <c r="N5338" i="211"/>
  <c r="N5342" i="211"/>
  <c r="N5359" i="211"/>
  <c r="L5375" i="211"/>
  <c r="K5362" i="211" s="1"/>
  <c r="L5362" i="211" s="1"/>
  <c r="N5391" i="211"/>
  <c r="N5395" i="211"/>
  <c r="N5396" i="211"/>
  <c r="N5400" i="211"/>
  <c r="N5437" i="211"/>
  <c r="J5445" i="211"/>
  <c r="I5428" i="211" s="1"/>
  <c r="J5428" i="211" s="1"/>
  <c r="L5049" i="211"/>
  <c r="L4750" i="211" s="1"/>
  <c r="N5070" i="211"/>
  <c r="N5078" i="211"/>
  <c r="N5085" i="211"/>
  <c r="N5097" i="211"/>
  <c r="N5105" i="211"/>
  <c r="N5115" i="211"/>
  <c r="N5146" i="211"/>
  <c r="N5174" i="211"/>
  <c r="N5187" i="211"/>
  <c r="N5204" i="211"/>
  <c r="N5219" i="211"/>
  <c r="N5278" i="211"/>
  <c r="N5288" i="211"/>
  <c r="N5289" i="211"/>
  <c r="N5319" i="211"/>
  <c r="N5344" i="211"/>
  <c r="N5379" i="211"/>
  <c r="N5384" i="211"/>
  <c r="N5387" i="211"/>
  <c r="N5397" i="211"/>
  <c r="L5398" i="211"/>
  <c r="K5364" i="211" s="1"/>
  <c r="L5364" i="211" s="1"/>
  <c r="N5424" i="211"/>
  <c r="N5442" i="211"/>
  <c r="N5446" i="211"/>
  <c r="N5053" i="211"/>
  <c r="N5065" i="211"/>
  <c r="N5079" i="211"/>
  <c r="N5080" i="211"/>
  <c r="N5094" i="211"/>
  <c r="N5111" i="211"/>
  <c r="N5122" i="211"/>
  <c r="N5128" i="211"/>
  <c r="N5134" i="211"/>
  <c r="N5140" i="211"/>
  <c r="N5183" i="211"/>
  <c r="N5196" i="211"/>
  <c r="N5220" i="211"/>
  <c r="N5246" i="211"/>
  <c r="N5307" i="211"/>
  <c r="N5329" i="211"/>
  <c r="N5350" i="211"/>
  <c r="N5355" i="211"/>
  <c r="N5385" i="211"/>
  <c r="L5386" i="211"/>
  <c r="K5363" i="211" s="1"/>
  <c r="L5363" i="211" s="1"/>
  <c r="N5392" i="211"/>
  <c r="N5393" i="211"/>
  <c r="N5408" i="211"/>
  <c r="N5426" i="211"/>
  <c r="N5433" i="211"/>
  <c r="N5438" i="211"/>
  <c r="N5444" i="211"/>
  <c r="N236" i="211"/>
  <c r="N245" i="211"/>
  <c r="N254" i="211"/>
  <c r="N208" i="211"/>
  <c r="N202" i="211"/>
  <c r="N203" i="211"/>
  <c r="N248" i="211"/>
  <c r="N257" i="211"/>
  <c r="N214" i="211"/>
  <c r="N196" i="211"/>
  <c r="N205" i="211"/>
  <c r="N206" i="211"/>
  <c r="N227" i="211"/>
  <c r="N233" i="211"/>
  <c r="N242" i="211"/>
  <c r="N251" i="211"/>
  <c r="N707" i="211"/>
  <c r="N715" i="211"/>
  <c r="N722" i="211"/>
  <c r="N703" i="211"/>
  <c r="H752" i="211"/>
  <c r="N1146" i="211"/>
  <c r="N925" i="211"/>
  <c r="N1738" i="211"/>
  <c r="N1756" i="211"/>
  <c r="N1773" i="211"/>
  <c r="N1782" i="211"/>
  <c r="N1354" i="211"/>
  <c r="N1741" i="211"/>
  <c r="N1523" i="211"/>
  <c r="H1639" i="211"/>
  <c r="N1744" i="211"/>
  <c r="N1767" i="211"/>
  <c r="N1776" i="211"/>
  <c r="N1747" i="211"/>
  <c r="N1765" i="211"/>
  <c r="J1766" i="211"/>
  <c r="J736" i="211" s="1"/>
  <c r="N1770" i="211"/>
  <c r="N1779" i="211"/>
  <c r="H2128" i="211"/>
  <c r="N2307" i="211"/>
  <c r="N2312" i="211"/>
  <c r="N2316" i="211"/>
  <c r="N2321" i="211"/>
  <c r="N2329" i="211"/>
  <c r="N2349" i="211"/>
  <c r="N2367" i="211"/>
  <c r="N2385" i="211"/>
  <c r="N2403" i="211"/>
  <c r="N2363" i="211"/>
  <c r="N2382" i="211"/>
  <c r="N2400" i="211"/>
  <c r="N2418" i="211"/>
  <c r="N2424" i="211"/>
  <c r="N2309" i="211"/>
  <c r="N2313" i="211"/>
  <c r="N2318" i="211"/>
  <c r="N2322" i="211"/>
  <c r="N2346" i="211"/>
  <c r="N2360" i="211"/>
  <c r="N2379" i="211"/>
  <c r="N2397" i="211"/>
  <c r="N2877" i="211"/>
  <c r="N2895" i="211"/>
  <c r="N2913" i="211"/>
  <c r="N2922" i="211"/>
  <c r="N2940" i="211"/>
  <c r="N2958" i="211"/>
  <c r="N2590" i="211"/>
  <c r="N2892" i="211"/>
  <c r="N2919" i="211"/>
  <c r="N2937" i="211"/>
  <c r="N2955" i="211"/>
  <c r="H2413" i="211"/>
  <c r="N2886" i="211"/>
  <c r="N2883" i="211"/>
  <c r="N2916" i="211"/>
  <c r="N3057" i="211"/>
  <c r="N3140" i="211"/>
  <c r="H3139" i="211"/>
  <c r="N3177" i="211"/>
  <c r="N3195" i="211"/>
  <c r="N3213" i="211"/>
  <c r="N3054" i="211"/>
  <c r="N3069" i="211"/>
  <c r="N3078" i="211"/>
  <c r="N3087" i="211"/>
  <c r="N3096" i="211"/>
  <c r="N3105" i="211"/>
  <c r="N3114" i="211"/>
  <c r="N3123" i="211"/>
  <c r="N3132" i="211"/>
  <c r="J3139" i="211"/>
  <c r="J743" i="211" s="1"/>
  <c r="N3142" i="211"/>
  <c r="N3151" i="211"/>
  <c r="N3174" i="211"/>
  <c r="N3192" i="211"/>
  <c r="N3210" i="211"/>
  <c r="N3051" i="211"/>
  <c r="N3048" i="211"/>
  <c r="N3066" i="211"/>
  <c r="N3075" i="211"/>
  <c r="N3084" i="211"/>
  <c r="N3093" i="211"/>
  <c r="N3102" i="211"/>
  <c r="N3111" i="211"/>
  <c r="N3120" i="211"/>
  <c r="N3129" i="211"/>
  <c r="N3138" i="211"/>
  <c r="L3139" i="211"/>
  <c r="L743" i="211" s="1"/>
  <c r="N3148" i="211"/>
  <c r="N3166" i="211"/>
  <c r="N3186" i="211"/>
  <c r="N3204" i="211"/>
  <c r="H3040" i="211"/>
  <c r="N3045" i="211"/>
  <c r="N3157" i="211"/>
  <c r="N3163" i="211"/>
  <c r="N3183" i="211"/>
  <c r="N3201" i="211"/>
  <c r="L3452" i="211"/>
  <c r="L745" i="211" s="1"/>
  <c r="N3565" i="211"/>
  <c r="H3562" i="211"/>
  <c r="L3562" i="211"/>
  <c r="L746" i="211" s="1"/>
  <c r="N3576" i="211"/>
  <c r="N3594" i="211"/>
  <c r="N3636" i="211"/>
  <c r="N3286" i="211"/>
  <c r="N3289" i="211"/>
  <c r="N3467" i="211"/>
  <c r="N3468" i="211"/>
  <c r="N3477" i="211"/>
  <c r="N3486" i="211"/>
  <c r="N3573" i="211"/>
  <c r="N3591" i="211"/>
  <c r="N3633" i="211"/>
  <c r="N3757" i="211"/>
  <c r="N3295" i="211"/>
  <c r="N3301" i="211"/>
  <c r="N3307" i="211"/>
  <c r="N3313" i="211"/>
  <c r="N3319" i="211"/>
  <c r="N3325" i="211"/>
  <c r="N3333" i="211"/>
  <c r="N3339" i="211"/>
  <c r="N3345" i="211"/>
  <c r="N3351" i="211"/>
  <c r="N3399" i="211"/>
  <c r="N3405" i="211"/>
  <c r="N3411" i="211"/>
  <c r="N3417" i="211"/>
  <c r="N3423" i="211"/>
  <c r="N3429" i="211"/>
  <c r="N3435" i="211"/>
  <c r="N3441" i="211"/>
  <c r="N3447" i="211"/>
  <c r="N3570" i="211"/>
  <c r="N3588" i="211"/>
  <c r="N3606" i="211"/>
  <c r="J3756" i="211"/>
  <c r="J748" i="211" s="1"/>
  <c r="N3762" i="211"/>
  <c r="N3772" i="211"/>
  <c r="H3756" i="211"/>
  <c r="H3291" i="211"/>
  <c r="N3293" i="211"/>
  <c r="N3299" i="211"/>
  <c r="N3305" i="211"/>
  <c r="N3311" i="211"/>
  <c r="N3317" i="211"/>
  <c r="N3323" i="211"/>
  <c r="N3329" i="211"/>
  <c r="N3337" i="211"/>
  <c r="N3343" i="211"/>
  <c r="N3349" i="211"/>
  <c r="N3355" i="211"/>
  <c r="N3361" i="211"/>
  <c r="N3367" i="211"/>
  <c r="N3373" i="211"/>
  <c r="N3379" i="211"/>
  <c r="N3385" i="211"/>
  <c r="N3391" i="211"/>
  <c r="N3397" i="211"/>
  <c r="N3403" i="211"/>
  <c r="N3409" i="211"/>
  <c r="N3415" i="211"/>
  <c r="N3421" i="211"/>
  <c r="N3427" i="211"/>
  <c r="N3439" i="211"/>
  <c r="N3445" i="211"/>
  <c r="N3451" i="211"/>
  <c r="N3453" i="211"/>
  <c r="H3452" i="211"/>
  <c r="N3650" i="211"/>
  <c r="J3649" i="211"/>
  <c r="J747" i="211" s="1"/>
  <c r="L3756" i="211"/>
  <c r="L748" i="211" s="1"/>
  <c r="N3780" i="211"/>
  <c r="N3743" i="211"/>
  <c r="N3752" i="211"/>
  <c r="N3766" i="211"/>
  <c r="N3784" i="211"/>
  <c r="N3740" i="211"/>
  <c r="N3749" i="211"/>
  <c r="N3760" i="211"/>
  <c r="N3778" i="211"/>
  <c r="N3796" i="211"/>
  <c r="N3802" i="211"/>
  <c r="N3807" i="211"/>
  <c r="N3828" i="211"/>
  <c r="N3775" i="211"/>
  <c r="N3793" i="211"/>
  <c r="N3813" i="211"/>
  <c r="N3832" i="211"/>
  <c r="N3837" i="211"/>
  <c r="N3834" i="211"/>
  <c r="N3845" i="211"/>
  <c r="N3854" i="211"/>
  <c r="N3875" i="211"/>
  <c r="N3890" i="211"/>
  <c r="N3896" i="211"/>
  <c r="N3902" i="211"/>
  <c r="N3908" i="211"/>
  <c r="N3914" i="211"/>
  <c r="N3920" i="211"/>
  <c r="N3926" i="211"/>
  <c r="N3932" i="211"/>
  <c r="N3938" i="211"/>
  <c r="N3944" i="211"/>
  <c r="N3950" i="211"/>
  <c r="N3956" i="211"/>
  <c r="N3962" i="211"/>
  <c r="N3968" i="211"/>
  <c r="N3976" i="211"/>
  <c r="N3982" i="211"/>
  <c r="N3988" i="211"/>
  <c r="N4001" i="211"/>
  <c r="N3804" i="211"/>
  <c r="N3810" i="211"/>
  <c r="N3816" i="211"/>
  <c r="N3822" i="211"/>
  <c r="N3826" i="211"/>
  <c r="N3831" i="211"/>
  <c r="N3872" i="211"/>
  <c r="N4012" i="211"/>
  <c r="H4011" i="211"/>
  <c r="L4011" i="211"/>
  <c r="L24" i="211" s="1"/>
  <c r="N3808" i="211"/>
  <c r="N3814" i="211"/>
  <c r="N3820" i="211"/>
  <c r="N3840" i="211"/>
  <c r="N3851" i="211"/>
  <c r="N3860" i="211"/>
  <c r="N4013" i="211"/>
  <c r="N4031" i="211"/>
  <c r="N3867" i="211"/>
  <c r="N3848" i="211"/>
  <c r="N3857" i="211"/>
  <c r="N4027" i="211"/>
  <c r="N4045" i="211"/>
  <c r="N4063" i="211"/>
  <c r="N4126" i="211"/>
  <c r="N4149" i="211"/>
  <c r="N4024" i="211"/>
  <c r="N4042" i="211"/>
  <c r="N4060" i="211"/>
  <c r="N4078" i="211"/>
  <c r="N4087" i="211"/>
  <c r="N4096" i="211"/>
  <c r="N4105" i="211"/>
  <c r="N4114" i="211"/>
  <c r="N4122" i="211"/>
  <c r="N4146" i="211"/>
  <c r="N3887" i="211"/>
  <c r="N4021" i="211"/>
  <c r="N4039" i="211"/>
  <c r="N4057" i="211"/>
  <c r="N4075" i="211"/>
  <c r="N4143" i="211"/>
  <c r="N4161" i="211"/>
  <c r="N4008" i="211"/>
  <c r="N4018" i="211"/>
  <c r="N4036" i="211"/>
  <c r="N4054" i="211"/>
  <c r="N4072" i="211"/>
  <c r="N4084" i="211"/>
  <c r="N4093" i="211"/>
  <c r="N4102" i="211"/>
  <c r="N4111" i="211"/>
  <c r="N4139" i="211"/>
  <c r="N4158" i="211"/>
  <c r="N4004" i="211"/>
  <c r="N4015" i="211"/>
  <c r="N4033" i="211"/>
  <c r="N4051" i="211"/>
  <c r="N4069" i="211"/>
  <c r="N4223" i="211"/>
  <c r="N4241" i="211"/>
  <c r="N4247" i="211"/>
  <c r="N4251" i="211"/>
  <c r="N4256" i="211"/>
  <c r="N4260" i="211"/>
  <c r="N4265" i="211"/>
  <c r="N4269" i="211"/>
  <c r="N4274" i="211"/>
  <c r="N4278" i="211"/>
  <c r="N4283" i="211"/>
  <c r="N4287" i="211"/>
  <c r="N4292" i="211"/>
  <c r="N4296" i="211"/>
  <c r="N4301" i="211"/>
  <c r="N4305" i="211"/>
  <c r="N4310" i="211"/>
  <c r="N4371" i="211"/>
  <c r="N4389" i="211"/>
  <c r="N4407" i="211"/>
  <c r="N4425" i="211"/>
  <c r="N4238" i="211"/>
  <c r="N4367" i="211"/>
  <c r="N4403" i="211"/>
  <c r="N4421" i="211"/>
  <c r="N4235" i="211"/>
  <c r="N4244" i="211"/>
  <c r="N4253" i="211"/>
  <c r="N4262" i="211"/>
  <c r="N4271" i="211"/>
  <c r="N4280" i="211"/>
  <c r="N4289" i="211"/>
  <c r="N4298" i="211"/>
  <c r="N4307" i="211"/>
  <c r="N4232" i="211"/>
  <c r="N4361" i="211"/>
  <c r="N4379" i="211"/>
  <c r="N4397" i="211"/>
  <c r="N4415" i="211"/>
  <c r="N4358" i="211"/>
  <c r="N4316" i="211"/>
  <c r="N4317" i="211"/>
  <c r="N4325" i="211"/>
  <c r="N4326" i="211"/>
  <c r="N4334" i="211"/>
  <c r="N4335" i="211"/>
  <c r="N4343" i="211"/>
  <c r="N4352" i="211"/>
  <c r="N4353" i="211"/>
  <c r="N4356" i="211"/>
  <c r="N4362" i="211"/>
  <c r="N4364" i="211"/>
  <c r="N4368" i="211"/>
  <c r="N4370" i="211"/>
  <c r="N4374" i="211"/>
  <c r="N4376" i="211"/>
  <c r="N4380" i="211"/>
  <c r="N4386" i="211"/>
  <c r="N4388" i="211"/>
  <c r="N4392" i="211"/>
  <c r="N4394" i="211"/>
  <c r="N4398" i="211"/>
  <c r="N4400" i="211"/>
  <c r="N4404" i="211"/>
  <c r="N4406" i="211"/>
  <c r="N4410" i="211"/>
  <c r="N4412" i="211"/>
  <c r="N4416" i="211"/>
  <c r="N4418" i="211"/>
  <c r="N4422" i="211"/>
  <c r="N4424" i="211"/>
  <c r="N4428" i="211"/>
  <c r="N4430" i="211"/>
  <c r="N4436" i="211"/>
  <c r="N4445" i="211"/>
  <c r="N4454" i="211"/>
  <c r="N4463" i="211"/>
  <c r="N4472" i="211"/>
  <c r="N4481" i="211"/>
  <c r="N4311" i="211"/>
  <c r="N4319" i="211"/>
  <c r="N4320" i="211"/>
  <c r="N4328" i="211"/>
  <c r="N4329" i="211"/>
  <c r="N4337" i="211"/>
  <c r="N4338" i="211"/>
  <c r="N4346" i="211"/>
  <c r="N4347" i="211"/>
  <c r="N4355" i="211"/>
  <c r="N4433" i="211"/>
  <c r="N4442" i="211"/>
  <c r="N4451" i="211"/>
  <c r="N4460" i="211"/>
  <c r="N4469" i="211"/>
  <c r="N4478" i="211"/>
  <c r="N4622" i="211"/>
  <c r="N4631" i="211"/>
  <c r="N4487" i="211"/>
  <c r="N4490" i="211"/>
  <c r="N4499" i="211"/>
  <c r="N4508" i="211"/>
  <c r="N4536" i="211"/>
  <c r="N4550" i="211"/>
  <c r="N4559" i="211"/>
  <c r="N4568" i="211"/>
  <c r="N4577" i="211"/>
  <c r="N4586" i="211"/>
  <c r="N4595" i="211"/>
  <c r="N4604" i="211"/>
  <c r="N4496" i="211"/>
  <c r="N4505" i="211"/>
  <c r="N4514" i="211"/>
  <c r="N4524" i="211"/>
  <c r="N4542" i="211"/>
  <c r="N4556" i="211"/>
  <c r="N4565" i="211"/>
  <c r="N4574" i="211"/>
  <c r="N4583" i="211"/>
  <c r="N4592" i="211"/>
  <c r="N4601" i="211"/>
  <c r="N4610" i="211"/>
  <c r="N4616" i="211"/>
  <c r="N4620" i="211"/>
  <c r="N4625" i="211"/>
  <c r="N4629" i="211"/>
  <c r="N4634" i="211"/>
  <c r="N4638" i="211"/>
  <c r="N4658" i="211"/>
  <c r="N4676" i="211"/>
  <c r="N4807" i="211"/>
  <c r="H4753" i="211"/>
  <c r="N4651" i="211"/>
  <c r="N4657" i="211"/>
  <c r="N4663" i="211"/>
  <c r="N4669" i="211"/>
  <c r="N4675" i="211"/>
  <c r="N4681" i="211"/>
  <c r="N4687" i="211"/>
  <c r="N4693" i="211"/>
  <c r="N4699" i="211"/>
  <c r="N4714" i="211"/>
  <c r="N4720" i="211"/>
  <c r="J4753" i="211"/>
  <c r="J4749" i="211" s="1"/>
  <c r="N4640" i="211"/>
  <c r="N4648" i="211"/>
  <c r="N4649" i="211"/>
  <c r="N4655" i="211"/>
  <c r="N4661" i="211"/>
  <c r="N4667" i="211"/>
  <c r="N4673" i="211"/>
  <c r="N4679" i="211"/>
  <c r="N4685" i="211"/>
  <c r="N4691" i="211"/>
  <c r="N4697" i="211"/>
  <c r="N4703" i="211"/>
  <c r="N4718" i="211"/>
  <c r="N4724" i="211"/>
  <c r="N4729" i="211"/>
  <c r="N4736" i="211"/>
  <c r="N4752" i="211"/>
  <c r="L4753" i="211"/>
  <c r="L4749" i="211" s="1"/>
  <c r="N4739" i="211"/>
  <c r="N4742" i="211"/>
  <c r="N4758" i="211"/>
  <c r="N4642" i="211"/>
  <c r="N4643" i="211"/>
  <c r="N4654" i="211"/>
  <c r="N4660" i="211"/>
  <c r="N4666" i="211"/>
  <c r="N4672" i="211"/>
  <c r="N4678" i="211"/>
  <c r="N4684" i="211"/>
  <c r="N4690" i="211"/>
  <c r="N4696" i="211"/>
  <c r="N4702" i="211"/>
  <c r="N4717" i="211"/>
  <c r="N4723" i="211"/>
  <c r="N4728" i="211"/>
  <c r="N4735" i="211"/>
  <c r="N4756" i="211"/>
  <c r="N4762" i="211"/>
  <c r="N4764" i="211"/>
  <c r="N4768" i="211"/>
  <c r="N4770" i="211"/>
  <c r="N4774" i="211"/>
  <c r="N4776" i="211"/>
  <c r="N4780" i="211"/>
  <c r="N4782" i="211"/>
  <c r="N4786" i="211"/>
  <c r="N4788" i="211"/>
  <c r="N4792" i="211"/>
  <c r="N4794" i="211"/>
  <c r="N4798" i="211"/>
  <c r="N4873" i="211"/>
  <c r="N4882" i="211"/>
  <c r="N4891" i="211"/>
  <c r="N4900" i="211"/>
  <c r="N4909" i="211"/>
  <c r="N4918" i="211"/>
  <c r="N4927" i="211"/>
  <c r="N4870" i="211"/>
  <c r="N4879" i="211"/>
  <c r="N4888" i="211"/>
  <c r="N4897" i="211"/>
  <c r="N4906" i="211"/>
  <c r="N4915" i="211"/>
  <c r="N4924" i="211"/>
  <c r="N4933" i="211"/>
  <c r="N4834" i="211"/>
  <c r="N4835" i="211"/>
  <c r="N4967" i="211"/>
  <c r="N4951" i="211"/>
  <c r="N4958" i="211"/>
  <c r="N4936" i="211"/>
  <c r="N4937" i="211"/>
  <c r="N4938" i="211"/>
  <c r="N4939" i="211"/>
  <c r="N4940" i="211"/>
  <c r="N4941" i="211"/>
  <c r="N4942" i="211"/>
  <c r="N4943" i="211"/>
  <c r="N4944" i="211"/>
  <c r="N4945" i="211"/>
  <c r="N4946" i="211"/>
  <c r="N4964" i="211"/>
  <c r="N5102" i="211"/>
  <c r="N5032" i="211"/>
  <c r="N5058" i="211"/>
  <c r="N5072" i="211"/>
  <c r="N5099" i="211"/>
  <c r="N5114" i="211"/>
  <c r="N5142" i="211"/>
  <c r="N5055" i="211"/>
  <c r="N5064" i="211"/>
  <c r="N5093" i="211"/>
  <c r="N5050" i="211"/>
  <c r="H5049" i="211"/>
  <c r="N5090" i="211"/>
  <c r="J5375" i="211"/>
  <c r="I5362" i="211" s="1"/>
  <c r="J5362" i="211" s="1"/>
  <c r="N5376" i="211"/>
  <c r="N5150" i="211"/>
  <c r="N5154" i="211"/>
  <c r="N5159" i="211"/>
  <c r="N5163" i="211"/>
  <c r="N5171" i="211"/>
  <c r="N5175" i="211"/>
  <c r="N5180" i="211"/>
  <c r="N5184" i="211"/>
  <c r="N5189" i="211"/>
  <c r="N5193" i="211"/>
  <c r="N5198" i="211"/>
  <c r="N5151" i="211"/>
  <c r="N5156" i="211"/>
  <c r="N5160" i="211"/>
  <c r="N5168" i="211"/>
  <c r="N5172" i="211"/>
  <c r="N5177" i="211"/>
  <c r="N5181" i="211"/>
  <c r="N5186" i="211"/>
  <c r="N5190" i="211"/>
  <c r="N5195" i="211"/>
  <c r="N5199" i="211"/>
  <c r="N5206" i="211"/>
  <c r="N5213" i="211"/>
  <c r="N5201" i="211"/>
  <c r="N5210" i="211"/>
  <c r="N5241" i="211"/>
  <c r="N5248" i="211"/>
  <c r="N5252" i="211"/>
  <c r="N5257" i="211"/>
  <c r="N5261" i="211"/>
  <c r="N5266" i="211"/>
  <c r="N5270" i="211"/>
  <c r="N5275" i="211"/>
  <c r="N5207" i="211"/>
  <c r="N5222" i="211"/>
  <c r="N5225" i="211"/>
  <c r="N5228" i="211"/>
  <c r="N5231" i="211"/>
  <c r="N5234" i="211"/>
  <c r="N5236" i="211"/>
  <c r="N5245" i="211"/>
  <c r="N5249" i="211"/>
  <c r="N5254" i="211"/>
  <c r="N5258" i="211"/>
  <c r="N5263" i="211"/>
  <c r="N5267" i="211"/>
  <c r="N5272" i="211"/>
  <c r="N5276" i="211"/>
  <c r="N5293" i="211"/>
  <c r="N5299" i="211"/>
  <c r="N5305" i="211"/>
  <c r="N5311" i="211"/>
  <c r="N5317" i="211"/>
  <c r="N5323" i="211"/>
  <c r="N5325" i="211"/>
  <c r="N5283" i="211"/>
  <c r="N5284" i="211"/>
  <c r="N5292" i="211"/>
  <c r="N5298" i="211"/>
  <c r="N5304" i="211"/>
  <c r="N5310" i="211"/>
  <c r="N5316" i="211"/>
  <c r="N5322" i="211"/>
  <c r="N5286" i="211"/>
  <c r="N5287" i="211"/>
  <c r="N5290" i="211"/>
  <c r="N5296" i="211"/>
  <c r="N5302" i="211"/>
  <c r="N5308" i="211"/>
  <c r="N5314" i="211"/>
  <c r="N5320" i="211"/>
  <c r="N5324" i="211"/>
  <c r="N5328" i="211"/>
  <c r="N5334" i="211"/>
  <c r="N5340" i="211"/>
  <c r="N5346" i="211"/>
  <c r="N5352" i="211"/>
  <c r="L5367" i="211"/>
  <c r="K5361" i="211" s="1"/>
  <c r="L5361" i="211" s="1"/>
  <c r="N5368" i="211"/>
  <c r="J5432" i="211"/>
  <c r="I5414" i="211" s="1"/>
  <c r="J5414" i="211" s="1"/>
  <c r="N5435" i="211"/>
  <c r="N5378" i="211"/>
  <c r="H5375" i="211"/>
  <c r="N5331" i="211"/>
  <c r="N5337" i="211"/>
  <c r="N5343" i="211"/>
  <c r="N5349" i="211"/>
  <c r="N5365" i="211"/>
  <c r="N5372" i="211"/>
  <c r="N5380" i="211"/>
  <c r="L5402" i="211"/>
  <c r="K53" i="211" s="1"/>
  <c r="H5367" i="211"/>
  <c r="N5369" i="211"/>
  <c r="J5386" i="211"/>
  <c r="I5363" i="211" s="1"/>
  <c r="J5363" i="211" s="1"/>
  <c r="N5377" i="211"/>
  <c r="N5354" i="211"/>
  <c r="H5386" i="211"/>
  <c r="N5388" i="211"/>
  <c r="N5390" i="211"/>
  <c r="N5394" i="211"/>
  <c r="N5403" i="211"/>
  <c r="H5402" i="211"/>
  <c r="L5432" i="211"/>
  <c r="K5414" i="211" s="1"/>
  <c r="L5414" i="211" s="1"/>
  <c r="N5439" i="211"/>
  <c r="N5448" i="211"/>
  <c r="J5402" i="211"/>
  <c r="N5405" i="211"/>
  <c r="L5445" i="211"/>
  <c r="K5428" i="211" s="1"/>
  <c r="L5428" i="211" s="1"/>
  <c r="H5398" i="211"/>
  <c r="H5432" i="211"/>
  <c r="Q1626" i="211" l="1"/>
  <c r="Q2742" i="211"/>
  <c r="Q3023" i="211"/>
  <c r="Q3022" i="211"/>
  <c r="Q3276" i="211"/>
  <c r="Q908" i="211"/>
  <c r="Q1503" i="211"/>
  <c r="Q2393" i="211"/>
  <c r="Q3273" i="211"/>
  <c r="Q391" i="211"/>
  <c r="Q1505" i="211"/>
  <c r="Q1872" i="211"/>
  <c r="Q3126" i="211"/>
  <c r="Q3434" i="211"/>
  <c r="Q2566" i="211"/>
  <c r="Q3995" i="211"/>
  <c r="Q5045" i="211"/>
  <c r="K4613" i="211"/>
  <c r="Q5409" i="211"/>
  <c r="Q5411" i="211"/>
  <c r="Q4726" i="211"/>
  <c r="Q4211" i="211"/>
  <c r="Q3639" i="211"/>
  <c r="Q3869" i="211"/>
  <c r="Q3741" i="211"/>
  <c r="Q3437" i="211"/>
  <c r="L4748" i="211"/>
  <c r="L26" i="211" s="1"/>
  <c r="Q3275" i="211"/>
  <c r="Q2741" i="211"/>
  <c r="N924" i="211"/>
  <c r="N731" i="211"/>
  <c r="Q2569" i="211"/>
  <c r="Q2739" i="211"/>
  <c r="Q2395" i="211"/>
  <c r="Q906" i="211"/>
  <c r="Q2110" i="211"/>
  <c r="Q909" i="211"/>
  <c r="Q698" i="211"/>
  <c r="Q1089" i="211"/>
  <c r="Q2111" i="211"/>
  <c r="Q2108" i="211"/>
  <c r="J4748" i="211"/>
  <c r="J26" i="211" s="1"/>
  <c r="Q1506" i="211"/>
  <c r="Q1332" i="211"/>
  <c r="Q1333" i="211"/>
  <c r="Q1329" i="211"/>
  <c r="Q1093" i="211"/>
  <c r="Q1092" i="211"/>
  <c r="N747" i="211"/>
  <c r="Q2161" i="211"/>
  <c r="L5360" i="211"/>
  <c r="L27" i="211" s="1"/>
  <c r="N21" i="211"/>
  <c r="N1110" i="211"/>
  <c r="Q2162" i="211"/>
  <c r="Q2148" i="211"/>
  <c r="N2589" i="211"/>
  <c r="Q2149" i="211"/>
  <c r="Q2409" i="211"/>
  <c r="N2757" i="211"/>
  <c r="N736" i="211"/>
  <c r="N3885" i="211"/>
  <c r="N734" i="211"/>
  <c r="Q2147" i="211"/>
  <c r="N1886" i="211"/>
  <c r="H737" i="211"/>
  <c r="N737" i="211" s="1"/>
  <c r="N1522" i="211"/>
  <c r="N749" i="211"/>
  <c r="N224" i="211"/>
  <c r="J22" i="211"/>
  <c r="N22" i="211" s="1"/>
  <c r="N732" i="211"/>
  <c r="N1766" i="211"/>
  <c r="N741" i="211"/>
  <c r="N740" i="211"/>
  <c r="N5445" i="211"/>
  <c r="L729" i="211"/>
  <c r="L23" i="211" s="1"/>
  <c r="N1352" i="211"/>
  <c r="H733" i="211"/>
  <c r="N733" i="211" s="1"/>
  <c r="J5360" i="211"/>
  <c r="J27" i="211" s="1"/>
  <c r="J729" i="211"/>
  <c r="J23" i="211" s="1"/>
  <c r="N62" i="211"/>
  <c r="M5428" i="211"/>
  <c r="H5428" i="211"/>
  <c r="N5428" i="211" s="1"/>
  <c r="Q5120" i="211"/>
  <c r="M53" i="211"/>
  <c r="L53" i="211"/>
  <c r="N53" i="211" s="1"/>
  <c r="N3291" i="211"/>
  <c r="H744" i="211"/>
  <c r="N744" i="211" s="1"/>
  <c r="N2128" i="211"/>
  <c r="H738" i="211"/>
  <c r="N738" i="211" s="1"/>
  <c r="N1639" i="211"/>
  <c r="H735" i="211"/>
  <c r="N735" i="211" s="1"/>
  <c r="N5386" i="211"/>
  <c r="G5363" i="211"/>
  <c r="H25" i="211"/>
  <c r="N3452" i="211"/>
  <c r="H745" i="211"/>
  <c r="N745" i="211" s="1"/>
  <c r="N3756" i="211"/>
  <c r="H748" i="211"/>
  <c r="N748" i="211" s="1"/>
  <c r="N3649" i="211"/>
  <c r="N3139" i="211"/>
  <c r="H743" i="211"/>
  <c r="N743" i="211" s="1"/>
  <c r="Q5121" i="211"/>
  <c r="G5414" i="211"/>
  <c r="N5432" i="211"/>
  <c r="N5402" i="211"/>
  <c r="N2413" i="211"/>
  <c r="H739" i="211"/>
  <c r="N739" i="211" s="1"/>
  <c r="N752" i="211"/>
  <c r="H730" i="211"/>
  <c r="N5398" i="211"/>
  <c r="G5364" i="211"/>
  <c r="N5049" i="211"/>
  <c r="H4750" i="211"/>
  <c r="N4750" i="211" s="1"/>
  <c r="N4011" i="211"/>
  <c r="H24" i="211"/>
  <c r="N24" i="211" s="1"/>
  <c r="G5361" i="211"/>
  <c r="N5367" i="211"/>
  <c r="N5375" i="211"/>
  <c r="G5362" i="211"/>
  <c r="K5420" i="211"/>
  <c r="K5419" i="211"/>
  <c r="I5416" i="211"/>
  <c r="N4753" i="211"/>
  <c r="H4749" i="211"/>
  <c r="N3562" i="211"/>
  <c r="H746" i="211"/>
  <c r="N746" i="211" s="1"/>
  <c r="N3040" i="211"/>
  <c r="H742" i="211"/>
  <c r="N742" i="211" s="1"/>
  <c r="Q2568" i="211" l="1"/>
  <c r="Q3020" i="211"/>
  <c r="Q3547" i="211"/>
  <c r="Q5356" i="211"/>
  <c r="Q3436" i="211"/>
  <c r="Q2396" i="211"/>
  <c r="L4613" i="211"/>
  <c r="L4222" i="211" s="1"/>
  <c r="M4613" i="211"/>
  <c r="Q5410" i="211"/>
  <c r="J33" i="211"/>
  <c r="Q5104" i="211"/>
  <c r="Q5140" i="211"/>
  <c r="Q3833" i="211"/>
  <c r="M5361" i="211"/>
  <c r="H5361" i="211"/>
  <c r="N730" i="211"/>
  <c r="H729" i="211"/>
  <c r="Q5079" i="211"/>
  <c r="Q197" i="211"/>
  <c r="Q5142" i="211"/>
  <c r="Q5233" i="211"/>
  <c r="Q5235" i="211"/>
  <c r="L5420" i="211"/>
  <c r="N5420" i="211" s="1"/>
  <c r="M5420" i="211"/>
  <c r="Q195" i="211"/>
  <c r="Q5080" i="211"/>
  <c r="Q5078" i="211"/>
  <c r="Q5103" i="211"/>
  <c r="Q5105" i="211"/>
  <c r="Q5234" i="211"/>
  <c r="Q5141" i="211"/>
  <c r="M5416" i="211"/>
  <c r="J5416" i="211"/>
  <c r="H5362" i="211"/>
  <c r="N5362" i="211" s="1"/>
  <c r="M5362" i="211"/>
  <c r="H5414" i="211"/>
  <c r="M5414" i="211"/>
  <c r="Q5236" i="211"/>
  <c r="M5419" i="211"/>
  <c r="L5419" i="211"/>
  <c r="Q196" i="211"/>
  <c r="N4749" i="211"/>
  <c r="H4748" i="211"/>
  <c r="H5364" i="211"/>
  <c r="N5364" i="211" s="1"/>
  <c r="M5364" i="211"/>
  <c r="H5363" i="211"/>
  <c r="N5363" i="211" s="1"/>
  <c r="M5363" i="211"/>
  <c r="Q4212" i="211" l="1"/>
  <c r="Q390" i="211"/>
  <c r="Q1752" i="211"/>
  <c r="K37" i="211"/>
  <c r="L37" i="211" s="1"/>
  <c r="K39" i="211" s="1"/>
  <c r="K43" i="211"/>
  <c r="L43" i="211" s="1"/>
  <c r="N43" i="211" s="1"/>
  <c r="I34" i="211"/>
  <c r="J34" i="211" s="1"/>
  <c r="K35" i="211" s="1"/>
  <c r="N4613" i="211"/>
  <c r="N4222" i="211"/>
  <c r="K38" i="211"/>
  <c r="L38" i="211" s="1"/>
  <c r="N38" i="211" s="1"/>
  <c r="K5421" i="211"/>
  <c r="N5419" i="211"/>
  <c r="N729" i="211"/>
  <c r="H23" i="211"/>
  <c r="N5414" i="211"/>
  <c r="H5413" i="211"/>
  <c r="K5422" i="211"/>
  <c r="N5416" i="211"/>
  <c r="K5423" i="211"/>
  <c r="J5413" i="211"/>
  <c r="I54" i="211" s="1"/>
  <c r="J54" i="211" s="1"/>
  <c r="K5418" i="211"/>
  <c r="K5417" i="211"/>
  <c r="N5361" i="211"/>
  <c r="H5360" i="211"/>
  <c r="N4748" i="211"/>
  <c r="H26" i="211"/>
  <c r="N26" i="211" s="1"/>
  <c r="M37" i="211" l="1"/>
  <c r="L25" i="211"/>
  <c r="M43" i="211"/>
  <c r="M38" i="211"/>
  <c r="M34" i="211"/>
  <c r="M5418" i="211"/>
  <c r="L5418" i="211"/>
  <c r="N5418" i="211" s="1"/>
  <c r="N37" i="211"/>
  <c r="N34" i="211"/>
  <c r="J46" i="211"/>
  <c r="J48" i="211" s="1"/>
  <c r="J56" i="211" s="1"/>
  <c r="J58" i="211" s="1"/>
  <c r="K36" i="211"/>
  <c r="M5422" i="211"/>
  <c r="L5422" i="211"/>
  <c r="N5422" i="211" s="1"/>
  <c r="L5423" i="211"/>
  <c r="N5423" i="211" s="1"/>
  <c r="M5423" i="211"/>
  <c r="G54" i="211"/>
  <c r="N5360" i="211"/>
  <c r="H27" i="211"/>
  <c r="N27" i="211" s="1"/>
  <c r="L5417" i="211"/>
  <c r="M5417" i="211"/>
  <c r="N23" i="211"/>
  <c r="M5421" i="211"/>
  <c r="L5421" i="211"/>
  <c r="N5421" i="211" s="1"/>
  <c r="L33" i="211" l="1"/>
  <c r="N25" i="211"/>
  <c r="H33" i="211"/>
  <c r="L39" i="211"/>
  <c r="N39" i="211" s="1"/>
  <c r="M39" i="211"/>
  <c r="N5417" i="211"/>
  <c r="H54" i="211"/>
  <c r="L35" i="211"/>
  <c r="M35" i="211"/>
  <c r="L36" i="211"/>
  <c r="N36" i="211" s="1"/>
  <c r="M36" i="211"/>
  <c r="K45" i="211" l="1"/>
  <c r="K40" i="211"/>
  <c r="K44" i="211"/>
  <c r="K42" i="211"/>
  <c r="N35" i="211"/>
  <c r="H46" i="211"/>
  <c r="N33" i="211"/>
  <c r="K5425" i="211"/>
  <c r="M5425" i="211" l="1"/>
  <c r="L5425" i="211"/>
  <c r="L40" i="211"/>
  <c r="M40" i="211"/>
  <c r="M42" i="211"/>
  <c r="L42" i="211"/>
  <c r="N42" i="211" s="1"/>
  <c r="M44" i="211"/>
  <c r="L44" i="211"/>
  <c r="N44" i="211" s="1"/>
  <c r="M45" i="211"/>
  <c r="L45" i="211"/>
  <c r="N45" i="211" s="1"/>
  <c r="H48" i="211"/>
  <c r="H56" i="211" l="1"/>
  <c r="N40" i="211"/>
  <c r="L46" i="211"/>
  <c r="K47" i="211" s="1"/>
  <c r="N5425" i="211"/>
  <c r="K5427" i="211" s="1"/>
  <c r="M5427" i="211" l="1"/>
  <c r="L5427" i="211"/>
  <c r="N46" i="211"/>
  <c r="H58" i="211"/>
  <c r="N5427" i="211" l="1"/>
  <c r="L5413" i="211"/>
  <c r="L47" i="211"/>
  <c r="M47" i="211"/>
  <c r="K54" i="211" l="1"/>
  <c r="N5413" i="211"/>
  <c r="N47" i="211"/>
  <c r="L48" i="211"/>
  <c r="K49" i="211" s="1"/>
  <c r="N48" i="211" l="1"/>
  <c r="L54" i="211"/>
  <c r="N54" i="211" s="1"/>
  <c r="M54" i="211"/>
  <c r="M49" i="211" l="1"/>
  <c r="L49" i="211"/>
  <c r="N49" i="211" l="1"/>
  <c r="L56" i="211"/>
  <c r="L58" i="211" l="1"/>
  <c r="N58" i="211" s="1"/>
  <c r="N56" i="211"/>
  <c r="Q499" i="211" l="1"/>
  <c r="Q507" i="211"/>
  <c r="Q516" i="211"/>
  <c r="Q514" i="211"/>
  <c r="Q517" i="211"/>
  <c r="Q512" i="211"/>
  <c r="Q505" i="211"/>
  <c r="Q519" i="211"/>
  <c r="Q515" i="211"/>
  <c r="Q502" i="211"/>
  <c r="Q509" i="211"/>
  <c r="Q520" i="211"/>
  <c r="Q513" i="211"/>
  <c r="Q2790" i="211" l="1"/>
  <c r="Q2956" i="211"/>
  <c r="Q2953" i="211"/>
  <c r="Q4743" i="211"/>
  <c r="Q2955" i="211"/>
  <c r="Q2839" i="211"/>
  <c r="Q4744" i="211"/>
  <c r="Q4737" i="211"/>
  <c r="Q2779" i="211"/>
  <c r="Q2952" i="211"/>
  <c r="Q4736" i="211"/>
  <c r="Q4738" i="211"/>
  <c r="Q2841" i="211"/>
  <c r="Q2951" i="211"/>
  <c r="Q2957" i="211"/>
  <c r="Q4742" i="211"/>
  <c r="Q5446" i="211"/>
  <c r="Q2778" i="211"/>
  <c r="Q2789" i="211"/>
  <c r="Q4741" i="211"/>
  <c r="Q2840" i="211"/>
  <c r="Q2950" i="211"/>
  <c r="Q2958" i="211"/>
  <c r="Q4740" i="211"/>
  <c r="Q4739" i="211"/>
  <c r="Q5415" i="211" l="1"/>
  <c r="Q5426" i="211"/>
  <c r="Q5424" i="211"/>
  <c r="Q5431" i="211"/>
  <c r="Q5448" i="211"/>
  <c r="Q5447" i="211"/>
  <c r="Q5445" i="211" s="1"/>
  <c r="P5428" i="211" s="1"/>
  <c r="Q5437" i="211"/>
  <c r="Q5434" i="211"/>
  <c r="Q5438" i="211"/>
  <c r="Q5433" i="211"/>
  <c r="Q5444" i="211"/>
  <c r="Q5442" i="211"/>
  <c r="Q5440" i="211"/>
  <c r="Q5441" i="211"/>
  <c r="Q5435" i="211"/>
  <c r="Q5439" i="211"/>
  <c r="Q5436" i="211"/>
  <c r="Q5432" i="211" l="1"/>
  <c r="P5414" i="211" s="1"/>
  <c r="Q2085" i="211" l="1"/>
  <c r="Q2072" i="211"/>
  <c r="Q2097" i="211"/>
  <c r="Q2095" i="211"/>
  <c r="Q2077" i="211"/>
  <c r="Q2081" i="211"/>
  <c r="Q2096" i="211"/>
  <c r="Q2090" i="211"/>
  <c r="Q2078" i="211"/>
  <c r="Q2094" i="211"/>
  <c r="Q2080" i="211"/>
  <c r="Q2091" i="211"/>
  <c r="Q2076" i="211"/>
  <c r="Q2088" i="211"/>
  <c r="Q2093" i="211"/>
  <c r="Q2074" i="211"/>
  <c r="Q2089" i="211"/>
  <c r="Q2086" i="211"/>
  <c r="Q2084" i="211"/>
  <c r="Q2098" i="211"/>
  <c r="Q2087" i="211"/>
  <c r="Q2075" i="211"/>
  <c r="Q2070" i="211"/>
  <c r="Q2083" i="211"/>
  <c r="Q2099" i="211"/>
  <c r="Q2073" i="211"/>
  <c r="Q2082" i="211"/>
  <c r="Q2079" i="211"/>
  <c r="Q2071" i="211"/>
  <c r="Q2092" i="211"/>
  <c r="Q61" i="211" l="1"/>
  <c r="Q59" i="211"/>
  <c r="Q63" i="211"/>
  <c r="Q2216" i="211" l="1"/>
  <c r="Q3429" i="211"/>
  <c r="Q1323" i="211" l="1"/>
  <c r="Q5365" i="211"/>
  <c r="Q5366" i="211"/>
  <c r="Q5137" i="211"/>
  <c r="Q5408" i="211"/>
  <c r="Q3961" i="211"/>
  <c r="Q3889" i="211"/>
  <c r="Q3498" i="211"/>
  <c r="Q2909" i="211"/>
  <c r="Q2312" i="211"/>
  <c r="Q5328" i="211"/>
  <c r="Q5256" i="211"/>
  <c r="Q5133" i="211"/>
  <c r="Q5406" i="211"/>
  <c r="Q3814" i="211"/>
  <c r="Q3993" i="211"/>
  <c r="Q3936" i="211"/>
  <c r="Q3722" i="211"/>
  <c r="Q3668" i="211"/>
  <c r="Q3413" i="211"/>
  <c r="Q2902" i="211"/>
  <c r="Q2705" i="211"/>
  <c r="Q2287" i="211"/>
  <c r="Q2251" i="211"/>
  <c r="Q2233" i="211"/>
  <c r="Q2215" i="211"/>
  <c r="Q1501" i="211"/>
  <c r="Q1476" i="211"/>
  <c r="Q1124" i="211"/>
  <c r="Q1316" i="211"/>
  <c r="Q5354" i="211"/>
  <c r="Q5336" i="211"/>
  <c r="Q5318" i="211"/>
  <c r="Q5300" i="211"/>
  <c r="Q5282" i="211"/>
  <c r="Q5264" i="211"/>
  <c r="Q5246" i="211"/>
  <c r="Q5222" i="211"/>
  <c r="Q5204" i="211"/>
  <c r="Q5186" i="211"/>
  <c r="Q5168" i="211"/>
  <c r="Q5147" i="211"/>
  <c r="Q5123" i="211"/>
  <c r="Q5096" i="211"/>
  <c r="Q5072" i="211"/>
  <c r="Q5052" i="211"/>
  <c r="Q5394" i="211"/>
  <c r="Q3878" i="211"/>
  <c r="Q3860" i="211"/>
  <c r="Q3840" i="211"/>
  <c r="Q3822" i="211"/>
  <c r="Q3804" i="211"/>
  <c r="Q3786" i="211"/>
  <c r="Q3768" i="211"/>
  <c r="Q5382" i="211"/>
  <c r="Q4004" i="211"/>
  <c r="Q3985" i="211"/>
  <c r="Q3965" i="211"/>
  <c r="Q3947" i="211"/>
  <c r="Q3929" i="211"/>
  <c r="Q3911" i="211"/>
  <c r="Q3893" i="211"/>
  <c r="Q3712" i="211"/>
  <c r="Q3694" i="211"/>
  <c r="Q3676" i="211"/>
  <c r="Q3517" i="211"/>
  <c r="Q3499" i="211"/>
  <c r="Q3421" i="211"/>
  <c r="Q3021" i="211"/>
  <c r="Q2928" i="211"/>
  <c r="Q2910" i="211"/>
  <c r="Q2892" i="211"/>
  <c r="Q2874" i="211"/>
  <c r="Q2713" i="211"/>
  <c r="Q2695" i="211"/>
  <c r="Q2313" i="211"/>
  <c r="Q2295" i="211"/>
  <c r="Q2277" i="211"/>
  <c r="Q2259" i="211"/>
  <c r="Q2241" i="211"/>
  <c r="Q2223" i="211"/>
  <c r="Q2205" i="211"/>
  <c r="Q1484" i="211"/>
  <c r="Q1132" i="211"/>
  <c r="Q1324" i="211"/>
  <c r="Q5389" i="211"/>
  <c r="Q5347" i="211"/>
  <c r="Q5329" i="211"/>
  <c r="Q5311" i="211"/>
  <c r="Q5293" i="211"/>
  <c r="Q5275" i="211"/>
  <c r="Q5257" i="211"/>
  <c r="Q5237" i="211"/>
  <c r="Q5215" i="211"/>
  <c r="Q5197" i="211"/>
  <c r="Q5179" i="211"/>
  <c r="Q5158" i="211"/>
  <c r="Q5134" i="211"/>
  <c r="Q5113" i="211"/>
  <c r="Q5089" i="211"/>
  <c r="Q5063" i="211"/>
  <c r="Q5372" i="211"/>
  <c r="Q3871" i="211"/>
  <c r="Q3853" i="211"/>
  <c r="Q3815" i="211"/>
  <c r="Q3797" i="211"/>
  <c r="Q3779" i="211"/>
  <c r="Q3761" i="211"/>
  <c r="Q4722" i="211"/>
  <c r="Q3997" i="211"/>
  <c r="Q3978" i="211"/>
  <c r="Q3958" i="211"/>
  <c r="Q3940" i="211"/>
  <c r="Q3922" i="211"/>
  <c r="Q3904" i="211"/>
  <c r="Q3886" i="211"/>
  <c r="Q3708" i="211"/>
  <c r="Q3690" i="211"/>
  <c r="Q3672" i="211"/>
  <c r="Q3513" i="211"/>
  <c r="Q3495" i="211"/>
  <c r="Q3417" i="211"/>
  <c r="Q2942" i="211"/>
  <c r="Q2924" i="211"/>
  <c r="Q2906" i="211"/>
  <c r="Q2888" i="211"/>
  <c r="Q2870" i="211"/>
  <c r="Q2709" i="211"/>
  <c r="Q2691" i="211"/>
  <c r="Q2579" i="211"/>
  <c r="Q2309" i="211"/>
  <c r="Q2291" i="211"/>
  <c r="Q2273" i="211"/>
  <c r="Q2237" i="211"/>
  <c r="Q2219" i="211"/>
  <c r="Q2201" i="211"/>
  <c r="Q1480" i="211"/>
  <c r="Q1128" i="211"/>
  <c r="Q1320" i="211"/>
  <c r="Q5377" i="211"/>
  <c r="Q5343" i="211"/>
  <c r="Q5325" i="211"/>
  <c r="Q5307" i="211"/>
  <c r="Q5289" i="211"/>
  <c r="Q5271" i="211"/>
  <c r="Q5253" i="211"/>
  <c r="Q5229" i="211"/>
  <c r="Q5211" i="211"/>
  <c r="Q5193" i="211"/>
  <c r="Q5175" i="211"/>
  <c r="Q5154" i="211"/>
  <c r="Q5130" i="211"/>
  <c r="Q5109" i="211"/>
  <c r="Q5085" i="211"/>
  <c r="Q5059" i="211"/>
  <c r="Q5373" i="211"/>
  <c r="Q3868" i="211"/>
  <c r="Q3849" i="211"/>
  <c r="Q3829" i="211"/>
  <c r="Q3811" i="211"/>
  <c r="Q3793" i="211"/>
  <c r="Q3775" i="211"/>
  <c r="Q3757" i="211"/>
  <c r="Q3996" i="211"/>
  <c r="Q3939" i="211"/>
  <c r="Q3512" i="211"/>
  <c r="Q2923" i="211"/>
  <c r="Q2708" i="211"/>
  <c r="Q2290" i="211"/>
  <c r="Q2218" i="211"/>
  <c r="Q1479" i="211"/>
  <c r="Q1319" i="211"/>
  <c r="Q5303" i="211"/>
  <c r="Q5225" i="211"/>
  <c r="Q5150" i="211"/>
  <c r="Q5055" i="211"/>
  <c r="Q3845" i="211"/>
  <c r="Q3789" i="211"/>
  <c r="Q3988" i="211"/>
  <c r="Q3914" i="211"/>
  <c r="Q3715" i="211"/>
  <c r="Q3679" i="211"/>
  <c r="Q3502" i="211"/>
  <c r="Q2913" i="211"/>
  <c r="Q2698" i="211"/>
  <c r="Q2280" i="211"/>
  <c r="Q2208" i="211"/>
  <c r="Q5391" i="211"/>
  <c r="Q5161" i="211"/>
  <c r="Q4718" i="211"/>
  <c r="Q3954" i="211"/>
  <c r="Q3900" i="211"/>
  <c r="Q3686" i="211"/>
  <c r="Q3302" i="211"/>
  <c r="Q2920" i="211"/>
  <c r="Q2723" i="211"/>
  <c r="Q2323" i="211"/>
  <c r="Q2305" i="211"/>
  <c r="Q2269" i="211"/>
  <c r="Q5400" i="211"/>
  <c r="Q3990" i="211"/>
  <c r="Q3971" i="211"/>
  <c r="Q3951" i="211"/>
  <c r="Q3933" i="211"/>
  <c r="Q3915" i="211"/>
  <c r="Q3897" i="211"/>
  <c r="Q3719" i="211"/>
  <c r="Q3701" i="211"/>
  <c r="Q3683" i="211"/>
  <c r="Q3524" i="211"/>
  <c r="Q3506" i="211"/>
  <c r="Q3428" i="211"/>
  <c r="Q2775" i="211"/>
  <c r="Q2935" i="211"/>
  <c r="Q2917" i="211"/>
  <c r="Q2899" i="211"/>
  <c r="Q2881" i="211"/>
  <c r="Q2720" i="211"/>
  <c r="Q2702" i="211"/>
  <c r="Q2684" i="211"/>
  <c r="Q2320" i="211"/>
  <c r="Q2302" i="211"/>
  <c r="Q2284" i="211"/>
  <c r="Q2266" i="211"/>
  <c r="Q2248" i="211"/>
  <c r="Q2230" i="211"/>
  <c r="Q2212" i="211"/>
  <c r="Q1491" i="211"/>
  <c r="Q1473" i="211"/>
  <c r="Q1121" i="211"/>
  <c r="Q1313" i="211"/>
  <c r="Q5351" i="211"/>
  <c r="Q5333" i="211"/>
  <c r="Q5315" i="211"/>
  <c r="Q5297" i="211"/>
  <c r="Q5279" i="211"/>
  <c r="Q5261" i="211"/>
  <c r="Q5241" i="211"/>
  <c r="Q5219" i="211"/>
  <c r="Q5201" i="211"/>
  <c r="Q5183" i="211"/>
  <c r="Q5162" i="211"/>
  <c r="Q5138" i="211"/>
  <c r="Q5117" i="211"/>
  <c r="Q5093" i="211"/>
  <c r="Q5069" i="211"/>
  <c r="Q5397" i="211"/>
  <c r="Q3875" i="211"/>
  <c r="Q3857" i="211"/>
  <c r="Q3837" i="211"/>
  <c r="Q3819" i="211"/>
  <c r="Q3801" i="211"/>
  <c r="Q3783" i="211"/>
  <c r="Q3765" i="211"/>
  <c r="Q5385" i="211"/>
  <c r="Q4001" i="211"/>
  <c r="Q3982" i="211"/>
  <c r="Q3962" i="211"/>
  <c r="Q3944" i="211"/>
  <c r="Q3926" i="211"/>
  <c r="Q3908" i="211"/>
  <c r="Q3890" i="211"/>
  <c r="Q3709" i="211"/>
  <c r="Q3691" i="211"/>
  <c r="Q3673" i="211"/>
  <c r="Q3514" i="211"/>
  <c r="Q3496" i="211"/>
  <c r="Q3418" i="211"/>
  <c r="Q2943" i="211"/>
  <c r="Q2925" i="211"/>
  <c r="Q2907" i="211"/>
  <c r="Q2889" i="211"/>
  <c r="Q2871" i="211"/>
  <c r="Q2710" i="211"/>
  <c r="Q2692" i="211"/>
  <c r="Q2580" i="211"/>
  <c r="Q2310" i="211"/>
  <c r="Q2292" i="211"/>
  <c r="Q2274" i="211"/>
  <c r="Q2238" i="211"/>
  <c r="Q2220" i="211"/>
  <c r="Q2202" i="211"/>
  <c r="Q1481" i="211"/>
  <c r="Q1129" i="211"/>
  <c r="Q1321" i="211"/>
  <c r="Q5378" i="211"/>
  <c r="Q5344" i="211"/>
  <c r="Q5326" i="211"/>
  <c r="Q5308" i="211"/>
  <c r="Q5290" i="211"/>
  <c r="Q5272" i="211"/>
  <c r="Q5254" i="211"/>
  <c r="Q5230" i="211"/>
  <c r="Q5212" i="211"/>
  <c r="Q5194" i="211"/>
  <c r="Q5176" i="211"/>
  <c r="Q5155" i="211"/>
  <c r="Q5131" i="211"/>
  <c r="Q5110" i="211"/>
  <c r="Q5086" i="211"/>
  <c r="Q5060" i="211"/>
  <c r="Q5388" i="211"/>
  <c r="Q3850" i="211"/>
  <c r="Q3830" i="211"/>
  <c r="Q3812" i="211"/>
  <c r="Q3794" i="211"/>
  <c r="Q3776" i="211"/>
  <c r="Q3758" i="211"/>
  <c r="Q4719" i="211"/>
  <c r="Q3994" i="211"/>
  <c r="Q3975" i="211"/>
  <c r="Q3955" i="211"/>
  <c r="Q3937" i="211"/>
  <c r="Q3919" i="211"/>
  <c r="Q3901" i="211"/>
  <c r="Q3723" i="211"/>
  <c r="Q3705" i="211"/>
  <c r="Q3687" i="211"/>
  <c r="Q3669" i="211"/>
  <c r="Q3510" i="211"/>
  <c r="Q3492" i="211"/>
  <c r="Q3414" i="211"/>
  <c r="Q2939" i="211"/>
  <c r="Q2921" i="211"/>
  <c r="Q2903" i="211"/>
  <c r="Q2885" i="211"/>
  <c r="Q2867" i="211"/>
  <c r="Q2706" i="211"/>
  <c r="Q2688" i="211"/>
  <c r="Q2306" i="211"/>
  <c r="Q2288" i="211"/>
  <c r="Q2270" i="211"/>
  <c r="Q2252" i="211"/>
  <c r="Q2234" i="211"/>
  <c r="Q1502" i="211"/>
  <c r="Q1477" i="211"/>
  <c r="Q1125" i="211"/>
  <c r="Q1317" i="211"/>
  <c r="Q5359" i="211"/>
  <c r="Q5340" i="211"/>
  <c r="Q5322" i="211"/>
  <c r="Q5304" i="211"/>
  <c r="Q5286" i="211"/>
  <c r="Q5268" i="211"/>
  <c r="Q5250" i="211"/>
  <c r="Q5226" i="211"/>
  <c r="Q5208" i="211"/>
  <c r="Q5190" i="211"/>
  <c r="Q5172" i="211"/>
  <c r="Q5151" i="211"/>
  <c r="Q5127" i="211"/>
  <c r="Q5100" i="211"/>
  <c r="Q5076" i="211"/>
  <c r="Q5056" i="211"/>
  <c r="Q3884" i="211"/>
  <c r="Q3865" i="211"/>
  <c r="Q3846" i="211"/>
  <c r="Q3826" i="211"/>
  <c r="Q3808" i="211"/>
  <c r="Q3790" i="211"/>
  <c r="Q3772" i="211"/>
  <c r="Q4721" i="211"/>
  <c r="Q3921" i="211"/>
  <c r="Q3689" i="211"/>
  <c r="Q3494" i="211"/>
  <c r="Q2905" i="211"/>
  <c r="Q2690" i="211"/>
  <c r="Q2272" i="211"/>
  <c r="Q2236" i="211"/>
  <c r="Q2199" i="211"/>
  <c r="Q1127" i="211"/>
  <c r="Q5321" i="211"/>
  <c r="Q5249" i="211"/>
  <c r="Q5171" i="211"/>
  <c r="Q5099" i="211"/>
  <c r="Q3882" i="211"/>
  <c r="Q3807" i="211"/>
  <c r="Q4008" i="211"/>
  <c r="Q3932" i="211"/>
  <c r="Q3697" i="211"/>
  <c r="Q3520" i="211"/>
  <c r="Q3424" i="211"/>
  <c r="Q2895" i="211"/>
  <c r="Q2680" i="211"/>
  <c r="Q2262" i="211"/>
  <c r="Q1487" i="211"/>
  <c r="Q5350" i="211"/>
  <c r="Q5332" i="211"/>
  <c r="Q5278" i="211"/>
  <c r="Q5260" i="211"/>
  <c r="Q5092" i="211"/>
  <c r="Q3874" i="211"/>
  <c r="Q3818" i="211"/>
  <c r="Q3782" i="211"/>
  <c r="Q4000" i="211"/>
  <c r="Q3925" i="211"/>
  <c r="Q3693" i="211"/>
  <c r="Q3420" i="211"/>
  <c r="Q2891" i="211"/>
  <c r="Q2694" i="211"/>
  <c r="Q2276" i="211"/>
  <c r="Q2240" i="211"/>
  <c r="Q1483" i="211"/>
  <c r="Q5380" i="211"/>
  <c r="Q5310" i="211"/>
  <c r="Q5214" i="211"/>
  <c r="Q5157" i="211"/>
  <c r="Q5062" i="211"/>
  <c r="Q3852" i="211"/>
  <c r="Q3778" i="211"/>
  <c r="Q5399" i="211"/>
  <c r="Q3974" i="211"/>
  <c r="Q3918" i="211"/>
  <c r="Q3704" i="211"/>
  <c r="Q3509" i="211"/>
  <c r="Q2938" i="211"/>
  <c r="Q2884" i="211"/>
  <c r="Q2687" i="211"/>
  <c r="Q5401" i="211"/>
  <c r="Q4005" i="211"/>
  <c r="Q3986" i="211"/>
  <c r="Q3966" i="211"/>
  <c r="Q3948" i="211"/>
  <c r="Q3930" i="211"/>
  <c r="Q3912" i="211"/>
  <c r="Q3894" i="211"/>
  <c r="Q3716" i="211"/>
  <c r="Q3698" i="211"/>
  <c r="Q3680" i="211"/>
  <c r="Q3521" i="211"/>
  <c r="Q3503" i="211"/>
  <c r="Q3425" i="211"/>
  <c r="Q3025" i="211"/>
  <c r="Q2932" i="211"/>
  <c r="Q2914" i="211"/>
  <c r="Q2896" i="211"/>
  <c r="Q2878" i="211"/>
  <c r="Q2717" i="211"/>
  <c r="Q2699" i="211"/>
  <c r="Q2681" i="211"/>
  <c r="Q2317" i="211"/>
  <c r="Q2299" i="211"/>
  <c r="Q2281" i="211"/>
  <c r="Q2263" i="211"/>
  <c r="Q2245" i="211"/>
  <c r="Q2227" i="211"/>
  <c r="Q2209" i="211"/>
  <c r="Q1488" i="211"/>
  <c r="Q1470" i="211"/>
  <c r="Q1327" i="211"/>
  <c r="Q5392" i="211"/>
  <c r="Q5348" i="211"/>
  <c r="Q5330" i="211"/>
  <c r="Q5312" i="211"/>
  <c r="Q5294" i="211"/>
  <c r="Q5276" i="211"/>
  <c r="Q5258" i="211"/>
  <c r="Q5238" i="211"/>
  <c r="Q5216" i="211"/>
  <c r="Q5198" i="211"/>
  <c r="Q5180" i="211"/>
  <c r="Q5159" i="211"/>
  <c r="Q5135" i="211"/>
  <c r="Q5114" i="211"/>
  <c r="Q5090" i="211"/>
  <c r="Q5064" i="211"/>
  <c r="Q5368" i="211"/>
  <c r="Q5404" i="211"/>
  <c r="Q3872" i="211"/>
  <c r="Q3854" i="211"/>
  <c r="Q3834" i="211"/>
  <c r="Q3816" i="211"/>
  <c r="Q3798" i="211"/>
  <c r="Q3780" i="211"/>
  <c r="Q3762" i="211"/>
  <c r="Q4723" i="211"/>
  <c r="Q3998" i="211"/>
  <c r="Q3979" i="211"/>
  <c r="Q3959" i="211"/>
  <c r="Q3941" i="211"/>
  <c r="Q3923" i="211"/>
  <c r="Q3905" i="211"/>
  <c r="Q3887" i="211"/>
  <c r="Q3706" i="211"/>
  <c r="Q3688" i="211"/>
  <c r="Q3670" i="211"/>
  <c r="Q3511" i="211"/>
  <c r="Q3493" i="211"/>
  <c r="Q3415" i="211"/>
  <c r="Q2940" i="211"/>
  <c r="Q2922" i="211"/>
  <c r="Q2904" i="211"/>
  <c r="Q2886" i="211"/>
  <c r="Q2868" i="211"/>
  <c r="Q2707" i="211"/>
  <c r="Q2689" i="211"/>
  <c r="Q2329" i="211"/>
  <c r="Q2307" i="211"/>
  <c r="Q2289" i="211"/>
  <c r="Q2271" i="211"/>
  <c r="Q2235" i="211"/>
  <c r="Q2217" i="211"/>
  <c r="Q2198" i="211"/>
  <c r="Q1478" i="211"/>
  <c r="Q1126" i="211"/>
  <c r="Q1318" i="211"/>
  <c r="Q5341" i="211"/>
  <c r="Q5323" i="211"/>
  <c r="Q5305" i="211"/>
  <c r="Q5287" i="211"/>
  <c r="Q5269" i="211"/>
  <c r="Q5251" i="211"/>
  <c r="Q5227" i="211"/>
  <c r="Q5209" i="211"/>
  <c r="Q5191" i="211"/>
  <c r="Q5173" i="211"/>
  <c r="Q5152" i="211"/>
  <c r="Q5128" i="211"/>
  <c r="Q5101" i="211"/>
  <c r="Q5077" i="211"/>
  <c r="Q5057" i="211"/>
  <c r="Q5395" i="211"/>
  <c r="Q3866" i="211"/>
  <c r="Q3847" i="211"/>
  <c r="Q3827" i="211"/>
  <c r="Q3809" i="211"/>
  <c r="Q3791" i="211"/>
  <c r="Q3773" i="211"/>
  <c r="Q3991" i="211"/>
  <c r="Q3972" i="211"/>
  <c r="Q3952" i="211"/>
  <c r="Q3934" i="211"/>
  <c r="Q3916" i="211"/>
  <c r="Q3898" i="211"/>
  <c r="Q3720" i="211"/>
  <c r="Q3702" i="211"/>
  <c r="Q3684" i="211"/>
  <c r="Q3666" i="211"/>
  <c r="Q3507" i="211"/>
  <c r="Q3411" i="211"/>
  <c r="Q2936" i="211"/>
  <c r="Q2918" i="211"/>
  <c r="Q2900" i="211"/>
  <c r="Q2882" i="211"/>
  <c r="Q2721" i="211"/>
  <c r="Q2703" i="211"/>
  <c r="Q2685" i="211"/>
  <c r="Q2321" i="211"/>
  <c r="Q2303" i="211"/>
  <c r="Q2285" i="211"/>
  <c r="Q2267" i="211"/>
  <c r="Q2249" i="211"/>
  <c r="Q2231" i="211"/>
  <c r="Q2213" i="211"/>
  <c r="Q1492" i="211"/>
  <c r="Q1474" i="211"/>
  <c r="Q1122" i="211"/>
  <c r="Q1314" i="211"/>
  <c r="Q5355" i="211"/>
  <c r="Q5337" i="211"/>
  <c r="Q5319" i="211"/>
  <c r="Q5301" i="211"/>
  <c r="Q5283" i="211"/>
  <c r="Q5265" i="211"/>
  <c r="Q5247" i="211"/>
  <c r="Q5223" i="211"/>
  <c r="Q5205" i="211"/>
  <c r="Q5187" i="211"/>
  <c r="Q5169" i="211"/>
  <c r="Q5148" i="211"/>
  <c r="Q5124" i="211"/>
  <c r="Q5097" i="211"/>
  <c r="Q5073" i="211"/>
  <c r="Q5053" i="211"/>
  <c r="Q5393" i="211"/>
  <c r="Q3879" i="211"/>
  <c r="Q3861" i="211"/>
  <c r="Q3841" i="211"/>
  <c r="Q3823" i="211"/>
  <c r="Q3805" i="211"/>
  <c r="Q3787" i="211"/>
  <c r="Q3769" i="211"/>
  <c r="Q5384" i="211"/>
  <c r="Q3957" i="211"/>
  <c r="Q3707" i="211"/>
  <c r="Q3416" i="211"/>
  <c r="Q2887" i="211"/>
  <c r="Q2308" i="211"/>
  <c r="Q5357" i="211"/>
  <c r="Q5285" i="211"/>
  <c r="Q5207" i="211"/>
  <c r="Q5126" i="211"/>
  <c r="Q5387" i="211"/>
  <c r="Q3825" i="211"/>
  <c r="Q3950" i="211"/>
  <c r="Q3024" i="211"/>
  <c r="Q2877" i="211"/>
  <c r="Q2316" i="211"/>
  <c r="Q2244" i="211"/>
  <c r="Q1340" i="211"/>
  <c r="Q5314" i="211"/>
  <c r="Q5240" i="211"/>
  <c r="Q5218" i="211"/>
  <c r="Q5200" i="211"/>
  <c r="Q5182" i="211"/>
  <c r="Q5068" i="211"/>
  <c r="Q3856" i="211"/>
  <c r="Q3800" i="211"/>
  <c r="Q3764" i="211"/>
  <c r="Q3981" i="211"/>
  <c r="Q3907" i="211"/>
  <c r="Q3675" i="211"/>
  <c r="Q3019" i="211"/>
  <c r="Q2873" i="211"/>
  <c r="Q2204" i="211"/>
  <c r="Q1131" i="211"/>
  <c r="Q5346" i="211"/>
  <c r="Q5274" i="211"/>
  <c r="Q5196" i="211"/>
  <c r="Q5112" i="211"/>
  <c r="Q5370" i="211"/>
  <c r="Q3832" i="211"/>
  <c r="Q3760" i="211"/>
  <c r="Q4002" i="211"/>
  <c r="Q3963" i="211"/>
  <c r="Q3927" i="211"/>
  <c r="Q3891" i="211"/>
  <c r="Q3695" i="211"/>
  <c r="Q3518" i="211"/>
  <c r="Q3422" i="211"/>
  <c r="Q2929" i="211"/>
  <c r="Q2893" i="211"/>
  <c r="Q2714" i="211"/>
  <c r="Q2296" i="211"/>
  <c r="Q2260" i="211"/>
  <c r="Q2224" i="211"/>
  <c r="Q1485" i="211"/>
  <c r="Q1325" i="211"/>
  <c r="Q5345" i="211"/>
  <c r="Q5309" i="211"/>
  <c r="Q5273" i="211"/>
  <c r="Q5231" i="211"/>
  <c r="Q5195" i="211"/>
  <c r="Q5156" i="211"/>
  <c r="Q5111" i="211"/>
  <c r="Q5061" i="211"/>
  <c r="Q5407" i="211"/>
  <c r="Q3851" i="211"/>
  <c r="Q3813" i="211"/>
  <c r="Q3777" i="211"/>
  <c r="Q4720" i="211"/>
  <c r="Q3976" i="211"/>
  <c r="Q3938" i="211"/>
  <c r="Q3902" i="211"/>
  <c r="Q3703" i="211"/>
  <c r="Q3685" i="211"/>
  <c r="Q3508" i="211"/>
  <c r="Q3301" i="211"/>
  <c r="Q3412" i="211"/>
  <c r="Q2937" i="211"/>
  <c r="Q2919" i="211"/>
  <c r="Q2901" i="211"/>
  <c r="Q2883" i="211"/>
  <c r="Q2722" i="211"/>
  <c r="Q2704" i="211"/>
  <c r="Q2686" i="211"/>
  <c r="Q2322" i="211"/>
  <c r="Q2304" i="211"/>
  <c r="Q2286" i="211"/>
  <c r="Q2268" i="211"/>
  <c r="Q2250" i="211"/>
  <c r="Q2232" i="211"/>
  <c r="Q2214" i="211"/>
  <c r="Q1475" i="211"/>
  <c r="Q1123" i="211"/>
  <c r="Q1315" i="211"/>
  <c r="Q5338" i="211"/>
  <c r="Q5320" i="211"/>
  <c r="Q5302" i="211"/>
  <c r="Q5284" i="211"/>
  <c r="Q5266" i="211"/>
  <c r="Q5248" i="211"/>
  <c r="Q5224" i="211"/>
  <c r="Q5206" i="211"/>
  <c r="Q5188" i="211"/>
  <c r="Q5170" i="211"/>
  <c r="Q5149" i="211"/>
  <c r="Q5125" i="211"/>
  <c r="Q5098" i="211"/>
  <c r="Q5074" i="211"/>
  <c r="Q5054" i="211"/>
  <c r="Q3880" i="211"/>
  <c r="Q3862" i="211"/>
  <c r="Q3842" i="211"/>
  <c r="Q3824" i="211"/>
  <c r="Q3806" i="211"/>
  <c r="Q3788" i="211"/>
  <c r="Q3770" i="211"/>
  <c r="Q5383" i="211"/>
  <c r="Q4006" i="211"/>
  <c r="Q3987" i="211"/>
  <c r="Q3967" i="211"/>
  <c r="Q3949" i="211"/>
  <c r="Q3931" i="211"/>
  <c r="Q3913" i="211"/>
  <c r="Q3895" i="211"/>
  <c r="Q3717" i="211"/>
  <c r="Q3699" i="211"/>
  <c r="Q3681" i="211"/>
  <c r="Q3522" i="211"/>
  <c r="Q3504" i="211"/>
  <c r="Q3426" i="211"/>
  <c r="Q2773" i="211"/>
  <c r="Q2933" i="211"/>
  <c r="Q2915" i="211"/>
  <c r="Q2897" i="211"/>
  <c r="Q2879" i="211"/>
  <c r="Q2718" i="211"/>
  <c r="Q2700" i="211"/>
  <c r="Q2682" i="211"/>
  <c r="Q2318" i="211"/>
  <c r="Q2300" i="211"/>
  <c r="Q2282" i="211"/>
  <c r="Q2264" i="211"/>
  <c r="Q2246" i="211"/>
  <c r="Q2228" i="211"/>
  <c r="Q2210" i="211"/>
  <c r="Q1489" i="211"/>
  <c r="Q1471" i="211"/>
  <c r="Q1119" i="211"/>
  <c r="Q1311" i="211"/>
  <c r="Q5352" i="211"/>
  <c r="Q5334" i="211"/>
  <c r="Q5316" i="211"/>
  <c r="Q5298" i="211"/>
  <c r="Q5280" i="211"/>
  <c r="Q5262" i="211"/>
  <c r="Q5244" i="211"/>
  <c r="Q5220" i="211"/>
  <c r="Q5202" i="211"/>
  <c r="Q5184" i="211"/>
  <c r="Q5163" i="211"/>
  <c r="Q5139" i="211"/>
  <c r="Q5119" i="211"/>
  <c r="Q5094" i="211"/>
  <c r="Q5070" i="211"/>
  <c r="Q5050" i="211"/>
  <c r="Q5396" i="211"/>
  <c r="Q3876" i="211"/>
  <c r="Q3858" i="211"/>
  <c r="Q3838" i="211"/>
  <c r="Q3820" i="211"/>
  <c r="Q3802" i="211"/>
  <c r="Q3784" i="211"/>
  <c r="Q3766" i="211"/>
  <c r="Q3977" i="211"/>
  <c r="Q3903" i="211"/>
  <c r="Q3671" i="211"/>
  <c r="Q2941" i="211"/>
  <c r="Q2869" i="211"/>
  <c r="Q2578" i="211"/>
  <c r="Q5339" i="211"/>
  <c r="Q5267" i="211"/>
  <c r="Q5189" i="211"/>
  <c r="Q5075" i="211"/>
  <c r="Q3864" i="211"/>
  <c r="Q3771" i="211"/>
  <c r="Q3968" i="211"/>
  <c r="Q3896" i="211"/>
  <c r="Q2931" i="211"/>
  <c r="Q2716" i="211"/>
  <c r="Q2298" i="211"/>
  <c r="Q2226" i="211"/>
  <c r="Q5296" i="211"/>
  <c r="Q5116" i="211"/>
  <c r="Q5369" i="211"/>
  <c r="Q3836" i="211"/>
  <c r="Q3943" i="211"/>
  <c r="Q3711" i="211"/>
  <c r="Q3516" i="211"/>
  <c r="Q2927" i="211"/>
  <c r="Q2712" i="211"/>
  <c r="Q2294" i="211"/>
  <c r="Q2222" i="211"/>
  <c r="Q5292" i="211"/>
  <c r="Q5232" i="211"/>
  <c r="Q5178" i="211"/>
  <c r="Q5088" i="211"/>
  <c r="Q3870" i="211"/>
  <c r="Q3796" i="211"/>
  <c r="Q3983" i="211"/>
  <c r="Q3945" i="211"/>
  <c r="Q3909" i="211"/>
  <c r="Q3713" i="211"/>
  <c r="Q3677" i="211"/>
  <c r="Q3500" i="211"/>
  <c r="Q2911" i="211"/>
  <c r="Q2875" i="211"/>
  <c r="Q2696" i="211"/>
  <c r="Q2314" i="211"/>
  <c r="Q2278" i="211"/>
  <c r="Q2242" i="211"/>
  <c r="Q2206" i="211"/>
  <c r="Q1133" i="211"/>
  <c r="Q5379" i="211"/>
  <c r="Q5327" i="211"/>
  <c r="Q5291" i="211"/>
  <c r="Q5255" i="211"/>
  <c r="Q5213" i="211"/>
  <c r="Q5177" i="211"/>
  <c r="Q5132" i="211"/>
  <c r="Q5087" i="211"/>
  <c r="Q5371" i="211"/>
  <c r="Q3831" i="211"/>
  <c r="Q3795" i="211"/>
  <c r="Q3759" i="211"/>
  <c r="Q3956" i="211"/>
  <c r="Q3920" i="211"/>
  <c r="Q3721" i="211"/>
  <c r="Q3667" i="211"/>
  <c r="Q5376" i="211"/>
  <c r="Q4724" i="211"/>
  <c r="Q3999" i="211"/>
  <c r="Q3980" i="211"/>
  <c r="Q3960" i="211"/>
  <c r="Q3942" i="211"/>
  <c r="Q3924" i="211"/>
  <c r="Q3906" i="211"/>
  <c r="Q3888" i="211"/>
  <c r="Q3710" i="211"/>
  <c r="Q3692" i="211"/>
  <c r="Q3674" i="211"/>
  <c r="Q3515" i="211"/>
  <c r="Q3497" i="211"/>
  <c r="Q3419" i="211"/>
  <c r="Q3018" i="211"/>
  <c r="Q2926" i="211"/>
  <c r="Q2908" i="211"/>
  <c r="Q2890" i="211"/>
  <c r="Q2872" i="211"/>
  <c r="Q2711" i="211"/>
  <c r="Q2693" i="211"/>
  <c r="Q2581" i="211"/>
  <c r="Q2311" i="211"/>
  <c r="Q2293" i="211"/>
  <c r="Q2275" i="211"/>
  <c r="Q2239" i="211"/>
  <c r="Q2221" i="211"/>
  <c r="Q2203" i="211"/>
  <c r="Q1482" i="211"/>
  <c r="Q1130" i="211"/>
  <c r="Q1322" i="211"/>
  <c r="Q5381" i="211"/>
  <c r="Q5342" i="211"/>
  <c r="Q5324" i="211"/>
  <c r="Q5306" i="211"/>
  <c r="Q5288" i="211"/>
  <c r="Q5270" i="211"/>
  <c r="Q5252" i="211"/>
  <c r="Q5228" i="211"/>
  <c r="Q5210" i="211"/>
  <c r="Q5192" i="211"/>
  <c r="Q5174" i="211"/>
  <c r="Q5153" i="211"/>
  <c r="Q5129" i="211"/>
  <c r="Q5102" i="211"/>
  <c r="Q5084" i="211"/>
  <c r="Q5058" i="211"/>
  <c r="Q5374" i="211"/>
  <c r="Q5412" i="211"/>
  <c r="Q3867" i="211"/>
  <c r="Q3848" i="211"/>
  <c r="Q3828" i="211"/>
  <c r="Q3810" i="211"/>
  <c r="Q3792" i="211"/>
  <c r="Q3774" i="211"/>
  <c r="Q4717" i="211"/>
  <c r="Q3992" i="211"/>
  <c r="Q3973" i="211"/>
  <c r="Q3953" i="211"/>
  <c r="Q3935" i="211"/>
  <c r="Q3917" i="211"/>
  <c r="Q3899" i="211"/>
  <c r="Q3718" i="211"/>
  <c r="Q3700" i="211"/>
  <c r="Q3682" i="211"/>
  <c r="Q3523" i="211"/>
  <c r="Q3505" i="211"/>
  <c r="Q3427" i="211"/>
  <c r="Q2774" i="211"/>
  <c r="Q2934" i="211"/>
  <c r="Q2916" i="211"/>
  <c r="Q2898" i="211"/>
  <c r="Q2880" i="211"/>
  <c r="Q2719" i="211"/>
  <c r="Q2701" i="211"/>
  <c r="Q2683" i="211"/>
  <c r="Q2319" i="211"/>
  <c r="Q2301" i="211"/>
  <c r="Q2283" i="211"/>
  <c r="Q2265" i="211"/>
  <c r="Q2247" i="211"/>
  <c r="Q2229" i="211"/>
  <c r="Q2211" i="211"/>
  <c r="Q1490" i="211"/>
  <c r="Q1472" i="211"/>
  <c r="Q1120" i="211"/>
  <c r="Q1312" i="211"/>
  <c r="Q5353" i="211"/>
  <c r="Q5335" i="211"/>
  <c r="Q5317" i="211"/>
  <c r="Q5299" i="211"/>
  <c r="Q5281" i="211"/>
  <c r="Q5263" i="211"/>
  <c r="Q5245" i="211"/>
  <c r="Q5221" i="211"/>
  <c r="Q5203" i="211"/>
  <c r="Q5185" i="211"/>
  <c r="Q5164" i="211"/>
  <c r="Q5146" i="211"/>
  <c r="Q5122" i="211"/>
  <c r="Q5095" i="211"/>
  <c r="Q5071" i="211"/>
  <c r="Q5051" i="211"/>
  <c r="Q5405" i="211"/>
  <c r="Q3877" i="211"/>
  <c r="Q3859" i="211"/>
  <c r="Q3839" i="211"/>
  <c r="Q3821" i="211"/>
  <c r="Q3803" i="211"/>
  <c r="Q3785" i="211"/>
  <c r="Q3767" i="211"/>
  <c r="Q4003" i="211"/>
  <c r="Q3984" i="211"/>
  <c r="Q3964" i="211"/>
  <c r="Q3946" i="211"/>
  <c r="Q3928" i="211"/>
  <c r="Q3910" i="211"/>
  <c r="Q3892" i="211"/>
  <c r="Q3714" i="211"/>
  <c r="Q3696" i="211"/>
  <c r="Q3678" i="211"/>
  <c r="Q3519" i="211"/>
  <c r="Q3501" i="211"/>
  <c r="Q3423" i="211"/>
  <c r="Q2930" i="211"/>
  <c r="Q2912" i="211"/>
  <c r="Q2894" i="211"/>
  <c r="Q2876" i="211"/>
  <c r="Q2715" i="211"/>
  <c r="Q2697" i="211"/>
  <c r="Q2679" i="211"/>
  <c r="Q2315" i="211"/>
  <c r="Q2297" i="211"/>
  <c r="Q2279" i="211"/>
  <c r="Q2261" i="211"/>
  <c r="Q2243" i="211"/>
  <c r="Q2225" i="211"/>
  <c r="Q2207" i="211"/>
  <c r="Q1486" i="211"/>
  <c r="Q1339" i="211"/>
  <c r="Q1326" i="211"/>
  <c r="Q5390" i="211"/>
  <c r="Q5349" i="211"/>
  <c r="Q5331" i="211"/>
  <c r="Q5313" i="211"/>
  <c r="Q5295" i="211"/>
  <c r="Q5277" i="211"/>
  <c r="Q5259" i="211"/>
  <c r="Q5239" i="211"/>
  <c r="Q5217" i="211"/>
  <c r="Q5199" i="211"/>
  <c r="Q5181" i="211"/>
  <c r="Q5160" i="211"/>
  <c r="Q5136" i="211"/>
  <c r="Q5115" i="211"/>
  <c r="Q5091" i="211"/>
  <c r="Q5065" i="211"/>
  <c r="Q5403" i="211"/>
  <c r="Q3873" i="211"/>
  <c r="Q3855" i="211"/>
  <c r="Q3835" i="211"/>
  <c r="Q3817" i="211"/>
  <c r="Q3799" i="211"/>
  <c r="Q3781" i="211"/>
  <c r="Q3763" i="211"/>
  <c r="Q5367" i="211" l="1"/>
  <c r="P5361" i="211" s="1"/>
  <c r="Q749" i="211"/>
  <c r="Q5402" i="211"/>
  <c r="P53" i="211" s="1"/>
  <c r="Q5049" i="211"/>
  <c r="Q4750" i="211" s="1"/>
  <c r="Q5386" i="211"/>
  <c r="P5363" i="211" s="1"/>
  <c r="Q5398" i="211"/>
  <c r="P5364" i="211" s="1"/>
  <c r="Q5375" i="211"/>
  <c r="P5362" i="211" s="1"/>
  <c r="Q748" i="211"/>
  <c r="Q2733" i="211"/>
  <c r="Q2843" i="211"/>
  <c r="Q3349" i="211"/>
  <c r="Q3013" i="211"/>
  <c r="Q3268" i="211"/>
  <c r="Q53" i="211" l="1"/>
  <c r="Q2638" i="211"/>
  <c r="Q4751" i="211"/>
  <c r="Q4752" i="211"/>
  <c r="Q3529" i="211"/>
  <c r="Q3226" i="211"/>
  <c r="Q2856" i="211"/>
  <c r="Q3600" i="211"/>
  <c r="Q3154" i="211"/>
  <c r="Q3320" i="211"/>
  <c r="Q3042" i="211"/>
  <c r="Q2600" i="211"/>
  <c r="Q3486" i="211"/>
  <c r="Q3031" i="211"/>
  <c r="Q2827" i="211"/>
  <c r="Q3596" i="211"/>
  <c r="Q3150" i="211"/>
  <c r="Q3336" i="211"/>
  <c r="Q3071" i="211"/>
  <c r="Q2649" i="211"/>
  <c r="Q3655" i="211"/>
  <c r="Q3287" i="211"/>
  <c r="Q2987" i="211"/>
  <c r="Q2783" i="211"/>
  <c r="Q3202" i="211"/>
  <c r="Q3121" i="211"/>
  <c r="Q2610" i="211"/>
  <c r="Q3730" i="211"/>
  <c r="Q3280" i="211"/>
  <c r="Q2977" i="211"/>
  <c r="Q2767" i="211"/>
  <c r="Q3192" i="211"/>
  <c r="Q3376" i="211"/>
  <c r="Q3114" i="211"/>
  <c r="Q3735" i="211"/>
  <c r="Q3288" i="211"/>
  <c r="Q2988" i="211"/>
  <c r="Q2804" i="211"/>
  <c r="Q3578" i="211"/>
  <c r="Q3445" i="211"/>
  <c r="Q3316" i="211"/>
  <c r="Q2751" i="211"/>
  <c r="Q3749" i="211"/>
  <c r="Q3464" i="211"/>
  <c r="Q3005" i="211"/>
  <c r="Q2803" i="211"/>
  <c r="Q3220" i="211"/>
  <c r="Q3404" i="211"/>
  <c r="Q3292" i="211"/>
  <c r="Q2750" i="211"/>
  <c r="Q2592" i="211"/>
  <c r="Q3651" i="211"/>
  <c r="Q3277" i="211"/>
  <c r="Q2992" i="211"/>
  <c r="Q2808" i="211"/>
  <c r="Q3579" i="211"/>
  <c r="Q3446" i="211"/>
  <c r="Q3337" i="211"/>
  <c r="Q3111" i="211"/>
  <c r="Q2597" i="211"/>
  <c r="Q3534" i="211"/>
  <c r="Q3249" i="211"/>
  <c r="Q2967" i="211"/>
  <c r="Q2781" i="211"/>
  <c r="Q3575" i="211"/>
  <c r="Q3147" i="211"/>
  <c r="Q3351" i="211"/>
  <c r="Q3104" i="211"/>
  <c r="Q2730" i="211"/>
  <c r="Q2590" i="211"/>
  <c r="Q3530" i="211"/>
  <c r="Q3248" i="211"/>
  <c r="Q2966" i="211"/>
  <c r="Q2780" i="211"/>
  <c r="Q3217" i="211"/>
  <c r="Q3438" i="211"/>
  <c r="Q3327" i="211"/>
  <c r="Q3082" i="211"/>
  <c r="Q3478" i="211"/>
  <c r="Q2811" i="211"/>
  <c r="Q3564" i="211"/>
  <c r="Q3431" i="211"/>
  <c r="Q3300" i="211"/>
  <c r="Q3060" i="211"/>
  <c r="Q2618" i="211"/>
  <c r="Q3537" i="211"/>
  <c r="Q3234" i="211"/>
  <c r="Q2849" i="211"/>
  <c r="Q3168" i="211"/>
  <c r="Q3354" i="211"/>
  <c r="Q3089" i="211"/>
  <c r="Q2631" i="211"/>
  <c r="Q3551" i="211"/>
  <c r="Q3251" i="211"/>
  <c r="Q2866" i="211"/>
  <c r="Q3634" i="211"/>
  <c r="Q3164" i="211"/>
  <c r="Q3350" i="211"/>
  <c r="Q3085" i="211"/>
  <c r="Q2630" i="211"/>
  <c r="Q3544" i="211"/>
  <c r="Q3259" i="211"/>
  <c r="Q2974" i="211"/>
  <c r="Q2788" i="211"/>
  <c r="Q3225" i="211"/>
  <c r="Q3373" i="211"/>
  <c r="Q3129" i="211"/>
  <c r="Q2755" i="211"/>
  <c r="Q2615" i="211"/>
  <c r="Q3552" i="211"/>
  <c r="Q3267" i="211"/>
  <c r="Q2985" i="211"/>
  <c r="Q2801" i="211"/>
  <c r="Q3593" i="211"/>
  <c r="Q3165" i="211"/>
  <c r="Q3369" i="211"/>
  <c r="Q3122" i="211"/>
  <c r="Q2748" i="211"/>
  <c r="Q2608" i="211"/>
  <c r="Q3548" i="211"/>
  <c r="Q3266" i="211"/>
  <c r="Q2984" i="211"/>
  <c r="Q2800" i="211"/>
  <c r="Q3571" i="211"/>
  <c r="Q3143" i="211"/>
  <c r="Q3347" i="211"/>
  <c r="Q3100" i="211"/>
  <c r="Q2729" i="211"/>
  <c r="Q2607" i="211"/>
  <c r="Q3742" i="211"/>
  <c r="Q3724" i="211"/>
  <c r="Q3559" i="211"/>
  <c r="Q3541" i="211"/>
  <c r="Q3490" i="211"/>
  <c r="Q3472" i="211"/>
  <c r="Q3454" i="211"/>
  <c r="Q3274" i="211"/>
  <c r="Q3256" i="211"/>
  <c r="Q3238" i="211"/>
  <c r="Q3032" i="211"/>
  <c r="Q3007" i="211"/>
  <c r="Q2989" i="211"/>
  <c r="Q2971" i="211"/>
  <c r="Q2945" i="211"/>
  <c r="Q2850" i="211"/>
  <c r="Q2828" i="211"/>
  <c r="Q2805" i="211"/>
  <c r="Q2785" i="211"/>
  <c r="Q2761" i="211"/>
  <c r="Q3636" i="211"/>
  <c r="Q3594" i="211"/>
  <c r="Q3576" i="211"/>
  <c r="Q3222" i="211"/>
  <c r="Q3204" i="211"/>
  <c r="Q3186" i="211"/>
  <c r="Q3166" i="211"/>
  <c r="Q3148" i="211"/>
  <c r="Q3443" i="211"/>
  <c r="Q3406" i="211"/>
  <c r="Q3388" i="211"/>
  <c r="Q3370" i="211"/>
  <c r="Q3352" i="211"/>
  <c r="Q3334" i="211"/>
  <c r="Q3314" i="211"/>
  <c r="Q3294" i="211"/>
  <c r="Q3108" i="211"/>
  <c r="Q3090" i="211"/>
  <c r="Q3072" i="211"/>
  <c r="Q3054" i="211"/>
  <c r="Q2752" i="211"/>
  <c r="Q2734" i="211"/>
  <c r="Q2668" i="211"/>
  <c r="Q2650" i="211"/>
  <c r="Q2632" i="211"/>
  <c r="Q2612" i="211"/>
  <c r="Q2594" i="211"/>
  <c r="Q3747" i="211"/>
  <c r="Q3729" i="211"/>
  <c r="Q3653" i="211"/>
  <c r="Q3549" i="211"/>
  <c r="Q3531" i="211"/>
  <c r="Q3480" i="211"/>
  <c r="Q3462" i="211"/>
  <c r="Q3282" i="211"/>
  <c r="Q3264" i="211"/>
  <c r="Q3246" i="211"/>
  <c r="Q3228" i="211"/>
  <c r="Q3017" i="211"/>
  <c r="Q3000" i="211"/>
  <c r="Q2982" i="211"/>
  <c r="Q2964" i="211"/>
  <c r="Q2861" i="211"/>
  <c r="Q2821" i="211"/>
  <c r="Q2798" i="211"/>
  <c r="Q2772" i="211"/>
  <c r="Q3608" i="211"/>
  <c r="Q3590" i="211"/>
  <c r="Q3572" i="211"/>
  <c r="Q3218" i="211"/>
  <c r="Q3200" i="211"/>
  <c r="Q3182" i="211"/>
  <c r="Q3162" i="211"/>
  <c r="Q3144" i="211"/>
  <c r="Q3439" i="211"/>
  <c r="Q3402" i="211"/>
  <c r="Q3366" i="211"/>
  <c r="Q3348" i="211"/>
  <c r="Q3328" i="211"/>
  <c r="Q3310" i="211"/>
  <c r="Q3137" i="211"/>
  <c r="Q3119" i="211"/>
  <c r="Q3101" i="211"/>
  <c r="Q3083" i="211"/>
  <c r="Q3065" i="211"/>
  <c r="Q3047" i="211"/>
  <c r="Q2745" i="211"/>
  <c r="Q2727" i="211"/>
  <c r="Q2661" i="211"/>
  <c r="Q2643" i="211"/>
  <c r="Q2625" i="211"/>
  <c r="Q2605" i="211"/>
  <c r="Q90" i="211"/>
  <c r="Q3743" i="211"/>
  <c r="Q3725" i="211"/>
  <c r="Q3545" i="211"/>
  <c r="Q3527" i="211"/>
  <c r="Q3476" i="211"/>
  <c r="Q3458" i="211"/>
  <c r="Q3281" i="211"/>
  <c r="Q3263" i="211"/>
  <c r="Q3245" i="211"/>
  <c r="Q3227" i="211"/>
  <c r="Q2999" i="211"/>
  <c r="Q2981" i="211"/>
  <c r="Q2963" i="211"/>
  <c r="Q2860" i="211"/>
  <c r="Q2842" i="211"/>
  <c r="Q2820" i="211"/>
  <c r="Q2797" i="211"/>
  <c r="Q2771" i="211"/>
  <c r="Q3604" i="211"/>
  <c r="Q3586" i="211"/>
  <c r="Q3568" i="211"/>
  <c r="Q3214" i="211"/>
  <c r="Q3196" i="211"/>
  <c r="Q3178" i="211"/>
  <c r="Q3158" i="211"/>
  <c r="Q3037" i="211"/>
  <c r="Q3435" i="211"/>
  <c r="Q3398" i="211"/>
  <c r="Q3362" i="211"/>
  <c r="Q3344" i="211"/>
  <c r="Q3324" i="211"/>
  <c r="Q3306" i="211"/>
  <c r="Q3133" i="211"/>
  <c r="Q3115" i="211"/>
  <c r="Q3097" i="211"/>
  <c r="Q3079" i="211"/>
  <c r="Q3061" i="211"/>
  <c r="Q3043" i="211"/>
  <c r="Q2744" i="211"/>
  <c r="Q2726" i="211"/>
  <c r="Q2660" i="211"/>
  <c r="Q2642" i="211"/>
  <c r="Q2624" i="211"/>
  <c r="Q2604" i="211"/>
  <c r="Q3244" i="211"/>
  <c r="Q2835" i="211"/>
  <c r="Q3582" i="211"/>
  <c r="Q3449" i="211"/>
  <c r="Q3340" i="211"/>
  <c r="Q3078" i="211"/>
  <c r="Q3555" i="211"/>
  <c r="Q3252" i="211"/>
  <c r="Q2944" i="211"/>
  <c r="Q232" i="211"/>
  <c r="Q3188" i="211"/>
  <c r="Q3372" i="211"/>
  <c r="Q3107" i="211"/>
  <c r="Q2667" i="211"/>
  <c r="Q3731" i="211"/>
  <c r="Q3269" i="211"/>
  <c r="Q2969" i="211"/>
  <c r="Q2759" i="211"/>
  <c r="Q3184" i="211"/>
  <c r="Q3368" i="211"/>
  <c r="Q3103" i="211"/>
  <c r="Q2732" i="211"/>
  <c r="Q3526" i="211"/>
  <c r="Q3241" i="211"/>
  <c r="Q2948" i="211"/>
  <c r="Q2764" i="211"/>
  <c r="Q3207" i="211"/>
  <c r="Q3409" i="211"/>
  <c r="Q3297" i="211"/>
  <c r="Q3057" i="211"/>
  <c r="Q2635" i="211"/>
  <c r="Q3656" i="211"/>
  <c r="Q3285" i="211"/>
  <c r="Q3003" i="211"/>
  <c r="Q2824" i="211"/>
  <c r="Q3635" i="211"/>
  <c r="Q3185" i="211"/>
  <c r="Q3387" i="211"/>
  <c r="Q3293" i="211"/>
  <c r="Q3050" i="211"/>
  <c r="Q2628" i="211"/>
  <c r="Q3652" i="211"/>
  <c r="Q3284" i="211"/>
  <c r="Q3002" i="211"/>
  <c r="Q2823" i="211"/>
  <c r="Q3589" i="211"/>
  <c r="Q3161" i="211"/>
  <c r="Q3401" i="211"/>
  <c r="Q3309" i="211"/>
  <c r="Q3064" i="211"/>
  <c r="Q2645" i="211"/>
  <c r="Q3739" i="211"/>
  <c r="Q3663" i="211"/>
  <c r="Q3556" i="211"/>
  <c r="Q3538" i="211"/>
  <c r="Q3487" i="211"/>
  <c r="Q3469" i="211"/>
  <c r="Q3289" i="211"/>
  <c r="Q3271" i="211"/>
  <c r="Q3253" i="211"/>
  <c r="Q3235" i="211"/>
  <c r="Q3029" i="211"/>
  <c r="Q3004" i="211"/>
  <c r="Q2986" i="211"/>
  <c r="Q2968" i="211"/>
  <c r="Q2865" i="211"/>
  <c r="Q2847" i="211"/>
  <c r="Q2825" i="211"/>
  <c r="Q2802" i="211"/>
  <c r="Q2782" i="211"/>
  <c r="Q2758" i="211"/>
  <c r="Q3633" i="211"/>
  <c r="Q3591" i="211"/>
  <c r="Q3573" i="211"/>
  <c r="Q3219" i="211"/>
  <c r="Q3201" i="211"/>
  <c r="Q3183" i="211"/>
  <c r="Q3163" i="211"/>
  <c r="Q3145" i="211"/>
  <c r="Q3440" i="211"/>
  <c r="Q3403" i="211"/>
  <c r="Q3367" i="211"/>
  <c r="Q3329" i="211"/>
  <c r="Q3311" i="211"/>
  <c r="Q3123" i="211"/>
  <c r="Q3105" i="211"/>
  <c r="Q3087" i="211"/>
  <c r="Q3069" i="211"/>
  <c r="Q3051" i="211"/>
  <c r="Q2749" i="211"/>
  <c r="Q2731" i="211"/>
  <c r="Q2665" i="211"/>
  <c r="Q2647" i="211"/>
  <c r="Q2629" i="211"/>
  <c r="Q2609" i="211"/>
  <c r="Q2591" i="211"/>
  <c r="Q3744" i="211"/>
  <c r="Q3726" i="211"/>
  <c r="Q3650" i="211"/>
  <c r="Q3546" i="211"/>
  <c r="Q3528" i="211"/>
  <c r="Q3477" i="211"/>
  <c r="Q3459" i="211"/>
  <c r="Q3279" i="211"/>
  <c r="Q3261" i="211"/>
  <c r="Q3243" i="211"/>
  <c r="Q3140" i="211"/>
  <c r="Q3015" i="211"/>
  <c r="Q2997" i="211"/>
  <c r="Q2979" i="211"/>
  <c r="Q2961" i="211"/>
  <c r="Q2858" i="211"/>
  <c r="Q2837" i="211"/>
  <c r="Q2818" i="211"/>
  <c r="Q2795" i="211"/>
  <c r="Q2769" i="211"/>
  <c r="Q3605" i="211"/>
  <c r="Q3587" i="211"/>
  <c r="Q3569" i="211"/>
  <c r="Q3215" i="211"/>
  <c r="Q3197" i="211"/>
  <c r="Q3179" i="211"/>
  <c r="Q3159" i="211"/>
  <c r="Q3141" i="211"/>
  <c r="Q3399" i="211"/>
  <c r="Q3363" i="211"/>
  <c r="Q3345" i="211"/>
  <c r="Q3325" i="211"/>
  <c r="Q3307" i="211"/>
  <c r="Q3134" i="211"/>
  <c r="Q3116" i="211"/>
  <c r="Q3098" i="211"/>
  <c r="Q3080" i="211"/>
  <c r="Q3062" i="211"/>
  <c r="Q3044" i="211"/>
  <c r="Q2724" i="211"/>
  <c r="Q2658" i="211"/>
  <c r="Q2640" i="211"/>
  <c r="Q2622" i="211"/>
  <c r="Q2602" i="211"/>
  <c r="Q3740" i="211"/>
  <c r="Q3664" i="211"/>
  <c r="Q3560" i="211"/>
  <c r="Q3542" i="211"/>
  <c r="Q3491" i="211"/>
  <c r="Q3473" i="211"/>
  <c r="Q3455" i="211"/>
  <c r="Q3278" i="211"/>
  <c r="Q3260" i="211"/>
  <c r="Q3242" i="211"/>
  <c r="Q3014" i="211"/>
  <c r="Q2996" i="211"/>
  <c r="Q2978" i="211"/>
  <c r="Q2960" i="211"/>
  <c r="Q2857" i="211"/>
  <c r="Q2836" i="211"/>
  <c r="Q2812" i="211"/>
  <c r="Q2794" i="211"/>
  <c r="Q2768" i="211"/>
  <c r="Q3646" i="211"/>
  <c r="Q3601" i="211"/>
  <c r="Q3583" i="211"/>
  <c r="Q3565" i="211"/>
  <c r="Q3211" i="211"/>
  <c r="Q3193" i="211"/>
  <c r="Q3175" i="211"/>
  <c r="Q3155" i="211"/>
  <c r="Q3450" i="211"/>
  <c r="Q3432" i="211"/>
  <c r="Q3395" i="211"/>
  <c r="Q3377" i="211"/>
  <c r="Q3359" i="211"/>
  <c r="Q3341" i="211"/>
  <c r="Q3321" i="211"/>
  <c r="Q3303" i="211"/>
  <c r="Q3130" i="211"/>
  <c r="Q3112" i="211"/>
  <c r="Q3094" i="211"/>
  <c r="Q3076" i="211"/>
  <c r="Q3058" i="211"/>
  <c r="Q2657" i="211"/>
  <c r="Q2639" i="211"/>
  <c r="Q2619" i="211"/>
  <c r="Q2601" i="211"/>
  <c r="Q3654" i="211"/>
  <c r="Q3262" i="211"/>
  <c r="Q2959" i="211"/>
  <c r="Q3643" i="211"/>
  <c r="Q3174" i="211"/>
  <c r="Q3358" i="211"/>
  <c r="Q3096" i="211"/>
  <c r="Q2656" i="211"/>
  <c r="Q3659" i="211"/>
  <c r="Q3270" i="211"/>
  <c r="Q2970" i="211"/>
  <c r="Q2760" i="211"/>
  <c r="Q3206" i="211"/>
  <c r="Q3390" i="211"/>
  <c r="Q3125" i="211"/>
  <c r="Q2593" i="211"/>
  <c r="Q3482" i="211"/>
  <c r="Q3030" i="211"/>
  <c r="Q2826" i="211"/>
  <c r="Q3574" i="211"/>
  <c r="Q3441" i="211"/>
  <c r="Q3330" i="211"/>
  <c r="Q3067" i="211"/>
  <c r="Q2666" i="211"/>
  <c r="Q3745" i="211"/>
  <c r="Q3475" i="211"/>
  <c r="Q3035" i="211"/>
  <c r="Q2853" i="211"/>
  <c r="Q3640" i="211"/>
  <c r="Q3189" i="211"/>
  <c r="Q3391" i="211"/>
  <c r="Q3317" i="211"/>
  <c r="Q3075" i="211"/>
  <c r="Q2653" i="211"/>
  <c r="Q3732" i="211"/>
  <c r="Q3465" i="211"/>
  <c r="Q3028" i="211"/>
  <c r="Q2846" i="211"/>
  <c r="Q84" i="211"/>
  <c r="Q3203" i="211"/>
  <c r="Q3442" i="211"/>
  <c r="Q3333" i="211"/>
  <c r="Q3086" i="211"/>
  <c r="Q2664" i="211"/>
  <c r="Q3746" i="211"/>
  <c r="Q3479" i="211"/>
  <c r="Q3230" i="211"/>
  <c r="Q2863" i="211"/>
  <c r="Q3181" i="211"/>
  <c r="Q3365" i="211"/>
  <c r="Q3136" i="211"/>
  <c r="Q3046" i="211"/>
  <c r="Q2627" i="211"/>
  <c r="Q3755" i="211"/>
  <c r="Q3736" i="211"/>
  <c r="Q3660" i="211"/>
  <c r="Q3553" i="211"/>
  <c r="Q3535" i="211"/>
  <c r="Q3484" i="211"/>
  <c r="Q3466" i="211"/>
  <c r="Q3286" i="211"/>
  <c r="Q3250" i="211"/>
  <c r="Q3232" i="211"/>
  <c r="Q3026" i="211"/>
  <c r="Q3001" i="211"/>
  <c r="Q2983" i="211"/>
  <c r="Q2965" i="211"/>
  <c r="Q2862" i="211"/>
  <c r="Q2844" i="211"/>
  <c r="Q2822" i="211"/>
  <c r="Q2799" i="211"/>
  <c r="Q2776" i="211"/>
  <c r="Q3606" i="211"/>
  <c r="Q3588" i="211"/>
  <c r="Q3570" i="211"/>
  <c r="Q3216" i="211"/>
  <c r="Q3198" i="211"/>
  <c r="Q3180" i="211"/>
  <c r="Q3160" i="211"/>
  <c r="Q3142" i="211"/>
  <c r="Q3400" i="211"/>
  <c r="Q3364" i="211"/>
  <c r="Q3346" i="211"/>
  <c r="Q3326" i="211"/>
  <c r="Q3308" i="211"/>
  <c r="Q3138" i="211"/>
  <c r="Q3120" i="211"/>
  <c r="Q3102" i="211"/>
  <c r="Q3084" i="211"/>
  <c r="Q3066" i="211"/>
  <c r="Q3048" i="211"/>
  <c r="Q2746" i="211"/>
  <c r="Q2728" i="211"/>
  <c r="Q2662" i="211"/>
  <c r="Q2644" i="211"/>
  <c r="Q2626" i="211"/>
  <c r="Q2606" i="211"/>
  <c r="Q82" i="211"/>
  <c r="Q3665" i="211"/>
  <c r="Q3561" i="211"/>
  <c r="Q3543" i="211"/>
  <c r="Q3525" i="211"/>
  <c r="Q3474" i="211"/>
  <c r="Q3456" i="211"/>
  <c r="Q3258" i="211"/>
  <c r="Q3240" i="211"/>
  <c r="Q3039" i="211"/>
  <c r="Q3012" i="211"/>
  <c r="Q2994" i="211"/>
  <c r="Q2976" i="211"/>
  <c r="Q2954" i="211"/>
  <c r="Q2855" i="211"/>
  <c r="Q2834" i="211"/>
  <c r="Q2810" i="211"/>
  <c r="Q2792" i="211"/>
  <c r="Q2766" i="211"/>
  <c r="Q3648" i="211"/>
  <c r="Q3602" i="211"/>
  <c r="Q3584" i="211"/>
  <c r="Q3566" i="211"/>
  <c r="Q3212" i="211"/>
  <c r="Q3194" i="211"/>
  <c r="Q3176" i="211"/>
  <c r="Q3156" i="211"/>
  <c r="Q3451" i="211"/>
  <c r="Q3396" i="211"/>
  <c r="Q3378" i="211"/>
  <c r="Q3360" i="211"/>
  <c r="Q3342" i="211"/>
  <c r="Q3322" i="211"/>
  <c r="Q3304" i="211"/>
  <c r="Q3131" i="211"/>
  <c r="Q3113" i="211"/>
  <c r="Q3095" i="211"/>
  <c r="Q3077" i="211"/>
  <c r="Q3059" i="211"/>
  <c r="Q3041" i="211"/>
  <c r="Q2738" i="211"/>
  <c r="Q2655" i="211"/>
  <c r="Q2637" i="211"/>
  <c r="Q2617" i="211"/>
  <c r="Q2599" i="211"/>
  <c r="Q3737" i="211"/>
  <c r="Q3661" i="211"/>
  <c r="Q3557" i="211"/>
  <c r="Q3539" i="211"/>
  <c r="Q3488" i="211"/>
  <c r="Q3470" i="211"/>
  <c r="Q3257" i="211"/>
  <c r="Q3239" i="211"/>
  <c r="Q3038" i="211"/>
  <c r="Q3011" i="211"/>
  <c r="Q2993" i="211"/>
  <c r="Q2975" i="211"/>
  <c r="Q2949" i="211"/>
  <c r="Q2854" i="211"/>
  <c r="Q2833" i="211"/>
  <c r="Q2809" i="211"/>
  <c r="Q2791" i="211"/>
  <c r="Q2765" i="211"/>
  <c r="Q3641" i="211"/>
  <c r="Q3598" i="211"/>
  <c r="Q3580" i="211"/>
  <c r="Q3208" i="211"/>
  <c r="Q3190" i="211"/>
  <c r="Q3172" i="211"/>
  <c r="Q3152" i="211"/>
  <c r="Q3447" i="211"/>
  <c r="Q3410" i="211"/>
  <c r="Q3392" i="211"/>
  <c r="Q3374" i="211"/>
  <c r="Q3356" i="211"/>
  <c r="Q3338" i="211"/>
  <c r="Q3318" i="211"/>
  <c r="Q3298" i="211"/>
  <c r="Q3127" i="211"/>
  <c r="Q3109" i="211"/>
  <c r="Q3091" i="211"/>
  <c r="Q3073" i="211"/>
  <c r="Q3055" i="211"/>
  <c r="Q2756" i="211"/>
  <c r="Q2737" i="211"/>
  <c r="Q2654" i="211"/>
  <c r="Q2636" i="211"/>
  <c r="Q2616" i="211"/>
  <c r="Q2598" i="211"/>
  <c r="Q3748" i="211"/>
  <c r="Q3460" i="211"/>
  <c r="Q2995" i="211"/>
  <c r="Q2793" i="211"/>
  <c r="Q3210" i="211"/>
  <c r="Q3394" i="211"/>
  <c r="Q3132" i="211"/>
  <c r="Q2740" i="211"/>
  <c r="Q3753" i="211"/>
  <c r="Q3468" i="211"/>
  <c r="Q3006" i="211"/>
  <c r="Q2784" i="211"/>
  <c r="Q3224" i="211"/>
  <c r="Q3408" i="211"/>
  <c r="Q3296" i="211"/>
  <c r="Q3053" i="211"/>
  <c r="Q2611" i="211"/>
  <c r="Q3533" i="211"/>
  <c r="Q3233" i="211"/>
  <c r="Q2848" i="211"/>
  <c r="Q3592" i="211"/>
  <c r="Q3146" i="211"/>
  <c r="Q3312" i="211"/>
  <c r="Q3049" i="211"/>
  <c r="Q2648" i="211"/>
  <c r="Q3727" i="211"/>
  <c r="Q3457" i="211"/>
  <c r="Q3010" i="211"/>
  <c r="Q2832" i="211"/>
  <c r="Q3597" i="211"/>
  <c r="Q3169" i="211"/>
  <c r="Q3151" i="211"/>
  <c r="Q3355" i="211"/>
  <c r="Q3093" i="211"/>
  <c r="Q2671" i="211"/>
  <c r="Q3750" i="211"/>
  <c r="Q3483" i="211"/>
  <c r="Q3231" i="211"/>
  <c r="Q2864" i="211"/>
  <c r="Q3221" i="211"/>
  <c r="Q3405" i="211"/>
  <c r="Q3313" i="211"/>
  <c r="Q3068" i="211"/>
  <c r="Q2646" i="211"/>
  <c r="Q3728" i="211"/>
  <c r="Q3461" i="211"/>
  <c r="Q3027" i="211"/>
  <c r="Q2845" i="211"/>
  <c r="Q3607" i="211"/>
  <c r="Q3199" i="211"/>
  <c r="Q3118" i="211"/>
  <c r="Q2747" i="211"/>
  <c r="Q2663" i="211"/>
  <c r="Q3751" i="211"/>
  <c r="Q3733" i="211"/>
  <c r="Q3657" i="211"/>
  <c r="Q3550" i="211"/>
  <c r="Q3532" i="211"/>
  <c r="Q3481" i="211"/>
  <c r="Q3463" i="211"/>
  <c r="Q3283" i="211"/>
  <c r="Q3265" i="211"/>
  <c r="Q3247" i="211"/>
  <c r="Q3229" i="211"/>
  <c r="Q3016" i="211"/>
  <c r="Q2998" i="211"/>
  <c r="Q2980" i="211"/>
  <c r="Q2962" i="211"/>
  <c r="Q2859" i="211"/>
  <c r="Q2838" i="211"/>
  <c r="Q2819" i="211"/>
  <c r="Q2796" i="211"/>
  <c r="Q2770" i="211"/>
  <c r="Q3603" i="211"/>
  <c r="Q3585" i="211"/>
  <c r="Q3567" i="211"/>
  <c r="Q3213" i="211"/>
  <c r="Q3195" i="211"/>
  <c r="Q3177" i="211"/>
  <c r="Q3157" i="211"/>
  <c r="Q3036" i="211"/>
  <c r="Q3433" i="211"/>
  <c r="Q3397" i="211"/>
  <c r="Q3379" i="211"/>
  <c r="Q3361" i="211"/>
  <c r="Q3343" i="211"/>
  <c r="Q3323" i="211"/>
  <c r="Q3305" i="211"/>
  <c r="Q3135" i="211"/>
  <c r="Q3117" i="211"/>
  <c r="Q3099" i="211"/>
  <c r="Q3081" i="211"/>
  <c r="Q3063" i="211"/>
  <c r="Q3045" i="211"/>
  <c r="Q2743" i="211"/>
  <c r="Q2725" i="211"/>
  <c r="Q2659" i="211"/>
  <c r="Q2641" i="211"/>
  <c r="Q2623" i="211"/>
  <c r="Q2603" i="211"/>
  <c r="Q3738" i="211"/>
  <c r="Q3662" i="211"/>
  <c r="Q3558" i="211"/>
  <c r="Q3540" i="211"/>
  <c r="Q3489" i="211"/>
  <c r="Q3471" i="211"/>
  <c r="Q3453" i="211"/>
  <c r="Q3272" i="211"/>
  <c r="Q3255" i="211"/>
  <c r="Q3237" i="211"/>
  <c r="Q3034" i="211"/>
  <c r="Q3009" i="211"/>
  <c r="Q2991" i="211"/>
  <c r="Q2973" i="211"/>
  <c r="Q2947" i="211"/>
  <c r="Q2852" i="211"/>
  <c r="Q2831" i="211"/>
  <c r="Q2807" i="211"/>
  <c r="Q2787" i="211"/>
  <c r="Q2763" i="211"/>
  <c r="Q3642" i="211"/>
  <c r="Q3599" i="211"/>
  <c r="Q3581" i="211"/>
  <c r="Q3563" i="211"/>
  <c r="Q3209" i="211"/>
  <c r="Q3191" i="211"/>
  <c r="Q3173" i="211"/>
  <c r="Q3153" i="211"/>
  <c r="Q3448" i="211"/>
  <c r="Q3430" i="211"/>
  <c r="Q3393" i="211"/>
  <c r="Q3375" i="211"/>
  <c r="Q3357" i="211"/>
  <c r="Q3339" i="211"/>
  <c r="Q3319" i="211"/>
  <c r="Q3299" i="211"/>
  <c r="Q3128" i="211"/>
  <c r="Q3110" i="211"/>
  <c r="Q3092" i="211"/>
  <c r="Q3074" i="211"/>
  <c r="Q3056" i="211"/>
  <c r="Q2754" i="211"/>
  <c r="Q2736" i="211"/>
  <c r="Q2670" i="211"/>
  <c r="Q2652" i="211"/>
  <c r="Q2634" i="211"/>
  <c r="Q2614" i="211"/>
  <c r="Q2596" i="211"/>
  <c r="Q3752" i="211"/>
  <c r="Q3734" i="211"/>
  <c r="Q3658" i="211"/>
  <c r="Q3554" i="211"/>
  <c r="Q3536" i="211"/>
  <c r="Q3485" i="211"/>
  <c r="Q3467" i="211"/>
  <c r="Q3290" i="211"/>
  <c r="Q3254" i="211"/>
  <c r="Q3236" i="211"/>
  <c r="Q3033" i="211"/>
  <c r="Q3008" i="211"/>
  <c r="Q2990" i="211"/>
  <c r="Q2972" i="211"/>
  <c r="Q2946" i="211"/>
  <c r="Q2851" i="211"/>
  <c r="Q2830" i="211"/>
  <c r="Q2806" i="211"/>
  <c r="Q2786" i="211"/>
  <c r="Q2762" i="211"/>
  <c r="Q3637" i="211"/>
  <c r="Q3595" i="211"/>
  <c r="Q3577" i="211"/>
  <c r="Q3223" i="211"/>
  <c r="Q3205" i="211"/>
  <c r="Q3187" i="211"/>
  <c r="Q3167" i="211"/>
  <c r="Q3149" i="211"/>
  <c r="Q3444" i="211"/>
  <c r="Q3407" i="211"/>
  <c r="Q3389" i="211"/>
  <c r="Q3371" i="211"/>
  <c r="Q3353" i="211"/>
  <c r="Q3335" i="211"/>
  <c r="Q3315" i="211"/>
  <c r="Q3295" i="211"/>
  <c r="Q3124" i="211"/>
  <c r="Q3106" i="211"/>
  <c r="Q3088" i="211"/>
  <c r="Q3070" i="211"/>
  <c r="Q3052" i="211"/>
  <c r="Q2753" i="211"/>
  <c r="Q2735" i="211"/>
  <c r="Q2669" i="211"/>
  <c r="Q2651" i="211"/>
  <c r="Q2633" i="211"/>
  <c r="Q2613" i="211"/>
  <c r="Q2595" i="211"/>
  <c r="Q745" i="211" l="1"/>
  <c r="Q746" i="211"/>
  <c r="Q747" i="211"/>
  <c r="Q741" i="211"/>
  <c r="Q742" i="211"/>
  <c r="Q743" i="211"/>
  <c r="Q744" i="211"/>
  <c r="Q740" i="211"/>
  <c r="Q92" i="211"/>
  <c r="Q5364" i="211" l="1"/>
  <c r="Q5362" i="211"/>
  <c r="Q5361" i="211"/>
  <c r="Q5363" i="211"/>
  <c r="Q5360" i="211" l="1"/>
  <c r="Q27" i="211" s="1"/>
  <c r="Q364" i="211"/>
  <c r="Q1963" i="211"/>
  <c r="Q2101" i="211"/>
  <c r="Q410" i="211"/>
  <c r="Q440" i="211"/>
  <c r="Q581" i="211"/>
  <c r="Q582" i="211"/>
  <c r="Q1166" i="211"/>
  <c r="Q452" i="211"/>
  <c r="Q679" i="211" l="1"/>
  <c r="Q399" i="211"/>
  <c r="Q810" i="211"/>
  <c r="Q636" i="211"/>
  <c r="Q365" i="211"/>
  <c r="Q2560" i="211"/>
  <c r="Q4613" i="211"/>
  <c r="Q471" i="211"/>
  <c r="Q4871" i="211"/>
  <c r="Q4835" i="211"/>
  <c r="Q4799" i="211"/>
  <c r="Q4763" i="211"/>
  <c r="Q4689" i="211"/>
  <c r="Q4653" i="211"/>
  <c r="Q4617" i="211"/>
  <c r="Q4581" i="211"/>
  <c r="Q4540" i="211"/>
  <c r="Q4494" i="211"/>
  <c r="Q4458" i="211"/>
  <c r="Q4422" i="211"/>
  <c r="Q4386" i="211"/>
  <c r="Q4350" i="211"/>
  <c r="Q4314" i="211"/>
  <c r="Q4278" i="211"/>
  <c r="Q4242" i="211"/>
  <c r="Q4206" i="211"/>
  <c r="Q4167" i="211"/>
  <c r="Q4126" i="211"/>
  <c r="Q4087" i="211"/>
  <c r="Q4051" i="211"/>
  <c r="Q4015" i="211"/>
  <c r="Q2553" i="211"/>
  <c r="Q2517" i="211"/>
  <c r="Q2481" i="211"/>
  <c r="Q2445" i="211"/>
  <c r="Q2408" i="211"/>
  <c r="Q2372" i="211"/>
  <c r="Q2156" i="211"/>
  <c r="Q2117" i="211"/>
  <c r="Q2051" i="211"/>
  <c r="Q2015" i="211"/>
  <c r="Q1979" i="211"/>
  <c r="Q1942" i="211"/>
  <c r="Q1899" i="211"/>
  <c r="Q1863" i="211"/>
  <c r="Q1827" i="211"/>
  <c r="Q1791" i="211"/>
  <c r="Q1755" i="211"/>
  <c r="Q1719" i="211"/>
  <c r="Q1683" i="211"/>
  <c r="Q1647" i="211"/>
  <c r="Q1611" i="211"/>
  <c r="Q1575" i="211"/>
  <c r="Q1539" i="211"/>
  <c r="Q1500" i="211"/>
  <c r="Q1441" i="211"/>
  <c r="Q1405" i="211"/>
  <c r="Q1367" i="211"/>
  <c r="Q1328" i="211"/>
  <c r="Q1275" i="211"/>
  <c r="Q1239" i="211"/>
  <c r="Q1203" i="211"/>
  <c r="Q1167" i="211"/>
  <c r="Q1114" i="211"/>
  <c r="Q1078" i="211"/>
  <c r="Q1042" i="211"/>
  <c r="Q1006" i="211"/>
  <c r="Q970" i="211"/>
  <c r="Q932" i="211"/>
  <c r="Q896" i="211"/>
  <c r="Q860" i="211"/>
  <c r="Q824" i="211"/>
  <c r="Q786" i="211"/>
  <c r="Q654" i="211"/>
  <c r="Q618" i="211"/>
  <c r="Q577" i="211"/>
  <c r="Q535" i="211"/>
  <c r="Q466" i="211"/>
  <c r="Q424" i="211"/>
  <c r="Q386" i="211"/>
  <c r="Q350" i="211"/>
  <c r="Q314" i="211"/>
  <c r="Q271" i="211"/>
  <c r="Q235" i="211"/>
  <c r="Q194" i="211"/>
  <c r="Q158" i="211"/>
  <c r="Q115" i="211"/>
  <c r="Q75" i="211"/>
  <c r="Q5026" i="211"/>
  <c r="Q4990" i="211"/>
  <c r="Q4954" i="211"/>
  <c r="Q4918" i="211"/>
  <c r="Q4882" i="211"/>
  <c r="Q4846" i="211"/>
  <c r="Q4810" i="211"/>
  <c r="Q4774" i="211"/>
  <c r="Q4715" i="211"/>
  <c r="Q4670" i="211"/>
  <c r="Q4634" i="211"/>
  <c r="Q4598" i="211"/>
  <c r="Q4562" i="211"/>
  <c r="Q4511" i="211"/>
  <c r="Q4475" i="211"/>
  <c r="Q4439" i="211"/>
  <c r="Q4403" i="211"/>
  <c r="Q4367" i="211"/>
  <c r="Q4331" i="211"/>
  <c r="Q4295" i="211"/>
  <c r="Q4259" i="211"/>
  <c r="Q4223" i="211"/>
  <c r="Q4187" i="211"/>
  <c r="Q4148" i="211"/>
  <c r="Q4104" i="211"/>
  <c r="Q4068" i="211"/>
  <c r="Q4032" i="211"/>
  <c r="Q2570" i="211"/>
  <c r="Q2534" i="211"/>
  <c r="Q2498" i="211"/>
  <c r="Q2462" i="211"/>
  <c r="Q2426" i="211"/>
  <c r="Q2389" i="211"/>
  <c r="Q2352" i="211"/>
  <c r="Q2175" i="211"/>
  <c r="Q2134" i="211"/>
  <c r="Q2068" i="211"/>
  <c r="Q2032" i="211"/>
  <c r="Q1960" i="211"/>
  <c r="Q1916" i="211"/>
  <c r="Q1880" i="211"/>
  <c r="Q1844" i="211"/>
  <c r="Q1808" i="211"/>
  <c r="Q1772" i="211"/>
  <c r="Q1736" i="211"/>
  <c r="Q1700" i="211"/>
  <c r="Q1664" i="211"/>
  <c r="Q1628" i="211"/>
  <c r="Q1592" i="211"/>
  <c r="Q1556" i="211"/>
  <c r="Q1520" i="211"/>
  <c r="Q1458" i="211"/>
  <c r="Q1422" i="211"/>
  <c r="Q1384" i="211"/>
  <c r="Q1348" i="211"/>
  <c r="Q1292" i="211"/>
  <c r="Q1256" i="211"/>
  <c r="Q1220" i="211"/>
  <c r="Q1184" i="211"/>
  <c r="Q1146" i="211"/>
  <c r="Q1095" i="211"/>
  <c r="Q1059" i="211"/>
  <c r="Q987" i="211"/>
  <c r="Q949" i="211"/>
  <c r="Q913" i="211"/>
  <c r="Q877" i="211"/>
  <c r="Q841" i="211"/>
  <c r="Q805" i="211"/>
  <c r="Q767" i="211"/>
  <c r="Q721" i="211"/>
  <c r="Q671" i="211"/>
  <c r="Q635" i="211"/>
  <c r="Q599" i="211"/>
  <c r="Q558" i="211"/>
  <c r="Q491" i="211"/>
  <c r="Q435" i="211"/>
  <c r="Q361" i="211"/>
  <c r="Q325" i="211"/>
  <c r="Q282" i="211"/>
  <c r="Q246" i="211"/>
  <c r="Q209" i="211"/>
  <c r="Q169" i="211"/>
  <c r="Q129" i="211"/>
  <c r="Q88" i="211"/>
  <c r="Q5031" i="211"/>
  <c r="Q4995" i="211"/>
  <c r="Q4959" i="211"/>
  <c r="Q4923" i="211"/>
  <c r="Q4887" i="211"/>
  <c r="Q4851" i="211"/>
  <c r="Q4815" i="211"/>
  <c r="Q4779" i="211"/>
  <c r="Q4727" i="211"/>
  <c r="Q4675" i="211"/>
  <c r="Q4639" i="211"/>
  <c r="Q4603" i="211"/>
  <c r="Q4567" i="211"/>
  <c r="Q4516" i="211"/>
  <c r="Q4480" i="211"/>
  <c r="Q4444" i="211"/>
  <c r="Q4408" i="211"/>
  <c r="Q4372" i="211"/>
  <c r="Q4336" i="211"/>
  <c r="Q4300" i="211"/>
  <c r="Q4264" i="211"/>
  <c r="Q4228" i="211"/>
  <c r="Q4192" i="211"/>
  <c r="Q4153" i="211"/>
  <c r="Q4109" i="211"/>
  <c r="Q4073" i="211"/>
  <c r="Q4037" i="211"/>
  <c r="Q2575" i="211"/>
  <c r="Q2539" i="211"/>
  <c r="Q2503" i="211"/>
  <c r="Q2467" i="211"/>
  <c r="Q2431" i="211"/>
  <c r="Q2394" i="211"/>
  <c r="Q2357" i="211"/>
  <c r="Q2180" i="211"/>
  <c r="Q2139" i="211"/>
  <c r="Q2103" i="211"/>
  <c r="Q2037" i="211"/>
  <c r="Q1965" i="211"/>
  <c r="Q1921" i="211"/>
  <c r="Q1885" i="211"/>
  <c r="Q1849" i="211"/>
  <c r="Q1813" i="211"/>
  <c r="Q1777" i="211"/>
  <c r="Q1741" i="211"/>
  <c r="Q1705" i="211"/>
  <c r="Q1669" i="211"/>
  <c r="Q1633" i="211"/>
  <c r="Q1597" i="211"/>
  <c r="Q1561" i="211"/>
  <c r="Q1525" i="211"/>
  <c r="Q1463" i="211"/>
  <c r="Q1427" i="211"/>
  <c r="Q1391" i="211"/>
  <c r="Q1353" i="211"/>
  <c r="Q1297" i="211"/>
  <c r="Q1261" i="211"/>
  <c r="Q1225" i="211"/>
  <c r="Q1189" i="211"/>
  <c r="Q1153" i="211"/>
  <c r="Q1100" i="211"/>
  <c r="Q1064" i="211"/>
  <c r="Q1028" i="211"/>
  <c r="Q992" i="211"/>
  <c r="Q954" i="211"/>
  <c r="Q918" i="211"/>
  <c r="Q882" i="211"/>
  <c r="Q772" i="211"/>
  <c r="Q720" i="211"/>
  <c r="Q676" i="211"/>
  <c r="Q640" i="211"/>
  <c r="Q604" i="211"/>
  <c r="Q563" i="211"/>
  <c r="Q490" i="211"/>
  <c r="Q434" i="211"/>
  <c r="Q398" i="211"/>
  <c r="Q360" i="211"/>
  <c r="Q324" i="211"/>
  <c r="Q281" i="211"/>
  <c r="Q245" i="211"/>
  <c r="Q208" i="211"/>
  <c r="Q168" i="211"/>
  <c r="Q128" i="211"/>
  <c r="Q87" i="211"/>
  <c r="Q5036" i="211"/>
  <c r="Q5000" i="211"/>
  <c r="Q4964" i="211"/>
  <c r="Q4928" i="211"/>
  <c r="Q4892" i="211"/>
  <c r="Q4856" i="211"/>
  <c r="Q4820" i="211"/>
  <c r="Q4784" i="211"/>
  <c r="Q4733" i="211"/>
  <c r="Q4680" i="211"/>
  <c r="Q4644" i="211"/>
  <c r="Q4608" i="211"/>
  <c r="Q4572" i="211"/>
  <c r="Q4521" i="211"/>
  <c r="Q4485" i="211"/>
  <c r="Q4449" i="211"/>
  <c r="Q4413" i="211"/>
  <c r="Q4377" i="211"/>
  <c r="Q4341" i="211"/>
  <c r="Q4305" i="211"/>
  <c r="Q4269" i="211"/>
  <c r="Q4233" i="211"/>
  <c r="Q4197" i="211"/>
  <c r="Q4158" i="211"/>
  <c r="Q4114" i="211"/>
  <c r="Q4078" i="211"/>
  <c r="Q4042" i="211"/>
  <c r="Q2584" i="211"/>
  <c r="Q2544" i="211"/>
  <c r="Q2508" i="211"/>
  <c r="Q2472" i="211"/>
  <c r="Q2436" i="211"/>
  <c r="Q2399" i="211"/>
  <c r="Q2362" i="211"/>
  <c r="Q2190" i="211"/>
  <c r="Q2144" i="211"/>
  <c r="Q2107" i="211"/>
  <c r="Q2042" i="211"/>
  <c r="Q2006" i="211"/>
  <c r="Q1970" i="211"/>
  <c r="Q1926" i="211"/>
  <c r="Q1890" i="211"/>
  <c r="Q1854" i="211"/>
  <c r="Q1818" i="211"/>
  <c r="Q1782" i="211"/>
  <c r="Q1746" i="211"/>
  <c r="Q1710" i="211"/>
  <c r="Q1674" i="211"/>
  <c r="Q1638" i="211"/>
  <c r="Q1602" i="211"/>
  <c r="Q1566" i="211"/>
  <c r="Q1530" i="211"/>
  <c r="Q1468" i="211"/>
  <c r="Q1432" i="211"/>
  <c r="Q1396" i="211"/>
  <c r="Q1358" i="211"/>
  <c r="Q1302" i="211"/>
  <c r="Q1266" i="211"/>
  <c r="Q1230" i="211"/>
  <c r="Q1194" i="211"/>
  <c r="Q1158" i="211"/>
  <c r="Q1105" i="211"/>
  <c r="Q1069" i="211"/>
  <c r="Q1033" i="211"/>
  <c r="Q997" i="211"/>
  <c r="Q961" i="211"/>
  <c r="Q923" i="211"/>
  <c r="Q887" i="211"/>
  <c r="Q851" i="211"/>
  <c r="Q815" i="211"/>
  <c r="Q777" i="211"/>
  <c r="Q687" i="211"/>
  <c r="Q651" i="211"/>
  <c r="Q615" i="211"/>
  <c r="Q574" i="211"/>
  <c r="Q532" i="211"/>
  <c r="Q470" i="211"/>
  <c r="Q433" i="211"/>
  <c r="Q397" i="211"/>
  <c r="Q359" i="211"/>
  <c r="Q323" i="211"/>
  <c r="Q280" i="211"/>
  <c r="Q244" i="211"/>
  <c r="Q207" i="211"/>
  <c r="Q167" i="211"/>
  <c r="Q127" i="211"/>
  <c r="Q86" i="211"/>
  <c r="Q5035" i="211"/>
  <c r="Q4999" i="211"/>
  <c r="Q4963" i="211"/>
  <c r="Q4927" i="211"/>
  <c r="Q4891" i="211"/>
  <c r="Q4855" i="211"/>
  <c r="Q4819" i="211"/>
  <c r="Q4783" i="211"/>
  <c r="Q4731" i="211"/>
  <c r="Q4679" i="211"/>
  <c r="Q4643" i="211"/>
  <c r="Q4607" i="211"/>
  <c r="Q4571" i="211"/>
  <c r="Q4520" i="211"/>
  <c r="Q4484" i="211"/>
  <c r="Q4448" i="211"/>
  <c r="Q4412" i="211"/>
  <c r="Q4376" i="211"/>
  <c r="Q4340" i="211"/>
  <c r="Q4304" i="211"/>
  <c r="Q4268" i="211"/>
  <c r="Q4232" i="211"/>
  <c r="Q4196" i="211"/>
  <c r="Q4157" i="211"/>
  <c r="Q4113" i="211"/>
  <c r="Q4077" i="211"/>
  <c r="Q4041" i="211"/>
  <c r="Q2583" i="211"/>
  <c r="Q2543" i="211"/>
  <c r="Q2507" i="211"/>
  <c r="Q2471" i="211"/>
  <c r="Q2435" i="211"/>
  <c r="Q2398" i="211"/>
  <c r="Q2361" i="211"/>
  <c r="Q2189" i="211"/>
  <c r="Q2143" i="211"/>
  <c r="Q2106" i="211"/>
  <c r="Q2041" i="211"/>
  <c r="Q2005" i="211"/>
  <c r="Q1969" i="211"/>
  <c r="Q1925" i="211"/>
  <c r="Q1889" i="211"/>
  <c r="Q1853" i="211"/>
  <c r="Q1817" i="211"/>
  <c r="Q1781" i="211"/>
  <c r="Q1745" i="211"/>
  <c r="Q1709" i="211"/>
  <c r="Q1673" i="211"/>
  <c r="Q1637" i="211"/>
  <c r="Q1601" i="211"/>
  <c r="Q1565" i="211"/>
  <c r="Q1529" i="211"/>
  <c r="Q1467" i="211"/>
  <c r="Q1431" i="211"/>
  <c r="Q1395" i="211"/>
  <c r="Q1357" i="211"/>
  <c r="Q1301" i="211"/>
  <c r="Q1265" i="211"/>
  <c r="Q1229" i="211"/>
  <c r="Q1193" i="211"/>
  <c r="Q1157" i="211"/>
  <c r="Q1104" i="211"/>
  <c r="Q1068" i="211"/>
  <c r="Q1032" i="211"/>
  <c r="Q996" i="211"/>
  <c r="Q960" i="211"/>
  <c r="Q922" i="211"/>
  <c r="Q886" i="211"/>
  <c r="Q850" i="211"/>
  <c r="Q814" i="211"/>
  <c r="Q776" i="211"/>
  <c r="Q692" i="211"/>
  <c r="Q656" i="211"/>
  <c r="Q620" i="211"/>
  <c r="Q579" i="211"/>
  <c r="Q541" i="211"/>
  <c r="Q475" i="211"/>
  <c r="Q432" i="211"/>
  <c r="Q396" i="211"/>
  <c r="Q358" i="211"/>
  <c r="Q322" i="211"/>
  <c r="Q279" i="211"/>
  <c r="Q243" i="211"/>
  <c r="Q206" i="211"/>
  <c r="Q166" i="211"/>
  <c r="Q126" i="211"/>
  <c r="Q85" i="211"/>
  <c r="Q5034" i="211"/>
  <c r="Q4998" i="211"/>
  <c r="Q4962" i="211"/>
  <c r="Q4926" i="211"/>
  <c r="Q4890" i="211"/>
  <c r="Q4854" i="211"/>
  <c r="Q4818" i="211"/>
  <c r="Q4782" i="211"/>
  <c r="Q4730" i="211"/>
  <c r="Q4678" i="211"/>
  <c r="Q4642" i="211"/>
  <c r="Q4606" i="211"/>
  <c r="Q4570" i="211"/>
  <c r="Q4519" i="211"/>
  <c r="Q4483" i="211"/>
  <c r="Q4447" i="211"/>
  <c r="Q4411" i="211"/>
  <c r="Q4375" i="211"/>
  <c r="Q4339" i="211"/>
  <c r="Q4303" i="211"/>
  <c r="Q4267" i="211"/>
  <c r="Q4231" i="211"/>
  <c r="Q4195" i="211"/>
  <c r="Q4156" i="211"/>
  <c r="Q4112" i="211"/>
  <c r="Q4076" i="211"/>
  <c r="Q4040" i="211"/>
  <c r="Q2582" i="211"/>
  <c r="Q2542" i="211"/>
  <c r="Q2506" i="211"/>
  <c r="Q2470" i="211"/>
  <c r="Q2434" i="211"/>
  <c r="Q2397" i="211"/>
  <c r="Q2360" i="211"/>
  <c r="Q2183" i="211"/>
  <c r="Q2142" i="211"/>
  <c r="Q2105" i="211"/>
  <c r="Q2040" i="211"/>
  <c r="Q2004" i="211"/>
  <c r="Q1968" i="211"/>
  <c r="Q1924" i="211"/>
  <c r="Q1888" i="211"/>
  <c r="Q1852" i="211"/>
  <c r="Q1816" i="211"/>
  <c r="Q1780" i="211"/>
  <c r="Q1744" i="211"/>
  <c r="Q1708" i="211"/>
  <c r="Q1672" i="211"/>
  <c r="Q1636" i="211"/>
  <c r="Q1600" i="211"/>
  <c r="Q1564" i="211"/>
  <c r="Q1528" i="211"/>
  <c r="Q1466" i="211"/>
  <c r="Q1430" i="211"/>
  <c r="Q1394" i="211"/>
  <c r="Q1356" i="211"/>
  <c r="Q1300" i="211"/>
  <c r="Q1264" i="211"/>
  <c r="Q1228" i="211"/>
  <c r="Q1192" i="211"/>
  <c r="Q1156" i="211"/>
  <c r="Q1103" i="211"/>
  <c r="Q1067" i="211"/>
  <c r="Q1031" i="211"/>
  <c r="Q995" i="211"/>
  <c r="Q959" i="211"/>
  <c r="Q921" i="211"/>
  <c r="Q885" i="211"/>
  <c r="Q849" i="211"/>
  <c r="Q813" i="211"/>
  <c r="Q775" i="211"/>
  <c r="Q691" i="211"/>
  <c r="Q649" i="211"/>
  <c r="Q613" i="211"/>
  <c r="Q572" i="211"/>
  <c r="Q527" i="211"/>
  <c r="Q461" i="211"/>
  <c r="Q419" i="211"/>
  <c r="Q381" i="211"/>
  <c r="Q345" i="211"/>
  <c r="Q309" i="211"/>
  <c r="Q266" i="211"/>
  <c r="Q229" i="211"/>
  <c r="Q189" i="211"/>
  <c r="Q149" i="211"/>
  <c r="Q110" i="211"/>
  <c r="Q70" i="211"/>
  <c r="Q4979" i="211"/>
  <c r="Q473" i="211"/>
  <c r="Q5009" i="211"/>
  <c r="Q4973" i="211"/>
  <c r="Q4937" i="211"/>
  <c r="Q4901" i="211"/>
  <c r="Q4865" i="211"/>
  <c r="Q4829" i="211"/>
  <c r="Q4793" i="211"/>
  <c r="Q4757" i="211"/>
  <c r="Q4683" i="211"/>
  <c r="Q4647" i="211"/>
  <c r="Q4611" i="211"/>
  <c r="Q4575" i="211"/>
  <c r="Q4525" i="211"/>
  <c r="Q4488" i="211"/>
  <c r="Q4452" i="211"/>
  <c r="Q4416" i="211"/>
  <c r="Q4380" i="211"/>
  <c r="Q4308" i="211"/>
  <c r="Q4272" i="211"/>
  <c r="Q4236" i="211"/>
  <c r="Q4200" i="211"/>
  <c r="Q4161" i="211"/>
  <c r="Q4117" i="211"/>
  <c r="Q4081" i="211"/>
  <c r="Q4045" i="211"/>
  <c r="Q2587" i="211"/>
  <c r="Q2547" i="211"/>
  <c r="Q2511" i="211"/>
  <c r="Q2475" i="211"/>
  <c r="Q2439" i="211"/>
  <c r="Q2402" i="211"/>
  <c r="Q2366" i="211"/>
  <c r="Q2195" i="211"/>
  <c r="Q2150" i="211"/>
  <c r="Q2045" i="211"/>
  <c r="Q2009" i="211"/>
  <c r="Q1973" i="211"/>
  <c r="Q1929" i="211"/>
  <c r="Q1893" i="211"/>
  <c r="Q1857" i="211"/>
  <c r="Q1821" i="211"/>
  <c r="Q1785" i="211"/>
  <c r="Q1749" i="211"/>
  <c r="Q1713" i="211"/>
  <c r="Q1677" i="211"/>
  <c r="Q1641" i="211"/>
  <c r="Q1605" i="211"/>
  <c r="Q1569" i="211"/>
  <c r="Q1533" i="211"/>
  <c r="Q1494" i="211"/>
  <c r="Q1399" i="211"/>
  <c r="Q1361" i="211"/>
  <c r="Q1305" i="211"/>
  <c r="Q1269" i="211"/>
  <c r="Q1233" i="211"/>
  <c r="Q1197" i="211"/>
  <c r="Q1161" i="211"/>
  <c r="Q1108" i="211"/>
  <c r="Q1072" i="211"/>
  <c r="Q1036" i="211"/>
  <c r="Q1000" i="211"/>
  <c r="Q964" i="211"/>
  <c r="Q926" i="211"/>
  <c r="Q890" i="211"/>
  <c r="Q854" i="211"/>
  <c r="Q818" i="211"/>
  <c r="Q780" i="211"/>
  <c r="Q690" i="211"/>
  <c r="Q648" i="211"/>
  <c r="Q612" i="211"/>
  <c r="Q571" i="211"/>
  <c r="Q526" i="211"/>
  <c r="Q460" i="211"/>
  <c r="Q418" i="211"/>
  <c r="Q380" i="211"/>
  <c r="Q344" i="211"/>
  <c r="Q308" i="211"/>
  <c r="Q265" i="211"/>
  <c r="Q228" i="211"/>
  <c r="Q188" i="211"/>
  <c r="Q148" i="211"/>
  <c r="Q109" i="211"/>
  <c r="Q69" i="211"/>
  <c r="Q5020" i="211"/>
  <c r="Q4984" i="211"/>
  <c r="Q4948" i="211"/>
  <c r="Q4912" i="211"/>
  <c r="Q4876" i="211"/>
  <c r="Q4840" i="211"/>
  <c r="Q4804" i="211"/>
  <c r="Q4768" i="211"/>
  <c r="Q4700" i="211"/>
  <c r="Q4664" i="211"/>
  <c r="Q4628" i="211"/>
  <c r="Q4592" i="211"/>
  <c r="Q4556" i="211"/>
  <c r="Q4505" i="211"/>
  <c r="Q4469" i="211"/>
  <c r="Q4433" i="211"/>
  <c r="Q4397" i="211"/>
  <c r="Q4361" i="211"/>
  <c r="Q4325" i="211"/>
  <c r="Q4289" i="211"/>
  <c r="Q4253" i="211"/>
  <c r="Q4217" i="211"/>
  <c r="Q4179" i="211"/>
  <c r="Q4142" i="211"/>
  <c r="Q4098" i="211"/>
  <c r="Q4062" i="211"/>
  <c r="Q4026" i="211"/>
  <c r="Q2528" i="211"/>
  <c r="Q2456" i="211"/>
  <c r="Q2420" i="211"/>
  <c r="Q2383" i="211"/>
  <c r="Q2346" i="211"/>
  <c r="Q2169" i="211"/>
  <c r="Q2062" i="211"/>
  <c r="Q2026" i="211"/>
  <c r="Q1990" i="211"/>
  <c r="Q1954" i="211"/>
  <c r="Q1910" i="211"/>
  <c r="Q1874" i="211"/>
  <c r="Q1838" i="211"/>
  <c r="Q1802" i="211"/>
  <c r="Q1730" i="211"/>
  <c r="Q1694" i="211"/>
  <c r="Q1658" i="211"/>
  <c r="Q1622" i="211"/>
  <c r="Q1586" i="211"/>
  <c r="Q1550" i="211"/>
  <c r="Q1514" i="211"/>
  <c r="Q1452" i="211"/>
  <c r="Q1416" i="211"/>
  <c r="Q1378" i="211"/>
  <c r="Q1342" i="211"/>
  <c r="Q1286" i="211"/>
  <c r="Q1250" i="211"/>
  <c r="Q1178" i="211"/>
  <c r="Q1140" i="211"/>
  <c r="Q1088" i="211"/>
  <c r="Q1053" i="211"/>
  <c r="Q981" i="211"/>
  <c r="Q943" i="211"/>
  <c r="Q907" i="211"/>
  <c r="Q871" i="211"/>
  <c r="Q835" i="211"/>
  <c r="Q799" i="211"/>
  <c r="Q761" i="211"/>
  <c r="Q714" i="211"/>
  <c r="Q665" i="211"/>
  <c r="Q629" i="211"/>
  <c r="Q588" i="211"/>
  <c r="Q552" i="211"/>
  <c r="Q485" i="211"/>
  <c r="Q429" i="211"/>
  <c r="Q393" i="211"/>
  <c r="Q355" i="211"/>
  <c r="Q319" i="211"/>
  <c r="Q276" i="211"/>
  <c r="Q240" i="211"/>
  <c r="Q203" i="211"/>
  <c r="Q163" i="211"/>
  <c r="Q123" i="211"/>
  <c r="Q80" i="211"/>
  <c r="Q5025" i="211"/>
  <c r="Q4989" i="211"/>
  <c r="Q4953" i="211"/>
  <c r="Q4917" i="211"/>
  <c r="Q4881" i="211"/>
  <c r="Q4845" i="211"/>
  <c r="Q4809" i="211"/>
  <c r="Q4773" i="211"/>
  <c r="Q4714" i="211"/>
  <c r="Q4669" i="211"/>
  <c r="Q4633" i="211"/>
  <c r="Q4597" i="211"/>
  <c r="Q4561" i="211"/>
  <c r="Q4510" i="211"/>
  <c r="Q4474" i="211"/>
  <c r="Q4438" i="211"/>
  <c r="Q4402" i="211"/>
  <c r="Q4366" i="211"/>
  <c r="Q4330" i="211"/>
  <c r="Q4294" i="211"/>
  <c r="Q4258" i="211"/>
  <c r="Q4185" i="211"/>
  <c r="Q4147" i="211"/>
  <c r="Q4103" i="211"/>
  <c r="Q4067" i="211"/>
  <c r="Q4031" i="211"/>
  <c r="Q2533" i="211"/>
  <c r="Q2497" i="211"/>
  <c r="Q2461" i="211"/>
  <c r="Q2425" i="211"/>
  <c r="Q2388" i="211"/>
  <c r="Q2351" i="211"/>
  <c r="Q2174" i="211"/>
  <c r="Q2133" i="211"/>
  <c r="Q2067" i="211"/>
  <c r="Q2031" i="211"/>
  <c r="Q1995" i="211"/>
  <c r="Q1959" i="211"/>
  <c r="Q1915" i="211"/>
  <c r="Q1879" i="211"/>
  <c r="Q1843" i="211"/>
  <c r="Q1807" i="211"/>
  <c r="Q1771" i="211"/>
  <c r="Q1735" i="211"/>
  <c r="Q1699" i="211"/>
  <c r="Q1663" i="211"/>
  <c r="Q1627" i="211"/>
  <c r="Q1591" i="211"/>
  <c r="Q1555" i="211"/>
  <c r="Q1519" i="211"/>
  <c r="Q1457" i="211"/>
  <c r="Q1421" i="211"/>
  <c r="Q1383" i="211"/>
  <c r="Q1347" i="211"/>
  <c r="Q1291" i="211"/>
  <c r="Q1255" i="211"/>
  <c r="Q1219" i="211"/>
  <c r="Q1183" i="211"/>
  <c r="Q1145" i="211"/>
  <c r="Q1094" i="211"/>
  <c r="Q1058" i="211"/>
  <c r="Q986" i="211"/>
  <c r="Q948" i="211"/>
  <c r="Q912" i="211"/>
  <c r="Q876" i="211"/>
  <c r="Q840" i="211"/>
  <c r="Q804" i="211"/>
  <c r="Q766" i="211"/>
  <c r="Q713" i="211"/>
  <c r="Q670" i="211"/>
  <c r="Q634" i="211"/>
  <c r="Q598" i="211"/>
  <c r="Q557" i="211"/>
  <c r="Q483" i="211"/>
  <c r="Q428" i="211"/>
  <c r="Q392" i="211"/>
  <c r="Q354" i="211"/>
  <c r="Q318" i="211"/>
  <c r="Q275" i="211"/>
  <c r="Q239" i="211"/>
  <c r="Q202" i="211"/>
  <c r="Q162" i="211"/>
  <c r="Q119" i="211"/>
  <c r="Q79" i="211"/>
  <c r="Q5030" i="211"/>
  <c r="Q4994" i="211"/>
  <c r="Q4958" i="211"/>
  <c r="Q4922" i="211"/>
  <c r="Q4886" i="211"/>
  <c r="Q4850" i="211"/>
  <c r="Q4814" i="211"/>
  <c r="Q4778" i="211"/>
  <c r="Q4725" i="211"/>
  <c r="Q4674" i="211"/>
  <c r="Q4638" i="211"/>
  <c r="Q4602" i="211"/>
  <c r="Q4566" i="211"/>
  <c r="Q4515" i="211"/>
  <c r="Q4479" i="211"/>
  <c r="Q4443" i="211"/>
  <c r="Q4407" i="211"/>
  <c r="Q4371" i="211"/>
  <c r="Q4335" i="211"/>
  <c r="Q4299" i="211"/>
  <c r="Q4263" i="211"/>
  <c r="Q4227" i="211"/>
  <c r="Q4191" i="211"/>
  <c r="Q4152" i="211"/>
  <c r="Q4108" i="211"/>
  <c r="Q4072" i="211"/>
  <c r="Q4036" i="211"/>
  <c r="Q2574" i="211"/>
  <c r="Q2538" i="211"/>
  <c r="Q2502" i="211"/>
  <c r="Q2466" i="211"/>
  <c r="Q2430" i="211"/>
  <c r="Q2392" i="211"/>
  <c r="Q2356" i="211"/>
  <c r="Q2179" i="211"/>
  <c r="Q2138" i="211"/>
  <c r="Q2102" i="211"/>
  <c r="Q2036" i="211"/>
  <c r="Q1964" i="211"/>
  <c r="Q1920" i="211"/>
  <c r="Q1884" i="211"/>
  <c r="Q1848" i="211"/>
  <c r="Q1812" i="211"/>
  <c r="Q1776" i="211"/>
  <c r="Q1740" i="211"/>
  <c r="Q1704" i="211"/>
  <c r="Q1668" i="211"/>
  <c r="Q1632" i="211"/>
  <c r="Q1596" i="211"/>
  <c r="Q1560" i="211"/>
  <c r="Q1524" i="211"/>
  <c r="Q1462" i="211"/>
  <c r="Q1426" i="211"/>
  <c r="Q1390" i="211"/>
  <c r="Q1296" i="211"/>
  <c r="Q1260" i="211"/>
  <c r="Q1224" i="211"/>
  <c r="Q1188" i="211"/>
  <c r="Q1152" i="211"/>
  <c r="Q1099" i="211"/>
  <c r="Q1063" i="211"/>
  <c r="Q1027" i="211"/>
  <c r="Q991" i="211"/>
  <c r="Q953" i="211"/>
  <c r="Q917" i="211"/>
  <c r="Q881" i="211"/>
  <c r="Q809" i="211"/>
  <c r="Q771" i="211"/>
  <c r="Q725" i="211"/>
  <c r="Q681" i="211"/>
  <c r="Q645" i="211"/>
  <c r="Q609" i="211"/>
  <c r="Q568" i="211"/>
  <c r="Q523" i="211"/>
  <c r="Q463" i="211"/>
  <c r="Q427" i="211"/>
  <c r="Q389" i="211"/>
  <c r="Q353" i="211"/>
  <c r="Q317" i="211"/>
  <c r="Q274" i="211"/>
  <c r="Q238" i="211"/>
  <c r="Q161" i="211"/>
  <c r="Q118" i="211"/>
  <c r="Q78" i="211"/>
  <c r="Q5029" i="211"/>
  <c r="Q4993" i="211"/>
  <c r="Q4957" i="211"/>
  <c r="Q4921" i="211"/>
  <c r="Q4885" i="211"/>
  <c r="Q4849" i="211"/>
  <c r="Q4813" i="211"/>
  <c r="Q4777" i="211"/>
  <c r="Q4673" i="211"/>
  <c r="Q4637" i="211"/>
  <c r="Q4601" i="211"/>
  <c r="Q4565" i="211"/>
  <c r="Q4514" i="211"/>
  <c r="Q4478" i="211"/>
  <c r="Q4442" i="211"/>
  <c r="Q4406" i="211"/>
  <c r="Q4370" i="211"/>
  <c r="Q4334" i="211"/>
  <c r="Q4298" i="211"/>
  <c r="Q4262" i="211"/>
  <c r="Q4226" i="211"/>
  <c r="Q4190" i="211"/>
  <c r="Q4151" i="211"/>
  <c r="Q4107" i="211"/>
  <c r="Q4071" i="211"/>
  <c r="Q4035" i="211"/>
  <c r="Q2573" i="211"/>
  <c r="Q2537" i="211"/>
  <c r="Q2501" i="211"/>
  <c r="Q2465" i="211"/>
  <c r="Q2429" i="211"/>
  <c r="Q2391" i="211"/>
  <c r="Q2355" i="211"/>
  <c r="Q2178" i="211"/>
  <c r="Q2137" i="211"/>
  <c r="Q2035" i="211"/>
  <c r="Q1919" i="211"/>
  <c r="Q1883" i="211"/>
  <c r="Q1847" i="211"/>
  <c r="Q1811" i="211"/>
  <c r="Q1775" i="211"/>
  <c r="Q1739" i="211"/>
  <c r="Q1703" i="211"/>
  <c r="Q1667" i="211"/>
  <c r="Q1631" i="211"/>
  <c r="Q1595" i="211"/>
  <c r="Q1559" i="211"/>
  <c r="Q1523" i="211"/>
  <c r="Q1461" i="211"/>
  <c r="Q1425" i="211"/>
  <c r="Q1389" i="211"/>
  <c r="Q1351" i="211"/>
  <c r="Q1295" i="211"/>
  <c r="Q1259" i="211"/>
  <c r="Q1223" i="211"/>
  <c r="Q1187" i="211"/>
  <c r="Q1151" i="211"/>
  <c r="Q1098" i="211"/>
  <c r="Q1062" i="211"/>
  <c r="Q1026" i="211"/>
  <c r="Q990" i="211"/>
  <c r="Q952" i="211"/>
  <c r="Q916" i="211"/>
  <c r="Q880" i="211"/>
  <c r="Q808" i="211"/>
  <c r="Q770" i="211"/>
  <c r="Q724" i="211"/>
  <c r="Q686" i="211"/>
  <c r="Q650" i="211"/>
  <c r="Q614" i="211"/>
  <c r="Q573" i="211"/>
  <c r="Q531" i="211"/>
  <c r="Q468" i="211"/>
  <c r="Q426" i="211"/>
  <c r="Q388" i="211"/>
  <c r="Q352" i="211"/>
  <c r="Q316" i="211"/>
  <c r="Q273" i="211"/>
  <c r="Q237" i="211"/>
  <c r="Q160" i="211"/>
  <c r="Q117" i="211"/>
  <c r="Q77" i="211"/>
  <c r="Q5028" i="211"/>
  <c r="Q4992" i="211"/>
  <c r="Q4956" i="211"/>
  <c r="Q4920" i="211"/>
  <c r="Q4884" i="211"/>
  <c r="Q4848" i="211"/>
  <c r="Q4812" i="211"/>
  <c r="Q4776" i="211"/>
  <c r="Q4672" i="211"/>
  <c r="Q4636" i="211"/>
  <c r="Q4600" i="211"/>
  <c r="Q4564" i="211"/>
  <c r="Q4513" i="211"/>
  <c r="Q4477" i="211"/>
  <c r="Q4441" i="211"/>
  <c r="Q4405" i="211"/>
  <c r="Q4369" i="211"/>
  <c r="Q4333" i="211"/>
  <c r="Q4297" i="211"/>
  <c r="Q4261" i="211"/>
  <c r="Q4225" i="211"/>
  <c r="Q4189" i="211"/>
  <c r="Q4150" i="211"/>
  <c r="Q4106" i="211"/>
  <c r="Q4070" i="211"/>
  <c r="Q4034" i="211"/>
  <c r="Q2572" i="211"/>
  <c r="Q2536" i="211"/>
  <c r="Q2500" i="211"/>
  <c r="Q2464" i="211"/>
  <c r="Q2428" i="211"/>
  <c r="Q2390" i="211"/>
  <c r="Q2354" i="211"/>
  <c r="Q2177" i="211"/>
  <c r="Q2136" i="211"/>
  <c r="Q2100" i="211"/>
  <c r="Q2034" i="211"/>
  <c r="Q1962" i="211"/>
  <c r="Q1918" i="211"/>
  <c r="Q1882" i="211"/>
  <c r="Q1846" i="211"/>
  <c r="Q1810" i="211"/>
  <c r="Q1774" i="211"/>
  <c r="Q1738" i="211"/>
  <c r="Q1702" i="211"/>
  <c r="Q1666" i="211"/>
  <c r="Q1630" i="211"/>
  <c r="Q1594" i="211"/>
  <c r="Q1558" i="211"/>
  <c r="Q1460" i="211"/>
  <c r="Q1424" i="211"/>
  <c r="Q1386" i="211"/>
  <c r="Q1350" i="211"/>
  <c r="Q1294" i="211"/>
  <c r="Q1258" i="211"/>
  <c r="Q1222" i="211"/>
  <c r="Q1186" i="211"/>
  <c r="Q1148" i="211"/>
  <c r="Q1097" i="211"/>
  <c r="Q1061" i="211"/>
  <c r="Q1025" i="211"/>
  <c r="Q989" i="211"/>
  <c r="Q951" i="211"/>
  <c r="Q915" i="211"/>
  <c r="Q879" i="211"/>
  <c r="Q807" i="211"/>
  <c r="Q769" i="211"/>
  <c r="Q723" i="211"/>
  <c r="Q685" i="211"/>
  <c r="Q643" i="211"/>
  <c r="Q607" i="211"/>
  <c r="Q566" i="211"/>
  <c r="Q521" i="211"/>
  <c r="Q455" i="211"/>
  <c r="Q413" i="211"/>
  <c r="Q375" i="211"/>
  <c r="Q339" i="211"/>
  <c r="Q303" i="211"/>
  <c r="Q260" i="211"/>
  <c r="Q183" i="211"/>
  <c r="Q143" i="211"/>
  <c r="Q104" i="211"/>
  <c r="Q449" i="211"/>
  <c r="Q4907" i="211"/>
  <c r="Q454" i="211"/>
  <c r="Q474" i="211"/>
  <c r="Q700" i="211"/>
  <c r="Q5039" i="211"/>
  <c r="Q5003" i="211"/>
  <c r="Q4967" i="211"/>
  <c r="Q4931" i="211"/>
  <c r="Q4895" i="211"/>
  <c r="Q4859" i="211"/>
  <c r="Q4823" i="211"/>
  <c r="Q4787" i="211"/>
  <c r="Q4729" i="211"/>
  <c r="Q4677" i="211"/>
  <c r="Q4641" i="211"/>
  <c r="Q4605" i="211"/>
  <c r="Q4569" i="211"/>
  <c r="Q4518" i="211"/>
  <c r="Q4482" i="211"/>
  <c r="Q4446" i="211"/>
  <c r="Q4410" i="211"/>
  <c r="Q4374" i="211"/>
  <c r="Q4338" i="211"/>
  <c r="Q4302" i="211"/>
  <c r="Q4266" i="211"/>
  <c r="Q4230" i="211"/>
  <c r="Q4194" i="211"/>
  <c r="Q4155" i="211"/>
  <c r="Q4111" i="211"/>
  <c r="Q4075" i="211"/>
  <c r="Q4039" i="211"/>
  <c r="Q2577" i="211"/>
  <c r="Q2541" i="211"/>
  <c r="Q2505" i="211"/>
  <c r="Q2469" i="211"/>
  <c r="Q2433" i="211"/>
  <c r="Q2359" i="211"/>
  <c r="Q2182" i="211"/>
  <c r="Q2141" i="211"/>
  <c r="Q2039" i="211"/>
  <c r="Q2003" i="211"/>
  <c r="Q1967" i="211"/>
  <c r="Q1923" i="211"/>
  <c r="Q1887" i="211"/>
  <c r="Q1851" i="211"/>
  <c r="Q1815" i="211"/>
  <c r="Q1779" i="211"/>
  <c r="Q1743" i="211"/>
  <c r="Q1707" i="211"/>
  <c r="Q1671" i="211"/>
  <c r="Q1635" i="211"/>
  <c r="Q1599" i="211"/>
  <c r="Q1563" i="211"/>
  <c r="Q1527" i="211"/>
  <c r="Q1465" i="211"/>
  <c r="Q1429" i="211"/>
  <c r="Q1393" i="211"/>
  <c r="Q1355" i="211"/>
  <c r="Q1299" i="211"/>
  <c r="Q1263" i="211"/>
  <c r="Q1227" i="211"/>
  <c r="Q1191" i="211"/>
  <c r="Q1155" i="211"/>
  <c r="Q1102" i="211"/>
  <c r="Q1066" i="211"/>
  <c r="Q1030" i="211"/>
  <c r="Q994" i="211"/>
  <c r="Q958" i="211"/>
  <c r="Q920" i="211"/>
  <c r="Q884" i="211"/>
  <c r="Q812" i="211"/>
  <c r="Q774" i="211"/>
  <c r="Q722" i="211"/>
  <c r="Q678" i="211"/>
  <c r="Q642" i="211"/>
  <c r="Q606" i="211"/>
  <c r="Q565" i="211"/>
  <c r="Q498" i="211"/>
  <c r="Q448" i="211"/>
  <c r="Q412" i="211"/>
  <c r="Q374" i="211"/>
  <c r="Q338" i="211"/>
  <c r="Q302" i="211"/>
  <c r="Q259" i="211"/>
  <c r="Q182" i="211"/>
  <c r="Q142" i="211"/>
  <c r="Q103" i="211"/>
  <c r="Q5014" i="211"/>
  <c r="Q4978" i="211"/>
  <c r="Q4942" i="211"/>
  <c r="Q4906" i="211"/>
  <c r="Q4870" i="211"/>
  <c r="Q4834" i="211"/>
  <c r="Q4798" i="211"/>
  <c r="Q4762" i="211"/>
  <c r="Q4694" i="211"/>
  <c r="Q4658" i="211"/>
  <c r="Q4622" i="211"/>
  <c r="Q4586" i="211"/>
  <c r="Q4550" i="211"/>
  <c r="Q4499" i="211"/>
  <c r="Q4463" i="211"/>
  <c r="Q4427" i="211"/>
  <c r="Q4391" i="211"/>
  <c r="Q4355" i="211"/>
  <c r="Q4319" i="211"/>
  <c r="Q4283" i="211"/>
  <c r="Q4247" i="211"/>
  <c r="Q4172" i="211"/>
  <c r="Q4134" i="211"/>
  <c r="Q4092" i="211"/>
  <c r="Q4056" i="211"/>
  <c r="Q4020" i="211"/>
  <c r="Q2558" i="211"/>
  <c r="Q2522" i="211"/>
  <c r="Q2486" i="211"/>
  <c r="Q2450" i="211"/>
  <c r="Q2414" i="211"/>
  <c r="Q2377" i="211"/>
  <c r="Q2163" i="211"/>
  <c r="Q2122" i="211"/>
  <c r="Q2056" i="211"/>
  <c r="Q2020" i="211"/>
  <c r="Q1984" i="211"/>
  <c r="Q1947" i="211"/>
  <c r="Q1904" i="211"/>
  <c r="Q1868" i="211"/>
  <c r="Q1832" i="211"/>
  <c r="Q1796" i="211"/>
  <c r="Q1760" i="211"/>
  <c r="Q1724" i="211"/>
  <c r="Q1688" i="211"/>
  <c r="Q1652" i="211"/>
  <c r="Q1616" i="211"/>
  <c r="Q1580" i="211"/>
  <c r="Q1544" i="211"/>
  <c r="Q1508" i="211"/>
  <c r="Q1446" i="211"/>
  <c r="Q1410" i="211"/>
  <c r="Q1372" i="211"/>
  <c r="Q1334" i="211"/>
  <c r="Q1280" i="211"/>
  <c r="Q1244" i="211"/>
  <c r="Q1208" i="211"/>
  <c r="Q1172" i="211"/>
  <c r="Q1134" i="211"/>
  <c r="Q1083" i="211"/>
  <c r="Q1047" i="211"/>
  <c r="Q1011" i="211"/>
  <c r="Q975" i="211"/>
  <c r="Q937" i="211"/>
  <c r="Q901" i="211"/>
  <c r="Q865" i="211"/>
  <c r="Q829" i="211"/>
  <c r="Q791" i="211"/>
  <c r="Q755" i="211"/>
  <c r="Q706" i="211"/>
  <c r="Q659" i="211"/>
  <c r="Q623" i="211"/>
  <c r="Q546" i="211"/>
  <c r="Q478" i="211"/>
  <c r="Q423" i="211"/>
  <c r="Q385" i="211"/>
  <c r="Q349" i="211"/>
  <c r="Q313" i="211"/>
  <c r="Q270" i="211"/>
  <c r="Q234" i="211"/>
  <c r="Q193" i="211"/>
  <c r="Q157" i="211"/>
  <c r="Q114" i="211"/>
  <c r="Q74" i="211"/>
  <c r="Q5019" i="211"/>
  <c r="Q4983" i="211"/>
  <c r="Q4947" i="211"/>
  <c r="Q4911" i="211"/>
  <c r="Q4875" i="211"/>
  <c r="Q4839" i="211"/>
  <c r="Q4803" i="211"/>
  <c r="Q4767" i="211"/>
  <c r="Q4699" i="211"/>
  <c r="Q4663" i="211"/>
  <c r="Q4627" i="211"/>
  <c r="Q4591" i="211"/>
  <c r="Q4555" i="211"/>
  <c r="Q4504" i="211"/>
  <c r="Q4468" i="211"/>
  <c r="Q4432" i="211"/>
  <c r="Q4396" i="211"/>
  <c r="Q4360" i="211"/>
  <c r="Q4324" i="211"/>
  <c r="Q4288" i="211"/>
  <c r="Q4252" i="211"/>
  <c r="Q4216" i="211"/>
  <c r="Q4177" i="211"/>
  <c r="Q4141" i="211"/>
  <c r="Q4097" i="211"/>
  <c r="Q4061" i="211"/>
  <c r="Q4025" i="211"/>
  <c r="Q2563" i="211"/>
  <c r="Q2527" i="211"/>
  <c r="Q2455" i="211"/>
  <c r="Q2419" i="211"/>
  <c r="Q2382" i="211"/>
  <c r="Q2168" i="211"/>
  <c r="Q2127" i="211"/>
  <c r="Q2061" i="211"/>
  <c r="Q2025" i="211"/>
  <c r="Q1989" i="211"/>
  <c r="Q1953" i="211"/>
  <c r="Q1909" i="211"/>
  <c r="Q1873" i="211"/>
  <c r="Q1837" i="211"/>
  <c r="Q1801" i="211"/>
  <c r="Q1765" i="211"/>
  <c r="Q1729" i="211"/>
  <c r="Q1693" i="211"/>
  <c r="Q1657" i="211"/>
  <c r="Q1621" i="211"/>
  <c r="Q1585" i="211"/>
  <c r="Q1549" i="211"/>
  <c r="Q1513" i="211"/>
  <c r="Q1451" i="211"/>
  <c r="Q1415" i="211"/>
  <c r="Q1377" i="211"/>
  <c r="Q1341" i="211"/>
  <c r="Q1285" i="211"/>
  <c r="Q1249" i="211"/>
  <c r="Q1177" i="211"/>
  <c r="Q1139" i="211"/>
  <c r="Q1087" i="211"/>
  <c r="Q1052" i="211"/>
  <c r="Q1016" i="211"/>
  <c r="Q980" i="211"/>
  <c r="Q942" i="211"/>
  <c r="Q905" i="211"/>
  <c r="Q870" i="211"/>
  <c r="Q834" i="211"/>
  <c r="Q798" i="211"/>
  <c r="Q760" i="211"/>
  <c r="Q705" i="211"/>
  <c r="Q664" i="211"/>
  <c r="Q628" i="211"/>
  <c r="Q587" i="211"/>
  <c r="Q551" i="211"/>
  <c r="Q477" i="211"/>
  <c r="Q422" i="211"/>
  <c r="Q384" i="211"/>
  <c r="Q348" i="211"/>
  <c r="Q312" i="211"/>
  <c r="Q269" i="211"/>
  <c r="Q233" i="211"/>
  <c r="Q192" i="211"/>
  <c r="Q152" i="211"/>
  <c r="Q113" i="211"/>
  <c r="Q73" i="211"/>
  <c r="Q5024" i="211"/>
  <c r="Q4988" i="211"/>
  <c r="Q4952" i="211"/>
  <c r="Q4916" i="211"/>
  <c r="Q4880" i="211"/>
  <c r="Q4844" i="211"/>
  <c r="Q4808" i="211"/>
  <c r="Q4772" i="211"/>
  <c r="Q4668" i="211"/>
  <c r="Q4632" i="211"/>
  <c r="Q4596" i="211"/>
  <c r="Q4560" i="211"/>
  <c r="Q4509" i="211"/>
  <c r="Q4473" i="211"/>
  <c r="Q4437" i="211"/>
  <c r="Q4401" i="211"/>
  <c r="Q4365" i="211"/>
  <c r="Q4329" i="211"/>
  <c r="Q4293" i="211"/>
  <c r="Q4257" i="211"/>
  <c r="Q4184" i="211"/>
  <c r="Q4146" i="211"/>
  <c r="Q4102" i="211"/>
  <c r="Q4066" i="211"/>
  <c r="Q4030" i="211"/>
  <c r="Q2532" i="211"/>
  <c r="Q2496" i="211"/>
  <c r="Q2460" i="211"/>
  <c r="Q2424" i="211"/>
  <c r="Q2387" i="211"/>
  <c r="Q2350" i="211"/>
  <c r="Q2173" i="211"/>
  <c r="Q2132" i="211"/>
  <c r="Q2066" i="211"/>
  <c r="Q2030" i="211"/>
  <c r="Q1994" i="211"/>
  <c r="Q1958" i="211"/>
  <c r="Q1914" i="211"/>
  <c r="Q1878" i="211"/>
  <c r="Q1842" i="211"/>
  <c r="Q1806" i="211"/>
  <c r="Q1770" i="211"/>
  <c r="Q1734" i="211"/>
  <c r="Q1698" i="211"/>
  <c r="Q1662" i="211"/>
  <c r="Q1590" i="211"/>
  <c r="Q1554" i="211"/>
  <c r="Q1518" i="211"/>
  <c r="Q1456" i="211"/>
  <c r="Q1420" i="211"/>
  <c r="Q1382" i="211"/>
  <c r="Q1346" i="211"/>
  <c r="Q1290" i="211"/>
  <c r="Q1254" i="211"/>
  <c r="Q1218" i="211"/>
  <c r="Q1182" i="211"/>
  <c r="Q1144" i="211"/>
  <c r="Q1057" i="211"/>
  <c r="Q985" i="211"/>
  <c r="Q947" i="211"/>
  <c r="Q911" i="211"/>
  <c r="Q875" i="211"/>
  <c r="Q839" i="211"/>
  <c r="Q803" i="211"/>
  <c r="Q765" i="211"/>
  <c r="Q719" i="211"/>
  <c r="Q675" i="211"/>
  <c r="Q639" i="211"/>
  <c r="Q603" i="211"/>
  <c r="Q562" i="211"/>
  <c r="Q495" i="211"/>
  <c r="Q457" i="211"/>
  <c r="Q421" i="211"/>
  <c r="Q383" i="211"/>
  <c r="Q347" i="211"/>
  <c r="Q311" i="211"/>
  <c r="Q268" i="211"/>
  <c r="Q231" i="211"/>
  <c r="Q191" i="211"/>
  <c r="Q151" i="211"/>
  <c r="Q112" i="211"/>
  <c r="Q72" i="211"/>
  <c r="Q5023" i="211"/>
  <c r="Q4987" i="211"/>
  <c r="Q4951" i="211"/>
  <c r="Q4915" i="211"/>
  <c r="Q4879" i="211"/>
  <c r="Q4843" i="211"/>
  <c r="Q4807" i="211"/>
  <c r="Q4771" i="211"/>
  <c r="Q4703" i="211"/>
  <c r="Q4667" i="211"/>
  <c r="Q4631" i="211"/>
  <c r="Q4595" i="211"/>
  <c r="Q4559" i="211"/>
  <c r="Q4508" i="211"/>
  <c r="Q4472" i="211"/>
  <c r="Q4436" i="211"/>
  <c r="Q4400" i="211"/>
  <c r="Q4364" i="211"/>
  <c r="Q4328" i="211"/>
  <c r="Q4292" i="211"/>
  <c r="Q4256" i="211"/>
  <c r="Q4183" i="211"/>
  <c r="Q4145" i="211"/>
  <c r="Q4101" i="211"/>
  <c r="Q4065" i="211"/>
  <c r="Q4029" i="211"/>
  <c r="Q2567" i="211"/>
  <c r="Q2531" i="211"/>
  <c r="Q2459" i="211"/>
  <c r="Q2423" i="211"/>
  <c r="Q2386" i="211"/>
  <c r="Q2349" i="211"/>
  <c r="Q2172" i="211"/>
  <c r="Q2131" i="211"/>
  <c r="Q2065" i="211"/>
  <c r="Q2029" i="211"/>
  <c r="Q1993" i="211"/>
  <c r="Q1957" i="211"/>
  <c r="Q1913" i="211"/>
  <c r="Q1877" i="211"/>
  <c r="Q1841" i="211"/>
  <c r="Q1805" i="211"/>
  <c r="Q1769" i="211"/>
  <c r="Q1733" i="211"/>
  <c r="Q1697" i="211"/>
  <c r="Q1661" i="211"/>
  <c r="Q1625" i="211"/>
  <c r="Q1589" i="211"/>
  <c r="Q1553" i="211"/>
  <c r="Q1517" i="211"/>
  <c r="Q1455" i="211"/>
  <c r="Q1419" i="211"/>
  <c r="Q1381" i="211"/>
  <c r="Q1345" i="211"/>
  <c r="Q1289" i="211"/>
  <c r="Q1253" i="211"/>
  <c r="Q1217" i="211"/>
  <c r="Q1181" i="211"/>
  <c r="Q1143" i="211"/>
  <c r="Q1056" i="211"/>
  <c r="Q984" i="211"/>
  <c r="Q946" i="211"/>
  <c r="Q910" i="211"/>
  <c r="Q874" i="211"/>
  <c r="Q838" i="211"/>
  <c r="Q802" i="211"/>
  <c r="Q764" i="211"/>
  <c r="Q718" i="211"/>
  <c r="Q680" i="211"/>
  <c r="Q644" i="211"/>
  <c r="Q608" i="211"/>
  <c r="Q567" i="211"/>
  <c r="Q522" i="211"/>
  <c r="Q462" i="211"/>
  <c r="Q420" i="211"/>
  <c r="Q382" i="211"/>
  <c r="Q346" i="211"/>
  <c r="Q310" i="211"/>
  <c r="Q267" i="211"/>
  <c r="Q230" i="211"/>
  <c r="Q190" i="211"/>
  <c r="Q150" i="211"/>
  <c r="Q111" i="211"/>
  <c r="Q71" i="211"/>
  <c r="Q5022" i="211"/>
  <c r="Q4986" i="211"/>
  <c r="Q4950" i="211"/>
  <c r="Q4914" i="211"/>
  <c r="Q4878" i="211"/>
  <c r="Q4842" i="211"/>
  <c r="Q4806" i="211"/>
  <c r="Q4770" i="211"/>
  <c r="Q4702" i="211"/>
  <c r="Q4666" i="211"/>
  <c r="Q4630" i="211"/>
  <c r="Q4594" i="211"/>
  <c r="Q4558" i="211"/>
  <c r="Q4507" i="211"/>
  <c r="Q4471" i="211"/>
  <c r="Q4435" i="211"/>
  <c r="Q4399" i="211"/>
  <c r="Q4363" i="211"/>
  <c r="Q4327" i="211"/>
  <c r="Q4291" i="211"/>
  <c r="Q4255" i="211"/>
  <c r="Q4219" i="211"/>
  <c r="Q4181" i="211"/>
  <c r="Q4144" i="211"/>
  <c r="Q4100" i="211"/>
  <c r="Q4064" i="211"/>
  <c r="Q4028" i="211"/>
  <c r="Q2565" i="211"/>
  <c r="Q2530" i="211"/>
  <c r="Q2458" i="211"/>
  <c r="Q2422" i="211"/>
  <c r="Q2385" i="211"/>
  <c r="Q2348" i="211"/>
  <c r="Q2171" i="211"/>
  <c r="Q2130" i="211"/>
  <c r="Q2064" i="211"/>
  <c r="Q2028" i="211"/>
  <c r="Q1992" i="211"/>
  <c r="Q1956" i="211"/>
  <c r="Q1912" i="211"/>
  <c r="Q1876" i="211"/>
  <c r="Q1840" i="211"/>
  <c r="Q1804" i="211"/>
  <c r="Q1768" i="211"/>
  <c r="Q1732" i="211"/>
  <c r="Q1696" i="211"/>
  <c r="Q1660" i="211"/>
  <c r="Q1624" i="211"/>
  <c r="Q1588" i="211"/>
  <c r="Q1552" i="211"/>
  <c r="Q1516" i="211"/>
  <c r="Q1454" i="211"/>
  <c r="Q1418" i="211"/>
  <c r="Q1380" i="211"/>
  <c r="Q1344" i="211"/>
  <c r="Q1288" i="211"/>
  <c r="Q1252" i="211"/>
  <c r="Q1216" i="211"/>
  <c r="Q1180" i="211"/>
  <c r="Q1142" i="211"/>
  <c r="Q1091" i="211"/>
  <c r="Q1055" i="211"/>
  <c r="Q983" i="211"/>
  <c r="Q945" i="211"/>
  <c r="Q873" i="211"/>
  <c r="Q837" i="211"/>
  <c r="Q801" i="211"/>
  <c r="Q763" i="211"/>
  <c r="Q716" i="211"/>
  <c r="Q673" i="211"/>
  <c r="Q637" i="211"/>
  <c r="Q601" i="211"/>
  <c r="Q560" i="211"/>
  <c r="Q493" i="211"/>
  <c r="Q443" i="211"/>
  <c r="Q407" i="211"/>
  <c r="Q369" i="211"/>
  <c r="Q333" i="211"/>
  <c r="Q297" i="211"/>
  <c r="Q254" i="211"/>
  <c r="Q217" i="211"/>
  <c r="Q177" i="211"/>
  <c r="Q137" i="211"/>
  <c r="Q98" i="211"/>
  <c r="Q4943" i="211"/>
  <c r="Q456" i="211"/>
  <c r="Q496" i="211"/>
  <c r="Q699" i="211"/>
  <c r="Q5033" i="211"/>
  <c r="Q4997" i="211"/>
  <c r="Q4961" i="211"/>
  <c r="Q4925" i="211"/>
  <c r="Q4889" i="211"/>
  <c r="Q4853" i="211"/>
  <c r="Q4817" i="211"/>
  <c r="Q4781" i="211"/>
  <c r="Q4716" i="211"/>
  <c r="Q4671" i="211"/>
  <c r="Q4635" i="211"/>
  <c r="Q4599" i="211"/>
  <c r="Q4563" i="211"/>
  <c r="Q4512" i="211"/>
  <c r="Q4476" i="211"/>
  <c r="Q4440" i="211"/>
  <c r="Q4404" i="211"/>
  <c r="Q4368" i="211"/>
  <c r="Q4332" i="211"/>
  <c r="Q4296" i="211"/>
  <c r="Q4260" i="211"/>
  <c r="Q4224" i="211"/>
  <c r="Q4188" i="211"/>
  <c r="Q4149" i="211"/>
  <c r="Q4105" i="211"/>
  <c r="Q4069" i="211"/>
  <c r="Q4033" i="211"/>
  <c r="Q2571" i="211"/>
  <c r="Q2535" i="211"/>
  <c r="Q2499" i="211"/>
  <c r="Q2463" i="211"/>
  <c r="Q2427" i="211"/>
  <c r="Q2353" i="211"/>
  <c r="Q2176" i="211"/>
  <c r="Q2135" i="211"/>
  <c r="Q2069" i="211"/>
  <c r="Q2033" i="211"/>
  <c r="Q1961" i="211"/>
  <c r="Q1917" i="211"/>
  <c r="Q1881" i="211"/>
  <c r="Q1845" i="211"/>
  <c r="Q1809" i="211"/>
  <c r="Q1773" i="211"/>
  <c r="Q1737" i="211"/>
  <c r="Q1701" i="211"/>
  <c r="Q1665" i="211"/>
  <c r="Q1629" i="211"/>
  <c r="Q1593" i="211"/>
  <c r="Q1557" i="211"/>
  <c r="Q1521" i="211"/>
  <c r="Q1459" i="211"/>
  <c r="Q1423" i="211"/>
  <c r="Q1385" i="211"/>
  <c r="Q1349" i="211"/>
  <c r="Q1293" i="211"/>
  <c r="Q1257" i="211"/>
  <c r="Q1221" i="211"/>
  <c r="Q1185" i="211"/>
  <c r="Q1147" i="211"/>
  <c r="Q1096" i="211"/>
  <c r="Q1060" i="211"/>
  <c r="Q1024" i="211"/>
  <c r="Q988" i="211"/>
  <c r="Q950" i="211"/>
  <c r="Q914" i="211"/>
  <c r="Q878" i="211"/>
  <c r="Q806" i="211"/>
  <c r="Q768" i="211"/>
  <c r="Q715" i="211"/>
  <c r="Q672" i="211"/>
  <c r="Q600" i="211"/>
  <c r="Q559" i="211"/>
  <c r="Q492" i="211"/>
  <c r="Q442" i="211"/>
  <c r="Q406" i="211"/>
  <c r="Q368" i="211"/>
  <c r="Q332" i="211"/>
  <c r="Q291" i="211"/>
  <c r="Q253" i="211"/>
  <c r="Q216" i="211"/>
  <c r="Q176" i="211"/>
  <c r="Q136" i="211"/>
  <c r="Q97" i="211"/>
  <c r="Q5044" i="211"/>
  <c r="Q5008" i="211"/>
  <c r="Q4972" i="211"/>
  <c r="Q4936" i="211"/>
  <c r="Q4900" i="211"/>
  <c r="Q4864" i="211"/>
  <c r="Q4828" i="211"/>
  <c r="Q4792" i="211"/>
  <c r="Q4756" i="211"/>
  <c r="Q4688" i="211"/>
  <c r="Q4652" i="211"/>
  <c r="Q4616" i="211"/>
  <c r="Q4580" i="211"/>
  <c r="Q4539" i="211"/>
  <c r="Q4493" i="211"/>
  <c r="Q4457" i="211"/>
  <c r="Q4421" i="211"/>
  <c r="Q4349" i="211"/>
  <c r="Q4313" i="211"/>
  <c r="Q4277" i="211"/>
  <c r="Q4241" i="211"/>
  <c r="Q4205" i="211"/>
  <c r="Q4166" i="211"/>
  <c r="Q4125" i="211"/>
  <c r="Q4086" i="211"/>
  <c r="Q4050" i="211"/>
  <c r="Q4014" i="211"/>
  <c r="Q2552" i="211"/>
  <c r="Q2516" i="211"/>
  <c r="Q2480" i="211"/>
  <c r="Q2444" i="211"/>
  <c r="Q2407" i="211"/>
  <c r="Q2371" i="211"/>
  <c r="Q2155" i="211"/>
  <c r="Q2116" i="211"/>
  <c r="Q2050" i="211"/>
  <c r="Q2014" i="211"/>
  <c r="Q1978" i="211"/>
  <c r="Q1941" i="211"/>
  <c r="Q1898" i="211"/>
  <c r="Q1862" i="211"/>
  <c r="Q1826" i="211"/>
  <c r="Q1790" i="211"/>
  <c r="Q1754" i="211"/>
  <c r="Q1718" i="211"/>
  <c r="Q1682" i="211"/>
  <c r="Q1646" i="211"/>
  <c r="Q1610" i="211"/>
  <c r="Q1574" i="211"/>
  <c r="Q1538" i="211"/>
  <c r="Q1499" i="211"/>
  <c r="Q1404" i="211"/>
  <c r="Q1366" i="211"/>
  <c r="Q1310" i="211"/>
  <c r="Q1274" i="211"/>
  <c r="Q1238" i="211"/>
  <c r="Q1202" i="211"/>
  <c r="Q1113" i="211"/>
  <c r="Q1077" i="211"/>
  <c r="Q1041" i="211"/>
  <c r="Q1005" i="211"/>
  <c r="Q969" i="211"/>
  <c r="Q931" i="211"/>
  <c r="Q895" i="211"/>
  <c r="Q859" i="211"/>
  <c r="Q823" i="211"/>
  <c r="Q785" i="211"/>
  <c r="Q695" i="211"/>
  <c r="Q653" i="211"/>
  <c r="Q617" i="211"/>
  <c r="Q576" i="211"/>
  <c r="Q534" i="211"/>
  <c r="Q472" i="211"/>
  <c r="Q417" i="211"/>
  <c r="Q379" i="211"/>
  <c r="Q343" i="211"/>
  <c r="Q307" i="211"/>
  <c r="Q264" i="211"/>
  <c r="Q227" i="211"/>
  <c r="Q187" i="211"/>
  <c r="Q147" i="211"/>
  <c r="Q108" i="211"/>
  <c r="Q5013" i="211"/>
  <c r="Q4977" i="211"/>
  <c r="Q4941" i="211"/>
  <c r="Q4905" i="211"/>
  <c r="Q4869" i="211"/>
  <c r="Q4833" i="211"/>
  <c r="Q4797" i="211"/>
  <c r="Q4761" i="211"/>
  <c r="Q4693" i="211"/>
  <c r="Q4657" i="211"/>
  <c r="Q4621" i="211"/>
  <c r="Q4585" i="211"/>
  <c r="Q4549" i="211"/>
  <c r="Q4498" i="211"/>
  <c r="Q4462" i="211"/>
  <c r="Q4426" i="211"/>
  <c r="Q4390" i="211"/>
  <c r="Q4354" i="211"/>
  <c r="Q4318" i="211"/>
  <c r="Q4282" i="211"/>
  <c r="Q4246" i="211"/>
  <c r="Q4210" i="211"/>
  <c r="Q4171" i="211"/>
  <c r="Q4132" i="211"/>
  <c r="Q4091" i="211"/>
  <c r="Q4055" i="211"/>
  <c r="Q4019" i="211"/>
  <c r="Q2557" i="211"/>
  <c r="Q2521" i="211"/>
  <c r="Q2485" i="211"/>
  <c r="Q2449" i="211"/>
  <c r="Q2376" i="211"/>
  <c r="Q2160" i="211"/>
  <c r="Q2121" i="211"/>
  <c r="Q2055" i="211"/>
  <c r="Q2019" i="211"/>
  <c r="Q1983" i="211"/>
  <c r="Q1946" i="211"/>
  <c r="Q1903" i="211"/>
  <c r="Q1867" i="211"/>
  <c r="Q1831" i="211"/>
  <c r="Q1795" i="211"/>
  <c r="Q1759" i="211"/>
  <c r="Q1723" i="211"/>
  <c r="Q1687" i="211"/>
  <c r="Q1651" i="211"/>
  <c r="Q1615" i="211"/>
  <c r="Q1579" i="211"/>
  <c r="Q1543" i="211"/>
  <c r="Q1507" i="211"/>
  <c r="Q1445" i="211"/>
  <c r="Q1409" i="211"/>
  <c r="Q1371" i="211"/>
  <c r="Q1279" i="211"/>
  <c r="Q1243" i="211"/>
  <c r="Q1207" i="211"/>
  <c r="Q1171" i="211"/>
  <c r="Q1118" i="211"/>
  <c r="Q1082" i="211"/>
  <c r="Q1046" i="211"/>
  <c r="Q1010" i="211"/>
  <c r="Q974" i="211"/>
  <c r="Q936" i="211"/>
  <c r="Q900" i="211"/>
  <c r="Q864" i="211"/>
  <c r="Q828" i="211"/>
  <c r="Q790" i="211"/>
  <c r="Q754" i="211"/>
  <c r="Q694" i="211"/>
  <c r="Q658" i="211"/>
  <c r="Q622" i="211"/>
  <c r="Q543" i="211"/>
  <c r="Q464" i="211"/>
  <c r="Q416" i="211"/>
  <c r="Q378" i="211"/>
  <c r="Q342" i="211"/>
  <c r="Q306" i="211"/>
  <c r="Q263" i="211"/>
  <c r="Q226" i="211"/>
  <c r="Q186" i="211"/>
  <c r="Q146" i="211"/>
  <c r="Q107" i="211"/>
  <c r="Q67" i="211"/>
  <c r="Q5018" i="211"/>
  <c r="Q4982" i="211"/>
  <c r="Q4946" i="211"/>
  <c r="Q4910" i="211"/>
  <c r="Q4874" i="211"/>
  <c r="Q4838" i="211"/>
  <c r="Q4802" i="211"/>
  <c r="Q4766" i="211"/>
  <c r="Q4698" i="211"/>
  <c r="Q4662" i="211"/>
  <c r="Q4626" i="211"/>
  <c r="Q4590" i="211"/>
  <c r="Q4554" i="211"/>
  <c r="Q4503" i="211"/>
  <c r="Q4467" i="211"/>
  <c r="Q4431" i="211"/>
  <c r="Q4395" i="211"/>
  <c r="Q4359" i="211"/>
  <c r="Q4323" i="211"/>
  <c r="Q4287" i="211"/>
  <c r="Q4251" i="211"/>
  <c r="Q4215" i="211"/>
  <c r="Q4176" i="211"/>
  <c r="Q4139" i="211"/>
  <c r="Q4096" i="211"/>
  <c r="Q4060" i="211"/>
  <c r="Q4024" i="211"/>
  <c r="Q2562" i="211"/>
  <c r="Q2526" i="211"/>
  <c r="Q2454" i="211"/>
  <c r="Q2418" i="211"/>
  <c r="Q2381" i="211"/>
  <c r="Q2167" i="211"/>
  <c r="Q2126" i="211"/>
  <c r="Q2060" i="211"/>
  <c r="Q2024" i="211"/>
  <c r="Q1988" i="211"/>
  <c r="Q1952" i="211"/>
  <c r="Q1908" i="211"/>
  <c r="Q1836" i="211"/>
  <c r="Q1800" i="211"/>
  <c r="Q1764" i="211"/>
  <c r="Q1728" i="211"/>
  <c r="Q1692" i="211"/>
  <c r="Q1656" i="211"/>
  <c r="Q1620" i="211"/>
  <c r="Q1584" i="211"/>
  <c r="Q1548" i="211"/>
  <c r="Q1512" i="211"/>
  <c r="Q1450" i="211"/>
  <c r="Q1414" i="211"/>
  <c r="Q1376" i="211"/>
  <c r="Q1338" i="211"/>
  <c r="Q1284" i="211"/>
  <c r="Q1248" i="211"/>
  <c r="Q1176" i="211"/>
  <c r="Q1138" i="211"/>
  <c r="Q1051" i="211"/>
  <c r="Q1015" i="211"/>
  <c r="Q979" i="211"/>
  <c r="Q941" i="211"/>
  <c r="Q904" i="211"/>
  <c r="Q869" i="211"/>
  <c r="Q833" i="211"/>
  <c r="Q797" i="211"/>
  <c r="Q759" i="211"/>
  <c r="Q712" i="211"/>
  <c r="Q669" i="211"/>
  <c r="Q633" i="211"/>
  <c r="Q592" i="211"/>
  <c r="Q556" i="211"/>
  <c r="Q489" i="211"/>
  <c r="Q451" i="211"/>
  <c r="Q415" i="211"/>
  <c r="Q377" i="211"/>
  <c r="Q341" i="211"/>
  <c r="Q305" i="211"/>
  <c r="Q262" i="211"/>
  <c r="Q225" i="211"/>
  <c r="Q185" i="211"/>
  <c r="Q145" i="211"/>
  <c r="Q106" i="211"/>
  <c r="Q66" i="211"/>
  <c r="Q5017" i="211"/>
  <c r="Q4981" i="211"/>
  <c r="Q4945" i="211"/>
  <c r="Q4909" i="211"/>
  <c r="Q4873" i="211"/>
  <c r="Q4837" i="211"/>
  <c r="Q4801" i="211"/>
  <c r="Q4765" i="211"/>
  <c r="Q4697" i="211"/>
  <c r="Q4661" i="211"/>
  <c r="Q4625" i="211"/>
  <c r="Q4589" i="211"/>
  <c r="Q4553" i="211"/>
  <c r="Q4502" i="211"/>
  <c r="Q4466" i="211"/>
  <c r="Q4430" i="211"/>
  <c r="Q4394" i="211"/>
  <c r="Q4358" i="211"/>
  <c r="Q4322" i="211"/>
  <c r="Q4286" i="211"/>
  <c r="Q4250" i="211"/>
  <c r="Q4214" i="211"/>
  <c r="Q4175" i="211"/>
  <c r="Q4138" i="211"/>
  <c r="Q4095" i="211"/>
  <c r="Q4059" i="211"/>
  <c r="Q4023" i="211"/>
  <c r="Q2561" i="211"/>
  <c r="Q2525" i="211"/>
  <c r="Q2453" i="211"/>
  <c r="Q2417" i="211"/>
  <c r="Q2380" i="211"/>
  <c r="Q2344" i="211"/>
  <c r="Q2166" i="211"/>
  <c r="Q2125" i="211"/>
  <c r="Q2059" i="211"/>
  <c r="Q2023" i="211"/>
  <c r="Q1987" i="211"/>
  <c r="Q1951" i="211"/>
  <c r="Q1907" i="211"/>
  <c r="Q1871" i="211"/>
  <c r="Q1835" i="211"/>
  <c r="Q1799" i="211"/>
  <c r="Q1763" i="211"/>
  <c r="Q1727" i="211"/>
  <c r="Q1691" i="211"/>
  <c r="Q1655" i="211"/>
  <c r="Q1619" i="211"/>
  <c r="Q1583" i="211"/>
  <c r="Q1547" i="211"/>
  <c r="Q1511" i="211"/>
  <c r="Q1449" i="211"/>
  <c r="Q1413" i="211"/>
  <c r="Q1375" i="211"/>
  <c r="Q1337" i="211"/>
  <c r="Q1283" i="211"/>
  <c r="Q1247" i="211"/>
  <c r="Q1175" i="211"/>
  <c r="Q1137" i="211"/>
  <c r="Q1086" i="211"/>
  <c r="Q1050" i="211"/>
  <c r="Q1014" i="211"/>
  <c r="Q978" i="211"/>
  <c r="Q940" i="211"/>
  <c r="Q868" i="211"/>
  <c r="Q832" i="211"/>
  <c r="Q796" i="211"/>
  <c r="Q758" i="211"/>
  <c r="Q711" i="211"/>
  <c r="Q674" i="211"/>
  <c r="Q638" i="211"/>
  <c r="Q602" i="211"/>
  <c r="Q561" i="211"/>
  <c r="Q494" i="211"/>
  <c r="Q450" i="211"/>
  <c r="Q414" i="211"/>
  <c r="Q376" i="211"/>
  <c r="Q340" i="211"/>
  <c r="Q304" i="211"/>
  <c r="Q261" i="211"/>
  <c r="Q184" i="211"/>
  <c r="Q144" i="211"/>
  <c r="Q105" i="211"/>
  <c r="Q65" i="211"/>
  <c r="Q5016" i="211"/>
  <c r="Q4980" i="211"/>
  <c r="Q4944" i="211"/>
  <c r="Q4908" i="211"/>
  <c r="Q4872" i="211"/>
  <c r="Q4836" i="211"/>
  <c r="Q4800" i="211"/>
  <c r="Q4764" i="211"/>
  <c r="Q4696" i="211"/>
  <c r="Q4660" i="211"/>
  <c r="Q4624" i="211"/>
  <c r="Q4588" i="211"/>
  <c r="Q4552" i="211"/>
  <c r="Q4501" i="211"/>
  <c r="Q4465" i="211"/>
  <c r="Q4429" i="211"/>
  <c r="Q4393" i="211"/>
  <c r="Q4357" i="211"/>
  <c r="Q4321" i="211"/>
  <c r="Q4285" i="211"/>
  <c r="Q4249" i="211"/>
  <c r="Q4213" i="211"/>
  <c r="Q4174" i="211"/>
  <c r="Q4136" i="211"/>
  <c r="Q4094" i="211"/>
  <c r="Q4058" i="211"/>
  <c r="Q4022" i="211"/>
  <c r="Q2524" i="211"/>
  <c r="Q2488" i="211"/>
  <c r="Q2452" i="211"/>
  <c r="Q2416" i="211"/>
  <c r="Q2379" i="211"/>
  <c r="Q2165" i="211"/>
  <c r="Q2124" i="211"/>
  <c r="Q2058" i="211"/>
  <c r="Q2022" i="211"/>
  <c r="Q1986" i="211"/>
  <c r="Q1950" i="211"/>
  <c r="Q1906" i="211"/>
  <c r="Q1870" i="211"/>
  <c r="Q1834" i="211"/>
  <c r="Q1798" i="211"/>
  <c r="Q1762" i="211"/>
  <c r="Q1726" i="211"/>
  <c r="Q1690" i="211"/>
  <c r="Q1654" i="211"/>
  <c r="Q1618" i="211"/>
  <c r="Q1582" i="211"/>
  <c r="Q1546" i="211"/>
  <c r="Q1510" i="211"/>
  <c r="Q1448" i="211"/>
  <c r="Q1412" i="211"/>
  <c r="Q1374" i="211"/>
  <c r="Q1336" i="211"/>
  <c r="Q1282" i="211"/>
  <c r="Q1246" i="211"/>
  <c r="Q1210" i="211"/>
  <c r="Q1174" i="211"/>
  <c r="Q1136" i="211"/>
  <c r="Q1085" i="211"/>
  <c r="Q1049" i="211"/>
  <c r="Q1013" i="211"/>
  <c r="Q977" i="211"/>
  <c r="Q939" i="211"/>
  <c r="Q903" i="211"/>
  <c r="Q867" i="211"/>
  <c r="Q831" i="211"/>
  <c r="Q795" i="211"/>
  <c r="Q757" i="211"/>
  <c r="Q710" i="211"/>
  <c r="Q667" i="211"/>
  <c r="Q631" i="211"/>
  <c r="Q590" i="211"/>
  <c r="Q554" i="211"/>
  <c r="Q487" i="211"/>
  <c r="Q437" i="211"/>
  <c r="Q401" i="211"/>
  <c r="Q363" i="211"/>
  <c r="Q327" i="211"/>
  <c r="Q286" i="211"/>
  <c r="Q248" i="211"/>
  <c r="Q211" i="211"/>
  <c r="Q171" i="211"/>
  <c r="Q131" i="211"/>
  <c r="Q91" i="211"/>
  <c r="Q684" i="211"/>
  <c r="Q446" i="211"/>
  <c r="Q459" i="211"/>
  <c r="Q726" i="211"/>
  <c r="Q5027" i="211"/>
  <c r="Q4991" i="211"/>
  <c r="Q4955" i="211"/>
  <c r="Q4919" i="211"/>
  <c r="Q4883" i="211"/>
  <c r="Q4847" i="211"/>
  <c r="Q4811" i="211"/>
  <c r="Q4775" i="211"/>
  <c r="Q4701" i="211"/>
  <c r="Q4665" i="211"/>
  <c r="Q4629" i="211"/>
  <c r="Q4593" i="211"/>
  <c r="Q4557" i="211"/>
  <c r="Q4506" i="211"/>
  <c r="Q4470" i="211"/>
  <c r="Q4434" i="211"/>
  <c r="Q4398" i="211"/>
  <c r="Q4362" i="211"/>
  <c r="Q4326" i="211"/>
  <c r="Q4290" i="211"/>
  <c r="Q4254" i="211"/>
  <c r="Q4218" i="211"/>
  <c r="Q4180" i="211"/>
  <c r="Q4143" i="211"/>
  <c r="Q4099" i="211"/>
  <c r="Q4063" i="211"/>
  <c r="Q4027" i="211"/>
  <c r="Q2564" i="211"/>
  <c r="Q2529" i="211"/>
  <c r="Q2457" i="211"/>
  <c r="Q2421" i="211"/>
  <c r="Q2384" i="211"/>
  <c r="Q2347" i="211"/>
  <c r="Q2170" i="211"/>
  <c r="Q2129" i="211"/>
  <c r="Q2063" i="211"/>
  <c r="Q2027" i="211"/>
  <c r="Q1991" i="211"/>
  <c r="Q1955" i="211"/>
  <c r="Q1911" i="211"/>
  <c r="Q1875" i="211"/>
  <c r="Q1839" i="211"/>
  <c r="Q1803" i="211"/>
  <c r="Q1767" i="211"/>
  <c r="Q1731" i="211"/>
  <c r="Q1695" i="211"/>
  <c r="Q1659" i="211"/>
  <c r="Q1623" i="211"/>
  <c r="Q1587" i="211"/>
  <c r="Q1551" i="211"/>
  <c r="Q1515" i="211"/>
  <c r="Q1453" i="211"/>
  <c r="Q1417" i="211"/>
  <c r="Q1379" i="211"/>
  <c r="Q1343" i="211"/>
  <c r="Q1287" i="211"/>
  <c r="Q1251" i="211"/>
  <c r="Q1215" i="211"/>
  <c r="Q1179" i="211"/>
  <c r="Q1141" i="211"/>
  <c r="Q1090" i="211"/>
  <c r="Q1054" i="211"/>
  <c r="Q982" i="211"/>
  <c r="Q944" i="211"/>
  <c r="Q872" i="211"/>
  <c r="Q836" i="211"/>
  <c r="Q800" i="211"/>
  <c r="Q762" i="211"/>
  <c r="Q707" i="211"/>
  <c r="Q666" i="211"/>
  <c r="Q630" i="211"/>
  <c r="Q589" i="211"/>
  <c r="Q553" i="211"/>
  <c r="Q486" i="211"/>
  <c r="Q436" i="211"/>
  <c r="Q400" i="211"/>
  <c r="Q362" i="211"/>
  <c r="Q326" i="211"/>
  <c r="Q285" i="211"/>
  <c r="Q247" i="211"/>
  <c r="Q210" i="211"/>
  <c r="Q170" i="211"/>
  <c r="Q130" i="211"/>
  <c r="Q89" i="211"/>
  <c r="Q5038" i="211"/>
  <c r="Q5002" i="211"/>
  <c r="Q4966" i="211"/>
  <c r="Q4930" i="211"/>
  <c r="Q4894" i="211"/>
  <c r="Q4858" i="211"/>
  <c r="Q4822" i="211"/>
  <c r="Q4786" i="211"/>
  <c r="Q4735" i="211"/>
  <c r="Q4682" i="211"/>
  <c r="Q4646" i="211"/>
  <c r="Q4610" i="211"/>
  <c r="Q4574" i="211"/>
  <c r="Q4524" i="211"/>
  <c r="Q4487" i="211"/>
  <c r="Q4451" i="211"/>
  <c r="Q4415" i="211"/>
  <c r="Q4379" i="211"/>
  <c r="Q4343" i="211"/>
  <c r="Q4307" i="211"/>
  <c r="Q4271" i="211"/>
  <c r="Q4235" i="211"/>
  <c r="Q4199" i="211"/>
  <c r="Q4160" i="211"/>
  <c r="Q4116" i="211"/>
  <c r="Q4080" i="211"/>
  <c r="Q4044" i="211"/>
  <c r="Q2586" i="211"/>
  <c r="Q2546" i="211"/>
  <c r="Q2510" i="211"/>
  <c r="Q2474" i="211"/>
  <c r="Q2438" i="211"/>
  <c r="Q2401" i="211"/>
  <c r="Q2364" i="211"/>
  <c r="Q2194" i="211"/>
  <c r="Q2146" i="211"/>
  <c r="Q2044" i="211"/>
  <c r="Q2008" i="211"/>
  <c r="Q1972" i="211"/>
  <c r="Q1928" i="211"/>
  <c r="Q1892" i="211"/>
  <c r="Q1856" i="211"/>
  <c r="Q1820" i="211"/>
  <c r="Q1784" i="211"/>
  <c r="Q1748" i="211"/>
  <c r="Q1712" i="211"/>
  <c r="Q1676" i="211"/>
  <c r="Q1640" i="211"/>
  <c r="Q1604" i="211"/>
  <c r="Q1568" i="211"/>
  <c r="Q1532" i="211"/>
  <c r="Q1493" i="211"/>
  <c r="Q1434" i="211"/>
  <c r="Q1398" i="211"/>
  <c r="Q1360" i="211"/>
  <c r="Q1304" i="211"/>
  <c r="Q1268" i="211"/>
  <c r="Q1232" i="211"/>
  <c r="Q1196" i="211"/>
  <c r="Q1160" i="211"/>
  <c r="Q1107" i="211"/>
  <c r="Q1071" i="211"/>
  <c r="Q1035" i="211"/>
  <c r="Q999" i="211"/>
  <c r="Q963" i="211"/>
  <c r="Q925" i="211"/>
  <c r="Q889" i="211"/>
  <c r="Q853" i="211"/>
  <c r="Q817" i="211"/>
  <c r="Q779" i="211"/>
  <c r="Q689" i="211"/>
  <c r="Q647" i="211"/>
  <c r="Q611" i="211"/>
  <c r="Q570" i="211"/>
  <c r="Q525" i="211"/>
  <c r="Q453" i="211"/>
  <c r="Q411" i="211"/>
  <c r="Q373" i="211"/>
  <c r="Q337" i="211"/>
  <c r="Q301" i="211"/>
  <c r="Q258" i="211"/>
  <c r="Q221" i="211"/>
  <c r="Q181" i="211"/>
  <c r="Q141" i="211"/>
  <c r="Q102" i="211"/>
  <c r="Q5043" i="211"/>
  <c r="Q5007" i="211"/>
  <c r="Q4971" i="211"/>
  <c r="Q4935" i="211"/>
  <c r="Q4899" i="211"/>
  <c r="Q4863" i="211"/>
  <c r="Q4827" i="211"/>
  <c r="Q4791" i="211"/>
  <c r="Q4755" i="211"/>
  <c r="Q4687" i="211"/>
  <c r="Q4651" i="211"/>
  <c r="Q4615" i="211"/>
  <c r="Q4579" i="211"/>
  <c r="Q4538" i="211"/>
  <c r="Q4492" i="211"/>
  <c r="Q4456" i="211"/>
  <c r="Q4420" i="211"/>
  <c r="Q4382" i="211"/>
  <c r="Q4348" i="211"/>
  <c r="Q4312" i="211"/>
  <c r="Q4276" i="211"/>
  <c r="Q4240" i="211"/>
  <c r="Q4204" i="211"/>
  <c r="Q4165" i="211"/>
  <c r="Q4123" i="211"/>
  <c r="Q4085" i="211"/>
  <c r="Q4049" i="211"/>
  <c r="Q4013" i="211"/>
  <c r="Q2551" i="211"/>
  <c r="Q2515" i="211"/>
  <c r="Q2479" i="211"/>
  <c r="Q2443" i="211"/>
  <c r="Q2406" i="211"/>
  <c r="Q2370" i="211"/>
  <c r="Q2154" i="211"/>
  <c r="Q2115" i="211"/>
  <c r="Q2049" i="211"/>
  <c r="Q2013" i="211"/>
  <c r="Q1977" i="211"/>
  <c r="Q1938" i="211"/>
  <c r="Q1897" i="211"/>
  <c r="Q1861" i="211"/>
  <c r="Q1825" i="211"/>
  <c r="Q1789" i="211"/>
  <c r="Q1753" i="211"/>
  <c r="Q1717" i="211"/>
  <c r="Q1681" i="211"/>
  <c r="Q1645" i="211"/>
  <c r="Q1609" i="211"/>
  <c r="Q1573" i="211"/>
  <c r="Q1537" i="211"/>
  <c r="Q1498" i="211"/>
  <c r="Q1403" i="211"/>
  <c r="Q1365" i="211"/>
  <c r="Q1309" i="211"/>
  <c r="Q1273" i="211"/>
  <c r="Q1237" i="211"/>
  <c r="Q1201" i="211"/>
  <c r="Q1165" i="211"/>
  <c r="Q1112" i="211"/>
  <c r="Q1076" i="211"/>
  <c r="Q1040" i="211"/>
  <c r="Q1004" i="211"/>
  <c r="Q968" i="211"/>
  <c r="Q930" i="211"/>
  <c r="Q894" i="211"/>
  <c r="Q858" i="211"/>
  <c r="Q822" i="211"/>
  <c r="Q784" i="211"/>
  <c r="Q688" i="211"/>
  <c r="Q652" i="211"/>
  <c r="Q616" i="211"/>
  <c r="Q575" i="211"/>
  <c r="Q533" i="211"/>
  <c r="Q458" i="211"/>
  <c r="Q372" i="211"/>
  <c r="Q336" i="211"/>
  <c r="Q300" i="211"/>
  <c r="Q257" i="211"/>
  <c r="Q220" i="211"/>
  <c r="Q180" i="211"/>
  <c r="Q140" i="211"/>
  <c r="Q101" i="211"/>
  <c r="Q5012" i="211"/>
  <c r="Q4976" i="211"/>
  <c r="Q4940" i="211"/>
  <c r="Q4904" i="211"/>
  <c r="Q4868" i="211"/>
  <c r="Q4832" i="211"/>
  <c r="Q4796" i="211"/>
  <c r="Q4760" i="211"/>
  <c r="Q4692" i="211"/>
  <c r="Q4656" i="211"/>
  <c r="Q4620" i="211"/>
  <c r="Q4584" i="211"/>
  <c r="Q4548" i="211"/>
  <c r="Q4497" i="211"/>
  <c r="Q4461" i="211"/>
  <c r="Q4425" i="211"/>
  <c r="Q4389" i="211"/>
  <c r="Q4353" i="211"/>
  <c r="Q4317" i="211"/>
  <c r="Q4281" i="211"/>
  <c r="Q4245" i="211"/>
  <c r="Q4209" i="211"/>
  <c r="Q4170" i="211"/>
  <c r="Q4131" i="211"/>
  <c r="Q4090" i="211"/>
  <c r="Q4054" i="211"/>
  <c r="Q4018" i="211"/>
  <c r="Q2556" i="211"/>
  <c r="Q2520" i="211"/>
  <c r="Q2484" i="211"/>
  <c r="Q2448" i="211"/>
  <c r="Q2412" i="211"/>
  <c r="Q2375" i="211"/>
  <c r="Q2159" i="211"/>
  <c r="Q2120" i="211"/>
  <c r="Q2054" i="211"/>
  <c r="Q2018" i="211"/>
  <c r="Q1982" i="211"/>
  <c r="Q1945" i="211"/>
  <c r="Q1902" i="211"/>
  <c r="Q1866" i="211"/>
  <c r="Q1830" i="211"/>
  <c r="Q1794" i="211"/>
  <c r="Q1758" i="211"/>
  <c r="Q1722" i="211"/>
  <c r="Q1686" i="211"/>
  <c r="Q1650" i="211"/>
  <c r="Q1614" i="211"/>
  <c r="Q1578" i="211"/>
  <c r="Q1542" i="211"/>
  <c r="Q1444" i="211"/>
  <c r="Q1408" i="211"/>
  <c r="Q1370" i="211"/>
  <c r="Q1278" i="211"/>
  <c r="Q1242" i="211"/>
  <c r="Q1206" i="211"/>
  <c r="Q1170" i="211"/>
  <c r="Q1117" i="211"/>
  <c r="Q1081" i="211"/>
  <c r="Q1045" i="211"/>
  <c r="Q1009" i="211"/>
  <c r="Q973" i="211"/>
  <c r="Q935" i="211"/>
  <c r="Q899" i="211"/>
  <c r="Q863" i="211"/>
  <c r="Q827" i="211"/>
  <c r="Q789" i="211"/>
  <c r="Q753" i="211"/>
  <c r="Q704" i="211"/>
  <c r="Q663" i="211"/>
  <c r="Q627" i="211"/>
  <c r="Q586" i="211"/>
  <c r="Q550" i="211"/>
  <c r="Q482" i="211"/>
  <c r="Q445" i="211"/>
  <c r="Q409" i="211"/>
  <c r="Q371" i="211"/>
  <c r="Q335" i="211"/>
  <c r="Q299" i="211"/>
  <c r="Q256" i="211"/>
  <c r="Q219" i="211"/>
  <c r="Q179" i="211"/>
  <c r="Q139" i="211"/>
  <c r="Q100" i="211"/>
  <c r="Q5048" i="211"/>
  <c r="Q5011" i="211"/>
  <c r="Q4975" i="211"/>
  <c r="Q4939" i="211"/>
  <c r="Q4903" i="211"/>
  <c r="Q4867" i="211"/>
  <c r="Q4831" i="211"/>
  <c r="Q4795" i="211"/>
  <c r="Q4759" i="211"/>
  <c r="Q4691" i="211"/>
  <c r="Q4655" i="211"/>
  <c r="Q4619" i="211"/>
  <c r="Q4583" i="211"/>
  <c r="Q4542" i="211"/>
  <c r="Q4496" i="211"/>
  <c r="Q4460" i="211"/>
  <c r="Q4424" i="211"/>
  <c r="Q4388" i="211"/>
  <c r="Q4352" i="211"/>
  <c r="Q4316" i="211"/>
  <c r="Q4280" i="211"/>
  <c r="Q4244" i="211"/>
  <c r="Q4208" i="211"/>
  <c r="Q4169" i="211"/>
  <c r="Q4129" i="211"/>
  <c r="Q4089" i="211"/>
  <c r="Q4053" i="211"/>
  <c r="Q4017" i="211"/>
  <c r="Q2555" i="211"/>
  <c r="Q2519" i="211"/>
  <c r="Q2483" i="211"/>
  <c r="Q2447" i="211"/>
  <c r="Q2411" i="211"/>
  <c r="Q2374" i="211"/>
  <c r="Q2158" i="211"/>
  <c r="Q2119" i="211"/>
  <c r="Q2053" i="211"/>
  <c r="Q2017" i="211"/>
  <c r="Q1981" i="211"/>
  <c r="Q1944" i="211"/>
  <c r="Q1901" i="211"/>
  <c r="Q1865" i="211"/>
  <c r="Q1829" i="211"/>
  <c r="Q1793" i="211"/>
  <c r="Q1757" i="211"/>
  <c r="Q1721" i="211"/>
  <c r="Q1685" i="211"/>
  <c r="Q1649" i="211"/>
  <c r="Q1613" i="211"/>
  <c r="Q1577" i="211"/>
  <c r="Q1541" i="211"/>
  <c r="Q1443" i="211"/>
  <c r="Q1407" i="211"/>
  <c r="Q1369" i="211"/>
  <c r="Q1331" i="211"/>
  <c r="Q1277" i="211"/>
  <c r="Q1241" i="211"/>
  <c r="Q1205" i="211"/>
  <c r="Q1169" i="211"/>
  <c r="Q1116" i="211"/>
  <c r="Q1080" i="211"/>
  <c r="Q1044" i="211"/>
  <c r="Q1008" i="211"/>
  <c r="Q972" i="211"/>
  <c r="Q934" i="211"/>
  <c r="Q898" i="211"/>
  <c r="Q862" i="211"/>
  <c r="Q826" i="211"/>
  <c r="Q788" i="211"/>
  <c r="Q703" i="211"/>
  <c r="Q668" i="211"/>
  <c r="Q632" i="211"/>
  <c r="Q591" i="211"/>
  <c r="Q555" i="211"/>
  <c r="Q488" i="211"/>
  <c r="Q444" i="211"/>
  <c r="Q408" i="211"/>
  <c r="Q370" i="211"/>
  <c r="Q334" i="211"/>
  <c r="Q298" i="211"/>
  <c r="Q255" i="211"/>
  <c r="Q218" i="211"/>
  <c r="Q178" i="211"/>
  <c r="Q138" i="211"/>
  <c r="Q99" i="211"/>
  <c r="Q5046" i="211"/>
  <c r="Q5010" i="211"/>
  <c r="Q4974" i="211"/>
  <c r="Q4938" i="211"/>
  <c r="Q4902" i="211"/>
  <c r="Q4866" i="211"/>
  <c r="Q4830" i="211"/>
  <c r="Q4794" i="211"/>
  <c r="Q4758" i="211"/>
  <c r="Q4690" i="211"/>
  <c r="Q4654" i="211"/>
  <c r="Q4618" i="211"/>
  <c r="Q4582" i="211"/>
  <c r="Q4541" i="211"/>
  <c r="Q4495" i="211"/>
  <c r="Q4459" i="211"/>
  <c r="Q4423" i="211"/>
  <c r="Q4387" i="211"/>
  <c r="Q4351" i="211"/>
  <c r="Q4315" i="211"/>
  <c r="Q4279" i="211"/>
  <c r="Q4243" i="211"/>
  <c r="Q4207" i="211"/>
  <c r="Q4168" i="211"/>
  <c r="Q4128" i="211"/>
  <c r="Q4088" i="211"/>
  <c r="Q4052" i="211"/>
  <c r="Q4016" i="211"/>
  <c r="Q2554" i="211"/>
  <c r="Q2518" i="211"/>
  <c r="Q2482" i="211"/>
  <c r="Q2446" i="211"/>
  <c r="Q2410" i="211"/>
  <c r="Q2373" i="211"/>
  <c r="Q2157" i="211"/>
  <c r="Q2118" i="211"/>
  <c r="Q2052" i="211"/>
  <c r="Q2016" i="211"/>
  <c r="Q1980" i="211"/>
  <c r="Q1943" i="211"/>
  <c r="Q1900" i="211"/>
  <c r="Q1864" i="211"/>
  <c r="Q1828" i="211"/>
  <c r="Q1792" i="211"/>
  <c r="Q1756" i="211"/>
  <c r="Q1720" i="211"/>
  <c r="Q1684" i="211"/>
  <c r="Q1648" i="211"/>
  <c r="Q1612" i="211"/>
  <c r="Q1576" i="211"/>
  <c r="Q1540" i="211"/>
  <c r="Q1504" i="211"/>
  <c r="Q1442" i="211"/>
  <c r="Q1406" i="211"/>
  <c r="Q1368" i="211"/>
  <c r="Q1330" i="211"/>
  <c r="Q1276" i="211"/>
  <c r="Q1240" i="211"/>
  <c r="Q1204" i="211"/>
  <c r="Q1168" i="211"/>
  <c r="Q1115" i="211"/>
  <c r="Q1079" i="211"/>
  <c r="Q1043" i="211"/>
  <c r="Q1007" i="211"/>
  <c r="Q971" i="211"/>
  <c r="Q933" i="211"/>
  <c r="Q897" i="211"/>
  <c r="Q861" i="211"/>
  <c r="Q825" i="211"/>
  <c r="Q787" i="211"/>
  <c r="Q702" i="211"/>
  <c r="Q661" i="211"/>
  <c r="Q625" i="211"/>
  <c r="Q584" i="211"/>
  <c r="Q548" i="211"/>
  <c r="Q480" i="211"/>
  <c r="Q431" i="211"/>
  <c r="Q395" i="211"/>
  <c r="Q357" i="211"/>
  <c r="Q321" i="211"/>
  <c r="Q278" i="211"/>
  <c r="Q242" i="211"/>
  <c r="Q205" i="211"/>
  <c r="Q165" i="211"/>
  <c r="Q125" i="211"/>
  <c r="Q83" i="211"/>
  <c r="Q5015" i="211"/>
  <c r="Q447" i="211"/>
  <c r="Q465" i="211"/>
  <c r="Q683" i="211"/>
  <c r="Q728" i="211"/>
  <c r="Q5021" i="211"/>
  <c r="Q4985" i="211"/>
  <c r="Q4949" i="211"/>
  <c r="Q4913" i="211"/>
  <c r="Q4877" i="211"/>
  <c r="Q4841" i="211"/>
  <c r="Q4805" i="211"/>
  <c r="Q4769" i="211"/>
  <c r="Q4695" i="211"/>
  <c r="Q4659" i="211"/>
  <c r="Q4623" i="211"/>
  <c r="Q4587" i="211"/>
  <c r="Q4551" i="211"/>
  <c r="Q4500" i="211"/>
  <c r="Q4464" i="211"/>
  <c r="Q4428" i="211"/>
  <c r="Q4392" i="211"/>
  <c r="Q4356" i="211"/>
  <c r="Q4320" i="211"/>
  <c r="Q4284" i="211"/>
  <c r="Q4248" i="211"/>
  <c r="Q4173" i="211"/>
  <c r="Q4135" i="211"/>
  <c r="Q4093" i="211"/>
  <c r="Q4057" i="211"/>
  <c r="Q4021" i="211"/>
  <c r="Q2559" i="211"/>
  <c r="Q2523" i="211"/>
  <c r="Q2487" i="211"/>
  <c r="Q2451" i="211"/>
  <c r="Q2415" i="211"/>
  <c r="Q2378" i="211"/>
  <c r="Q2164" i="211"/>
  <c r="Q2123" i="211"/>
  <c r="Q2057" i="211"/>
  <c r="Q2021" i="211"/>
  <c r="Q1985" i="211"/>
  <c r="Q1949" i="211"/>
  <c r="Q1905" i="211"/>
  <c r="Q1869" i="211"/>
  <c r="Q1833" i="211"/>
  <c r="Q1797" i="211"/>
  <c r="Q1761" i="211"/>
  <c r="Q1725" i="211"/>
  <c r="Q1689" i="211"/>
  <c r="Q1653" i="211"/>
  <c r="Q1617" i="211"/>
  <c r="Q1581" i="211"/>
  <c r="Q1545" i="211"/>
  <c r="Q1509" i="211"/>
  <c r="Q1447" i="211"/>
  <c r="Q1411" i="211"/>
  <c r="Q1373" i="211"/>
  <c r="Q1335" i="211"/>
  <c r="Q1281" i="211"/>
  <c r="Q1245" i="211"/>
  <c r="Q1209" i="211"/>
  <c r="Q1173" i="211"/>
  <c r="Q1135" i="211"/>
  <c r="Q1084" i="211"/>
  <c r="Q1048" i="211"/>
  <c r="Q1012" i="211"/>
  <c r="Q976" i="211"/>
  <c r="Q938" i="211"/>
  <c r="Q902" i="211"/>
  <c r="Q866" i="211"/>
  <c r="Q830" i="211"/>
  <c r="Q794" i="211"/>
  <c r="Q756" i="211"/>
  <c r="Q701" i="211"/>
  <c r="Q660" i="211"/>
  <c r="Q624" i="211"/>
  <c r="Q583" i="211"/>
  <c r="Q547" i="211"/>
  <c r="Q479" i="211"/>
  <c r="Q430" i="211"/>
  <c r="Q394" i="211"/>
  <c r="Q356" i="211"/>
  <c r="Q320" i="211"/>
  <c r="Q277" i="211"/>
  <c r="Q241" i="211"/>
  <c r="Q204" i="211"/>
  <c r="Q164" i="211"/>
  <c r="Q124" i="211"/>
  <c r="Q81" i="211"/>
  <c r="Q5032" i="211"/>
  <c r="Q4996" i="211"/>
  <c r="Q4960" i="211"/>
  <c r="Q4924" i="211"/>
  <c r="Q4888" i="211"/>
  <c r="Q4852" i="211"/>
  <c r="Q4816" i="211"/>
  <c r="Q4780" i="211"/>
  <c r="Q4728" i="211"/>
  <c r="Q4676" i="211"/>
  <c r="Q4640" i="211"/>
  <c r="Q4604" i="211"/>
  <c r="Q4568" i="211"/>
  <c r="Q4517" i="211"/>
  <c r="Q4481" i="211"/>
  <c r="Q4445" i="211"/>
  <c r="Q4409" i="211"/>
  <c r="Q4373" i="211"/>
  <c r="Q4337" i="211"/>
  <c r="Q4301" i="211"/>
  <c r="Q4265" i="211"/>
  <c r="Q4229" i="211"/>
  <c r="Q4193" i="211"/>
  <c r="Q4154" i="211"/>
  <c r="Q4110" i="211"/>
  <c r="Q4074" i="211"/>
  <c r="Q4038" i="211"/>
  <c r="Q2576" i="211"/>
  <c r="Q2540" i="211"/>
  <c r="Q2504" i="211"/>
  <c r="Q2468" i="211"/>
  <c r="Q2432" i="211"/>
  <c r="Q2358" i="211"/>
  <c r="Q2181" i="211"/>
  <c r="Q2140" i="211"/>
  <c r="Q2104" i="211"/>
  <c r="Q2038" i="211"/>
  <c r="Q1966" i="211"/>
  <c r="Q1922" i="211"/>
  <c r="Q1850" i="211"/>
  <c r="Q1814" i="211"/>
  <c r="Q1778" i="211"/>
  <c r="Q1742" i="211"/>
  <c r="Q1706" i="211"/>
  <c r="Q1670" i="211"/>
  <c r="Q1634" i="211"/>
  <c r="Q1598" i="211"/>
  <c r="Q1562" i="211"/>
  <c r="Q1526" i="211"/>
  <c r="Q1464" i="211"/>
  <c r="Q1428" i="211"/>
  <c r="Q1392" i="211"/>
  <c r="Q1354" i="211"/>
  <c r="Q1298" i="211"/>
  <c r="Q1262" i="211"/>
  <c r="Q1226" i="211"/>
  <c r="Q1190" i="211"/>
  <c r="Q1154" i="211"/>
  <c r="Q1101" i="211"/>
  <c r="Q1065" i="211"/>
  <c r="Q1029" i="211"/>
  <c r="Q993" i="211"/>
  <c r="Q955" i="211"/>
  <c r="Q919" i="211"/>
  <c r="Q883" i="211"/>
  <c r="Q811" i="211"/>
  <c r="Q773" i="211"/>
  <c r="Q727" i="211"/>
  <c r="Q677" i="211"/>
  <c r="Q641" i="211"/>
  <c r="Q605" i="211"/>
  <c r="Q564" i="211"/>
  <c r="Q497" i="211"/>
  <c r="Q441" i="211"/>
  <c r="Q405" i="211"/>
  <c r="Q367" i="211"/>
  <c r="Q331" i="211"/>
  <c r="Q290" i="211"/>
  <c r="Q252" i="211"/>
  <c r="Q215" i="211"/>
  <c r="Q175" i="211"/>
  <c r="Q135" i="211"/>
  <c r="Q96" i="211"/>
  <c r="Q5037" i="211"/>
  <c r="Q5001" i="211"/>
  <c r="Q4965" i="211"/>
  <c r="Q4929" i="211"/>
  <c r="Q4893" i="211"/>
  <c r="Q4857" i="211"/>
  <c r="Q4821" i="211"/>
  <c r="Q4785" i="211"/>
  <c r="Q4734" i="211"/>
  <c r="Q4681" i="211"/>
  <c r="Q4645" i="211"/>
  <c r="Q4609" i="211"/>
  <c r="Q4573" i="211"/>
  <c r="Q4522" i="211"/>
  <c r="Q4486" i="211"/>
  <c r="Q4450" i="211"/>
  <c r="Q4414" i="211"/>
  <c r="Q4378" i="211"/>
  <c r="Q4342" i="211"/>
  <c r="Q4306" i="211"/>
  <c r="Q4270" i="211"/>
  <c r="Q4234" i="211"/>
  <c r="Q4198" i="211"/>
  <c r="Q4159" i="211"/>
  <c r="Q4115" i="211"/>
  <c r="Q4079" i="211"/>
  <c r="Q4043" i="211"/>
  <c r="Q2585" i="211"/>
  <c r="Q2545" i="211"/>
  <c r="Q2509" i="211"/>
  <c r="Q2473" i="211"/>
  <c r="Q2437" i="211"/>
  <c r="Q2400" i="211"/>
  <c r="Q2363" i="211"/>
  <c r="Q2193" i="211"/>
  <c r="Q2145" i="211"/>
  <c r="Q2109" i="211"/>
  <c r="Q2043" i="211"/>
  <c r="Q2007" i="211"/>
  <c r="Q1971" i="211"/>
  <c r="Q1927" i="211"/>
  <c r="Q1891" i="211"/>
  <c r="Q1855" i="211"/>
  <c r="Q1819" i="211"/>
  <c r="Q1783" i="211"/>
  <c r="Q1747" i="211"/>
  <c r="Q1711" i="211"/>
  <c r="Q1675" i="211"/>
  <c r="Q1603" i="211"/>
  <c r="Q1567" i="211"/>
  <c r="Q1531" i="211"/>
  <c r="Q1469" i="211"/>
  <c r="Q1433" i="211"/>
  <c r="Q1397" i="211"/>
  <c r="Q1359" i="211"/>
  <c r="Q1303" i="211"/>
  <c r="Q1267" i="211"/>
  <c r="Q1231" i="211"/>
  <c r="Q1195" i="211"/>
  <c r="Q1159" i="211"/>
  <c r="Q1106" i="211"/>
  <c r="Q1070" i="211"/>
  <c r="Q1034" i="211"/>
  <c r="Q998" i="211"/>
  <c r="Q962" i="211"/>
  <c r="Q888" i="211"/>
  <c r="Q852" i="211"/>
  <c r="Q816" i="211"/>
  <c r="Q778" i="211"/>
  <c r="Q682" i="211"/>
  <c r="Q646" i="211"/>
  <c r="Q610" i="211"/>
  <c r="Q569" i="211"/>
  <c r="Q524" i="211"/>
  <c r="Q404" i="211"/>
  <c r="Q366" i="211"/>
  <c r="Q330" i="211"/>
  <c r="Q289" i="211"/>
  <c r="Q251" i="211"/>
  <c r="Q214" i="211"/>
  <c r="Q174" i="211"/>
  <c r="Q134" i="211"/>
  <c r="Q95" i="211"/>
  <c r="Q5042" i="211"/>
  <c r="Q5006" i="211"/>
  <c r="Q4970" i="211"/>
  <c r="Q4934" i="211"/>
  <c r="Q4898" i="211"/>
  <c r="Q4862" i="211"/>
  <c r="Q4826" i="211"/>
  <c r="Q4790" i="211"/>
  <c r="Q4754" i="211"/>
  <c r="Q4686" i="211"/>
  <c r="Q4650" i="211"/>
  <c r="Q4614" i="211"/>
  <c r="Q4578" i="211"/>
  <c r="Q4537" i="211"/>
  <c r="Q4491" i="211"/>
  <c r="Q4455" i="211"/>
  <c r="Q4419" i="211"/>
  <c r="Q4347" i="211"/>
  <c r="Q4311" i="211"/>
  <c r="Q4275" i="211"/>
  <c r="Q4239" i="211"/>
  <c r="Q4203" i="211"/>
  <c r="Q4164" i="211"/>
  <c r="Q4122" i="211"/>
  <c r="Q4084" i="211"/>
  <c r="Q4048" i="211"/>
  <c r="Q4012" i="211"/>
  <c r="Q2550" i="211"/>
  <c r="Q2514" i="211"/>
  <c r="Q2478" i="211"/>
  <c r="Q2442" i="211"/>
  <c r="Q2405" i="211"/>
  <c r="Q2369" i="211"/>
  <c r="Q2153" i="211"/>
  <c r="Q2114" i="211"/>
  <c r="Q2048" i="211"/>
  <c r="Q2012" i="211"/>
  <c r="Q1976" i="211"/>
  <c r="Q1937" i="211"/>
  <c r="Q1896" i="211"/>
  <c r="Q1860" i="211"/>
  <c r="Q1824" i="211"/>
  <c r="Q1788" i="211"/>
  <c r="Q1716" i="211"/>
  <c r="Q1680" i="211"/>
  <c r="Q1644" i="211"/>
  <c r="Q1608" i="211"/>
  <c r="Q1572" i="211"/>
  <c r="Q1536" i="211"/>
  <c r="Q1497" i="211"/>
  <c r="Q1402" i="211"/>
  <c r="Q1364" i="211"/>
  <c r="Q1308" i="211"/>
  <c r="Q1272" i="211"/>
  <c r="Q1236" i="211"/>
  <c r="Q1200" i="211"/>
  <c r="Q1164" i="211"/>
  <c r="Q1111" i="211"/>
  <c r="Q1075" i="211"/>
  <c r="Q1039" i="211"/>
  <c r="Q1003" i="211"/>
  <c r="Q967" i="211"/>
  <c r="Q929" i="211"/>
  <c r="Q893" i="211"/>
  <c r="Q857" i="211"/>
  <c r="Q821" i="211"/>
  <c r="Q783" i="211"/>
  <c r="Q693" i="211"/>
  <c r="Q657" i="211"/>
  <c r="Q621" i="211"/>
  <c r="Q580" i="211"/>
  <c r="Q542" i="211"/>
  <c r="Q476" i="211"/>
  <c r="Q439" i="211"/>
  <c r="Q403" i="211"/>
  <c r="Q329" i="211"/>
  <c r="Q288" i="211"/>
  <c r="Q250" i="211"/>
  <c r="Q213" i="211"/>
  <c r="Q173" i="211"/>
  <c r="Q133" i="211"/>
  <c r="Q94" i="211"/>
  <c r="Q5041" i="211"/>
  <c r="Q5005" i="211"/>
  <c r="Q4969" i="211"/>
  <c r="Q4933" i="211"/>
  <c r="Q4897" i="211"/>
  <c r="Q4861" i="211"/>
  <c r="Q4825" i="211"/>
  <c r="Q4789" i="211"/>
  <c r="Q4685" i="211"/>
  <c r="Q4649" i="211"/>
  <c r="Q4577" i="211"/>
  <c r="Q4536" i="211"/>
  <c r="Q4490" i="211"/>
  <c r="Q4454" i="211"/>
  <c r="Q4418" i="211"/>
  <c r="Q4346" i="211"/>
  <c r="Q4310" i="211"/>
  <c r="Q4274" i="211"/>
  <c r="Q4238" i="211"/>
  <c r="Q4202" i="211"/>
  <c r="Q4163" i="211"/>
  <c r="Q4119" i="211"/>
  <c r="Q4083" i="211"/>
  <c r="Q4047" i="211"/>
  <c r="Q2549" i="211"/>
  <c r="Q2513" i="211"/>
  <c r="Q2477" i="211"/>
  <c r="Q2441" i="211"/>
  <c r="Q2404" i="211"/>
  <c r="Q2368" i="211"/>
  <c r="Q2197" i="211"/>
  <c r="Q2152" i="211"/>
  <c r="Q2113" i="211"/>
  <c r="Q2047" i="211"/>
  <c r="Q2011" i="211"/>
  <c r="Q1975" i="211"/>
  <c r="Q1931" i="211"/>
  <c r="Q1895" i="211"/>
  <c r="Q1859" i="211"/>
  <c r="Q1823" i="211"/>
  <c r="Q1787" i="211"/>
  <c r="Q1751" i="211"/>
  <c r="Q1715" i="211"/>
  <c r="Q1679" i="211"/>
  <c r="Q1643" i="211"/>
  <c r="Q1607" i="211"/>
  <c r="Q1571" i="211"/>
  <c r="Q1535" i="211"/>
  <c r="Q1496" i="211"/>
  <c r="Q1401" i="211"/>
  <c r="Q1363" i="211"/>
  <c r="Q1307" i="211"/>
  <c r="Q1271" i="211"/>
  <c r="Q1235" i="211"/>
  <c r="Q1199" i="211"/>
  <c r="Q1163" i="211"/>
  <c r="Q1074" i="211"/>
  <c r="Q1038" i="211"/>
  <c r="Q1002" i="211"/>
  <c r="Q966" i="211"/>
  <c r="Q928" i="211"/>
  <c r="Q892" i="211"/>
  <c r="Q856" i="211"/>
  <c r="Q820" i="211"/>
  <c r="Q782" i="211"/>
  <c r="Q697" i="211"/>
  <c r="Q662" i="211"/>
  <c r="Q626" i="211"/>
  <c r="Q585" i="211"/>
  <c r="Q549" i="211"/>
  <c r="Q481" i="211"/>
  <c r="Q438" i="211"/>
  <c r="Q402" i="211"/>
  <c r="Q328" i="211"/>
  <c r="Q287" i="211"/>
  <c r="Q249" i="211"/>
  <c r="Q212" i="211"/>
  <c r="Q172" i="211"/>
  <c r="Q132" i="211"/>
  <c r="Q93" i="211"/>
  <c r="Q5040" i="211"/>
  <c r="Q5004" i="211"/>
  <c r="Q4968" i="211"/>
  <c r="Q4932" i="211"/>
  <c r="Q4896" i="211"/>
  <c r="Q4860" i="211"/>
  <c r="Q4824" i="211"/>
  <c r="Q4788" i="211"/>
  <c r="Q4684" i="211"/>
  <c r="Q4648" i="211"/>
  <c r="Q4612" i="211"/>
  <c r="Q4576" i="211"/>
  <c r="Q4526" i="211"/>
  <c r="Q4489" i="211"/>
  <c r="Q4453" i="211"/>
  <c r="Q4417" i="211"/>
  <c r="Q4381" i="211"/>
  <c r="Q4345" i="211"/>
  <c r="Q4309" i="211"/>
  <c r="Q4273" i="211"/>
  <c r="Q4237" i="211"/>
  <c r="Q4201" i="211"/>
  <c r="Q4162" i="211"/>
  <c r="Q4118" i="211"/>
  <c r="Q4082" i="211"/>
  <c r="Q4046" i="211"/>
  <c r="Q2588" i="211"/>
  <c r="Q2548" i="211"/>
  <c r="Q2512" i="211"/>
  <c r="Q2476" i="211"/>
  <c r="Q2440" i="211"/>
  <c r="Q2403" i="211"/>
  <c r="Q2367" i="211"/>
  <c r="Q2196" i="211"/>
  <c r="Q2151" i="211"/>
  <c r="Q2112" i="211"/>
  <c r="Q2046" i="211"/>
  <c r="Q2010" i="211"/>
  <c r="Q1974" i="211"/>
  <c r="Q1930" i="211"/>
  <c r="Q1894" i="211"/>
  <c r="Q1858" i="211"/>
  <c r="Q1822" i="211"/>
  <c r="Q1786" i="211"/>
  <c r="Q1750" i="211"/>
  <c r="Q1714" i="211"/>
  <c r="Q1678" i="211"/>
  <c r="Q1642" i="211"/>
  <c r="Q1606" i="211"/>
  <c r="Q1570" i="211"/>
  <c r="Q1534" i="211"/>
  <c r="Q1495" i="211"/>
  <c r="Q1400" i="211"/>
  <c r="Q1362" i="211"/>
  <c r="Q1306" i="211"/>
  <c r="Q1270" i="211"/>
  <c r="Q1234" i="211"/>
  <c r="Q1198" i="211"/>
  <c r="Q1162" i="211"/>
  <c r="Q1109" i="211"/>
  <c r="Q1073" i="211"/>
  <c r="Q1037" i="211"/>
  <c r="Q1001" i="211"/>
  <c r="Q965" i="211"/>
  <c r="Q927" i="211"/>
  <c r="Q891" i="211"/>
  <c r="Q855" i="211"/>
  <c r="Q819" i="211"/>
  <c r="Q781" i="211"/>
  <c r="Q696" i="211"/>
  <c r="Q655" i="211"/>
  <c r="Q619" i="211"/>
  <c r="Q578" i="211"/>
  <c r="Q540" i="211"/>
  <c r="Q467" i="211"/>
  <c r="Q425" i="211"/>
  <c r="Q387" i="211"/>
  <c r="Q351" i="211"/>
  <c r="Q315" i="211"/>
  <c r="Q272" i="211"/>
  <c r="Q236" i="211"/>
  <c r="Q159" i="211"/>
  <c r="Q116" i="211"/>
  <c r="Q76" i="211"/>
  <c r="Q4222" i="211" l="1"/>
  <c r="Q25" i="211" s="1"/>
  <c r="Q732" i="211"/>
  <c r="Q4011" i="211"/>
  <c r="Q24" i="211" s="1"/>
  <c r="Q4753" i="211"/>
  <c r="Q4749" i="211" s="1"/>
  <c r="Q4748" i="211" s="1"/>
  <c r="Q26" i="211" s="1"/>
  <c r="Q731" i="211"/>
  <c r="Q735" i="211"/>
  <c r="Q734" i="211"/>
  <c r="Q733" i="211"/>
  <c r="Q738" i="211"/>
  <c r="Q739" i="211"/>
  <c r="Q737" i="211"/>
  <c r="Q730" i="211"/>
  <c r="Q736" i="211"/>
  <c r="Q62" i="211"/>
  <c r="Q21" i="211" s="1"/>
  <c r="Q224" i="211"/>
  <c r="Q22" i="211" s="1"/>
  <c r="Q729" i="211" l="1"/>
  <c r="Q23" i="211" s="1"/>
  <c r="Q33" i="211" s="1"/>
  <c r="Q34" i="211" l="1"/>
  <c r="P40" i="211" l="1"/>
  <c r="Q40" i="211" s="1"/>
  <c r="P42" i="211" l="1"/>
  <c r="Q42" i="211" s="1"/>
  <c r="P35" i="211"/>
  <c r="Q35" i="211" s="1"/>
  <c r="P43" i="211"/>
  <c r="Q43" i="211" s="1"/>
  <c r="P37" i="211"/>
  <c r="Q37" i="211" s="1"/>
  <c r="P39" i="211" s="1"/>
  <c r="Q39" i="211" s="1"/>
  <c r="P36" i="211"/>
  <c r="Q36" i="211" s="1"/>
  <c r="P38" i="211"/>
  <c r="Q38" i="211" s="1"/>
  <c r="P45" i="211"/>
  <c r="Q45" i="211" s="1"/>
  <c r="P44" i="211"/>
  <c r="Q44" i="211" s="1"/>
  <c r="Q46" i="211" l="1"/>
  <c r="P47" i="211" l="1"/>
  <c r="Q47" i="211" s="1"/>
  <c r="Q48" i="211" s="1"/>
  <c r="P49" i="211" l="1"/>
  <c r="Q49" i="211" s="1"/>
  <c r="Q5428" i="211" l="1"/>
  <c r="P5427" i="211"/>
  <c r="Q5414" i="211" l="1"/>
  <c r="P5420" i="211" l="1"/>
  <c r="P5422" i="211"/>
  <c r="Q5422" i="211" s="1"/>
  <c r="P5419" i="211"/>
  <c r="Q5419" i="211" l="1"/>
  <c r="P5421" i="211" s="1"/>
  <c r="Q5421" i="211" s="1"/>
  <c r="Q5416" i="211"/>
  <c r="Q5420" i="211"/>
  <c r="P5418" i="211" l="1"/>
  <c r="Q5418" i="211" s="1"/>
  <c r="P5423" i="211"/>
  <c r="Q5423" i="211" s="1"/>
  <c r="P5417" i="211"/>
  <c r="Q5417" i="211" s="1"/>
  <c r="Q5425" i="211" l="1"/>
  <c r="Q5427" i="211" l="1"/>
  <c r="Q5413" i="211" s="1"/>
  <c r="P54" i="211" s="1"/>
  <c r="Q54" i="211" l="1"/>
  <c r="Q56" i="211" s="1"/>
  <c r="Q58" i="211" s="1"/>
</calcChain>
</file>

<file path=xl/sharedStrings.xml><?xml version="1.0" encoding="utf-8"?>
<sst xmlns="http://schemas.openxmlformats.org/spreadsheetml/2006/main" count="16167" uniqueCount="3294">
  <si>
    <t/>
  </si>
  <si>
    <t>식</t>
  </si>
  <si>
    <t>기계</t>
  </si>
  <si>
    <t>45*70cm</t>
  </si>
  <si>
    <t>상차비(폐아스콘)</t>
  </si>
  <si>
    <t>상차비(콘크리트)</t>
  </si>
  <si>
    <t>이동식</t>
  </si>
  <si>
    <t>상차비(혼합폐기물)</t>
  </si>
  <si>
    <t>재료비 단가</t>
    <phoneticPr fontId="3" type="noConversion"/>
  </si>
  <si>
    <t>노무비 단가</t>
    <phoneticPr fontId="3" type="noConversion"/>
  </si>
  <si>
    <t>경비 단가</t>
    <phoneticPr fontId="3" type="noConversion"/>
  </si>
  <si>
    <t>재료비 금액</t>
    <phoneticPr fontId="3" type="noConversion"/>
  </si>
  <si>
    <t>노무비 금액</t>
    <phoneticPr fontId="3" type="noConversion"/>
  </si>
  <si>
    <t>경비 금액</t>
    <phoneticPr fontId="3" type="noConversion"/>
  </si>
  <si>
    <t>규  격</t>
    <phoneticPr fontId="6" type="noConversion"/>
  </si>
  <si>
    <t>단  위</t>
    <phoneticPr fontId="6" type="noConversion"/>
  </si>
  <si>
    <t>수량</t>
    <phoneticPr fontId="6" type="noConversion"/>
  </si>
  <si>
    <t>단가</t>
  </si>
  <si>
    <t>금액</t>
  </si>
  <si>
    <t>1.토           공</t>
  </si>
  <si>
    <t>연  암</t>
  </si>
  <si>
    <t xml:space="preserve">   </t>
  </si>
  <si>
    <t xml:space="preserve">      </t>
  </si>
  <si>
    <t xml:space="preserve"> 3.고 용 보 험 료                                                               </t>
  </si>
  <si>
    <t xml:space="preserve"> 4.건 강 보 험 료                                                               </t>
  </si>
  <si>
    <t xml:space="preserve"> 5.연 금 보 험 료                                                               </t>
  </si>
  <si>
    <t xml:space="preserve"> 6.노인장기요양보험료                                                           </t>
  </si>
  <si>
    <t xml:space="preserve"> 7.산업안전보건관리비                                                           </t>
  </si>
  <si>
    <t xml:space="preserve">가.직 접 공 사 비               </t>
    <phoneticPr fontId="3" type="noConversion"/>
  </si>
  <si>
    <t xml:space="preserve"> 1.간 접 노 무 비                                       </t>
    <phoneticPr fontId="3" type="noConversion"/>
  </si>
  <si>
    <t xml:space="preserve"> 2.산 재 보 험 료                                       </t>
    <phoneticPr fontId="3" type="noConversion"/>
  </si>
  <si>
    <t xml:space="preserve">(다.- 재료비)x9.0%     </t>
    <phoneticPr fontId="3" type="noConversion"/>
  </si>
  <si>
    <t xml:space="preserve">나.순 공 사 비 계       </t>
    <phoneticPr fontId="3" type="noConversion"/>
  </si>
  <si>
    <t xml:space="preserve">다.소          계         </t>
    <phoneticPr fontId="3" type="noConversion"/>
  </si>
  <si>
    <t>T=30cm미만(기계)</t>
  </si>
  <si>
    <t>T=30cm이상(기계)</t>
  </si>
  <si>
    <t>적재및운반</t>
  </si>
  <si>
    <t>파쇄</t>
  </si>
  <si>
    <t>8m이상</t>
  </si>
  <si>
    <t>다짐도95%이상</t>
  </si>
  <si>
    <t>다짐도90%이상</t>
  </si>
  <si>
    <t>비다짐</t>
  </si>
  <si>
    <t>신설</t>
  </si>
  <si>
    <t>깍기부(토사)</t>
  </si>
  <si>
    <t>1000㎡ 이하</t>
  </si>
  <si>
    <t>1000~3000㎡</t>
  </si>
  <si>
    <t>3000㎡ 이상</t>
  </si>
  <si>
    <t>2.배    수    공</t>
  </si>
  <si>
    <t xml:space="preserve">                                                                                </t>
  </si>
  <si>
    <t>3.구  조  물  공</t>
  </si>
  <si>
    <t>4.포    장    공</t>
  </si>
  <si>
    <t>T=15cm미만</t>
  </si>
  <si>
    <t>T=15~20cm</t>
  </si>
  <si>
    <t>T=20~25cm</t>
  </si>
  <si>
    <t>T=30~40cm</t>
  </si>
  <si>
    <t>백호우포설</t>
  </si>
  <si>
    <t>유로폼</t>
  </si>
  <si>
    <t>실런트</t>
  </si>
  <si>
    <t>9x4x50</t>
  </si>
  <si>
    <t>30x4x130</t>
  </si>
  <si>
    <t>콘크리트포장</t>
  </si>
  <si>
    <t>보통</t>
  </si>
  <si>
    <t>벽체용</t>
  </si>
  <si>
    <t>T=20mm</t>
  </si>
  <si>
    <t>현장창고-현장</t>
  </si>
  <si>
    <t>D13</t>
  </si>
  <si>
    <t>25-21-8</t>
  </si>
  <si>
    <t>25-24-15</t>
  </si>
  <si>
    <t>수용성(내마모형)</t>
  </si>
  <si>
    <t>문자,기호</t>
  </si>
  <si>
    <t>상온경화형</t>
  </si>
  <si>
    <t>상온경화형(돌출형)</t>
  </si>
  <si>
    <t>토공용</t>
  </si>
  <si>
    <t>토공용(단면)-합성수지틀</t>
  </si>
  <si>
    <t>가드레일용</t>
  </si>
  <si>
    <t>가드레일 O형(단면)</t>
  </si>
  <si>
    <t>옹벽용</t>
  </si>
  <si>
    <t>교량용</t>
  </si>
  <si>
    <t>중분대용(단면)</t>
  </si>
  <si>
    <t>중분대용(구체용)</t>
  </si>
  <si>
    <t>중분대용(양면가드레일용)</t>
  </si>
  <si>
    <t>IC중분대용</t>
  </si>
  <si>
    <t>방음벽용(단면)</t>
  </si>
  <si>
    <t>H=70CM</t>
  </si>
  <si>
    <t>일면</t>
  </si>
  <si>
    <t>양면</t>
  </si>
  <si>
    <t>H=1.0m</t>
  </si>
  <si>
    <t>출입문(H=1.2m)</t>
  </si>
  <si>
    <t>출입문(H=1.5m)</t>
  </si>
  <si>
    <t>구체용</t>
  </si>
  <si>
    <t>부체도로</t>
  </si>
  <si>
    <t>형식-2-2(H=2.5M)</t>
  </si>
  <si>
    <t>상부지주보강형</t>
  </si>
  <si>
    <t>흡음형</t>
  </si>
  <si>
    <t>반사형</t>
  </si>
  <si>
    <t>계단부</t>
  </si>
  <si>
    <t>1:1.5</t>
  </si>
  <si>
    <t>1:1.8</t>
  </si>
  <si>
    <t>25-35-15</t>
  </si>
  <si>
    <t>경량A매입가</t>
  </si>
  <si>
    <t>6.터    널    공</t>
  </si>
  <si>
    <t>격자지보(70*20*30)</t>
  </si>
  <si>
    <t>일반</t>
  </si>
  <si>
    <t>L=3.0M</t>
  </si>
  <si>
    <t>L=4.0M</t>
  </si>
  <si>
    <t>간단</t>
  </si>
  <si>
    <t>철근</t>
  </si>
  <si>
    <t>인력</t>
  </si>
  <si>
    <t>매우복잡</t>
  </si>
  <si>
    <t>본선</t>
  </si>
  <si>
    <t>복잡</t>
  </si>
  <si>
    <t>3 회</t>
  </si>
  <si>
    <t>T=20M/M</t>
  </si>
  <si>
    <t>하부</t>
  </si>
  <si>
    <t>형식-1</t>
  </si>
  <si>
    <t>터널용</t>
  </si>
  <si>
    <t>슬래브용</t>
  </si>
  <si>
    <t>2회</t>
  </si>
  <si>
    <t>Φ150</t>
  </si>
  <si>
    <t>발파규모2m3/공이상-5m3공미만</t>
  </si>
  <si>
    <t>D = 10 M/M</t>
  </si>
  <si>
    <t>D = 13 M/M</t>
  </si>
  <si>
    <t>25-27-15</t>
  </si>
  <si>
    <t xml:space="preserve">#.폐기물  처리비                                                                </t>
  </si>
  <si>
    <t>최초 도급내역</t>
    <phoneticPr fontId="3" type="noConversion"/>
  </si>
  <si>
    <t>◎.공 사 비 조 정</t>
    <phoneticPr fontId="3" type="noConversion"/>
  </si>
  <si>
    <t>◎.총  공  사  비   합계</t>
    <phoneticPr fontId="3" type="noConversion"/>
  </si>
  <si>
    <t>.1.01 기존구조물철거공</t>
  </si>
  <si>
    <t>..a 철근콘크리트깨기</t>
  </si>
  <si>
    <t>...a-1 철근콘크리트깨기</t>
  </si>
  <si>
    <t>...a-2 철근콘크리트깨기</t>
  </si>
  <si>
    <t>..b 무근 콘크리트 깨기</t>
  </si>
  <si>
    <t>...b-1 무근콘크리트깨기</t>
  </si>
  <si>
    <t>...b-2 무근콘크리트깨기</t>
  </si>
  <si>
    <t>..c 기존포장깨기</t>
  </si>
  <si>
    <t>...c-1 콘크리트포장깨기</t>
  </si>
  <si>
    <t>...c-2 아스팔트포장깨기</t>
  </si>
  <si>
    <t>..d 포장절단</t>
  </si>
  <si>
    <t>...d-1 콘크리트포장절단</t>
  </si>
  <si>
    <t>...d-2 아스팔트포장절단</t>
  </si>
  <si>
    <t>..f 콘크리트관 깨기</t>
  </si>
  <si>
    <t>...f-3 D = 500 MM 초과</t>
  </si>
  <si>
    <t>..h 임목폐기물파쇄</t>
  </si>
  <si>
    <t>...h-1 임목폐기물파쇄</t>
  </si>
  <si>
    <t>...h-2 임목폐기물파쇄</t>
  </si>
  <si>
    <t>.1.02 표토제거</t>
  </si>
  <si>
    <t>..a 답구간</t>
  </si>
  <si>
    <t>...a-1 답구간 (T=20CM)</t>
  </si>
  <si>
    <t>..b 답외구간</t>
  </si>
  <si>
    <t>...b-1 답외구간 (T=20CM)</t>
  </si>
  <si>
    <t>..d 비옥토 수거 (T=15CM)</t>
  </si>
  <si>
    <t>.1.03 벌개제근및벌목</t>
  </si>
  <si>
    <t>..a 벌개제근공</t>
  </si>
  <si>
    <t>..b 벌  목</t>
  </si>
  <si>
    <t>...b-3 벌  목</t>
  </si>
  <si>
    <t>.1.04 땅깍기공</t>
  </si>
  <si>
    <t>..a 땅깎기(토사)</t>
  </si>
  <si>
    <t>...a-1 땅깎기(토사)</t>
  </si>
  <si>
    <t>신설(도쟈32ton)</t>
  </si>
  <si>
    <t>..b 땅깎기(리핑암)</t>
  </si>
  <si>
    <t>...b-1 땅깎기(리핑암)</t>
  </si>
  <si>
    <t>..c 땅깎기(발파암)</t>
  </si>
  <si>
    <t>...c-3 땅깎기(발파암)</t>
  </si>
  <si>
    <t>정밀진동제어발파</t>
  </si>
  <si>
    <t>...c-4 땅깎기(발파암,진동제어발파,소)</t>
  </si>
  <si>
    <t>...c-5 땅깎기(발파암,진동제어발파,중)</t>
  </si>
  <si>
    <t>발파규모5m3/공이상-10m3공미만</t>
  </si>
  <si>
    <t>...c-6 땅깎기(발파암,일반발파)</t>
  </si>
  <si>
    <t>발파규모10m3/공이상-20m3공미만</t>
  </si>
  <si>
    <t>...c-9 시험발파비</t>
  </si>
  <si>
    <t>...c-10 발파암소할</t>
  </si>
  <si>
    <t>.1.05 유용토 운반</t>
  </si>
  <si>
    <t>..a 운반거리 60M 미만(불도저운반)</t>
  </si>
  <si>
    <t>...a-1 토  사 (신설)</t>
  </si>
  <si>
    <t>...a-2 리핑암 (신설)</t>
  </si>
  <si>
    <t>...a-3 발파암 (신설)</t>
  </si>
  <si>
    <t>..b 운반거리 60M 이상(덤프운반)</t>
  </si>
  <si>
    <t>...b-1 토  사 (신설)</t>
  </si>
  <si>
    <t>...b-2 리핑암 (신설)</t>
  </si>
  <si>
    <t>...b-3 발파암(신설,현장암)</t>
  </si>
  <si>
    <t>..c 토사(비옥토)</t>
  </si>
  <si>
    <t>..d 운반거리 60M 이상(현장→C/R장)</t>
  </si>
  <si>
    <t>...d-3 발파암(현장암)</t>
  </si>
  <si>
    <t>.1.07 직접 사토처리</t>
  </si>
  <si>
    <t>..a 현장→사토장(1)</t>
  </si>
  <si>
    <t>...a-3 발파암(현장암)</t>
  </si>
  <si>
    <t>.1.09 흙쌓기</t>
  </si>
  <si>
    <t>..a 흙쌓기(토사,노상)</t>
  </si>
  <si>
    <t>..d 흙쌓기</t>
  </si>
  <si>
    <t>...d-1 흙쌓기(신설)</t>
  </si>
  <si>
    <t>....d-1-1 흙쌓기(토사,노체)</t>
  </si>
  <si>
    <t>..e 흙쌓기</t>
  </si>
  <si>
    <t>..h 흙쌓기비탈면다짐</t>
  </si>
  <si>
    <t>.1.10 노상준비공</t>
  </si>
  <si>
    <t>..a 노상준비공</t>
  </si>
  <si>
    <t>.1.11 비탈면 녹화공</t>
  </si>
  <si>
    <t>..a 쌓기부</t>
  </si>
  <si>
    <t>...a-1 종자뿜어붙이기</t>
  </si>
  <si>
    <t>종자분사파종공</t>
  </si>
  <si>
    <t>..b 깎기부(토사)</t>
  </si>
  <si>
    <t>...b-1 종자뿜어붙이기</t>
  </si>
  <si>
    <t>..c 깎기부(리핑암)</t>
  </si>
  <si>
    <t>...c-4 식생기반재뿜어붙이기</t>
  </si>
  <si>
    <t>T = 3 CM(생태형)</t>
  </si>
  <si>
    <t>..d 깎기부(발파암)</t>
  </si>
  <si>
    <t>...d-4 식생기반재뿜어붙이기</t>
  </si>
  <si>
    <t>T = 10 CM</t>
  </si>
  <si>
    <t>...d-6 덩굴식재</t>
  </si>
  <si>
    <t>..e 녹지대</t>
  </si>
  <si>
    <t>...e-1 종자분사파종공법</t>
  </si>
  <si>
    <t>..f 비탈면 현황도 작성</t>
  </si>
  <si>
    <t>...f-1 비탈면 현황도 작성</t>
  </si>
  <si>
    <t>...f-2 비탈면 현황도 작성</t>
  </si>
  <si>
    <t>...f-3 비탈면 현황도 작성</t>
  </si>
  <si>
    <t>.1.12 비탈면 고르기</t>
  </si>
  <si>
    <t>..b 리핑암</t>
  </si>
  <si>
    <t>..c 발파암</t>
  </si>
  <si>
    <t>...c-1 발파암</t>
  </si>
  <si>
    <t>일반부</t>
  </si>
  <si>
    <t>.1.13 공사중 비탈면 보호공</t>
  </si>
  <si>
    <t>..a 비탈면가보호망</t>
  </si>
  <si>
    <t>..b 비탈면덮개시설</t>
  </si>
  <si>
    <t>..c 가도수로설치</t>
  </si>
  <si>
    <t>..d 임시토사다이크</t>
  </si>
  <si>
    <t>.1.14 토공규준틀 설치</t>
  </si>
  <si>
    <t>..a 토공규준틀</t>
  </si>
  <si>
    <t>비탈</t>
  </si>
  <si>
    <t>...a-1 직선부</t>
  </si>
  <si>
    <t>...a-2 곡선반경300M이상</t>
  </si>
  <si>
    <t>...a-3 곡선반경300M미만</t>
  </si>
  <si>
    <t>..b 토공규준틀</t>
  </si>
  <si>
    <t>수평</t>
  </si>
  <si>
    <t>.1.17 Rock Bolt</t>
  </si>
  <si>
    <t>..a 천공</t>
  </si>
  <si>
    <t>...a-1 연암</t>
  </si>
  <si>
    <t>...a-2 경암</t>
  </si>
  <si>
    <t>..c Rock Bolt</t>
  </si>
  <si>
    <t>...c-2 SP-Rock Bolt</t>
  </si>
  <si>
    <t>(그라우팅및 자재포함)</t>
  </si>
  <si>
    <t>....c-2-3 L=6M</t>
  </si>
  <si>
    <t>....c-2-5 L=8M</t>
  </si>
  <si>
    <t>..d 장비조립및해체</t>
  </si>
  <si>
    <t>.1.18 NAILING 공</t>
  </si>
  <si>
    <t>...a-1 토사</t>
  </si>
  <si>
    <t>...a-2 풍화암</t>
  </si>
  <si>
    <t>...a-3 연암</t>
  </si>
  <si>
    <t>..d 자재비및설치비</t>
  </si>
  <si>
    <t>...d-2 SP-NAILING</t>
  </si>
  <si>
    <t>(정착판및 그라우팅및 자재포함)</t>
  </si>
  <si>
    <t>..e 장비조립및해체</t>
  </si>
  <si>
    <t>.1.19 수평배수공</t>
  </si>
  <si>
    <t>..a 수평배수공천공</t>
  </si>
  <si>
    <t>...a-2 리핑암</t>
  </si>
  <si>
    <t>..b 수평배수공 설치</t>
  </si>
  <si>
    <t>...b-1 수평배수공</t>
  </si>
  <si>
    <t>D=75 M/M</t>
  </si>
  <si>
    <t>.1.20 연약지반 처리</t>
  </si>
  <si>
    <t>..a 치  환</t>
  </si>
  <si>
    <t>...a-1 굴착 치환</t>
  </si>
  <si>
    <t>점질토</t>
  </si>
  <si>
    <t>.1.21 계  측</t>
  </si>
  <si>
    <t>..b 비탈면계측</t>
  </si>
  <si>
    <t>...b-1 지중경사계</t>
  </si>
  <si>
    <t>...b-2 지하수위계</t>
  </si>
  <si>
    <t>..c 계측수행비</t>
  </si>
  <si>
    <t>...c-2 비탈면 계측관리비</t>
  </si>
  <si>
    <t>(C/R→현장)</t>
  </si>
  <si>
    <t>.2.01 토공</t>
  </si>
  <si>
    <t>..a 측구터파기공</t>
  </si>
  <si>
    <t>...a-1 측구터파기(토사)</t>
  </si>
  <si>
    <t>(기계)</t>
  </si>
  <si>
    <t>...a-2 측구터파기(리핑암)</t>
  </si>
  <si>
    <t>...a-3 측구터파기(발파암)</t>
  </si>
  <si>
    <t>...a-4 측구되메우기및다짐(토사)</t>
  </si>
  <si>
    <t>...a-5 되메우기</t>
  </si>
  <si>
    <t>..b 구조물터파기</t>
  </si>
  <si>
    <t>...b-1 구조물터파기(육상토사)</t>
  </si>
  <si>
    <t>0-2m (기계)</t>
  </si>
  <si>
    <t>...b-2 구조물터파기(육상토사)</t>
  </si>
  <si>
    <t>2-4m (기계)</t>
  </si>
  <si>
    <t>...b-3 구조물터파기(육상토사)</t>
  </si>
  <si>
    <t>4-6m (기계)</t>
  </si>
  <si>
    <t>...b-5 구조물터파기(육상리핑암)</t>
  </si>
  <si>
    <t>...b-6 구조물터파기(육상리핑암)</t>
  </si>
  <si>
    <t>...b-9 구조물터파기(육상발파암)</t>
  </si>
  <si>
    <t>...b-10 구조물터파기(육상발파암)</t>
  </si>
  <si>
    <t>...b-11 구조물터파기(육상발파암)</t>
  </si>
  <si>
    <t>...b-13 구조물터파기(용수토사)</t>
  </si>
  <si>
    <t>...b-14 구조물터파기(용수토사)</t>
  </si>
  <si>
    <t>...b-15 구조물터파기(용수토사)</t>
  </si>
  <si>
    <t>..c 되메우기및다짐(토사)</t>
  </si>
  <si>
    <t>...c-1 되메우기및다짐</t>
  </si>
  <si>
    <t>..d 물푸기</t>
  </si>
  <si>
    <t>다짐도90%이상(신설)</t>
  </si>
  <si>
    <t>.2.02 측구공</t>
  </si>
  <si>
    <t>..a L형측구</t>
  </si>
  <si>
    <t>...a-2 L형측구(형식-2)</t>
  </si>
  <si>
    <t>....a-2-1 L형측구(형식-2-1)</t>
  </si>
  <si>
    <t>0.605×1.20 M(기계)-토사20M미만-표준</t>
  </si>
  <si>
    <t>....a-2-2 L형측구(형식-2-1)</t>
  </si>
  <si>
    <t>0.605×1.20 M(기계)-리핑20M미만-표준</t>
  </si>
  <si>
    <t>....a-2-3 L형측구(형식-2-1)</t>
  </si>
  <si>
    <t>0.605×1.20 M(기계)-발파20M미만-표준</t>
  </si>
  <si>
    <t>....a-2-4 L형측구(형식-2-2)</t>
  </si>
  <si>
    <t>0.605×1.30 M(기계)-토사20M미만 터널입출구부구간-표준</t>
  </si>
  <si>
    <t>....a-2-5 L형측구(형식-2-2)</t>
  </si>
  <si>
    <t>0.605×1.30 M(기계)-리핑20M미만 터널입출구부구간-표준</t>
  </si>
  <si>
    <t>....a-2-6 L형측구(형식-2-2)</t>
  </si>
  <si>
    <t>0.605×1.30 M(기계)-발파20M미만 터널입출구부구간-표준</t>
  </si>
  <si>
    <t>....a-2-12 L형측구(형식-2-4)</t>
  </si>
  <si>
    <t>1.130×0.96 M(기계)</t>
  </si>
  <si>
    <t>...a-4 L형측구(형식-4)</t>
  </si>
  <si>
    <t>....a-4-1 L형측구(형식-4)</t>
  </si>
  <si>
    <t>0.70×0.35 M(기계)-부체도로용,깎기부-표준</t>
  </si>
  <si>
    <t>...a-5 L형측구(형식-5)</t>
  </si>
  <si>
    <t>....a-5-1 L형측구(형식-5)</t>
  </si>
  <si>
    <t>2.50×0.35 M(인력)-소단측구,깎기부-표준</t>
  </si>
  <si>
    <t>...a-6 L형측구(형식-6)</t>
  </si>
  <si>
    <t>....a-6-1 L형측구(형식-6)</t>
  </si>
  <si>
    <t>1.00×0.20 M(인력)-소단측구,쌓기부-표준</t>
  </si>
  <si>
    <t>...a-7 L형측구(형식-7)</t>
  </si>
  <si>
    <t>....a-7-1 L형측구(형식-7-1)</t>
  </si>
  <si>
    <t>H=0.45 M(기계)-분리구간,깎기부</t>
  </si>
  <si>
    <t>..b U형측구</t>
  </si>
  <si>
    <t>...b-1 U형측구(형식-1)</t>
  </si>
  <si>
    <t>....b-1-3 스틸그레이팅 설치</t>
  </si>
  <si>
    <t>형식-1,1-1(자재제외)</t>
  </si>
  <si>
    <t>...b-6 U형측구(형식-6)</t>
  </si>
  <si>
    <t>....b-6-1 U형측구(형식-6)</t>
  </si>
  <si>
    <t>0.5×0.50 M-용수</t>
  </si>
  <si>
    <t>...b-9 U형측구(형식-9)</t>
  </si>
  <si>
    <t>....b-9-1 U형측구(형식-9)</t>
  </si>
  <si>
    <t>0.3×0.30 M-옹벽</t>
  </si>
  <si>
    <t>..c V형측구</t>
  </si>
  <si>
    <t>...c-1 V형측구(형식-1)</t>
  </si>
  <si>
    <t>....c-1-1 V형측구(형식-1)</t>
  </si>
  <si>
    <t>1.01×0.45 M-표준</t>
  </si>
  <si>
    <t>...c-2 V형측구(형식-2)</t>
  </si>
  <si>
    <t>....c-2-1 V형측구(형식-2)</t>
  </si>
  <si>
    <t>1.10×0.60 M-표준</t>
  </si>
  <si>
    <t>...c-3 V형측구(형식-3)</t>
  </si>
  <si>
    <t>....c-3-1 V형측구(형식-3-1)</t>
  </si>
  <si>
    <t>1.46×0.60 M-표준</t>
  </si>
  <si>
    <t>..d 산마루측구</t>
  </si>
  <si>
    <t>...d-1 산마루측구(형식-1)</t>
  </si>
  <si>
    <t>....d-1-1 산마루측구(형식-1)</t>
  </si>
  <si>
    <t>..e 쌓기부다이크</t>
  </si>
  <si>
    <t>...e-1 콘크리트다이크(형식-1)</t>
  </si>
  <si>
    <t>일반구간</t>
  </si>
  <si>
    <t>....e-1-1 콘크리트다이크(형식1-1)</t>
  </si>
  <si>
    <t>0.25×0.45 M(일반-콘크리트,아스팔트,절삭포장보수구간)-표준</t>
  </si>
  <si>
    <t>...e-2 콘크리트다이크(형식-2)</t>
  </si>
  <si>
    <t>....e-2-1 콘크리트다이크(형식-2-1)</t>
  </si>
  <si>
    <t>길어깨보강부</t>
  </si>
  <si>
    <t>.....e-2-1-4 콘크리트다이크(형식2-1-4)</t>
  </si>
  <si>
    <t>0.25×0.15M+0.26 M(콘크리트포장연결로보강구간,T=26CM)-표준</t>
  </si>
  <si>
    <t>...e-5 콘크리트다이크(형식-5)</t>
  </si>
  <si>
    <t>....e-5-1 콘크리트다이크(형식-5)</t>
  </si>
  <si>
    <t>군도구간</t>
  </si>
  <si>
    <t>..f 동물이동경사로</t>
  </si>
  <si>
    <t>...f-1 동물이동경사로</t>
  </si>
  <si>
    <t>...f-2 동물이동경사로</t>
  </si>
  <si>
    <t>형식-2</t>
  </si>
  <si>
    <t>...f-3 동물이동경사로</t>
  </si>
  <si>
    <t>형식-3-1</t>
  </si>
  <si>
    <t>...f-4 동물이동경사로</t>
  </si>
  <si>
    <t>형식-3-2</t>
  </si>
  <si>
    <t>..g UEMA측구</t>
  </si>
  <si>
    <t>...g-4 UEMA측구(형식-5)</t>
  </si>
  <si>
    <t>0.98×0.48 M,U5형</t>
  </si>
  <si>
    <t>.2.03 맹암거</t>
  </si>
  <si>
    <t>..a 맹암거(유공관있음)</t>
  </si>
  <si>
    <t>A=0.25 - 0.50M2(일반부) / A=1.20 - 1.80M2</t>
  </si>
  <si>
    <t>...a-1 맹암거(형식-1)</t>
  </si>
  <si>
    <t>토사구간(유공관있음,A=0.25-0.50㎡,채움재제외)-표준</t>
  </si>
  <si>
    <t>...a-3 맹암거(형식-2)</t>
  </si>
  <si>
    <t>발파암구간(유공관있음,A=0.25-0.50㎡,채움재제외)-표준</t>
  </si>
  <si>
    <t>..b 맹암거(유공관있음)</t>
  </si>
  <si>
    <t>A=0.50 - 0.75M2(산지부) / A=1.20 - 1.80M2</t>
  </si>
  <si>
    <t>...b-1 맹암거(형식-6)</t>
  </si>
  <si>
    <t>토사구간(유공관있음,A=0.50-0.75㎡,채움재제외)-표준</t>
  </si>
  <si>
    <t>...b-2 맹암거(형식-7)</t>
  </si>
  <si>
    <t>리핑암구간(유공관있음,A=0.50-0.75㎡,채움재제외)-표준</t>
  </si>
  <si>
    <t>...b-3 맹암거(형식-7)</t>
  </si>
  <si>
    <t>발파암구간(유공관있음,A=0.50-0.75㎡,채움재제외)-표준</t>
  </si>
  <si>
    <t>..c 맹암거(유공관없음)</t>
  </si>
  <si>
    <t>A=0.25 - 0.50M2(일반부)</t>
  </si>
  <si>
    <t>...c-1 맹암거(형식-3)</t>
  </si>
  <si>
    <t>깎기쌓기경계부토사구간,방음벽기초하단(유공관없음,A=0.25-0.50㎡,채움재제외)-표준</t>
  </si>
  <si>
    <t>..d 맹암거(유공관없음)</t>
  </si>
  <si>
    <t>A=0.50 - 0.75M2(산지부)</t>
  </si>
  <si>
    <t>...d-1 맹암거(형식-8)</t>
  </si>
  <si>
    <t>깎기쌓기경계부 토사구간(유공관없음,A=0.50-0.75㎡,채움재제외)-표준</t>
  </si>
  <si>
    <t>.2.04 횡배수관</t>
  </si>
  <si>
    <t>원심력철근콘크리트관</t>
  </si>
  <si>
    <t>..a 철근콘크리트관(횡배수관)</t>
  </si>
  <si>
    <t>...a-2 철근콘크리트관(횡배수관)</t>
  </si>
  <si>
    <t>공칭직경600MM(흄관제외)</t>
  </si>
  <si>
    <t>...a-6 철근콘크리트관(횡배수관)</t>
  </si>
  <si>
    <t>공칭직경1000MM(흄관제외)</t>
  </si>
  <si>
    <t>..c 날개벽</t>
  </si>
  <si>
    <t>...c-1 소형콘크리트타설</t>
  </si>
  <si>
    <t>VIB포함</t>
  </si>
  <si>
    <t>...c-2 거푸집공(유로폼)</t>
  </si>
  <si>
    <t>0-7M</t>
  </si>
  <si>
    <t>.2.05 횡배수관(보강)</t>
  </si>
  <si>
    <t>..a 보강철근콘크리트관(횡배수관)</t>
  </si>
  <si>
    <t>...a-1 보강철근콘크리트관(횡배수관)</t>
  </si>
  <si>
    <t>공칭직경800MM</t>
  </si>
  <si>
    <t>...a-2 보강철근콘크리트관(횡배수관)</t>
  </si>
  <si>
    <t>공칭직경1000MM</t>
  </si>
  <si>
    <t>....a-2-1 보강철근콘크리트관(횡배수관)</t>
  </si>
  <si>
    <t>공칭직경1000MM(H=5.0 M,흄관제외)</t>
  </si>
  <si>
    <t>....a-2-2 보강철근콘크리트관(횡배수관)</t>
  </si>
  <si>
    <t>공칭직경1000MM(H=10.0 M,흄관제외)</t>
  </si>
  <si>
    <t>...a-4 보강철근콘크리트관(횡배수관)</t>
  </si>
  <si>
    <t>공칭직경1200MM</t>
  </si>
  <si>
    <t>....a-4-1 보강철근콘크리트관(횡배수관)</t>
  </si>
  <si>
    <t>공칭직경1200MM(H=5.0 M,흄관제외)</t>
  </si>
  <si>
    <t>....a-4-2 보강철근콘크리트관(횡배수관)</t>
  </si>
  <si>
    <t>공칭직경1200MM(H=10.0 M,흄관제외)</t>
  </si>
  <si>
    <t>.2.06 종배수관</t>
  </si>
  <si>
    <t>..a 종배수관(흄관)기계부설</t>
  </si>
  <si>
    <t>...a-3 종배수관(흄관)기계부설</t>
  </si>
  <si>
    <t>Φ600MM(흄관제외)</t>
  </si>
  <si>
    <t>...a-4 종배수관(흄관)기계부설</t>
  </si>
  <si>
    <t>Φ800MM(흄관제외)</t>
  </si>
  <si>
    <t>...a-5 종배수관(흄관)기계부설</t>
  </si>
  <si>
    <t>Φ1000MM(흄관제외)</t>
  </si>
  <si>
    <t>...a-6 종배수관(흄관)기계부설</t>
  </si>
  <si>
    <t>Φ1200MM(흄관제외)</t>
  </si>
  <si>
    <t>..c 종배수관면벽</t>
  </si>
  <si>
    <t>...c-1 무근콘크리트타설</t>
  </si>
  <si>
    <t>..d 날개벽</t>
  </si>
  <si>
    <t>...d-1 소형콘크리트타설</t>
  </si>
  <si>
    <t>...d-2 거푸집공(유로폼)</t>
  </si>
  <si>
    <t>.2.07 중분대횡배수관</t>
  </si>
  <si>
    <t>..a 배수관부설</t>
  </si>
  <si>
    <t>...a-1 중분대횡배수관</t>
  </si>
  <si>
    <t>공칭직경450MM(흄관제외)</t>
  </si>
  <si>
    <t>.2.08 배수용강관</t>
  </si>
  <si>
    <t>..a 종배수관</t>
  </si>
  <si>
    <t>종배수용강관</t>
  </si>
  <si>
    <t>공칭직경450MM</t>
  </si>
  <si>
    <t>...a-7 L/O/M종배수용강관</t>
  </si>
  <si>
    <t>공칭직경600MM</t>
  </si>
  <si>
    <t>...a-8 L/O/M종배수용강관</t>
  </si>
  <si>
    <t>...a-9 L/O/M종배수용강관</t>
  </si>
  <si>
    <t>..b 중분대종배수관</t>
  </si>
  <si>
    <t>...b-1 중분대종배수관(도로종배수관용강관)◈◈◈</t>
  </si>
  <si>
    <t>.2.09 기타관</t>
  </si>
  <si>
    <t>..d 연속배수시설</t>
  </si>
  <si>
    <t>...d-1 길어깨측</t>
  </si>
  <si>
    <t>....d-1-1 연속배수시설(690×670)</t>
  </si>
  <si>
    <t>길어깨측</t>
  </si>
  <si>
    <t>....d-1-2 연속배수시설(690×670)</t>
  </si>
  <si>
    <t>TYPE-1,길어깨측 일반부</t>
  </si>
  <si>
    <t>....d-1-5 연속배수시설(690×670)</t>
  </si>
  <si>
    <t>TYPE-3,길어깨측 마감부</t>
  </si>
  <si>
    <t>TYPE-2,길어깨측 도수로연결부</t>
  </si>
  <si>
    <t>....d-1-8 스틸그레이팅 설치</t>
  </si>
  <si>
    <t>길어깨측 일반부,자재제외</t>
  </si>
  <si>
    <t>...d-2 중분대측</t>
  </si>
  <si>
    <t>....d-2-1 연속배수시설(690×670)</t>
  </si>
  <si>
    <t>중분대측</t>
  </si>
  <si>
    <t>....d-2-3 연속배수시설(690×670)</t>
  </si>
  <si>
    <t>TYPE-2,중분대측 일반부</t>
  </si>
  <si>
    <t>TYPE-3,중분대측 마감부</t>
  </si>
  <si>
    <t>....d-2-9 스틸그레이팅 설치</t>
  </si>
  <si>
    <t>나들목 중분대측 일반부,자재제외</t>
  </si>
  <si>
    <t>.2.11 집수정</t>
  </si>
  <si>
    <t>..a 흙쌓기부집수정</t>
  </si>
  <si>
    <t>H&lt;=6.0M,H&gt;6.0M</t>
  </si>
  <si>
    <t>...a-1 콘크리트타설</t>
  </si>
  <si>
    <t>....a-1-1 소형콘크리트타설</t>
  </si>
  <si>
    <t>...a-2 거푸집공</t>
  </si>
  <si>
    <t>....a-2-1 거푸집공(유로폼)</t>
  </si>
  <si>
    <t>...a-3 철근가공및조립</t>
  </si>
  <si>
    <t>....a-3-1 철근가공및조립</t>
  </si>
  <si>
    <t>간단(계단철근)</t>
  </si>
  <si>
    <t>...a-4 계단철근도장</t>
  </si>
  <si>
    <t>자재제외</t>
  </si>
  <si>
    <t>...a-5 스틸그레이팅 설치</t>
  </si>
  <si>
    <t>..b 땅깎기부집수정</t>
  </si>
  <si>
    <t>...b-1 콘크리트타설</t>
  </si>
  <si>
    <t>....b-1-1 소형콘크리트타설</t>
  </si>
  <si>
    <t>....b-1-2 철근콘크리트타설</t>
  </si>
  <si>
    <t>...b-2 거푸집공</t>
  </si>
  <si>
    <t>....b-2-1 거푸집공(유로폼)</t>
  </si>
  <si>
    <t>...b-3 철근가공및조립</t>
  </si>
  <si>
    <t>....b-3-1 철근가공및조립</t>
  </si>
  <si>
    <t>....b-3-2 철근가공및조립</t>
  </si>
  <si>
    <t>...b-4 스페이셔 설치</t>
  </si>
  <si>
    <t>....b-4-1 스페이셔</t>
  </si>
  <si>
    <t>슬라브 및 기초</t>
  </si>
  <si>
    <t>....b-4-2 스페이셔</t>
  </si>
  <si>
    <t>...b-5 계단철근도장</t>
  </si>
  <si>
    <t>...b-6 스틸그레이팅 설치</t>
  </si>
  <si>
    <t>...b-7 집수정 연결관</t>
  </si>
  <si>
    <t>....b-7-3 집수정 연결관(형식-4-3)</t>
  </si>
  <si>
    <t>Φ600</t>
  </si>
  <si>
    <t>Φ1000</t>
  </si>
  <si>
    <t>..c 부체로도집수정</t>
  </si>
  <si>
    <t>...c-2 부체도로집수정</t>
  </si>
  <si>
    <t>..d 중분대집수정</t>
  </si>
  <si>
    <t>...d-1 중분대집수정(형식-1)</t>
  </si>
  <si>
    <t>1방향(580*830*1430)</t>
  </si>
  <si>
    <t>...d-2 중분대집수정(형식-2)</t>
  </si>
  <si>
    <t>2방향(580*830*1430)</t>
  </si>
  <si>
    <t>...d-3 중분대집수정(형식-3)</t>
  </si>
  <si>
    <t>3방향(580*830*1430)</t>
  </si>
  <si>
    <t>...d-4 중분대집수정(형식-4)</t>
  </si>
  <si>
    <t>시종점부(580*830*1430)</t>
  </si>
  <si>
    <t>...d-5 스페이셔 설치</t>
  </si>
  <si>
    <t>....d-5-1 스페이셔</t>
  </si>
  <si>
    <t>....d-5-2 스페이셔</t>
  </si>
  <si>
    <t>...d-6 스틸그레이팅 설치</t>
  </si>
  <si>
    <t>..e 도수로용집수정</t>
  </si>
  <si>
    <t>...e-3 도수로용집수정</t>
  </si>
  <si>
    <t>쌓기부도수로 하단</t>
  </si>
  <si>
    <t>.2.12 제작집수정</t>
  </si>
  <si>
    <t>..a 콘크리트타설</t>
  </si>
  <si>
    <t>...a-2 철근콘크리트타설</t>
  </si>
  <si>
    <t>슬럼프15cm(100m3이상)</t>
  </si>
  <si>
    <t>..b 거푸집공</t>
  </si>
  <si>
    <t>...b-1 거푸집공(유로폼)</t>
  </si>
  <si>
    <t>0-7m</t>
  </si>
  <si>
    <t>..c 철근가공및조립</t>
  </si>
  <si>
    <t>...c-1 철근가공및조립</t>
  </si>
  <si>
    <t>...c-2 철근가공및조립</t>
  </si>
  <si>
    <t>..d 강관비계</t>
  </si>
  <si>
    <t>3개월이하</t>
  </si>
  <si>
    <t>..e 스틸그레이팅 설치</t>
  </si>
  <si>
    <t>..g 계단철근도장</t>
  </si>
  <si>
    <t>슬래브및기초</t>
  </si>
  <si>
    <t>..m 목재동바리</t>
  </si>
  <si>
    <t>4회</t>
  </si>
  <si>
    <t>.2.13 암거공</t>
  </si>
  <si>
    <t>...a-1 철근콘크리트타설/펌프카</t>
  </si>
  <si>
    <t>...a-2 무근콘크리트타설/펌프카</t>
  </si>
  <si>
    <t>..b 거푸집</t>
  </si>
  <si>
    <t>..d 비계공</t>
  </si>
  <si>
    <t>...d-1 강관비계</t>
  </si>
  <si>
    <t>..e 동바리</t>
  </si>
  <si>
    <t>...e-1 강관동바리</t>
  </si>
  <si>
    <t>암거용(3개월)</t>
  </si>
  <si>
    <t>...e-2 강관동바리</t>
  </si>
  <si>
    <t>수평연결재(3개월)</t>
  </si>
  <si>
    <t>..f 아스팔트코팅</t>
  </si>
  <si>
    <t>...f-1 아스팔트코팅</t>
  </si>
  <si>
    <t>..g PVC PIPE 설치</t>
  </si>
  <si>
    <t>...g-2 배수파이프</t>
  </si>
  <si>
    <t>PVC(Φ100)</t>
  </si>
  <si>
    <t>..h 부직포</t>
  </si>
  <si>
    <t>중량 350 g/m2</t>
  </si>
  <si>
    <t>..i 신축이음(JOINT FILLER포함)</t>
  </si>
  <si>
    <t>지수판(230*9.5)</t>
  </si>
  <si>
    <t>..j 스페이셔설치</t>
  </si>
  <si>
    <t>...j-1 스페이셔</t>
  </si>
  <si>
    <t>...j-2 스페이셔</t>
  </si>
  <si>
    <t>..k 다웰바설치</t>
  </si>
  <si>
    <t>...k-1 다웰바설치</t>
  </si>
  <si>
    <t>..l 수팽창고무지수재</t>
  </si>
  <si>
    <t>..m 시공이음면정리(치핑)</t>
  </si>
  <si>
    <t>..n 채움재</t>
  </si>
  <si>
    <t>...n-3 조인트(스치로폴)</t>
  </si>
  <si>
    <t>T=20</t>
  </si>
  <si>
    <t>..o 실런트</t>
  </si>
  <si>
    <t>비중 1.40</t>
  </si>
  <si>
    <t>..p SHEET 방수</t>
  </si>
  <si>
    <t>...p-1 SHEET 방수</t>
  </si>
  <si>
    <t>수평면상부</t>
  </si>
  <si>
    <t>...p-2 SHEET 방수</t>
  </si>
  <si>
    <t>수평면하부</t>
  </si>
  <si>
    <t>...p-3 SHEET 방수</t>
  </si>
  <si>
    <t>수직면</t>
  </si>
  <si>
    <t>..q EPS 판넬</t>
  </si>
  <si>
    <t>T=100</t>
  </si>
  <si>
    <t>..s 뒷채움및다짐공</t>
  </si>
  <si>
    <t>...s-1 뒷채움부설및다짐(SB-1)</t>
  </si>
  <si>
    <t>기계(자재제외)</t>
  </si>
  <si>
    <t>...s-2 뒷채움부설및다짐(양질의토사)</t>
  </si>
  <si>
    <t>...s-3 암거상재토부설및다짐(SB-1)</t>
  </si>
  <si>
    <t>..t 기초잡석깔기</t>
  </si>
  <si>
    <t>...t-1 기초잡석깔기(현장암유용)</t>
  </si>
  <si>
    <t>T=30cm</t>
  </si>
  <si>
    <t>..u DRAIN BOARD 설치</t>
  </si>
  <si>
    <t>..v 보호몰탈</t>
  </si>
  <si>
    <t>...v-1 보호몰탈</t>
  </si>
  <si>
    <t>T=50</t>
  </si>
  <si>
    <t>...v-2 보호몰탈</t>
  </si>
  <si>
    <t>T=30</t>
  </si>
  <si>
    <t>...v-3 보호몰탈</t>
  </si>
  <si>
    <t>T=10</t>
  </si>
  <si>
    <t>..w 페인트도색</t>
  </si>
  <si>
    <t>수성3회</t>
  </si>
  <si>
    <t>..x 폴리에틸렌발포단열재</t>
  </si>
  <si>
    <t>..y 스틸그레이팅 설치</t>
  </si>
  <si>
    <t>..z NOTCH  설치</t>
  </si>
  <si>
    <t>...z-1 NOTCH  설치</t>
  </si>
  <si>
    <t>면목</t>
  </si>
  <si>
    <t>..ag 평판재하시험</t>
  </si>
  <si>
    <t>.2.14 배수구조물공</t>
  </si>
  <si>
    <t>..a 다이크및집수거</t>
  </si>
  <si>
    <t>...a-1 L형</t>
  </si>
  <si>
    <t>형식-1(L=2.4M,종단경사2%이하)</t>
  </si>
  <si>
    <t>....a-1-1 길어깨다이크용집수거</t>
  </si>
  <si>
    <t>L형(형식1-1)</t>
  </si>
  <si>
    <t>L형(형식2-1)</t>
  </si>
  <si>
    <t>....a-1-5 성토부L형측구용</t>
  </si>
  <si>
    <t>L형,국도용</t>
  </si>
  <si>
    <t>....a-1-7 방음벽구간용</t>
  </si>
  <si>
    <t>...a-2 L형</t>
  </si>
  <si>
    <t>형식-2(L=3.5M,종단경사2%이상)</t>
  </si>
  <si>
    <t>....a-2-1 길어깨다이크용집수거</t>
  </si>
  <si>
    <t>....a-2-7 방음벽구간용</t>
  </si>
  <si>
    <t>...a-3 T형</t>
  </si>
  <si>
    <t>....a-3-1 길어깨다이크용집수거</t>
  </si>
  <si>
    <t>T형(형식1-1)</t>
  </si>
  <si>
    <t>....a-3-3 성토부T형측구용</t>
  </si>
  <si>
    <t>T형,국도용</t>
  </si>
  <si>
    <t>...a-4 집수거</t>
  </si>
  <si>
    <t>....a-4-1 콘크리트타설</t>
  </si>
  <si>
    <t>.....a-4-1-1 철근콘크리트타설</t>
  </si>
  <si>
    <t>.....a-4-1-2 무근콘크리트타설</t>
  </si>
  <si>
    <t>VIB제외</t>
  </si>
  <si>
    <t>....a-4-2 거푸집</t>
  </si>
  <si>
    <t>.....a-4-2-1 거푸집공(유로폼)</t>
  </si>
  <si>
    <t>....a-4-3 철근가공및조립</t>
  </si>
  <si>
    <t>.....a-4-3-1 철근가공및조립</t>
  </si>
  <si>
    <t>...a-5 방수거</t>
  </si>
  <si>
    <t>....a-5-1 콘크리트타설</t>
  </si>
  <si>
    <t>.....a-5-1-1 무근콘크리트타설</t>
  </si>
  <si>
    <t>....a-5-2 거푸집</t>
  </si>
  <si>
    <t>.....a-5-2-1 거푸집공(유로폼)</t>
  </si>
  <si>
    <t>.2.15 수로보호공</t>
  </si>
  <si>
    <t>..a 콘크리트 타설</t>
  </si>
  <si>
    <t>...a-1 무근콘크리트타설</t>
  </si>
  <si>
    <t>.2.16 도수로</t>
  </si>
  <si>
    <t>...a-1 비탈면구조물콘크리트타설</t>
  </si>
  <si>
    <t>1:1.2이상-1:1.8(VIB포함)</t>
  </si>
  <si>
    <t>...a-2 비탈면구조물콘크리트타설</t>
  </si>
  <si>
    <t>1:1.2보다급한경우(VIB포함)</t>
  </si>
  <si>
    <t>0-7m 이하</t>
  </si>
  <si>
    <t>...b-2 거푸집공(유로폼)</t>
  </si>
  <si>
    <t>...b-4 거푸집공(유로폼)</t>
  </si>
  <si>
    <t>.2.17 철근콘크리트개거</t>
  </si>
  <si>
    <t>...a-2 철근콘크리트타설/펌프카</t>
  </si>
  <si>
    <t>..d 신축이음(JOINT FILLER포함)</t>
  </si>
  <si>
    <t>..f 계단철근도장</t>
  </si>
  <si>
    <t>..g 스페이셔설치</t>
  </si>
  <si>
    <t>...g-1 스페이셔</t>
  </si>
  <si>
    <t>...g-2 스페이셔</t>
  </si>
  <si>
    <t>..l 기초잡석깔기</t>
  </si>
  <si>
    <t>...l-1 기초잡석깔기(현장암유용)</t>
  </si>
  <si>
    <t>..n 강관비계</t>
  </si>
  <si>
    <t>..o 수축줄눈설치</t>
  </si>
  <si>
    <t>백업재+실런트</t>
  </si>
  <si>
    <t>..b 콘크리트 타설</t>
  </si>
  <si>
    <t>...a-2 무근콘크리트타설</t>
  </si>
  <si>
    <t>..b 거푸집공(유로폼)</t>
  </si>
  <si>
    <t>.2.23 문비</t>
  </si>
  <si>
    <t>2.0*2.0</t>
  </si>
  <si>
    <t>.2.27 침전조</t>
  </si>
  <si>
    <t>슬럼프 15cm(100m3이상)</t>
  </si>
  <si>
    <t>..d 기초잡석깔기</t>
  </si>
  <si>
    <t>...d-1 기초잡석깔기(현장암유용)</t>
  </si>
  <si>
    <t>..e 스페이셔설치</t>
  </si>
  <si>
    <t>...e-1 스페이셔</t>
  </si>
  <si>
    <t>...e-2 스페이셔</t>
  </si>
  <si>
    <t>.2.31 옹벽공사</t>
  </si>
  <si>
    <t>..a 콘크리트옹벽</t>
  </si>
  <si>
    <t>...a-5 거푸집공</t>
  </si>
  <si>
    <t>....a-5-2 거푸집공(무늬거푸집)</t>
  </si>
  <si>
    <t>....a-5-3 거푸집공(유로폼)</t>
  </si>
  <si>
    <t>...a-6 철근가공및조립</t>
  </si>
  <si>
    <t>....a-6-3 철근가공및조립</t>
  </si>
  <si>
    <t>...a-7 스페이셔 설치</t>
  </si>
  <si>
    <t>....a-7-1 스페이셔</t>
  </si>
  <si>
    <t>....a-7-2 스페이셔</t>
  </si>
  <si>
    <t>...a-8 콘크리트 타설</t>
  </si>
  <si>
    <t>....a-8-1 철근콘크리트타설/펌프카</t>
  </si>
  <si>
    <t>...a-11 부직포설치(옹벽용)</t>
  </si>
  <si>
    <t>중량 500g/m2(PIN설치포함)</t>
  </si>
  <si>
    <t>...a-12 DRAIN BIARD 설치</t>
  </si>
  <si>
    <t>...a-13 배수파이프</t>
  </si>
  <si>
    <t>....a-13-2 배수파이프</t>
  </si>
  <si>
    <t>...a-19 수팽창고무지수재</t>
  </si>
  <si>
    <t>...a-25 수축줄눈설치</t>
  </si>
  <si>
    <t>..b 보강토옹벽</t>
  </si>
  <si>
    <t>...b-1 보강토옹벽기초</t>
  </si>
  <si>
    <t>....b-1-1 구조물터파기(육상토사)</t>
  </si>
  <si>
    <t>0-2m(인력10%+기계90%)</t>
  </si>
  <si>
    <t>....b-1-2 되메우기및다짐(토사)</t>
  </si>
  <si>
    <t>....b-1-4 거푸집공(유로폼)</t>
  </si>
  <si>
    <t>....b-1-5 무근콘크리트타설</t>
  </si>
  <si>
    <t>...b-2 보강토옹벽</t>
  </si>
  <si>
    <t>....b-2-1 보강토옹벽</t>
  </si>
  <si>
    <t>블록식</t>
  </si>
  <si>
    <t>...b-3 자재비</t>
  </si>
  <si>
    <t>....b-3-1 보강토블록(마감형)</t>
  </si>
  <si>
    <t>....b-3-2 보강토블록(표준형)</t>
  </si>
  <si>
    <t>....b-3-5 보강토옹벽보강재</t>
  </si>
  <si>
    <t>6t</t>
  </si>
  <si>
    <t>....b-3-6 보강토옹벽보강재</t>
  </si>
  <si>
    <t>8t</t>
  </si>
  <si>
    <t>....b-3-7 보강토옹벽보강재</t>
  </si>
  <si>
    <t>10t</t>
  </si>
  <si>
    <t>....b-3-10 부직포</t>
  </si>
  <si>
    <t>....b-3-11 유공관</t>
  </si>
  <si>
    <t>...b-4 자재운반비</t>
  </si>
  <si>
    <t>....b-4-1 블럭운반</t>
  </si>
  <si>
    <t>마감형</t>
  </si>
  <si>
    <t>....b-4-2 블럭운반</t>
  </si>
  <si>
    <t>표준형</t>
  </si>
  <si>
    <t>SB-1</t>
  </si>
  <si>
    <t>.2.40 주요자재 운반비</t>
  </si>
  <si>
    <t>..a 시멘트운반</t>
  </si>
  <si>
    <t>포대</t>
  </si>
  <si>
    <t>..b 철근운반</t>
  </si>
  <si>
    <t>.2.41 주요자재 구입비</t>
  </si>
  <si>
    <t>..a 포대시멘트</t>
  </si>
  <si>
    <t>..b 이형철근</t>
  </si>
  <si>
    <t>현장도착도</t>
  </si>
  <si>
    <t>... 이형철근(고강-SD400)</t>
  </si>
  <si>
    <t>H=13</t>
  </si>
  <si>
    <t>H=16 이상</t>
  </si>
  <si>
    <t>... 이형철근(고강-SD500)</t>
  </si>
  <si>
    <t>... 이형철근(연강)</t>
  </si>
  <si>
    <t>D=10</t>
  </si>
  <si>
    <t>D=13</t>
  </si>
  <si>
    <t>D=16 이상</t>
  </si>
  <si>
    <t>..c 모래</t>
  </si>
  <si>
    <t>..d 레미콘</t>
  </si>
  <si>
    <t>... 25-30-5</t>
  </si>
  <si>
    <t>... 25-24-4</t>
  </si>
  <si>
    <t>... 25-24-15</t>
  </si>
  <si>
    <t>... 30-24-15</t>
  </si>
  <si>
    <t>... 25-21-8</t>
  </si>
  <si>
    <t>... 25-21-15</t>
  </si>
  <si>
    <t>... 25-24-8</t>
  </si>
  <si>
    <t>... 25-27-15</t>
  </si>
  <si>
    <t>..e 원심력철근콘크리트관</t>
  </si>
  <si>
    <t>현장차상도</t>
  </si>
  <si>
    <t>... D450MM</t>
  </si>
  <si>
    <t>... D600MM</t>
  </si>
  <si>
    <t>... D800MM</t>
  </si>
  <si>
    <t>... D1000MM</t>
  </si>
  <si>
    <t>... D1200MM</t>
  </si>
  <si>
    <t>..f 스틸그레이팅</t>
  </si>
  <si>
    <t>... 스틸그레이팅</t>
  </si>
  <si>
    <t>830*580*75</t>
  </si>
  <si>
    <t>1150*675*75</t>
  </si>
  <si>
    <t>1150*950*75</t>
  </si>
  <si>
    <t>1330*830*75</t>
  </si>
  <si>
    <t>1530*830*75</t>
  </si>
  <si>
    <t>440*273*50</t>
  </si>
  <si>
    <t>..l 고철대(고재)</t>
  </si>
  <si>
    <t>중량철A매입가</t>
  </si>
  <si>
    <t>.3.01 토공</t>
  </si>
  <si>
    <t>.3.02 뒷채움 및 다짐공</t>
  </si>
  <si>
    <t>..a 뒷채움</t>
  </si>
  <si>
    <t>.3.04 교대앞성토</t>
  </si>
  <si>
    <t>..a 교대앞성토</t>
  </si>
  <si>
    <t>...a-1 교대앞성토</t>
  </si>
  <si>
    <t>...a-2 교대앞성토</t>
  </si>
  <si>
    <t>다짐, 토사</t>
  </si>
  <si>
    <t>.3.07 말뚝공</t>
  </si>
  <si>
    <t>..c 복합 말뚝 자재비</t>
  </si>
  <si>
    <t>L = 22.0 m</t>
  </si>
  <si>
    <t>..g 파일 천공</t>
  </si>
  <si>
    <t>...g-2 파일 천공</t>
  </si>
  <si>
    <t>S.D.A</t>
  </si>
  <si>
    <t>....g-2-2 파일 천공●</t>
  </si>
  <si>
    <t>D=600 M/M</t>
  </si>
  <si>
    <t>..h 두부보강</t>
  </si>
  <si>
    <t>...h-2 두부보강</t>
  </si>
  <si>
    <t>복합말뚝</t>
  </si>
  <si>
    <t>....h-2-2 두부보강</t>
  </si>
  <si>
    <t>..m 말뚝 시험비</t>
  </si>
  <si>
    <t>...m-1 파일재하시험비</t>
  </si>
  <si>
    <t>동재하시험(E.O.I.D)</t>
  </si>
  <si>
    <t>...m-2 파일재하시험비</t>
  </si>
  <si>
    <t>동재하시험(Restrike))</t>
  </si>
  <si>
    <t>...m-3 파일재하시험비</t>
  </si>
  <si>
    <t>동재하시험(품질확인시험)</t>
  </si>
  <si>
    <t>정재하시험</t>
  </si>
  <si>
    <t>...m-4 파일재하시험비</t>
  </si>
  <si>
    <t>수평재하시험</t>
  </si>
  <si>
    <t>.3.08 거푸집</t>
  </si>
  <si>
    <t>..a 합판거푸집</t>
  </si>
  <si>
    <t>...a-1 합판거푸집</t>
  </si>
  <si>
    <t>3 회 0~ 7 m</t>
  </si>
  <si>
    <t>...a-2 합판거푸집</t>
  </si>
  <si>
    <t>3 회 7∼10 m</t>
  </si>
  <si>
    <t>..f 문양거푸집</t>
  </si>
  <si>
    <t>...f-1 문양거푸집</t>
  </si>
  <si>
    <t>0~ 7 m</t>
  </si>
  <si>
    <t>...f-2 문양거푸집</t>
  </si>
  <si>
    <t>7∼10 m</t>
  </si>
  <si>
    <t>..g 유로폼</t>
  </si>
  <si>
    <t>...g-1 유로폼</t>
  </si>
  <si>
    <t>.3.09 강관비계</t>
  </si>
  <si>
    <t>..a 강관비계</t>
  </si>
  <si>
    <t>..b 강관비계다리</t>
  </si>
  <si>
    <t>..d 가로보 작업발판</t>
  </si>
  <si>
    <t>강재거푸집용</t>
  </si>
  <si>
    <t>...d-1 가로보 작업발판</t>
  </si>
  <si>
    <t>콘크리트 가로보, 단부용</t>
  </si>
  <si>
    <t>...d-2 가로보 작업발판</t>
  </si>
  <si>
    <t>콘크리트 가로보, 중앙부용</t>
  </si>
  <si>
    <t>..e 가설계단</t>
  </si>
  <si>
    <t>...e-2 가설계단</t>
  </si>
  <si>
    <t>3개월</t>
  </si>
  <si>
    <t>.3.10 동바리</t>
  </si>
  <si>
    <t>..a 강관동바리</t>
  </si>
  <si>
    <t>교량용(3개월)</t>
  </si>
  <si>
    <t>..b 목재동바리</t>
  </si>
  <si>
    <t>목재4회</t>
  </si>
  <si>
    <t>..d 강재동바리</t>
  </si>
  <si>
    <t>브라켓식</t>
  </si>
  <si>
    <t>..f 강관동바리</t>
  </si>
  <si>
    <t>.3.11 철근가공조립</t>
  </si>
  <si>
    <t>..c 철근가공조립</t>
  </si>
  <si>
    <t>..f 철근인상작업</t>
  </si>
  <si>
    <t>H=30M미만</t>
  </si>
  <si>
    <t>.3.12 콘크리트 타설</t>
  </si>
  <si>
    <t>무근 VIB 제외</t>
  </si>
  <si>
    <t>..d 콘크리트 타설</t>
  </si>
  <si>
    <t>철근, 펌프카 0~15 m</t>
  </si>
  <si>
    <t>.3.13 표면처리</t>
  </si>
  <si>
    <t>..a 슬래브 양생</t>
  </si>
  <si>
    <t>양생제</t>
  </si>
  <si>
    <t>..b 데크휘니샤</t>
  </si>
  <si>
    <t>면고르기</t>
  </si>
  <si>
    <t>..c 콘크리트 양생</t>
  </si>
  <si>
    <t>.3.14 교량받침</t>
  </si>
  <si>
    <t>..a 교좌장치</t>
  </si>
  <si>
    <t>탄성받침</t>
  </si>
  <si>
    <t>... 교좌장치(탄성받침)</t>
  </si>
  <si>
    <t>일방향 280 tonf(8층)</t>
  </si>
  <si>
    <t>양방향 280 tonf(8층)</t>
  </si>
  <si>
    <t>.3.15 상 부 공</t>
  </si>
  <si>
    <t>PC</t>
  </si>
  <si>
    <t>.3.19 신축이음</t>
  </si>
  <si>
    <t>..c 신축이음장치</t>
  </si>
  <si>
    <t>레일식</t>
  </si>
  <si>
    <t>...c-2 신축이음장치</t>
  </si>
  <si>
    <t>NO 50</t>
  </si>
  <si>
    <t>.3.23 무수축 콘크리트</t>
  </si>
  <si>
    <t>..a 무수축 몰탈</t>
  </si>
  <si>
    <t>1:1</t>
  </si>
  <si>
    <t>..b 몰탈</t>
  </si>
  <si>
    <t>1:3</t>
  </si>
  <si>
    <t>..c 무수축 콘크리트</t>
  </si>
  <si>
    <t>.3.25 방수공</t>
  </si>
  <si>
    <t>..a ASPHALT방수</t>
  </si>
  <si>
    <t>...a-2 수직면</t>
  </si>
  <si>
    <t>.3.26 교대 보호블럭</t>
  </si>
  <si>
    <t>..a 교대 보호블럭</t>
  </si>
  <si>
    <t>...a-1 교대 보호블럭</t>
  </si>
  <si>
    <t>육교용</t>
  </si>
  <si>
    <t>...a-2 교대 보호블럭 기초</t>
  </si>
  <si>
    <t>..c 교대중앙부 보호블럭 점검계단</t>
  </si>
  <si>
    <t>...c-1 중앙부 계단</t>
  </si>
  <si>
    <t>...c-2 소단설치</t>
  </si>
  <si>
    <t>..d 도수로 설치</t>
  </si>
  <si>
    <t>.3.27 배수 시설공</t>
  </si>
  <si>
    <t>..a 교량배수시설</t>
  </si>
  <si>
    <t>...a-1 연결집수구(REDUCER)</t>
  </si>
  <si>
    <t>.... 연결집수구(REDUCER)</t>
  </si>
  <si>
    <t>...a-2 곡  관</t>
  </si>
  <si>
    <t>.... 곡관(ELB.90도)</t>
  </si>
  <si>
    <t>...a-3 직관고정대</t>
  </si>
  <si>
    <t>200A</t>
  </si>
  <si>
    <t>...a-4 청소용이음부</t>
  </si>
  <si>
    <t>.... 청소용이음부</t>
  </si>
  <si>
    <t>...a-5 직 관</t>
  </si>
  <si>
    <t>.... 직관(AL PIPE)</t>
  </si>
  <si>
    <t>165A</t>
  </si>
  <si>
    <t>...a-6 곡 관</t>
  </si>
  <si>
    <t>.... 곡관 TEE관(청소구 TEE관)</t>
  </si>
  <si>
    <t>...a-8 집 수 구</t>
  </si>
  <si>
    <t>.... 집수구</t>
  </si>
  <si>
    <t>.3.28 스페이셔</t>
  </si>
  <si>
    <t>..a 스페이셔 설치</t>
  </si>
  <si>
    <t>..b 스페이셔 설치</t>
  </si>
  <si>
    <t>.3.29 교명판 및 설명판</t>
  </si>
  <si>
    <t>..a 교명판</t>
  </si>
  <si>
    <t>...a-1 교명판</t>
  </si>
  <si>
    <t>일반교량</t>
  </si>
  <si>
    <t>.3.30 측량 기준점 설치</t>
  </si>
  <si>
    <t>.3.31 점검용 계단</t>
  </si>
  <si>
    <t>.3.32 NOTCH  설치</t>
  </si>
  <si>
    <t>.3.33 교대수축이음</t>
  </si>
  <si>
    <t>.3.34 교면포장</t>
  </si>
  <si>
    <t>..a 콘크리트계</t>
  </si>
  <si>
    <t>콘크리트계</t>
  </si>
  <si>
    <t>.3.36 방호벽</t>
  </si>
  <si>
    <t>..a 기계타설구간</t>
  </si>
  <si>
    <t>...a-3 절대방호벽</t>
  </si>
  <si>
    <t>기계타설</t>
  </si>
  <si>
    <t>...a-4 절대방호벽 방음벽구간</t>
  </si>
  <si>
    <t>기계타설,형식-1</t>
  </si>
  <si>
    <t>.3.37 중분대</t>
  </si>
  <si>
    <t>..a 일체형</t>
  </si>
  <si>
    <t>.3.39 교량유지관리 점검시설</t>
  </si>
  <si>
    <t>.. 교량점검시설</t>
  </si>
  <si>
    <t>.3.40 전선관</t>
  </si>
  <si>
    <t>..b D=125 MM</t>
  </si>
  <si>
    <t>.3.41 신축이음 덮개시설</t>
  </si>
  <si>
    <t>COVER PLATE</t>
  </si>
  <si>
    <t>...a-1 중분대용일체형</t>
  </si>
  <si>
    <t>...a-5 방호벽용절대방호벽형</t>
  </si>
  <si>
    <t>...a-6 방호벽용절대방호벽방음벽형</t>
  </si>
  <si>
    <t>.3.45 낙하물 방지공</t>
  </si>
  <si>
    <t>..a 낙하물 방지공</t>
  </si>
  <si>
    <t>방호선반</t>
  </si>
  <si>
    <t>.3.46 보강토옹벽공</t>
  </si>
  <si>
    <t>..a 보강토옹벽기초</t>
  </si>
  <si>
    <t>...a-1 구조물터파기(육상토사)</t>
  </si>
  <si>
    <t>...a-2 되메우기및다짐(토사)</t>
  </si>
  <si>
    <t>...b-1 보강토옹벽</t>
  </si>
  <si>
    <t>..c 자재비</t>
  </si>
  <si>
    <t>...c-1 보강토블록(마감형)</t>
  </si>
  <si>
    <t>...c-2 보강토블록(표준형)</t>
  </si>
  <si>
    <t>...c-3 보강토옹벽</t>
  </si>
  <si>
    <t>연결키</t>
  </si>
  <si>
    <t>...c-5 보강토옹벽보강재</t>
  </si>
  <si>
    <t>...c-6 보강토옹벽보강재</t>
  </si>
  <si>
    <t>...c-7 보강토옹벽보강재</t>
  </si>
  <si>
    <t>15t</t>
  </si>
  <si>
    <t>...c-12 부직포</t>
  </si>
  <si>
    <t>...c-13 유공관</t>
  </si>
  <si>
    <t>..d 자재운반비</t>
  </si>
  <si>
    <t>...d-1 블럭운반</t>
  </si>
  <si>
    <t>...d-2 블럭운반</t>
  </si>
  <si>
    <t>.3.47 L형옹벽공</t>
  </si>
  <si>
    <t>..h 다웰바설치</t>
  </si>
  <si>
    <t>Φ32×800</t>
  </si>
  <si>
    <t>..i 실런트</t>
  </si>
  <si>
    <t>20x25</t>
  </si>
  <si>
    <t>.3.71 자재운반</t>
  </si>
  <si>
    <t>..a 철근운반</t>
  </si>
  <si>
    <t>..b 시멘트운반</t>
  </si>
  <si>
    <t>.3.72 자재대</t>
  </si>
  <si>
    <t>..a 레미콘</t>
  </si>
  <si>
    <t>...a-10 레미콘</t>
  </si>
  <si>
    <t>...a-11 레미콘</t>
  </si>
  <si>
    <t>25-35-4</t>
  </si>
  <si>
    <t>...a-15 레미콘</t>
  </si>
  <si>
    <t>...a-16 레미콘</t>
  </si>
  <si>
    <t>...b-3 이형철근(고강-SD400)</t>
  </si>
  <si>
    <t>H=10</t>
  </si>
  <si>
    <t>...b-4 이형철근(고강-SD400)</t>
  </si>
  <si>
    <t>...b-5 이형철근(고강-SD400)</t>
  </si>
  <si>
    <t>...b-8 이형철근(연강)</t>
  </si>
  <si>
    <t>..c 시멘트</t>
  </si>
  <si>
    <t>...c-2 포대</t>
  </si>
  <si>
    <t>..d 세골재</t>
  </si>
  <si>
    <t>..e 쇄석골재</t>
  </si>
  <si>
    <t>...g-3 쇄석골재</t>
  </si>
  <si>
    <t>Φ20mm,현장도착도</t>
  </si>
  <si>
    <t>.3.73 고재대</t>
  </si>
  <si>
    <t>..e 잡철물동바리</t>
  </si>
  <si>
    <t>...e-1 잡철물동바리</t>
  </si>
  <si>
    <t>PSC BEAM용</t>
  </si>
  <si>
    <t>..d sole plate</t>
  </si>
  <si>
    <t>..a P.S.C 빔 제작</t>
  </si>
  <si>
    <t>...a-2 L = 35 m</t>
  </si>
  <si>
    <t>....a-2-1 P.S.C 빔 제작</t>
  </si>
  <si>
    <t>L = 35 m</t>
  </si>
  <si>
    <t>...a-4 전도방지시설</t>
  </si>
  <si>
    <t>...c-3 신축이음장치</t>
  </si>
  <si>
    <t>NO 80</t>
  </si>
  <si>
    <t>.3.35 난간</t>
  </si>
  <si>
    <t>..d 난간</t>
  </si>
  <si>
    <t>점검용</t>
  </si>
  <si>
    <t>.3.42 돌쌓기 및 돌붙임</t>
  </si>
  <si>
    <t>..a 돌쌓기</t>
  </si>
  <si>
    <t>...a-1 돌쌓기</t>
  </si>
  <si>
    <t>H=0.0-3.0M</t>
  </si>
  <si>
    <t>...a-3 기   초</t>
  </si>
  <si>
    <t>..c 구조물 터파기</t>
  </si>
  <si>
    <t>...c-1 구조물 터파기</t>
  </si>
  <si>
    <t>육상토사, 0-2 m</t>
  </si>
  <si>
    <t>...c-11 구조물 터파기</t>
  </si>
  <si>
    <t>육상풍화암, 2-4 m</t>
  </si>
  <si>
    <t>..d 되메우기 및 다짐</t>
  </si>
  <si>
    <t>...d-2 되메우기</t>
  </si>
  <si>
    <t>다짐, 기계</t>
  </si>
  <si>
    <t>..e 일반청소</t>
  </si>
  <si>
    <t>면정리포함</t>
  </si>
  <si>
    <t>...e-1 육상발파암</t>
  </si>
  <si>
    <t>..f 강관 말뚝</t>
  </si>
  <si>
    <t>...f-3 강관 말뚝</t>
  </si>
  <si>
    <t>D=609 M/M, T=12M/M</t>
  </si>
  <si>
    <t>....g-2-4 파일 천공●</t>
  </si>
  <si>
    <t>D=609 M/M</t>
  </si>
  <si>
    <t>...h-4 두부보강</t>
  </si>
  <si>
    <t>강관말뚝(T=12mm)</t>
  </si>
  <si>
    <t>....h-4-2 두부보강</t>
  </si>
  <si>
    <t>...m-5 파일재하시험비</t>
  </si>
  <si>
    <t>평판재하시험</t>
  </si>
  <si>
    <t>...a-3 합판거푸집</t>
  </si>
  <si>
    <t>3 회 10∼13 m</t>
  </si>
  <si>
    <t>...a-4 합판거푸집</t>
  </si>
  <si>
    <t>3 회 13∼16 m</t>
  </si>
  <si>
    <t>..d 합판거푸집</t>
  </si>
  <si>
    <t>...d-1 합판거푸집</t>
  </si>
  <si>
    <t>곡면, 0~7 m</t>
  </si>
  <si>
    <t>...d-2 합판거푸집</t>
  </si>
  <si>
    <t>곡면, 7~10 m</t>
  </si>
  <si>
    <t>...d-3 합판거푸집</t>
  </si>
  <si>
    <t>곡면, 10~13 m</t>
  </si>
  <si>
    <t>..h 프리캐스트 콘크리트패널</t>
  </si>
  <si>
    <t>... PSC용</t>
  </si>
  <si>
    <t>T=110mm</t>
  </si>
  <si>
    <t>..d 철근가공조립</t>
  </si>
  <si>
    <t>..e 철근이음</t>
  </si>
  <si>
    <t>커플러</t>
  </si>
  <si>
    <t>...e-2 철근이음</t>
  </si>
  <si>
    <t>직경16~25mm</t>
  </si>
  <si>
    <t>...e-3 철근이음</t>
  </si>
  <si>
    <t>직경29~35mm</t>
  </si>
  <si>
    <t>...f-2 H=30M 미만</t>
  </si>
  <si>
    <t>크레인</t>
  </si>
  <si>
    <t>..e 콘크리트 타설</t>
  </si>
  <si>
    <t>철근, 펌프카 15~40 m</t>
  </si>
  <si>
    <t>일방향 225 tonf(7층)</t>
  </si>
  <si>
    <t>양방향 225 tonf(7층)</t>
  </si>
  <si>
    <t>일방향 225 tonf(8층)</t>
  </si>
  <si>
    <t>양방향 225 tonf(8층)</t>
  </si>
  <si>
    <t>..b 신축이음장치</t>
  </si>
  <si>
    <t>핑거</t>
  </si>
  <si>
    <t>...b-2 신축이음장치</t>
  </si>
  <si>
    <t>NO.100</t>
  </si>
  <si>
    <t>.3.43 가도 및 축도</t>
  </si>
  <si>
    <t>..b 훍쌓기및헐기</t>
  </si>
  <si>
    <t>..c 가배수관</t>
  </si>
  <si>
    <t>파형강관,D1000</t>
  </si>
  <si>
    <t>..d PP마대쌓기및헐기</t>
  </si>
  <si>
    <t>...a-8 레미콘</t>
  </si>
  <si>
    <t>25-40-15</t>
  </si>
  <si>
    <t>...b-2 이형철근(고강-SD500)</t>
  </si>
  <si>
    <t>..b P.H.C 말뚝 자재비</t>
  </si>
  <si>
    <t>(φ600x90,이음 포함)</t>
  </si>
  <si>
    <t>...b-5 P.H.C 말뚝 자재비</t>
  </si>
  <si>
    <t>L = 9.0 m</t>
  </si>
  <si>
    <t>...b-6 P.H.C 말뚝 자재비</t>
  </si>
  <si>
    <t>L = 10.0 m</t>
  </si>
  <si>
    <t>L = 11.0 m</t>
  </si>
  <si>
    <t>L = 12.0 m</t>
  </si>
  <si>
    <t>...b-9 P.H.C 말뚝 자재비</t>
  </si>
  <si>
    <t>L = 13.0 m</t>
  </si>
  <si>
    <t>L = 14.0 m</t>
  </si>
  <si>
    <t>...h-1 두부보강</t>
  </si>
  <si>
    <t>PHC말뚝</t>
  </si>
  <si>
    <t>....h-1-2 두부보강</t>
  </si>
  <si>
    <t>..f 시공이음면정리(치핑)</t>
  </si>
  <si>
    <t>인력 †</t>
  </si>
  <si>
    <t>.3.52 지하차도 신축이음</t>
  </si>
  <si>
    <t>..e 시공이음면정리</t>
  </si>
  <si>
    <t>..f 수팽창성지수재</t>
  </si>
  <si>
    <t>...c-2 구조물 터파기</t>
  </si>
  <si>
    <t>육상토사, 2-4 m</t>
  </si>
  <si>
    <t>...c-12 구조물 터파기</t>
  </si>
  <si>
    <t>육상풍화암, 4-6 m</t>
  </si>
  <si>
    <t>...c-21 구조물 터파기</t>
  </si>
  <si>
    <t>육상발파암, 6-10 m</t>
  </si>
  <si>
    <t>.3.24 시공이음(스치로폴)</t>
  </si>
  <si>
    <t>..c 스치로폴</t>
  </si>
  <si>
    <t>..b 분리형</t>
  </si>
  <si>
    <t>...a-2 중분대용분리형</t>
  </si>
  <si>
    <t>.3.49 가시설공</t>
  </si>
  <si>
    <t>..j JACK 설치 철거</t>
  </si>
  <si>
    <t>100Ton(손율 30%)</t>
  </si>
  <si>
    <t>...c-3 구조물 터파기</t>
  </si>
  <si>
    <t>육상토사, 4-6 m</t>
  </si>
  <si>
    <t>...c-4 구조물 터파기</t>
  </si>
  <si>
    <t>육상토사, 6-10 m</t>
  </si>
  <si>
    <t>...c-13 구조물 터파기</t>
  </si>
  <si>
    <t>육상풍화암, 6-10 m</t>
  </si>
  <si>
    <t>무근 VIB 포함</t>
  </si>
  <si>
    <t>일방향 225 tonf(4층)</t>
  </si>
  <si>
    <t>양방향 225 tonf(4층)</t>
  </si>
  <si>
    <t>1 @ 40.0m,L=40.0m</t>
  </si>
  <si>
    <t>.3.16 GIRDER교 부대공</t>
  </si>
  <si>
    <t>반일체식포함</t>
  </si>
  <si>
    <t>..e 변단면PSC빔 제작및설치</t>
  </si>
  <si>
    <t>..c 인력타설구간(경관고려구간)</t>
  </si>
  <si>
    <t>인력타설</t>
  </si>
  <si>
    <t>...c-4 보강토옹벽보강재</t>
  </si>
  <si>
    <t>4t</t>
  </si>
  <si>
    <t>...b-6 이형철근(연강)</t>
  </si>
  <si>
    <t>...b-7 이형철근(연강)</t>
  </si>
  <si>
    <t>L = 23.0 m</t>
  </si>
  <si>
    <t>.3.20 교면방수</t>
  </si>
  <si>
    <t>..b 아스콘 포장</t>
  </si>
  <si>
    <t>...b-1 택코팅</t>
  </si>
  <si>
    <t>...b-2 아스콘 표층</t>
  </si>
  <si>
    <t>T=8cm</t>
  </si>
  <si>
    <t>...a-1 일반방호벽</t>
  </si>
  <si>
    <t>..a H-BEAM 및 토류판</t>
  </si>
  <si>
    <t>...a-1 H-PILE 천공</t>
  </si>
  <si>
    <t>....a-1-1 H-PILE 천공(토사)</t>
  </si>
  <si>
    <t>...a-2 H-PILE 항타</t>
  </si>
  <si>
    <t>천공후항타</t>
  </si>
  <si>
    <t>...a-3 케이싱튜브설치철거</t>
  </si>
  <si>
    <t>...a-5 H-PILE 두부정리</t>
  </si>
  <si>
    <t>...a-8 H-PILE 항발</t>
  </si>
  <si>
    <t>...a-10 토류판설치철거</t>
  </si>
  <si>
    <t>목재</t>
  </si>
  <si>
    <t>....a-10-1 토류판설치및철거</t>
  </si>
  <si>
    <t>T=100mm</t>
  </si>
  <si>
    <t>..d 띠장설치 및 철거</t>
  </si>
  <si>
    <t>...d-4 띠장설치 및 철거</t>
  </si>
  <si>
    <t>9-11m,H=300~500</t>
  </si>
  <si>
    <t>..e 보걸이 설치 철거</t>
  </si>
  <si>
    <t>..k 강재사용료및운반비</t>
  </si>
  <si>
    <t>...k-2 강재사용료및운반비</t>
  </si>
  <si>
    <t>H-250*250*9*14</t>
  </si>
  <si>
    <t>...k-3 강재사용료및운반비</t>
  </si>
  <si>
    <t>H-300*300*10*15</t>
  </si>
  <si>
    <t>..m 가시설 계측</t>
  </si>
  <si>
    <t>...m-1 계측기</t>
  </si>
  <si>
    <t>....m-1-1 지중경사계</t>
  </si>
  <si>
    <t>..... 지중경사계</t>
  </si>
  <si>
    <t>(L=7M)</t>
  </si>
  <si>
    <t>....m-1-2 지하수위계</t>
  </si>
  <si>
    <t>..... 지하수위계</t>
  </si>
  <si>
    <t>...m-2 천공및그라우팅비</t>
  </si>
  <si>
    <t>.... 천공및그라우팅비</t>
  </si>
  <si>
    <t>지중경사계</t>
  </si>
  <si>
    <t>지하수위계</t>
  </si>
  <si>
    <t>...m-3 계측기손료</t>
  </si>
  <si>
    <t>.... 계측기손료</t>
  </si>
  <si>
    <t>...m-4 계측관리및수행비</t>
  </si>
  <si>
    <t>.... 계측관리비</t>
  </si>
  <si>
    <t>분석및보고서작성비</t>
  </si>
  <si>
    <t>.... 계측수행비</t>
  </si>
  <si>
    <t>10∼13 m</t>
  </si>
  <si>
    <t>..g 지반개량공</t>
  </si>
  <si>
    <t>...g-2 잡석치환</t>
  </si>
  <si>
    <t>...a-2 교명판</t>
  </si>
  <si>
    <t>지중라멘교</t>
  </si>
  <si>
    <t>...m-9 용접부 검사</t>
  </si>
  <si>
    <t>자분탐상검사(MT)</t>
  </si>
  <si>
    <t>...a-2 일반방호벽 방음벽구간</t>
  </si>
  <si>
    <t>...a-4 방호벽용일반형방음벽형</t>
  </si>
  <si>
    <t>...e-2 보걸이 설치 철거</t>
  </si>
  <si>
    <t>L-90x90x10</t>
  </si>
  <si>
    <t>..i ㄷ형강 설치 및 철거</t>
  </si>
  <si>
    <t>...i-2 ㄷ-형강설치 및 철거(수평)</t>
  </si>
  <si>
    <t>ㄷ-380x100x10.5x16</t>
  </si>
  <si>
    <t>...k-14 강재사용료및운반비</t>
  </si>
  <si>
    <t>..b 철근가공조립</t>
  </si>
  <si>
    <t>..b 교면방수</t>
  </si>
  <si>
    <t>도막식</t>
  </si>
  <si>
    <t>...a-3 방호벽용일반형</t>
  </si>
  <si>
    <t>...b-4 P.H.C 말뚝 자재비</t>
  </si>
  <si>
    <t>L = 8.0 m</t>
  </si>
  <si>
    <t>..n 옹벽배수공</t>
  </si>
  <si>
    <t>...n-2 배수파이프</t>
  </si>
  <si>
    <t>PVC(Φ100) †</t>
  </si>
  <si>
    <t>..b 수팽창성 지수제</t>
  </si>
  <si>
    <t>.3.69 개착터널</t>
  </si>
  <si>
    <t>..c 방수공</t>
  </si>
  <si>
    <t>...c-3 방수보호재 설치※</t>
  </si>
  <si>
    <t>t=10mm</t>
  </si>
  <si>
    <t>...c-11 HDPE시트 설치</t>
  </si>
  <si>
    <t>T=1.5mm</t>
  </si>
  <si>
    <t>..d 배수공</t>
  </si>
  <si>
    <t>...d-1 유공관(파형강관) 설치</t>
  </si>
  <si>
    <t>....d-1-1 유공관 설치※</t>
  </si>
  <si>
    <t>Φ200(부직포포함)</t>
  </si>
  <si>
    <t>...d-2 파형강관 연결관 설치</t>
  </si>
  <si>
    <t>....d-2-3 수직배수관 설치</t>
  </si>
  <si>
    <t>.....d-2-3-1 수직배수관 설치※</t>
  </si>
  <si>
    <t>Φ100</t>
  </si>
  <si>
    <t>....d-2-4 수직배수관 연결관설치</t>
  </si>
  <si>
    <t>.....d-2-4-1 곡관 설치※</t>
  </si>
  <si>
    <t>Φ300</t>
  </si>
  <si>
    <t>.....d-2-4-3 T형관 설치※</t>
  </si>
  <si>
    <t>..h 모래채움※</t>
  </si>
  <si>
    <t>..l 부직포※</t>
  </si>
  <si>
    <t>...a-14 레미콘</t>
  </si>
  <si>
    <t>.4.01 동상방지층 포설및다짐</t>
  </si>
  <si>
    <t>..a 동상방지층 포설및다짐</t>
  </si>
  <si>
    <t>.4.02 보조기층 포설및다짐</t>
  </si>
  <si>
    <t>T=15cm이하</t>
  </si>
  <si>
    <t>..b 보조기층 포설및다짐</t>
  </si>
  <si>
    <t>..c 보조기층 포설및다짐</t>
  </si>
  <si>
    <t>..e 보조기층 포설및다짐</t>
  </si>
  <si>
    <t>..g 보조기층 포설및다짐</t>
  </si>
  <si>
    <t>.4.03 시멘트안정처리필터층 포설및다짐</t>
  </si>
  <si>
    <t>..a 시멘트안정처리필터층 포설및다짐</t>
  </si>
  <si>
    <t>.4.04 빈배합콘크리트 포설및다짐</t>
  </si>
  <si>
    <t>..a 빈배합콘크리트 포설및다짐</t>
  </si>
  <si>
    <t>.4.05 요철보정층 포설및다짐</t>
  </si>
  <si>
    <t>..a 요철보정층 포설및다짐</t>
  </si>
  <si>
    <t>T=15cm 이하(필터층)</t>
  </si>
  <si>
    <t>.4.06 콘크리트포장 포설</t>
  </si>
  <si>
    <t>..a 일반구간(1차로포설)</t>
  </si>
  <si>
    <t>..b-1 일반구간(2차로동시포설)</t>
  </si>
  <si>
    <t>...b-1-1 콘크리트포장(무근)</t>
  </si>
  <si>
    <t>T=26cm(2차로동시기계포설)</t>
  </si>
  <si>
    <t>...b-1-2 콘크리트포장(무근)</t>
  </si>
  <si>
    <t>T=27cm(2차로동시기계포설)</t>
  </si>
  <si>
    <t>..c 터널구간</t>
  </si>
  <si>
    <t>...c-1 무근2차로동시포설</t>
  </si>
  <si>
    <t>....c-1-1 콘크리트포장(양생제살포구간)</t>
  </si>
  <si>
    <t>....c-1-2 콘크리트포장(양생제미살포구간)</t>
  </si>
  <si>
    <t>..d 중분대기초</t>
  </si>
  <si>
    <t>...d-1 기계포설</t>
  </si>
  <si>
    <t>....d-1-4 중분대기초</t>
  </si>
  <si>
    <t>T=26cm(기계포설)</t>
  </si>
  <si>
    <t>..e 절성경계부</t>
  </si>
  <si>
    <t>...e-2 절성경계부</t>
  </si>
  <si>
    <t>T=26cm(인력포설)</t>
  </si>
  <si>
    <t>..f 부체도로</t>
  </si>
  <si>
    <t>...f-2 부체도로콘크리트포장</t>
  </si>
  <si>
    <t>T=20cm(인력포설),포장폭원5m미만</t>
  </si>
  <si>
    <t>..g 연결로접속부 및 길어깨부</t>
  </si>
  <si>
    <t>T=30cm(인력포설)</t>
  </si>
  <si>
    <t>..i 교량접속부 및 받침슬래브</t>
  </si>
  <si>
    <t>...i-1 기계포설</t>
  </si>
  <si>
    <t>...i-2 인력포설</t>
  </si>
  <si>
    <t>..j 영업소 및 정차대</t>
  </si>
  <si>
    <t>...j-1 기계포설</t>
  </si>
  <si>
    <t>...j-2 인력포설</t>
  </si>
  <si>
    <t>..m 와이어메쉬</t>
  </si>
  <si>
    <t>...m-2 와이어 메쉬</t>
  </si>
  <si>
    <t>2~3 kg/m2(재료비포함,설치비제외)</t>
  </si>
  <si>
    <t>..n 철근가공 및 조립</t>
  </si>
  <si>
    <t>...n-1 철근가공 및 조립</t>
  </si>
  <si>
    <t>...n-2 철근가공 및 조립</t>
  </si>
  <si>
    <t>..o 분리막설치</t>
  </si>
  <si>
    <t>..p 포장용거푸집</t>
  </si>
  <si>
    <t>..t 스페이셔</t>
  </si>
  <si>
    <t>.4.07 아스콘포장 포설및다짐</t>
  </si>
  <si>
    <t>...a 프라임코팅</t>
  </si>
  <si>
    <t>rsc-3(150l/a)</t>
  </si>
  <si>
    <t>...b 택코팅</t>
  </si>
  <si>
    <t>....b-1 일반구간</t>
  </si>
  <si>
    <t>rsc-4(30l/a)</t>
  </si>
  <si>
    <t>..c 기층포설</t>
  </si>
  <si>
    <t>...c-2 아스콘포장(기층) 포설및다짐</t>
  </si>
  <si>
    <t>T=10cm(PG 64-22)</t>
  </si>
  <si>
    <t>...c-6 아스콘포장(기층) 포설및다짐</t>
  </si>
  <si>
    <t>T=15cm(PG 64-22)</t>
  </si>
  <si>
    <t>..d 중간층포설</t>
  </si>
  <si>
    <t>...d-1 아스콘포장(중간층) 포설및다짐</t>
  </si>
  <si>
    <t>T=5~7cm(PG 64-22)</t>
  </si>
  <si>
    <t>..e 표층포설</t>
  </si>
  <si>
    <t>...e-1 아스콘포장(표층) 포설및다짐</t>
  </si>
  <si>
    <t>T=5cm(PG 64-22)</t>
  </si>
  <si>
    <t>...e-4 길어깨아스콘 포설및다짐</t>
  </si>
  <si>
    <t>표층,T=7.5cm(PG 64-22)</t>
  </si>
  <si>
    <t>..f 특수포장</t>
  </si>
  <si>
    <t>...f-2 개질아스콘포장(표층) 포설및다짐</t>
  </si>
  <si>
    <t>T=5cm(PG 76-22)</t>
  </si>
  <si>
    <t>.4.08 콘크리트포장줄눈</t>
  </si>
  <si>
    <t>..a 세로줄눈</t>
  </si>
  <si>
    <t>...a-1 본선</t>
  </si>
  <si>
    <t>....a-1-1 2차로용(형식1-1)</t>
  </si>
  <si>
    <t>T=26cm</t>
  </si>
  <si>
    <t>....a-1-2 2차로용(형식1-1)</t>
  </si>
  <si>
    <t>T=27cm</t>
  </si>
  <si>
    <t>...a-3 중분대기초 및 길어깨</t>
  </si>
  <si>
    <t>(포장두께와 무관)</t>
  </si>
  <si>
    <t>....a-3-1 중분대기초및길어깨</t>
  </si>
  <si>
    <t>...a-4 터널</t>
  </si>
  <si>
    <t>....a-4-1 2차로용(형식1-1)</t>
  </si>
  <si>
    <t>맹줄눈</t>
  </si>
  <si>
    <t>....a-4-2 중분대기초 및 길어깨</t>
  </si>
  <si>
    <t>..b 수축줄눈</t>
  </si>
  <si>
    <t>...b-1 본선</t>
  </si>
  <si>
    <t>....b-1-1 형식2-1</t>
  </si>
  <si>
    <t>.....b-1-1-1 형식2-1</t>
  </si>
  <si>
    <t>T=26cm(자동삽입기사용)</t>
  </si>
  <si>
    <t>.....b-1-1-2 형식2-1</t>
  </si>
  <si>
    <t>T=27cm(자동삽입기사용)</t>
  </si>
  <si>
    <t>...b-2 연결로</t>
  </si>
  <si>
    <t>....b-2-1 형식2-4</t>
  </si>
  <si>
    <t>...b-3 교량접속부</t>
  </si>
  <si>
    <t>....b-3-1 형식2-1</t>
  </si>
  <si>
    <t>T=40cm</t>
  </si>
  <si>
    <t>...b-4 중분대기초 및 길어깨</t>
  </si>
  <si>
    <t>(포장두께와무관)</t>
  </si>
  <si>
    <t>....b-4-1 형식-2</t>
  </si>
  <si>
    <t>...b-5 영업소</t>
  </si>
  <si>
    <t>....b-5-1 형식2-7</t>
  </si>
  <si>
    <t>...b-6 터널</t>
  </si>
  <si>
    <t>....b-6-1 형식2-1</t>
  </si>
  <si>
    <t>....b-6-2 형식2-3</t>
  </si>
  <si>
    <t>..c 팽창줄눈</t>
  </si>
  <si>
    <t>...c-1 본선</t>
  </si>
  <si>
    <t>....c-1-1 형식3-1</t>
  </si>
  <si>
    <t>.....c-1-1-1 형식3-1</t>
  </si>
  <si>
    <t>.....c-1-1-2 형식3-1</t>
  </si>
  <si>
    <t>...c-2 연결로</t>
  </si>
  <si>
    <t>....c-2-1 형식3-4</t>
  </si>
  <si>
    <t>...c-3 교량접속부</t>
  </si>
  <si>
    <t>....c-3-1 형식3-1</t>
  </si>
  <si>
    <t>...c-4 중분대기초 및 길어깨</t>
  </si>
  <si>
    <t>....c-4-3 형식-3</t>
  </si>
  <si>
    <t>...c-5 영업소</t>
  </si>
  <si>
    <t>....c-5-1 형식-3-5</t>
  </si>
  <si>
    <t>...c-7 터널용</t>
  </si>
  <si>
    <t>....c-7-1 형식3-1</t>
  </si>
  <si>
    <t>....c-7-2 형식3-3</t>
  </si>
  <si>
    <t>..d 스티로폼줄눈</t>
  </si>
  <si>
    <t>...d-1 스티로폼줄눈</t>
  </si>
  <si>
    <t>T=5mm</t>
  </si>
  <si>
    <t>...d-3 스티로폼줄눈</t>
  </si>
  <si>
    <t>..e 부체도로용 줄눈</t>
  </si>
  <si>
    <t>회전교차로등,실런트</t>
  </si>
  <si>
    <t>.4.11 도로및포장의보수</t>
  </si>
  <si>
    <t>..b 콘크리트포장면 마무리</t>
  </si>
  <si>
    <t>...b-5 콘크리트포장면마무리(2차로용)</t>
  </si>
  <si>
    <t>..c Con'c ROLLER PAVER</t>
  </si>
  <si>
    <t>...c-4 Con'c ROLLER PAVER (2차로용)</t>
  </si>
  <si>
    <t>T=45cm</t>
  </si>
  <si>
    <t>..d 그루빙 및 그라인딩</t>
  </si>
  <si>
    <t>...d-1 그루빙</t>
  </si>
  <si>
    <t>콘크리트포장,건식</t>
  </si>
  <si>
    <t>....d-1-3 횡방향</t>
  </si>
  <si>
    <t>9x4x40</t>
  </si>
  <si>
    <t>....d-1-4 종방향</t>
  </si>
  <si>
    <t>....d-1-6 횡방향</t>
  </si>
  <si>
    <t>....d-1-9 배수홈</t>
  </si>
  <si>
    <t>30x4</t>
  </si>
  <si>
    <t>...d-4 감속유도시설</t>
  </si>
  <si>
    <t>..f 길어깨 노면요철포장</t>
  </si>
  <si>
    <t>.4.12 플랜트</t>
  </si>
  <si>
    <t>..a 골재생산·선별장비</t>
  </si>
  <si>
    <t>C/R 및 S/P</t>
  </si>
  <si>
    <t>...a-1 크랏샤및샌드플랜트설치공</t>
  </si>
  <si>
    <t>150 Ton</t>
  </si>
  <si>
    <t>...a-2 크랏샤및샌드플랜트철거공</t>
  </si>
  <si>
    <t>.4.13 골재 생산및운반</t>
  </si>
  <si>
    <t>..c 동상방지층재 생산및운반</t>
  </si>
  <si>
    <t>...c-1 동상방지층재 생산</t>
  </si>
  <si>
    <t>SB-2</t>
  </si>
  <si>
    <t>...c-2 동상방지층재 운반</t>
  </si>
  <si>
    <t>..d 보조기층재 생산및운반</t>
  </si>
  <si>
    <t>...d-1 보조기층재 생산</t>
  </si>
  <si>
    <t>...d-2 보조기층재 운반</t>
  </si>
  <si>
    <t>..f 요철보정층 생산및운반</t>
  </si>
  <si>
    <t>...f-1 요철보정층 생산</t>
  </si>
  <si>
    <t>Ф25mm</t>
  </si>
  <si>
    <t>...f-2 요철보정층 운반</t>
  </si>
  <si>
    <t>.4.14 자재운반</t>
  </si>
  <si>
    <t>..b 철근 운반</t>
  </si>
  <si>
    <t>..c 아스팔트운반</t>
  </si>
  <si>
    <t>RSC-3,4</t>
  </si>
  <si>
    <t>.4.15 자재대</t>
  </si>
  <si>
    <t>..e 철근</t>
  </si>
  <si>
    <t>도착도</t>
  </si>
  <si>
    <t>...e-1 이형철근(연강:현장도착도)</t>
  </si>
  <si>
    <t>Ф=10mm</t>
  </si>
  <si>
    <t>...e-3 이형철근(연강:현장도착도)</t>
  </si>
  <si>
    <t>Ф=16mm이상</t>
  </si>
  <si>
    <t>...e-5 이형철근(고강:현장도착도)</t>
  </si>
  <si>
    <t>Ф=13mm</t>
  </si>
  <si>
    <t>...e-6 이형철근(고강:현장도착도)</t>
  </si>
  <si>
    <t>..f 아스팔트콘크리트 구입</t>
  </si>
  <si>
    <t>...f-1 표층</t>
  </si>
  <si>
    <t>....f-1-2 표층(본선)</t>
  </si>
  <si>
    <t>#78,PG76-22,1등급</t>
  </si>
  <si>
    <t>....f-1-3 표층(4차로도로,본선길어깨)</t>
  </si>
  <si>
    <t>#78,PG64-22,1등급</t>
  </si>
  <si>
    <t>#78,PG64-22,3등급</t>
  </si>
  <si>
    <t>...f-2 중간층</t>
  </si>
  <si>
    <t>....f-2-1 중간층(4차로도로)</t>
  </si>
  <si>
    <t>#67,PG64-22,1등급</t>
  </si>
  <si>
    <t>...f-3 기층</t>
  </si>
  <si>
    <t>#467,PG64-22,1등급</t>
  </si>
  <si>
    <t>....f-3-2 기층(본선및4차로도로,재생아스콘)</t>
  </si>
  <si>
    <t>#467,PG64-22,3등급</t>
  </si>
  <si>
    <t>..g 아스팔트</t>
  </si>
  <si>
    <t>..k 콘크리트 구입및운반</t>
  </si>
  <si>
    <t>...시멘트안정처리필터층</t>
  </si>
  <si>
    <t>...빈배합콘크리트</t>
  </si>
  <si>
    <t>..l 레미콘 구입및운반</t>
  </si>
  <si>
    <t>...25-24-15</t>
  </si>
  <si>
    <t>.4.16 고철대(고재)</t>
  </si>
  <si>
    <t>.5.01 교통표지판</t>
  </si>
  <si>
    <t>삼각1변 120cm</t>
  </si>
  <si>
    <t>Ø90cm</t>
  </si>
  <si>
    <t>원형Ø90cm+보조0.9*0.3</t>
  </si>
  <si>
    <t>원형이중Ø90cm+보조0.9*0.3</t>
  </si>
  <si>
    <t>부착식</t>
  </si>
  <si>
    <t>1300*2000</t>
  </si>
  <si>
    <t>Φ120cm</t>
  </si>
  <si>
    <t>1500×1299</t>
  </si>
  <si>
    <t>1500×1299+1500×400</t>
  </si>
  <si>
    <t>Φ1200+1200×400</t>
  </si>
  <si>
    <t>.5.02 시선유도표지</t>
  </si>
  <si>
    <t>..a 데리네이터</t>
  </si>
  <si>
    <t>...a-1 데리네이터</t>
  </si>
  <si>
    <t>....a-1-2 데리네이터</t>
  </si>
  <si>
    <t>...a-2 데리네이터</t>
  </si>
  <si>
    <t>....a-2-3 데리네이터</t>
  </si>
  <si>
    <t>...a-3 데리네이터</t>
  </si>
  <si>
    <t>....a-3-1 데리네이터</t>
  </si>
  <si>
    <t>옹벽용(단면)</t>
  </si>
  <si>
    <t>...a-4 데리네이터</t>
  </si>
  <si>
    <t>....a-4-1 데리네이터</t>
  </si>
  <si>
    <t>교량콘크리트난간용(단면)</t>
  </si>
  <si>
    <t>...a-6 데리네이터</t>
  </si>
  <si>
    <t>....a-6-1 데리네이터</t>
  </si>
  <si>
    <t>....a-6-3 데리네이터</t>
  </si>
  <si>
    <t>....a-6-4 데리네이터(LED)</t>
  </si>
  <si>
    <t>중분대용(안개구간사고취약구간)</t>
  </si>
  <si>
    <t>....a-6-5 데리네이터</t>
  </si>
  <si>
    <t>...a-7 데리네이터</t>
  </si>
  <si>
    <t>..f 장애물표적표지판</t>
  </si>
  <si>
    <t>40cm*40cm</t>
  </si>
  <si>
    <t>...f-1 장애물표적표지판</t>
  </si>
  <si>
    <t>...f-2 장애물표적표지판(졸음쉼터)</t>
  </si>
  <si>
    <t>LED형(솔라형)</t>
  </si>
  <si>
    <t>..g 구조물도색 및 빗금표지</t>
  </si>
  <si>
    <t>...g-1 구조물도색</t>
  </si>
  <si>
    <t>..i 시선유도봉</t>
  </si>
  <si>
    <t>...i-1 시선유도봉</t>
  </si>
  <si>
    <t>..j LED 시선유도등</t>
  </si>
  <si>
    <t>...j-2. LED 시선유도등</t>
  </si>
  <si>
    <t>...j-3. LED 시선유도등</t>
  </si>
  <si>
    <t>LED,옹벽용</t>
  </si>
  <si>
    <t>..n 도로반사경</t>
  </si>
  <si>
    <t>...n-1 도로반사경</t>
  </si>
  <si>
    <t>...n-2 도로반사경</t>
  </si>
  <si>
    <t>..o 안개시정표지</t>
  </si>
  <si>
    <t>...o-1 안개시정표지</t>
  </si>
  <si>
    <t>.5.03 노면표시</t>
  </si>
  <si>
    <t>..b 2종</t>
  </si>
  <si>
    <t>...b-1 백색</t>
  </si>
  <si>
    <t>....b-1-1 콘크리트포장</t>
  </si>
  <si>
    <t>....b-1-2 일반포장</t>
  </si>
  <si>
    <t>아스콘포장(WC-3),기존콘크리트포장</t>
  </si>
  <si>
    <t>....b-1-4 차선도색(인건비및장비사용료)</t>
  </si>
  <si>
    <t>실선</t>
  </si>
  <si>
    <t>....b-1-5 차선도색(인건비및장비사용료)</t>
  </si>
  <si>
    <t>파선</t>
  </si>
  <si>
    <t>...b-3 청색</t>
  </si>
  <si>
    <t>....b-3-1 콘크리트포장</t>
  </si>
  <si>
    <t>....b-3-4 차선도색(인건비및장비사용료)</t>
  </si>
  <si>
    <t>....b-3-5 차선도색(인건비및장비사용료)</t>
  </si>
  <si>
    <t>...b-4 분홍색</t>
  </si>
  <si>
    <t>....b-4-1 콘크리트포장</t>
  </si>
  <si>
    <t>....b-4-4 차선도색(인건비및장비사용료)</t>
  </si>
  <si>
    <t>..d 4종</t>
  </si>
  <si>
    <t>융착식</t>
  </si>
  <si>
    <t>...d-1 일반형</t>
  </si>
  <si>
    <t>..e 5종</t>
  </si>
  <si>
    <t>...e-1  백색</t>
  </si>
  <si>
    <t>....e-1-6 문자,기호</t>
  </si>
  <si>
    <t>....e-1-7 문자,기호  차선도색(인건비및장비사용료)</t>
  </si>
  <si>
    <t>..f 5종</t>
  </si>
  <si>
    <t>...f-1 일반형</t>
  </si>
  <si>
    <t>....f-1-1 백색</t>
  </si>
  <si>
    <t>....f-1-2 백색</t>
  </si>
  <si>
    <t>.5.04 가드레일</t>
  </si>
  <si>
    <t>..a 노측용가드레일</t>
  </si>
  <si>
    <t>...a-1 가드레일 설치</t>
  </si>
  <si>
    <t>....a-1-1 일반형가드레일</t>
  </si>
  <si>
    <t>.....a-1-1-1 가드레일 (SB1)</t>
  </si>
  <si>
    <t>PosMac(고내식 합금강판)</t>
  </si>
  <si>
    <t>.....a-1-1-3 가드레일 (SB3)</t>
  </si>
  <si>
    <t>....a-1-2 개방형가드레일</t>
  </si>
  <si>
    <t>.....a-1-2-5 가드레일 (SB5)</t>
  </si>
  <si>
    <t>...a-2 일반형가드레일 단부</t>
  </si>
  <si>
    <t>....a-2-1 일반형가드레일 (SB1)</t>
  </si>
  <si>
    <t>.....a-2-1-4 다이크집수거</t>
  </si>
  <si>
    <t>.....a-2-1-5 라운드레일</t>
  </si>
  <si>
    <t>....a-3-3 일반형가드레일 (SB3)</t>
  </si>
  <si>
    <t>.....a-3-3-1 교량전이구간</t>
  </si>
  <si>
    <t>.....a-3-3-2 L2측구&lt;-&gt;다이크</t>
  </si>
  <si>
    <t>.....a-3-3-4 다이크집수거</t>
  </si>
  <si>
    <t>.....a-3-3-5 라운드레일</t>
  </si>
  <si>
    <t>...a-4 개방형가드레일 단부</t>
  </si>
  <si>
    <t>....a-4-5 개방형가드레일 (SB5)</t>
  </si>
  <si>
    <t>.....a-4-5-4 다이크집수거</t>
  </si>
  <si>
    <t>..b 터널입출구개구부</t>
  </si>
  <si>
    <t>.5.05 중앙분리대</t>
  </si>
  <si>
    <t>..a 가드레일</t>
  </si>
  <si>
    <t>...a-2 중앙분리대 개구부</t>
  </si>
  <si>
    <t>....a-2-3 형식-2</t>
  </si>
  <si>
    <t>L=17.0m, 개폐식포함</t>
  </si>
  <si>
    <t>..b 현장타설 콘크리트 방호벽</t>
  </si>
  <si>
    <t>...b-1 중앙분리대</t>
  </si>
  <si>
    <t>....b-1-1 형식-1</t>
  </si>
  <si>
    <t>콘크리트</t>
  </si>
  <si>
    <t>...b-5 IC 수목식재용</t>
  </si>
  <si>
    <t>....b-5-1 형식-1</t>
  </si>
  <si>
    <t>신설부</t>
  </si>
  <si>
    <t>.....b-5-1-1 형식-1</t>
  </si>
  <si>
    <t>.5.06 방호벽</t>
  </si>
  <si>
    <t>..a 현장타설 콘크리트 방호벽</t>
  </si>
  <si>
    <t>...a-2 현장타설 콘크리트 방호벽</t>
  </si>
  <si>
    <t>....a-2-1 현장타설 콘크리트 방호벽</t>
  </si>
  <si>
    <t>..c 철재차단기</t>
  </si>
  <si>
    <t>.5.07 낙석방지시설</t>
  </si>
  <si>
    <t>..a 낙석방지울타리</t>
  </si>
  <si>
    <t>...a-1 낙석방지울타리</t>
  </si>
  <si>
    <t>H=2.0 M 이하</t>
  </si>
  <si>
    <t>....a-1-2 옹벽용</t>
  </si>
  <si>
    <t>형식-1(H=2.0M)</t>
  </si>
  <si>
    <t>.....a-1-2-1 일반부(L2측구)</t>
  </si>
  <si>
    <t>.....a-1-2-2 단부(L2측구)</t>
  </si>
  <si>
    <t>.....a-1-2-3 출입문</t>
  </si>
  <si>
    <t>...a-2 낙석방지울타리</t>
  </si>
  <si>
    <t>H=2 ~ 3 M</t>
  </si>
  <si>
    <t>....a-2-1 옹벽용</t>
  </si>
  <si>
    <t>.....a-2-1-1 일반부(L2측구)</t>
  </si>
  <si>
    <t>형식-2-1(H=2.5M)</t>
  </si>
  <si>
    <t>.....a-2-1-2 단부(L2측구)</t>
  </si>
  <si>
    <t>.....a-2-1-3 출입문</t>
  </si>
  <si>
    <t>.....a-2-1-4 일반부(L3측구)</t>
  </si>
  <si>
    <t>.....a-2-1-5 단부(L3측구)</t>
  </si>
  <si>
    <t>..b 낙석방지망</t>
  </si>
  <si>
    <t>...b-1 낙석방지망</t>
  </si>
  <si>
    <t>.5.08 가드휀스</t>
  </si>
  <si>
    <t>..b 형식-2</t>
  </si>
  <si>
    <t>동물유도용</t>
  </si>
  <si>
    <t>...b-5 형식-2-5</t>
  </si>
  <si>
    <t>방형, H=1.5m(일체형)</t>
  </si>
  <si>
    <t>...b-8 형식-5-8</t>
  </si>
  <si>
    <t>...b-9 형식-5-9</t>
  </si>
  <si>
    <t>.5.10 교통안전시설</t>
  </si>
  <si>
    <t>..a 교통안전시설공 ○</t>
  </si>
  <si>
    <t>.5.11 충격흡수시설</t>
  </si>
  <si>
    <t>..a 충격흡수시설</t>
  </si>
  <si>
    <t>cc1</t>
  </si>
  <si>
    <t>..c 충격흡수시설</t>
  </si>
  <si>
    <t>cc3</t>
  </si>
  <si>
    <t>.5.13 도로안내표지판</t>
  </si>
  <si>
    <t>평탄도표지판(챈널식)</t>
  </si>
  <si>
    <t>Φ139.8×4.5T</t>
  </si>
  <si>
    <t>1.20×1.30,단주식</t>
  </si>
  <si>
    <t>1.60×0.85,복주식</t>
  </si>
  <si>
    <t>3.00×1.20,복주식</t>
  </si>
  <si>
    <t>Φ165.2×6.0T</t>
  </si>
  <si>
    <t>Φ216.3×6.0T</t>
  </si>
  <si>
    <t>3.00×4.50,복주식</t>
  </si>
  <si>
    <t>..c 이정표지</t>
  </si>
  <si>
    <t>...c-2 이정표지(형식-2)</t>
  </si>
  <si>
    <t>....c-2-1 중앙분리대용</t>
  </si>
  <si>
    <t>0.40×0.80</t>
  </si>
  <si>
    <t>....c-2-2 분리차로용</t>
  </si>
  <si>
    <t>...c-3 이정표지(형식-3)</t>
  </si>
  <si>
    <t>....c-3-1 길어깨용이정표지</t>
  </si>
  <si>
    <t>0.40×0.40</t>
  </si>
  <si>
    <t>..d 암거위치표지</t>
  </si>
  <si>
    <t>...d-1 수로암거위치표지판</t>
  </si>
  <si>
    <t>형식-2(0.40×0.20)</t>
  </si>
  <si>
    <t>...d-2 지하통로위치표지판</t>
  </si>
  <si>
    <t>...d-3 암거설명판</t>
  </si>
  <si>
    <t>..f 기타표지판</t>
  </si>
  <si>
    <t>...f-1 야생동물유도울타리표지판</t>
  </si>
  <si>
    <t>0.80×0.30</t>
  </si>
  <si>
    <t>...f-2 야생동물유도울타리출입문표지판</t>
  </si>
  <si>
    <t>0.50×0.30</t>
  </si>
  <si>
    <t>3.00×2.25,내민식</t>
  </si>
  <si>
    <t>3.30×2.80,내민식</t>
  </si>
  <si>
    <t>6.00×2.80＋2.90×0.85,내민식</t>
  </si>
  <si>
    <t>5.00×2.50,내민식</t>
  </si>
  <si>
    <t>.5.15 방음벽</t>
  </si>
  <si>
    <t>..a 방음판 자재비</t>
  </si>
  <si>
    <t>...a-1 흡음형</t>
  </si>
  <si>
    <t>....a-1-2 금속재칼라형</t>
  </si>
  <si>
    <t>...a-2 반사형</t>
  </si>
  <si>
    <t>....a-2-1 투명형</t>
  </si>
  <si>
    <t>..b 방음벽 설치</t>
  </si>
  <si>
    <t>방음판 높이기준</t>
  </si>
  <si>
    <t>...b-1 방음판 설치</t>
  </si>
  <si>
    <t>....b-1-2 일반형</t>
  </si>
  <si>
    <t>지주간격 4m</t>
  </si>
  <si>
    <t>.....b-1-2-3 H=2.0m</t>
  </si>
  <si>
    <t>.....b-1-2-5 H=3.0m</t>
  </si>
  <si>
    <t>.....b-1-2-6 H=3.5m</t>
  </si>
  <si>
    <t>.....b-1-2-7 H=4.0m</t>
  </si>
  <si>
    <t>....b-1-4 투명형</t>
  </si>
  <si>
    <t>.....b-1-4-3 H=2.0m</t>
  </si>
  <si>
    <t>.....b-1-4-5 H=3.0m</t>
  </si>
  <si>
    <t>...b-2 지주 설치</t>
  </si>
  <si>
    <t>....b-2-2 지주간격 4m</t>
  </si>
  <si>
    <t>.....b-2-2-3 H=2.0m</t>
  </si>
  <si>
    <t>.....b-2-2-5 H=3.0m</t>
  </si>
  <si>
    <t>.....b-2-2-6 H=3.5m</t>
  </si>
  <si>
    <t>.....b-2-2-7 H=4.0m</t>
  </si>
  <si>
    <t>...b-3 앵커볼트 설치</t>
  </si>
  <si>
    <t>....b-3-1 H=1.0m~3.0m</t>
  </si>
  <si>
    <t>M20*800</t>
  </si>
  <si>
    <t>....b-3-2 H=3.5m~4.0m</t>
  </si>
  <si>
    <t>..c 방음벽기초</t>
  </si>
  <si>
    <t>...c-1 토공</t>
  </si>
  <si>
    <t>....c-1-1 터파기</t>
  </si>
  <si>
    <t>....c-1-2 되메우기</t>
  </si>
  <si>
    <t>....c-1-3 잔토처리</t>
  </si>
  <si>
    <t>...c-2 콘크리트 타설</t>
  </si>
  <si>
    <t>....c-2-1 철근콘크리트타설/펌프카</t>
  </si>
  <si>
    <t>양생포함</t>
  </si>
  <si>
    <t>....c-2-2 무근콘크리트</t>
  </si>
  <si>
    <t>진동기제외</t>
  </si>
  <si>
    <t>...c-3 거푸집</t>
  </si>
  <si>
    <t>....c-3-4 유로폼</t>
  </si>
  <si>
    <t>...c-4 철근가공조립</t>
  </si>
  <si>
    <t>..d 출입시설</t>
  </si>
  <si>
    <t>...d-1 출입시설</t>
  </si>
  <si>
    <t>...d-2 출입시설</t>
  </si>
  <si>
    <t>.5.16 교통처리우회도로</t>
  </si>
  <si>
    <t>..a 흙쌓기</t>
  </si>
  <si>
    <t>...a-2 흙쌓기(토사,노체)</t>
  </si>
  <si>
    <t>...a-3 복구 및 철거(토사)</t>
  </si>
  <si>
    <t>불도저 32 TON</t>
  </si>
  <si>
    <t>..c 법면보호공</t>
  </si>
  <si>
    <t>...c-1 종자뿜어붙이기</t>
  </si>
  <si>
    <t>..e 아스콘포장</t>
  </si>
  <si>
    <t>...e-1 택코팅</t>
  </si>
  <si>
    <t>RSC-4(30L/a,자재포함)</t>
  </si>
  <si>
    <t>...e-2 프라임코팅</t>
  </si>
  <si>
    <t>RSC-3(150L/a,자재포함)</t>
  </si>
  <si>
    <t>...e-3 보조기층포설및다짐</t>
  </si>
  <si>
    <t>...e-4 표층</t>
  </si>
  <si>
    <t>T=5cm</t>
  </si>
  <si>
    <t>...e-6 기층</t>
  </si>
  <si>
    <t>....e-6-2 기층</t>
  </si>
  <si>
    <t>T=10cm</t>
  </si>
  <si>
    <t>..g 차선도색</t>
  </si>
  <si>
    <t>...g-1 1종</t>
  </si>
  <si>
    <t>상온형</t>
  </si>
  <si>
    <t>....g-1-1 백색</t>
  </si>
  <si>
    <t>.....g-1-1-2 일반포장</t>
  </si>
  <si>
    <t>.....g-1-1-3 차선도색(인건비및장비사용료)</t>
  </si>
  <si>
    <t>....g-1-2 황색</t>
  </si>
  <si>
    <t>.....g-1-2-2 일반포장</t>
  </si>
  <si>
    <t>.....g-1-2-3 차선도색(인건비및장비사용료)</t>
  </si>
  <si>
    <t>.5.17 공사용 진입도로</t>
  </si>
  <si>
    <t>..a 진입도로</t>
  </si>
  <si>
    <t>...a-1 흙쌓기(토사,노체)</t>
  </si>
  <si>
    <t>...a-4 복구 및 철거(토사)</t>
  </si>
  <si>
    <t>...a-5 보조기층포설및다짐</t>
  </si>
  <si>
    <t>...a-6 부체도로포장(인력포설)</t>
  </si>
  <si>
    <t>T=20cm</t>
  </si>
  <si>
    <t>...a-7 비닐깔기</t>
  </si>
  <si>
    <t>...a-8 거푸집공</t>
  </si>
  <si>
    <t>0-7m,유로폼</t>
  </si>
  <si>
    <t>...a-9 부체도로용 줄눈</t>
  </si>
  <si>
    <t>...a-10 와이어 메쉬</t>
  </si>
  <si>
    <t>2 kg/m2 이하(재료비포함,설치비제외)</t>
  </si>
  <si>
    <t>...a-13 가배수관 부설및철거</t>
  </si>
  <si>
    <t>....a-13-3 가배수관부설및철거</t>
  </si>
  <si>
    <t>파형강관(Φ1000,재료비포함)†</t>
  </si>
  <si>
    <t>...a-14 가배수수로 부설및철거</t>
  </si>
  <si>
    <t>.5.18 환경관리비</t>
  </si>
  <si>
    <t>..a 가설방음벽</t>
  </si>
  <si>
    <t>...a-1 가설방진망</t>
  </si>
  <si>
    <t>....a-1-1 가설방진망</t>
  </si>
  <si>
    <t>...a-2 가설방음벽</t>
  </si>
  <si>
    <t>....a-2-1 가설방음벽(H=3.0M)</t>
  </si>
  <si>
    <t>6개월(형식-1, 이동식)</t>
  </si>
  <si>
    <t>....a-2-2 가설방음벽(H=3.5M)</t>
  </si>
  <si>
    <t>....a-2-5 가설방음벽(H=5.0M)</t>
  </si>
  <si>
    <t>..b 세륜세차시설</t>
  </si>
  <si>
    <t>...b-1 세륜세차시설</t>
  </si>
  <si>
    <t>...b-2 세륜세차시설</t>
  </si>
  <si>
    <t>고정식</t>
  </si>
  <si>
    <t>..c 오탁방지망</t>
  </si>
  <si>
    <t>...c-1 오탁 방지막(일반하천)</t>
  </si>
  <si>
    <t>....c-1-1 오탁방지막</t>
  </si>
  <si>
    <t>H=1.0M,15ton</t>
  </si>
  <si>
    <t>..d 골재덮개시설</t>
  </si>
  <si>
    <t>..e 폐기물상차비</t>
  </si>
  <si>
    <t>...e-1 폐기물처리비</t>
  </si>
  <si>
    <t>...e-2 폐기물처리비</t>
  </si>
  <si>
    <t>...e-3 폐기물처리비</t>
  </si>
  <si>
    <t>..f 침사지</t>
  </si>
  <si>
    <t>...f-1 측구터파기(토사)</t>
  </si>
  <si>
    <t>인력10%+기계90%</t>
  </si>
  <si>
    <t>...f-2 P.P마대쌓기및헐기</t>
  </si>
  <si>
    <t>...f-3 되메우기및다짐(토사)</t>
  </si>
  <si>
    <t>...f-4 비닐깔기</t>
  </si>
  <si>
    <t>..g 가설EGI휀스</t>
  </si>
  <si>
    <t>...g-3 가설EGI휀스(H=2.0M)</t>
  </si>
  <si>
    <t>60개월(형식-1, 이동식)</t>
  </si>
  <si>
    <t>..h 비산먼지용 살수차</t>
  </si>
  <si>
    <t>..i.기타환경보전비</t>
  </si>
  <si>
    <t>(5.18 a~h의 12%)</t>
  </si>
  <si>
    <t>.5.19 깎기부점검로</t>
  </si>
  <si>
    <t>..a 측면부점검로</t>
  </si>
  <si>
    <t>...a-1 측면부점검로</t>
  </si>
  <si>
    <t>...a-2 측면부점검로</t>
  </si>
  <si>
    <t>단부</t>
  </si>
  <si>
    <t>..b 전면부점검로</t>
  </si>
  <si>
    <t>...b-1 계단부</t>
  </si>
  <si>
    <t>....b-1-1 전면부점검로</t>
  </si>
  <si>
    <t>...b-2 소단부</t>
  </si>
  <si>
    <t>.5.20 쌓기부점검로</t>
  </si>
  <si>
    <t>..a 쌓기부점검로</t>
  </si>
  <si>
    <t>..b 쌓기부점검로</t>
  </si>
  <si>
    <t>.5.21 품질시험비</t>
  </si>
  <si>
    <t>..a 품질시험비●</t>
  </si>
  <si>
    <t>..b 시험차량비 및 품질관리활동비●</t>
  </si>
  <si>
    <t>.5.22 지장가옥철거</t>
  </si>
  <si>
    <t>..지장가옥철거</t>
  </si>
  <si>
    <t>..지장가옥철거●</t>
  </si>
  <si>
    <t>기타</t>
  </si>
  <si>
    <t>비닐하우스</t>
  </si>
  <si>
    <t>.5.23 가설사무실</t>
  </si>
  <si>
    <t>..b 도급자용가설건물</t>
  </si>
  <si>
    <t>...b-1 가설건물</t>
  </si>
  <si>
    <t>...b-2 철근야적장</t>
  </si>
  <si>
    <t>....b-2-2 철근야적장</t>
  </si>
  <si>
    <t>TYPE-B</t>
  </si>
  <si>
    <t>.5.24 토지임대료</t>
  </si>
  <si>
    <t>..a C/R 및 S/P 부지●</t>
  </si>
  <si>
    <t>..b 공사용가도 및 진입로부지●</t>
  </si>
  <si>
    <t>..e 가설건물 부지●</t>
  </si>
  <si>
    <t>..f 철근야적장 부지●</t>
  </si>
  <si>
    <t>..h 교통처리용우회도로 부지●</t>
  </si>
  <si>
    <t>..j 수목가이식장 부지●</t>
  </si>
  <si>
    <t>..k 침사지 부지●</t>
  </si>
  <si>
    <t>..l 빔제작장 부지●</t>
  </si>
  <si>
    <t>.5.25 기존도로유지보수</t>
  </si>
  <si>
    <t>..a 기존도로유지보수●</t>
  </si>
  <si>
    <t>.5.26 중기운반비●</t>
  </si>
  <si>
    <t>.5.27 준공표지판</t>
  </si>
  <si>
    <t>..a 준공표지판</t>
  </si>
  <si>
    <t>.5.28 경계표주</t>
  </si>
  <si>
    <t>..a 경계표주</t>
  </si>
  <si>
    <t>접도구역경계표주</t>
  </si>
  <si>
    <t>..b 경계표주</t>
  </si>
  <si>
    <t>용지경계표주</t>
  </si>
  <si>
    <t>.5.29 측량및검측비</t>
  </si>
  <si>
    <t>..a 측량비●</t>
  </si>
  <si>
    <t>..b 기계기구 설치비</t>
  </si>
  <si>
    <t>..d 보링비</t>
  </si>
  <si>
    <t>...d-1 육상</t>
  </si>
  <si>
    <t>....d-1-1 점토(NX)</t>
  </si>
  <si>
    <t>....d-1-3 모래(NX)</t>
  </si>
  <si>
    <t>....d-1-4 자갈(NX)</t>
  </si>
  <si>
    <t>....d-1-5 연암(NX)</t>
  </si>
  <si>
    <t>....d-1-6 경암(NX)</t>
  </si>
  <si>
    <t>..e 시험비</t>
  </si>
  <si>
    <t>...e-1 표준관입시험비</t>
  </si>
  <si>
    <t>....e-1-1 육상</t>
  </si>
  <si>
    <t>...e-2 토성시험비</t>
  </si>
  <si>
    <t>....e-2-1 함수비</t>
  </si>
  <si>
    <t>....e-2-2 비중</t>
  </si>
  <si>
    <t>....e-2-3 입도</t>
  </si>
  <si>
    <t>....e-2-4 체분석</t>
  </si>
  <si>
    <t>....e-2-5 액성한계</t>
  </si>
  <si>
    <t>....e-2-6 소성한계</t>
  </si>
  <si>
    <t>...e-3 암석시험비</t>
  </si>
  <si>
    <t>....e-3-1 비중 및 흡수율</t>
  </si>
  <si>
    <t>....e-3-2 탄성파속도</t>
  </si>
  <si>
    <t>....e-3-3 탄성계수</t>
  </si>
  <si>
    <t>....e-3-4 포와송비</t>
  </si>
  <si>
    <t>....e-3-5 일축압축강도</t>
  </si>
  <si>
    <t>...e-4 현장시험비</t>
  </si>
  <si>
    <t>....d-4-1 공내재하시험</t>
  </si>
  <si>
    <t>....d-4-3 공내전단시험</t>
  </si>
  <si>
    <t>....d-4-7 락볼트인발시험</t>
  </si>
  <si>
    <t>..f 사면안정해석비●</t>
  </si>
  <si>
    <t>(해석사면)</t>
  </si>
  <si>
    <t>.5.30 안전관리계획서 작성및 검토비●</t>
  </si>
  <si>
    <t>.5.31 이동식축중기사용료</t>
  </si>
  <si>
    <t>.5.32 제설자재 보관함 및 거치대</t>
  </si>
  <si>
    <t>..a 토공부</t>
  </si>
  <si>
    <t>TYPE-A, 1200*700*800</t>
  </si>
  <si>
    <t>.5.33 퇴적물방지시설</t>
  </si>
  <si>
    <t>..a 퇴적물방지시설</t>
  </si>
  <si>
    <t>TYPE-1(연성형 차단시설)</t>
  </si>
  <si>
    <t>.5.34 공사안내표지판</t>
  </si>
  <si>
    <t>.5.35 설비공</t>
  </si>
  <si>
    <t>..초기우수처리시설</t>
  </si>
  <si>
    <t>50 ton/hr</t>
  </si>
  <si>
    <t>.5.36 융설시스템</t>
  </si>
  <si>
    <t>..a 융설시스템</t>
  </si>
  <si>
    <t>.5.43 주요자재 운반</t>
  </si>
  <si>
    <t>.5.44 주요자재 구입</t>
  </si>
  <si>
    <t>..b 철근</t>
  </si>
  <si>
    <t>...b-4 연강</t>
  </si>
  <si>
    <t>...b-5 연강</t>
  </si>
  <si>
    <t>D16 이상</t>
  </si>
  <si>
    <t>..c 레미콘구입</t>
  </si>
  <si>
    <t>...25-21-8</t>
  </si>
  <si>
    <t>...25-30-4</t>
  </si>
  <si>
    <t>..d 아스팔트콘크리트 구입및운반</t>
  </si>
  <si>
    <t>...표층(기존도로유지보수)</t>
  </si>
  <si>
    <t>...기층(2차로도로,재생아스콘)</t>
  </si>
  <si>
    <t>..f-2 보조기층(SB-2)용순환골재 구입●</t>
  </si>
  <si>
    <t>.5.45 고재대</t>
  </si>
  <si>
    <t>.5.52 현장유지관리비</t>
  </si>
  <si>
    <t>.5.53 시공상세도 작성비</t>
  </si>
  <si>
    <t>.5.54 비탈면안정시험시공모니터링비</t>
  </si>
  <si>
    <t>.6.01 굴착(발파)</t>
  </si>
  <si>
    <t>자연환기</t>
  </si>
  <si>
    <t>..a 전단면굴착</t>
  </si>
  <si>
    <t>...a-1 전단면굴착(A)</t>
  </si>
  <si>
    <t>P-1</t>
  </si>
  <si>
    <t>일반발파</t>
  </si>
  <si>
    <t>...a-2 전단면굴착(A)</t>
  </si>
  <si>
    <t>P-2</t>
  </si>
  <si>
    <t>...a-3 전단면굴착(A)</t>
  </si>
  <si>
    <t>P-3</t>
  </si>
  <si>
    <t>....a-3-1 전단면굴착(A)</t>
  </si>
  <si>
    <t>..b 반단면굴착</t>
  </si>
  <si>
    <t>...b-1 반단면굴착(A)</t>
  </si>
  <si>
    <t>P-4</t>
  </si>
  <si>
    <t>....b-1-1 반단면굴착(상부)(A)</t>
  </si>
  <si>
    <t>....b-1-2 반단면굴착(하부)(A)</t>
  </si>
  <si>
    <t>...b-2 반단면굴착(A)</t>
  </si>
  <si>
    <t>P-5</t>
  </si>
  <si>
    <t>....b-2-1 반단면굴착(상부)(A)</t>
  </si>
  <si>
    <t>....b-2-2 반단면굴착(하부)(A)</t>
  </si>
  <si>
    <t>...b-3 반단면굴착(A)</t>
  </si>
  <si>
    <t>P-6-1</t>
  </si>
  <si>
    <t>....b-3-1 반단면굴착(상부)(A)</t>
  </si>
  <si>
    <t>....b-3-2 반단면굴착(하부)(A)</t>
  </si>
  <si>
    <t>..d 맹암거 기계굴착</t>
  </si>
  <si>
    <t>맹암거 하부 30%</t>
  </si>
  <si>
    <t>.6.02 버력처리</t>
  </si>
  <si>
    <t>(터널-갱구부)</t>
  </si>
  <si>
    <t>..a 전단면버력처리</t>
  </si>
  <si>
    <t>...a-1 전단면버력처리(A)</t>
  </si>
  <si>
    <t>....a-1-1 전단면버력처리(A)</t>
  </si>
  <si>
    <t>...a-2 전단면버력처리(A)</t>
  </si>
  <si>
    <t>....a-2-1 전단면버력처리(A)</t>
  </si>
  <si>
    <t>...a-3 전단면버력처리(A)</t>
  </si>
  <si>
    <t>....a-3-1 전단면버력처리(A)</t>
  </si>
  <si>
    <t>..b 반단면버력처리</t>
  </si>
  <si>
    <t>...b-1 반단면버력처리(A)</t>
  </si>
  <si>
    <t>....b-1-1 반단면버력처리(상부)(A)</t>
  </si>
  <si>
    <t>....b-1-2 반단면버력처리(하부)(A)</t>
  </si>
  <si>
    <t>...b-2 반단면버력처리(A)</t>
  </si>
  <si>
    <t>....b-2-1 반단면버력처리(상부)(A)</t>
  </si>
  <si>
    <t>....b-2-2 반단면버력처리(하부)(A)</t>
  </si>
  <si>
    <t>...b-3 반단면버력처리(A)</t>
  </si>
  <si>
    <t>....b-3-1 반단면버력처리(상부)(A)</t>
  </si>
  <si>
    <t>....b-3-2 반단면버력처리(하부)(A)</t>
  </si>
  <si>
    <t>..c 숏크리트버력처리</t>
  </si>
  <si>
    <t>...숏크리트버력처리</t>
  </si>
  <si>
    <t>본선(자연환기)</t>
  </si>
  <si>
    <t>갱구부</t>
  </si>
  <si>
    <t>.6.03 강지보공</t>
  </si>
  <si>
    <t>..a 강지보</t>
  </si>
  <si>
    <t>격자지보(50*20*30)</t>
  </si>
  <si>
    <t>...a-1 강지보(A)</t>
  </si>
  <si>
    <t>..b 강지보</t>
  </si>
  <si>
    <t>...b-1 강지보(A)</t>
  </si>
  <si>
    <t>...b-2 강지보(A)</t>
  </si>
  <si>
    <t>..d 와이어 메쉬</t>
  </si>
  <si>
    <t>.6.04 숏크리트</t>
  </si>
  <si>
    <t>..a 숏크리트공(전단면)</t>
  </si>
  <si>
    <t>...a-1 숏크리트공(A)</t>
  </si>
  <si>
    <t>....a-1-1 숏크리트공(A)</t>
  </si>
  <si>
    <t>...a-2 숏크리트공(A)</t>
  </si>
  <si>
    <t>....a-2-1 숏크리트공(A)</t>
  </si>
  <si>
    <t>...a-3 숏크리트공(A)</t>
  </si>
  <si>
    <t>....a-3-1 숏크리트공(A)</t>
  </si>
  <si>
    <t>..b 숏크리트공</t>
  </si>
  <si>
    <t>...b-1 숏크리트공(A)</t>
  </si>
  <si>
    <t>....b-1-1 숏크리트공(상부)(A)</t>
  </si>
  <si>
    <t>....b-1-2 숏크리트공(하부)(A)</t>
  </si>
  <si>
    <t>...b-2 숏크리트공(A)</t>
  </si>
  <si>
    <t>....b-2-1 숏크리트공(상부)(A)</t>
  </si>
  <si>
    <t>....b-2-2 숏크리트공(하부)(A)</t>
  </si>
  <si>
    <t>...b-3 숏크리트공(A)</t>
  </si>
  <si>
    <t>....b-3-1 숏크리트공(상부)(A)</t>
  </si>
  <si>
    <t>....b-3-2 숏크리트공(하부)(A)</t>
  </si>
  <si>
    <t>..c 숏크리트공(갱구부)</t>
  </si>
  <si>
    <t>...c-2 숏크리트공(갱구부)●</t>
  </si>
  <si>
    <t>.6.05 락볼트</t>
  </si>
  <si>
    <t>..a 락볼트</t>
  </si>
  <si>
    <t>...a-1 락볼트 P-1(A)</t>
  </si>
  <si>
    <t>....a-1-1 락볼트 P-1(A)</t>
  </si>
  <si>
    <t>...a-2 락볼트 P-2(A)</t>
  </si>
  <si>
    <t>....a-2-1 락볼트 P-2(A)</t>
  </si>
  <si>
    <t>...a-3 락볼트 P-3(A)</t>
  </si>
  <si>
    <t>....a-3-1 락볼트 P-3(A)</t>
  </si>
  <si>
    <t>...a-4 락볼트 P-4(A)</t>
  </si>
  <si>
    <t>....a-4-1 락볼트 P-4(A)</t>
  </si>
  <si>
    <t>상부, 일반발파</t>
  </si>
  <si>
    <t>....a-4-2 락볼트 P-4(A)</t>
  </si>
  <si>
    <t>하부, 일반발파</t>
  </si>
  <si>
    <t>...a-5 락볼트 P-5(A)</t>
  </si>
  <si>
    <t>....a-5-1 락볼트 P-5(A)</t>
  </si>
  <si>
    <t>....a-5-2 락볼트 P-5(A)</t>
  </si>
  <si>
    <t>...a-6 락볼트 P-6-1(A)</t>
  </si>
  <si>
    <t>....a-6-1 락볼트 P-6-1(A)</t>
  </si>
  <si>
    <t>....a-6-2 락볼트 P-6-1(A)</t>
  </si>
  <si>
    <t>..b 보강록볼트</t>
  </si>
  <si>
    <t>.6.06 콘크리트 라이닝</t>
  </si>
  <si>
    <t>..a 라이닝 콘크리트 타설</t>
  </si>
  <si>
    <t>...a-1 무근콘크리트 타설</t>
  </si>
  <si>
    <t>1종 D=25 M/M</t>
  </si>
  <si>
    <t>...a-2 철근콘크리트 타설</t>
  </si>
  <si>
    <t>..b 강재동바리 및 거푸집</t>
  </si>
  <si>
    <t>...b-1 강재동바리및거푸집●</t>
  </si>
  <si>
    <t>자재비,이동설치비</t>
  </si>
  <si>
    <t>...b-4 유로폼</t>
  </si>
  <si>
    <t>...c-3 철근가공및조립</t>
  </si>
  <si>
    <t>..d 신축이음</t>
  </si>
  <si>
    <t>...d-2 신축이음</t>
  </si>
  <si>
    <t>스티로폴</t>
  </si>
  <si>
    <t>...d-3 신축이음</t>
  </si>
  <si>
    <t>..e 시공이음</t>
  </si>
  <si>
    <t>...e-1 지수판</t>
  </si>
  <si>
    <t>400*4T</t>
  </si>
  <si>
    <t>...e-2 시공이음면정리</t>
  </si>
  <si>
    <t>..f 철근처짐방지용 앵커</t>
  </si>
  <si>
    <t>..g 배면 그라우팅</t>
  </si>
  <si>
    <t>.6.07 방수 및 배수</t>
  </si>
  <si>
    <t>..a 방수막 설치</t>
  </si>
  <si>
    <t>..b 필터콘크리트</t>
  </si>
  <si>
    <t>..c 배수관</t>
  </si>
  <si>
    <t>...c-1 고밀도파형폴리에틸렌유공관</t>
  </si>
  <si>
    <t>....c-1-2 고밀도파형폴리에틸렌유공관</t>
  </si>
  <si>
    <t>D=100 MM</t>
  </si>
  <si>
    <t>...c-2 PVC PIPE 설치</t>
  </si>
  <si>
    <t>....c-2-1 P.V.C PIPE 50M/M</t>
  </si>
  <si>
    <t>....c-2-2 P.V.C PIPE 100M/M</t>
  </si>
  <si>
    <t>T형소켓포함</t>
  </si>
  <si>
    <t>....c-2-3 P.V.C PIPE 100M/M</t>
  </si>
  <si>
    <t>Y형소켓포함</t>
  </si>
  <si>
    <t>..d 배수맨홀</t>
  </si>
  <si>
    <t>...d-1 공동구 뚜껑</t>
  </si>
  <si>
    <t>....d-1-1 공동구 뚜껑</t>
  </si>
  <si>
    <t>380*500*60</t>
  </si>
  <si>
    <t>..e 스틸그레이팅</t>
  </si>
  <si>
    <t>...e-2 GRATING COVER</t>
  </si>
  <si>
    <t>2@430*492*75,무늬강판 포함</t>
  </si>
  <si>
    <t>..f 용수처리</t>
  </si>
  <si>
    <t>..g 터널배수공 비닐 깔기</t>
  </si>
  <si>
    <t>..h 공동구 콘크리트</t>
  </si>
  <si>
    <t>...h-2 공동구 인력타설(무근)</t>
  </si>
  <si>
    <t>쇄석골재 25MM</t>
  </si>
  <si>
    <t>...h-3 공동구 기계타설(철근)</t>
  </si>
  <si>
    <t>외벽4, 25MM</t>
  </si>
  <si>
    <t>...h-4 공동구 기계타설(무근)</t>
  </si>
  <si>
    <t>내벽3, 25MM</t>
  </si>
  <si>
    <t>...h-5 공동구 기계타설(무근)</t>
  </si>
  <si>
    <t>바닥2, 25MM</t>
  </si>
  <si>
    <t>..i 공동구바닥콘크리트타설</t>
  </si>
  <si>
    <t>..j 맹암거</t>
  </si>
  <si>
    <t>...j-3 잡석채움</t>
  </si>
  <si>
    <t>..k 거푸집</t>
  </si>
  <si>
    <t>...k-2 거푸집공(보통마감)</t>
  </si>
  <si>
    <t>...k-3 거푸집공(매끈한마감)</t>
  </si>
  <si>
    <t>0-7m,수평면</t>
  </si>
  <si>
    <t>...k-4 거푸집공(매끈한마감)</t>
  </si>
  <si>
    <t>0-7m,수직면</t>
  </si>
  <si>
    <t>...k-7 유로폼</t>
  </si>
  <si>
    <t>..l 신축이음</t>
  </si>
  <si>
    <t>...l-1 신축이음</t>
  </si>
  <si>
    <t>...l-2 신축이음</t>
  </si>
  <si>
    <t>...l-3 신축이음</t>
  </si>
  <si>
    <t>종방향 시공이음면정리</t>
  </si>
  <si>
    <t>..m 와이어 메쉬</t>
  </si>
  <si>
    <t>..n 암반청소</t>
  </si>
  <si>
    <t>.6.08 압력그라우팅</t>
  </si>
  <si>
    <t>..a PRE GROUTING</t>
  </si>
  <si>
    <t>...a-1 PRE GROUTING</t>
  </si>
  <si>
    <t>..c 일반천공 그라우팅</t>
  </si>
  <si>
    <t>...c-1 L=12.0M</t>
  </si>
  <si>
    <t>....c-1-2 일반천공그라우팅(소구경)</t>
  </si>
  <si>
    <t>...c-2 L=6.0M</t>
  </si>
  <si>
    <t>....c-2-2 일반천공그라우팅(소구경)</t>
  </si>
  <si>
    <t>..e 훠폴링</t>
  </si>
  <si>
    <t>...e-1 훠폴링</t>
  </si>
  <si>
    <t>...e-2 훠폴링</t>
  </si>
  <si>
    <t>..f 선진수평보링</t>
  </si>
  <si>
    <t>...f-2 선진수평보링</t>
  </si>
  <si>
    <t>.6.09 갱문</t>
  </si>
  <si>
    <t>...b-1 합판거푸집</t>
  </si>
  <si>
    <t>....b-1-1 거푸집공(매끈한마감)</t>
  </si>
  <si>
    <t>...b-2 원형거푸집</t>
  </si>
  <si>
    <t>....b-2-1 거푸집공(매끈한마감,곡면)</t>
  </si>
  <si>
    <t>..c 강관비계</t>
  </si>
  <si>
    <t>..d 동바리</t>
  </si>
  <si>
    <t>...d-1 강관동바리</t>
  </si>
  <si>
    <t>..e 철근가공및조립</t>
  </si>
  <si>
    <t>...e-4 철근가공및조립</t>
  </si>
  <si>
    <t>..f 콘크리트타설</t>
  </si>
  <si>
    <t>...f-2 철근콘크리트타설(펌프카)</t>
  </si>
  <si>
    <t>...f-4 무근콘크리트타설</t>
  </si>
  <si>
    <t>..g 되메우기및다짐(토사)</t>
  </si>
  <si>
    <t>..i 배수공</t>
  </si>
  <si>
    <t>...i-2 맹암거</t>
  </si>
  <si>
    <t>....i-2-1 맹암거(아연도강관 φ150M/M)</t>
  </si>
  <si>
    <t>....i-2-2 맹암거(아연도강관 φ200M/M)</t>
  </si>
  <si>
    <t>....i-2-5 잡석채움</t>
  </si>
  <si>
    <t>...i-6 터널배수공비닐깔기</t>
  </si>
  <si>
    <t>..j 공동구 콘크리트</t>
  </si>
  <si>
    <t>...j-1 공동구 인력타설(무근)</t>
  </si>
  <si>
    <t>...j-2 공동구 뚜껑</t>
  </si>
  <si>
    <t>....j-2-1 공동구뚜껑</t>
  </si>
  <si>
    <t>..k 스틸그레이팅</t>
  </si>
  <si>
    <t>...k-1 GRATING COVER</t>
  </si>
  <si>
    <t>..l 방수공</t>
  </si>
  <si>
    <t>...l-1 폴리에틸렌발포단열재</t>
  </si>
  <si>
    <t>...l-2 방수막 설치</t>
  </si>
  <si>
    <t>...l-3 아스팔트코팅</t>
  </si>
  <si>
    <t>..m 실런트</t>
  </si>
  <si>
    <t>..n 시공이음면정리</t>
  </si>
  <si>
    <t>..o 수팽창고무지수재</t>
  </si>
  <si>
    <t>..p JOINT FILLER</t>
  </si>
  <si>
    <t>..q 실런트본드</t>
  </si>
  <si>
    <t>..r PVC반달관설치</t>
  </si>
  <si>
    <t>PVC(Φ50)</t>
  </si>
  <si>
    <t>..s 지수판</t>
  </si>
  <si>
    <t>..v 임시 비탈면배수공</t>
  </si>
  <si>
    <t>L=0.5m, Φ50mm</t>
  </si>
  <si>
    <t>.6.10 터널부속시설물</t>
  </si>
  <si>
    <t>..a 터널명판및안내판</t>
  </si>
  <si>
    <t>..b 임시가시설</t>
  </si>
  <si>
    <t>...b-1 작업용비계●</t>
  </si>
  <si>
    <t>...b-2 작업용대차</t>
  </si>
  <si>
    <t>...b-3 양생용자동살수장치</t>
  </si>
  <si>
    <t>...b-4 갱구부방음문●</t>
  </si>
  <si>
    <t>...b-5 갱구부방음커텐</t>
  </si>
  <si>
    <t>..c 영구시설물</t>
  </si>
  <si>
    <t>...c-1 세척수처리시설●</t>
  </si>
  <si>
    <t>...c-2 PH저감시설●</t>
  </si>
  <si>
    <t>.6.11 부대공</t>
  </si>
  <si>
    <t>..a 갱문가시설</t>
  </si>
  <si>
    <t>...a-1 숏크리트 타설</t>
  </si>
  <si>
    <t>....a-1-2 숏크리트 타설</t>
  </si>
  <si>
    <t>강섬유</t>
  </si>
  <si>
    <t>...a-2 숏크리트버력처리</t>
  </si>
  <si>
    <t>...a-3 강지보, 격자지보(70*20*30)</t>
  </si>
  <si>
    <t>...a-4 와이어메쉬</t>
  </si>
  <si>
    <t>...a-5 스페이셔</t>
  </si>
  <si>
    <t>...a-6 철망설치</t>
  </si>
  <si>
    <t>φ1.2mmx1.2mm</t>
  </si>
  <si>
    <t>...a-7 무근콘크리트타설</t>
  </si>
  <si>
    <t>...a-8 갱문가시설 철거</t>
  </si>
  <si>
    <t>....a-8-1 무근콘크리트 깨기</t>
  </si>
  <si>
    <t>기초콘크리트</t>
  </si>
  <si>
    <t>...a-9 ANCHOR BOLT</t>
  </si>
  <si>
    <t>￠25 L=0.3M</t>
  </si>
  <si>
    <t>...a-10 BASE PLATE</t>
  </si>
  <si>
    <t>300*300*10</t>
  </si>
  <si>
    <t>..b 터널내부내장</t>
  </si>
  <si>
    <t>...b-3 터널내오염도장</t>
  </si>
  <si>
    <t>..e 기타부대시설물</t>
  </si>
  <si>
    <t>...e-2 라이닝식별번호판</t>
  </si>
  <si>
    <t>..f 가B/P</t>
  </si>
  <si>
    <t>...f-1 가B/P 설치공</t>
  </si>
  <si>
    <t>60 m3/hr</t>
  </si>
  <si>
    <t>...f-2 가B/P 철거공</t>
  </si>
  <si>
    <t>..g 경관디자인</t>
  </si>
  <si>
    <t>...g-1 무늬거푸집</t>
  </si>
  <si>
    <t>...g-2 구조물 도색</t>
  </si>
  <si>
    <t>.6.12 계측</t>
  </si>
  <si>
    <t>..a 지중변위측정</t>
  </si>
  <si>
    <t>..b 내공변위측정</t>
  </si>
  <si>
    <t>..c 천단침하측정</t>
  </si>
  <si>
    <t>..d ROCK BOLT 축력측정</t>
  </si>
  <si>
    <t>..e ROCK BOLT 인발측정</t>
  </si>
  <si>
    <t>..f 지표침하측정</t>
  </si>
  <si>
    <t>..g 숏크리트응력측정</t>
  </si>
  <si>
    <t>..h TSP탐사</t>
  </si>
  <si>
    <t>..i 발파계측</t>
  </si>
  <si>
    <t>발파진동,소음측정</t>
  </si>
  <si>
    <t>..j 시험발파비</t>
  </si>
  <si>
    <t>.6.14 생산 및 운반</t>
  </si>
  <si>
    <t>..a 숏크리트생산및운반</t>
  </si>
  <si>
    <t>...a-1 숏크리트생산, 운반</t>
  </si>
  <si>
    <t>D=10M/M,강섬유</t>
  </si>
  <si>
    <t>...a-2 숏크리트생산, 운반</t>
  </si>
  <si>
    <t>D=10M/M,일반</t>
  </si>
  <si>
    <t>..b 쇄석골재 구입및운반</t>
  </si>
  <si>
    <t>...b-1 쇄석골재</t>
  </si>
  <si>
    <t>...b-2 쇄석골재</t>
  </si>
  <si>
    <t>.6.15 자재운반</t>
  </si>
  <si>
    <t>벌크-가B/P장</t>
  </si>
  <si>
    <t>..c 철근 운반비</t>
  </si>
  <si>
    <t>.6.16 자재대</t>
  </si>
  <si>
    <t>..a 시멘트</t>
  </si>
  <si>
    <t>...a-1 시멘트</t>
  </si>
  <si>
    <t>...a-2 시멘트</t>
  </si>
  <si>
    <t>벌크</t>
  </si>
  <si>
    <t>...b-1 고강-SD500</t>
  </si>
  <si>
    <t>...b-2 고강-SD500</t>
  </si>
  <si>
    <t>...b-3 고강-SD400</t>
  </si>
  <si>
    <t>...b-4 고강-SD400</t>
  </si>
  <si>
    <t>...b-6 연강</t>
  </si>
  <si>
    <t>...b-7 연강</t>
  </si>
  <si>
    <t>..d 레미콘 구입및운반</t>
  </si>
  <si>
    <t>...d-1 레미콘 구입및운반</t>
  </si>
  <si>
    <t>25-30-(2-5)</t>
  </si>
  <si>
    <t>...d-2 레미콘 구입및운반</t>
  </si>
  <si>
    <t>...d-3 레미콘 구입및운반</t>
  </si>
  <si>
    <t>...d-4 레미콘 구입및운반</t>
  </si>
  <si>
    <t>25-24-(2-5)</t>
  </si>
  <si>
    <t>...d-5 레미콘 구입및운반</t>
  </si>
  <si>
    <t>25-21-15</t>
  </si>
  <si>
    <t>.6.17 고철대(고재)</t>
  </si>
  <si>
    <t xml:space="preserve">7.기  타  분  야                                                                    </t>
    <phoneticPr fontId="3" type="noConversion"/>
  </si>
  <si>
    <t>.건축공사</t>
  </si>
  <si>
    <t>.토목공사</t>
  </si>
  <si>
    <t>.조경공사</t>
  </si>
  <si>
    <t>.기계설비공사</t>
  </si>
  <si>
    <t>.전기설비공사</t>
  </si>
  <si>
    <t xml:space="preserve"> A.건  축  분  야</t>
  </si>
  <si>
    <t xml:space="preserve"> B.기  계  분  야</t>
  </si>
  <si>
    <t xml:space="preserve"> C.전  기  분  야</t>
  </si>
  <si>
    <t xml:space="preserve"> D.조  경  분  야</t>
  </si>
  <si>
    <t>.전기공사(공사중)</t>
  </si>
  <si>
    <t>...전기공사(공사중)</t>
  </si>
  <si>
    <t>...전기공사(공사중 전력비)</t>
  </si>
  <si>
    <t>.가로등및 터널전기</t>
  </si>
  <si>
    <t>.노선조경공사</t>
  </si>
  <si>
    <t>조경분야</t>
  </si>
  <si>
    <t>.1. 폐기물 운반비</t>
  </si>
  <si>
    <t>(30 Km이내)</t>
  </si>
  <si>
    <t>.2. 폐기물 처리비</t>
  </si>
  <si>
    <t>..a 콘크리트</t>
  </si>
  <si>
    <t>..b 아스콘</t>
  </si>
  <si>
    <t>..c 혼합폐기물</t>
  </si>
  <si>
    <t>..d 임목폐기물</t>
  </si>
  <si>
    <t>.3. 금액조정</t>
  </si>
  <si>
    <t xml:space="preserve">#.석면 폐기물처리 공사비                                                          </t>
    <phoneticPr fontId="3" type="noConversion"/>
  </si>
  <si>
    <t xml:space="preserve"> A 석면조사및 해체공사</t>
  </si>
  <si>
    <t xml:space="preserve"> B 석면폐기물처리</t>
  </si>
  <si>
    <t xml:space="preserve">7.기  타  분  야             </t>
    <phoneticPr fontId="3" type="noConversion"/>
  </si>
  <si>
    <t>나.x4.20%</t>
  </si>
  <si>
    <t xml:space="preserve"> 8.환경보전비</t>
    <phoneticPr fontId="3" type="noConversion"/>
  </si>
  <si>
    <t>직공x0.00%</t>
  </si>
  <si>
    <t xml:space="preserve"> 9.기 타   경  비                                                               </t>
    <phoneticPr fontId="3" type="noConversion"/>
  </si>
  <si>
    <t xml:space="preserve">10.퇴직공제부금비                                                               </t>
    <phoneticPr fontId="3" type="noConversion"/>
  </si>
  <si>
    <t xml:space="preserve">11.건설하도급대금지급보증서발급수수료                                           </t>
    <phoneticPr fontId="3" type="noConversion"/>
  </si>
  <si>
    <t xml:space="preserve">12.건설기계대여대금지급보증서발급수수료                                         </t>
    <phoneticPr fontId="3" type="noConversion"/>
  </si>
  <si>
    <t>직노x8.90%</t>
  </si>
  <si>
    <t>(직+간노)x3.70%</t>
  </si>
  <si>
    <t>(직+간노)x1.24%</t>
  </si>
  <si>
    <t>직노x1.70%</t>
  </si>
  <si>
    <t>직노x2.49%</t>
  </si>
  <si>
    <t>건보x6.55%</t>
  </si>
  <si>
    <t>(직노+재료)x1.88%</t>
  </si>
  <si>
    <t>(직노+간노+재료비)x6.4%</t>
  </si>
  <si>
    <t>직노*2.30%</t>
  </si>
  <si>
    <t>(직노+재료+직경)x0.058%</t>
  </si>
  <si>
    <t>(직노+재료+직경)x0.41%</t>
  </si>
  <si>
    <t xml:space="preserve">13.일 반 관 리 비                                                               </t>
    <phoneticPr fontId="3" type="noConversion"/>
  </si>
  <si>
    <t xml:space="preserve">14.이          윤                                                               </t>
    <phoneticPr fontId="3" type="noConversion"/>
  </si>
  <si>
    <t>15.정기안전점검비</t>
  </si>
  <si>
    <t>16.한전수탁비</t>
  </si>
  <si>
    <t>인입비및사용전검사비</t>
  </si>
  <si>
    <t xml:space="preserve">19.폐기물처리 공사비                                                            </t>
  </si>
  <si>
    <t xml:space="preserve">20.석면 폐기물처리 공사비                                                       </t>
  </si>
  <si>
    <t xml:space="preserve">21.광통신 </t>
  </si>
  <si>
    <t>라.공 급 가 액</t>
    <phoneticPr fontId="3" type="noConversion"/>
  </si>
  <si>
    <t>17.T.A.B공사비</t>
    <phoneticPr fontId="3" type="noConversion"/>
  </si>
  <si>
    <t>..e 석축헐기</t>
  </si>
  <si>
    <t>...e-1 석축헐기</t>
  </si>
  <si>
    <t>찰쌓기(기계)</t>
  </si>
  <si>
    <t>L=47.34m</t>
  </si>
  <si>
    <t>L=47.33m</t>
  </si>
  <si>
    <t>L=47.09m</t>
  </si>
  <si>
    <t>L=1.549km</t>
  </si>
  <si>
    <t>L=1.356km</t>
  </si>
  <si>
    <t>L=1.237km</t>
  </si>
  <si>
    <t>L=3.085km</t>
  </si>
  <si>
    <t>L=0.551km</t>
  </si>
  <si>
    <t>...a-1 토  사</t>
  </si>
  <si>
    <t>L=1.291km</t>
  </si>
  <si>
    <t>L=1.180km</t>
  </si>
  <si>
    <t>L=11.740km</t>
  </si>
  <si>
    <t>....d-1-3 흙쌓기(암성토)</t>
  </si>
  <si>
    <t>...b-5 식생기반재뿜어붙이기</t>
  </si>
  <si>
    <t>T = 5 CM</t>
  </si>
  <si>
    <t>...c-5 식생기반재뿜어붙이기</t>
  </si>
  <si>
    <t>.1.15 절토부 옹벽</t>
  </si>
  <si>
    <t>..b 앵커형(일반형)</t>
  </si>
  <si>
    <t>.1.16 암성토 부대공</t>
  </si>
  <si>
    <t>..a 필터층(모래)</t>
  </si>
  <si>
    <t>..b 부직포</t>
  </si>
  <si>
    <t>..c 자재비및설치비</t>
  </si>
  <si>
    <t>가압식 NAILING</t>
  </si>
  <si>
    <t>...c-3 패커설치</t>
  </si>
  <si>
    <t>L=32.0m</t>
  </si>
  <si>
    <t>...b-4 신축계</t>
  </si>
  <si>
    <t>.1.24 주요자재 구입비</t>
  </si>
  <si>
    <t>..a 모 래</t>
  </si>
  <si>
    <t>...b-4 구조물터파기(육상토사)</t>
  </si>
  <si>
    <t>6-10m (기계)</t>
  </si>
  <si>
    <t>...b-7 구조물터파기(육상리핑암)</t>
  </si>
  <si>
    <t>...b-16 구조물터파기(용수토사)</t>
  </si>
  <si>
    <t>6-8m (기계)</t>
  </si>
  <si>
    <t>...b-25 구조물터파기(수중토사)</t>
  </si>
  <si>
    <t>...b-26 구조물터파기(수중토사)</t>
  </si>
  <si>
    <t>2-4m(인력10%+기계90%)</t>
  </si>
  <si>
    <t>...c-2 되메우기및다짐</t>
  </si>
  <si>
    <t>...a-19 L형측구(형식-19)</t>
  </si>
  <si>
    <t>....a-19-1 L형측구(형식-19-1)</t>
  </si>
  <si>
    <t>0.50×0.50 M(기계)-리도,쌓기부</t>
  </si>
  <si>
    <t>....b-1-1 U형측구(형식-1)</t>
  </si>
  <si>
    <t>0.3×0.15 M(영업소,휴게소)-표준</t>
  </si>
  <si>
    <t>...b-7 U형측구(형식-7)</t>
  </si>
  <si>
    <t>....b-7-1 U형측구(형식-7)</t>
  </si>
  <si>
    <t>0.6×0.60 M-용수</t>
  </si>
  <si>
    <t>...e-3 콘크리트다이크(형식-3)</t>
  </si>
  <si>
    <t>....e-3-1 콘크리트다이크(형식-3-1)</t>
  </si>
  <si>
    <t>0.25×0.15M+0.33 M(방음벽구간,T=33CM)-표준</t>
  </si>
  <si>
    <t>...f-5 동물이동통로 선반</t>
  </si>
  <si>
    <t>....f-5-1 소형콘크리트타설</t>
  </si>
  <si>
    <t>....f-5-2 거푸집공(유로폼)</t>
  </si>
  <si>
    <t>...a-2 맹암거(형식-2)</t>
  </si>
  <si>
    <t>리핑암구간(유공관있음,A=0.25-0.50㎡,채움재제외)-표준</t>
  </si>
  <si>
    <t>...a-1 철근콘크리트관(횡배수관)</t>
  </si>
  <si>
    <t>....a-1-2 보강철근콘크리트관(횡배수관)</t>
  </si>
  <si>
    <t>공칭직경800MM(H=10.0 M,흄관제외)</t>
  </si>
  <si>
    <t>....d-1-3 연속배수시설(690×670)</t>
  </si>
  <si>
    <t>....d-2-2 연속배수시설(690×670)</t>
  </si>
  <si>
    <t>TYPE-1,중분대측 오목부</t>
  </si>
  <si>
    <t>...c-1 부체도로집수정</t>
  </si>
  <si>
    <t>Φ450</t>
  </si>
  <si>
    <t>...c-4 부체도로집수정</t>
  </si>
  <si>
    <t>...e-1 도수로용집수정</t>
  </si>
  <si>
    <t>깎기부도수로 상단</t>
  </si>
  <si>
    <t>...b-3 무늬거푸집</t>
  </si>
  <si>
    <t>..ae 철재덮개</t>
  </si>
  <si>
    <t>1080*1250*4.5T</t>
  </si>
  <si>
    <t>....a-1-2 길어깨다이크용집수거</t>
  </si>
  <si>
    <t>L형(형식1-2)</t>
  </si>
  <si>
    <t>....a-2-2 길어깨다이크용집수거</t>
  </si>
  <si>
    <t>....a-2-3 길어깨다이크용집수거</t>
  </si>
  <si>
    <t>....a-3-2 길어깨다이크용집수거</t>
  </si>
  <si>
    <t>T형(형식1-2)</t>
  </si>
  <si>
    <t>..f 자동문비(PIPE)</t>
  </si>
  <si>
    <t>...f-3 F.R.P 자동문비</t>
  </si>
  <si>
    <t>...f-5 F.R.P 자동문비</t>
  </si>
  <si>
    <t>사각, 2.0*2.0</t>
  </si>
  <si>
    <t>...f-6 F.R.P 자동문비</t>
  </si>
  <si>
    <t>사각, 2.5*2.0</t>
  </si>
  <si>
    <t>..g 권양기 및 액츄레이터</t>
  </si>
  <si>
    <t>...g-1 권양기(농진식)</t>
  </si>
  <si>
    <t>Φ800</t>
  </si>
  <si>
    <t>.2.24 우수받이 및 연결관</t>
  </si>
  <si>
    <t>..d 스틸그레이팅 설치</t>
  </si>
  <si>
    <t>..f 연결관부설</t>
  </si>
  <si>
    <t>...f-1 연결관부설</t>
  </si>
  <si>
    <t>.2.30 유송잡물 방지시설</t>
  </si>
  <si>
    <t>..a 유송잡물 방지시설</t>
  </si>
  <si>
    <t>D=1000M/M</t>
  </si>
  <si>
    <t>..b 유송잡물 방지시설</t>
  </si>
  <si>
    <t>D=1200M/M</t>
  </si>
  <si>
    <t>..c 유송잡물 방지시설</t>
  </si>
  <si>
    <t>....a-8-3 무근콘크리트타설</t>
  </si>
  <si>
    <t>...a-15 옹벽신축장치</t>
  </si>
  <si>
    <t>스치로폴(T=20)</t>
  </si>
  <si>
    <t>...a-16 다웰바</t>
  </si>
  <si>
    <t>....a-16-5 다웰바설치</t>
  </si>
  <si>
    <t>Φ32*800</t>
  </si>
  <si>
    <t>...a-17 실런트</t>
  </si>
  <si>
    <t>...a-20 시공이음면정리(치핑)</t>
  </si>
  <si>
    <t>....b-1-3 기초잡석깔기</t>
  </si>
  <si>
    <t>.....b-1-3-1 기초잡석깔기(현장암유용)</t>
  </si>
  <si>
    <t>....b-3-4 보강토옹벽보강재</t>
  </si>
  <si>
    <t>....b-3-8 보강토옹벽보강재</t>
  </si>
  <si>
    <t>... D300MM</t>
  </si>
  <si>
    <t>1730*830*75</t>
  </si>
  <si>
    <t>400*446*50</t>
  </si>
  <si>
    <t>..g 동상방지층재</t>
  </si>
  <si>
    <t>...g-1 동상방지층재</t>
  </si>
  <si>
    <t>SB-1,현장도착도</t>
  </si>
  <si>
    <t>...g-2 순환골재●</t>
  </si>
  <si>
    <t>SB-1,상차도</t>
  </si>
  <si>
    <t>..i 쇄석골재</t>
  </si>
  <si>
    <t>...i-1 쇄석골재</t>
  </si>
  <si>
    <t>25mm (시내도착도)</t>
  </si>
  <si>
    <t>...i-2 쇄석골재</t>
  </si>
  <si>
    <t>40mm (시내도착도)</t>
  </si>
  <si>
    <t xml:space="preserve"> 3.01. 남양4교</t>
  </si>
  <si>
    <t>I.P.C거더,L=30.0m</t>
  </si>
  <si>
    <t xml:space="preserve"> 3.02. 남양5교</t>
  </si>
  <si>
    <t>BIB Girder,L=30.0m</t>
  </si>
  <si>
    <t xml:space="preserve"> 3.03. 봉암천교</t>
  </si>
  <si>
    <t>BIB Girder,L=50.0m</t>
  </si>
  <si>
    <t xml:space="preserve"> 3.04. 승천교</t>
  </si>
  <si>
    <t>I.P.C거더,L=35.0m</t>
  </si>
  <si>
    <t xml:space="preserve"> 3.05. 청양1교</t>
  </si>
  <si>
    <t>함형라멘교,L=15.0m</t>
  </si>
  <si>
    <t xml:space="preserve"> 3.06. 청양2교</t>
  </si>
  <si>
    <t>함형라멘교,L=17.0m</t>
  </si>
  <si>
    <t xml:space="preserve"> 3.07. 청양3교</t>
  </si>
  <si>
    <t>함형라멘교,L=16.0m</t>
  </si>
  <si>
    <t xml:space="preserve"> 3.08. 군량천교</t>
  </si>
  <si>
    <t>I.P.C거더,4 @ 50.0m,L=200.0m</t>
  </si>
  <si>
    <t xml:space="preserve"> 3.09. 장승천교</t>
  </si>
  <si>
    <t>I.P.C거더,50.0m+40.0m,L=90.0m</t>
  </si>
  <si>
    <t xml:space="preserve"> 3.10. 청양4교</t>
  </si>
  <si>
    <t>변단면PSC빔,L=50.0m</t>
  </si>
  <si>
    <t xml:space="preserve"> 3.11. 오류골천교</t>
  </si>
  <si>
    <t>I.P.C거더,L=45.0m</t>
  </si>
  <si>
    <t xml:space="preserve"> 3.12. 비봉1교</t>
  </si>
  <si>
    <t>P.S.C 빔,3 @ 35.0m,L=105.0m</t>
  </si>
  <si>
    <t xml:space="preserve"> 3.13. 청양IC R-A교</t>
  </si>
  <si>
    <t>함형라멘교,L=10.0m</t>
  </si>
  <si>
    <t xml:space="preserve"> 3.14. 청양1생태육교</t>
  </si>
  <si>
    <t>I.P.C거더,L=50.0m</t>
  </si>
  <si>
    <t xml:space="preserve"> 3.15. 청양2생태육교</t>
  </si>
  <si>
    <t>I.P.C거더,L=40.0m</t>
  </si>
  <si>
    <t xml:space="preserve"> 3.16. 청양1생태터널</t>
  </si>
  <si>
    <t>TechSpan,L=100.0m</t>
  </si>
  <si>
    <t xml:space="preserve"> 3.17. 청양2생태터널</t>
  </si>
  <si>
    <t>RC BOX,L=49.5m</t>
  </si>
  <si>
    <t xml:space="preserve"> 3.18. 양사1생태터널</t>
  </si>
  <si>
    <t>TechSpan,L=49.5m</t>
  </si>
  <si>
    <t xml:space="preserve"> 3.19. 장승개1복개터널</t>
  </si>
  <si>
    <t>TechSpan,L=220.0m</t>
  </si>
  <si>
    <t xml:space="preserve"> 3.20. 장승개2복개터널</t>
  </si>
  <si>
    <t>TechSpan,L=110.0m</t>
  </si>
  <si>
    <t>...g-1 토사치환</t>
  </si>
  <si>
    <t>...c-4 복합 말뚝 자재비</t>
  </si>
  <si>
    <t>(φ600,12t 이음 포함)</t>
  </si>
  <si>
    <t>....c-04-04 복합 말뚝 자재비</t>
  </si>
  <si>
    <t>....c-04-07 복합 말뚝 자재비</t>
  </si>
  <si>
    <t>L = 16.0 m</t>
  </si>
  <si>
    <t>....c-04-08 복합 말뚝 자재비</t>
  </si>
  <si>
    <t>L = 17.0 m</t>
  </si>
  <si>
    <t>....c-04-09 복합 말뚝 자재비</t>
  </si>
  <si>
    <t>L = 18.0 m</t>
  </si>
  <si>
    <t>고정단 175 tonf(4층)</t>
  </si>
  <si>
    <t>일방향 175 tonf(4층)</t>
  </si>
  <si>
    <t>양방향 175 tonf(4층)</t>
  </si>
  <si>
    <t>일방향 225 tonf(5층)</t>
  </si>
  <si>
    <t>양방향 225 tonf(5층)</t>
  </si>
  <si>
    <t>..b IPC 제작및설치</t>
  </si>
  <si>
    <t>...b-19 남 양 4 교</t>
  </si>
  <si>
    <t>1 @ 30.0m,L=30.0m</t>
  </si>
  <si>
    <t>.3.22 다웰바</t>
  </si>
  <si>
    <t>..a 다웰바</t>
  </si>
  <si>
    <t>접속슬래브용</t>
  </si>
  <si>
    <t>.... 곡관(ELB.45도)</t>
  </si>
  <si>
    <t>.... 직관고정대(상부고정철물)</t>
  </si>
  <si>
    <t>.... 직관고정대(하부고정철물)</t>
  </si>
  <si>
    <t>220A</t>
  </si>
  <si>
    <t>165A-165A</t>
  </si>
  <si>
    <t>굴절형</t>
  </si>
  <si>
    <t>중분대굴절형</t>
  </si>
  <si>
    <t>...a-10 물받이 연결구</t>
  </si>
  <si>
    <t>.... 물받이 연결구</t>
  </si>
  <si>
    <t>..f 뒷채움재</t>
  </si>
  <si>
    <t>...h-1 SB-1 구입</t>
  </si>
  <si>
    <t>..b 뒷채움</t>
  </si>
  <si>
    <t>SB-3</t>
  </si>
  <si>
    <t>.3.03 세굴방지용 사석채움</t>
  </si>
  <si>
    <t>..e 잡석채움</t>
  </si>
  <si>
    <t>일방향 175 tonf(5층)</t>
  </si>
  <si>
    <t>양방향 175 tonf(5층)</t>
  </si>
  <si>
    <t>..f BIB Girder 제작및설치</t>
  </si>
  <si>
    <t>...f-3 남 양 5 교</t>
  </si>
  <si>
    <t>..c 유공관 설치</t>
  </si>
  <si>
    <t>...c-4 유공관 설치</t>
  </si>
  <si>
    <t>Φ200mm</t>
  </si>
  <si>
    <t>..d 신축조절장치</t>
  </si>
  <si>
    <t>...d-2 탄성콘크리트보강 방수형봉함재</t>
  </si>
  <si>
    <t>..e 신축조절채움재</t>
  </si>
  <si>
    <t>...e-2 방수형 봉합재</t>
  </si>
  <si>
    <t>T=30mm</t>
  </si>
  <si>
    <t>...e-3 방수형 봉합재</t>
  </si>
  <si>
    <t>T=50mm</t>
  </si>
  <si>
    <t>...e-5 신축이음 채움재</t>
  </si>
  <si>
    <t>...e-6 신축이음 채움재</t>
  </si>
  <si>
    <t>..g 균열유도용 줄눈</t>
  </si>
  <si>
    <t>...g-2 균열유도용줄눈 (원가)</t>
  </si>
  <si>
    <t>T=10mm</t>
  </si>
  <si>
    <t>...g-3 균열유도용줄눈</t>
  </si>
  <si>
    <t>팽창줄눈(형식3-1)</t>
  </si>
  <si>
    <t>..h 부직포설치</t>
  </si>
  <si>
    <t>..i PE 시트</t>
  </si>
  <si>
    <t>..k 개비온(돌망태)</t>
  </si>
  <si>
    <t>뒷채움, SB-3</t>
  </si>
  <si>
    <t>...n-3 드레인보드</t>
  </si>
  <si>
    <t>...h-3 SB-3 구입</t>
  </si>
  <si>
    <t>....c-04-02 복합 말뚝 자재비</t>
  </si>
  <si>
    <t>...g-2 유로폼</t>
  </si>
  <si>
    <t>...g-3 유로폼</t>
  </si>
  <si>
    <t>일방향 280 tonf(7층)</t>
  </si>
  <si>
    <t>양방향 280 tonf(7층)</t>
  </si>
  <si>
    <t>...f-4 봉 암 천 교</t>
  </si>
  <si>
    <t>1 @ 50.0m,L=50.0m</t>
  </si>
  <si>
    <t>..d 스치로폴</t>
  </si>
  <si>
    <t>T=30M/M</t>
  </si>
  <si>
    <t>..e 스치로폴</t>
  </si>
  <si>
    <t>T=50M/M</t>
  </si>
  <si>
    <t>봉암천교 A1</t>
  </si>
  <si>
    <t>봉암천교 A2</t>
  </si>
  <si>
    <t>...a-3 기초잡석깔기</t>
  </si>
  <si>
    <t>(L=8M)</t>
  </si>
  <si>
    <t>....m-1-3 변형률계</t>
  </si>
  <si>
    <t>..... 변형률계</t>
  </si>
  <si>
    <t>(L=2M)</t>
  </si>
  <si>
    <t>변형률계</t>
  </si>
  <si>
    <t>..c 실런트</t>
  </si>
  <si>
    <t>20X25</t>
  </si>
  <si>
    <t>...g-1 쇄석골재</t>
  </si>
  <si>
    <t>Φ40mm,현장도착도</t>
  </si>
  <si>
    <t>...g-2 쇄석골재</t>
  </si>
  <si>
    <t>Φ25mm,현장도착도</t>
  </si>
  <si>
    <t>일방향 190 tonf(4층)</t>
  </si>
  <si>
    <t>양방향 190 tonf(4층)</t>
  </si>
  <si>
    <t>...b-20 승  천  교</t>
  </si>
  <si>
    <t>1 @ 35.0m,L=35.0m</t>
  </si>
  <si>
    <t>...a-2 돌쌓기</t>
  </si>
  <si>
    <t>H=3.0-6.0M</t>
  </si>
  <si>
    <t>..a 스치로폴</t>
  </si>
  <si>
    <t>..b 다웰바설치</t>
  </si>
  <si>
    <t>D25, L=1.000,C.T.C=150</t>
  </si>
  <si>
    <t>..d 지수판설치</t>
  </si>
  <si>
    <t>..g 기초잡석</t>
  </si>
  <si>
    <t>고정단 280 tonf(5층)</t>
  </si>
  <si>
    <t>일방향 280 tonf(5층)</t>
  </si>
  <si>
    <t>양방향 280 tonf(5층)</t>
  </si>
  <si>
    <t>일방향 300 tonf(5층)</t>
  </si>
  <si>
    <t>양방향 300 tonf(5층)</t>
  </si>
  <si>
    <t>양방향 300 tonf(9층)</t>
  </si>
  <si>
    <t>...b-21 군 량 천 교</t>
  </si>
  <si>
    <t>4 @ 50.0m,L=200.0m</t>
  </si>
  <si>
    <t>...b-5 신축이음장치</t>
  </si>
  <si>
    <t>NO 150</t>
  </si>
  <si>
    <t>165*220</t>
  </si>
  <si>
    <t>220A-220A</t>
  </si>
  <si>
    <t>..b 인력타설구간</t>
  </si>
  <si>
    <t>...b-2 일반방호벽 방음벽구간</t>
  </si>
  <si>
    <t>...c-2 일반방호벽 방음벽구간</t>
  </si>
  <si>
    <t>군량천교(P1-P3)</t>
  </si>
  <si>
    <t>...c-6 구조물 터파기</t>
  </si>
  <si>
    <t>용수토사, 0-2 m</t>
  </si>
  <si>
    <t>...c-7 구조물 터파기</t>
  </si>
  <si>
    <t>용수토사, 2-4 m</t>
  </si>
  <si>
    <t>...c-8 구조물 터파기</t>
  </si>
  <si>
    <t>용수토사, 4-6 m</t>
  </si>
  <si>
    <t>...c-9 구조물 터파기</t>
  </si>
  <si>
    <t>용수토사, 6-10 m</t>
  </si>
  <si>
    <t>..f 물푸기</t>
  </si>
  <si>
    <t>....c-04-03 복합 말뚝 자재비</t>
  </si>
  <si>
    <t>고정단 280 tonf(4층)</t>
  </si>
  <si>
    <t>일방향 280 tonf(4층)</t>
  </si>
  <si>
    <t>...b-22 장 승 천 교</t>
  </si>
  <si>
    <t>50.0m+40.0m,L=90.0m</t>
  </si>
  <si>
    <t>장승천교 교각부</t>
  </si>
  <si>
    <t>...a-4 스티프너설치</t>
  </si>
  <si>
    <t>..c SHEET PILE</t>
  </si>
  <si>
    <t>...c-1 SHEET PILE 천공</t>
  </si>
  <si>
    <t>....c-1-1 SHEET PILE 토사</t>
  </si>
  <si>
    <t>....c-2-2 SHEET PILE 풍화암</t>
  </si>
  <si>
    <t>....c-3-3 SHEET PILE 연암</t>
  </si>
  <si>
    <t>...c-3 SHEET PILE●</t>
  </si>
  <si>
    <t>항발</t>
  </si>
  <si>
    <t>...c-4 가이드보 제작및설치</t>
  </si>
  <si>
    <t>....c-4-1 기준틀제작</t>
  </si>
  <si>
    <t>직선형기준틀</t>
  </si>
  <si>
    <t>....c-4-2 기준틀이동및설치</t>
  </si>
  <si>
    <t>H-300x300x10x15</t>
  </si>
  <si>
    <t>...c-5 SHEET PILE 지수재도포</t>
  </si>
  <si>
    <t>...c-6 SHEET PILE 코너부 파일제작</t>
  </si>
  <si>
    <t>...d-11 띠장우각부 연결 및 해체</t>
  </si>
  <si>
    <t>..g 사보강재 제작 및 설치</t>
  </si>
  <si>
    <t>...g-1 사보강재 제작 설치</t>
  </si>
  <si>
    <t>...g-3 사보강재설치 및 철거(300~500)</t>
  </si>
  <si>
    <t>3m미만</t>
  </si>
  <si>
    <t>...g-6 화타제작 및 설치철거</t>
  </si>
  <si>
    <t>...g-10 경사버팀보 제작및설치철거</t>
  </si>
  <si>
    <t>...k-9 강재사용료및운반비</t>
  </si>
  <si>
    <t>SHEET PILE 400*125*13</t>
  </si>
  <si>
    <t>...k-10 강재사용료및운반비</t>
  </si>
  <si>
    <t>L-90*90*10</t>
  </si>
  <si>
    <t>(L=9M)</t>
  </si>
  <si>
    <t>(L=11M)</t>
  </si>
  <si>
    <t>(L=3M)</t>
  </si>
  <si>
    <t>(L=10M)</t>
  </si>
  <si>
    <t xml:space="preserve">HR    </t>
  </si>
  <si>
    <t>....c-04-05 복합 말뚝 자재비</t>
  </si>
  <si>
    <t>...e-4 청 양 4 교</t>
  </si>
  <si>
    <t>제작형</t>
  </si>
  <si>
    <t>....c-04-13 복합 말뚝 자재비</t>
  </si>
  <si>
    <t>....c-04-14 복합 말뚝 자재비</t>
  </si>
  <si>
    <t>....c-04-17 복합 말뚝 자재비</t>
  </si>
  <si>
    <t>L = 26.0 m</t>
  </si>
  <si>
    <t>고정단 200 tonf(4층)</t>
  </si>
  <si>
    <t>일방향 200 tonf(4층)</t>
  </si>
  <si>
    <t>양방향 200 tonf(4층)</t>
  </si>
  <si>
    <t>...b-23 오 류 골 천 교</t>
  </si>
  <si>
    <t>1 @ 45.0m,L=45.0m</t>
  </si>
  <si>
    <t>...a-5 합판거푸집</t>
  </si>
  <si>
    <t>3 회 16∼19 m</t>
  </si>
  <si>
    <t>...a-6 합판거푸집</t>
  </si>
  <si>
    <t>3 회 19∼22 m</t>
  </si>
  <si>
    <t>...a-7 합판거푸집</t>
  </si>
  <si>
    <t>3 회 22∼25 m</t>
  </si>
  <si>
    <t>...d-4 합판거푸집</t>
  </si>
  <si>
    <t>곡면, 13~16 m</t>
  </si>
  <si>
    <t>...d-5 합판거푸집</t>
  </si>
  <si>
    <t>곡면, 16~19 m</t>
  </si>
  <si>
    <t>....a-2-3 P.S.C 빔 설치</t>
  </si>
  <si>
    <t>L = 35 m(H/C250x2)</t>
  </si>
  <si>
    <t>비봉1교 교각부</t>
  </si>
  <si>
    <t>.3.53 스틸그레이팅</t>
  </si>
  <si>
    <t>..b 스틸그레이팅</t>
  </si>
  <si>
    <t>900*995*50</t>
  </si>
  <si>
    <t>.3.05 경량토 쌓기</t>
  </si>
  <si>
    <t>..a 경량토 쌓기</t>
  </si>
  <si>
    <t>(T=50cm)</t>
  </si>
  <si>
    <t>..b 경량토 쌓기</t>
  </si>
  <si>
    <t>(T=70cm)</t>
  </si>
  <si>
    <t>.3.06 잡석쌓기</t>
  </si>
  <si>
    <t>유도배수층(T=20cm)</t>
  </si>
  <si>
    <t>고정단 300 tonf(5층)</t>
  </si>
  <si>
    <t>...b-24 청 양 1 생 태 육 교</t>
  </si>
  <si>
    <t>..d 신축이음장치</t>
  </si>
  <si>
    <t>AL JOIINT</t>
  </si>
  <si>
    <t>...d-2 신축이음장치</t>
  </si>
  <si>
    <t>...d-3 신축이음장치</t>
  </si>
  <si>
    <t>..d 교면방수</t>
  </si>
  <si>
    <t>방근시트</t>
  </si>
  <si>
    <t>..d 부직포 설치</t>
  </si>
  <si>
    <t>..c 목재휀스</t>
  </si>
  <si>
    <t>생태통로용</t>
  </si>
  <si>
    <t>..b. 인력타설구간</t>
  </si>
  <si>
    <t>...b-5 생태교량난간기초</t>
  </si>
  <si>
    <t>...b-25 청 양 2 생 태 육 교</t>
  </si>
  <si>
    <t>..c 뒷채움</t>
  </si>
  <si>
    <t>양질의 토사</t>
  </si>
  <si>
    <t>.3.17 파형강판</t>
  </si>
  <si>
    <t>확장교량</t>
  </si>
  <si>
    <t>..a 파형강판교</t>
  </si>
  <si>
    <t>...a-2 파형강판 부대공</t>
  </si>
  <si>
    <t>....a-2-2 다웰바설치</t>
  </si>
  <si>
    <t>D32, L=1000m/m</t>
  </si>
  <si>
    <t>....a-2-3 신축이음설치</t>
  </si>
  <si>
    <t>....a-2-5 지수판설치</t>
  </si>
  <si>
    <t>....a-2-6 실런트</t>
  </si>
  <si>
    <t>....a-2-9 시공이음면정리</t>
  </si>
  <si>
    <t>....a-2-10 수팽창고무지수재</t>
  </si>
  <si>
    <t>....a-2-11 수축줄눈</t>
  </si>
  <si>
    <t>..b 스치로폴</t>
  </si>
  <si>
    <t>T=10M/M</t>
  </si>
  <si>
    <t>.3.51 보호몰탈</t>
  </si>
  <si>
    <t>..a 바닥고르기 몰탈</t>
  </si>
  <si>
    <t>..c 하부보호몰탈</t>
  </si>
  <si>
    <t>.3.56 개착Box Joint</t>
  </si>
  <si>
    <t>신축이음부</t>
  </si>
  <si>
    <t>..a PC Arch 제작및 가설</t>
  </si>
  <si>
    <t>...a-11 PC Arch 제작및 가설</t>
  </si>
  <si>
    <t>청양1생태터널</t>
  </si>
  <si>
    <t>...c-1 자착식부틸고무시트※</t>
  </si>
  <si>
    <t>T=2.0mm</t>
  </si>
  <si>
    <t>...c-4 코킹재설치※</t>
  </si>
  <si>
    <t>실런트+백업재</t>
  </si>
  <si>
    <t>...c-5 실런트※</t>
  </si>
  <si>
    <t>(30MM*30MM)</t>
  </si>
  <si>
    <t>....d-1-3 유공관 설치※</t>
  </si>
  <si>
    <t>Φ600(부직포포함)</t>
  </si>
  <si>
    <t>....d-2-1 연결관 설치※</t>
  </si>
  <si>
    <t>T형관,Φ200</t>
  </si>
  <si>
    <t>....d-2-2 연결관 설치※</t>
  </si>
  <si>
    <t>엘보,Φ200</t>
  </si>
  <si>
    <t>..b 상부보호몰탈</t>
  </si>
  <si>
    <t>.3.55 지하차도 외부방수</t>
  </si>
  <si>
    <t>복합쉬트방수</t>
  </si>
  <si>
    <t>..a SHEET 방수</t>
  </si>
  <si>
    <t>상부</t>
  </si>
  <si>
    <t>..b SHEET 방수</t>
  </si>
  <si>
    <t>..c SHEET 방수</t>
  </si>
  <si>
    <t>벽체</t>
  </si>
  <si>
    <t>..j PE보호재※</t>
  </si>
  <si>
    <t>...a-8 PC Arch 제작및 가설</t>
  </si>
  <si>
    <t>양사1생태터널</t>
  </si>
  <si>
    <t>..d 방수층보호재</t>
  </si>
  <si>
    <t>.3.68 비개착가시설</t>
  </si>
  <si>
    <t>..a 비개착 가시설</t>
  </si>
  <si>
    <t>...a-9 PC Arch 제작및 가설</t>
  </si>
  <si>
    <t>장승개1생태터널</t>
  </si>
  <si>
    <t>..g 스틸그레이팅※</t>
  </si>
  <si>
    <t>400x1000x50</t>
  </si>
  <si>
    <t>..i 배수파이프※</t>
  </si>
  <si>
    <t>..k DRAIN BOARD 설치※</t>
  </si>
  <si>
    <t>...a-10 PC Arch 제작및 가설</t>
  </si>
  <si>
    <t>장승개2생태터널</t>
  </si>
  <si>
    <t>...a-1 콘크리트포장(일반구간)</t>
  </si>
  <si>
    <t>T=26cm(1차로기계포설)</t>
  </si>
  <si>
    <t>.....c-1-1-1 콘크리트포장(터널구간)</t>
  </si>
  <si>
    <t>.....c-1-2-2 콘크리트포장(터널구간)</t>
  </si>
  <si>
    <t>...g-1 연결로접속부 및 길어깨부</t>
  </si>
  <si>
    <t>....i-1-4 교량접속부콘크리트포장</t>
  </si>
  <si>
    <t>T=45cm(2차로동시기계포설)</t>
  </si>
  <si>
    <t>....i-2-3 교량받침슬라브콘크리트포장</t>
  </si>
  <si>
    <t>....j-1-1 영업소 및 정차대</t>
  </si>
  <si>
    <t>....j-2-2 영업소 및 정차대</t>
  </si>
  <si>
    <t>..q 접속슬라브유공관</t>
  </si>
  <si>
    <t>Φ200</t>
  </si>
  <si>
    <t>..u 그라우팅주입용 호스</t>
  </si>
  <si>
    <t>D=16 M/M</t>
  </si>
  <si>
    <t>..v 콘크리트 양생</t>
  </si>
  <si>
    <t>..w 버림콘크리트타설</t>
  </si>
  <si>
    <t>(접속및 완충슬래브)</t>
  </si>
  <si>
    <t>...c-12 아스콘포장(기층) 포설및다짐</t>
  </si>
  <si>
    <t>T=22cm(PG 64-22)</t>
  </si>
  <si>
    <t>...a-2 연결로 및 영업소</t>
  </si>
  <si>
    <t>....a-2-1 1차로용(형식1-2)</t>
  </si>
  <si>
    <t>T=26cm(연결로,영업소)</t>
  </si>
  <si>
    <t>.....a-4-1-1 2차로용(형식1-1)</t>
  </si>
  <si>
    <t>T=26cm 주입재(1,000m미만)</t>
  </si>
  <si>
    <t>.....a-4-3-1 중분대기초및길어깨</t>
  </si>
  <si>
    <t>T=26cm 주입재</t>
  </si>
  <si>
    <t>.....b-6-1-1 형식2-1</t>
  </si>
  <si>
    <t>T=26cm(주입형)</t>
  </si>
  <si>
    <t>.....b-6-2-1 형식2-3</t>
  </si>
  <si>
    <t>.....c-7-1-1 형식3-1</t>
  </si>
  <si>
    <t>.....c-7-2-1 형식3-3</t>
  </si>
  <si>
    <t>.4.09 경계석</t>
  </si>
  <si>
    <t>..a 화강석</t>
  </si>
  <si>
    <t>...a-2 보차도경계측구(화강석)</t>
  </si>
  <si>
    <t>(몰탈자재비 포함)</t>
  </si>
  <si>
    <t>....a-2-1 보차도경계측구(화강석)</t>
  </si>
  <si>
    <t>200*300*1000 (직선,일반)</t>
  </si>
  <si>
    <t>...a-3 도로경계석(화강석)</t>
  </si>
  <si>
    <t>(몰탈자재비 제외)</t>
  </si>
  <si>
    <t>....a-3-1 도로경계석(화강석)</t>
  </si>
  <si>
    <t>150*150*1000</t>
  </si>
  <si>
    <t>...a-4 경사용연석</t>
  </si>
  <si>
    <t>...b-1 콘크리트포장면마무리(1차로용)</t>
  </si>
  <si>
    <t>...c-2 Con'c ROLLER PAVER (1차로용)</t>
  </si>
  <si>
    <t>....d-1-7 횡방향</t>
  </si>
  <si>
    <t>100x8x1000</t>
  </si>
  <si>
    <t>..e 시공이음면정리(치핑)</t>
  </si>
  <si>
    <t>...f-3 길어깨노면요철포장</t>
  </si>
  <si>
    <t>(전압식-콘크리트포장)</t>
  </si>
  <si>
    <t>..a 동상방지층재 구입</t>
  </si>
  <si>
    <t>...a-2 동상방지층(SB-1)용순환골재 구입●</t>
  </si>
  <si>
    <t>상차도</t>
  </si>
  <si>
    <t>..b 보조기층재 구입</t>
  </si>
  <si>
    <t>...b-2 보조기층(SB-2)용순환골재 구입●</t>
  </si>
  <si>
    <t>...25-24-2~5</t>
  </si>
  <si>
    <t>..b 교통표지판</t>
  </si>
  <si>
    <t>풍속40m/s</t>
  </si>
  <si>
    <t>...b-1 교통표지판(형식1)</t>
  </si>
  <si>
    <t>단주식,ø89.1 MM</t>
  </si>
  <si>
    <t>....b-1-2 삼각표지판</t>
  </si>
  <si>
    <t>....b-1-4 원형표지판</t>
  </si>
  <si>
    <t>...b-2 교통표지판(형식2)</t>
  </si>
  <si>
    <t>단주식,ø114.3 MM</t>
  </si>
  <si>
    <t>....b-2-1 이중교통표지판</t>
  </si>
  <si>
    <t>...b-3 교통표지판(형식3)</t>
  </si>
  <si>
    <t>....b-3-1 이중교통표지판</t>
  </si>
  <si>
    <t>삼각120cm+보조1.2*0.4</t>
  </si>
  <si>
    <t>...b-4 교통표지판(형식4)</t>
  </si>
  <si>
    <t>....b-4-4 이중원형표지판</t>
  </si>
  <si>
    <t>...b-5 교통표지판(형식5)</t>
  </si>
  <si>
    <t>....b-5-3 이중교통표지판</t>
  </si>
  <si>
    <t>...b-6 교통표지판(형식6)</t>
  </si>
  <si>
    <t>....b-6-2 원형표지판</t>
  </si>
  <si>
    <t>....b-6-4 하이패스무단금지표지판</t>
  </si>
  <si>
    <t>600*300</t>
  </si>
  <si>
    <t>....b-6-6 축중차로안내표지판</t>
  </si>
  <si>
    <t>..f 통합지주 표지판</t>
  </si>
  <si>
    <t>40m/s</t>
  </si>
  <si>
    <t>...f-1 방음벽+표지판(내민식)</t>
  </si>
  <si>
    <t>....f-1-1 원형표지</t>
  </si>
  <si>
    <t>....f-1-2 삼각표지</t>
  </si>
  <si>
    <t>....f-1-3 삼각+사각표지</t>
  </si>
  <si>
    <t>....f-1-4 원형+사각표지</t>
  </si>
  <si>
    <t>...a-9 데리네이터</t>
  </si>
  <si>
    <t>터널용(LED)</t>
  </si>
  <si>
    <t>..c 갈매기표지판</t>
  </si>
  <si>
    <t>...c-1 갈매기표지판(길어깨용)</t>
  </si>
  <si>
    <t>단면(90cm*45cm)</t>
  </si>
  <si>
    <t>...c-2 갈매기표지판(중분대 및 교량용)</t>
  </si>
  <si>
    <t>단면(60cm*30cm)</t>
  </si>
  <si>
    <t>...b-2 황색</t>
  </si>
  <si>
    <t>....b-2-1 콘크리트포장</t>
  </si>
  <si>
    <t>....b-2-2 일반포장</t>
  </si>
  <si>
    <t>....b-2-4 차선도색(인건비및장비사용료)</t>
  </si>
  <si>
    <t>...b-5 녹색</t>
  </si>
  <si>
    <t>....b-5-1 콘크리트포장</t>
  </si>
  <si>
    <t>....b-5-4 차선도색(인건비및장비사용료)</t>
  </si>
  <si>
    <t>....d-1-2 백색</t>
  </si>
  <si>
    <t>횡단보도,주차창</t>
  </si>
  <si>
    <t>....d-1-5 차선도색(인건비및장비사용료)</t>
  </si>
  <si>
    <t>횡단보도,주차장</t>
  </si>
  <si>
    <t>....f-1-3 황색</t>
  </si>
  <si>
    <t>.....a-1-1-2 가드레일 (SB2)</t>
  </si>
  <si>
    <t>.....a-2-1-2 L2측구&lt;-&gt;다이크</t>
  </si>
  <si>
    <t>....a-3-2 일반형가드레일 (SB2)</t>
  </si>
  <si>
    <t>.....a-3-2-2 L2측구&lt;-&gt;다이크</t>
  </si>
  <si>
    <t>.....a-3-2-4 다이크집수거</t>
  </si>
  <si>
    <t>.....a-3-2-5 라운드레일</t>
  </si>
  <si>
    <t>.....a-4-5-1 교량전이구간</t>
  </si>
  <si>
    <t>.....a-4-5-2 L2측구&lt;-&gt;다이크</t>
  </si>
  <si>
    <t>...a-1 중앙분리대</t>
  </si>
  <si>
    <t>....a-1-1 가드레일</t>
  </si>
  <si>
    <t>SB1등급,PosMac(고내식 합금강판)</t>
  </si>
  <si>
    <t>.....b-1-1-1 형식-1 ○</t>
  </si>
  <si>
    <t>..c. PE방호벽</t>
  </si>
  <si>
    <t>1200X590X900</t>
  </si>
  <si>
    <t>...b-3 형식-2-3</t>
  </si>
  <si>
    <t>방형, H=1.2m</t>
  </si>
  <si>
    <t>..b 안내표지</t>
  </si>
  <si>
    <t>...b-1 지주 및 표지판 설치</t>
  </si>
  <si>
    <t>....b-1-1 안내표지(형식-1)</t>
  </si>
  <si>
    <t>.....b-1-1-2 지점과속단속표지(818)</t>
  </si>
  <si>
    <t>0.60×1.20＋D=0.6,단주식</t>
  </si>
  <si>
    <t>.....b-1-1-4 영업소 통행료 위반표지</t>
  </si>
  <si>
    <t>0.4×1.00,단주식</t>
  </si>
  <si>
    <t>....b-1-3 안내표지(형식-3)</t>
  </si>
  <si>
    <t>.....b-1-3-1 노선표지(426-2(A))</t>
  </si>
  <si>
    <t>....b-1-6 안내표지(형식-6)</t>
  </si>
  <si>
    <t>.....b-1-6-2 졸음쉼터이용안내표지</t>
  </si>
  <si>
    <t>....b-1-15 안내표지(형식-15)</t>
  </si>
  <si>
    <t>.....b-1-15-1 나가는곳표지(423-5)</t>
  </si>
  <si>
    <t>....b-1-16 안내표지(형식-16)</t>
  </si>
  <si>
    <t>.....b-1-16-2 운행제한 차량 공고표지(807)</t>
  </si>
  <si>
    <t>....b-1-17 안내표지(형식-17)</t>
  </si>
  <si>
    <t>Φ267.6×7.0T</t>
  </si>
  <si>
    <t>.....b-1-17-2 졸음쉼터예고표지</t>
  </si>
  <si>
    <t>종합휴게소1차예고표지(428-3)/ 4.00×2.00+4.0*0.8</t>
  </si>
  <si>
    <t>...b-2 통합지주 표지판설치</t>
  </si>
  <si>
    <t>....b-2-1 안내표지판</t>
  </si>
  <si>
    <t>...c-1 이정표지(형식-1)</t>
  </si>
  <si>
    <t>....c-1-1 중앙분리대용</t>
  </si>
  <si>
    <t>....c-1-2 분리차로용</t>
  </si>
  <si>
    <t>...c-4 이정표지(형식-4)</t>
  </si>
  <si>
    <t>....c-4-1 길어깨용이정표지</t>
  </si>
  <si>
    <t>0.40×0.60</t>
  </si>
  <si>
    <t>..i 내민식표지판</t>
  </si>
  <si>
    <t>...i-1 표지판 지주 및 판설치</t>
  </si>
  <si>
    <t>....i-1-3 안내표지판(형식-3)</t>
  </si>
  <si>
    <t>Φ355.6×6.3T</t>
  </si>
  <si>
    <t>.....i-1-3-1 매표소예고표지(433-1,2)</t>
  </si>
  <si>
    <t>.....I-1-3-2 하이패스안내표지(810)</t>
  </si>
  <si>
    <t>3.00×2.25,내민식(433-1준용)</t>
  </si>
  <si>
    <t>.....i-1-3-3 축중기차로안내표지(814)</t>
  </si>
  <si>
    <t>....i-1-5 안내표지판(형식-5)</t>
  </si>
  <si>
    <t>Φ406.4×9</t>
  </si>
  <si>
    <t>.....i-1-5-1 방향표지(425-3)</t>
  </si>
  <si>
    <t>....i-1-10 안내표지판(형식-10)</t>
  </si>
  <si>
    <t>Φ406.4×16</t>
  </si>
  <si>
    <t>.....i-1-10-1 이정표지(2지명)(421-2)</t>
  </si>
  <si>
    <t>4.80×2.20,내민식</t>
  </si>
  <si>
    <t>....i-1-12 안내표지판(형식-12)</t>
  </si>
  <si>
    <t>Φ457.2×16</t>
  </si>
  <si>
    <t>.....i-1-12-1 방향표지(고속도로진입부)(425-4(A))</t>
  </si>
  <si>
    <t>3.30×2.80＋3.30×2.80,내민식</t>
  </si>
  <si>
    <t>....i-1-15 안내표지판(형식-15)</t>
  </si>
  <si>
    <t>Φ558.8×12</t>
  </si>
  <si>
    <t>.....i-1-15-1 1차출구예고표지(2지명)(422-1B)</t>
  </si>
  <si>
    <t>.....i-1-15-2 2차출구예고표지(2지명)(422-2B)</t>
  </si>
  <si>
    <t>.....i-1-15-3 출구점예고표지(2지명)(422-4)</t>
  </si>
  <si>
    <t>.....i-1-15-4 출구점표지(인터체인지 2지명)(422-6A)</t>
  </si>
  <si>
    <t>....i-1-16 안내표지판(형식-16)</t>
  </si>
  <si>
    <t>Φ558.8×16</t>
  </si>
  <si>
    <t>.....i-1-17 안내표지판(형식-17)</t>
  </si>
  <si>
    <t>국도용</t>
  </si>
  <si>
    <t>......i-1-17-3 2방향예고표지(403-3)</t>
  </si>
  <si>
    <t>4.00×2.50,내민식</t>
  </si>
  <si>
    <t>......i-1-17-4 2방향표지(403-4)</t>
  </si>
  <si>
    <t>......i-1-17-6 2방향표지(403-6)</t>
  </si>
  <si>
    <t>2.20×3.60,내민식</t>
  </si>
  <si>
    <t>....a-1-3 투명형</t>
  </si>
  <si>
    <t>....b-1-1 일반형</t>
  </si>
  <si>
    <t>지주간격 2m</t>
  </si>
  <si>
    <t>.....b-1-1-3 H=2.0m</t>
  </si>
  <si>
    <t>.....b-1-1-5 H=3.0m</t>
  </si>
  <si>
    <t>.....b-1-1-6 H=3.5m</t>
  </si>
  <si>
    <t>.....b-1-1-7 H=4.0m</t>
  </si>
  <si>
    <t>.....b-1-1-9 H=5.0m</t>
  </si>
  <si>
    <t>.....b-1-1-15 H=8.0m</t>
  </si>
  <si>
    <t>.....b-1-1-17 H=9.0m</t>
  </si>
  <si>
    <t>.....b-1-2-4 H=2.5m</t>
  </si>
  <si>
    <t>.....b-1-2-9 H=5.0m</t>
  </si>
  <si>
    <t>.....b-1-2-14 H=8.0m</t>
  </si>
  <si>
    <t>.....b-1-2-16 H=9.5m</t>
  </si>
  <si>
    <t>....b-1-3 투명형</t>
  </si>
  <si>
    <t>.....b-1-3-3 H=2.0m</t>
  </si>
  <si>
    <t>.....b-1-3-5 H=3.0m</t>
  </si>
  <si>
    <t>.....b-1-3-7 H=4.0m</t>
  </si>
  <si>
    <t>.....b-1-4-4 H=2.5m</t>
  </si>
  <si>
    <t>.....b-1-4-7 H=4.0m</t>
  </si>
  <si>
    <t>.....b-1-4-9 H=5.5m</t>
  </si>
  <si>
    <t>....b-2-1 지주간격 2m</t>
  </si>
  <si>
    <t>.....b-2-1-3 H=2.0m</t>
  </si>
  <si>
    <t>.....b-2-1-5 H=3.0m</t>
  </si>
  <si>
    <t>.....b-2-1-6 H=3.5m</t>
  </si>
  <si>
    <t>.....b-2-1-7 H=4.0m</t>
  </si>
  <si>
    <t>.....b-2-1-15 H=8.0m</t>
  </si>
  <si>
    <t>.....b-2-1-17 H=9.0m</t>
  </si>
  <si>
    <t>.....b-2-1-27 H=5.5m</t>
  </si>
  <si>
    <t>중분대방음벽</t>
  </si>
  <si>
    <t>.....b-2-2-4 H=2.5m</t>
  </si>
  <si>
    <t>.....b-2-2-9 H=5.0m</t>
  </si>
  <si>
    <t>.....b-2-2-10 H=5.5m</t>
  </si>
  <si>
    <t>.....b-2-2-14 H=8.0m</t>
  </si>
  <si>
    <t>.....b-2-2-16 H=9.5m</t>
  </si>
  <si>
    <t>....b-3-3 H=4.5m~5.0m</t>
  </si>
  <si>
    <t>M24*800</t>
  </si>
  <si>
    <t>....b-3-4 H=5.5m</t>
  </si>
  <si>
    <t>....b-3-6 H=7.0m~9.0m</t>
  </si>
  <si>
    <t>M36*1000</t>
  </si>
  <si>
    <t>...a-4 노상준비공</t>
  </si>
  <si>
    <t>신설(깎기부)</t>
  </si>
  <si>
    <t>...g-2 2종</t>
  </si>
  <si>
    <t>....g-2-1 백색</t>
  </si>
  <si>
    <t>.....g-2-1-3 문자,기호</t>
  </si>
  <si>
    <t>.....g-2-1-6 차선도색(인건비및장비사용료)</t>
  </si>
  <si>
    <t>...g-3 차선제거</t>
  </si>
  <si>
    <t>..j 가배수관 설치및 철거</t>
  </si>
  <si>
    <t>...j-3 가배수관 설치철거</t>
  </si>
  <si>
    <t>파형강관(Φ1000,재료비포함)</t>
  </si>
  <si>
    <t>...a-2 흙깍기공/토사</t>
  </si>
  <si>
    <t>중규모 이하</t>
  </si>
  <si>
    <t>...a-3 종자뿜어붙이기</t>
  </si>
  <si>
    <t>....a-2-3 가설방음벽(H=4.0M)</t>
  </si>
  <si>
    <t>....b-1-2 전면부점검로</t>
  </si>
  <si>
    <t>....d-1-2 풍화암(NX)</t>
  </si>
  <si>
    <t>....e-3-8 절리면 전단시험</t>
  </si>
  <si>
    <t>....d-4-2 시추공영상촬영</t>
  </si>
  <si>
    <t>....d-4-6 풍화내구성지수/팽윤시험</t>
  </si>
  <si>
    <t>10 ton/hr</t>
  </si>
  <si>
    <t>20 ton/hr</t>
  </si>
  <si>
    <t>30 ton/hr</t>
  </si>
  <si>
    <t>.5.41 광역상수도 신설</t>
  </si>
  <si>
    <t>..f-1 보조기층</t>
  </si>
  <si>
    <t xml:space="preserve"> 6.01. 남양3터널</t>
  </si>
  <si>
    <t>L=344m(자연환기)</t>
  </si>
  <si>
    <t xml:space="preserve"> 6.02. 비봉터널</t>
  </si>
  <si>
    <t>L=399m(자연환기)</t>
  </si>
  <si>
    <t>....a-1-2 전단면굴착(A)</t>
  </si>
  <si>
    <t>제어발파 CB-1</t>
  </si>
  <si>
    <t>....a-2-2 전단면굴착(A)</t>
  </si>
  <si>
    <t>....a-3-2 전단면굴착(A)</t>
  </si>
  <si>
    <t>...b-4 반단면굴착(A)</t>
  </si>
  <si>
    <t>P-6-2</t>
  </si>
  <si>
    <t>....b-4-1 반단면굴착(상부)(A)</t>
  </si>
  <si>
    <t>....b-4-2 반단면굴착(하부)(A)</t>
  </si>
  <si>
    <t>...b-4 반단면버력처리(A)</t>
  </si>
  <si>
    <t>....b-4-1 반단면버력처리(상부)(A)</t>
  </si>
  <si>
    <t>....b-4-2 반단면버력처리(하부)(A)</t>
  </si>
  <si>
    <t>..c 강지보</t>
  </si>
  <si>
    <t>격자지보(95*22*32)</t>
  </si>
  <si>
    <t>...c-1 강지보(A)</t>
  </si>
  <si>
    <t>...b-4 숏크리트공(A)</t>
  </si>
  <si>
    <t>....b-4-1 숏크리트공(상부)(A)</t>
  </si>
  <si>
    <t>....b-4-2 숏크리트공(하부)(A)</t>
  </si>
  <si>
    <t>...a-7 락볼트 P-6-2(A)</t>
  </si>
  <si>
    <t>....a-7-2 락볼트 P-6-2(A)</t>
  </si>
  <si>
    <t>...b-2 갱구부</t>
  </si>
  <si>
    <t>....b-2-1 보강록볼트설치</t>
  </si>
  <si>
    <t>L = 5.0M</t>
  </si>
  <si>
    <t>...j-1 맹암거</t>
  </si>
  <si>
    <t>유공관 Φ200,부직포포함</t>
  </si>
  <si>
    <t>..g 갱내차수그라우팅</t>
  </si>
  <si>
    <t>...g-1 차수그라우팅</t>
  </si>
  <si>
    <t>연암,천공</t>
  </si>
  <si>
    <t>...g-2 주입관제작설치</t>
  </si>
  <si>
    <t>...g-3 주입구코킹</t>
  </si>
  <si>
    <t>...g-4 보조제주입</t>
  </si>
  <si>
    <t>...g-5 주입비(재료비포함)</t>
  </si>
  <si>
    <t>...g-6 기계기구설치 및 해체</t>
  </si>
  <si>
    <t>...g-7 플랜트설치 및 해체</t>
  </si>
  <si>
    <t>....a-3-3 전단면굴착(A)</t>
  </si>
  <si>
    <t>제어발파 CB-2</t>
  </si>
  <si>
    <t>....b-1-3 반단면굴착(상부)(A)</t>
  </si>
  <si>
    <t>....b-1-4 반단면굴착(하부)(A)</t>
  </si>
  <si>
    <t>....b-2-3 반단면굴착(상부)(A)</t>
  </si>
  <si>
    <t>....b-2-4 반단면굴착(하부)(A)</t>
  </si>
  <si>
    <t>....b-3-3 반단면굴착(상부)(A)</t>
  </si>
  <si>
    <t>....b-3-4 반단면굴착(하부)(A)</t>
  </si>
  <si>
    <t>.남양3터널(공사중)</t>
  </si>
  <si>
    <t>.비봉터널(공사중)</t>
  </si>
  <si>
    <t>.남양3터널(운영중)</t>
  </si>
  <si>
    <t>.비봉터널(운영중)</t>
  </si>
  <si>
    <t>.장승개1복개터널(운영중)</t>
  </si>
  <si>
    <t>.장승개2복개터널(운영중)</t>
  </si>
  <si>
    <t>.청양1생태터널(운영중)</t>
  </si>
  <si>
    <t>.국도29호선 지하차도(운영중)</t>
  </si>
  <si>
    <t>..남양3터널</t>
  </si>
  <si>
    <t>..비봉터널</t>
  </si>
  <si>
    <t>.Ramp-A교 전기공사</t>
  </si>
  <si>
    <t>가.직 접 공 사 비</t>
  </si>
  <si>
    <t xml:space="preserve"> 1.간 접 노 무 비</t>
  </si>
  <si>
    <t xml:space="preserve"> 2.산 재 보 험 료</t>
  </si>
  <si>
    <t xml:space="preserve"> 3.고 용 보 험 료</t>
  </si>
  <si>
    <t xml:space="preserve"> 4.건 강 보 험 료</t>
  </si>
  <si>
    <t xml:space="preserve"> 5.연 금 보 험 료</t>
  </si>
  <si>
    <t xml:space="preserve"> 6.노인장기요양보험료</t>
  </si>
  <si>
    <t xml:space="preserve"> 7.산업안전보건관리비</t>
  </si>
  <si>
    <t xml:space="preserve"> 8.기 타   경  비</t>
  </si>
  <si>
    <t>나.순 공 사 비 계</t>
  </si>
  <si>
    <t xml:space="preserve"> 9.일 반 관 리 비</t>
  </si>
  <si>
    <t>다.소          계</t>
  </si>
  <si>
    <t>10.이          윤</t>
  </si>
  <si>
    <t>직노x10.5%</t>
  </si>
  <si>
    <t>(직+간노)x0.79%</t>
  </si>
  <si>
    <t>(직노+재료)x2.48%</t>
  </si>
  <si>
    <t>(직노+간노+재료비)x6.2%</t>
  </si>
  <si>
    <t>나.x6.00%</t>
  </si>
  <si>
    <t>(다.- 재료비)x15.0%</t>
  </si>
  <si>
    <t xml:space="preserve"> 1 석면조사및 해체공사</t>
  </si>
  <si>
    <t>.a 석면조사</t>
  </si>
  <si>
    <t>..a-1 석면 조사비</t>
  </si>
  <si>
    <t>.b 석면해체공사</t>
  </si>
  <si>
    <t>..b-1 석면해체 및 제거</t>
  </si>
  <si>
    <t>..b-2 습윤작업</t>
  </si>
  <si>
    <t>..b-3 바닥 비닐보양</t>
  </si>
  <si>
    <t>..b-4 개인보호구및 소모품</t>
  </si>
  <si>
    <t>..b-5 소모자재</t>
  </si>
  <si>
    <t>..b-6 추락방지 설비</t>
  </si>
  <si>
    <t>..b-7 석면분진 청소</t>
  </si>
  <si>
    <t xml:space="preserve"> 2 석면폐기물처리</t>
  </si>
  <si>
    <t>.a 석면폐기물운반비</t>
  </si>
  <si>
    <t>비중 0.8미만(L=25.0km)</t>
  </si>
  <si>
    <t>.b 석면폐기물처리</t>
  </si>
  <si>
    <t>비중 0.8미만</t>
  </si>
  <si>
    <t>일</t>
    <phoneticPr fontId="3" type="noConversion"/>
  </si>
  <si>
    <t>보고서 작성 포함</t>
    <phoneticPr fontId="3" type="noConversion"/>
  </si>
  <si>
    <t>.c 석면일반감리배치</t>
    <phoneticPr fontId="3" type="noConversion"/>
  </si>
  <si>
    <t>(φ600,12t 이음 포함)</t>
    <phoneticPr fontId="3" type="noConversion"/>
  </si>
  <si>
    <t>...a-2 H-PILE 항타</t>
    <phoneticPr fontId="3" type="noConversion"/>
  </si>
  <si>
    <t>.5.56 지하수 폐공처리비</t>
    <phoneticPr fontId="3" type="noConversion"/>
  </si>
  <si>
    <t>..a 관정(D40㎜)</t>
    <phoneticPr fontId="3" type="noConversion"/>
  </si>
  <si>
    <t>..b 관정(D50㎜)</t>
    <phoneticPr fontId="3" type="noConversion"/>
  </si>
  <si>
    <t>..c 관정(D60㎜)</t>
    <phoneticPr fontId="3" type="noConversion"/>
  </si>
  <si>
    <t>..d 관정(D70㎜)</t>
    <phoneticPr fontId="3" type="noConversion"/>
  </si>
  <si>
    <t>..e 관정(D75㎜)</t>
    <phoneticPr fontId="3" type="noConversion"/>
  </si>
  <si>
    <t>..f 관정(D150㎜)</t>
    <phoneticPr fontId="3" type="noConversion"/>
  </si>
  <si>
    <t>..g 관정(D200㎜)</t>
    <phoneticPr fontId="3" type="noConversion"/>
  </si>
  <si>
    <t>평균심도 25m</t>
    <phoneticPr fontId="3" type="noConversion"/>
  </si>
  <si>
    <t>평균심도 48m</t>
    <phoneticPr fontId="3" type="noConversion"/>
  </si>
  <si>
    <t>평균심도 50m</t>
    <phoneticPr fontId="3" type="noConversion"/>
  </si>
  <si>
    <t>평균심도 42m</t>
    <phoneticPr fontId="3" type="noConversion"/>
  </si>
  <si>
    <t>평균심도 46m</t>
    <phoneticPr fontId="3" type="noConversion"/>
  </si>
  <si>
    <t>평균심도 87m</t>
    <phoneticPr fontId="3" type="noConversion"/>
  </si>
  <si>
    <t>평균심도 100m</t>
    <phoneticPr fontId="3" type="noConversion"/>
  </si>
  <si>
    <t>...aj-1 수로암거(조립식PC)</t>
    <phoneticPr fontId="3" type="noConversion"/>
  </si>
  <si>
    <t>..aj 수로암거(조립식PC)</t>
    <phoneticPr fontId="3" type="noConversion"/>
  </si>
  <si>
    <t>...aj-2 수로암거(조립식PC)</t>
  </si>
  <si>
    <t>...aj-3 수로암거(조립식PC)</t>
  </si>
  <si>
    <t>...aj-4 수로암거(조립식PC)</t>
  </si>
  <si>
    <t>...aj-5 수로암거(조립식PC)</t>
  </si>
  <si>
    <t>...aj-6 수로암거(조립식PC)</t>
  </si>
  <si>
    <t>...aj-7 수로암거(조립식PC)</t>
  </si>
  <si>
    <t>...aj-8 수로암거(조립식PC)</t>
  </si>
  <si>
    <t>...aj-9 수로암거(조립식PC)</t>
  </si>
  <si>
    <t>...aj-10 수로암거(조립식PC)</t>
  </si>
  <si>
    <t>...aj-11 수로암거(조립식PC)</t>
  </si>
  <si>
    <t>...aj-12 수로암거(조립식PC)</t>
  </si>
  <si>
    <t xml:space="preserve"> 1@1.5*2.0(FH:5m)</t>
    <phoneticPr fontId="3" type="noConversion"/>
  </si>
  <si>
    <t xml:space="preserve"> 1@1.5*2.0(FH:6m)</t>
  </si>
  <si>
    <t xml:space="preserve"> 1@1.5*2.0(FH:7m)</t>
  </si>
  <si>
    <t xml:space="preserve"> 1@1.5*2.0(FH:9m)</t>
    <phoneticPr fontId="3" type="noConversion"/>
  </si>
  <si>
    <t xml:space="preserve"> 1@2.0*2.0(FH:3m)</t>
    <phoneticPr fontId="3" type="noConversion"/>
  </si>
  <si>
    <t xml:space="preserve"> 1@2.0*2.0(FH:6m)</t>
    <phoneticPr fontId="3" type="noConversion"/>
  </si>
  <si>
    <t xml:space="preserve"> 1@2.0*2.0(FH:7m)</t>
  </si>
  <si>
    <t xml:space="preserve"> 1@2.0*2.0(FH:8m)</t>
  </si>
  <si>
    <t xml:space="preserve"> 1@2.0*2.0(FH:10m)</t>
  </si>
  <si>
    <t xml:space="preserve"> 1@2.0*2.0(FH:12m)</t>
  </si>
  <si>
    <t xml:space="preserve"> 1@2.5*2.5(FH:3m)</t>
    <phoneticPr fontId="3" type="noConversion"/>
  </si>
  <si>
    <t xml:space="preserve"> 1@2.5*2.5(FH:5m)</t>
  </si>
  <si>
    <t>....d-2-2 네일링공●</t>
    <phoneticPr fontId="3" type="noConversion"/>
  </si>
  <si>
    <t>자재비및 설치비(L=6.0m), D31.8×3.8t</t>
    <phoneticPr fontId="3" type="noConversion"/>
  </si>
  <si>
    <t>자재비및 설치비(L=10.0m), D31.8×3.8t</t>
    <phoneticPr fontId="3" type="noConversion"/>
  </si>
  <si>
    <t>자재비및 설치비(L=12.0m), D31.8×3.8t</t>
    <phoneticPr fontId="3" type="noConversion"/>
  </si>
  <si>
    <t>....d-2-6 네일링공●</t>
    <phoneticPr fontId="3" type="noConversion"/>
  </si>
  <si>
    <t>....d-2-7 네일링공●</t>
    <phoneticPr fontId="3" type="noConversion"/>
  </si>
  <si>
    <t>...b-4 반단면버력처리(A)</t>
    <phoneticPr fontId="3" type="noConversion"/>
  </si>
  <si>
    <t>....b-4-1 반단면버력처리(상부)(A)</t>
    <phoneticPr fontId="3" type="noConversion"/>
  </si>
  <si>
    <t>....b-4-2 반단면버력처리(하부)(A)</t>
    <phoneticPr fontId="3" type="noConversion"/>
  </si>
  <si>
    <t>P-6-3</t>
    <phoneticPr fontId="3" type="noConversion"/>
  </si>
  <si>
    <t>...b-4 숏크리트공(A)</t>
    <phoneticPr fontId="3" type="noConversion"/>
  </si>
  <si>
    <t>....b-4-1 숏크리트공(상부)(A)</t>
    <phoneticPr fontId="3" type="noConversion"/>
  </si>
  <si>
    <t>....b-4-2 숏크리트공(하부)(A)</t>
    <phoneticPr fontId="3" type="noConversion"/>
  </si>
  <si>
    <t>...c-3 L=4.0M</t>
    <phoneticPr fontId="3" type="noConversion"/>
  </si>
  <si>
    <t>....c-3-1 직천공그라우팅(소구경)</t>
    <phoneticPr fontId="3" type="noConversion"/>
  </si>
  <si>
    <t>...c-4 L=12.0M</t>
    <phoneticPr fontId="3" type="noConversion"/>
  </si>
  <si>
    <t>....c-4-1 직천공그라우팅(대구경)</t>
    <phoneticPr fontId="3" type="noConversion"/>
  </si>
  <si>
    <t>풍화암</t>
    <phoneticPr fontId="3" type="noConversion"/>
  </si>
  <si>
    <t>...a-3 비개착 가시설(T.S.M공법)</t>
    <phoneticPr fontId="3" type="noConversion"/>
  </si>
  <si>
    <t>L=15.0m, T.S.M</t>
    <phoneticPr fontId="3" type="noConversion"/>
  </si>
  <si>
    <t>..f 강지보</t>
  </si>
  <si>
    <t>H-형강(125*125*6.5*9)</t>
  </si>
  <si>
    <t>...f-1 강지보(A)</t>
  </si>
  <si>
    <t>P-6-3</t>
  </si>
  <si>
    <t>...b-42 P.H.C 말뚝 자재비</t>
    <phoneticPr fontId="3" type="noConversion"/>
  </si>
  <si>
    <t>...b-43 P.H.C 말뚝 자재비</t>
  </si>
  <si>
    <t>L = 5.0 m, A종</t>
    <phoneticPr fontId="3" type="noConversion"/>
  </si>
  <si>
    <t>L = 8.0 m, A종</t>
    <phoneticPr fontId="3" type="noConversion"/>
  </si>
  <si>
    <t>..j 파일캡</t>
    <phoneticPr fontId="3" type="noConversion"/>
  </si>
  <si>
    <t>Φ20mm,현장도착도</t>
    <phoneticPr fontId="3" type="noConversion"/>
  </si>
  <si>
    <t>Φ600</t>
    <phoneticPr fontId="3" type="noConversion"/>
  </si>
  <si>
    <t>... 25-16-8</t>
    <phoneticPr fontId="3" type="noConversion"/>
  </si>
  <si>
    <t>...a-14 레미콘</t>
    <phoneticPr fontId="3" type="noConversion"/>
  </si>
  <si>
    <t>25-21-8</t>
    <phoneticPr fontId="3" type="noConversion"/>
  </si>
  <si>
    <t>...a-20 레미콘</t>
  </si>
  <si>
    <t>...a-25 레미콘</t>
    <phoneticPr fontId="3" type="noConversion"/>
  </si>
  <si>
    <t>...a-27 레미콘</t>
  </si>
  <si>
    <t>...a-27 레미콘</t>
    <phoneticPr fontId="3" type="noConversion"/>
  </si>
  <si>
    <t>20-45-50(flow)</t>
    <phoneticPr fontId="3" type="noConversion"/>
  </si>
  <si>
    <t>25-16-8</t>
    <phoneticPr fontId="3" type="noConversion"/>
  </si>
  <si>
    <t>...a-26 레미콘</t>
    <phoneticPr fontId="3" type="noConversion"/>
  </si>
  <si>
    <t>20-40-50(flow)</t>
    <phoneticPr fontId="3" type="noConversion"/>
  </si>
  <si>
    <t>...25-휨4.5-4</t>
    <phoneticPr fontId="3" type="noConversion"/>
  </si>
  <si>
    <t>...25-휨4.5-8</t>
    <phoneticPr fontId="3" type="noConversion"/>
  </si>
  <si>
    <t>...25-16-8</t>
    <phoneticPr fontId="3" type="noConversion"/>
  </si>
  <si>
    <t>...d-7 레미콘 구입및운반</t>
  </si>
  <si>
    <t>..f 벤치플륨관</t>
    <phoneticPr fontId="3" type="noConversion"/>
  </si>
  <si>
    <t>...f-1 벤치플륨관부설</t>
    <phoneticPr fontId="3" type="noConversion"/>
  </si>
  <si>
    <t>....d-2-5 연속배수시설(690×670)</t>
    <phoneticPr fontId="3" type="noConversion"/>
  </si>
  <si>
    <t>1000×1000</t>
    <phoneticPr fontId="3" type="noConversion"/>
  </si>
  <si>
    <t>....d-2-8 네일링공●</t>
    <phoneticPr fontId="3" type="noConversion"/>
  </si>
  <si>
    <t>자재비및 설치비(L=14.0m), D31.8×3.8t</t>
    <phoneticPr fontId="3" type="noConversion"/>
  </si>
  <si>
    <t>....d-2-9 네일링공●</t>
  </si>
  <si>
    <t>....d-2-10 네일링공●</t>
  </si>
  <si>
    <t>....d-2-11 네일링공●</t>
  </si>
  <si>
    <t>자재비및 설치비(L=16.0m), D31.8×3.8t</t>
    <phoneticPr fontId="3" type="noConversion"/>
  </si>
  <si>
    <t>자재비및 설치비(L=18.0m), D31.8×3.8t</t>
    <phoneticPr fontId="3" type="noConversion"/>
  </si>
  <si>
    <t>자재비및 설치비(L=20.0m), D31.8×3.8t</t>
    <phoneticPr fontId="3" type="noConversion"/>
  </si>
  <si>
    <t>..s 모래포설</t>
    <phoneticPr fontId="3" type="noConversion"/>
  </si>
  <si>
    <t>T=5cm</t>
    <phoneticPr fontId="3" type="noConversion"/>
  </si>
  <si>
    <t xml:space="preserve"> 1@1.5*2.0(FH:5~8m)</t>
    <phoneticPr fontId="3" type="noConversion"/>
  </si>
  <si>
    <t xml:space="preserve"> 1@1.5*2.0(FH:8~12m)</t>
    <phoneticPr fontId="3" type="noConversion"/>
  </si>
  <si>
    <t xml:space="preserve"> 1@1.5*2.0(FH:12~15m)</t>
    <phoneticPr fontId="3" type="noConversion"/>
  </si>
  <si>
    <t xml:space="preserve"> 1@1.5*2.0(FH:15~18m)</t>
    <phoneticPr fontId="3" type="noConversion"/>
  </si>
  <si>
    <t xml:space="preserve"> 1@1.5*2.0(FH:18~21m)</t>
    <phoneticPr fontId="3" type="noConversion"/>
  </si>
  <si>
    <t xml:space="preserve"> 1@1.5*2.0(FH:21~24m)</t>
    <phoneticPr fontId="3" type="noConversion"/>
  </si>
  <si>
    <t xml:space="preserve"> 1@2.0*2.0(FH:20m)</t>
    <phoneticPr fontId="3" type="noConversion"/>
  </si>
  <si>
    <t>.2.18 조립식 개거 설치</t>
    <phoneticPr fontId="3" type="noConversion"/>
  </si>
  <si>
    <t>..a 조립식개거 설치</t>
    <phoneticPr fontId="3" type="noConversion"/>
  </si>
  <si>
    <t>..b 무근콘크리트타설</t>
    <phoneticPr fontId="3" type="noConversion"/>
  </si>
  <si>
    <t>..c 거푸집공(유로폼)</t>
    <phoneticPr fontId="3" type="noConversion"/>
  </si>
  <si>
    <t>..d 모래포설</t>
    <phoneticPr fontId="3" type="noConversion"/>
  </si>
  <si>
    <t>1500×1500</t>
    <phoneticPr fontId="3" type="noConversion"/>
  </si>
  <si>
    <t>M</t>
    <phoneticPr fontId="3" type="noConversion"/>
  </si>
  <si>
    <t>M3</t>
    <phoneticPr fontId="3" type="noConversion"/>
  </si>
  <si>
    <t>M2</t>
    <phoneticPr fontId="3" type="noConversion"/>
  </si>
  <si>
    <t>...c-5 모래포설</t>
    <phoneticPr fontId="3" type="noConversion"/>
  </si>
  <si>
    <t>..e 방음벽기초</t>
    <phoneticPr fontId="3" type="noConversion"/>
  </si>
  <si>
    <t>...e-1 방음벽기초(PC)</t>
    <phoneticPr fontId="3" type="noConversion"/>
  </si>
  <si>
    <t>...e-2 방음벽기초(PC)</t>
    <phoneticPr fontId="3" type="noConversion"/>
  </si>
  <si>
    <t>...e-3 방음벽기초(PC)</t>
    <phoneticPr fontId="3" type="noConversion"/>
  </si>
  <si>
    <t>M</t>
    <phoneticPr fontId="3" type="noConversion"/>
  </si>
  <si>
    <t>...e-4 방음벽기초(PC)</t>
  </si>
  <si>
    <t>...e-5 방음벽기초(PC)</t>
  </si>
  <si>
    <t>...e-6 방음벽기초(PC)</t>
  </si>
  <si>
    <t>...e-7 방음벽기초(PC)</t>
  </si>
  <si>
    <t>...e-8 방음벽기초(PC)</t>
  </si>
  <si>
    <t>..g 모 래</t>
    <phoneticPr fontId="3" type="noConversion"/>
  </si>
  <si>
    <t>현장도착도</t>
    <phoneticPr fontId="3" type="noConversion"/>
  </si>
  <si>
    <t>..f 강관절단</t>
    <phoneticPr fontId="3" type="noConversion"/>
  </si>
  <si>
    <t>...f-1 강관절단</t>
    <phoneticPr fontId="3" type="noConversion"/>
  </si>
  <si>
    <t>Φ60mm</t>
    <phoneticPr fontId="3" type="noConversion"/>
  </si>
  <si>
    <t>개</t>
    <phoneticPr fontId="3" type="noConversion"/>
  </si>
  <si>
    <t>..d 콘크리트포장</t>
    <phoneticPr fontId="3" type="noConversion"/>
  </si>
  <si>
    <t>...d-1 우회도로 콘크리트포장</t>
    <phoneticPr fontId="3" type="noConversion"/>
  </si>
  <si>
    <t>...d-2 와이어메쉬</t>
    <phoneticPr fontId="3" type="noConversion"/>
  </si>
  <si>
    <t>...d-3 분리막설치</t>
    <phoneticPr fontId="3" type="noConversion"/>
  </si>
  <si>
    <t>...d-4 포장용거푸집</t>
    <phoneticPr fontId="3" type="noConversion"/>
  </si>
  <si>
    <t>T=20cm(인력포설),포장폭원5m미만</t>
    <phoneticPr fontId="3" type="noConversion"/>
  </si>
  <si>
    <t>유로폼</t>
    <phoneticPr fontId="3" type="noConversion"/>
  </si>
  <si>
    <t>..e 강재거푸집</t>
    <phoneticPr fontId="3" type="noConversion"/>
  </si>
  <si>
    <t>...e-1 교각 기둥부</t>
    <phoneticPr fontId="3" type="noConversion"/>
  </si>
  <si>
    <t>...e-2 교각 기둥부</t>
    <phoneticPr fontId="3" type="noConversion"/>
  </si>
  <si>
    <t>...e-3 교각 코핑부</t>
    <phoneticPr fontId="3" type="noConversion"/>
  </si>
  <si>
    <t>...e-4 교각 코핑부</t>
    <phoneticPr fontId="3" type="noConversion"/>
  </si>
  <si>
    <t>재료비 및 운반비</t>
    <phoneticPr fontId="3" type="noConversion"/>
  </si>
  <si>
    <t>조립 및 해체</t>
    <phoneticPr fontId="3" type="noConversion"/>
  </si>
  <si>
    <t>조</t>
    <phoneticPr fontId="3" type="noConversion"/>
  </si>
  <si>
    <t>...e-1 가설계단(워킹타워)</t>
    <phoneticPr fontId="3" type="noConversion"/>
  </si>
  <si>
    <t>3개월이하</t>
    <phoneticPr fontId="3" type="noConversion"/>
  </si>
  <si>
    <t>...c-12 SHEET 방수</t>
    <phoneticPr fontId="3" type="noConversion"/>
  </si>
  <si>
    <t>복합쉬트방수</t>
    <phoneticPr fontId="3" type="noConversion"/>
  </si>
  <si>
    <t>....c-12-1 SHEET 방수</t>
    <phoneticPr fontId="3" type="noConversion"/>
  </si>
  <si>
    <t>벽체</t>
    <phoneticPr fontId="3" type="noConversion"/>
  </si>
  <si>
    <t>..b 시멘트운반</t>
    <phoneticPr fontId="3" type="noConversion"/>
  </si>
  <si>
    <t>..g 포대시멘트</t>
    <phoneticPr fontId="3" type="noConversion"/>
  </si>
  <si>
    <t>대</t>
    <phoneticPr fontId="3" type="noConversion"/>
  </si>
  <si>
    <t>M2</t>
    <phoneticPr fontId="3" type="noConversion"/>
  </si>
  <si>
    <t>...a-6 H-PILE 연결 및 해체</t>
    <phoneticPr fontId="3" type="noConversion"/>
  </si>
  <si>
    <t>..b 어스앵커</t>
    <phoneticPr fontId="3" type="noConversion"/>
  </si>
  <si>
    <t>토사(케이싱포함)</t>
    <phoneticPr fontId="3" type="noConversion"/>
  </si>
  <si>
    <t>....b-1-1 어스앵커 천공</t>
    <phoneticPr fontId="3" type="noConversion"/>
  </si>
  <si>
    <t>...a-8 H-PILE 항발</t>
    <phoneticPr fontId="3" type="noConversion"/>
  </si>
  <si>
    <t>...b-1 어스앵커 천공</t>
    <phoneticPr fontId="3" type="noConversion"/>
  </si>
  <si>
    <t>....b-1-2 P.C강선 조립및삽입</t>
    <phoneticPr fontId="3" type="noConversion"/>
  </si>
  <si>
    <t>....b-1-3 GROUTING</t>
    <phoneticPr fontId="3" type="noConversion"/>
  </si>
  <si>
    <t>....b-1-4 P.C콘 조립및인장</t>
    <phoneticPr fontId="3" type="noConversion"/>
  </si>
  <si>
    <t>....b-1-5 지압판 제작및설치</t>
    <phoneticPr fontId="3" type="noConversion"/>
  </si>
  <si>
    <t>....b-1-6 지압판 철거</t>
    <phoneticPr fontId="3" type="noConversion"/>
  </si>
  <si>
    <t>...b-2 장비조립 및 해체</t>
    <phoneticPr fontId="3" type="noConversion"/>
  </si>
  <si>
    <t>공</t>
    <phoneticPr fontId="3" type="noConversion"/>
  </si>
  <si>
    <t>...d-1 띠장설치 및 철거</t>
    <phoneticPr fontId="3" type="noConversion"/>
  </si>
  <si>
    <t>(L=8M)</t>
    <phoneticPr fontId="3" type="noConversion"/>
  </si>
  <si>
    <t>.1.12 비탈면 보강공사</t>
    <phoneticPr fontId="3" type="noConversion"/>
  </si>
  <si>
    <t>..a 쏘일네일 연결철근 설치</t>
    <phoneticPr fontId="3" type="noConversion"/>
  </si>
  <si>
    <t>..b PLATE(아연도금)</t>
    <phoneticPr fontId="3" type="noConversion"/>
  </si>
  <si>
    <t>300*300*12t</t>
    <phoneticPr fontId="3" type="noConversion"/>
  </si>
  <si>
    <t>H16</t>
    <phoneticPr fontId="3" type="noConversion"/>
  </si>
  <si>
    <t>..c 에폭시 피복철근</t>
    <phoneticPr fontId="3" type="noConversion"/>
  </si>
  <si>
    <t>H16, L=8.0m</t>
    <phoneticPr fontId="3" type="noConversion"/>
  </si>
  <si>
    <t>....b-1-5 반단면굴착(상부)(A)</t>
    <phoneticPr fontId="3" type="noConversion"/>
  </si>
  <si>
    <t>....b-1-6 반단면굴착(하부)(A)</t>
    <phoneticPr fontId="3" type="noConversion"/>
  </si>
  <si>
    <t>제어발파 CB-2</t>
    <phoneticPr fontId="3" type="noConversion"/>
  </si>
  <si>
    <t>W-2</t>
    <phoneticPr fontId="3" type="noConversion"/>
  </si>
  <si>
    <t>...b-5 반단면버력처리(A)</t>
    <phoneticPr fontId="3" type="noConversion"/>
  </si>
  <si>
    <t>....b-5-1 반단면버력처리(상부)(A)</t>
    <phoneticPr fontId="3" type="noConversion"/>
  </si>
  <si>
    <t>....b-5-2 반단면버력처리(하부)(A)</t>
    <phoneticPr fontId="3" type="noConversion"/>
  </si>
  <si>
    <t>...b-3 강지보(A)</t>
    <phoneticPr fontId="3" type="noConversion"/>
  </si>
  <si>
    <t>...b-5 숏크리트공(A)</t>
    <phoneticPr fontId="3" type="noConversion"/>
  </si>
  <si>
    <t>....b-5-1 숏크리트공(상부)(A)</t>
    <phoneticPr fontId="3" type="noConversion"/>
  </si>
  <si>
    <t>....b-5-2 숏크리트공(하부)(A)</t>
    <phoneticPr fontId="3" type="noConversion"/>
  </si>
  <si>
    <t>W-2</t>
    <phoneticPr fontId="3" type="noConversion"/>
  </si>
  <si>
    <t>...a-7 락볼트 W-2(A)</t>
    <phoneticPr fontId="3" type="noConversion"/>
  </si>
  <si>
    <t>....a-7-1 락볼트 W-2(A)</t>
    <phoneticPr fontId="3" type="noConversion"/>
  </si>
  <si>
    <t>....a-7-2 락볼트 W-2(A)</t>
    <phoneticPr fontId="3" type="noConversion"/>
  </si>
  <si>
    <t>H:2.0m(풍하중0.7KN)</t>
    <phoneticPr fontId="3" type="noConversion"/>
  </si>
  <si>
    <t>H:2.5m(풍하중0.7KN)</t>
    <phoneticPr fontId="3" type="noConversion"/>
  </si>
  <si>
    <t>H:3.0m(풍하중0.7KN)</t>
    <phoneticPr fontId="3" type="noConversion"/>
  </si>
  <si>
    <t>H:3.5m(풍하중0.7KN)</t>
    <phoneticPr fontId="3" type="noConversion"/>
  </si>
  <si>
    <t>H:4.0m(풍하중0.7KN)</t>
    <phoneticPr fontId="3" type="noConversion"/>
  </si>
  <si>
    <t>H:5.0m(풍하중0.9KN)</t>
    <phoneticPr fontId="3" type="noConversion"/>
  </si>
  <si>
    <t>H:5.5m(풍하중0.9KN)</t>
    <phoneticPr fontId="3" type="noConversion"/>
  </si>
  <si>
    <t>H:8.0m(풍하중0.9KN)</t>
    <phoneticPr fontId="3" type="noConversion"/>
  </si>
  <si>
    <t>...a-1 토  사(제1사토장)</t>
    <phoneticPr fontId="3" type="noConversion"/>
  </si>
  <si>
    <t>L=1.090km</t>
    <phoneticPr fontId="3" type="noConversion"/>
  </si>
  <si>
    <t>L=4.600km</t>
    <phoneticPr fontId="3" type="noConversion"/>
  </si>
  <si>
    <t>L=1.600km</t>
    <phoneticPr fontId="3" type="noConversion"/>
  </si>
  <si>
    <t xml:space="preserve"> 1@1.5*1.2(FH:1m)</t>
    <phoneticPr fontId="3" type="noConversion"/>
  </si>
  <si>
    <t xml:space="preserve"> 1@1.5*1.5(FH:7m)</t>
    <phoneticPr fontId="3" type="noConversion"/>
  </si>
  <si>
    <t>1620*2320*75</t>
    <phoneticPr fontId="3" type="noConversion"/>
  </si>
  <si>
    <t>..h 프리캐스트 콘크리트패널</t>
    <phoneticPr fontId="3" type="noConversion"/>
  </si>
  <si>
    <t>...h-1 PSC용</t>
    <phoneticPr fontId="3" type="noConversion"/>
  </si>
  <si>
    <t>T=110mm</t>
    <phoneticPr fontId="3" type="noConversion"/>
  </si>
  <si>
    <t>...b-10 U형플륨관 설치</t>
    <phoneticPr fontId="3" type="noConversion"/>
  </si>
  <si>
    <t>....b-10-1 U형플륨관</t>
    <phoneticPr fontId="3" type="noConversion"/>
  </si>
  <si>
    <t>300C</t>
    <phoneticPr fontId="3" type="noConversion"/>
  </si>
  <si>
    <t>..e-1 벤치플륨관</t>
    <phoneticPr fontId="3" type="noConversion"/>
  </si>
  <si>
    <t>... 300C</t>
    <phoneticPr fontId="3" type="noConversion"/>
  </si>
  <si>
    <t>.3.43 보강토옹벽공</t>
    <phoneticPr fontId="3" type="noConversion"/>
  </si>
  <si>
    <t>..a 보강토옹벽기초</t>
    <phoneticPr fontId="3" type="noConversion"/>
  </si>
  <si>
    <t>...a-1 구조물터파기(육상토사)</t>
    <phoneticPr fontId="3" type="noConversion"/>
  </si>
  <si>
    <t>...a-2 되메우기및다짐(토사)</t>
    <phoneticPr fontId="3" type="noConversion"/>
  </si>
  <si>
    <t>...a-3 기초잡석깔기(현장암유용)</t>
    <phoneticPr fontId="3" type="noConversion"/>
  </si>
  <si>
    <t>...a-4 거푸집공(유로폼)</t>
    <phoneticPr fontId="3" type="noConversion"/>
  </si>
  <si>
    <t>...a-5 무근콘크리트타설</t>
    <phoneticPr fontId="3" type="noConversion"/>
  </si>
  <si>
    <t>..b 보강토옹벽</t>
    <phoneticPr fontId="3" type="noConversion"/>
  </si>
  <si>
    <t>...b-1 보강토옹벽</t>
    <phoneticPr fontId="3" type="noConversion"/>
  </si>
  <si>
    <t>..c 자재비</t>
    <phoneticPr fontId="3" type="noConversion"/>
  </si>
  <si>
    <t>연결키</t>
    <phoneticPr fontId="3" type="noConversion"/>
  </si>
  <si>
    <t>...c-1 보강토블록(마감형)</t>
    <phoneticPr fontId="3" type="noConversion"/>
  </si>
  <si>
    <t>...c-2 보강토블록(표준형)</t>
    <phoneticPr fontId="3" type="noConversion"/>
  </si>
  <si>
    <t>...c-3 보강토옹벽</t>
    <phoneticPr fontId="3" type="noConversion"/>
  </si>
  <si>
    <t>...c-4 보강토옹벽보강재</t>
    <phoneticPr fontId="3" type="noConversion"/>
  </si>
  <si>
    <t>...c-8 보강토옹벽보강재</t>
  </si>
  <si>
    <t>...c-9 부직포</t>
    <phoneticPr fontId="3" type="noConversion"/>
  </si>
  <si>
    <t>...c-10 유공관</t>
    <phoneticPr fontId="3" type="noConversion"/>
  </si>
  <si>
    <t>..d 자재운반비</t>
    <phoneticPr fontId="3" type="noConversion"/>
  </si>
  <si>
    <t>...d-1 블럭운반</t>
    <phoneticPr fontId="3" type="noConversion"/>
  </si>
  <si>
    <t>...d-2 블럭운반</t>
    <phoneticPr fontId="3" type="noConversion"/>
  </si>
  <si>
    <t>...a-6 뒷체움 및 다짐</t>
    <phoneticPr fontId="3" type="noConversion"/>
  </si>
  <si>
    <t>속채움 포함</t>
    <phoneticPr fontId="3" type="noConversion"/>
  </si>
  <si>
    <t>...c-3 동상방지층재 운반</t>
    <phoneticPr fontId="3" type="noConversion"/>
  </si>
  <si>
    <t>SB-2 현장도착도</t>
    <phoneticPr fontId="3" type="noConversion"/>
  </si>
  <si>
    <t>SB-2</t>
    <phoneticPr fontId="3" type="noConversion"/>
  </si>
  <si>
    <t>...d-3 보조기층재 운반</t>
    <phoneticPr fontId="3" type="noConversion"/>
  </si>
  <si>
    <t>...f-3 요철보정층 운반</t>
    <phoneticPr fontId="3" type="noConversion"/>
  </si>
  <si>
    <t>Ф25mm 현장도착도</t>
    <phoneticPr fontId="3" type="noConversion"/>
  </si>
  <si>
    <t>..d. 측구덮개</t>
    <phoneticPr fontId="3" type="noConversion"/>
  </si>
  <si>
    <t>M2</t>
    <phoneticPr fontId="3" type="noConversion"/>
  </si>
  <si>
    <t>M3</t>
    <phoneticPr fontId="3" type="noConversion"/>
  </si>
  <si>
    <t xml:space="preserve">TON </t>
    <phoneticPr fontId="3" type="noConversion"/>
  </si>
  <si>
    <t>...a-2 토  사(제2사토장)</t>
    <phoneticPr fontId="3" type="noConversion"/>
  </si>
  <si>
    <t>...a-3 토  사(제3사토장)</t>
    <phoneticPr fontId="3" type="noConversion"/>
  </si>
  <si>
    <t>...d-1 거푸집</t>
    <phoneticPr fontId="3" type="noConversion"/>
  </si>
  <si>
    <t>...d-2 목재동바리</t>
    <phoneticPr fontId="3" type="noConversion"/>
  </si>
  <si>
    <t>...d-3 철근가공조립</t>
    <phoneticPr fontId="3" type="noConversion"/>
  </si>
  <si>
    <t>...d-4 콘크리트 타설</t>
    <phoneticPr fontId="3" type="noConversion"/>
  </si>
  <si>
    <t>유로폼</t>
    <phoneticPr fontId="3" type="noConversion"/>
  </si>
  <si>
    <t>목재4회</t>
    <phoneticPr fontId="3" type="noConversion"/>
  </si>
  <si>
    <t>간  단</t>
    <phoneticPr fontId="3" type="noConversion"/>
  </si>
  <si>
    <t>철근,VIB 포함</t>
    <phoneticPr fontId="3" type="noConversion"/>
  </si>
  <si>
    <t>20-40-50(flow)</t>
    <phoneticPr fontId="3" type="noConversion"/>
  </si>
  <si>
    <t>M3</t>
  </si>
  <si>
    <t>M2</t>
  </si>
  <si>
    <t xml:space="preserve">M2 </t>
  </si>
  <si>
    <t>TON</t>
  </si>
  <si>
    <t>동</t>
  </si>
  <si>
    <t>대</t>
  </si>
  <si>
    <t>조</t>
  </si>
  <si>
    <t>기</t>
  </si>
  <si>
    <t>회</t>
  </si>
  <si>
    <t>개월</t>
  </si>
  <si>
    <t>EA</t>
  </si>
  <si>
    <t>개소</t>
  </si>
  <si>
    <t>공 종</t>
  </si>
  <si>
    <t xml:space="preserve">1.토          공         </t>
  </si>
  <si>
    <t xml:space="preserve">2.배    수    공       </t>
  </si>
  <si>
    <t xml:space="preserve">3.구  조  물  공         </t>
  </si>
  <si>
    <t xml:space="preserve">4.포    장    공         </t>
  </si>
  <si>
    <t xml:space="preserve">6.터    널    공          </t>
  </si>
  <si>
    <t>공</t>
  </si>
  <si>
    <t>M</t>
  </si>
  <si>
    <t>공m3</t>
  </si>
  <si>
    <t>NR</t>
  </si>
  <si>
    <t>월</t>
  </si>
  <si>
    <t>km</t>
    <phoneticPr fontId="3" type="noConversion"/>
  </si>
  <si>
    <t>개</t>
  </si>
  <si>
    <t>D/M</t>
    <phoneticPr fontId="3" type="noConversion"/>
  </si>
  <si>
    <t>seg</t>
    <phoneticPr fontId="3" type="noConversion"/>
  </si>
  <si>
    <t>공/M3</t>
  </si>
  <si>
    <t>공/M3</t>
    <phoneticPr fontId="3" type="noConversion"/>
  </si>
  <si>
    <t>SET</t>
  </si>
  <si>
    <t>본</t>
  </si>
  <si>
    <t>hr</t>
    <phoneticPr fontId="3" type="noConversion"/>
  </si>
  <si>
    <t>....a-1-9 길어깨다이크용집수거</t>
    <phoneticPr fontId="3" type="noConversion"/>
  </si>
  <si>
    <t>L형(형식1-1),노면직접배수</t>
    <phoneticPr fontId="3" type="noConversion"/>
  </si>
  <si>
    <t>....a-1-10 길어깨다이크용집수거</t>
    <phoneticPr fontId="3" type="noConversion"/>
  </si>
  <si>
    <t>....a-1-15 방음벽구간용</t>
    <phoneticPr fontId="3" type="noConversion"/>
  </si>
  <si>
    <t>L형(형식1-2),노면직접배수</t>
    <phoneticPr fontId="3" type="noConversion"/>
  </si>
  <si>
    <t>....a-2-9 길어깨다이크용집수거</t>
    <phoneticPr fontId="3" type="noConversion"/>
  </si>
  <si>
    <t>....a-2-10 길어깨다이크용집수거</t>
    <phoneticPr fontId="3" type="noConversion"/>
  </si>
  <si>
    <t>....a-2-15 방음벽구간용</t>
    <phoneticPr fontId="3" type="noConversion"/>
  </si>
  <si>
    <t>....a-2-11 길어깨다이크용집수거</t>
    <phoneticPr fontId="3" type="noConversion"/>
  </si>
  <si>
    <t>L형(형식2-1),노면직접배수</t>
    <phoneticPr fontId="3" type="noConversion"/>
  </si>
  <si>
    <t>.....c-1-1-5 형식3-1</t>
    <phoneticPr fontId="3" type="noConversion"/>
  </si>
  <si>
    <t>T=26cm, 폭30mm</t>
    <phoneticPr fontId="3" type="noConversion"/>
  </si>
  <si>
    <t>.....c-1-1-6 형식3-1</t>
    <phoneticPr fontId="3" type="noConversion"/>
  </si>
  <si>
    <t>T=27cm, 폭30mm</t>
    <phoneticPr fontId="3" type="noConversion"/>
  </si>
  <si>
    <t>....c-2-5 형식3-4</t>
    <phoneticPr fontId="3" type="noConversion"/>
  </si>
  <si>
    <t>T=26cm, 폭30mm</t>
    <phoneticPr fontId="3" type="noConversion"/>
  </si>
  <si>
    <t>....c-3-4 형식3-1</t>
    <phoneticPr fontId="3" type="noConversion"/>
  </si>
  <si>
    <t>폭50mm</t>
    <phoneticPr fontId="3" type="noConversion"/>
  </si>
  <si>
    <t>....c-4-13 형식-3</t>
    <phoneticPr fontId="3" type="noConversion"/>
  </si>
  <si>
    <t>T=26cm, 폭30mm</t>
    <phoneticPr fontId="3" type="noConversion"/>
  </si>
  <si>
    <t>....c-5-4 형식-3-5</t>
    <phoneticPr fontId="3" type="noConversion"/>
  </si>
  <si>
    <t>T=26cm(주입형), 폭30mm</t>
    <phoneticPr fontId="3" type="noConversion"/>
  </si>
  <si>
    <t>.....c-7-2-7 형식3-3</t>
    <phoneticPr fontId="3" type="noConversion"/>
  </si>
  <si>
    <t>.....c-7-1-7 형식3-1</t>
    <phoneticPr fontId="3" type="noConversion"/>
  </si>
  <si>
    <t>5.부    대    공</t>
    <phoneticPr fontId="3" type="noConversion"/>
  </si>
  <si>
    <t>...b-7 형식-2</t>
    <phoneticPr fontId="3" type="noConversion"/>
  </si>
  <si>
    <t>L=33.0m, 자동개폐식 차단기</t>
    <phoneticPr fontId="3" type="noConversion"/>
  </si>
  <si>
    <t>신방형(개량형), H=1.2m</t>
    <phoneticPr fontId="3" type="noConversion"/>
  </si>
  <si>
    <t>...b-3 형식-2-3</t>
    <phoneticPr fontId="3" type="noConversion"/>
  </si>
  <si>
    <t>...b-4 형식-2-4</t>
    <phoneticPr fontId="3" type="noConversion"/>
  </si>
  <si>
    <t>신방형(개량형), H=1.5m</t>
    <phoneticPr fontId="3" type="noConversion"/>
  </si>
  <si>
    <t>10 ton, 침투도랑(인증)</t>
    <phoneticPr fontId="3" type="noConversion"/>
  </si>
  <si>
    <t>15 ton, 침투도랑(인증)</t>
    <phoneticPr fontId="3" type="noConversion"/>
  </si>
  <si>
    <t>5  ton/hr, 장치형(인증)</t>
    <phoneticPr fontId="3" type="noConversion"/>
  </si>
  <si>
    <t>10 ton/hr, 장치형(인증)</t>
    <phoneticPr fontId="3" type="noConversion"/>
  </si>
  <si>
    <t>20 ton/hr, 장치형(인증)</t>
    <phoneticPr fontId="3" type="noConversion"/>
  </si>
  <si>
    <t>30 ton/hr, 장치형(인증)</t>
    <phoneticPr fontId="3" type="noConversion"/>
  </si>
  <si>
    <t>40 ton/hr, 장치형(인증)</t>
    <phoneticPr fontId="3" type="noConversion"/>
  </si>
  <si>
    <t>50 ton/hr, 장치형(인증)</t>
    <phoneticPr fontId="3" type="noConversion"/>
  </si>
  <si>
    <t>60 ton/hr, 장치형(인증)</t>
    <phoneticPr fontId="3" type="noConversion"/>
  </si>
  <si>
    <t>....a-3-9 길어깨다이크용집수거</t>
    <phoneticPr fontId="3" type="noConversion"/>
  </si>
  <si>
    <t>....a-3-10 길어깨다이크용집수거</t>
    <phoneticPr fontId="3" type="noConversion"/>
  </si>
  <si>
    <t>D/M</t>
    <phoneticPr fontId="3" type="noConversion"/>
  </si>
  <si>
    <t>M/T</t>
    <phoneticPr fontId="3" type="noConversion"/>
  </si>
  <si>
    <t>신축이음부(Φ32*1000)</t>
    <phoneticPr fontId="3" type="noConversion"/>
  </si>
  <si>
    <t>접속슬래브용(Φ25*500)</t>
    <phoneticPr fontId="3" type="noConversion"/>
  </si>
  <si>
    <t>P-6-3</t>
    <phoneticPr fontId="3" type="noConversion"/>
  </si>
  <si>
    <t>...b-5 반단면굴착(A)</t>
    <phoneticPr fontId="3" type="noConversion"/>
  </si>
  <si>
    <t>W-2</t>
    <phoneticPr fontId="3" type="noConversion"/>
  </si>
  <si>
    <t>제어발파 CB-2</t>
    <phoneticPr fontId="3" type="noConversion"/>
  </si>
  <si>
    <t>단  가</t>
    <phoneticPr fontId="3" type="noConversion"/>
  </si>
  <si>
    <t>금   액</t>
    <phoneticPr fontId="3" type="noConversion"/>
  </si>
  <si>
    <t>공사명 : 평택~부여~익산(서부내륙) 고속도로 민간투자사업 7공구</t>
    <phoneticPr fontId="3" type="noConversion"/>
  </si>
  <si>
    <t xml:space="preserve"> A.건축분야</t>
    <phoneticPr fontId="3" type="noConversion"/>
  </si>
  <si>
    <t xml:space="preserve"> B.기계분야</t>
    <phoneticPr fontId="3" type="noConversion"/>
  </si>
  <si>
    <t xml:space="preserve"> C.전기분야</t>
    <phoneticPr fontId="3" type="noConversion"/>
  </si>
  <si>
    <t xml:space="preserve"> D.조경분야</t>
    <phoneticPr fontId="3" type="noConversion"/>
  </si>
  <si>
    <t>.5.57 가설구조물 구조검토비</t>
    <phoneticPr fontId="3" type="noConversion"/>
  </si>
  <si>
    <t>식</t>
    <phoneticPr fontId="3" type="noConversion"/>
  </si>
  <si>
    <t xml:space="preserve"> 개 산 급 분</t>
    <phoneticPr fontId="3" type="noConversion"/>
  </si>
  <si>
    <t>...k-2 다웰바설치</t>
    <phoneticPr fontId="3" type="noConversion"/>
  </si>
  <si>
    <t>교대보호블럭</t>
    <phoneticPr fontId="3" type="noConversion"/>
  </si>
  <si>
    <t>교면방수</t>
    <phoneticPr fontId="3" type="noConversion"/>
  </si>
  <si>
    <t>수   량</t>
    <phoneticPr fontId="3" type="noConversion"/>
  </si>
  <si>
    <t>교면방수</t>
    <phoneticPr fontId="3" type="noConversion"/>
  </si>
  <si>
    <t>교면방수</t>
    <phoneticPr fontId="3" type="noConversion"/>
  </si>
  <si>
    <t>직접공사비</t>
    <phoneticPr fontId="3" type="noConversion"/>
  </si>
  <si>
    <t>제  경  비</t>
    <phoneticPr fontId="3" type="noConversion"/>
  </si>
  <si>
    <t>공 급 가 액</t>
    <phoneticPr fontId="3" type="noConversion"/>
  </si>
  <si>
    <t>비 고</t>
    <phoneticPr fontId="3" type="noConversion"/>
  </si>
  <si>
    <t>견 적 금 액</t>
    <phoneticPr fontId="3" type="noConversion"/>
  </si>
  <si>
    <t>교대보호블럭 견적 내역서</t>
    <phoneticPr fontId="3" type="noConversion"/>
  </si>
  <si>
    <t>직접공사비의 3%</t>
    <phoneticPr fontId="3" type="noConversion"/>
  </si>
  <si>
    <t>십만단위 절사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</si>
</sst>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-* #,##0_-;\-* #,##0_-;_-* &quot;-&quot;_-;_-@_-"/>
    <numFmt numFmtId="176" formatCode="_(&quot;₩&quot;* #,##0_);_(&quot;₩&quot;* \(#,##0\);_(&quot;₩&quot;* &quot;-&quot;_);_(@_)"/>
    <numFmt numFmtId="177" formatCode="_(* #,##0_);_(* \(#,##0\);_(* &quot;-&quot;_);_(@_)"/>
    <numFmt numFmtId="178" formatCode="_(&quot;₩&quot;* #,##0.00_);_(&quot;₩&quot;* \(#,##0.00\);_(&quot;₩&quot;* &quot;-&quot;??_);_(@_)"/>
    <numFmt numFmtId="179" formatCode="_(* #,##0.00_);_(* \(#,##0.00\);_(* &quot;-&quot;??_);_(@_)"/>
    <numFmt numFmtId="180" formatCode="#,##0\ ;[Red]&quot;△&quot;#,##0\ "/>
    <numFmt numFmtId="181" formatCode="#,##0.0\ ;[Red]&quot;△&quot;#,##0.0\ "/>
    <numFmt numFmtId="182" formatCode="#,##0.000\ ;[Red]&quot;△&quot;#,##0.000\ "/>
    <numFmt numFmtId="183" formatCode="_-* #,##0.0_-;\-* #,##0.0_-;_-* &quot;-&quot;_-;_-@_-"/>
    <numFmt numFmtId="184" formatCode="_-* #,##0.00_-;\-* #,##0.00_-;_-* &quot;-&quot;_-;_-@_-"/>
    <numFmt numFmtId="185" formatCode="_-* #,##0_-;\-* #,##0_-;_-* &quot;-&quot;??_-;_-@_-"/>
    <numFmt numFmtId="187" formatCode="0.000000"/>
    <numFmt numFmtId="188" formatCode="0.0000"/>
    <numFmt numFmtId="189" formatCode="mm&quot;월&quot;\ dd&quot;일&quot;"/>
    <numFmt numFmtId="190" formatCode="[Red]&quot;@ &quot;#,##0_ ;[Red]&quot;@ &quot;\-#,##0\ "/>
    <numFmt numFmtId="191" formatCode="#,###&quot; 부&quot;"/>
    <numFmt numFmtId="192" formatCode="0.0000000"/>
    <numFmt numFmtId="193" formatCode="_-#,##0.0000;* \-#,##0.00;* _-&quot;&quot;;@"/>
    <numFmt numFmtId="194" formatCode="* #,##0.00;* \-#,##0.00;* &quot;-&quot;??;@"/>
    <numFmt numFmtId="195" formatCode="_ * #,##0_ ;_ * \-#,##0_ ;_ * &quot;-&quot;_ ;_ @_ "/>
    <numFmt numFmtId="196" formatCode="yy\.mm\.dd"/>
    <numFmt numFmtId="197" formatCode="#,###&quot; 회&quot;"/>
    <numFmt numFmtId="198" formatCode="0.000"/>
    <numFmt numFmtId="199" formatCode="#,###&quot;회&quot;"/>
    <numFmt numFmtId="200" formatCode="&quot;[&quot;#,##0"/>
    <numFmt numFmtId="201" formatCode="#,##0&quot;평미만&quot;"/>
    <numFmt numFmtId="202" formatCode="0.00%;[Red]\-0.00%"/>
    <numFmt numFmtId="203" formatCode="#,###&quot; 명&quot;"/>
    <numFmt numFmtId="204" formatCode="#,###&quot; 권&quot;"/>
    <numFmt numFmtId="205" formatCode="#,###&quot;동&quot;"/>
    <numFmt numFmtId="206" formatCode="0.0%;[Red]\-0.0%"/>
    <numFmt numFmtId="207" formatCode="[Red]#,##0\ &quot;M3&quot;;[Red]\-#,##0\ &quot;M3&quot;\ "/>
    <numFmt numFmtId="208" formatCode="#,###&quot;회/월&quot;"/>
    <numFmt numFmtId="209" formatCode="#,###&quot; 대&quot;"/>
    <numFmt numFmtId="210" formatCode="#,###&quot; 개월&quot;"/>
    <numFmt numFmtId="211" formatCode="[Red]#,##0\ &quot;TON&quot;;[Red]\-#,##0\ &quot;TON&quot;\ "/>
    <numFmt numFmtId="212" formatCode="\(&quot;₩&quot;#,##0\);[Red]\(\-&quot;₩&quot;#,##0\)"/>
    <numFmt numFmtId="213" formatCode="\(&quot;₩&quot;#,##0\);[Red]\(&quot;△&quot;&quot;₩&quot;#,##0\)"/>
    <numFmt numFmtId="214" formatCode="#,###&quot; 통&quot;"/>
    <numFmt numFmtId="215" formatCode="#,###&quot;SET&quot;"/>
    <numFmt numFmtId="216" formatCode="&quot;₩&quot;#,##0"/>
    <numFmt numFmtId="217" formatCode="#,##0.00_ "/>
    <numFmt numFmtId="218" formatCode="0.0"/>
    <numFmt numFmtId="219" formatCode="#,##0\ ;[Red]\-#,##0\ "/>
    <numFmt numFmtId="220" formatCode="#,###&quot; 원&quot;"/>
    <numFmt numFmtId="221" formatCode="0.000%"/>
    <numFmt numFmtId="222" formatCode="&quot;₩&quot;&quot;₩&quot;&quot;₩&quot;&quot;₩&quot;&quot;₩&quot;&quot;₩&quot;\$#,##0.00_);&quot;₩&quot;&quot;₩&quot;&quot;₩&quot;&quot;₩&quot;&quot;₩&quot;&quot;₩&quot;\(&quot;₩&quot;&quot;₩&quot;&quot;₩&quot;&quot;₩&quot;&quot;₩&quot;&quot;₩&quot;\$#,##0.00&quot;₩&quot;&quot;₩&quot;&quot;₩&quot;&quot;₩&quot;&quot;₩&quot;&quot;₩&quot;\)"/>
    <numFmt numFmtId="223" formatCode="#,##0.00\ ;[Red]&quot;△&quot;#,##0.00\ "/>
    <numFmt numFmtId="228" formatCode="&quot;김경호&quot;\ General"/>
    <numFmt numFmtId="229" formatCode="&quot;유기성&quot;\ General"/>
  </numFmts>
  <fonts count="75">
    <font>
      <sz val="9"/>
      <color indexed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8"/>
      <name val="굴림체"/>
      <family val="3"/>
      <charset val="129"/>
    </font>
    <font>
      <sz val="9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Times New Roman"/>
      <family val="1"/>
    </font>
    <font>
      <sz val="11"/>
      <name val="굴림체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"/>
      <family val="3"/>
      <charset val="129"/>
    </font>
    <font>
      <sz val="11"/>
      <name val="¹UAAA¼"/>
      <family val="3"/>
      <charset val="129"/>
    </font>
    <font>
      <u/>
      <sz val="8.5"/>
      <color indexed="36"/>
      <name val="바탕체"/>
      <family val="1"/>
      <charset val="129"/>
    </font>
    <font>
      <sz val="10"/>
      <name val="바탕체"/>
      <family val="1"/>
      <charset val="129"/>
    </font>
    <font>
      <sz val="1"/>
      <color indexed="8"/>
      <name val="Courier"/>
      <family val="3"/>
    </font>
    <font>
      <u/>
      <sz val="8.5"/>
      <color indexed="12"/>
      <name val="바탕체"/>
      <family val="1"/>
      <charset val="129"/>
    </font>
    <font>
      <b/>
      <sz val="11"/>
      <color theme="1"/>
      <name val="굴림체"/>
      <family val="3"/>
      <charset val="129"/>
    </font>
    <font>
      <sz val="10"/>
      <name val="μ¸¿oA¼"/>
      <family val="3"/>
      <charset val="129"/>
    </font>
    <font>
      <b/>
      <sz val="11"/>
      <name val="굴림체"/>
      <family val="3"/>
      <charset val="129"/>
    </font>
    <font>
      <sz val="9"/>
      <color theme="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Times New Roman"/>
      <family val="1"/>
    </font>
    <font>
      <sz val="10"/>
      <name val="굴림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12"/>
      <name val="굴림체"/>
      <family val="3"/>
      <charset val="129"/>
    </font>
    <font>
      <sz val="12"/>
      <name val="Arial"/>
      <family val="2"/>
    </font>
    <font>
      <b/>
      <sz val="10"/>
      <name val="Helv"/>
      <family val="2"/>
    </font>
    <font>
      <sz val="10"/>
      <color indexed="8"/>
      <name val="Impact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i/>
      <outline/>
      <shadow/>
      <u/>
      <sz val="1"/>
      <color indexed="24"/>
      <name val="Courier"/>
      <family val="3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돋움체"/>
      <family val="3"/>
      <charset val="129"/>
    </font>
    <font>
      <sz val="11"/>
      <name val="뼻뮝"/>
      <family val="1"/>
      <charset val="129"/>
    </font>
    <font>
      <sz val="12"/>
      <name val="명조"/>
      <family val="3"/>
      <charset val="129"/>
    </font>
    <font>
      <sz val="10"/>
      <name val="명조"/>
      <family val="3"/>
      <charset val="129"/>
    </font>
    <font>
      <sz val="9"/>
      <color indexed="8"/>
      <name val="Arial"/>
      <family val="2"/>
    </font>
    <font>
      <sz val="10"/>
      <color indexed="12"/>
      <name val="굴림체"/>
      <family val="3"/>
      <charset val="129"/>
    </font>
    <font>
      <sz val="9"/>
      <name val="굴림"/>
      <family val="3"/>
      <charset val="129"/>
    </font>
    <font>
      <sz val="12"/>
      <name val="돋움체"/>
      <family val="3"/>
      <charset val="129"/>
    </font>
    <font>
      <sz val="8"/>
      <color indexed="8"/>
      <name val="돋움체"/>
      <family val="3"/>
      <charset val="129"/>
    </font>
    <font>
      <sz val="12"/>
      <name val="HY그래픽M"/>
      <family val="1"/>
      <charset val="129"/>
    </font>
    <font>
      <sz val="11"/>
      <color indexed="8"/>
      <name val="맑은 고딕"/>
      <family val="3"/>
      <charset val="129"/>
    </font>
    <font>
      <sz val="8"/>
      <color indexed="8"/>
      <name val="굴림"/>
      <family val="3"/>
      <charset val="129"/>
    </font>
    <font>
      <sz val="12"/>
      <name val="¹UAAA¼"/>
      <family val="1"/>
      <charset val="129"/>
    </font>
    <font>
      <sz val="10"/>
      <name val="¹UAAA¼"/>
      <family val="3"/>
      <charset val="129"/>
    </font>
    <font>
      <sz val="10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20"/>
      <color theme="1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1"/>
      <color indexed="8"/>
      <name val="굴림체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699"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>
      <protection locked="0"/>
    </xf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1" fillId="0" borderId="0"/>
    <xf numFmtId="0" fontId="22" fillId="0" borderId="0"/>
    <xf numFmtId="0" fontId="12" fillId="0" borderId="0">
      <protection locked="0"/>
    </xf>
    <xf numFmtId="0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" fillId="0" borderId="0">
      <protection locked="0"/>
    </xf>
    <xf numFmtId="0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" fontId="11" fillId="0" borderId="0" applyFill="0" applyBorder="0" applyAlignment="0" applyProtection="0"/>
    <xf numFmtId="0" fontId="12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>
      <alignment vertical="center"/>
    </xf>
    <xf numFmtId="18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190" fontId="34" fillId="0" borderId="0" applyFill="0" applyBorder="0" applyProtection="0">
      <alignment vertical="center"/>
    </xf>
    <xf numFmtId="191" fontId="10" fillId="0" borderId="0" applyFill="0" applyBorder="0" applyProtection="0">
      <alignment vertical="center"/>
    </xf>
    <xf numFmtId="0" fontId="34" fillId="0" borderId="0"/>
    <xf numFmtId="0" fontId="8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35" fillId="0" borderId="0"/>
    <xf numFmtId="0" fontId="8" fillId="0" borderId="0"/>
    <xf numFmtId="0" fontId="34" fillId="0" borderId="0"/>
    <xf numFmtId="0" fontId="3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5" fillId="0" borderId="0" applyFont="0" applyFill="0" applyBorder="0" applyAlignment="0" applyProtection="0"/>
    <xf numFmtId="0" fontId="8" fillId="0" borderId="0"/>
    <xf numFmtId="0" fontId="8" fillId="0" borderId="0"/>
    <xf numFmtId="0" fontId="35" fillId="0" borderId="0"/>
    <xf numFmtId="0" fontId="34" fillId="0" borderId="0"/>
    <xf numFmtId="0" fontId="8" fillId="0" borderId="0"/>
    <xf numFmtId="0" fontId="8" fillId="0" borderId="0"/>
    <xf numFmtId="0" fontId="7" fillId="0" borderId="0"/>
    <xf numFmtId="0" fontId="34" fillId="0" borderId="0"/>
    <xf numFmtId="0" fontId="34" fillId="0" borderId="0"/>
    <xf numFmtId="0" fontId="35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35" fillId="0" borderId="0"/>
    <xf numFmtId="0" fontId="34" fillId="0" borderId="0"/>
    <xf numFmtId="0" fontId="8" fillId="0" borderId="0"/>
    <xf numFmtId="0" fontId="8" fillId="0" borderId="0"/>
    <xf numFmtId="0" fontId="7" fillId="0" borderId="0"/>
    <xf numFmtId="0" fontId="35" fillId="0" borderId="0"/>
    <xf numFmtId="0" fontId="10" fillId="0" borderId="0"/>
    <xf numFmtId="0" fontId="34" fillId="0" borderId="0"/>
    <xf numFmtId="0" fontId="34" fillId="0" borderId="0"/>
    <xf numFmtId="0" fontId="8" fillId="0" borderId="0"/>
    <xf numFmtId="0" fontId="35" fillId="0" borderId="0"/>
    <xf numFmtId="0" fontId="8" fillId="0" borderId="0"/>
    <xf numFmtId="0" fontId="34" fillId="0" borderId="0"/>
    <xf numFmtId="192" fontId="8" fillId="0" borderId="0" applyFont="0" applyFill="0" applyBorder="0" applyAlignment="0" applyProtection="0">
      <alignment vertical="center"/>
    </xf>
    <xf numFmtId="193" fontId="8" fillId="0" borderId="0">
      <alignment vertical="center"/>
    </xf>
    <xf numFmtId="194" fontId="8" fillId="0" borderId="0" applyFont="0" applyFill="0" applyBorder="0" applyAlignment="0" applyProtection="0">
      <alignment vertical="center"/>
    </xf>
    <xf numFmtId="195" fontId="36" fillId="0" borderId="1">
      <alignment vertical="center"/>
    </xf>
    <xf numFmtId="196" fontId="10" fillId="0" borderId="0">
      <alignment vertical="center"/>
    </xf>
    <xf numFmtId="0" fontId="12" fillId="0" borderId="0">
      <alignment horizontal="center" vertical="center"/>
    </xf>
    <xf numFmtId="3" fontId="37" fillId="0" borderId="19">
      <alignment horizontal="right" vertical="center"/>
    </xf>
    <xf numFmtId="0" fontId="12" fillId="0" borderId="0">
      <alignment horizontal="center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0" fontId="12" fillId="0" borderId="0">
      <alignment horizontal="center" vertical="center"/>
    </xf>
    <xf numFmtId="3" fontId="37" fillId="0" borderId="19">
      <alignment horizontal="right" vertical="center"/>
    </xf>
    <xf numFmtId="177" fontId="9" fillId="0" borderId="0">
      <alignment horizontal="center" vertical="center"/>
    </xf>
    <xf numFmtId="197" fontId="10" fillId="0" borderId="0">
      <alignment horizontal="center" vertical="center"/>
    </xf>
    <xf numFmtId="198" fontId="38" fillId="0" borderId="0">
      <alignment horizontal="center" vertical="center"/>
    </xf>
    <xf numFmtId="0" fontId="39" fillId="0" borderId="0"/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0" fontId="39" fillId="0" borderId="0"/>
    <xf numFmtId="0" fontId="39" fillId="0" borderId="0"/>
    <xf numFmtId="3" fontId="37" fillId="0" borderId="19">
      <alignment horizontal="right" vertical="center"/>
    </xf>
    <xf numFmtId="3" fontId="37" fillId="0" borderId="19">
      <alignment horizontal="right" vertical="center"/>
    </xf>
    <xf numFmtId="3" fontId="37" fillId="0" borderId="19">
      <alignment horizontal="right" vertical="center"/>
    </xf>
    <xf numFmtId="2" fontId="37" fillId="0" borderId="19">
      <alignment horizontal="right" vertical="center"/>
    </xf>
    <xf numFmtId="9" fontId="9" fillId="0" borderId="0">
      <protection locked="0"/>
    </xf>
    <xf numFmtId="0" fontId="40" fillId="0" borderId="0"/>
    <xf numFmtId="0" fontId="40" fillId="0" borderId="0"/>
    <xf numFmtId="195" fontId="12" fillId="0" borderId="26">
      <alignment horizontal="center" vertical="center"/>
    </xf>
    <xf numFmtId="0" fontId="10" fillId="0" borderId="0">
      <protection locked="0"/>
    </xf>
    <xf numFmtId="0" fontId="7" fillId="0" borderId="0"/>
    <xf numFmtId="0" fontId="16" fillId="0" borderId="0"/>
    <xf numFmtId="58" fontId="10" fillId="0" borderId="0" applyFont="0" applyFill="0" applyBorder="0" applyAlignment="0" applyProtection="0"/>
    <xf numFmtId="0" fontId="10" fillId="0" borderId="0" applyFill="0" applyBorder="0" applyAlignment="0"/>
    <xf numFmtId="0" fontId="41" fillId="0" borderId="0"/>
    <xf numFmtId="0" fontId="42" fillId="8" borderId="16">
      <alignment horizontal="center" wrapText="1"/>
    </xf>
    <xf numFmtId="199" fontId="10" fillId="0" borderId="0"/>
    <xf numFmtId="200" fontId="10" fillId="0" borderId="0">
      <protection locked="0"/>
    </xf>
    <xf numFmtId="40" fontId="7" fillId="0" borderId="0" applyFont="0" applyFill="0" applyBorder="0" applyAlignment="0" applyProtection="0"/>
    <xf numFmtId="0" fontId="43" fillId="0" borderId="0" applyNumberFormat="0" applyAlignment="0">
      <alignment horizontal="left"/>
    </xf>
    <xf numFmtId="0" fontId="35" fillId="0" borderId="0" applyFont="0" applyFill="0" applyBorder="0" applyAlignment="0" applyProtection="0"/>
    <xf numFmtId="201" fontId="10" fillId="0" borderId="0">
      <protection locked="0"/>
    </xf>
    <xf numFmtId="202" fontId="10" fillId="0" borderId="0">
      <protection locked="0"/>
    </xf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/>
    <xf numFmtId="0" fontId="44" fillId="0" borderId="0" applyNumberFormat="0" applyAlignment="0">
      <alignment horizontal="left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9" fillId="0" borderId="0">
      <protection locked="0"/>
    </xf>
    <xf numFmtId="38" fontId="46" fillId="9" borderId="0" applyNumberFormat="0" applyBorder="0" applyAlignment="0" applyProtection="0"/>
    <xf numFmtId="3" fontId="26" fillId="0" borderId="17">
      <alignment horizontal="right" vertical="center"/>
    </xf>
    <xf numFmtId="4" fontId="26" fillId="0" borderId="17">
      <alignment horizontal="right" vertical="center"/>
    </xf>
    <xf numFmtId="0" fontId="47" fillId="0" borderId="0">
      <alignment horizontal="left"/>
    </xf>
    <xf numFmtId="0" fontId="48" fillId="0" borderId="27" applyNumberFormat="0" applyAlignment="0" applyProtection="0">
      <alignment horizontal="left" vertical="center"/>
    </xf>
    <xf numFmtId="0" fontId="48" fillId="0" borderId="13">
      <alignment horizontal="left" vertical="center"/>
    </xf>
    <xf numFmtId="0" fontId="27" fillId="0" borderId="0">
      <protection locked="0"/>
    </xf>
    <xf numFmtId="0" fontId="27" fillId="0" borderId="0">
      <protection locked="0"/>
    </xf>
    <xf numFmtId="206" fontId="10" fillId="0" borderId="0">
      <protection locked="0"/>
    </xf>
    <xf numFmtId="206" fontId="10" fillId="0" borderId="0">
      <protection locked="0"/>
    </xf>
    <xf numFmtId="0" fontId="10" fillId="0" borderId="0" applyNumberFormat="0" applyFill="0" applyBorder="0" applyAlignment="0" applyProtection="0"/>
    <xf numFmtId="10" fontId="46" fillId="8" borderId="1" applyNumberFormat="0" applyBorder="0" applyAlignment="0" applyProtection="0"/>
    <xf numFmtId="0" fontId="10" fillId="0" borderId="24">
      <protection locked="0"/>
    </xf>
    <xf numFmtId="207" fontId="34" fillId="0" borderId="0" applyFill="0" applyBorder="0" applyProtection="0">
      <alignment horizontal="center" vertical="center"/>
    </xf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24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10" fillId="0" borderId="0"/>
    <xf numFmtId="210" fontId="10" fillId="0" borderId="0"/>
    <xf numFmtId="0" fontId="9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27" fillId="0" borderId="0">
      <protection locked="0"/>
    </xf>
    <xf numFmtId="30" fontId="10" fillId="0" borderId="0" applyNumberFormat="0" applyFill="0" applyBorder="0" applyAlignment="0" applyProtection="0">
      <alignment horizontal="left"/>
    </xf>
    <xf numFmtId="0" fontId="8" fillId="0" borderId="0"/>
    <xf numFmtId="0" fontId="49" fillId="0" borderId="0"/>
    <xf numFmtId="40" fontId="10" fillId="0" borderId="0" applyBorder="0">
      <alignment horizontal="right"/>
    </xf>
    <xf numFmtId="49" fontId="10" fillId="0" borderId="0" applyFill="0" applyBorder="0" applyProtection="0">
      <alignment horizontal="centerContinuous" vertical="center"/>
    </xf>
    <xf numFmtId="0" fontId="10" fillId="0" borderId="0" applyFill="0" applyBorder="0" applyProtection="0">
      <alignment horizontal="centerContinuous" vertical="center"/>
    </xf>
    <xf numFmtId="0" fontId="39" fillId="10" borderId="0" applyFill="0" applyBorder="0" applyProtection="0">
      <alignment horizontal="center" vertical="center"/>
    </xf>
    <xf numFmtId="0" fontId="10" fillId="9" borderId="0">
      <alignment horizontal="centerContinuous"/>
    </xf>
    <xf numFmtId="211" fontId="34" fillId="0" borderId="0" applyFill="0" applyBorder="0" applyProtection="0">
      <alignment horizontal="center" vertical="center"/>
    </xf>
    <xf numFmtId="206" fontId="10" fillId="0" borderId="21">
      <protection locked="0"/>
    </xf>
    <xf numFmtId="0" fontId="10" fillId="0" borderId="15">
      <alignment horizontal="left"/>
    </xf>
    <xf numFmtId="208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0" fillId="0" borderId="0">
      <protection locked="0"/>
    </xf>
    <xf numFmtId="2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" fillId="0" borderId="0">
      <protection locked="0"/>
    </xf>
    <xf numFmtId="0" fontId="51" fillId="0" borderId="0" applyFont="0" applyFill="0" applyBorder="0" applyAlignment="0" applyProtection="0"/>
    <xf numFmtId="3" fontId="7" fillId="0" borderId="20">
      <alignment horizontal="center"/>
    </xf>
    <xf numFmtId="0" fontId="27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195" fontId="35" fillId="0" borderId="17">
      <alignment vertical="center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ont="0" applyFill="0" applyBorder="0" applyProtection="0">
      <alignment horizontal="distributed" vertical="center"/>
    </xf>
    <xf numFmtId="212" fontId="8" fillId="0" borderId="0" applyFont="0" applyFill="0" applyBorder="0" applyProtection="0">
      <alignment horizontal="center" vertical="center"/>
    </xf>
    <xf numFmtId="213" fontId="8" fillId="0" borderId="0" applyFont="0" applyFill="0" applyBorder="0" applyProtection="0">
      <alignment horizontal="center" vertical="center"/>
    </xf>
    <xf numFmtId="9" fontId="12" fillId="10" borderId="0" applyFill="0" applyBorder="0" applyProtection="0">
      <alignment horizontal="right"/>
    </xf>
    <xf numFmtId="10" fontId="12" fillId="0" borderId="0" applyFill="0" applyBorder="0" applyProtection="0">
      <alignment horizontal="right"/>
    </xf>
    <xf numFmtId="18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57" fillId="0" borderId="0"/>
    <xf numFmtId="0" fontId="57" fillId="0" borderId="0"/>
    <xf numFmtId="0" fontId="10" fillId="0" borderId="6" applyBorder="0"/>
    <xf numFmtId="188" fontId="10" fillId="0" borderId="0" applyNumberFormat="0" applyFont="0" applyFill="0" applyBorder="0" applyProtection="0">
      <alignment horizontal="centerContinuous" vertical="center"/>
    </xf>
    <xf numFmtId="38" fontId="36" fillId="0" borderId="0">
      <alignment vertical="center" wrapText="1"/>
    </xf>
    <xf numFmtId="0" fontId="58" fillId="0" borderId="23"/>
    <xf numFmtId="4" fontId="58" fillId="0" borderId="6"/>
    <xf numFmtId="214" fontId="10" fillId="0" borderId="6"/>
    <xf numFmtId="0" fontId="10" fillId="0" borderId="6"/>
    <xf numFmtId="215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22"/>
    <xf numFmtId="187" fontId="10" fillId="0" borderId="1" applyBorder="0">
      <alignment vertical="center"/>
    </xf>
    <xf numFmtId="196" fontId="10" fillId="0" borderId="0" applyFont="0" applyFill="0" applyBorder="0" applyAlignment="0" applyProtection="0"/>
    <xf numFmtId="216" fontId="56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8" fillId="0" borderId="0"/>
    <xf numFmtId="4" fontId="27" fillId="0" borderId="0">
      <protection locked="0"/>
    </xf>
    <xf numFmtId="3" fontId="51" fillId="0" borderId="0" applyFont="0" applyFill="0" applyBorder="0" applyAlignment="0" applyProtection="0"/>
    <xf numFmtId="0" fontId="9" fillId="0" borderId="0"/>
    <xf numFmtId="184" fontId="8" fillId="0" borderId="0" applyFont="0" applyFill="0" applyBorder="0" applyProtection="0">
      <alignment vertical="center"/>
    </xf>
    <xf numFmtId="38" fontId="56" fillId="0" borderId="0" applyFont="0" applyFill="0" applyBorder="0" applyProtection="0">
      <alignment vertical="center"/>
    </xf>
    <xf numFmtId="195" fontId="9" fillId="0" borderId="0" applyNumberFormat="0" applyFont="0" applyFill="0" applyBorder="0" applyProtection="0">
      <alignment vertical="center"/>
    </xf>
    <xf numFmtId="217" fontId="12" fillId="10" borderId="0" applyFill="0" applyBorder="0" applyProtection="0">
      <alignment horizontal="right"/>
    </xf>
    <xf numFmtId="38" fontId="56" fillId="0" borderId="0" applyFont="0" applyFill="0" applyBorder="0" applyAlignment="0" applyProtection="0">
      <alignment vertical="center"/>
    </xf>
    <xf numFmtId="218" fontId="10" fillId="0" borderId="0" applyFont="0" applyFill="0" applyBorder="0" applyAlignment="0" applyProtection="0">
      <alignment vertical="center"/>
    </xf>
    <xf numFmtId="219" fontId="5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0" fontId="51" fillId="0" borderId="0" applyFont="0" applyFill="0" applyBorder="0" applyAlignment="0" applyProtection="0"/>
    <xf numFmtId="0" fontId="10" fillId="0" borderId="0"/>
    <xf numFmtId="0" fontId="9" fillId="0" borderId="14">
      <alignment vertical="center" wrapText="1"/>
    </xf>
    <xf numFmtId="0" fontId="51" fillId="0" borderId="25" applyNumberFormat="0" applyFont="0" applyFill="0" applyAlignment="0" applyProtection="0"/>
    <xf numFmtId="220" fontId="10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9" fillId="0" borderId="18"/>
    <xf numFmtId="0" fontId="1" fillId="0" borderId="0">
      <alignment vertical="center"/>
    </xf>
    <xf numFmtId="0" fontId="8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1">
      <alignment horizontal="left" vertical="center" indent="1"/>
    </xf>
    <xf numFmtId="38" fontId="61" fillId="0" borderId="6" applyNumberFormat="0">
      <alignment horizontal="left" vertical="center"/>
    </xf>
    <xf numFmtId="0" fontId="4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38" fontId="10" fillId="0" borderId="21">
      <protection locked="0"/>
    </xf>
    <xf numFmtId="0" fontId="35" fillId="0" borderId="1">
      <alignment horizontal="left" vertical="center" indent="2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0" fontId="63" fillId="0" borderId="0"/>
    <xf numFmtId="0" fontId="64" fillId="0" borderId="0"/>
    <xf numFmtId="0" fontId="60" fillId="0" borderId="0"/>
    <xf numFmtId="0" fontId="64" fillId="0" borderId="0"/>
    <xf numFmtId="0" fontId="1" fillId="0" borderId="0">
      <alignment vertical="center"/>
    </xf>
    <xf numFmtId="0" fontId="10" fillId="0" borderId="0"/>
    <xf numFmtId="0" fontId="2" fillId="0" borderId="0"/>
    <xf numFmtId="0" fontId="2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8" fillId="0" borderId="0"/>
    <xf numFmtId="177" fontId="66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9" fontId="67" fillId="0" borderId="0"/>
    <xf numFmtId="0" fontId="67" fillId="0" borderId="0"/>
    <xf numFmtId="9" fontId="67" fillId="0" borderId="0"/>
    <xf numFmtId="0" fontId="68" fillId="0" borderId="0"/>
    <xf numFmtId="9" fontId="67" fillId="0" borderId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" fillId="0" borderId="0"/>
    <xf numFmtId="179" fontId="67" fillId="0" borderId="0"/>
    <xf numFmtId="177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9" fontId="2" fillId="0" borderId="0"/>
    <xf numFmtId="0" fontId="6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9" fontId="67" fillId="0" borderId="0"/>
    <xf numFmtId="0" fontId="67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9" fillId="0" borderId="0"/>
    <xf numFmtId="0" fontId="17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69" fillId="0" borderId="0"/>
    <xf numFmtId="0" fontId="17" fillId="0" borderId="0" applyFont="0" applyFill="0" applyBorder="0" applyAlignment="0" applyProtection="0"/>
    <xf numFmtId="22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69" fillId="0" borderId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2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/>
    <xf numFmtId="0" fontId="22" fillId="0" borderId="0"/>
    <xf numFmtId="0" fontId="69" fillId="0" borderId="0"/>
    <xf numFmtId="9" fontId="33" fillId="0" borderId="0" applyFont="0" applyFill="0" applyBorder="0" applyAlignment="0" applyProtection="0">
      <alignment vertical="center"/>
    </xf>
    <xf numFmtId="9" fontId="2" fillId="0" borderId="0"/>
    <xf numFmtId="177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5" fillId="3" borderId="0" xfId="0" applyFont="1" applyFill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12" fillId="3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12" fillId="6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180" fontId="71" fillId="3" borderId="1" xfId="0" applyNumberFormat="1" applyFont="1" applyFill="1" applyBorder="1" applyAlignment="1">
      <alignment vertical="center"/>
    </xf>
    <xf numFmtId="0" fontId="71" fillId="3" borderId="0" xfId="0" applyFont="1" applyFill="1" applyAlignment="1">
      <alignment vertical="center"/>
    </xf>
    <xf numFmtId="0" fontId="71" fillId="5" borderId="0" xfId="0" applyFont="1" applyFill="1" applyAlignment="1">
      <alignment vertical="center"/>
    </xf>
    <xf numFmtId="0" fontId="71" fillId="6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71" fillId="3" borderId="0" xfId="0" applyFont="1" applyFill="1" applyBorder="1" applyAlignment="1">
      <alignment vertical="center"/>
    </xf>
    <xf numFmtId="0" fontId="71" fillId="4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vertical="center"/>
    </xf>
    <xf numFmtId="180" fontId="71" fillId="3" borderId="0" xfId="0" applyNumberFormat="1" applyFont="1" applyFill="1" applyBorder="1" applyAlignment="1">
      <alignment vertical="center"/>
    </xf>
    <xf numFmtId="180" fontId="71" fillId="6" borderId="0" xfId="0" applyNumberFormat="1" applyFont="1" applyFill="1" applyBorder="1" applyAlignment="1">
      <alignment vertical="center"/>
    </xf>
    <xf numFmtId="180" fontId="71" fillId="3" borderId="7" xfId="0" applyNumberFormat="1" applyFont="1" applyFill="1" applyBorder="1" applyAlignment="1">
      <alignment vertical="center"/>
    </xf>
    <xf numFmtId="180" fontId="5" fillId="3" borderId="1" xfId="0" applyNumberFormat="1" applyFont="1" applyFill="1" applyBorder="1" applyAlignment="1">
      <alignment vertical="center"/>
    </xf>
    <xf numFmtId="180" fontId="5" fillId="3" borderId="2" xfId="0" applyNumberFormat="1" applyFont="1" applyFill="1" applyBorder="1" applyAlignment="1">
      <alignment vertical="center"/>
    </xf>
    <xf numFmtId="180" fontId="71" fillId="3" borderId="4" xfId="0" applyNumberFormat="1" applyFont="1" applyFill="1" applyBorder="1" applyAlignment="1">
      <alignment vertical="center"/>
    </xf>
    <xf numFmtId="180" fontId="12" fillId="3" borderId="1" xfId="0" applyNumberFormat="1" applyFont="1" applyFill="1" applyBorder="1" applyAlignment="1">
      <alignment vertical="center"/>
    </xf>
    <xf numFmtId="180" fontId="12" fillId="3" borderId="2" xfId="0" applyNumberFormat="1" applyFont="1" applyFill="1" applyBorder="1" applyAlignment="1">
      <alignment vertical="center"/>
    </xf>
    <xf numFmtId="180" fontId="12" fillId="3" borderId="7" xfId="0" applyNumberFormat="1" applyFont="1" applyFill="1" applyBorder="1" applyAlignment="1">
      <alignment vertical="center"/>
    </xf>
    <xf numFmtId="180" fontId="12" fillId="3" borderId="4" xfId="0" applyNumberFormat="1" applyFont="1" applyFill="1" applyBorder="1" applyAlignment="1">
      <alignment vertical="center"/>
    </xf>
    <xf numFmtId="180" fontId="71" fillId="5" borderId="7" xfId="0" applyNumberFormat="1" applyFont="1" applyFill="1" applyBorder="1" applyAlignment="1">
      <alignment vertical="center"/>
    </xf>
    <xf numFmtId="180" fontId="71" fillId="5" borderId="1" xfId="0" applyNumberFormat="1" applyFont="1" applyFill="1" applyBorder="1" applyAlignment="1">
      <alignment vertical="center"/>
    </xf>
    <xf numFmtId="180" fontId="12" fillId="5" borderId="1" xfId="0" applyNumberFormat="1" applyFont="1" applyFill="1" applyBorder="1" applyAlignment="1">
      <alignment vertical="center"/>
    </xf>
    <xf numFmtId="180" fontId="12" fillId="5" borderId="2" xfId="0" applyNumberFormat="1" applyFont="1" applyFill="1" applyBorder="1" applyAlignment="1">
      <alignment vertical="center"/>
    </xf>
    <xf numFmtId="180" fontId="12" fillId="5" borderId="7" xfId="0" applyNumberFormat="1" applyFont="1" applyFill="1" applyBorder="1" applyAlignment="1">
      <alignment vertical="center"/>
    </xf>
    <xf numFmtId="180" fontId="12" fillId="5" borderId="4" xfId="0" applyNumberFormat="1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180" fontId="73" fillId="3" borderId="1" xfId="0" applyNumberFormat="1" applyFont="1" applyFill="1" applyBorder="1" applyAlignment="1">
      <alignment vertical="center"/>
    </xf>
    <xf numFmtId="180" fontId="74" fillId="5" borderId="7" xfId="0" applyNumberFormat="1" applyFont="1" applyFill="1" applyBorder="1" applyAlignment="1">
      <alignment vertical="center"/>
    </xf>
    <xf numFmtId="180" fontId="74" fillId="5" borderId="1" xfId="0" applyNumberFormat="1" applyFont="1" applyFill="1" applyBorder="1" applyAlignment="1">
      <alignment vertical="center"/>
    </xf>
    <xf numFmtId="180" fontId="31" fillId="5" borderId="1" xfId="0" applyNumberFormat="1" applyFont="1" applyFill="1" applyBorder="1" applyAlignment="1">
      <alignment vertical="center"/>
    </xf>
    <xf numFmtId="180" fontId="31" fillId="5" borderId="2" xfId="0" applyNumberFormat="1" applyFont="1" applyFill="1" applyBorder="1" applyAlignment="1">
      <alignment vertical="center"/>
    </xf>
    <xf numFmtId="180" fontId="31" fillId="5" borderId="7" xfId="0" applyNumberFormat="1" applyFont="1" applyFill="1" applyBorder="1" applyAlignment="1">
      <alignment vertical="center"/>
    </xf>
    <xf numFmtId="180" fontId="31" fillId="5" borderId="4" xfId="0" applyNumberFormat="1" applyFont="1" applyFill="1" applyBorder="1" applyAlignment="1">
      <alignment vertical="center"/>
    </xf>
    <xf numFmtId="0" fontId="29" fillId="5" borderId="0" xfId="0" applyFont="1" applyFill="1" applyAlignment="1">
      <alignment vertical="center"/>
    </xf>
    <xf numFmtId="180" fontId="71" fillId="6" borderId="7" xfId="0" applyNumberFormat="1" applyFont="1" applyFill="1" applyBorder="1" applyAlignment="1">
      <alignment vertical="center"/>
    </xf>
    <xf numFmtId="180" fontId="71" fillId="6" borderId="1" xfId="0" applyNumberFormat="1" applyFont="1" applyFill="1" applyBorder="1" applyAlignment="1">
      <alignment vertical="center"/>
    </xf>
    <xf numFmtId="180" fontId="12" fillId="6" borderId="1" xfId="0" applyNumberFormat="1" applyFont="1" applyFill="1" applyBorder="1" applyAlignment="1">
      <alignment vertical="center"/>
    </xf>
    <xf numFmtId="180" fontId="12" fillId="6" borderId="2" xfId="0" applyNumberFormat="1" applyFont="1" applyFill="1" applyBorder="1" applyAlignment="1">
      <alignment vertical="center"/>
    </xf>
    <xf numFmtId="180" fontId="12" fillId="6" borderId="7" xfId="0" applyNumberFormat="1" applyFont="1" applyFill="1" applyBorder="1" applyAlignment="1">
      <alignment vertical="center"/>
    </xf>
    <xf numFmtId="180" fontId="12" fillId="6" borderId="4" xfId="0" applyNumberFormat="1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82" fontId="12" fillId="3" borderId="7" xfId="0" applyNumberFormat="1" applyFont="1" applyFill="1" applyBorder="1" applyAlignment="1">
      <alignment vertical="center"/>
    </xf>
    <xf numFmtId="181" fontId="12" fillId="3" borderId="7" xfId="0" applyNumberFormat="1" applyFont="1" applyFill="1" applyBorder="1" applyAlignment="1">
      <alignment vertical="center"/>
    </xf>
    <xf numFmtId="180" fontId="5" fillId="3" borderId="7" xfId="0" applyNumberFormat="1" applyFont="1" applyFill="1" applyBorder="1" applyAlignment="1">
      <alignment vertical="center"/>
    </xf>
    <xf numFmtId="180" fontId="5" fillId="3" borderId="4" xfId="0" applyNumberFormat="1" applyFont="1" applyFill="1" applyBorder="1" applyAlignment="1">
      <alignment vertical="center"/>
    </xf>
    <xf numFmtId="180" fontId="12" fillId="4" borderId="7" xfId="0" applyNumberFormat="1" applyFont="1" applyFill="1" applyBorder="1" applyAlignment="1">
      <alignment vertical="center"/>
    </xf>
    <xf numFmtId="180" fontId="71" fillId="4" borderId="1" xfId="0" applyNumberFormat="1" applyFont="1" applyFill="1" applyBorder="1" applyAlignment="1">
      <alignment vertical="center"/>
    </xf>
    <xf numFmtId="180" fontId="12" fillId="4" borderId="1" xfId="0" applyNumberFormat="1" applyFont="1" applyFill="1" applyBorder="1" applyAlignment="1">
      <alignment vertical="center"/>
    </xf>
    <xf numFmtId="180" fontId="12" fillId="4" borderId="2" xfId="0" applyNumberFormat="1" applyFont="1" applyFill="1" applyBorder="1" applyAlignment="1">
      <alignment vertical="center"/>
    </xf>
    <xf numFmtId="180" fontId="12" fillId="4" borderId="4" xfId="0" applyNumberFormat="1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180" fontId="12" fillId="3" borderId="8" xfId="0" applyNumberFormat="1" applyFont="1" applyFill="1" applyBorder="1" applyAlignment="1">
      <alignment vertical="center"/>
    </xf>
    <xf numFmtId="180" fontId="12" fillId="3" borderId="9" xfId="0" applyNumberFormat="1" applyFont="1" applyFill="1" applyBorder="1" applyAlignment="1">
      <alignment vertical="center"/>
    </xf>
    <xf numFmtId="180" fontId="12" fillId="3" borderId="11" xfId="0" applyNumberFormat="1" applyFont="1" applyFill="1" applyBorder="1" applyAlignment="1">
      <alignment vertical="center"/>
    </xf>
    <xf numFmtId="180" fontId="12" fillId="3" borderId="12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82" fontId="12" fillId="3" borderId="8" xfId="0" applyNumberFormat="1" applyFont="1" applyFill="1" applyBorder="1" applyAlignment="1">
      <alignment vertical="center"/>
    </xf>
    <xf numFmtId="180" fontId="71" fillId="3" borderId="9" xfId="0" applyNumberFormat="1" applyFont="1" applyFill="1" applyBorder="1" applyAlignment="1">
      <alignment vertical="center"/>
    </xf>
    <xf numFmtId="180" fontId="12" fillId="6" borderId="8" xfId="0" applyNumberFormat="1" applyFont="1" applyFill="1" applyBorder="1" applyAlignment="1">
      <alignment vertical="center"/>
    </xf>
    <xf numFmtId="180" fontId="12" fillId="6" borderId="9" xfId="0" applyNumberFormat="1" applyFont="1" applyFill="1" applyBorder="1" applyAlignment="1">
      <alignment vertical="center"/>
    </xf>
    <xf numFmtId="180" fontId="12" fillId="6" borderId="11" xfId="0" applyNumberFormat="1" applyFont="1" applyFill="1" applyBorder="1" applyAlignment="1">
      <alignment vertical="center"/>
    </xf>
    <xf numFmtId="180" fontId="12" fillId="6" borderId="12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180" fontId="12" fillId="4" borderId="8" xfId="0" applyNumberFormat="1" applyFont="1" applyFill="1" applyBorder="1" applyAlignment="1">
      <alignment vertical="center"/>
    </xf>
    <xf numFmtId="180" fontId="71" fillId="4" borderId="9" xfId="0" applyNumberFormat="1" applyFont="1" applyFill="1" applyBorder="1" applyAlignment="1">
      <alignment vertical="center"/>
    </xf>
    <xf numFmtId="180" fontId="12" fillId="4" borderId="9" xfId="0" applyNumberFormat="1" applyFont="1" applyFill="1" applyBorder="1" applyAlignment="1">
      <alignment vertical="center"/>
    </xf>
    <xf numFmtId="180" fontId="12" fillId="4" borderId="11" xfId="0" applyNumberFormat="1" applyFont="1" applyFill="1" applyBorder="1" applyAlignment="1">
      <alignment vertical="center"/>
    </xf>
    <xf numFmtId="180" fontId="12" fillId="4" borderId="12" xfId="0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223" fontId="12" fillId="3" borderId="8" xfId="0" applyNumberFormat="1" applyFont="1" applyFill="1" applyBorder="1" applyAlignment="1">
      <alignment vertical="center"/>
    </xf>
    <xf numFmtId="180" fontId="71" fillId="6" borderId="9" xfId="0" applyNumberFormat="1" applyFont="1" applyFill="1" applyBorder="1" applyAlignment="1">
      <alignment vertical="center"/>
    </xf>
    <xf numFmtId="180" fontId="12" fillId="0" borderId="8" xfId="0" applyNumberFormat="1" applyFont="1" applyFill="1" applyBorder="1" applyAlignment="1">
      <alignment vertical="center"/>
    </xf>
    <xf numFmtId="180" fontId="73" fillId="3" borderId="9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228" fontId="12" fillId="3" borderId="0" xfId="0" applyNumberFormat="1" applyFont="1" applyFill="1" applyAlignment="1">
      <alignment vertical="center"/>
    </xf>
    <xf numFmtId="229" fontId="12" fillId="3" borderId="0" xfId="0" applyNumberFormat="1" applyFont="1" applyFill="1" applyAlignment="1">
      <alignment vertical="center"/>
    </xf>
    <xf numFmtId="228" fontId="12" fillId="6" borderId="0" xfId="0" applyNumberFormat="1" applyFont="1" applyFill="1" applyAlignment="1">
      <alignment vertical="center"/>
    </xf>
    <xf numFmtId="228" fontId="71" fillId="3" borderId="0" xfId="0" applyNumberFormat="1" applyFont="1" applyFill="1" applyAlignment="1">
      <alignment vertical="center"/>
    </xf>
    <xf numFmtId="228" fontId="12" fillId="3" borderId="0" xfId="0" applyNumberFormat="1" applyFont="1" applyFill="1" applyBorder="1" applyAlignment="1">
      <alignment vertical="center"/>
    </xf>
    <xf numFmtId="228" fontId="12" fillId="6" borderId="0" xfId="0" applyNumberFormat="1" applyFont="1" applyFill="1" applyBorder="1" applyAlignment="1">
      <alignment vertical="center"/>
    </xf>
    <xf numFmtId="229" fontId="71" fillId="4" borderId="0" xfId="0" applyNumberFormat="1" applyFont="1" applyFill="1" applyAlignment="1">
      <alignment vertical="center"/>
    </xf>
    <xf numFmtId="229" fontId="71" fillId="3" borderId="0" xfId="0" applyNumberFormat="1" applyFont="1" applyFill="1" applyAlignment="1">
      <alignment vertical="center"/>
    </xf>
    <xf numFmtId="229" fontId="12" fillId="6" borderId="0" xfId="0" applyNumberFormat="1" applyFont="1" applyFill="1" applyAlignment="1">
      <alignment vertical="center"/>
    </xf>
    <xf numFmtId="229" fontId="12" fillId="3" borderId="0" xfId="0" applyNumberFormat="1" applyFont="1" applyFill="1" applyBorder="1" applyAlignment="1">
      <alignment vertical="center"/>
    </xf>
    <xf numFmtId="229" fontId="71" fillId="3" borderId="0" xfId="0" applyNumberFormat="1" applyFont="1" applyFill="1" applyBorder="1" applyAlignment="1">
      <alignment vertical="center"/>
    </xf>
    <xf numFmtId="229" fontId="12" fillId="6" borderId="0" xfId="0" applyNumberFormat="1" applyFont="1" applyFill="1" applyBorder="1" applyAlignment="1">
      <alignment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72" fillId="3" borderId="0" xfId="0" applyFont="1" applyFill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180" fontId="5" fillId="3" borderId="0" xfId="0" applyNumberFormat="1" applyFont="1" applyFill="1" applyBorder="1" applyAlignment="1">
      <alignment vertical="center"/>
    </xf>
    <xf numFmtId="180" fontId="12" fillId="3" borderId="0" xfId="0" applyNumberFormat="1" applyFont="1" applyFill="1" applyBorder="1" applyAlignment="1">
      <alignment vertical="center"/>
    </xf>
    <xf numFmtId="180" fontId="12" fillId="5" borderId="0" xfId="0" applyNumberFormat="1" applyFont="1" applyFill="1" applyBorder="1" applyAlignment="1">
      <alignment vertical="center"/>
    </xf>
    <xf numFmtId="180" fontId="12" fillId="6" borderId="0" xfId="0" applyNumberFormat="1" applyFont="1" applyFill="1" applyBorder="1" applyAlignment="1">
      <alignment vertical="center"/>
    </xf>
    <xf numFmtId="180" fontId="12" fillId="4" borderId="0" xfId="0" applyNumberFormat="1" applyFont="1" applyFill="1" applyBorder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180" fontId="12" fillId="6" borderId="3" xfId="0" applyNumberFormat="1" applyFont="1" applyFill="1" applyBorder="1" applyAlignment="1">
      <alignment vertical="center"/>
    </xf>
    <xf numFmtId="180" fontId="12" fillId="3" borderId="3" xfId="0" applyNumberFormat="1" applyFont="1" applyFill="1" applyBorder="1" applyAlignment="1">
      <alignment vertical="center"/>
    </xf>
    <xf numFmtId="180" fontId="12" fillId="6" borderId="5" xfId="0" applyNumberFormat="1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80" fontId="74" fillId="5" borderId="0" xfId="0" applyNumberFormat="1" applyFont="1" applyFill="1" applyBorder="1" applyAlignment="1">
      <alignment vertical="center"/>
    </xf>
    <xf numFmtId="180" fontId="71" fillId="4" borderId="0" xfId="0" applyNumberFormat="1" applyFont="1" applyFill="1" applyBorder="1" applyAlignment="1">
      <alignment vertical="center"/>
    </xf>
    <xf numFmtId="180" fontId="73" fillId="3" borderId="0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41" fontId="29" fillId="3" borderId="1" xfId="0" applyNumberFormat="1" applyFont="1" applyFill="1" applyBorder="1" applyAlignment="1">
      <alignment horizontal="center" vertical="center"/>
    </xf>
    <xf numFmtId="41" fontId="29" fillId="3" borderId="4" xfId="0" applyNumberFormat="1" applyFont="1" applyFill="1" applyBorder="1" applyAlignment="1">
      <alignment horizontal="center" vertical="center"/>
    </xf>
    <xf numFmtId="10" fontId="29" fillId="3" borderId="1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180" fontId="12" fillId="11" borderId="4" xfId="0" applyNumberFormat="1" applyFont="1" applyFill="1" applyBorder="1" applyAlignment="1">
      <alignment vertical="center"/>
    </xf>
  </cellXfs>
  <cellStyles count="50699">
    <cellStyle name="          _x000d__x000a_386grabber=vga.3gr_x000d__x000a_" xfId="60"/>
    <cellStyle name="$_견적2" xfId="77"/>
    <cellStyle name="$_기아" xfId="78"/>
    <cellStyle name="%(+,-,0)" xfId="79"/>
    <cellStyle name="(##.00)" xfId="80"/>
    <cellStyle name="??&amp;O?&amp;H?_x0008__x000f__x0007_?_x0007__x0001__x0001_" xfId="81"/>
    <cellStyle name="??&amp;O?&amp;H?_x0008_??_x0007__x0001__x0001_" xfId="82"/>
    <cellStyle name="@" xfId="83"/>
    <cellStyle name="@_사전공사(부대공-어성전)" xfId="84"/>
    <cellStyle name="_1.사전공사&amp;추가원가 제도(요령,각종 품의서 약식) " xfId="1"/>
    <cellStyle name="_2002물가변동집계(0205)" xfId="329"/>
    <cellStyle name="_2-4.상반기실적부문별요약" xfId="85"/>
    <cellStyle name="_2-4.상반기실적부문별요약(표지및목차포함)" xfId="86"/>
    <cellStyle name="_2-4.상반기실적부문별요약(표지및목차포함)_1" xfId="87"/>
    <cellStyle name="_2-4.상반기실적부문별요약_1" xfId="88"/>
    <cellStyle name="_'99상반기경영개선활동결과(게시용)" xfId="89"/>
    <cellStyle name="_A.TK토목,공사현황(2002-2)-1" xfId="330"/>
    <cellStyle name="_ESC산출서(5공구)020814기준(cms+품셈상의기계경비)" xfId="331"/>
    <cellStyle name="_FCST (2)" xfId="90"/>
    <cellStyle name="_강릉대학술정보지원센터총괄(월드2낙찰)" xfId="91"/>
    <cellStyle name="_견적수행보고" xfId="92"/>
    <cellStyle name="_경영개선활동상반기실적(990708)" xfId="93"/>
    <cellStyle name="_경영개선활동상반기실적(990708)_1" xfId="94"/>
    <cellStyle name="_경영개선활동상반기실적(990708)_2" xfId="95"/>
    <cellStyle name="_경영개선활성화방안(990802)" xfId="96"/>
    <cellStyle name="_경영개선활성화방안(990802)_1" xfId="97"/>
    <cellStyle name="_공문 " xfId="533"/>
    <cellStyle name="_국도23호선영암연소지구내역서" xfId="98"/>
    <cellStyle name="_국도38호선통리지구내역서" xfId="99"/>
    <cellStyle name="_국도42호선여량지구오르막차로" xfId="100"/>
    <cellStyle name="_금강Ⅱ지구김제2-2공구토목공사(동도)" xfId="101"/>
    <cellStyle name="_금천청소년수련관(토목林)" xfId="102"/>
    <cellStyle name="_기흥읍청사신축공사(조원)" xfId="103"/>
    <cellStyle name="_김해분성고(동성)" xfId="104"/>
    <cellStyle name="_노귀재터널 하도사항" xfId="105"/>
    <cellStyle name="_당동(청강)" xfId="106"/>
    <cellStyle name="_대전서붕고하도급" xfId="107"/>
    <cellStyle name="_동대문실내체육관(천마낙찰)" xfId="108"/>
    <cellStyle name="_두계변전소하도급" xfId="109"/>
    <cellStyle name="_등촌고등총괄(동현하도급)" xfId="110"/>
    <cellStyle name="_마현~생창국도건설공사" xfId="111"/>
    <cellStyle name="_명암지-산성간" xfId="112"/>
    <cellStyle name="_별첨(계획서및실적서양식)" xfId="113"/>
    <cellStyle name="_별첨(계획서및실적서양식)_1" xfId="114"/>
    <cellStyle name="_봉곡중내역서(대지건설)" xfId="115"/>
    <cellStyle name="_봉곡중총괄(대지완결)" xfId="116"/>
    <cellStyle name="_부대입찰확약서" xfId="117"/>
    <cellStyle name="_부림제(혁성종합)" xfId="118"/>
    <cellStyle name="_상리~사천간국도4차로공사내역" xfId="119"/>
    <cellStyle name="_새들초등학교(동성)" xfId="120"/>
    <cellStyle name="_서면하수종말 실행예산 (REV2 - 타섹 범양)" xfId="121"/>
    <cellStyle name="_서울화일초(덕동)" xfId="122"/>
    <cellStyle name="_송산고(백산하도급포함)" xfId="123"/>
    <cellStyle name="_수정갑지" xfId="124"/>
    <cellStyle name="_양식" xfId="125"/>
    <cellStyle name="_양식_1" xfId="126"/>
    <cellStyle name="_양식_2" xfId="127"/>
    <cellStyle name="_옥련고총괄(100%)" xfId="128"/>
    <cellStyle name="_울진군폐기물처리시설" xfId="129"/>
    <cellStyle name="_유첨3(서식)" xfId="130"/>
    <cellStyle name="_유첨3(서식)_1" xfId="131"/>
    <cellStyle name="_인원계획표 " xfId="2"/>
    <cellStyle name="_인원계획표 _적격 " xfId="3"/>
    <cellStyle name="_인천북항관공선부두(수정내역)" xfId="132"/>
    <cellStyle name="_입찰표지 " xfId="4"/>
    <cellStyle name="_장산중학교내역(혁성)" xfId="133"/>
    <cellStyle name="_장산중학교내역(혁성업체)" xfId="134"/>
    <cellStyle name="_장산중학교내역하도급(혁성)" xfId="135"/>
    <cellStyle name="_적격 " xfId="5"/>
    <cellStyle name="_적격 _집행갑지 " xfId="6"/>
    <cellStyle name="_적격(화산) " xfId="7"/>
    <cellStyle name="_전주시관내(이서~용정)건설공사(신화)" xfId="136"/>
    <cellStyle name="_중림내역표지" xfId="137"/>
    <cellStyle name="_지정과제1분기실적(확정990408)" xfId="138"/>
    <cellStyle name="_지정과제1분기실적(확정990408)_1" xfId="139"/>
    <cellStyle name="_지정과제2차심의list" xfId="140"/>
    <cellStyle name="_지정과제2차심의list_1" xfId="141"/>
    <cellStyle name="_지정과제2차심의list_2" xfId="142"/>
    <cellStyle name="_지정과제2차심의결과" xfId="143"/>
    <cellStyle name="_지정과제2차심의결과(금액조정후최종)" xfId="144"/>
    <cellStyle name="_지정과제2차심의결과(금액조정후최종)_1" xfId="145"/>
    <cellStyle name="_지정과제2차심의결과(금액조정후최종)_1_경영개선실적보고(전주공장)" xfId="146"/>
    <cellStyle name="_지정과제2차심의결과(금액조정후최종)_1_별첨1_2" xfId="147"/>
    <cellStyle name="_지정과제2차심의결과(금액조정후최종)_1_제안과제집계표(공장전체)" xfId="148"/>
    <cellStyle name="_지정과제2차심의결과(금액조정후최종)_경영개선실적보고(전주공장)" xfId="149"/>
    <cellStyle name="_지정과제2차심의결과(금액조정후최종)_별첨1_2" xfId="150"/>
    <cellStyle name="_지정과제2차심의결과(금액조정후최종)_제안과제집계표(공장전체)" xfId="151"/>
    <cellStyle name="_지정과제2차심의결과_1" xfId="152"/>
    <cellStyle name="_직접비산출근거" xfId="153"/>
    <cellStyle name="_집중관리(981231)" xfId="154"/>
    <cellStyle name="_집중관리(981231)_1" xfId="155"/>
    <cellStyle name="_집중관리(지정과제및 양식)" xfId="156"/>
    <cellStyle name="_집중관리(지정과제및 양식)_1" xfId="157"/>
    <cellStyle name="_집행갑지 " xfId="8"/>
    <cellStyle name="_축령산야영수련장조성및기타공사(동일)" xfId="158"/>
    <cellStyle name="_투찰내역서(신동가사)" xfId="159"/>
    <cellStyle name="_포항교도소(대동)" xfId="160"/>
    <cellStyle name="_포항교도소(원본)" xfId="161"/>
    <cellStyle name="_하도급양식" xfId="162"/>
    <cellStyle name="_호남선두계역외2개소연결통로" xfId="163"/>
    <cellStyle name="_홍제초등학교(강산)" xfId="164"/>
    <cellStyle name="_홍천중(강임계약내역)" xfId="165"/>
    <cellStyle name="¤@?e_TEST-1 " xfId="9"/>
    <cellStyle name="+,-,0" xfId="166"/>
    <cellStyle name="△ []" xfId="167"/>
    <cellStyle name="△ [0]" xfId="168"/>
    <cellStyle name="0" xfId="169"/>
    <cellStyle name="00" xfId="170"/>
    <cellStyle name="1" xfId="171"/>
    <cellStyle name="1)" xfId="332"/>
    <cellStyle name="1." xfId="333"/>
    <cellStyle name="1_강릉대학술정보지원센터총괄(월드2낙찰)" xfId="172"/>
    <cellStyle name="1_금강Ⅱ지구김제2-2공구토목공사(동도)" xfId="173"/>
    <cellStyle name="1_당동(청강)" xfId="174"/>
    <cellStyle name="1_대전서붕고하도급" xfId="175"/>
    <cellStyle name="1_등촌고등총괄(동현하도급)" xfId="176"/>
    <cellStyle name="1_마현~생창국도건설공사" xfId="177"/>
    <cellStyle name="1_명암지-산성간" xfId="178"/>
    <cellStyle name="1_봉곡중총괄(대지완결)" xfId="179"/>
    <cellStyle name="1_부대입찰확약서" xfId="180"/>
    <cellStyle name="1_새들초등학교(동성)" xfId="181"/>
    <cellStyle name="1_서울화일초(덕동)" xfId="182"/>
    <cellStyle name="1_수정갑지" xfId="183"/>
    <cellStyle name="1_시민계략공사" xfId="184"/>
    <cellStyle name="1_시민계략공사_전기공내역서" xfId="185"/>
    <cellStyle name="1_시민계략공사_전기-한남" xfId="186"/>
    <cellStyle name="1_인천북항관공선부두(수정내역)" xfId="187"/>
    <cellStyle name="1_장산중학교내역(혁성)" xfId="188"/>
    <cellStyle name="1_장산중학교내역(혁성업체)" xfId="189"/>
    <cellStyle name="1_장산중학교내역하도급(혁성)" xfId="190"/>
    <cellStyle name="1_전주시관내(이서~용정)건설공사(신화)" xfId="191"/>
    <cellStyle name="1_천천고고등학교교사신축공사(산출내역집계표)" xfId="192"/>
    <cellStyle name="1_포항교도소(대동)" xfId="193"/>
    <cellStyle name="1_포항교도소(원본)" xfId="194"/>
    <cellStyle name="1_하도급양식" xfId="195"/>
    <cellStyle name="2" xfId="196"/>
    <cellStyle name="60" xfId="197"/>
    <cellStyle name="82" xfId="198"/>
    <cellStyle name="Ā _x0010_က랐_xdc01_땯_x0001_" xfId="199"/>
    <cellStyle name="A¨­￠￢￠O [0]_INQUIRY ￠?￥i¨u¡AAⓒ￢Aⓒª " xfId="10"/>
    <cellStyle name="A¨­￠￢￠O_INQUIRY ￠?￥i¨u¡AAⓒ￢Aⓒª " xfId="11"/>
    <cellStyle name="a-4" xfId="200"/>
    <cellStyle name="Aee­ " xfId="12"/>
    <cellStyle name="AeE­ [0]_ 2ÆAAþº° " xfId="61"/>
    <cellStyle name="ÅëÈ­ [0]_»óºÎ¼ö·®Áý°è " xfId="977"/>
    <cellStyle name="AeE­ [0]_¼oAI¼º " xfId="978"/>
    <cellStyle name="ÅëÈ­ [0]_7°èÈ¹ " xfId="979"/>
    <cellStyle name="AeE­ [0]_INQUIRY ¿μ¾÷AßAø " xfId="13"/>
    <cellStyle name="ÅëÈ­ [0]_º»¼± ±æ¾î±úºÎ ¼ö·® Áý°èÇ¥ " xfId="14"/>
    <cellStyle name="AeE­ [0]_º≫¼± ±æ¾i±uºI ¼o·R Ay°eC￥ " xfId="15"/>
    <cellStyle name="Aee­ _공구분할내역(20020312)" xfId="201"/>
    <cellStyle name="AeE­_ 2ÆAAþº° " xfId="62"/>
    <cellStyle name="ÅëÈ­_»óºÎ¼ö·®Áý°è " xfId="981"/>
    <cellStyle name="AeE­_¼oAI¼º " xfId="982"/>
    <cellStyle name="ÅëÈ­_7°èÈ¹ " xfId="983"/>
    <cellStyle name="AeE­_INQUIRY ¿μ¾÷AßAø " xfId="16"/>
    <cellStyle name="ÅëÈ­_º»¼± ±æ¾î±úºÎ ¼ö·® Áý°èÇ¥ " xfId="17"/>
    <cellStyle name="AeE­_º≫¼± ±æ¾i±uºI ¼o·R Ay°eC￥ " xfId="18"/>
    <cellStyle name="AeE¡ⓒ [0]_INQUIRY ￠?￥i¨u¡AAⓒ￢Aⓒª " xfId="19"/>
    <cellStyle name="AeE¡ⓒ_INQUIRY ￠?￥i¨u¡AAⓒ￢Aⓒª " xfId="20"/>
    <cellStyle name="ALIGNMENT" xfId="202"/>
    <cellStyle name="AoA¤μCAo ¾EA½" xfId="203"/>
    <cellStyle name="AoA¤μCAo ¾EA½ 2" xfId="551"/>
    <cellStyle name="ARIAL" xfId="334"/>
    <cellStyle name="AÞ¸¶ [0]_ 2ÆAAþº° " xfId="63"/>
    <cellStyle name="ÄÞ¸¶ [0]_»óºÎ¼ö·®Áý°è " xfId="985"/>
    <cellStyle name="AÞ¸¶ [0]_°¡³ª´U " xfId="986"/>
    <cellStyle name="ÄÞ¸¶ [0]_7°èÈ¹ " xfId="987"/>
    <cellStyle name="AÞ¸¶ [0]_INQUIRY ¿μ¾÷AßAø " xfId="21"/>
    <cellStyle name="ÄÞ¸¶ [0]_º»¼± ±æ¾î±úºÎ ¼ö·® Áý°èÇ¥ " xfId="22"/>
    <cellStyle name="AÞ¸¶ [0]_º≫¼± ±æ¾i±uºI ¼o·R Ay°eC￥ " xfId="23"/>
    <cellStyle name="AÞ¸¶_ 2ÆAAþº° " xfId="64"/>
    <cellStyle name="ÄÞ¸¶_»óºÎ¼ö·®Áý°è " xfId="988"/>
    <cellStyle name="AÞ¸¶_¼oAI¼º " xfId="989"/>
    <cellStyle name="ÄÞ¸¶_7°èÈ¹ " xfId="990"/>
    <cellStyle name="AÞ¸¶_INQUIRY ¿μ¾÷AßAø " xfId="24"/>
    <cellStyle name="ÄÞ¸¶_º»¼± ±æ¾î±úºÎ ¼ö·® Áý°èÇ¥ " xfId="25"/>
    <cellStyle name="AÞ¸¶_º≫¼± ±æ¾i±uºI ¼o·R Ay°eC￥ " xfId="26"/>
    <cellStyle name="_x0001_b" xfId="204"/>
    <cellStyle name="C¡IA¨ª_¡ic¨u¡A¨￢I¨￢¡Æ AN¡Æe " xfId="27"/>
    <cellStyle name="C￥AØ_  FAB AIA¤  " xfId="28"/>
    <cellStyle name="Ç¥ÁØ_´ëºñÇ¥ (2)_1_ºÎ´ëÅä°ø " xfId="29"/>
    <cellStyle name="C￥AØ_´eºnC￥ (2)_ºI´eAa°ø " xfId="30"/>
    <cellStyle name="Ç¥ÁØ_´ëºñÇ¥ (2)_ºÎ´ëÅä°ø " xfId="31"/>
    <cellStyle name="C￥AØ_´eºnC￥ (2)_ºI´eAa°ø  10" xfId="984"/>
    <cellStyle name="Ç¥ÁØ_´ëºñÇ¥ (2)_ºÎ´ëÅä°ø  2" xfId="991"/>
    <cellStyle name="C￥AØ_´eºnC￥ (2)_ºI´eAa°ø  20" xfId="993"/>
    <cellStyle name="Ç¥ÁØ_¿µ¾÷ÇöÈ² " xfId="32"/>
    <cellStyle name="C￥AØ_¿μ¾÷CoE² " xfId="33"/>
    <cellStyle name="Ç¥ÁØ_»ç¾÷ºÎº° ÃÑ°è " xfId="34"/>
    <cellStyle name="C￥AØ_≫c¾÷ºIº° AN°e " xfId="35"/>
    <cellStyle name="Ç¥ÁØ_0N-HANDLING " xfId="36"/>
    <cellStyle name="C￥AØ_½CCa¿¹≫e¼­ " xfId="37"/>
    <cellStyle name="Ç¥ÁØ_5-1±¤°í " xfId="38"/>
    <cellStyle name="C￥AØ_53AO " xfId="39"/>
    <cellStyle name="Ç¥ÁØ_Áý°èÇ¥(2¿ù) " xfId="40"/>
    <cellStyle name="C￥AØ_C￥Ao _±aAØ1X_1-1°¡μ¿A² " xfId="41"/>
    <cellStyle name="Ç¥ÁØ_ÇöÀå°ü¸®ºñ(Áö¹æ) " xfId="42"/>
    <cellStyle name="C￥AØ_CoAa°u¸Rºn(Ao¹æ) " xfId="43"/>
    <cellStyle name="Ç¥ÁØ_FAX¾ç½Ä " xfId="44"/>
    <cellStyle name="C￥AØ_ºI´eAa°ø " xfId="45"/>
    <cellStyle name="Ç¥ÁØ_ºÎ´ëÅä°ø " xfId="46"/>
    <cellStyle name="C￥AØ_ºI´eAa°ø  10" xfId="976"/>
    <cellStyle name="Ç¥ÁØ_ºÎ´ëÅä°ø  2" xfId="992"/>
    <cellStyle name="C￥AØ_ºI´eAa°ø  20" xfId="980"/>
    <cellStyle name="Calc Currency (0)" xfId="205"/>
    <cellStyle name="category" xfId="206"/>
    <cellStyle name="Column Heading" xfId="207"/>
    <cellStyle name="Comma" xfId="47"/>
    <cellStyle name="Comma [0]" xfId="48"/>
    <cellStyle name="Comma 10" xfId="335"/>
    <cellStyle name="Comma 11" xfId="336"/>
    <cellStyle name="Comma 12" xfId="337"/>
    <cellStyle name="Comma 13" xfId="338"/>
    <cellStyle name="Comma 14" xfId="339"/>
    <cellStyle name="Comma 15" xfId="340"/>
    <cellStyle name="Comma 16" xfId="341"/>
    <cellStyle name="Comma 17" xfId="342"/>
    <cellStyle name="Comma 18" xfId="343"/>
    <cellStyle name="Comma 19" xfId="344"/>
    <cellStyle name="Comma 2" xfId="345"/>
    <cellStyle name="Comma 20" xfId="346"/>
    <cellStyle name="Comma 21" xfId="347"/>
    <cellStyle name="Comma 22" xfId="348"/>
    <cellStyle name="Comma 23" xfId="349"/>
    <cellStyle name="Comma 24" xfId="350"/>
    <cellStyle name="Comma 25" xfId="351"/>
    <cellStyle name="Comma 26" xfId="352"/>
    <cellStyle name="Comma 27" xfId="353"/>
    <cellStyle name="Comma 28" xfId="354"/>
    <cellStyle name="Comma 29" xfId="355"/>
    <cellStyle name="Comma 3" xfId="356"/>
    <cellStyle name="Comma 30" xfId="357"/>
    <cellStyle name="Comma 31" xfId="358"/>
    <cellStyle name="Comma 32" xfId="359"/>
    <cellStyle name="Comma 33" xfId="360"/>
    <cellStyle name="Comma 34" xfId="361"/>
    <cellStyle name="Comma 35" xfId="362"/>
    <cellStyle name="Comma 4" xfId="363"/>
    <cellStyle name="Comma 5" xfId="364"/>
    <cellStyle name="Comma 6" xfId="365"/>
    <cellStyle name="Comma 7" xfId="366"/>
    <cellStyle name="Comma 8" xfId="367"/>
    <cellStyle name="Comma 9" xfId="368"/>
    <cellStyle name="comma zerodec" xfId="208"/>
    <cellStyle name="Comma_ SG&amp;A Bridge " xfId="49"/>
    <cellStyle name="Comma0" xfId="209"/>
    <cellStyle name="Comm뼬_E&amp;ONW2" xfId="210"/>
    <cellStyle name="Copied" xfId="211"/>
    <cellStyle name="Curren?_x0012_퐀_x0017_?" xfId="212"/>
    <cellStyle name="Currency" xfId="50"/>
    <cellStyle name="Currency [0]" xfId="51"/>
    <cellStyle name="Currency 10" xfId="369"/>
    <cellStyle name="Currency 11" xfId="370"/>
    <cellStyle name="Currency 12" xfId="371"/>
    <cellStyle name="Currency 13" xfId="372"/>
    <cellStyle name="Currency 14" xfId="373"/>
    <cellStyle name="Currency 15" xfId="374"/>
    <cellStyle name="Currency 16" xfId="375"/>
    <cellStyle name="Currency 17" xfId="376"/>
    <cellStyle name="Currency 18" xfId="377"/>
    <cellStyle name="Currency 19" xfId="378"/>
    <cellStyle name="Currency 2" xfId="379"/>
    <cellStyle name="Currency 20" xfId="380"/>
    <cellStyle name="Currency 21" xfId="381"/>
    <cellStyle name="Currency 22" xfId="382"/>
    <cellStyle name="Currency 23" xfId="383"/>
    <cellStyle name="Currency 24" xfId="384"/>
    <cellStyle name="Currency 25" xfId="385"/>
    <cellStyle name="Currency 26" xfId="386"/>
    <cellStyle name="Currency 27" xfId="387"/>
    <cellStyle name="Currency 28" xfId="388"/>
    <cellStyle name="Currency 29" xfId="389"/>
    <cellStyle name="Currency 3" xfId="390"/>
    <cellStyle name="Currency 30" xfId="391"/>
    <cellStyle name="Currency 31" xfId="392"/>
    <cellStyle name="Currency 32" xfId="393"/>
    <cellStyle name="Currency 33" xfId="394"/>
    <cellStyle name="Currency 34" xfId="395"/>
    <cellStyle name="Currency 35" xfId="396"/>
    <cellStyle name="Currency 4" xfId="397"/>
    <cellStyle name="Currency 5" xfId="398"/>
    <cellStyle name="Currency 6" xfId="399"/>
    <cellStyle name="Currency 7" xfId="400"/>
    <cellStyle name="Currency 8" xfId="401"/>
    <cellStyle name="Currency 9" xfId="402"/>
    <cellStyle name="Currency_ SG&amp;A Bridge " xfId="52"/>
    <cellStyle name="Currency0" xfId="213"/>
    <cellStyle name="Currency1" xfId="53"/>
    <cellStyle name="Date" xfId="214"/>
    <cellStyle name="Date 10" xfId="403"/>
    <cellStyle name="Date 11" xfId="404"/>
    <cellStyle name="Date 2" xfId="405"/>
    <cellStyle name="Date 3" xfId="406"/>
    <cellStyle name="Date 4" xfId="407"/>
    <cellStyle name="Date 5" xfId="408"/>
    <cellStyle name="Date 6" xfId="409"/>
    <cellStyle name="Date 7" xfId="410"/>
    <cellStyle name="Date 8" xfId="411"/>
    <cellStyle name="Date 9" xfId="412"/>
    <cellStyle name="Date_토목분야원가계산서" xfId="413"/>
    <cellStyle name="Dezimal [0]_laroux" xfId="215"/>
    <cellStyle name="Dezimal_laroux" xfId="216"/>
    <cellStyle name="Dollar (zero dec)" xfId="217"/>
    <cellStyle name="Entered" xfId="218"/>
    <cellStyle name="F2" xfId="219"/>
    <cellStyle name="F3" xfId="220"/>
    <cellStyle name="F4" xfId="221"/>
    <cellStyle name="F5" xfId="222"/>
    <cellStyle name="F6" xfId="223"/>
    <cellStyle name="F7" xfId="224"/>
    <cellStyle name="F8" xfId="225"/>
    <cellStyle name="Fixed" xfId="226"/>
    <cellStyle name="Fixed 10" xfId="414"/>
    <cellStyle name="Fixed 11" xfId="415"/>
    <cellStyle name="Fixed 2" xfId="416"/>
    <cellStyle name="Fixed 3" xfId="417"/>
    <cellStyle name="Fixed 4" xfId="418"/>
    <cellStyle name="Fixed 5" xfId="419"/>
    <cellStyle name="Fixed 6" xfId="420"/>
    <cellStyle name="Fixed 7" xfId="421"/>
    <cellStyle name="Fixed 8" xfId="422"/>
    <cellStyle name="Fixed 9" xfId="423"/>
    <cellStyle name="Fixed_토목분야원가계산서" xfId="424"/>
    <cellStyle name="Followed Hyperlink" xfId="54"/>
    <cellStyle name="Grey" xfId="227"/>
    <cellStyle name="H1" xfId="228"/>
    <cellStyle name="H2" xfId="229"/>
    <cellStyle name="HEADER" xfId="230"/>
    <cellStyle name="Header1" xfId="231"/>
    <cellStyle name="Header2" xfId="232"/>
    <cellStyle name="Heading 1" xfId="233"/>
    <cellStyle name="Heading 2" xfId="234"/>
    <cellStyle name="Heading1" xfId="235"/>
    <cellStyle name="Heading1 10" xfId="425"/>
    <cellStyle name="Heading1 11" xfId="426"/>
    <cellStyle name="Heading1 2" xfId="427"/>
    <cellStyle name="Heading1 3" xfId="428"/>
    <cellStyle name="Heading1 4" xfId="429"/>
    <cellStyle name="Heading1 5" xfId="430"/>
    <cellStyle name="Heading1 6" xfId="431"/>
    <cellStyle name="Heading1 7" xfId="432"/>
    <cellStyle name="Heading1 8" xfId="433"/>
    <cellStyle name="Heading1 9" xfId="434"/>
    <cellStyle name="Heading1_토목분야원가계산서" xfId="435"/>
    <cellStyle name="Heading2" xfId="236"/>
    <cellStyle name="Heading2 10" xfId="436"/>
    <cellStyle name="Heading2 11" xfId="437"/>
    <cellStyle name="Heading2 2" xfId="438"/>
    <cellStyle name="Heading2 3" xfId="439"/>
    <cellStyle name="Heading2 4" xfId="440"/>
    <cellStyle name="Heading2 5" xfId="441"/>
    <cellStyle name="Heading2 6" xfId="442"/>
    <cellStyle name="Heading2 7" xfId="443"/>
    <cellStyle name="Heading2 8" xfId="444"/>
    <cellStyle name="Heading2 9" xfId="445"/>
    <cellStyle name="Heading2_토목분야원가계산서" xfId="446"/>
    <cellStyle name="Helv8_PFD4.XLS" xfId="237"/>
    <cellStyle name="Hyperlink" xfId="55"/>
    <cellStyle name="Input [yellow]" xfId="238"/>
    <cellStyle name="L`" xfId="239"/>
    <cellStyle name="M3" xfId="240"/>
    <cellStyle name="Milliers [0]_Arabian Spec" xfId="241"/>
    <cellStyle name="Milliers_Arabian Spec" xfId="242"/>
    <cellStyle name="mma_CASH &amp; DSO" xfId="243"/>
    <cellStyle name="Model" xfId="244"/>
    <cellStyle name="Mon?aire [0]_Arabian Spec" xfId="245"/>
    <cellStyle name="Mon?aire_Arabian Spec" xfId="246"/>
    <cellStyle name="no dec" xfId="247"/>
    <cellStyle name="normal" xfId="56"/>
    <cellStyle name="Normal - Style1" xfId="248"/>
    <cellStyle name="Normal - 유형1" xfId="249"/>
    <cellStyle name="Normal_ SG&amp;A Bridge " xfId="250"/>
    <cellStyle name="oft Excel]_x000d__x000a_Comment=The open=/f lines load custom functions into the Paste Function list._x000d__x000a_Maximized=3_x000d__x000a_AutoFormat=" xfId="251"/>
    <cellStyle name="Percent" xfId="57"/>
    <cellStyle name="Percent [2]" xfId="252"/>
    <cellStyle name="Percent 10" xfId="447"/>
    <cellStyle name="Percent 11" xfId="448"/>
    <cellStyle name="Percent 12" xfId="449"/>
    <cellStyle name="Percent 13" xfId="450"/>
    <cellStyle name="Percent 14" xfId="451"/>
    <cellStyle name="Percent 15" xfId="452"/>
    <cellStyle name="Percent 16" xfId="453"/>
    <cellStyle name="Percent 17" xfId="454"/>
    <cellStyle name="Percent 18" xfId="455"/>
    <cellStyle name="Percent 19" xfId="456"/>
    <cellStyle name="Percent 2" xfId="457"/>
    <cellStyle name="Percent 20" xfId="458"/>
    <cellStyle name="Percent 21" xfId="459"/>
    <cellStyle name="Percent 22" xfId="460"/>
    <cellStyle name="Percent 23" xfId="461"/>
    <cellStyle name="Percent 24" xfId="462"/>
    <cellStyle name="Percent 25" xfId="463"/>
    <cellStyle name="Percent 26" xfId="464"/>
    <cellStyle name="Percent 27" xfId="465"/>
    <cellStyle name="Percent 28" xfId="466"/>
    <cellStyle name="Percent 29" xfId="467"/>
    <cellStyle name="Percent 3" xfId="468"/>
    <cellStyle name="Percent 30" xfId="469"/>
    <cellStyle name="Percent 31" xfId="470"/>
    <cellStyle name="Percent 32" xfId="471"/>
    <cellStyle name="Percent 33" xfId="472"/>
    <cellStyle name="Percent 34" xfId="473"/>
    <cellStyle name="Percent 35" xfId="474"/>
    <cellStyle name="Percent 4" xfId="475"/>
    <cellStyle name="Percent 5" xfId="476"/>
    <cellStyle name="Percent 6" xfId="477"/>
    <cellStyle name="Percent 7" xfId="478"/>
    <cellStyle name="Percent 8" xfId="479"/>
    <cellStyle name="Percent 9" xfId="480"/>
    <cellStyle name="Percent_1.사전공사&amp;추가원가 제도(요령,각종 품의서 약식) " xfId="253"/>
    <cellStyle name="RevList" xfId="254"/>
    <cellStyle name="Standard_laroux" xfId="255"/>
    <cellStyle name="subhead" xfId="256"/>
    <cellStyle name="Subtotal" xfId="257"/>
    <cellStyle name="Title" xfId="258"/>
    <cellStyle name="title [1]" xfId="259"/>
    <cellStyle name="title [2]" xfId="260"/>
    <cellStyle name="Title_두산중공업 토목부대공(노귀재)" xfId="261"/>
    <cellStyle name="TON" xfId="262"/>
    <cellStyle name="Total" xfId="263"/>
    <cellStyle name="Total 10" xfId="481"/>
    <cellStyle name="Total 11" xfId="482"/>
    <cellStyle name="Total 2" xfId="483"/>
    <cellStyle name="Total 3" xfId="484"/>
    <cellStyle name="Total 4" xfId="485"/>
    <cellStyle name="Total 5" xfId="486"/>
    <cellStyle name="Total 6" xfId="487"/>
    <cellStyle name="Total 7" xfId="488"/>
    <cellStyle name="Total 8" xfId="489"/>
    <cellStyle name="Total 9" xfId="490"/>
    <cellStyle name="Total_토목분야원가계산서" xfId="491"/>
    <cellStyle name="UM" xfId="264"/>
    <cellStyle name="W?rung [0]_laroux" xfId="265"/>
    <cellStyle name="W?rung_laroux" xfId="266"/>
    <cellStyle name="|?ドE" xfId="267"/>
    <cellStyle name="가." xfId="492"/>
    <cellStyle name="고정소숫점" xfId="268"/>
    <cellStyle name="고정출력1" xfId="269"/>
    <cellStyle name="고정출력2" xfId="270"/>
    <cellStyle name="끼_x0001_?" xfId="271"/>
    <cellStyle name="날짜" xfId="272"/>
    <cellStyle name="내역서" xfId="273"/>
    <cellStyle name="달러" xfId="274"/>
    <cellStyle name="뒤에 오는 하이퍼링크_★옥천-증약(갑지만든것)" xfId="275"/>
    <cellStyle name="똿뗦먛귟 [0.00]_PRODUCT DETAIL Q1" xfId="276"/>
    <cellStyle name="똿뗦먛귟_PRODUCT DETAIL Q1" xfId="277"/>
    <cellStyle name="마이너스키" xfId="278"/>
    <cellStyle name="믅됞 [0.00]_PRODUCT DETAIL Q1" xfId="279"/>
    <cellStyle name="믅됞_PRODUCT DETAIL Q1" xfId="280"/>
    <cellStyle name="배분" xfId="281"/>
    <cellStyle name="백분율" xfId="69" builtinId="5" hidden="1"/>
    <cellStyle name="백분율 [△1]" xfId="282"/>
    <cellStyle name="백분율 [△2]" xfId="283"/>
    <cellStyle name="백분율 [0]" xfId="284"/>
    <cellStyle name="백분율 [0] 10" xfId="493"/>
    <cellStyle name="백분율 [0] 11" xfId="494"/>
    <cellStyle name="백분율 [0] 12" xfId="495"/>
    <cellStyle name="백분율 [0] 13" xfId="496"/>
    <cellStyle name="백분율 [0] 14" xfId="497"/>
    <cellStyle name="백분율 [0] 15" xfId="498"/>
    <cellStyle name="백분율 [0] 16" xfId="499"/>
    <cellStyle name="백분율 [0] 17" xfId="500"/>
    <cellStyle name="백분율 [0] 18" xfId="501"/>
    <cellStyle name="백분율 [0] 19" xfId="502"/>
    <cellStyle name="백분율 [0] 2" xfId="503"/>
    <cellStyle name="백분율 [0] 20" xfId="504"/>
    <cellStyle name="백분율 [0] 21" xfId="505"/>
    <cellStyle name="백분율 [0] 22" xfId="506"/>
    <cellStyle name="백분율 [0] 23" xfId="507"/>
    <cellStyle name="백분율 [0] 24" xfId="508"/>
    <cellStyle name="백분율 [0] 25" xfId="509"/>
    <cellStyle name="백분율 [0] 3" xfId="510"/>
    <cellStyle name="백분율 [0] 4" xfId="511"/>
    <cellStyle name="백분율 [0] 5" xfId="512"/>
    <cellStyle name="백분율 [0] 6" xfId="513"/>
    <cellStyle name="백분율 [0] 7" xfId="514"/>
    <cellStyle name="백분율 [0] 8" xfId="515"/>
    <cellStyle name="백분율 [0] 9" xfId="516"/>
    <cellStyle name="백분율 [2]" xfId="285"/>
    <cellStyle name="백분율 2" xfId="75"/>
    <cellStyle name="백분율 2 10" xfId="694"/>
    <cellStyle name="백분율 2 10 10" xfId="10541"/>
    <cellStyle name="백분율 2 10 10 2" xfId="27281"/>
    <cellStyle name="백분율 2 10 10 3" xfId="44001"/>
    <cellStyle name="백분율 2 10 11" xfId="13961"/>
    <cellStyle name="백분율 2 10 11 2" xfId="30701"/>
    <cellStyle name="백분율 2 10 11 3" xfId="47421"/>
    <cellStyle name="백분율 2 10 12" xfId="17445"/>
    <cellStyle name="백분율 2 10 13" xfId="34181"/>
    <cellStyle name="백분율 2 10 2" xfId="914"/>
    <cellStyle name="백분율 2 10 2 10" xfId="14181"/>
    <cellStyle name="백분율 2 10 2 10 2" xfId="30921"/>
    <cellStyle name="백분율 2 10 2 10 3" xfId="47641"/>
    <cellStyle name="백분율 2 10 2 11" xfId="17665"/>
    <cellStyle name="백분율 2 10 2 12" xfId="34401"/>
    <cellStyle name="백분율 2 10 2 2" xfId="1381"/>
    <cellStyle name="백분율 2 10 2 2 2" xfId="2661"/>
    <cellStyle name="백분율 2 10 2 2 2 2" xfId="6061"/>
    <cellStyle name="백분율 2 10 2 2 2 2 2" xfId="22801"/>
    <cellStyle name="백분율 2 10 2 2 2 2 3" xfId="39521"/>
    <cellStyle name="백분율 2 10 2 2 2 3" xfId="9481"/>
    <cellStyle name="백분율 2 10 2 2 2 3 2" xfId="26221"/>
    <cellStyle name="백분율 2 10 2 2 2 3 3" xfId="42941"/>
    <cellStyle name="백분율 2 10 2 2 2 4" xfId="12901"/>
    <cellStyle name="백분율 2 10 2 2 2 4 2" xfId="29641"/>
    <cellStyle name="백분율 2 10 2 2 2 4 3" xfId="46361"/>
    <cellStyle name="백분율 2 10 2 2 2 5" xfId="16321"/>
    <cellStyle name="백분율 2 10 2 2 2 5 2" xfId="33061"/>
    <cellStyle name="백분율 2 10 2 2 2 5 3" xfId="49781"/>
    <cellStyle name="백분율 2 10 2 2 2 6" xfId="19805"/>
    <cellStyle name="백분율 2 10 2 2 2 7" xfId="36121"/>
    <cellStyle name="백분율 2 10 2 2 3" xfId="4781"/>
    <cellStyle name="백분율 2 10 2 2 3 2" xfId="21521"/>
    <cellStyle name="백분율 2 10 2 2 3 3" xfId="38241"/>
    <cellStyle name="백분율 2 10 2 2 4" xfId="8201"/>
    <cellStyle name="백분율 2 10 2 2 4 2" xfId="24941"/>
    <cellStyle name="백분율 2 10 2 2 4 3" xfId="41661"/>
    <cellStyle name="백분율 2 10 2 2 5" xfId="11621"/>
    <cellStyle name="백분율 2 10 2 2 5 2" xfId="28361"/>
    <cellStyle name="백분율 2 10 2 2 5 3" xfId="45081"/>
    <cellStyle name="백분율 2 10 2 2 6" xfId="15041"/>
    <cellStyle name="백분율 2 10 2 2 6 2" xfId="31781"/>
    <cellStyle name="백분율 2 10 2 2 6 3" xfId="48501"/>
    <cellStyle name="백분율 2 10 2 2 7" xfId="18525"/>
    <cellStyle name="백분율 2 10 2 2 8" xfId="34841"/>
    <cellStyle name="백분율 2 10 2 3" xfId="1781"/>
    <cellStyle name="백분율 2 10 2 3 2" xfId="3061"/>
    <cellStyle name="백분율 2 10 2 3 2 2" xfId="6461"/>
    <cellStyle name="백분율 2 10 2 3 2 2 2" xfId="23201"/>
    <cellStyle name="백분율 2 10 2 3 2 2 3" xfId="39921"/>
    <cellStyle name="백분율 2 10 2 3 2 3" xfId="9881"/>
    <cellStyle name="백분율 2 10 2 3 2 3 2" xfId="26621"/>
    <cellStyle name="백분율 2 10 2 3 2 3 3" xfId="43341"/>
    <cellStyle name="백분율 2 10 2 3 2 4" xfId="13301"/>
    <cellStyle name="백분율 2 10 2 3 2 4 2" xfId="30041"/>
    <cellStyle name="백분율 2 10 2 3 2 4 3" xfId="46761"/>
    <cellStyle name="백분율 2 10 2 3 2 5" xfId="16721"/>
    <cellStyle name="백분율 2 10 2 3 2 5 2" xfId="33461"/>
    <cellStyle name="백분율 2 10 2 3 2 5 3" xfId="50181"/>
    <cellStyle name="백분율 2 10 2 3 2 6" xfId="20205"/>
    <cellStyle name="백분율 2 10 2 3 2 7" xfId="36521"/>
    <cellStyle name="백분율 2 10 2 3 3" xfId="5181"/>
    <cellStyle name="백분율 2 10 2 3 3 2" xfId="21921"/>
    <cellStyle name="백분율 2 10 2 3 3 3" xfId="38641"/>
    <cellStyle name="백분율 2 10 2 3 4" xfId="8601"/>
    <cellStyle name="백분율 2 10 2 3 4 2" xfId="25341"/>
    <cellStyle name="백분율 2 10 2 3 4 3" xfId="42061"/>
    <cellStyle name="백분율 2 10 2 3 5" xfId="12021"/>
    <cellStyle name="백분율 2 10 2 3 5 2" xfId="28761"/>
    <cellStyle name="백분율 2 10 2 3 5 3" xfId="45481"/>
    <cellStyle name="백분율 2 10 2 3 6" xfId="15441"/>
    <cellStyle name="백분율 2 10 2 3 6 2" xfId="32181"/>
    <cellStyle name="백분율 2 10 2 3 6 3" xfId="48901"/>
    <cellStyle name="백분율 2 10 2 3 7" xfId="18925"/>
    <cellStyle name="백분율 2 10 2 3 8" xfId="35241"/>
    <cellStyle name="백분율 2 10 2 4" xfId="2201"/>
    <cellStyle name="백분율 2 10 2 4 2" xfId="5601"/>
    <cellStyle name="백분율 2 10 2 4 2 2" xfId="22341"/>
    <cellStyle name="백분율 2 10 2 4 2 3" xfId="39061"/>
    <cellStyle name="백분율 2 10 2 4 3" xfId="9021"/>
    <cellStyle name="백분율 2 10 2 4 3 2" xfId="25761"/>
    <cellStyle name="백분율 2 10 2 4 3 3" xfId="42481"/>
    <cellStyle name="백분율 2 10 2 4 4" xfId="12441"/>
    <cellStyle name="백분율 2 10 2 4 4 2" xfId="29181"/>
    <cellStyle name="백분율 2 10 2 4 4 3" xfId="45901"/>
    <cellStyle name="백분율 2 10 2 4 5" xfId="15861"/>
    <cellStyle name="백분율 2 10 2 4 5 2" xfId="32601"/>
    <cellStyle name="백분율 2 10 2 4 5 3" xfId="49321"/>
    <cellStyle name="백분율 2 10 2 4 6" xfId="19345"/>
    <cellStyle name="백분율 2 10 2 4 7" xfId="35661"/>
    <cellStyle name="백분율 2 10 2 5" xfId="3521"/>
    <cellStyle name="백분율 2 10 2 5 2" xfId="6921"/>
    <cellStyle name="백분율 2 10 2 5 2 2" xfId="23661"/>
    <cellStyle name="백분율 2 10 2 5 2 3" xfId="40381"/>
    <cellStyle name="백분율 2 10 2 5 3" xfId="10341"/>
    <cellStyle name="백분율 2 10 2 5 3 2" xfId="27081"/>
    <cellStyle name="백분율 2 10 2 5 3 3" xfId="43801"/>
    <cellStyle name="백분율 2 10 2 5 4" xfId="13761"/>
    <cellStyle name="백분율 2 10 2 5 4 2" xfId="30501"/>
    <cellStyle name="백분율 2 10 2 5 4 3" xfId="47221"/>
    <cellStyle name="백분율 2 10 2 5 5" xfId="17181"/>
    <cellStyle name="백분율 2 10 2 5 5 2" xfId="33921"/>
    <cellStyle name="백분율 2 10 2 5 5 3" xfId="50641"/>
    <cellStyle name="백분율 2 10 2 5 6" xfId="20665"/>
    <cellStyle name="백분율 2 10 2 5 7" xfId="36981"/>
    <cellStyle name="백분율 2 10 2 6" xfId="4341"/>
    <cellStyle name="백분율 2 10 2 6 2" xfId="7761"/>
    <cellStyle name="백분율 2 10 2 6 2 2" xfId="24501"/>
    <cellStyle name="백분율 2 10 2 6 2 3" xfId="41221"/>
    <cellStyle name="백분율 2 10 2 6 3" xfId="11181"/>
    <cellStyle name="백분율 2 10 2 6 3 2" xfId="27921"/>
    <cellStyle name="백분율 2 10 2 6 3 3" xfId="44641"/>
    <cellStyle name="백분율 2 10 2 6 4" xfId="14601"/>
    <cellStyle name="백분율 2 10 2 6 4 2" xfId="31341"/>
    <cellStyle name="백분율 2 10 2 6 4 3" xfId="48061"/>
    <cellStyle name="백분율 2 10 2 6 5" xfId="18085"/>
    <cellStyle name="백분율 2 10 2 6 6" xfId="37801"/>
    <cellStyle name="백분율 2 10 2 7" xfId="3941"/>
    <cellStyle name="백분율 2 10 2 7 2" xfId="21081"/>
    <cellStyle name="백분율 2 10 2 7 3" xfId="37401"/>
    <cellStyle name="백분율 2 10 2 8" xfId="7341"/>
    <cellStyle name="백분율 2 10 2 8 2" xfId="24081"/>
    <cellStyle name="백분율 2 10 2 8 3" xfId="40801"/>
    <cellStyle name="백분율 2 10 2 9" xfId="10761"/>
    <cellStyle name="백분율 2 10 2 9 2" xfId="27501"/>
    <cellStyle name="백분율 2 10 2 9 3" xfId="44221"/>
    <cellStyle name="백분율 2 10 3" xfId="1221"/>
    <cellStyle name="백분율 2 10 3 2" xfId="2501"/>
    <cellStyle name="백분율 2 10 3 2 2" xfId="5901"/>
    <cellStyle name="백분율 2 10 3 2 2 2" xfId="22641"/>
    <cellStyle name="백분율 2 10 3 2 2 3" xfId="39361"/>
    <cellStyle name="백분율 2 10 3 2 3" xfId="9321"/>
    <cellStyle name="백분율 2 10 3 2 3 2" xfId="26061"/>
    <cellStyle name="백분율 2 10 3 2 3 3" xfId="42781"/>
    <cellStyle name="백분율 2 10 3 2 4" xfId="12741"/>
    <cellStyle name="백분율 2 10 3 2 4 2" xfId="29481"/>
    <cellStyle name="백분율 2 10 3 2 4 3" xfId="46201"/>
    <cellStyle name="백분율 2 10 3 2 5" xfId="16161"/>
    <cellStyle name="백분율 2 10 3 2 5 2" xfId="32901"/>
    <cellStyle name="백분율 2 10 3 2 5 3" xfId="49621"/>
    <cellStyle name="백분율 2 10 3 2 6" xfId="19645"/>
    <cellStyle name="백분율 2 10 3 2 7" xfId="35961"/>
    <cellStyle name="백분율 2 10 3 3" xfId="4621"/>
    <cellStyle name="백분율 2 10 3 3 2" xfId="21361"/>
    <cellStyle name="백분율 2 10 3 3 3" xfId="38081"/>
    <cellStyle name="백분율 2 10 3 4" xfId="8041"/>
    <cellStyle name="백분율 2 10 3 4 2" xfId="24781"/>
    <cellStyle name="백분율 2 10 3 4 3" xfId="41501"/>
    <cellStyle name="백분율 2 10 3 5" xfId="11461"/>
    <cellStyle name="백분율 2 10 3 5 2" xfId="28201"/>
    <cellStyle name="백분율 2 10 3 5 3" xfId="44921"/>
    <cellStyle name="백분율 2 10 3 6" xfId="14881"/>
    <cellStyle name="백분율 2 10 3 6 2" xfId="31621"/>
    <cellStyle name="백분율 2 10 3 6 3" xfId="48341"/>
    <cellStyle name="백분율 2 10 3 7" xfId="18365"/>
    <cellStyle name="백분율 2 10 3 8" xfId="34681"/>
    <cellStyle name="백분율 2 10 4" xfId="1561"/>
    <cellStyle name="백분율 2 10 4 2" xfId="2841"/>
    <cellStyle name="백분율 2 10 4 2 2" xfId="6241"/>
    <cellStyle name="백분율 2 10 4 2 2 2" xfId="22981"/>
    <cellStyle name="백분율 2 10 4 2 2 3" xfId="39701"/>
    <cellStyle name="백분율 2 10 4 2 3" xfId="9661"/>
    <cellStyle name="백분율 2 10 4 2 3 2" xfId="26401"/>
    <cellStyle name="백분율 2 10 4 2 3 3" xfId="43121"/>
    <cellStyle name="백분율 2 10 4 2 4" xfId="13081"/>
    <cellStyle name="백분율 2 10 4 2 4 2" xfId="29821"/>
    <cellStyle name="백분율 2 10 4 2 4 3" xfId="46541"/>
    <cellStyle name="백분율 2 10 4 2 5" xfId="16501"/>
    <cellStyle name="백분율 2 10 4 2 5 2" xfId="33241"/>
    <cellStyle name="백분율 2 10 4 2 5 3" xfId="49961"/>
    <cellStyle name="백분율 2 10 4 2 6" xfId="19985"/>
    <cellStyle name="백분율 2 10 4 2 7" xfId="36301"/>
    <cellStyle name="백분율 2 10 4 3" xfId="4961"/>
    <cellStyle name="백분율 2 10 4 3 2" xfId="21701"/>
    <cellStyle name="백분율 2 10 4 3 3" xfId="38421"/>
    <cellStyle name="백분율 2 10 4 4" xfId="8381"/>
    <cellStyle name="백분율 2 10 4 4 2" xfId="25121"/>
    <cellStyle name="백분율 2 10 4 4 3" xfId="41841"/>
    <cellStyle name="백분율 2 10 4 5" xfId="11801"/>
    <cellStyle name="백분율 2 10 4 5 2" xfId="28541"/>
    <cellStyle name="백분율 2 10 4 5 3" xfId="45261"/>
    <cellStyle name="백분율 2 10 4 6" xfId="15221"/>
    <cellStyle name="백분율 2 10 4 6 2" xfId="31961"/>
    <cellStyle name="백분율 2 10 4 6 3" xfId="48681"/>
    <cellStyle name="백분율 2 10 4 7" xfId="18705"/>
    <cellStyle name="백분율 2 10 4 8" xfId="35021"/>
    <cellStyle name="백분율 2 10 5" xfId="1981"/>
    <cellStyle name="백분율 2 10 5 2" xfId="5381"/>
    <cellStyle name="백분율 2 10 5 2 2" xfId="22121"/>
    <cellStyle name="백분율 2 10 5 2 3" xfId="38841"/>
    <cellStyle name="백분율 2 10 5 3" xfId="8801"/>
    <cellStyle name="백분율 2 10 5 3 2" xfId="25541"/>
    <cellStyle name="백분율 2 10 5 3 3" xfId="42261"/>
    <cellStyle name="백분율 2 10 5 4" xfId="12221"/>
    <cellStyle name="백분율 2 10 5 4 2" xfId="28961"/>
    <cellStyle name="백분율 2 10 5 4 3" xfId="45681"/>
    <cellStyle name="백분율 2 10 5 5" xfId="15641"/>
    <cellStyle name="백분율 2 10 5 5 2" xfId="32381"/>
    <cellStyle name="백분율 2 10 5 5 3" xfId="49101"/>
    <cellStyle name="백분율 2 10 5 6" xfId="19125"/>
    <cellStyle name="백분율 2 10 5 7" xfId="35441"/>
    <cellStyle name="백분율 2 10 6" xfId="3301"/>
    <cellStyle name="백분율 2 10 6 2" xfId="6701"/>
    <cellStyle name="백분율 2 10 6 2 2" xfId="23441"/>
    <cellStyle name="백분율 2 10 6 2 3" xfId="40161"/>
    <cellStyle name="백분율 2 10 6 3" xfId="10121"/>
    <cellStyle name="백분율 2 10 6 3 2" xfId="26861"/>
    <cellStyle name="백분율 2 10 6 3 3" xfId="43581"/>
    <cellStyle name="백분율 2 10 6 4" xfId="13541"/>
    <cellStyle name="백분율 2 10 6 4 2" xfId="30281"/>
    <cellStyle name="백분율 2 10 6 4 3" xfId="47001"/>
    <cellStyle name="백분율 2 10 6 5" xfId="16961"/>
    <cellStyle name="백분율 2 10 6 5 2" xfId="33701"/>
    <cellStyle name="백분율 2 10 6 5 3" xfId="50421"/>
    <cellStyle name="백분율 2 10 6 6" xfId="20445"/>
    <cellStyle name="백분율 2 10 6 7" xfId="36761"/>
    <cellStyle name="백분율 2 10 7" xfId="4121"/>
    <cellStyle name="백분율 2 10 7 2" xfId="7541"/>
    <cellStyle name="백분율 2 10 7 2 2" xfId="24281"/>
    <cellStyle name="백분율 2 10 7 2 3" xfId="41001"/>
    <cellStyle name="백분율 2 10 7 3" xfId="10961"/>
    <cellStyle name="백분율 2 10 7 3 2" xfId="27701"/>
    <cellStyle name="백분율 2 10 7 3 3" xfId="44421"/>
    <cellStyle name="백분율 2 10 7 4" xfId="14381"/>
    <cellStyle name="백분율 2 10 7 4 2" xfId="31121"/>
    <cellStyle name="백분율 2 10 7 4 3" xfId="47841"/>
    <cellStyle name="백분율 2 10 7 5" xfId="17865"/>
    <cellStyle name="백분율 2 10 7 6" xfId="37581"/>
    <cellStyle name="백분율 2 10 8" xfId="3721"/>
    <cellStyle name="백분율 2 10 8 2" xfId="20861"/>
    <cellStyle name="백분율 2 10 8 3" xfId="37181"/>
    <cellStyle name="백분율 2 10 9" xfId="7121"/>
    <cellStyle name="백분율 2 10 9 2" xfId="23861"/>
    <cellStyle name="백분율 2 10 9 3" xfId="40581"/>
    <cellStyle name="백분율 2 11" xfId="734"/>
    <cellStyle name="백분율 2 11 10" xfId="14001"/>
    <cellStyle name="백분율 2 11 10 2" xfId="30741"/>
    <cellStyle name="백분율 2 11 10 3" xfId="47461"/>
    <cellStyle name="백분율 2 11 11" xfId="17485"/>
    <cellStyle name="백분율 2 11 12" xfId="34221"/>
    <cellStyle name="백분율 2 11 2" xfId="1261"/>
    <cellStyle name="백분율 2 11 2 2" xfId="2541"/>
    <cellStyle name="백분율 2 11 2 2 2" xfId="5941"/>
    <cellStyle name="백분율 2 11 2 2 2 2" xfId="22681"/>
    <cellStyle name="백분율 2 11 2 2 2 3" xfId="39401"/>
    <cellStyle name="백분율 2 11 2 2 3" xfId="9361"/>
    <cellStyle name="백분율 2 11 2 2 3 2" xfId="26101"/>
    <cellStyle name="백분율 2 11 2 2 3 3" xfId="42821"/>
    <cellStyle name="백분율 2 11 2 2 4" xfId="12781"/>
    <cellStyle name="백분율 2 11 2 2 4 2" xfId="29521"/>
    <cellStyle name="백분율 2 11 2 2 4 3" xfId="46241"/>
    <cellStyle name="백분율 2 11 2 2 5" xfId="16201"/>
    <cellStyle name="백분율 2 11 2 2 5 2" xfId="32941"/>
    <cellStyle name="백분율 2 11 2 2 5 3" xfId="49661"/>
    <cellStyle name="백분율 2 11 2 2 6" xfId="19685"/>
    <cellStyle name="백분율 2 11 2 2 7" xfId="36001"/>
    <cellStyle name="백분율 2 11 2 3" xfId="4661"/>
    <cellStyle name="백분율 2 11 2 3 2" xfId="21401"/>
    <cellStyle name="백분율 2 11 2 3 3" xfId="38121"/>
    <cellStyle name="백분율 2 11 2 4" xfId="8081"/>
    <cellStyle name="백분율 2 11 2 4 2" xfId="24821"/>
    <cellStyle name="백분율 2 11 2 4 3" xfId="41541"/>
    <cellStyle name="백분율 2 11 2 5" xfId="11501"/>
    <cellStyle name="백분율 2 11 2 5 2" xfId="28241"/>
    <cellStyle name="백분율 2 11 2 5 3" xfId="44961"/>
    <cellStyle name="백분율 2 11 2 6" xfId="14921"/>
    <cellStyle name="백분율 2 11 2 6 2" xfId="31661"/>
    <cellStyle name="백분율 2 11 2 6 3" xfId="48381"/>
    <cellStyle name="백분율 2 11 2 7" xfId="18405"/>
    <cellStyle name="백분율 2 11 2 8" xfId="34721"/>
    <cellStyle name="백분율 2 11 3" xfId="1601"/>
    <cellStyle name="백분율 2 11 3 2" xfId="2881"/>
    <cellStyle name="백분율 2 11 3 2 2" xfId="6281"/>
    <cellStyle name="백분율 2 11 3 2 2 2" xfId="23021"/>
    <cellStyle name="백분율 2 11 3 2 2 3" xfId="39741"/>
    <cellStyle name="백분율 2 11 3 2 3" xfId="9701"/>
    <cellStyle name="백분율 2 11 3 2 3 2" xfId="26441"/>
    <cellStyle name="백분율 2 11 3 2 3 3" xfId="43161"/>
    <cellStyle name="백분율 2 11 3 2 4" xfId="13121"/>
    <cellStyle name="백분율 2 11 3 2 4 2" xfId="29861"/>
    <cellStyle name="백분율 2 11 3 2 4 3" xfId="46581"/>
    <cellStyle name="백분율 2 11 3 2 5" xfId="16541"/>
    <cellStyle name="백분율 2 11 3 2 5 2" xfId="33281"/>
    <cellStyle name="백분율 2 11 3 2 5 3" xfId="50001"/>
    <cellStyle name="백분율 2 11 3 2 6" xfId="20025"/>
    <cellStyle name="백분율 2 11 3 2 7" xfId="36341"/>
    <cellStyle name="백분율 2 11 3 3" xfId="5001"/>
    <cellStyle name="백분율 2 11 3 3 2" xfId="21741"/>
    <cellStyle name="백분율 2 11 3 3 3" xfId="38461"/>
    <cellStyle name="백분율 2 11 3 4" xfId="8421"/>
    <cellStyle name="백분율 2 11 3 4 2" xfId="25161"/>
    <cellStyle name="백분율 2 11 3 4 3" xfId="41881"/>
    <cellStyle name="백분율 2 11 3 5" xfId="11841"/>
    <cellStyle name="백분율 2 11 3 5 2" xfId="28581"/>
    <cellStyle name="백분율 2 11 3 5 3" xfId="45301"/>
    <cellStyle name="백분율 2 11 3 6" xfId="15261"/>
    <cellStyle name="백분율 2 11 3 6 2" xfId="32001"/>
    <cellStyle name="백분율 2 11 3 6 3" xfId="48721"/>
    <cellStyle name="백분율 2 11 3 7" xfId="18745"/>
    <cellStyle name="백분율 2 11 3 8" xfId="35061"/>
    <cellStyle name="백분율 2 11 4" xfId="2021"/>
    <cellStyle name="백분율 2 11 4 2" xfId="5421"/>
    <cellStyle name="백분율 2 11 4 2 2" xfId="22161"/>
    <cellStyle name="백분율 2 11 4 2 3" xfId="38881"/>
    <cellStyle name="백분율 2 11 4 3" xfId="8841"/>
    <cellStyle name="백분율 2 11 4 3 2" xfId="25581"/>
    <cellStyle name="백분율 2 11 4 3 3" xfId="42301"/>
    <cellStyle name="백분율 2 11 4 4" xfId="12261"/>
    <cellStyle name="백분율 2 11 4 4 2" xfId="29001"/>
    <cellStyle name="백분율 2 11 4 4 3" xfId="45721"/>
    <cellStyle name="백분율 2 11 4 5" xfId="15681"/>
    <cellStyle name="백분율 2 11 4 5 2" xfId="32421"/>
    <cellStyle name="백분율 2 11 4 5 3" xfId="49141"/>
    <cellStyle name="백분율 2 11 4 6" xfId="19165"/>
    <cellStyle name="백분율 2 11 4 7" xfId="35481"/>
    <cellStyle name="백분율 2 11 5" xfId="3341"/>
    <cellStyle name="백분율 2 11 5 2" xfId="6741"/>
    <cellStyle name="백분율 2 11 5 2 2" xfId="23481"/>
    <cellStyle name="백분율 2 11 5 2 3" xfId="40201"/>
    <cellStyle name="백분율 2 11 5 3" xfId="10161"/>
    <cellStyle name="백분율 2 11 5 3 2" xfId="26901"/>
    <cellStyle name="백분율 2 11 5 3 3" xfId="43621"/>
    <cellStyle name="백분율 2 11 5 4" xfId="13581"/>
    <cellStyle name="백분율 2 11 5 4 2" xfId="30321"/>
    <cellStyle name="백분율 2 11 5 4 3" xfId="47041"/>
    <cellStyle name="백분율 2 11 5 5" xfId="17001"/>
    <cellStyle name="백분율 2 11 5 5 2" xfId="33741"/>
    <cellStyle name="백분율 2 11 5 5 3" xfId="50461"/>
    <cellStyle name="백분율 2 11 5 6" xfId="20485"/>
    <cellStyle name="백분율 2 11 5 7" xfId="36801"/>
    <cellStyle name="백분율 2 11 6" xfId="4161"/>
    <cellStyle name="백분율 2 11 6 2" xfId="7581"/>
    <cellStyle name="백분율 2 11 6 2 2" xfId="24321"/>
    <cellStyle name="백분율 2 11 6 2 3" xfId="41041"/>
    <cellStyle name="백분율 2 11 6 3" xfId="11001"/>
    <cellStyle name="백분율 2 11 6 3 2" xfId="27741"/>
    <cellStyle name="백분율 2 11 6 3 3" xfId="44461"/>
    <cellStyle name="백분율 2 11 6 4" xfId="14421"/>
    <cellStyle name="백분율 2 11 6 4 2" xfId="31161"/>
    <cellStyle name="백분율 2 11 6 4 3" xfId="47881"/>
    <cellStyle name="백분율 2 11 6 5" xfId="17905"/>
    <cellStyle name="백분율 2 11 6 6" xfId="37621"/>
    <cellStyle name="백분율 2 11 7" xfId="3761"/>
    <cellStyle name="백분율 2 11 7 2" xfId="20901"/>
    <cellStyle name="백분율 2 11 7 3" xfId="37221"/>
    <cellStyle name="백분율 2 11 8" xfId="7161"/>
    <cellStyle name="백분율 2 11 8 2" xfId="23901"/>
    <cellStyle name="백분율 2 11 8 3" xfId="40621"/>
    <cellStyle name="백분율 2 11 9" xfId="10581"/>
    <cellStyle name="백분율 2 11 9 2" xfId="27321"/>
    <cellStyle name="백분율 2 11 9 3" xfId="44041"/>
    <cellStyle name="백분율 2 12" xfId="774"/>
    <cellStyle name="백분율 2 12 10" xfId="14041"/>
    <cellStyle name="백분율 2 12 10 2" xfId="30781"/>
    <cellStyle name="백분율 2 12 10 3" xfId="47501"/>
    <cellStyle name="백분율 2 12 11" xfId="17525"/>
    <cellStyle name="백분율 2 12 12" xfId="34261"/>
    <cellStyle name="백분율 2 12 2" xfId="1081"/>
    <cellStyle name="백분율 2 12 2 2" xfId="2361"/>
    <cellStyle name="백분율 2 12 2 2 2" xfId="5761"/>
    <cellStyle name="백분율 2 12 2 2 2 2" xfId="22501"/>
    <cellStyle name="백분율 2 12 2 2 2 3" xfId="39221"/>
    <cellStyle name="백분율 2 12 2 2 3" xfId="9181"/>
    <cellStyle name="백분율 2 12 2 2 3 2" xfId="25921"/>
    <cellStyle name="백분율 2 12 2 2 3 3" xfId="42641"/>
    <cellStyle name="백분율 2 12 2 2 4" xfId="12601"/>
    <cellStyle name="백분율 2 12 2 2 4 2" xfId="29341"/>
    <cellStyle name="백분율 2 12 2 2 4 3" xfId="46061"/>
    <cellStyle name="백분율 2 12 2 2 5" xfId="16021"/>
    <cellStyle name="백분율 2 12 2 2 5 2" xfId="32761"/>
    <cellStyle name="백분율 2 12 2 2 5 3" xfId="49481"/>
    <cellStyle name="백분율 2 12 2 2 6" xfId="19505"/>
    <cellStyle name="백분율 2 12 2 2 7" xfId="35821"/>
    <cellStyle name="백분율 2 12 2 3" xfId="4481"/>
    <cellStyle name="백분율 2 12 2 3 2" xfId="21221"/>
    <cellStyle name="백분율 2 12 2 3 3" xfId="37941"/>
    <cellStyle name="백분율 2 12 2 4" xfId="7901"/>
    <cellStyle name="백분율 2 12 2 4 2" xfId="24641"/>
    <cellStyle name="백분율 2 12 2 4 3" xfId="41361"/>
    <cellStyle name="백분율 2 12 2 5" xfId="11321"/>
    <cellStyle name="백분율 2 12 2 5 2" xfId="28061"/>
    <cellStyle name="백분율 2 12 2 5 3" xfId="44781"/>
    <cellStyle name="백분율 2 12 2 6" xfId="14741"/>
    <cellStyle name="백분율 2 12 2 6 2" xfId="31481"/>
    <cellStyle name="백분율 2 12 2 6 3" xfId="48201"/>
    <cellStyle name="백분율 2 12 2 7" xfId="18225"/>
    <cellStyle name="백분율 2 12 2 8" xfId="34541"/>
    <cellStyle name="백분율 2 12 3" xfId="1641"/>
    <cellStyle name="백분율 2 12 3 2" xfId="2921"/>
    <cellStyle name="백분율 2 12 3 2 2" xfId="6321"/>
    <cellStyle name="백분율 2 12 3 2 2 2" xfId="23061"/>
    <cellStyle name="백분율 2 12 3 2 2 3" xfId="39781"/>
    <cellStyle name="백분율 2 12 3 2 3" xfId="9741"/>
    <cellStyle name="백분율 2 12 3 2 3 2" xfId="26481"/>
    <cellStyle name="백분율 2 12 3 2 3 3" xfId="43201"/>
    <cellStyle name="백분율 2 12 3 2 4" xfId="13161"/>
    <cellStyle name="백분율 2 12 3 2 4 2" xfId="29901"/>
    <cellStyle name="백분율 2 12 3 2 4 3" xfId="46621"/>
    <cellStyle name="백분율 2 12 3 2 5" xfId="16581"/>
    <cellStyle name="백분율 2 12 3 2 5 2" xfId="33321"/>
    <cellStyle name="백분율 2 12 3 2 5 3" xfId="50041"/>
    <cellStyle name="백분율 2 12 3 2 6" xfId="20065"/>
    <cellStyle name="백분율 2 12 3 2 7" xfId="36381"/>
    <cellStyle name="백분율 2 12 3 3" xfId="5041"/>
    <cellStyle name="백분율 2 12 3 3 2" xfId="21781"/>
    <cellStyle name="백분율 2 12 3 3 3" xfId="38501"/>
    <cellStyle name="백분율 2 12 3 4" xfId="8461"/>
    <cellStyle name="백분율 2 12 3 4 2" xfId="25201"/>
    <cellStyle name="백분율 2 12 3 4 3" xfId="41921"/>
    <cellStyle name="백분율 2 12 3 5" xfId="11881"/>
    <cellStyle name="백분율 2 12 3 5 2" xfId="28621"/>
    <cellStyle name="백분율 2 12 3 5 3" xfId="45341"/>
    <cellStyle name="백분율 2 12 3 6" xfId="15301"/>
    <cellStyle name="백분율 2 12 3 6 2" xfId="32041"/>
    <cellStyle name="백분율 2 12 3 6 3" xfId="48761"/>
    <cellStyle name="백분율 2 12 3 7" xfId="18785"/>
    <cellStyle name="백분율 2 12 3 8" xfId="35101"/>
    <cellStyle name="백분율 2 12 4" xfId="2061"/>
    <cellStyle name="백분율 2 12 4 2" xfId="5461"/>
    <cellStyle name="백분율 2 12 4 2 2" xfId="22201"/>
    <cellStyle name="백분율 2 12 4 2 3" xfId="38921"/>
    <cellStyle name="백분율 2 12 4 3" xfId="8881"/>
    <cellStyle name="백분율 2 12 4 3 2" xfId="25621"/>
    <cellStyle name="백분율 2 12 4 3 3" xfId="42341"/>
    <cellStyle name="백분율 2 12 4 4" xfId="12301"/>
    <cellStyle name="백분율 2 12 4 4 2" xfId="29041"/>
    <cellStyle name="백분율 2 12 4 4 3" xfId="45761"/>
    <cellStyle name="백분율 2 12 4 5" xfId="15721"/>
    <cellStyle name="백분율 2 12 4 5 2" xfId="32461"/>
    <cellStyle name="백분율 2 12 4 5 3" xfId="49181"/>
    <cellStyle name="백분율 2 12 4 6" xfId="19205"/>
    <cellStyle name="백분율 2 12 4 7" xfId="35521"/>
    <cellStyle name="백분율 2 12 5" xfId="3381"/>
    <cellStyle name="백분율 2 12 5 2" xfId="6781"/>
    <cellStyle name="백분율 2 12 5 2 2" xfId="23521"/>
    <cellStyle name="백분율 2 12 5 2 3" xfId="40241"/>
    <cellStyle name="백분율 2 12 5 3" xfId="10201"/>
    <cellStyle name="백분율 2 12 5 3 2" xfId="26941"/>
    <cellStyle name="백분율 2 12 5 3 3" xfId="43661"/>
    <cellStyle name="백분율 2 12 5 4" xfId="13621"/>
    <cellStyle name="백분율 2 12 5 4 2" xfId="30361"/>
    <cellStyle name="백분율 2 12 5 4 3" xfId="47081"/>
    <cellStyle name="백분율 2 12 5 5" xfId="17041"/>
    <cellStyle name="백분율 2 12 5 5 2" xfId="33781"/>
    <cellStyle name="백분율 2 12 5 5 3" xfId="50501"/>
    <cellStyle name="백분율 2 12 5 6" xfId="20525"/>
    <cellStyle name="백분율 2 12 5 7" xfId="36841"/>
    <cellStyle name="백분율 2 12 6" xfId="4201"/>
    <cellStyle name="백분율 2 12 6 2" xfId="7621"/>
    <cellStyle name="백분율 2 12 6 2 2" xfId="24361"/>
    <cellStyle name="백분율 2 12 6 2 3" xfId="41081"/>
    <cellStyle name="백분율 2 12 6 3" xfId="11041"/>
    <cellStyle name="백분율 2 12 6 3 2" xfId="27781"/>
    <cellStyle name="백분율 2 12 6 3 3" xfId="44501"/>
    <cellStyle name="백분율 2 12 6 4" xfId="14461"/>
    <cellStyle name="백분율 2 12 6 4 2" xfId="31201"/>
    <cellStyle name="백분율 2 12 6 4 3" xfId="47921"/>
    <cellStyle name="백분율 2 12 6 5" xfId="17945"/>
    <cellStyle name="백분율 2 12 6 6" xfId="37661"/>
    <cellStyle name="백분율 2 12 7" xfId="3801"/>
    <cellStyle name="백분율 2 12 7 2" xfId="20941"/>
    <cellStyle name="백분율 2 12 7 3" xfId="37261"/>
    <cellStyle name="백분율 2 12 8" xfId="7201"/>
    <cellStyle name="백분율 2 12 8 2" xfId="23941"/>
    <cellStyle name="백분율 2 12 8 3" xfId="40661"/>
    <cellStyle name="백분율 2 12 9" xfId="10621"/>
    <cellStyle name="백분율 2 12 9 2" xfId="27361"/>
    <cellStyle name="백분율 2 12 9 3" xfId="44081"/>
    <cellStyle name="백분율 2 13" xfId="954"/>
    <cellStyle name="백분율 2 13 10" xfId="14221"/>
    <cellStyle name="백분율 2 13 10 2" xfId="30961"/>
    <cellStyle name="백분율 2 13 10 3" xfId="47681"/>
    <cellStyle name="백분율 2 13 11" xfId="17705"/>
    <cellStyle name="백분율 2 13 12" xfId="34441"/>
    <cellStyle name="백분율 2 13 2" xfId="1041"/>
    <cellStyle name="백분율 2 13 2 2" xfId="2321"/>
    <cellStyle name="백분율 2 13 2 2 2" xfId="5721"/>
    <cellStyle name="백분율 2 13 2 2 2 2" xfId="22461"/>
    <cellStyle name="백분율 2 13 2 2 2 3" xfId="39181"/>
    <cellStyle name="백분율 2 13 2 2 3" xfId="9141"/>
    <cellStyle name="백분율 2 13 2 2 3 2" xfId="25881"/>
    <cellStyle name="백분율 2 13 2 2 3 3" xfId="42601"/>
    <cellStyle name="백분율 2 13 2 2 4" xfId="12561"/>
    <cellStyle name="백분율 2 13 2 2 4 2" xfId="29301"/>
    <cellStyle name="백분율 2 13 2 2 4 3" xfId="46021"/>
    <cellStyle name="백분율 2 13 2 2 5" xfId="15981"/>
    <cellStyle name="백분율 2 13 2 2 5 2" xfId="32721"/>
    <cellStyle name="백분율 2 13 2 2 5 3" xfId="49441"/>
    <cellStyle name="백분율 2 13 2 2 6" xfId="19465"/>
    <cellStyle name="백분율 2 13 2 2 7" xfId="35781"/>
    <cellStyle name="백분율 2 13 2 3" xfId="4441"/>
    <cellStyle name="백분율 2 13 2 3 2" xfId="21181"/>
    <cellStyle name="백분율 2 13 2 3 3" xfId="37901"/>
    <cellStyle name="백분율 2 13 2 4" xfId="7861"/>
    <cellStyle name="백분율 2 13 2 4 2" xfId="24601"/>
    <cellStyle name="백분율 2 13 2 4 3" xfId="41321"/>
    <cellStyle name="백분율 2 13 2 5" xfId="11281"/>
    <cellStyle name="백분율 2 13 2 5 2" xfId="28021"/>
    <cellStyle name="백분율 2 13 2 5 3" xfId="44741"/>
    <cellStyle name="백분율 2 13 2 6" xfId="14701"/>
    <cellStyle name="백분율 2 13 2 6 2" xfId="31441"/>
    <cellStyle name="백분율 2 13 2 6 3" xfId="48161"/>
    <cellStyle name="백분율 2 13 2 7" xfId="18185"/>
    <cellStyle name="백분율 2 13 2 8" xfId="34501"/>
    <cellStyle name="백분율 2 13 3" xfId="1821"/>
    <cellStyle name="백분율 2 13 3 2" xfId="3101"/>
    <cellStyle name="백분율 2 13 3 2 2" xfId="6501"/>
    <cellStyle name="백분율 2 13 3 2 2 2" xfId="23241"/>
    <cellStyle name="백분율 2 13 3 2 2 3" xfId="39961"/>
    <cellStyle name="백분율 2 13 3 2 3" xfId="9921"/>
    <cellStyle name="백분율 2 13 3 2 3 2" xfId="26661"/>
    <cellStyle name="백분율 2 13 3 2 3 3" xfId="43381"/>
    <cellStyle name="백분율 2 13 3 2 4" xfId="13341"/>
    <cellStyle name="백분율 2 13 3 2 4 2" xfId="30081"/>
    <cellStyle name="백분율 2 13 3 2 4 3" xfId="46801"/>
    <cellStyle name="백분율 2 13 3 2 5" xfId="16761"/>
    <cellStyle name="백분율 2 13 3 2 5 2" xfId="33501"/>
    <cellStyle name="백분율 2 13 3 2 5 3" xfId="50221"/>
    <cellStyle name="백분율 2 13 3 2 6" xfId="20245"/>
    <cellStyle name="백분율 2 13 3 2 7" xfId="36561"/>
    <cellStyle name="백분율 2 13 3 3" xfId="5221"/>
    <cellStyle name="백분율 2 13 3 3 2" xfId="21961"/>
    <cellStyle name="백분율 2 13 3 3 3" xfId="38681"/>
    <cellStyle name="백분율 2 13 3 4" xfId="8641"/>
    <cellStyle name="백분율 2 13 3 4 2" xfId="25381"/>
    <cellStyle name="백분율 2 13 3 4 3" xfId="42101"/>
    <cellStyle name="백분율 2 13 3 5" xfId="12061"/>
    <cellStyle name="백분율 2 13 3 5 2" xfId="28801"/>
    <cellStyle name="백분율 2 13 3 5 3" xfId="45521"/>
    <cellStyle name="백분율 2 13 3 6" xfId="15481"/>
    <cellStyle name="백분율 2 13 3 6 2" xfId="32221"/>
    <cellStyle name="백분율 2 13 3 6 3" xfId="48941"/>
    <cellStyle name="백분율 2 13 3 7" xfId="18965"/>
    <cellStyle name="백분율 2 13 3 8" xfId="35281"/>
    <cellStyle name="백분율 2 13 4" xfId="2241"/>
    <cellStyle name="백분율 2 13 4 2" xfId="5641"/>
    <cellStyle name="백분율 2 13 4 2 2" xfId="22381"/>
    <cellStyle name="백분율 2 13 4 2 3" xfId="39101"/>
    <cellStyle name="백분율 2 13 4 3" xfId="9061"/>
    <cellStyle name="백분율 2 13 4 3 2" xfId="25801"/>
    <cellStyle name="백분율 2 13 4 3 3" xfId="42521"/>
    <cellStyle name="백분율 2 13 4 4" xfId="12481"/>
    <cellStyle name="백분율 2 13 4 4 2" xfId="29221"/>
    <cellStyle name="백분율 2 13 4 4 3" xfId="45941"/>
    <cellStyle name="백분율 2 13 4 5" xfId="15901"/>
    <cellStyle name="백분율 2 13 4 5 2" xfId="32641"/>
    <cellStyle name="백분율 2 13 4 5 3" xfId="49361"/>
    <cellStyle name="백분율 2 13 4 6" xfId="19385"/>
    <cellStyle name="백분율 2 13 4 7" xfId="35701"/>
    <cellStyle name="백분율 2 13 5" xfId="3561"/>
    <cellStyle name="백분율 2 13 5 2" xfId="6961"/>
    <cellStyle name="백분율 2 13 5 2 2" xfId="23701"/>
    <cellStyle name="백분율 2 13 5 2 3" xfId="40421"/>
    <cellStyle name="백분율 2 13 5 3" xfId="10381"/>
    <cellStyle name="백분율 2 13 5 3 2" xfId="27121"/>
    <cellStyle name="백분율 2 13 5 3 3" xfId="43841"/>
    <cellStyle name="백분율 2 13 5 4" xfId="13801"/>
    <cellStyle name="백분율 2 13 5 4 2" xfId="30541"/>
    <cellStyle name="백분율 2 13 5 4 3" xfId="47261"/>
    <cellStyle name="백분율 2 13 5 5" xfId="17221"/>
    <cellStyle name="백분율 2 13 5 5 2" xfId="33961"/>
    <cellStyle name="백분율 2 13 5 5 3" xfId="50681"/>
    <cellStyle name="백분율 2 13 5 6" xfId="20705"/>
    <cellStyle name="백분율 2 13 5 7" xfId="37021"/>
    <cellStyle name="백분율 2 13 6" xfId="4381"/>
    <cellStyle name="백분율 2 13 6 2" xfId="7801"/>
    <cellStyle name="백분율 2 13 6 2 2" xfId="24541"/>
    <cellStyle name="백분율 2 13 6 2 3" xfId="41261"/>
    <cellStyle name="백분율 2 13 6 3" xfId="11221"/>
    <cellStyle name="백분율 2 13 6 3 2" xfId="27961"/>
    <cellStyle name="백분율 2 13 6 3 3" xfId="44681"/>
    <cellStyle name="백분율 2 13 6 4" xfId="14641"/>
    <cellStyle name="백분율 2 13 6 4 2" xfId="31381"/>
    <cellStyle name="백분율 2 13 6 4 3" xfId="48101"/>
    <cellStyle name="백분율 2 13 6 5" xfId="18125"/>
    <cellStyle name="백분율 2 13 6 6" xfId="37841"/>
    <cellStyle name="백분율 2 13 7" xfId="3981"/>
    <cellStyle name="백분율 2 13 7 2" xfId="21121"/>
    <cellStyle name="백분율 2 13 7 3" xfId="37441"/>
    <cellStyle name="백분율 2 13 8" xfId="7381"/>
    <cellStyle name="백분율 2 13 8 2" xfId="24121"/>
    <cellStyle name="백분율 2 13 8 3" xfId="40841"/>
    <cellStyle name="백분율 2 13 9" xfId="10801"/>
    <cellStyle name="백분율 2 13 9 2" xfId="27541"/>
    <cellStyle name="백분율 2 13 9 3" xfId="44261"/>
    <cellStyle name="백분율 2 14" xfId="972"/>
    <cellStyle name="백분율 2 15" xfId="1001"/>
    <cellStyle name="백분율 2 15 2" xfId="2281"/>
    <cellStyle name="백분율 2 15 2 2" xfId="5681"/>
    <cellStyle name="백분율 2 15 2 2 2" xfId="22421"/>
    <cellStyle name="백분율 2 15 2 2 3" xfId="39141"/>
    <cellStyle name="백분율 2 15 2 3" xfId="9101"/>
    <cellStyle name="백분율 2 15 2 3 2" xfId="25841"/>
    <cellStyle name="백분율 2 15 2 3 3" xfId="42561"/>
    <cellStyle name="백분율 2 15 2 4" xfId="12521"/>
    <cellStyle name="백분율 2 15 2 4 2" xfId="29261"/>
    <cellStyle name="백분율 2 15 2 4 3" xfId="45981"/>
    <cellStyle name="백분율 2 15 2 5" xfId="15941"/>
    <cellStyle name="백분율 2 15 2 5 2" xfId="32681"/>
    <cellStyle name="백분율 2 15 2 5 3" xfId="49401"/>
    <cellStyle name="백분율 2 15 2 6" xfId="19425"/>
    <cellStyle name="백분율 2 15 2 7" xfId="35741"/>
    <cellStyle name="백분율 2 15 3" xfId="4401"/>
    <cellStyle name="백분율 2 15 3 2" xfId="21141"/>
    <cellStyle name="백분율 2 15 3 3" xfId="37861"/>
    <cellStyle name="백분율 2 15 4" xfId="7821"/>
    <cellStyle name="백분율 2 15 4 2" xfId="24561"/>
    <cellStyle name="백분율 2 15 4 3" xfId="41281"/>
    <cellStyle name="백분율 2 15 5" xfId="11241"/>
    <cellStyle name="백분율 2 15 5 2" xfId="27981"/>
    <cellStyle name="백분율 2 15 5 3" xfId="44701"/>
    <cellStyle name="백분율 2 15 6" xfId="14661"/>
    <cellStyle name="백분율 2 15 6 2" xfId="31401"/>
    <cellStyle name="백분율 2 15 6 3" xfId="48121"/>
    <cellStyle name="백분율 2 15 7" xfId="18145"/>
    <cellStyle name="백분율 2 15 8" xfId="34461"/>
    <cellStyle name="백분율 2 16" xfId="1421"/>
    <cellStyle name="백분율 2 16 2" xfId="2701"/>
    <cellStyle name="백분율 2 16 2 2" xfId="6101"/>
    <cellStyle name="백분율 2 16 2 2 2" xfId="22841"/>
    <cellStyle name="백분율 2 16 2 2 3" xfId="39561"/>
    <cellStyle name="백분율 2 16 2 3" xfId="9521"/>
    <cellStyle name="백분율 2 16 2 3 2" xfId="26261"/>
    <cellStyle name="백분율 2 16 2 3 3" xfId="42981"/>
    <cellStyle name="백분율 2 16 2 4" xfId="12941"/>
    <cellStyle name="백분율 2 16 2 4 2" xfId="29681"/>
    <cellStyle name="백분율 2 16 2 4 3" xfId="46401"/>
    <cellStyle name="백분율 2 16 2 5" xfId="16361"/>
    <cellStyle name="백분율 2 16 2 5 2" xfId="33101"/>
    <cellStyle name="백분율 2 16 2 5 3" xfId="49821"/>
    <cellStyle name="백분율 2 16 2 6" xfId="19845"/>
    <cellStyle name="백분율 2 16 2 7" xfId="36161"/>
    <cellStyle name="백분율 2 16 3" xfId="4821"/>
    <cellStyle name="백분율 2 16 3 2" xfId="21561"/>
    <cellStyle name="백분율 2 16 3 3" xfId="38281"/>
    <cellStyle name="백분율 2 16 4" xfId="8241"/>
    <cellStyle name="백분율 2 16 4 2" xfId="24981"/>
    <cellStyle name="백분율 2 16 4 3" xfId="41701"/>
    <cellStyle name="백분율 2 16 5" xfId="11661"/>
    <cellStyle name="백분율 2 16 5 2" xfId="28401"/>
    <cellStyle name="백분율 2 16 5 3" xfId="45121"/>
    <cellStyle name="백분율 2 16 6" xfId="15081"/>
    <cellStyle name="백분율 2 16 6 2" xfId="31821"/>
    <cellStyle name="백분율 2 16 6 3" xfId="48541"/>
    <cellStyle name="백분율 2 16 7" xfId="18565"/>
    <cellStyle name="백분율 2 16 8" xfId="34881"/>
    <cellStyle name="백분율 2 17" xfId="1841"/>
    <cellStyle name="백분율 2 17 2" xfId="5241"/>
    <cellStyle name="백분율 2 17 2 2" xfId="21981"/>
    <cellStyle name="백분율 2 17 2 3" xfId="38701"/>
    <cellStyle name="백분율 2 17 3" xfId="8661"/>
    <cellStyle name="백분율 2 17 3 2" xfId="25401"/>
    <cellStyle name="백분율 2 17 3 3" xfId="42121"/>
    <cellStyle name="백분율 2 17 4" xfId="12081"/>
    <cellStyle name="백분율 2 17 4 2" xfId="28821"/>
    <cellStyle name="백분율 2 17 4 3" xfId="45541"/>
    <cellStyle name="백분율 2 17 5" xfId="15501"/>
    <cellStyle name="백분율 2 17 5 2" xfId="32241"/>
    <cellStyle name="백분율 2 17 5 3" xfId="48961"/>
    <cellStyle name="백분율 2 17 6" xfId="18985"/>
    <cellStyle name="백분율 2 17 7" xfId="35301"/>
    <cellStyle name="백분율 2 18" xfId="2259"/>
    <cellStyle name="백분율 2 18 2" xfId="5659"/>
    <cellStyle name="백분율 2 18 2 2" xfId="22399"/>
    <cellStyle name="백분율 2 18 2 3" xfId="39119"/>
    <cellStyle name="백분율 2 18 3" xfId="9079"/>
    <cellStyle name="백분율 2 18 3 2" xfId="25819"/>
    <cellStyle name="백분율 2 18 3 3" xfId="42539"/>
    <cellStyle name="백분율 2 18 4" xfId="12499"/>
    <cellStyle name="백분율 2 18 4 2" xfId="29239"/>
    <cellStyle name="백분율 2 18 4 3" xfId="45959"/>
    <cellStyle name="백분율 2 18 5" xfId="15919"/>
    <cellStyle name="백분율 2 18 5 2" xfId="32659"/>
    <cellStyle name="백분율 2 18 5 3" xfId="49379"/>
    <cellStyle name="백분율 2 18 6" xfId="19403"/>
    <cellStyle name="백분율 2 18 7" xfId="35719"/>
    <cellStyle name="백분율 2 19" xfId="3121"/>
    <cellStyle name="백분율 2 19 2" xfId="6521"/>
    <cellStyle name="백분율 2 19 2 2" xfId="23261"/>
    <cellStyle name="백분율 2 19 2 3" xfId="39981"/>
    <cellStyle name="백분율 2 19 3" xfId="9941"/>
    <cellStyle name="백분율 2 19 3 2" xfId="26681"/>
    <cellStyle name="백분율 2 19 3 3" xfId="43401"/>
    <cellStyle name="백분율 2 19 4" xfId="13361"/>
    <cellStyle name="백분율 2 19 4 2" xfId="30101"/>
    <cellStyle name="백분율 2 19 4 3" xfId="46821"/>
    <cellStyle name="백분율 2 19 5" xfId="16781"/>
    <cellStyle name="백분율 2 19 5 2" xfId="33521"/>
    <cellStyle name="백분율 2 19 5 3" xfId="50241"/>
    <cellStyle name="백분율 2 19 6" xfId="20265"/>
    <cellStyle name="백분율 2 19 7" xfId="36581"/>
    <cellStyle name="백분율 2 2" xfId="528"/>
    <cellStyle name="백분율 2 2 10" xfId="739"/>
    <cellStyle name="백분율 2 2 10 10" xfId="14006"/>
    <cellStyle name="백분율 2 2 10 10 2" xfId="30746"/>
    <cellStyle name="백분율 2 2 10 10 3" xfId="47466"/>
    <cellStyle name="백분율 2 2 10 11" xfId="17490"/>
    <cellStyle name="백분율 2 2 10 12" xfId="34226"/>
    <cellStyle name="백분율 2 2 10 2" xfId="1266"/>
    <cellStyle name="백분율 2 2 10 2 2" xfId="2546"/>
    <cellStyle name="백분율 2 2 10 2 2 2" xfId="5946"/>
    <cellStyle name="백분율 2 2 10 2 2 2 2" xfId="22686"/>
    <cellStyle name="백분율 2 2 10 2 2 2 3" xfId="39406"/>
    <cellStyle name="백분율 2 2 10 2 2 3" xfId="9366"/>
    <cellStyle name="백분율 2 2 10 2 2 3 2" xfId="26106"/>
    <cellStyle name="백분율 2 2 10 2 2 3 3" xfId="42826"/>
    <cellStyle name="백분율 2 2 10 2 2 4" xfId="12786"/>
    <cellStyle name="백분율 2 2 10 2 2 4 2" xfId="29526"/>
    <cellStyle name="백분율 2 2 10 2 2 4 3" xfId="46246"/>
    <cellStyle name="백분율 2 2 10 2 2 5" xfId="16206"/>
    <cellStyle name="백분율 2 2 10 2 2 5 2" xfId="32946"/>
    <cellStyle name="백분율 2 2 10 2 2 5 3" xfId="49666"/>
    <cellStyle name="백분율 2 2 10 2 2 6" xfId="19690"/>
    <cellStyle name="백분율 2 2 10 2 2 7" xfId="36006"/>
    <cellStyle name="백분율 2 2 10 2 3" xfId="4666"/>
    <cellStyle name="백분율 2 2 10 2 3 2" xfId="21406"/>
    <cellStyle name="백분율 2 2 10 2 3 3" xfId="38126"/>
    <cellStyle name="백분율 2 2 10 2 4" xfId="8086"/>
    <cellStyle name="백분율 2 2 10 2 4 2" xfId="24826"/>
    <cellStyle name="백분율 2 2 10 2 4 3" xfId="41546"/>
    <cellStyle name="백분율 2 2 10 2 5" xfId="11506"/>
    <cellStyle name="백분율 2 2 10 2 5 2" xfId="28246"/>
    <cellStyle name="백분율 2 2 10 2 5 3" xfId="44966"/>
    <cellStyle name="백분율 2 2 10 2 6" xfId="14926"/>
    <cellStyle name="백분율 2 2 10 2 6 2" xfId="31666"/>
    <cellStyle name="백분율 2 2 10 2 6 3" xfId="48386"/>
    <cellStyle name="백분율 2 2 10 2 7" xfId="18410"/>
    <cellStyle name="백분율 2 2 10 2 8" xfId="34726"/>
    <cellStyle name="백분율 2 2 10 3" xfId="1606"/>
    <cellStyle name="백분율 2 2 10 3 2" xfId="2886"/>
    <cellStyle name="백분율 2 2 10 3 2 2" xfId="6286"/>
    <cellStyle name="백분율 2 2 10 3 2 2 2" xfId="23026"/>
    <cellStyle name="백분율 2 2 10 3 2 2 3" xfId="39746"/>
    <cellStyle name="백분율 2 2 10 3 2 3" xfId="9706"/>
    <cellStyle name="백분율 2 2 10 3 2 3 2" xfId="26446"/>
    <cellStyle name="백분율 2 2 10 3 2 3 3" xfId="43166"/>
    <cellStyle name="백분율 2 2 10 3 2 4" xfId="13126"/>
    <cellStyle name="백분율 2 2 10 3 2 4 2" xfId="29866"/>
    <cellStyle name="백분율 2 2 10 3 2 4 3" xfId="46586"/>
    <cellStyle name="백분율 2 2 10 3 2 5" xfId="16546"/>
    <cellStyle name="백분율 2 2 10 3 2 5 2" xfId="33286"/>
    <cellStyle name="백분율 2 2 10 3 2 5 3" xfId="50006"/>
    <cellStyle name="백분율 2 2 10 3 2 6" xfId="20030"/>
    <cellStyle name="백분율 2 2 10 3 2 7" xfId="36346"/>
    <cellStyle name="백분율 2 2 10 3 3" xfId="5006"/>
    <cellStyle name="백분율 2 2 10 3 3 2" xfId="21746"/>
    <cellStyle name="백분율 2 2 10 3 3 3" xfId="38466"/>
    <cellStyle name="백분율 2 2 10 3 4" xfId="8426"/>
    <cellStyle name="백분율 2 2 10 3 4 2" xfId="25166"/>
    <cellStyle name="백분율 2 2 10 3 4 3" xfId="41886"/>
    <cellStyle name="백분율 2 2 10 3 5" xfId="11846"/>
    <cellStyle name="백분율 2 2 10 3 5 2" xfId="28586"/>
    <cellStyle name="백분율 2 2 10 3 5 3" xfId="45306"/>
    <cellStyle name="백분율 2 2 10 3 6" xfId="15266"/>
    <cellStyle name="백분율 2 2 10 3 6 2" xfId="32006"/>
    <cellStyle name="백분율 2 2 10 3 6 3" xfId="48726"/>
    <cellStyle name="백분율 2 2 10 3 7" xfId="18750"/>
    <cellStyle name="백분율 2 2 10 3 8" xfId="35066"/>
    <cellStyle name="백분율 2 2 10 4" xfId="2026"/>
    <cellStyle name="백분율 2 2 10 4 2" xfId="5426"/>
    <cellStyle name="백분율 2 2 10 4 2 2" xfId="22166"/>
    <cellStyle name="백분율 2 2 10 4 2 3" xfId="38886"/>
    <cellStyle name="백분율 2 2 10 4 3" xfId="8846"/>
    <cellStyle name="백분율 2 2 10 4 3 2" xfId="25586"/>
    <cellStyle name="백분율 2 2 10 4 3 3" xfId="42306"/>
    <cellStyle name="백분율 2 2 10 4 4" xfId="12266"/>
    <cellStyle name="백분율 2 2 10 4 4 2" xfId="29006"/>
    <cellStyle name="백분율 2 2 10 4 4 3" xfId="45726"/>
    <cellStyle name="백분율 2 2 10 4 5" xfId="15686"/>
    <cellStyle name="백분율 2 2 10 4 5 2" xfId="32426"/>
    <cellStyle name="백분율 2 2 10 4 5 3" xfId="49146"/>
    <cellStyle name="백분율 2 2 10 4 6" xfId="19170"/>
    <cellStyle name="백분율 2 2 10 4 7" xfId="35486"/>
    <cellStyle name="백분율 2 2 10 5" xfId="3346"/>
    <cellStyle name="백분율 2 2 10 5 2" xfId="6746"/>
    <cellStyle name="백분율 2 2 10 5 2 2" xfId="23486"/>
    <cellStyle name="백분율 2 2 10 5 2 3" xfId="40206"/>
    <cellStyle name="백분율 2 2 10 5 3" xfId="10166"/>
    <cellStyle name="백분율 2 2 10 5 3 2" xfId="26906"/>
    <cellStyle name="백분율 2 2 10 5 3 3" xfId="43626"/>
    <cellStyle name="백분율 2 2 10 5 4" xfId="13586"/>
    <cellStyle name="백분율 2 2 10 5 4 2" xfId="30326"/>
    <cellStyle name="백분율 2 2 10 5 4 3" xfId="47046"/>
    <cellStyle name="백분율 2 2 10 5 5" xfId="17006"/>
    <cellStyle name="백분율 2 2 10 5 5 2" xfId="33746"/>
    <cellStyle name="백분율 2 2 10 5 5 3" xfId="50466"/>
    <cellStyle name="백분율 2 2 10 5 6" xfId="20490"/>
    <cellStyle name="백분율 2 2 10 5 7" xfId="36806"/>
    <cellStyle name="백분율 2 2 10 6" xfId="4166"/>
    <cellStyle name="백분율 2 2 10 6 2" xfId="7586"/>
    <cellStyle name="백분율 2 2 10 6 2 2" xfId="24326"/>
    <cellStyle name="백분율 2 2 10 6 2 3" xfId="41046"/>
    <cellStyle name="백분율 2 2 10 6 3" xfId="11006"/>
    <cellStyle name="백분율 2 2 10 6 3 2" xfId="27746"/>
    <cellStyle name="백분율 2 2 10 6 3 3" xfId="44466"/>
    <cellStyle name="백분율 2 2 10 6 4" xfId="14426"/>
    <cellStyle name="백분율 2 2 10 6 4 2" xfId="31166"/>
    <cellStyle name="백분율 2 2 10 6 4 3" xfId="47886"/>
    <cellStyle name="백분율 2 2 10 6 5" xfId="17910"/>
    <cellStyle name="백분율 2 2 10 6 6" xfId="37626"/>
    <cellStyle name="백분율 2 2 10 7" xfId="3766"/>
    <cellStyle name="백분율 2 2 10 7 2" xfId="20906"/>
    <cellStyle name="백분율 2 2 10 7 3" xfId="37226"/>
    <cellStyle name="백분율 2 2 10 8" xfId="7166"/>
    <cellStyle name="백분율 2 2 10 8 2" xfId="23906"/>
    <cellStyle name="백분율 2 2 10 8 3" xfId="40626"/>
    <cellStyle name="백분율 2 2 10 9" xfId="10586"/>
    <cellStyle name="백분율 2 2 10 9 2" xfId="27326"/>
    <cellStyle name="백분율 2 2 10 9 3" xfId="44046"/>
    <cellStyle name="백분율 2 2 11" xfId="779"/>
    <cellStyle name="백분율 2 2 11 10" xfId="14046"/>
    <cellStyle name="백분율 2 2 11 10 2" xfId="30786"/>
    <cellStyle name="백분율 2 2 11 10 3" xfId="47506"/>
    <cellStyle name="백분율 2 2 11 11" xfId="17530"/>
    <cellStyle name="백분율 2 2 11 12" xfId="34266"/>
    <cellStyle name="백분율 2 2 11 2" xfId="1086"/>
    <cellStyle name="백분율 2 2 11 2 2" xfId="2366"/>
    <cellStyle name="백분율 2 2 11 2 2 2" xfId="5766"/>
    <cellStyle name="백분율 2 2 11 2 2 2 2" xfId="22506"/>
    <cellStyle name="백분율 2 2 11 2 2 2 3" xfId="39226"/>
    <cellStyle name="백분율 2 2 11 2 2 3" xfId="9186"/>
    <cellStyle name="백분율 2 2 11 2 2 3 2" xfId="25926"/>
    <cellStyle name="백분율 2 2 11 2 2 3 3" xfId="42646"/>
    <cellStyle name="백분율 2 2 11 2 2 4" xfId="12606"/>
    <cellStyle name="백분율 2 2 11 2 2 4 2" xfId="29346"/>
    <cellStyle name="백분율 2 2 11 2 2 4 3" xfId="46066"/>
    <cellStyle name="백분율 2 2 11 2 2 5" xfId="16026"/>
    <cellStyle name="백분율 2 2 11 2 2 5 2" xfId="32766"/>
    <cellStyle name="백분율 2 2 11 2 2 5 3" xfId="49486"/>
    <cellStyle name="백분율 2 2 11 2 2 6" xfId="19510"/>
    <cellStyle name="백분율 2 2 11 2 2 7" xfId="35826"/>
    <cellStyle name="백분율 2 2 11 2 3" xfId="4486"/>
    <cellStyle name="백분율 2 2 11 2 3 2" xfId="21226"/>
    <cellStyle name="백분율 2 2 11 2 3 3" xfId="37946"/>
    <cellStyle name="백분율 2 2 11 2 4" xfId="7906"/>
    <cellStyle name="백분율 2 2 11 2 4 2" xfId="24646"/>
    <cellStyle name="백분율 2 2 11 2 4 3" xfId="41366"/>
    <cellStyle name="백분율 2 2 11 2 5" xfId="11326"/>
    <cellStyle name="백분율 2 2 11 2 5 2" xfId="28066"/>
    <cellStyle name="백분율 2 2 11 2 5 3" xfId="44786"/>
    <cellStyle name="백분율 2 2 11 2 6" xfId="14746"/>
    <cellStyle name="백분율 2 2 11 2 6 2" xfId="31486"/>
    <cellStyle name="백분율 2 2 11 2 6 3" xfId="48206"/>
    <cellStyle name="백분율 2 2 11 2 7" xfId="18230"/>
    <cellStyle name="백분율 2 2 11 2 8" xfId="34546"/>
    <cellStyle name="백분율 2 2 11 3" xfId="1646"/>
    <cellStyle name="백분율 2 2 11 3 2" xfId="2926"/>
    <cellStyle name="백분율 2 2 11 3 2 2" xfId="6326"/>
    <cellStyle name="백분율 2 2 11 3 2 2 2" xfId="23066"/>
    <cellStyle name="백분율 2 2 11 3 2 2 3" xfId="39786"/>
    <cellStyle name="백분율 2 2 11 3 2 3" xfId="9746"/>
    <cellStyle name="백분율 2 2 11 3 2 3 2" xfId="26486"/>
    <cellStyle name="백분율 2 2 11 3 2 3 3" xfId="43206"/>
    <cellStyle name="백분율 2 2 11 3 2 4" xfId="13166"/>
    <cellStyle name="백분율 2 2 11 3 2 4 2" xfId="29906"/>
    <cellStyle name="백분율 2 2 11 3 2 4 3" xfId="46626"/>
    <cellStyle name="백분율 2 2 11 3 2 5" xfId="16586"/>
    <cellStyle name="백분율 2 2 11 3 2 5 2" xfId="33326"/>
    <cellStyle name="백분율 2 2 11 3 2 5 3" xfId="50046"/>
    <cellStyle name="백분율 2 2 11 3 2 6" xfId="20070"/>
    <cellStyle name="백분율 2 2 11 3 2 7" xfId="36386"/>
    <cellStyle name="백분율 2 2 11 3 3" xfId="5046"/>
    <cellStyle name="백분율 2 2 11 3 3 2" xfId="21786"/>
    <cellStyle name="백분율 2 2 11 3 3 3" xfId="38506"/>
    <cellStyle name="백분율 2 2 11 3 4" xfId="8466"/>
    <cellStyle name="백분율 2 2 11 3 4 2" xfId="25206"/>
    <cellStyle name="백분율 2 2 11 3 4 3" xfId="41926"/>
    <cellStyle name="백분율 2 2 11 3 5" xfId="11886"/>
    <cellStyle name="백분율 2 2 11 3 5 2" xfId="28626"/>
    <cellStyle name="백분율 2 2 11 3 5 3" xfId="45346"/>
    <cellStyle name="백분율 2 2 11 3 6" xfId="15306"/>
    <cellStyle name="백분율 2 2 11 3 6 2" xfId="32046"/>
    <cellStyle name="백분율 2 2 11 3 6 3" xfId="48766"/>
    <cellStyle name="백분율 2 2 11 3 7" xfId="18790"/>
    <cellStyle name="백분율 2 2 11 3 8" xfId="35106"/>
    <cellStyle name="백분율 2 2 11 4" xfId="2066"/>
    <cellStyle name="백분율 2 2 11 4 2" xfId="5466"/>
    <cellStyle name="백분율 2 2 11 4 2 2" xfId="22206"/>
    <cellStyle name="백분율 2 2 11 4 2 3" xfId="38926"/>
    <cellStyle name="백분율 2 2 11 4 3" xfId="8886"/>
    <cellStyle name="백분율 2 2 11 4 3 2" xfId="25626"/>
    <cellStyle name="백분율 2 2 11 4 3 3" xfId="42346"/>
    <cellStyle name="백분율 2 2 11 4 4" xfId="12306"/>
    <cellStyle name="백분율 2 2 11 4 4 2" xfId="29046"/>
    <cellStyle name="백분율 2 2 11 4 4 3" xfId="45766"/>
    <cellStyle name="백분율 2 2 11 4 5" xfId="15726"/>
    <cellStyle name="백분율 2 2 11 4 5 2" xfId="32466"/>
    <cellStyle name="백분율 2 2 11 4 5 3" xfId="49186"/>
    <cellStyle name="백분율 2 2 11 4 6" xfId="19210"/>
    <cellStyle name="백분율 2 2 11 4 7" xfId="35526"/>
    <cellStyle name="백분율 2 2 11 5" xfId="3386"/>
    <cellStyle name="백분율 2 2 11 5 2" xfId="6786"/>
    <cellStyle name="백분율 2 2 11 5 2 2" xfId="23526"/>
    <cellStyle name="백분율 2 2 11 5 2 3" xfId="40246"/>
    <cellStyle name="백분율 2 2 11 5 3" xfId="10206"/>
    <cellStyle name="백분율 2 2 11 5 3 2" xfId="26946"/>
    <cellStyle name="백분율 2 2 11 5 3 3" xfId="43666"/>
    <cellStyle name="백분율 2 2 11 5 4" xfId="13626"/>
    <cellStyle name="백분율 2 2 11 5 4 2" xfId="30366"/>
    <cellStyle name="백분율 2 2 11 5 4 3" xfId="47086"/>
    <cellStyle name="백분율 2 2 11 5 5" xfId="17046"/>
    <cellStyle name="백분율 2 2 11 5 5 2" xfId="33786"/>
    <cellStyle name="백분율 2 2 11 5 5 3" xfId="50506"/>
    <cellStyle name="백분율 2 2 11 5 6" xfId="20530"/>
    <cellStyle name="백분율 2 2 11 5 7" xfId="36846"/>
    <cellStyle name="백분율 2 2 11 6" xfId="4206"/>
    <cellStyle name="백분율 2 2 11 6 2" xfId="7626"/>
    <cellStyle name="백분율 2 2 11 6 2 2" xfId="24366"/>
    <cellStyle name="백분율 2 2 11 6 2 3" xfId="41086"/>
    <cellStyle name="백분율 2 2 11 6 3" xfId="11046"/>
    <cellStyle name="백분율 2 2 11 6 3 2" xfId="27786"/>
    <cellStyle name="백분율 2 2 11 6 3 3" xfId="44506"/>
    <cellStyle name="백분율 2 2 11 6 4" xfId="14466"/>
    <cellStyle name="백분율 2 2 11 6 4 2" xfId="31206"/>
    <cellStyle name="백분율 2 2 11 6 4 3" xfId="47926"/>
    <cellStyle name="백분율 2 2 11 6 5" xfId="17950"/>
    <cellStyle name="백분율 2 2 11 6 6" xfId="37666"/>
    <cellStyle name="백분율 2 2 11 7" xfId="3806"/>
    <cellStyle name="백분율 2 2 11 7 2" xfId="20946"/>
    <cellStyle name="백분율 2 2 11 7 3" xfId="37266"/>
    <cellStyle name="백분율 2 2 11 8" xfId="7206"/>
    <cellStyle name="백분율 2 2 11 8 2" xfId="23946"/>
    <cellStyle name="백분율 2 2 11 8 3" xfId="40666"/>
    <cellStyle name="백분율 2 2 11 9" xfId="10626"/>
    <cellStyle name="백분율 2 2 11 9 2" xfId="27366"/>
    <cellStyle name="백분율 2 2 11 9 3" xfId="44086"/>
    <cellStyle name="백분율 2 2 12" xfId="959"/>
    <cellStyle name="백분율 2 2 12 10" xfId="14226"/>
    <cellStyle name="백분율 2 2 12 10 2" xfId="30966"/>
    <cellStyle name="백분율 2 2 12 10 3" xfId="47686"/>
    <cellStyle name="백분율 2 2 12 11" xfId="17710"/>
    <cellStyle name="백분율 2 2 12 12" xfId="34446"/>
    <cellStyle name="백분율 2 2 12 2" xfId="1046"/>
    <cellStyle name="백분율 2 2 12 2 2" xfId="2326"/>
    <cellStyle name="백분율 2 2 12 2 2 2" xfId="5726"/>
    <cellStyle name="백분율 2 2 12 2 2 2 2" xfId="22466"/>
    <cellStyle name="백분율 2 2 12 2 2 2 3" xfId="39186"/>
    <cellStyle name="백분율 2 2 12 2 2 3" xfId="9146"/>
    <cellStyle name="백분율 2 2 12 2 2 3 2" xfId="25886"/>
    <cellStyle name="백분율 2 2 12 2 2 3 3" xfId="42606"/>
    <cellStyle name="백분율 2 2 12 2 2 4" xfId="12566"/>
    <cellStyle name="백분율 2 2 12 2 2 4 2" xfId="29306"/>
    <cellStyle name="백분율 2 2 12 2 2 4 3" xfId="46026"/>
    <cellStyle name="백분율 2 2 12 2 2 5" xfId="15986"/>
    <cellStyle name="백분율 2 2 12 2 2 5 2" xfId="32726"/>
    <cellStyle name="백분율 2 2 12 2 2 5 3" xfId="49446"/>
    <cellStyle name="백분율 2 2 12 2 2 6" xfId="19470"/>
    <cellStyle name="백분율 2 2 12 2 2 7" xfId="35786"/>
    <cellStyle name="백분율 2 2 12 2 3" xfId="4446"/>
    <cellStyle name="백분율 2 2 12 2 3 2" xfId="21186"/>
    <cellStyle name="백분율 2 2 12 2 3 3" xfId="37906"/>
    <cellStyle name="백분율 2 2 12 2 4" xfId="7866"/>
    <cellStyle name="백분율 2 2 12 2 4 2" xfId="24606"/>
    <cellStyle name="백분율 2 2 12 2 4 3" xfId="41326"/>
    <cellStyle name="백분율 2 2 12 2 5" xfId="11286"/>
    <cellStyle name="백분율 2 2 12 2 5 2" xfId="28026"/>
    <cellStyle name="백분율 2 2 12 2 5 3" xfId="44746"/>
    <cellStyle name="백분율 2 2 12 2 6" xfId="14706"/>
    <cellStyle name="백분율 2 2 12 2 6 2" xfId="31446"/>
    <cellStyle name="백분율 2 2 12 2 6 3" xfId="48166"/>
    <cellStyle name="백분율 2 2 12 2 7" xfId="18190"/>
    <cellStyle name="백분율 2 2 12 2 8" xfId="34506"/>
    <cellStyle name="백분율 2 2 12 3" xfId="1826"/>
    <cellStyle name="백분율 2 2 12 3 2" xfId="3106"/>
    <cellStyle name="백분율 2 2 12 3 2 2" xfId="6506"/>
    <cellStyle name="백분율 2 2 12 3 2 2 2" xfId="23246"/>
    <cellStyle name="백분율 2 2 12 3 2 2 3" xfId="39966"/>
    <cellStyle name="백분율 2 2 12 3 2 3" xfId="9926"/>
    <cellStyle name="백분율 2 2 12 3 2 3 2" xfId="26666"/>
    <cellStyle name="백분율 2 2 12 3 2 3 3" xfId="43386"/>
    <cellStyle name="백분율 2 2 12 3 2 4" xfId="13346"/>
    <cellStyle name="백분율 2 2 12 3 2 4 2" xfId="30086"/>
    <cellStyle name="백분율 2 2 12 3 2 4 3" xfId="46806"/>
    <cellStyle name="백분율 2 2 12 3 2 5" xfId="16766"/>
    <cellStyle name="백분율 2 2 12 3 2 5 2" xfId="33506"/>
    <cellStyle name="백분율 2 2 12 3 2 5 3" xfId="50226"/>
    <cellStyle name="백분율 2 2 12 3 2 6" xfId="20250"/>
    <cellStyle name="백분율 2 2 12 3 2 7" xfId="36566"/>
    <cellStyle name="백분율 2 2 12 3 3" xfId="5226"/>
    <cellStyle name="백분율 2 2 12 3 3 2" xfId="21966"/>
    <cellStyle name="백분율 2 2 12 3 3 3" xfId="38686"/>
    <cellStyle name="백분율 2 2 12 3 4" xfId="8646"/>
    <cellStyle name="백분율 2 2 12 3 4 2" xfId="25386"/>
    <cellStyle name="백분율 2 2 12 3 4 3" xfId="42106"/>
    <cellStyle name="백분율 2 2 12 3 5" xfId="12066"/>
    <cellStyle name="백분율 2 2 12 3 5 2" xfId="28806"/>
    <cellStyle name="백분율 2 2 12 3 5 3" xfId="45526"/>
    <cellStyle name="백분율 2 2 12 3 6" xfId="15486"/>
    <cellStyle name="백분율 2 2 12 3 6 2" xfId="32226"/>
    <cellStyle name="백분율 2 2 12 3 6 3" xfId="48946"/>
    <cellStyle name="백분율 2 2 12 3 7" xfId="18970"/>
    <cellStyle name="백분율 2 2 12 3 8" xfId="35286"/>
    <cellStyle name="백분율 2 2 12 4" xfId="2246"/>
    <cellStyle name="백분율 2 2 12 4 2" xfId="5646"/>
    <cellStyle name="백분율 2 2 12 4 2 2" xfId="22386"/>
    <cellStyle name="백분율 2 2 12 4 2 3" xfId="39106"/>
    <cellStyle name="백분율 2 2 12 4 3" xfId="9066"/>
    <cellStyle name="백분율 2 2 12 4 3 2" xfId="25806"/>
    <cellStyle name="백분율 2 2 12 4 3 3" xfId="42526"/>
    <cellStyle name="백분율 2 2 12 4 4" xfId="12486"/>
    <cellStyle name="백분율 2 2 12 4 4 2" xfId="29226"/>
    <cellStyle name="백분율 2 2 12 4 4 3" xfId="45946"/>
    <cellStyle name="백분율 2 2 12 4 5" xfId="15906"/>
    <cellStyle name="백분율 2 2 12 4 5 2" xfId="32646"/>
    <cellStyle name="백분율 2 2 12 4 5 3" xfId="49366"/>
    <cellStyle name="백분율 2 2 12 4 6" xfId="19390"/>
    <cellStyle name="백분율 2 2 12 4 7" xfId="35706"/>
    <cellStyle name="백분율 2 2 12 5" xfId="3566"/>
    <cellStyle name="백분율 2 2 12 5 2" xfId="6966"/>
    <cellStyle name="백분율 2 2 12 5 2 2" xfId="23706"/>
    <cellStyle name="백분율 2 2 12 5 2 3" xfId="40426"/>
    <cellStyle name="백분율 2 2 12 5 3" xfId="10386"/>
    <cellStyle name="백분율 2 2 12 5 3 2" xfId="27126"/>
    <cellStyle name="백분율 2 2 12 5 3 3" xfId="43846"/>
    <cellStyle name="백분율 2 2 12 5 4" xfId="13806"/>
    <cellStyle name="백분율 2 2 12 5 4 2" xfId="30546"/>
    <cellStyle name="백분율 2 2 12 5 4 3" xfId="47266"/>
    <cellStyle name="백분율 2 2 12 5 5" xfId="17226"/>
    <cellStyle name="백분율 2 2 12 5 5 2" xfId="33966"/>
    <cellStyle name="백분율 2 2 12 5 5 3" xfId="50686"/>
    <cellStyle name="백분율 2 2 12 5 6" xfId="20710"/>
    <cellStyle name="백분율 2 2 12 5 7" xfId="37026"/>
    <cellStyle name="백분율 2 2 12 6" xfId="4386"/>
    <cellStyle name="백분율 2 2 12 6 2" xfId="7806"/>
    <cellStyle name="백분율 2 2 12 6 2 2" xfId="24546"/>
    <cellStyle name="백분율 2 2 12 6 2 3" xfId="41266"/>
    <cellStyle name="백분율 2 2 12 6 3" xfId="11226"/>
    <cellStyle name="백분율 2 2 12 6 3 2" xfId="27966"/>
    <cellStyle name="백분율 2 2 12 6 3 3" xfId="44686"/>
    <cellStyle name="백분율 2 2 12 6 4" xfId="14646"/>
    <cellStyle name="백분율 2 2 12 6 4 2" xfId="31386"/>
    <cellStyle name="백분율 2 2 12 6 4 3" xfId="48106"/>
    <cellStyle name="백분율 2 2 12 6 5" xfId="18130"/>
    <cellStyle name="백분율 2 2 12 6 6" xfId="37846"/>
    <cellStyle name="백분율 2 2 12 7" xfId="3986"/>
    <cellStyle name="백분율 2 2 12 7 2" xfId="21126"/>
    <cellStyle name="백분율 2 2 12 7 3" xfId="37446"/>
    <cellStyle name="백분율 2 2 12 8" xfId="7386"/>
    <cellStyle name="백분율 2 2 12 8 2" xfId="24126"/>
    <cellStyle name="백분율 2 2 12 8 3" xfId="40846"/>
    <cellStyle name="백분율 2 2 12 9" xfId="10806"/>
    <cellStyle name="백분율 2 2 12 9 2" xfId="27546"/>
    <cellStyle name="백분율 2 2 12 9 3" xfId="44266"/>
    <cellStyle name="백분율 2 2 13" xfId="1006"/>
    <cellStyle name="백분율 2 2 13 2" xfId="2286"/>
    <cellStyle name="백분율 2 2 13 2 2" xfId="5686"/>
    <cellStyle name="백분율 2 2 13 2 2 2" xfId="22426"/>
    <cellStyle name="백분율 2 2 13 2 2 3" xfId="39146"/>
    <cellStyle name="백분율 2 2 13 2 3" xfId="9106"/>
    <cellStyle name="백분율 2 2 13 2 3 2" xfId="25846"/>
    <cellStyle name="백분율 2 2 13 2 3 3" xfId="42566"/>
    <cellStyle name="백분율 2 2 13 2 4" xfId="12526"/>
    <cellStyle name="백분율 2 2 13 2 4 2" xfId="29266"/>
    <cellStyle name="백분율 2 2 13 2 4 3" xfId="45986"/>
    <cellStyle name="백분율 2 2 13 2 5" xfId="15946"/>
    <cellStyle name="백분율 2 2 13 2 5 2" xfId="32686"/>
    <cellStyle name="백분율 2 2 13 2 5 3" xfId="49406"/>
    <cellStyle name="백분율 2 2 13 2 6" xfId="19430"/>
    <cellStyle name="백분율 2 2 13 2 7" xfId="35746"/>
    <cellStyle name="백분율 2 2 13 3" xfId="4406"/>
    <cellStyle name="백분율 2 2 13 3 2" xfId="21146"/>
    <cellStyle name="백분율 2 2 13 3 3" xfId="37866"/>
    <cellStyle name="백분율 2 2 13 4" xfId="7826"/>
    <cellStyle name="백분율 2 2 13 4 2" xfId="24566"/>
    <cellStyle name="백분율 2 2 13 4 3" xfId="41286"/>
    <cellStyle name="백분율 2 2 13 5" xfId="11246"/>
    <cellStyle name="백분율 2 2 13 5 2" xfId="27986"/>
    <cellStyle name="백분율 2 2 13 5 3" xfId="44706"/>
    <cellStyle name="백분율 2 2 13 6" xfId="14666"/>
    <cellStyle name="백분율 2 2 13 6 2" xfId="31406"/>
    <cellStyle name="백분율 2 2 13 6 3" xfId="48126"/>
    <cellStyle name="백분율 2 2 13 7" xfId="18150"/>
    <cellStyle name="백분율 2 2 13 8" xfId="34466"/>
    <cellStyle name="백분율 2 2 14" xfId="1426"/>
    <cellStyle name="백분율 2 2 14 2" xfId="2706"/>
    <cellStyle name="백분율 2 2 14 2 2" xfId="6106"/>
    <cellStyle name="백분율 2 2 14 2 2 2" xfId="22846"/>
    <cellStyle name="백분율 2 2 14 2 2 3" xfId="39566"/>
    <cellStyle name="백분율 2 2 14 2 3" xfId="9526"/>
    <cellStyle name="백분율 2 2 14 2 3 2" xfId="26266"/>
    <cellStyle name="백분율 2 2 14 2 3 3" xfId="42986"/>
    <cellStyle name="백분율 2 2 14 2 4" xfId="12946"/>
    <cellStyle name="백분율 2 2 14 2 4 2" xfId="29686"/>
    <cellStyle name="백분율 2 2 14 2 4 3" xfId="46406"/>
    <cellStyle name="백분율 2 2 14 2 5" xfId="16366"/>
    <cellStyle name="백분율 2 2 14 2 5 2" xfId="33106"/>
    <cellStyle name="백분율 2 2 14 2 5 3" xfId="49826"/>
    <cellStyle name="백분율 2 2 14 2 6" xfId="19850"/>
    <cellStyle name="백분율 2 2 14 2 7" xfId="36166"/>
    <cellStyle name="백분율 2 2 14 3" xfId="4826"/>
    <cellStyle name="백분율 2 2 14 3 2" xfId="21566"/>
    <cellStyle name="백분율 2 2 14 3 3" xfId="38286"/>
    <cellStyle name="백분율 2 2 14 4" xfId="8246"/>
    <cellStyle name="백분율 2 2 14 4 2" xfId="24986"/>
    <cellStyle name="백분율 2 2 14 4 3" xfId="41706"/>
    <cellStyle name="백분율 2 2 14 5" xfId="11666"/>
    <cellStyle name="백분율 2 2 14 5 2" xfId="28406"/>
    <cellStyle name="백분율 2 2 14 5 3" xfId="45126"/>
    <cellStyle name="백분율 2 2 14 6" xfId="15086"/>
    <cellStyle name="백분율 2 2 14 6 2" xfId="31826"/>
    <cellStyle name="백분율 2 2 14 6 3" xfId="48546"/>
    <cellStyle name="백분율 2 2 14 7" xfId="18570"/>
    <cellStyle name="백분율 2 2 14 8" xfId="34886"/>
    <cellStyle name="백분율 2 2 15" xfId="1846"/>
    <cellStyle name="백분율 2 2 15 2" xfId="5246"/>
    <cellStyle name="백분율 2 2 15 2 2" xfId="21986"/>
    <cellStyle name="백분율 2 2 15 2 3" xfId="38706"/>
    <cellStyle name="백분율 2 2 15 3" xfId="8666"/>
    <cellStyle name="백분율 2 2 15 3 2" xfId="25406"/>
    <cellStyle name="백분율 2 2 15 3 3" xfId="42126"/>
    <cellStyle name="백분율 2 2 15 4" xfId="12086"/>
    <cellStyle name="백분율 2 2 15 4 2" xfId="28826"/>
    <cellStyle name="백분율 2 2 15 4 3" xfId="45546"/>
    <cellStyle name="백분율 2 2 15 5" xfId="15506"/>
    <cellStyle name="백분율 2 2 15 5 2" xfId="32246"/>
    <cellStyle name="백분율 2 2 15 5 3" xfId="48966"/>
    <cellStyle name="백분율 2 2 15 6" xfId="18990"/>
    <cellStyle name="백분율 2 2 15 7" xfId="35306"/>
    <cellStyle name="백분율 2 2 16" xfId="2266"/>
    <cellStyle name="백분율 2 2 16 2" xfId="5666"/>
    <cellStyle name="백분율 2 2 16 2 2" xfId="22406"/>
    <cellStyle name="백분율 2 2 16 2 3" xfId="39126"/>
    <cellStyle name="백분율 2 2 16 3" xfId="9086"/>
    <cellStyle name="백분율 2 2 16 3 2" xfId="25826"/>
    <cellStyle name="백분율 2 2 16 3 3" xfId="42546"/>
    <cellStyle name="백분율 2 2 16 4" xfId="12506"/>
    <cellStyle name="백분율 2 2 16 4 2" xfId="29246"/>
    <cellStyle name="백분율 2 2 16 4 3" xfId="45966"/>
    <cellStyle name="백분율 2 2 16 5" xfId="15926"/>
    <cellStyle name="백분율 2 2 16 5 2" xfId="32666"/>
    <cellStyle name="백분율 2 2 16 5 3" xfId="49386"/>
    <cellStyle name="백분율 2 2 16 6" xfId="19410"/>
    <cellStyle name="백분율 2 2 16 7" xfId="35726"/>
    <cellStyle name="백분율 2 2 17" xfId="3126"/>
    <cellStyle name="백분율 2 2 17 2" xfId="6526"/>
    <cellStyle name="백분율 2 2 17 2 2" xfId="23266"/>
    <cellStyle name="백분율 2 2 17 2 3" xfId="39986"/>
    <cellStyle name="백분율 2 2 17 3" xfId="9946"/>
    <cellStyle name="백분율 2 2 17 3 2" xfId="26686"/>
    <cellStyle name="백분율 2 2 17 3 3" xfId="43406"/>
    <cellStyle name="백분율 2 2 17 4" xfId="13366"/>
    <cellStyle name="백분율 2 2 17 4 2" xfId="30106"/>
    <cellStyle name="백분율 2 2 17 4 3" xfId="46826"/>
    <cellStyle name="백분율 2 2 17 5" xfId="16786"/>
    <cellStyle name="백분율 2 2 17 5 2" xfId="33526"/>
    <cellStyle name="백분율 2 2 17 5 3" xfId="50246"/>
    <cellStyle name="백분율 2 2 17 6" xfId="20270"/>
    <cellStyle name="백분율 2 2 17 7" xfId="36586"/>
    <cellStyle name="백분율 2 2 18" xfId="3166"/>
    <cellStyle name="백분율 2 2 18 2" xfId="6566"/>
    <cellStyle name="백분율 2 2 18 2 2" xfId="23306"/>
    <cellStyle name="백분율 2 2 18 2 3" xfId="40026"/>
    <cellStyle name="백분율 2 2 18 3" xfId="9986"/>
    <cellStyle name="백분율 2 2 18 3 2" xfId="26726"/>
    <cellStyle name="백분율 2 2 18 3 3" xfId="43446"/>
    <cellStyle name="백분율 2 2 18 4" xfId="13406"/>
    <cellStyle name="백분율 2 2 18 4 2" xfId="30146"/>
    <cellStyle name="백분율 2 2 18 4 3" xfId="46866"/>
    <cellStyle name="백분율 2 2 18 5" xfId="16826"/>
    <cellStyle name="백분율 2 2 18 5 2" xfId="33566"/>
    <cellStyle name="백분율 2 2 18 5 3" xfId="50286"/>
    <cellStyle name="백분율 2 2 18 6" xfId="20310"/>
    <cellStyle name="백분율 2 2 18 7" xfId="36626"/>
    <cellStyle name="백분율 2 2 19" xfId="3588"/>
    <cellStyle name="백분율 2 2 19 2" xfId="7406"/>
    <cellStyle name="백분율 2 2 19 2 2" xfId="24146"/>
    <cellStyle name="백분율 2 2 19 2 3" xfId="40866"/>
    <cellStyle name="백분율 2 2 19 3" xfId="10826"/>
    <cellStyle name="백분율 2 2 19 3 2" xfId="27566"/>
    <cellStyle name="백분율 2 2 19 3 3" xfId="44286"/>
    <cellStyle name="백분율 2 2 19 4" xfId="14246"/>
    <cellStyle name="백분율 2 2 19 4 2" xfId="30986"/>
    <cellStyle name="백분율 2 2 19 4 3" xfId="47706"/>
    <cellStyle name="백분율 2 2 19 5" xfId="17730"/>
    <cellStyle name="백분율 2 2 19 6" xfId="37048"/>
    <cellStyle name="백분율 2 2 2" xfId="544"/>
    <cellStyle name="백분율 2 2 2 10" xfId="969"/>
    <cellStyle name="백분율 2 2 2 10 10" xfId="14236"/>
    <cellStyle name="백분율 2 2 2 10 10 2" xfId="30976"/>
    <cellStyle name="백분율 2 2 2 10 10 3" xfId="47696"/>
    <cellStyle name="백분율 2 2 2 10 11" xfId="17720"/>
    <cellStyle name="백분율 2 2 2 10 12" xfId="34456"/>
    <cellStyle name="백분율 2 2 2 10 2" xfId="1056"/>
    <cellStyle name="백분율 2 2 2 10 2 2" xfId="2336"/>
    <cellStyle name="백분율 2 2 2 10 2 2 2" xfId="5736"/>
    <cellStyle name="백분율 2 2 2 10 2 2 2 2" xfId="22476"/>
    <cellStyle name="백분율 2 2 2 10 2 2 2 3" xfId="39196"/>
    <cellStyle name="백분율 2 2 2 10 2 2 3" xfId="9156"/>
    <cellStyle name="백분율 2 2 2 10 2 2 3 2" xfId="25896"/>
    <cellStyle name="백분율 2 2 2 10 2 2 3 3" xfId="42616"/>
    <cellStyle name="백분율 2 2 2 10 2 2 4" xfId="12576"/>
    <cellStyle name="백분율 2 2 2 10 2 2 4 2" xfId="29316"/>
    <cellStyle name="백분율 2 2 2 10 2 2 4 3" xfId="46036"/>
    <cellStyle name="백분율 2 2 2 10 2 2 5" xfId="15996"/>
    <cellStyle name="백분율 2 2 2 10 2 2 5 2" xfId="32736"/>
    <cellStyle name="백분율 2 2 2 10 2 2 5 3" xfId="49456"/>
    <cellStyle name="백분율 2 2 2 10 2 2 6" xfId="19480"/>
    <cellStyle name="백분율 2 2 2 10 2 2 7" xfId="35796"/>
    <cellStyle name="백분율 2 2 2 10 2 3" xfId="4456"/>
    <cellStyle name="백분율 2 2 2 10 2 3 2" xfId="21196"/>
    <cellStyle name="백분율 2 2 2 10 2 3 3" xfId="37916"/>
    <cellStyle name="백분율 2 2 2 10 2 4" xfId="7876"/>
    <cellStyle name="백분율 2 2 2 10 2 4 2" xfId="24616"/>
    <cellStyle name="백분율 2 2 2 10 2 4 3" xfId="41336"/>
    <cellStyle name="백분율 2 2 2 10 2 5" xfId="11296"/>
    <cellStyle name="백분율 2 2 2 10 2 5 2" xfId="28036"/>
    <cellStyle name="백분율 2 2 2 10 2 5 3" xfId="44756"/>
    <cellStyle name="백분율 2 2 2 10 2 6" xfId="14716"/>
    <cellStyle name="백분율 2 2 2 10 2 6 2" xfId="31456"/>
    <cellStyle name="백분율 2 2 2 10 2 6 3" xfId="48176"/>
    <cellStyle name="백분율 2 2 2 10 2 7" xfId="18200"/>
    <cellStyle name="백분율 2 2 2 10 2 8" xfId="34516"/>
    <cellStyle name="백분율 2 2 2 10 3" xfId="1836"/>
    <cellStyle name="백분율 2 2 2 10 3 2" xfId="3116"/>
    <cellStyle name="백분율 2 2 2 10 3 2 2" xfId="6516"/>
    <cellStyle name="백분율 2 2 2 10 3 2 2 2" xfId="23256"/>
    <cellStyle name="백분율 2 2 2 10 3 2 2 3" xfId="39976"/>
    <cellStyle name="백분율 2 2 2 10 3 2 3" xfId="9936"/>
    <cellStyle name="백분율 2 2 2 10 3 2 3 2" xfId="26676"/>
    <cellStyle name="백분율 2 2 2 10 3 2 3 3" xfId="43396"/>
    <cellStyle name="백분율 2 2 2 10 3 2 4" xfId="13356"/>
    <cellStyle name="백분율 2 2 2 10 3 2 4 2" xfId="30096"/>
    <cellStyle name="백분율 2 2 2 10 3 2 4 3" xfId="46816"/>
    <cellStyle name="백분율 2 2 2 10 3 2 5" xfId="16776"/>
    <cellStyle name="백분율 2 2 2 10 3 2 5 2" xfId="33516"/>
    <cellStyle name="백분율 2 2 2 10 3 2 5 3" xfId="50236"/>
    <cellStyle name="백분율 2 2 2 10 3 2 6" xfId="20260"/>
    <cellStyle name="백분율 2 2 2 10 3 2 7" xfId="36576"/>
    <cellStyle name="백분율 2 2 2 10 3 3" xfId="5236"/>
    <cellStyle name="백분율 2 2 2 10 3 3 2" xfId="21976"/>
    <cellStyle name="백분율 2 2 2 10 3 3 3" xfId="38696"/>
    <cellStyle name="백분율 2 2 2 10 3 4" xfId="8656"/>
    <cellStyle name="백분율 2 2 2 10 3 4 2" xfId="25396"/>
    <cellStyle name="백분율 2 2 2 10 3 4 3" xfId="42116"/>
    <cellStyle name="백분율 2 2 2 10 3 5" xfId="12076"/>
    <cellStyle name="백분율 2 2 2 10 3 5 2" xfId="28816"/>
    <cellStyle name="백분율 2 2 2 10 3 5 3" xfId="45536"/>
    <cellStyle name="백분율 2 2 2 10 3 6" xfId="15496"/>
    <cellStyle name="백분율 2 2 2 10 3 6 2" xfId="32236"/>
    <cellStyle name="백분율 2 2 2 10 3 6 3" xfId="48956"/>
    <cellStyle name="백분율 2 2 2 10 3 7" xfId="18980"/>
    <cellStyle name="백분율 2 2 2 10 3 8" xfId="35296"/>
    <cellStyle name="백분율 2 2 2 10 4" xfId="2256"/>
    <cellStyle name="백분율 2 2 2 10 4 2" xfId="5656"/>
    <cellStyle name="백분율 2 2 2 10 4 2 2" xfId="22396"/>
    <cellStyle name="백분율 2 2 2 10 4 2 3" xfId="39116"/>
    <cellStyle name="백분율 2 2 2 10 4 3" xfId="9076"/>
    <cellStyle name="백분율 2 2 2 10 4 3 2" xfId="25816"/>
    <cellStyle name="백분율 2 2 2 10 4 3 3" xfId="42536"/>
    <cellStyle name="백분율 2 2 2 10 4 4" xfId="12496"/>
    <cellStyle name="백분율 2 2 2 10 4 4 2" xfId="29236"/>
    <cellStyle name="백분율 2 2 2 10 4 4 3" xfId="45956"/>
    <cellStyle name="백분율 2 2 2 10 4 5" xfId="15916"/>
    <cellStyle name="백분율 2 2 2 10 4 5 2" xfId="32656"/>
    <cellStyle name="백분율 2 2 2 10 4 5 3" xfId="49376"/>
    <cellStyle name="백분율 2 2 2 10 4 6" xfId="19400"/>
    <cellStyle name="백분율 2 2 2 10 4 7" xfId="35716"/>
    <cellStyle name="백분율 2 2 2 10 5" xfId="3576"/>
    <cellStyle name="백분율 2 2 2 10 5 2" xfId="6976"/>
    <cellStyle name="백분율 2 2 2 10 5 2 2" xfId="23716"/>
    <cellStyle name="백분율 2 2 2 10 5 2 3" xfId="40436"/>
    <cellStyle name="백분율 2 2 2 10 5 3" xfId="10396"/>
    <cellStyle name="백분율 2 2 2 10 5 3 2" xfId="27136"/>
    <cellStyle name="백분율 2 2 2 10 5 3 3" xfId="43856"/>
    <cellStyle name="백분율 2 2 2 10 5 4" xfId="13816"/>
    <cellStyle name="백분율 2 2 2 10 5 4 2" xfId="30556"/>
    <cellStyle name="백분율 2 2 2 10 5 4 3" xfId="47276"/>
    <cellStyle name="백분율 2 2 2 10 5 5" xfId="17236"/>
    <cellStyle name="백분율 2 2 2 10 5 5 2" xfId="33976"/>
    <cellStyle name="백분율 2 2 2 10 5 5 3" xfId="50696"/>
    <cellStyle name="백분율 2 2 2 10 5 6" xfId="20720"/>
    <cellStyle name="백분율 2 2 2 10 5 7" xfId="37036"/>
    <cellStyle name="백분율 2 2 2 10 6" xfId="4396"/>
    <cellStyle name="백분율 2 2 2 10 6 2" xfId="7816"/>
    <cellStyle name="백분율 2 2 2 10 6 2 2" xfId="24556"/>
    <cellStyle name="백분율 2 2 2 10 6 2 3" xfId="41276"/>
    <cellStyle name="백분율 2 2 2 10 6 3" xfId="11236"/>
    <cellStyle name="백분율 2 2 2 10 6 3 2" xfId="27976"/>
    <cellStyle name="백분율 2 2 2 10 6 3 3" xfId="44696"/>
    <cellStyle name="백분율 2 2 2 10 6 4" xfId="14656"/>
    <cellStyle name="백분율 2 2 2 10 6 4 2" xfId="31396"/>
    <cellStyle name="백분율 2 2 2 10 6 4 3" xfId="48116"/>
    <cellStyle name="백분율 2 2 2 10 6 5" xfId="18140"/>
    <cellStyle name="백분율 2 2 2 10 6 6" xfId="37856"/>
    <cellStyle name="백분율 2 2 2 10 7" xfId="3996"/>
    <cellStyle name="백분율 2 2 2 10 7 2" xfId="21136"/>
    <cellStyle name="백분율 2 2 2 10 7 3" xfId="37456"/>
    <cellStyle name="백분율 2 2 2 10 8" xfId="7396"/>
    <cellStyle name="백분율 2 2 2 10 8 2" xfId="24136"/>
    <cellStyle name="백분율 2 2 2 10 8 3" xfId="40856"/>
    <cellStyle name="백분율 2 2 2 10 9" xfId="10816"/>
    <cellStyle name="백분율 2 2 2 10 9 2" xfId="27556"/>
    <cellStyle name="백분율 2 2 2 10 9 3" xfId="44276"/>
    <cellStyle name="백분율 2 2 2 11" xfId="1016"/>
    <cellStyle name="백분율 2 2 2 11 2" xfId="2296"/>
    <cellStyle name="백분율 2 2 2 11 2 2" xfId="5696"/>
    <cellStyle name="백분율 2 2 2 11 2 2 2" xfId="22436"/>
    <cellStyle name="백분율 2 2 2 11 2 2 3" xfId="39156"/>
    <cellStyle name="백분율 2 2 2 11 2 3" xfId="9116"/>
    <cellStyle name="백분율 2 2 2 11 2 3 2" xfId="25856"/>
    <cellStyle name="백분율 2 2 2 11 2 3 3" xfId="42576"/>
    <cellStyle name="백분율 2 2 2 11 2 4" xfId="12536"/>
    <cellStyle name="백분율 2 2 2 11 2 4 2" xfId="29276"/>
    <cellStyle name="백분율 2 2 2 11 2 4 3" xfId="45996"/>
    <cellStyle name="백분율 2 2 2 11 2 5" xfId="15956"/>
    <cellStyle name="백분율 2 2 2 11 2 5 2" xfId="32696"/>
    <cellStyle name="백분율 2 2 2 11 2 5 3" xfId="49416"/>
    <cellStyle name="백분율 2 2 2 11 2 6" xfId="19440"/>
    <cellStyle name="백분율 2 2 2 11 2 7" xfId="35756"/>
    <cellStyle name="백분율 2 2 2 11 3" xfId="4416"/>
    <cellStyle name="백분율 2 2 2 11 3 2" xfId="21156"/>
    <cellStyle name="백분율 2 2 2 11 3 3" xfId="37876"/>
    <cellStyle name="백분율 2 2 2 11 4" xfId="7836"/>
    <cellStyle name="백분율 2 2 2 11 4 2" xfId="24576"/>
    <cellStyle name="백분율 2 2 2 11 4 3" xfId="41296"/>
    <cellStyle name="백분율 2 2 2 11 5" xfId="11256"/>
    <cellStyle name="백분율 2 2 2 11 5 2" xfId="27996"/>
    <cellStyle name="백분율 2 2 2 11 5 3" xfId="44716"/>
    <cellStyle name="백분율 2 2 2 11 6" xfId="14676"/>
    <cellStyle name="백분율 2 2 2 11 6 2" xfId="31416"/>
    <cellStyle name="백분율 2 2 2 11 6 3" xfId="48136"/>
    <cellStyle name="백분율 2 2 2 11 7" xfId="18160"/>
    <cellStyle name="백분율 2 2 2 11 8" xfId="34476"/>
    <cellStyle name="백분율 2 2 2 12" xfId="1436"/>
    <cellStyle name="백분율 2 2 2 12 2" xfId="2716"/>
    <cellStyle name="백분율 2 2 2 12 2 2" xfId="6116"/>
    <cellStyle name="백분율 2 2 2 12 2 2 2" xfId="22856"/>
    <cellStyle name="백분율 2 2 2 12 2 2 3" xfId="39576"/>
    <cellStyle name="백분율 2 2 2 12 2 3" xfId="9536"/>
    <cellStyle name="백분율 2 2 2 12 2 3 2" xfId="26276"/>
    <cellStyle name="백분율 2 2 2 12 2 3 3" xfId="42996"/>
    <cellStyle name="백분율 2 2 2 12 2 4" xfId="12956"/>
    <cellStyle name="백분율 2 2 2 12 2 4 2" xfId="29696"/>
    <cellStyle name="백분율 2 2 2 12 2 4 3" xfId="46416"/>
    <cellStyle name="백분율 2 2 2 12 2 5" xfId="16376"/>
    <cellStyle name="백분율 2 2 2 12 2 5 2" xfId="33116"/>
    <cellStyle name="백분율 2 2 2 12 2 5 3" xfId="49836"/>
    <cellStyle name="백분율 2 2 2 12 2 6" xfId="19860"/>
    <cellStyle name="백분율 2 2 2 12 2 7" xfId="36176"/>
    <cellStyle name="백분율 2 2 2 12 3" xfId="4836"/>
    <cellStyle name="백분율 2 2 2 12 3 2" xfId="21576"/>
    <cellStyle name="백분율 2 2 2 12 3 3" xfId="38296"/>
    <cellStyle name="백분율 2 2 2 12 4" xfId="8256"/>
    <cellStyle name="백분율 2 2 2 12 4 2" xfId="24996"/>
    <cellStyle name="백분율 2 2 2 12 4 3" xfId="41716"/>
    <cellStyle name="백분율 2 2 2 12 5" xfId="11676"/>
    <cellStyle name="백분율 2 2 2 12 5 2" xfId="28416"/>
    <cellStyle name="백분율 2 2 2 12 5 3" xfId="45136"/>
    <cellStyle name="백분율 2 2 2 12 6" xfId="15096"/>
    <cellStyle name="백분율 2 2 2 12 6 2" xfId="31836"/>
    <cellStyle name="백분율 2 2 2 12 6 3" xfId="48556"/>
    <cellStyle name="백분율 2 2 2 12 7" xfId="18580"/>
    <cellStyle name="백분율 2 2 2 12 8" xfId="34896"/>
    <cellStyle name="백분율 2 2 2 13" xfId="1856"/>
    <cellStyle name="백분율 2 2 2 13 2" xfId="5256"/>
    <cellStyle name="백분율 2 2 2 13 2 2" xfId="21996"/>
    <cellStyle name="백분율 2 2 2 13 2 3" xfId="38716"/>
    <cellStyle name="백분율 2 2 2 13 3" xfId="8676"/>
    <cellStyle name="백분율 2 2 2 13 3 2" xfId="25416"/>
    <cellStyle name="백분율 2 2 2 13 3 3" xfId="42136"/>
    <cellStyle name="백분율 2 2 2 13 4" xfId="12096"/>
    <cellStyle name="백분율 2 2 2 13 4 2" xfId="28836"/>
    <cellStyle name="백분율 2 2 2 13 4 3" xfId="45556"/>
    <cellStyle name="백분율 2 2 2 13 5" xfId="15516"/>
    <cellStyle name="백분율 2 2 2 13 5 2" xfId="32256"/>
    <cellStyle name="백분율 2 2 2 13 5 3" xfId="48976"/>
    <cellStyle name="백분율 2 2 2 13 6" xfId="19000"/>
    <cellStyle name="백분율 2 2 2 13 7" xfId="35316"/>
    <cellStyle name="백분율 2 2 2 14" xfId="2276"/>
    <cellStyle name="백분율 2 2 2 14 2" xfId="5676"/>
    <cellStyle name="백분율 2 2 2 14 2 2" xfId="22416"/>
    <cellStyle name="백분율 2 2 2 14 2 3" xfId="39136"/>
    <cellStyle name="백분율 2 2 2 14 3" xfId="9096"/>
    <cellStyle name="백분율 2 2 2 14 3 2" xfId="25836"/>
    <cellStyle name="백분율 2 2 2 14 3 3" xfId="42556"/>
    <cellStyle name="백분율 2 2 2 14 4" xfId="12516"/>
    <cellStyle name="백분율 2 2 2 14 4 2" xfId="29256"/>
    <cellStyle name="백분율 2 2 2 14 4 3" xfId="45976"/>
    <cellStyle name="백분율 2 2 2 14 5" xfId="15936"/>
    <cellStyle name="백분율 2 2 2 14 5 2" xfId="32676"/>
    <cellStyle name="백분율 2 2 2 14 5 3" xfId="49396"/>
    <cellStyle name="백분율 2 2 2 14 6" xfId="19420"/>
    <cellStyle name="백분율 2 2 2 14 7" xfId="35736"/>
    <cellStyle name="백분율 2 2 2 15" xfId="3136"/>
    <cellStyle name="백분율 2 2 2 15 2" xfId="6536"/>
    <cellStyle name="백분율 2 2 2 15 2 2" xfId="23276"/>
    <cellStyle name="백분율 2 2 2 15 2 3" xfId="39996"/>
    <cellStyle name="백분율 2 2 2 15 3" xfId="9956"/>
    <cellStyle name="백분율 2 2 2 15 3 2" xfId="26696"/>
    <cellStyle name="백분율 2 2 2 15 3 3" xfId="43416"/>
    <cellStyle name="백분율 2 2 2 15 4" xfId="13376"/>
    <cellStyle name="백분율 2 2 2 15 4 2" xfId="30116"/>
    <cellStyle name="백분율 2 2 2 15 4 3" xfId="46836"/>
    <cellStyle name="백분율 2 2 2 15 5" xfId="16796"/>
    <cellStyle name="백분율 2 2 2 15 5 2" xfId="33536"/>
    <cellStyle name="백분율 2 2 2 15 5 3" xfId="50256"/>
    <cellStyle name="백분율 2 2 2 15 6" xfId="20280"/>
    <cellStyle name="백분율 2 2 2 15 7" xfId="36596"/>
    <cellStyle name="백분율 2 2 2 16" xfId="3176"/>
    <cellStyle name="백분율 2 2 2 16 2" xfId="6576"/>
    <cellStyle name="백분율 2 2 2 16 2 2" xfId="23316"/>
    <cellStyle name="백분율 2 2 2 16 2 3" xfId="40036"/>
    <cellStyle name="백분율 2 2 2 16 3" xfId="9996"/>
    <cellStyle name="백분율 2 2 2 16 3 2" xfId="26736"/>
    <cellStyle name="백분율 2 2 2 16 3 3" xfId="43456"/>
    <cellStyle name="백분율 2 2 2 16 4" xfId="13416"/>
    <cellStyle name="백분율 2 2 2 16 4 2" xfId="30156"/>
    <cellStyle name="백분율 2 2 2 16 4 3" xfId="46876"/>
    <cellStyle name="백분율 2 2 2 16 5" xfId="16836"/>
    <cellStyle name="백분율 2 2 2 16 5 2" xfId="33576"/>
    <cellStyle name="백분율 2 2 2 16 5 3" xfId="50296"/>
    <cellStyle name="백분율 2 2 2 16 6" xfId="20320"/>
    <cellStyle name="백분율 2 2 2 16 7" xfId="36636"/>
    <cellStyle name="백분율 2 2 2 17" xfId="3598"/>
    <cellStyle name="백분율 2 2 2 17 2" xfId="7416"/>
    <cellStyle name="백분율 2 2 2 17 2 2" xfId="24156"/>
    <cellStyle name="백분율 2 2 2 17 2 3" xfId="40876"/>
    <cellStyle name="백분율 2 2 2 17 3" xfId="10836"/>
    <cellStyle name="백분율 2 2 2 17 3 2" xfId="27576"/>
    <cellStyle name="백분율 2 2 2 17 3 3" xfId="44296"/>
    <cellStyle name="백분율 2 2 2 17 4" xfId="14256"/>
    <cellStyle name="백분율 2 2 2 17 4 2" xfId="30996"/>
    <cellStyle name="백분율 2 2 2 17 4 3" xfId="47716"/>
    <cellStyle name="백분율 2 2 2 17 5" xfId="17740"/>
    <cellStyle name="백분율 2 2 2 17 6" xfId="37058"/>
    <cellStyle name="백분율 2 2 2 18" xfId="6996"/>
    <cellStyle name="백분율 2 2 2 18 2" xfId="23736"/>
    <cellStyle name="백분율 2 2 2 18 3" xfId="40456"/>
    <cellStyle name="백분율 2 2 2 19" xfId="10416"/>
    <cellStyle name="백분율 2 2 2 19 2" xfId="27156"/>
    <cellStyle name="백분율 2 2 2 19 3" xfId="43876"/>
    <cellStyle name="백분율 2 2 2 2" xfId="589"/>
    <cellStyle name="백분율 2 2 2 2 10" xfId="3196"/>
    <cellStyle name="백분율 2 2 2 2 10 2" xfId="6596"/>
    <cellStyle name="백분율 2 2 2 2 10 2 2" xfId="23336"/>
    <cellStyle name="백분율 2 2 2 2 10 2 3" xfId="40056"/>
    <cellStyle name="백분율 2 2 2 2 10 3" xfId="10016"/>
    <cellStyle name="백분율 2 2 2 2 10 3 2" xfId="26756"/>
    <cellStyle name="백분율 2 2 2 2 10 3 3" xfId="43476"/>
    <cellStyle name="백분율 2 2 2 2 10 4" xfId="13436"/>
    <cellStyle name="백분율 2 2 2 2 10 4 2" xfId="30176"/>
    <cellStyle name="백분율 2 2 2 2 10 4 3" xfId="46896"/>
    <cellStyle name="백분율 2 2 2 2 10 5" xfId="16856"/>
    <cellStyle name="백분율 2 2 2 2 10 5 2" xfId="33596"/>
    <cellStyle name="백분율 2 2 2 2 10 5 3" xfId="50316"/>
    <cellStyle name="백분율 2 2 2 2 10 6" xfId="20340"/>
    <cellStyle name="백분율 2 2 2 2 10 7" xfId="36656"/>
    <cellStyle name="백분율 2 2 2 2 11" xfId="4016"/>
    <cellStyle name="백분율 2 2 2 2 11 2" xfId="7436"/>
    <cellStyle name="백분율 2 2 2 2 11 2 2" xfId="24176"/>
    <cellStyle name="백분율 2 2 2 2 11 2 3" xfId="40896"/>
    <cellStyle name="백분율 2 2 2 2 11 3" xfId="10856"/>
    <cellStyle name="백분율 2 2 2 2 11 3 2" xfId="27596"/>
    <cellStyle name="백분율 2 2 2 2 11 3 3" xfId="44316"/>
    <cellStyle name="백분율 2 2 2 2 11 4" xfId="14276"/>
    <cellStyle name="백분율 2 2 2 2 11 4 2" xfId="31016"/>
    <cellStyle name="백분율 2 2 2 2 11 4 3" xfId="47736"/>
    <cellStyle name="백분율 2 2 2 2 11 5" xfId="17760"/>
    <cellStyle name="백분율 2 2 2 2 11 6" xfId="37476"/>
    <cellStyle name="백분율 2 2 2 2 12" xfId="3616"/>
    <cellStyle name="백분율 2 2 2 2 12 2" xfId="20756"/>
    <cellStyle name="백분율 2 2 2 2 12 3" xfId="37076"/>
    <cellStyle name="백분율 2 2 2 2 13" xfId="7016"/>
    <cellStyle name="백분율 2 2 2 2 13 2" xfId="23756"/>
    <cellStyle name="백분율 2 2 2 2 13 3" xfId="40476"/>
    <cellStyle name="백분율 2 2 2 2 14" xfId="10436"/>
    <cellStyle name="백분율 2 2 2 2 14 2" xfId="27176"/>
    <cellStyle name="백분율 2 2 2 2 14 3" xfId="43896"/>
    <cellStyle name="백분율 2 2 2 2 15" xfId="13862"/>
    <cellStyle name="백분율 2 2 2 2 15 2" xfId="30602"/>
    <cellStyle name="백분율 2 2 2 2 15 3" xfId="47322"/>
    <cellStyle name="백분율 2 2 2 2 16" xfId="17296"/>
    <cellStyle name="백분율 2 2 2 2 16 2" xfId="34036"/>
    <cellStyle name="백분율 2 2 2 2 17" xfId="17340"/>
    <cellStyle name="백분율 2 2 2 2 18" xfId="34076"/>
    <cellStyle name="백분율 2 2 2 2 2" xfId="689"/>
    <cellStyle name="백분율 2 2 2 2 2 10" xfId="10536"/>
    <cellStyle name="백분율 2 2 2 2 2 10 2" xfId="27276"/>
    <cellStyle name="백분율 2 2 2 2 2 10 3" xfId="43996"/>
    <cellStyle name="백분율 2 2 2 2 2 11" xfId="13956"/>
    <cellStyle name="백분율 2 2 2 2 2 11 2" xfId="30696"/>
    <cellStyle name="백분율 2 2 2 2 2 11 3" xfId="47416"/>
    <cellStyle name="백분율 2 2 2 2 2 12" xfId="17440"/>
    <cellStyle name="백분율 2 2 2 2 2 13" xfId="34176"/>
    <cellStyle name="백분율 2 2 2 2 2 2" xfId="909"/>
    <cellStyle name="백분율 2 2 2 2 2 2 10" xfId="14176"/>
    <cellStyle name="백분율 2 2 2 2 2 2 10 2" xfId="30916"/>
    <cellStyle name="백분율 2 2 2 2 2 2 10 3" xfId="47636"/>
    <cellStyle name="백분율 2 2 2 2 2 2 11" xfId="17660"/>
    <cellStyle name="백분율 2 2 2 2 2 2 12" xfId="34396"/>
    <cellStyle name="백분율 2 2 2 2 2 2 2" xfId="1376"/>
    <cellStyle name="백분율 2 2 2 2 2 2 2 2" xfId="2656"/>
    <cellStyle name="백분율 2 2 2 2 2 2 2 2 2" xfId="6056"/>
    <cellStyle name="백분율 2 2 2 2 2 2 2 2 2 2" xfId="22796"/>
    <cellStyle name="백분율 2 2 2 2 2 2 2 2 2 3" xfId="39516"/>
    <cellStyle name="백분율 2 2 2 2 2 2 2 2 3" xfId="9476"/>
    <cellStyle name="백분율 2 2 2 2 2 2 2 2 3 2" xfId="26216"/>
    <cellStyle name="백분율 2 2 2 2 2 2 2 2 3 3" xfId="42936"/>
    <cellStyle name="백분율 2 2 2 2 2 2 2 2 4" xfId="12896"/>
    <cellStyle name="백분율 2 2 2 2 2 2 2 2 4 2" xfId="29636"/>
    <cellStyle name="백분율 2 2 2 2 2 2 2 2 4 3" xfId="46356"/>
    <cellStyle name="백분율 2 2 2 2 2 2 2 2 5" xfId="16316"/>
    <cellStyle name="백분율 2 2 2 2 2 2 2 2 5 2" xfId="33056"/>
    <cellStyle name="백분율 2 2 2 2 2 2 2 2 5 3" xfId="49776"/>
    <cellStyle name="백분율 2 2 2 2 2 2 2 2 6" xfId="19800"/>
    <cellStyle name="백분율 2 2 2 2 2 2 2 2 7" xfId="36116"/>
    <cellStyle name="백분율 2 2 2 2 2 2 2 3" xfId="4776"/>
    <cellStyle name="백분율 2 2 2 2 2 2 2 3 2" xfId="21516"/>
    <cellStyle name="백분율 2 2 2 2 2 2 2 3 3" xfId="38236"/>
    <cellStyle name="백분율 2 2 2 2 2 2 2 4" xfId="8196"/>
    <cellStyle name="백분율 2 2 2 2 2 2 2 4 2" xfId="24936"/>
    <cellStyle name="백분율 2 2 2 2 2 2 2 4 3" xfId="41656"/>
    <cellStyle name="백분율 2 2 2 2 2 2 2 5" xfId="11616"/>
    <cellStyle name="백분율 2 2 2 2 2 2 2 5 2" xfId="28356"/>
    <cellStyle name="백분율 2 2 2 2 2 2 2 5 3" xfId="45076"/>
    <cellStyle name="백분율 2 2 2 2 2 2 2 6" xfId="15036"/>
    <cellStyle name="백분율 2 2 2 2 2 2 2 6 2" xfId="31776"/>
    <cellStyle name="백분율 2 2 2 2 2 2 2 6 3" xfId="48496"/>
    <cellStyle name="백분율 2 2 2 2 2 2 2 7" xfId="18520"/>
    <cellStyle name="백분율 2 2 2 2 2 2 2 8" xfId="34836"/>
    <cellStyle name="백분율 2 2 2 2 2 2 3" xfId="1776"/>
    <cellStyle name="백분율 2 2 2 2 2 2 3 2" xfId="3056"/>
    <cellStyle name="백분율 2 2 2 2 2 2 3 2 2" xfId="6456"/>
    <cellStyle name="백분율 2 2 2 2 2 2 3 2 2 2" xfId="23196"/>
    <cellStyle name="백분율 2 2 2 2 2 2 3 2 2 3" xfId="39916"/>
    <cellStyle name="백분율 2 2 2 2 2 2 3 2 3" xfId="9876"/>
    <cellStyle name="백분율 2 2 2 2 2 2 3 2 3 2" xfId="26616"/>
    <cellStyle name="백분율 2 2 2 2 2 2 3 2 3 3" xfId="43336"/>
    <cellStyle name="백분율 2 2 2 2 2 2 3 2 4" xfId="13296"/>
    <cellStyle name="백분율 2 2 2 2 2 2 3 2 4 2" xfId="30036"/>
    <cellStyle name="백분율 2 2 2 2 2 2 3 2 4 3" xfId="46756"/>
    <cellStyle name="백분율 2 2 2 2 2 2 3 2 5" xfId="16716"/>
    <cellStyle name="백분율 2 2 2 2 2 2 3 2 5 2" xfId="33456"/>
    <cellStyle name="백분율 2 2 2 2 2 2 3 2 5 3" xfId="50176"/>
    <cellStyle name="백분율 2 2 2 2 2 2 3 2 6" xfId="20200"/>
    <cellStyle name="백분율 2 2 2 2 2 2 3 2 7" xfId="36516"/>
    <cellStyle name="백분율 2 2 2 2 2 2 3 3" xfId="5176"/>
    <cellStyle name="백분율 2 2 2 2 2 2 3 3 2" xfId="21916"/>
    <cellStyle name="백분율 2 2 2 2 2 2 3 3 3" xfId="38636"/>
    <cellStyle name="백분율 2 2 2 2 2 2 3 4" xfId="8596"/>
    <cellStyle name="백분율 2 2 2 2 2 2 3 4 2" xfId="25336"/>
    <cellStyle name="백분율 2 2 2 2 2 2 3 4 3" xfId="42056"/>
    <cellStyle name="백분율 2 2 2 2 2 2 3 5" xfId="12016"/>
    <cellStyle name="백분율 2 2 2 2 2 2 3 5 2" xfId="28756"/>
    <cellStyle name="백분율 2 2 2 2 2 2 3 5 3" xfId="45476"/>
    <cellStyle name="백분율 2 2 2 2 2 2 3 6" xfId="15436"/>
    <cellStyle name="백분율 2 2 2 2 2 2 3 6 2" xfId="32176"/>
    <cellStyle name="백분율 2 2 2 2 2 2 3 6 3" xfId="48896"/>
    <cellStyle name="백분율 2 2 2 2 2 2 3 7" xfId="18920"/>
    <cellStyle name="백분율 2 2 2 2 2 2 3 8" xfId="35236"/>
    <cellStyle name="백분율 2 2 2 2 2 2 4" xfId="2196"/>
    <cellStyle name="백분율 2 2 2 2 2 2 4 2" xfId="5596"/>
    <cellStyle name="백분율 2 2 2 2 2 2 4 2 2" xfId="22336"/>
    <cellStyle name="백분율 2 2 2 2 2 2 4 2 3" xfId="39056"/>
    <cellStyle name="백분율 2 2 2 2 2 2 4 3" xfId="9016"/>
    <cellStyle name="백분율 2 2 2 2 2 2 4 3 2" xfId="25756"/>
    <cellStyle name="백분율 2 2 2 2 2 2 4 3 3" xfId="42476"/>
    <cellStyle name="백분율 2 2 2 2 2 2 4 4" xfId="12436"/>
    <cellStyle name="백분율 2 2 2 2 2 2 4 4 2" xfId="29176"/>
    <cellStyle name="백분율 2 2 2 2 2 2 4 4 3" xfId="45896"/>
    <cellStyle name="백분율 2 2 2 2 2 2 4 5" xfId="15856"/>
    <cellStyle name="백분율 2 2 2 2 2 2 4 5 2" xfId="32596"/>
    <cellStyle name="백분율 2 2 2 2 2 2 4 5 3" xfId="49316"/>
    <cellStyle name="백분율 2 2 2 2 2 2 4 6" xfId="19340"/>
    <cellStyle name="백분율 2 2 2 2 2 2 4 7" xfId="35656"/>
    <cellStyle name="백분율 2 2 2 2 2 2 5" xfId="3516"/>
    <cellStyle name="백분율 2 2 2 2 2 2 5 2" xfId="6916"/>
    <cellStyle name="백분율 2 2 2 2 2 2 5 2 2" xfId="23656"/>
    <cellStyle name="백분율 2 2 2 2 2 2 5 2 3" xfId="40376"/>
    <cellStyle name="백분율 2 2 2 2 2 2 5 3" xfId="10336"/>
    <cellStyle name="백분율 2 2 2 2 2 2 5 3 2" xfId="27076"/>
    <cellStyle name="백분율 2 2 2 2 2 2 5 3 3" xfId="43796"/>
    <cellStyle name="백분율 2 2 2 2 2 2 5 4" xfId="13756"/>
    <cellStyle name="백분율 2 2 2 2 2 2 5 4 2" xfId="30496"/>
    <cellStyle name="백분율 2 2 2 2 2 2 5 4 3" xfId="47216"/>
    <cellStyle name="백분율 2 2 2 2 2 2 5 5" xfId="17176"/>
    <cellStyle name="백분율 2 2 2 2 2 2 5 5 2" xfId="33916"/>
    <cellStyle name="백분율 2 2 2 2 2 2 5 5 3" xfId="50636"/>
    <cellStyle name="백분율 2 2 2 2 2 2 5 6" xfId="20660"/>
    <cellStyle name="백분율 2 2 2 2 2 2 5 7" xfId="36976"/>
    <cellStyle name="백분율 2 2 2 2 2 2 6" xfId="4336"/>
    <cellStyle name="백분율 2 2 2 2 2 2 6 2" xfId="7756"/>
    <cellStyle name="백분율 2 2 2 2 2 2 6 2 2" xfId="24496"/>
    <cellStyle name="백분율 2 2 2 2 2 2 6 2 3" xfId="41216"/>
    <cellStyle name="백분율 2 2 2 2 2 2 6 3" xfId="11176"/>
    <cellStyle name="백분율 2 2 2 2 2 2 6 3 2" xfId="27916"/>
    <cellStyle name="백분율 2 2 2 2 2 2 6 3 3" xfId="44636"/>
    <cellStyle name="백분율 2 2 2 2 2 2 6 4" xfId="14596"/>
    <cellStyle name="백분율 2 2 2 2 2 2 6 4 2" xfId="31336"/>
    <cellStyle name="백분율 2 2 2 2 2 2 6 4 3" xfId="48056"/>
    <cellStyle name="백분율 2 2 2 2 2 2 6 5" xfId="18080"/>
    <cellStyle name="백분율 2 2 2 2 2 2 6 6" xfId="37796"/>
    <cellStyle name="백분율 2 2 2 2 2 2 7" xfId="3936"/>
    <cellStyle name="백분율 2 2 2 2 2 2 7 2" xfId="21076"/>
    <cellStyle name="백분율 2 2 2 2 2 2 7 3" xfId="37396"/>
    <cellStyle name="백분율 2 2 2 2 2 2 8" xfId="7336"/>
    <cellStyle name="백분율 2 2 2 2 2 2 8 2" xfId="24076"/>
    <cellStyle name="백분율 2 2 2 2 2 2 8 3" xfId="40796"/>
    <cellStyle name="백분율 2 2 2 2 2 2 9" xfId="10756"/>
    <cellStyle name="백분율 2 2 2 2 2 2 9 2" xfId="27496"/>
    <cellStyle name="백분율 2 2 2 2 2 2 9 3" xfId="44216"/>
    <cellStyle name="백분율 2 2 2 2 2 3" xfId="1216"/>
    <cellStyle name="백분율 2 2 2 2 2 3 2" xfId="2496"/>
    <cellStyle name="백분율 2 2 2 2 2 3 2 2" xfId="5896"/>
    <cellStyle name="백분율 2 2 2 2 2 3 2 2 2" xfId="22636"/>
    <cellStyle name="백분율 2 2 2 2 2 3 2 2 3" xfId="39356"/>
    <cellStyle name="백분율 2 2 2 2 2 3 2 3" xfId="9316"/>
    <cellStyle name="백분율 2 2 2 2 2 3 2 3 2" xfId="26056"/>
    <cellStyle name="백분율 2 2 2 2 2 3 2 3 3" xfId="42776"/>
    <cellStyle name="백분율 2 2 2 2 2 3 2 4" xfId="12736"/>
    <cellStyle name="백분율 2 2 2 2 2 3 2 4 2" xfId="29476"/>
    <cellStyle name="백분율 2 2 2 2 2 3 2 4 3" xfId="46196"/>
    <cellStyle name="백분율 2 2 2 2 2 3 2 5" xfId="16156"/>
    <cellStyle name="백분율 2 2 2 2 2 3 2 5 2" xfId="32896"/>
    <cellStyle name="백분율 2 2 2 2 2 3 2 5 3" xfId="49616"/>
    <cellStyle name="백분율 2 2 2 2 2 3 2 6" xfId="19640"/>
    <cellStyle name="백분율 2 2 2 2 2 3 2 7" xfId="35956"/>
    <cellStyle name="백분율 2 2 2 2 2 3 3" xfId="4616"/>
    <cellStyle name="백분율 2 2 2 2 2 3 3 2" xfId="21356"/>
    <cellStyle name="백분율 2 2 2 2 2 3 3 3" xfId="38076"/>
    <cellStyle name="백분율 2 2 2 2 2 3 4" xfId="8036"/>
    <cellStyle name="백분율 2 2 2 2 2 3 4 2" xfId="24776"/>
    <cellStyle name="백분율 2 2 2 2 2 3 4 3" xfId="41496"/>
    <cellStyle name="백분율 2 2 2 2 2 3 5" xfId="11456"/>
    <cellStyle name="백분율 2 2 2 2 2 3 5 2" xfId="28196"/>
    <cellStyle name="백분율 2 2 2 2 2 3 5 3" xfId="44916"/>
    <cellStyle name="백분율 2 2 2 2 2 3 6" xfId="14876"/>
    <cellStyle name="백분율 2 2 2 2 2 3 6 2" xfId="31616"/>
    <cellStyle name="백분율 2 2 2 2 2 3 6 3" xfId="48336"/>
    <cellStyle name="백분율 2 2 2 2 2 3 7" xfId="18360"/>
    <cellStyle name="백분율 2 2 2 2 2 3 8" xfId="34676"/>
    <cellStyle name="백분율 2 2 2 2 2 4" xfId="1556"/>
    <cellStyle name="백분율 2 2 2 2 2 4 2" xfId="2836"/>
    <cellStyle name="백분율 2 2 2 2 2 4 2 2" xfId="6236"/>
    <cellStyle name="백분율 2 2 2 2 2 4 2 2 2" xfId="22976"/>
    <cellStyle name="백분율 2 2 2 2 2 4 2 2 3" xfId="39696"/>
    <cellStyle name="백분율 2 2 2 2 2 4 2 3" xfId="9656"/>
    <cellStyle name="백분율 2 2 2 2 2 4 2 3 2" xfId="26396"/>
    <cellStyle name="백분율 2 2 2 2 2 4 2 3 3" xfId="43116"/>
    <cellStyle name="백분율 2 2 2 2 2 4 2 4" xfId="13076"/>
    <cellStyle name="백분율 2 2 2 2 2 4 2 4 2" xfId="29816"/>
    <cellStyle name="백분율 2 2 2 2 2 4 2 4 3" xfId="46536"/>
    <cellStyle name="백분율 2 2 2 2 2 4 2 5" xfId="16496"/>
    <cellStyle name="백분율 2 2 2 2 2 4 2 5 2" xfId="33236"/>
    <cellStyle name="백분율 2 2 2 2 2 4 2 5 3" xfId="49956"/>
    <cellStyle name="백분율 2 2 2 2 2 4 2 6" xfId="19980"/>
    <cellStyle name="백분율 2 2 2 2 2 4 2 7" xfId="36296"/>
    <cellStyle name="백분율 2 2 2 2 2 4 3" xfId="4956"/>
    <cellStyle name="백분율 2 2 2 2 2 4 3 2" xfId="21696"/>
    <cellStyle name="백분율 2 2 2 2 2 4 3 3" xfId="38416"/>
    <cellStyle name="백분율 2 2 2 2 2 4 4" xfId="8376"/>
    <cellStyle name="백분율 2 2 2 2 2 4 4 2" xfId="25116"/>
    <cellStyle name="백분율 2 2 2 2 2 4 4 3" xfId="41836"/>
    <cellStyle name="백분율 2 2 2 2 2 4 5" xfId="11796"/>
    <cellStyle name="백분율 2 2 2 2 2 4 5 2" xfId="28536"/>
    <cellStyle name="백분율 2 2 2 2 2 4 5 3" xfId="45256"/>
    <cellStyle name="백분율 2 2 2 2 2 4 6" xfId="15216"/>
    <cellStyle name="백분율 2 2 2 2 2 4 6 2" xfId="31956"/>
    <cellStyle name="백분율 2 2 2 2 2 4 6 3" xfId="48676"/>
    <cellStyle name="백분율 2 2 2 2 2 4 7" xfId="18700"/>
    <cellStyle name="백분율 2 2 2 2 2 4 8" xfId="35016"/>
    <cellStyle name="백분율 2 2 2 2 2 5" xfId="1976"/>
    <cellStyle name="백분율 2 2 2 2 2 5 2" xfId="5376"/>
    <cellStyle name="백분율 2 2 2 2 2 5 2 2" xfId="22116"/>
    <cellStyle name="백분율 2 2 2 2 2 5 2 3" xfId="38836"/>
    <cellStyle name="백분율 2 2 2 2 2 5 3" xfId="8796"/>
    <cellStyle name="백분율 2 2 2 2 2 5 3 2" xfId="25536"/>
    <cellStyle name="백분율 2 2 2 2 2 5 3 3" xfId="42256"/>
    <cellStyle name="백분율 2 2 2 2 2 5 4" xfId="12216"/>
    <cellStyle name="백분율 2 2 2 2 2 5 4 2" xfId="28956"/>
    <cellStyle name="백분율 2 2 2 2 2 5 4 3" xfId="45676"/>
    <cellStyle name="백분율 2 2 2 2 2 5 5" xfId="15636"/>
    <cellStyle name="백분율 2 2 2 2 2 5 5 2" xfId="32376"/>
    <cellStyle name="백분율 2 2 2 2 2 5 5 3" xfId="49096"/>
    <cellStyle name="백분율 2 2 2 2 2 5 6" xfId="19120"/>
    <cellStyle name="백분율 2 2 2 2 2 5 7" xfId="35436"/>
    <cellStyle name="백분율 2 2 2 2 2 6" xfId="3296"/>
    <cellStyle name="백분율 2 2 2 2 2 6 2" xfId="6696"/>
    <cellStyle name="백분율 2 2 2 2 2 6 2 2" xfId="23436"/>
    <cellStyle name="백분율 2 2 2 2 2 6 2 3" xfId="40156"/>
    <cellStyle name="백분율 2 2 2 2 2 6 3" xfId="10116"/>
    <cellStyle name="백분율 2 2 2 2 2 6 3 2" xfId="26856"/>
    <cellStyle name="백분율 2 2 2 2 2 6 3 3" xfId="43576"/>
    <cellStyle name="백분율 2 2 2 2 2 6 4" xfId="13536"/>
    <cellStyle name="백분율 2 2 2 2 2 6 4 2" xfId="30276"/>
    <cellStyle name="백분율 2 2 2 2 2 6 4 3" xfId="46996"/>
    <cellStyle name="백분율 2 2 2 2 2 6 5" xfId="16956"/>
    <cellStyle name="백분율 2 2 2 2 2 6 5 2" xfId="33696"/>
    <cellStyle name="백분율 2 2 2 2 2 6 5 3" xfId="50416"/>
    <cellStyle name="백분율 2 2 2 2 2 6 6" xfId="20440"/>
    <cellStyle name="백분율 2 2 2 2 2 6 7" xfId="36756"/>
    <cellStyle name="백분율 2 2 2 2 2 7" xfId="4116"/>
    <cellStyle name="백분율 2 2 2 2 2 7 2" xfId="7536"/>
    <cellStyle name="백분율 2 2 2 2 2 7 2 2" xfId="24276"/>
    <cellStyle name="백분율 2 2 2 2 2 7 2 3" xfId="40996"/>
    <cellStyle name="백분율 2 2 2 2 2 7 3" xfId="10956"/>
    <cellStyle name="백분율 2 2 2 2 2 7 3 2" xfId="27696"/>
    <cellStyle name="백분율 2 2 2 2 2 7 3 3" xfId="44416"/>
    <cellStyle name="백분율 2 2 2 2 2 7 4" xfId="14376"/>
    <cellStyle name="백분율 2 2 2 2 2 7 4 2" xfId="31116"/>
    <cellStyle name="백분율 2 2 2 2 2 7 4 3" xfId="47836"/>
    <cellStyle name="백분율 2 2 2 2 2 7 5" xfId="17860"/>
    <cellStyle name="백분율 2 2 2 2 2 7 6" xfId="37576"/>
    <cellStyle name="백분율 2 2 2 2 2 8" xfId="3716"/>
    <cellStyle name="백분율 2 2 2 2 2 8 2" xfId="20856"/>
    <cellStyle name="백분율 2 2 2 2 2 8 3" xfId="37176"/>
    <cellStyle name="백분율 2 2 2 2 2 9" xfId="7116"/>
    <cellStyle name="백분율 2 2 2 2 2 9 2" xfId="23856"/>
    <cellStyle name="백분율 2 2 2 2 2 9 3" xfId="40576"/>
    <cellStyle name="백분율 2 2 2 2 3" xfId="729"/>
    <cellStyle name="백분율 2 2 2 2 3 10" xfId="10576"/>
    <cellStyle name="백분율 2 2 2 2 3 10 2" xfId="27316"/>
    <cellStyle name="백분율 2 2 2 2 3 10 3" xfId="44036"/>
    <cellStyle name="백분율 2 2 2 2 3 11" xfId="13996"/>
    <cellStyle name="백분율 2 2 2 2 3 11 2" xfId="30736"/>
    <cellStyle name="백분율 2 2 2 2 3 11 3" xfId="47456"/>
    <cellStyle name="백분율 2 2 2 2 3 12" xfId="17480"/>
    <cellStyle name="백분율 2 2 2 2 3 13" xfId="34216"/>
    <cellStyle name="백분율 2 2 2 2 3 2" xfId="949"/>
    <cellStyle name="백분율 2 2 2 2 3 2 10" xfId="14216"/>
    <cellStyle name="백분율 2 2 2 2 3 2 10 2" xfId="30956"/>
    <cellStyle name="백분율 2 2 2 2 3 2 10 3" xfId="47676"/>
    <cellStyle name="백분율 2 2 2 2 3 2 11" xfId="17700"/>
    <cellStyle name="백분율 2 2 2 2 3 2 12" xfId="34436"/>
    <cellStyle name="백분율 2 2 2 2 3 2 2" xfId="1416"/>
    <cellStyle name="백분율 2 2 2 2 3 2 2 2" xfId="2696"/>
    <cellStyle name="백분율 2 2 2 2 3 2 2 2 2" xfId="6096"/>
    <cellStyle name="백분율 2 2 2 2 3 2 2 2 2 2" xfId="22836"/>
    <cellStyle name="백분율 2 2 2 2 3 2 2 2 2 3" xfId="39556"/>
    <cellStyle name="백분율 2 2 2 2 3 2 2 2 3" xfId="9516"/>
    <cellStyle name="백분율 2 2 2 2 3 2 2 2 3 2" xfId="26256"/>
    <cellStyle name="백분율 2 2 2 2 3 2 2 2 3 3" xfId="42976"/>
    <cellStyle name="백분율 2 2 2 2 3 2 2 2 4" xfId="12936"/>
    <cellStyle name="백분율 2 2 2 2 3 2 2 2 4 2" xfId="29676"/>
    <cellStyle name="백분율 2 2 2 2 3 2 2 2 4 3" xfId="46396"/>
    <cellStyle name="백분율 2 2 2 2 3 2 2 2 5" xfId="16356"/>
    <cellStyle name="백분율 2 2 2 2 3 2 2 2 5 2" xfId="33096"/>
    <cellStyle name="백분율 2 2 2 2 3 2 2 2 5 3" xfId="49816"/>
    <cellStyle name="백분율 2 2 2 2 3 2 2 2 6" xfId="19840"/>
    <cellStyle name="백분율 2 2 2 2 3 2 2 2 7" xfId="36156"/>
    <cellStyle name="백분율 2 2 2 2 3 2 2 3" xfId="4816"/>
    <cellStyle name="백분율 2 2 2 2 3 2 2 3 2" xfId="21556"/>
    <cellStyle name="백분율 2 2 2 2 3 2 2 3 3" xfId="38276"/>
    <cellStyle name="백분율 2 2 2 2 3 2 2 4" xfId="8236"/>
    <cellStyle name="백분율 2 2 2 2 3 2 2 4 2" xfId="24976"/>
    <cellStyle name="백분율 2 2 2 2 3 2 2 4 3" xfId="41696"/>
    <cellStyle name="백분율 2 2 2 2 3 2 2 5" xfId="11656"/>
    <cellStyle name="백분율 2 2 2 2 3 2 2 5 2" xfId="28396"/>
    <cellStyle name="백분율 2 2 2 2 3 2 2 5 3" xfId="45116"/>
    <cellStyle name="백분율 2 2 2 2 3 2 2 6" xfId="15076"/>
    <cellStyle name="백분율 2 2 2 2 3 2 2 6 2" xfId="31816"/>
    <cellStyle name="백분율 2 2 2 2 3 2 2 6 3" xfId="48536"/>
    <cellStyle name="백분율 2 2 2 2 3 2 2 7" xfId="18560"/>
    <cellStyle name="백분율 2 2 2 2 3 2 2 8" xfId="34876"/>
    <cellStyle name="백분율 2 2 2 2 3 2 3" xfId="1816"/>
    <cellStyle name="백분율 2 2 2 2 3 2 3 2" xfId="3096"/>
    <cellStyle name="백분율 2 2 2 2 3 2 3 2 2" xfId="6496"/>
    <cellStyle name="백분율 2 2 2 2 3 2 3 2 2 2" xfId="23236"/>
    <cellStyle name="백분율 2 2 2 2 3 2 3 2 2 3" xfId="39956"/>
    <cellStyle name="백분율 2 2 2 2 3 2 3 2 3" xfId="9916"/>
    <cellStyle name="백분율 2 2 2 2 3 2 3 2 3 2" xfId="26656"/>
    <cellStyle name="백분율 2 2 2 2 3 2 3 2 3 3" xfId="43376"/>
    <cellStyle name="백분율 2 2 2 2 3 2 3 2 4" xfId="13336"/>
    <cellStyle name="백분율 2 2 2 2 3 2 3 2 4 2" xfId="30076"/>
    <cellStyle name="백분율 2 2 2 2 3 2 3 2 4 3" xfId="46796"/>
    <cellStyle name="백분율 2 2 2 2 3 2 3 2 5" xfId="16756"/>
    <cellStyle name="백분율 2 2 2 2 3 2 3 2 5 2" xfId="33496"/>
    <cellStyle name="백분율 2 2 2 2 3 2 3 2 5 3" xfId="50216"/>
    <cellStyle name="백분율 2 2 2 2 3 2 3 2 6" xfId="20240"/>
    <cellStyle name="백분율 2 2 2 2 3 2 3 2 7" xfId="36556"/>
    <cellStyle name="백분율 2 2 2 2 3 2 3 3" xfId="5216"/>
    <cellStyle name="백분율 2 2 2 2 3 2 3 3 2" xfId="21956"/>
    <cellStyle name="백분율 2 2 2 2 3 2 3 3 3" xfId="38676"/>
    <cellStyle name="백분율 2 2 2 2 3 2 3 4" xfId="8636"/>
    <cellStyle name="백분율 2 2 2 2 3 2 3 4 2" xfId="25376"/>
    <cellStyle name="백분율 2 2 2 2 3 2 3 4 3" xfId="42096"/>
    <cellStyle name="백분율 2 2 2 2 3 2 3 5" xfId="12056"/>
    <cellStyle name="백분율 2 2 2 2 3 2 3 5 2" xfId="28796"/>
    <cellStyle name="백분율 2 2 2 2 3 2 3 5 3" xfId="45516"/>
    <cellStyle name="백분율 2 2 2 2 3 2 3 6" xfId="15476"/>
    <cellStyle name="백분율 2 2 2 2 3 2 3 6 2" xfId="32216"/>
    <cellStyle name="백분율 2 2 2 2 3 2 3 6 3" xfId="48936"/>
    <cellStyle name="백분율 2 2 2 2 3 2 3 7" xfId="18960"/>
    <cellStyle name="백분율 2 2 2 2 3 2 3 8" xfId="35276"/>
    <cellStyle name="백분율 2 2 2 2 3 2 4" xfId="2236"/>
    <cellStyle name="백분율 2 2 2 2 3 2 4 2" xfId="5636"/>
    <cellStyle name="백분율 2 2 2 2 3 2 4 2 2" xfId="22376"/>
    <cellStyle name="백분율 2 2 2 2 3 2 4 2 3" xfId="39096"/>
    <cellStyle name="백분율 2 2 2 2 3 2 4 3" xfId="9056"/>
    <cellStyle name="백분율 2 2 2 2 3 2 4 3 2" xfId="25796"/>
    <cellStyle name="백분율 2 2 2 2 3 2 4 3 3" xfId="42516"/>
    <cellStyle name="백분율 2 2 2 2 3 2 4 4" xfId="12476"/>
    <cellStyle name="백분율 2 2 2 2 3 2 4 4 2" xfId="29216"/>
    <cellStyle name="백분율 2 2 2 2 3 2 4 4 3" xfId="45936"/>
    <cellStyle name="백분율 2 2 2 2 3 2 4 5" xfId="15896"/>
    <cellStyle name="백분율 2 2 2 2 3 2 4 5 2" xfId="32636"/>
    <cellStyle name="백분율 2 2 2 2 3 2 4 5 3" xfId="49356"/>
    <cellStyle name="백분율 2 2 2 2 3 2 4 6" xfId="19380"/>
    <cellStyle name="백분율 2 2 2 2 3 2 4 7" xfId="35696"/>
    <cellStyle name="백분율 2 2 2 2 3 2 5" xfId="3556"/>
    <cellStyle name="백분율 2 2 2 2 3 2 5 2" xfId="6956"/>
    <cellStyle name="백분율 2 2 2 2 3 2 5 2 2" xfId="23696"/>
    <cellStyle name="백분율 2 2 2 2 3 2 5 2 3" xfId="40416"/>
    <cellStyle name="백분율 2 2 2 2 3 2 5 3" xfId="10376"/>
    <cellStyle name="백분율 2 2 2 2 3 2 5 3 2" xfId="27116"/>
    <cellStyle name="백분율 2 2 2 2 3 2 5 3 3" xfId="43836"/>
    <cellStyle name="백분율 2 2 2 2 3 2 5 4" xfId="13796"/>
    <cellStyle name="백분율 2 2 2 2 3 2 5 4 2" xfId="30536"/>
    <cellStyle name="백분율 2 2 2 2 3 2 5 4 3" xfId="47256"/>
    <cellStyle name="백분율 2 2 2 2 3 2 5 5" xfId="17216"/>
    <cellStyle name="백분율 2 2 2 2 3 2 5 5 2" xfId="33956"/>
    <cellStyle name="백분율 2 2 2 2 3 2 5 5 3" xfId="50676"/>
    <cellStyle name="백분율 2 2 2 2 3 2 5 6" xfId="20700"/>
    <cellStyle name="백분율 2 2 2 2 3 2 5 7" xfId="37016"/>
    <cellStyle name="백분율 2 2 2 2 3 2 6" xfId="4376"/>
    <cellStyle name="백분율 2 2 2 2 3 2 6 2" xfId="7796"/>
    <cellStyle name="백분율 2 2 2 2 3 2 6 2 2" xfId="24536"/>
    <cellStyle name="백분율 2 2 2 2 3 2 6 2 3" xfId="41256"/>
    <cellStyle name="백분율 2 2 2 2 3 2 6 3" xfId="11216"/>
    <cellStyle name="백분율 2 2 2 2 3 2 6 3 2" xfId="27956"/>
    <cellStyle name="백분율 2 2 2 2 3 2 6 3 3" xfId="44676"/>
    <cellStyle name="백분율 2 2 2 2 3 2 6 4" xfId="14636"/>
    <cellStyle name="백분율 2 2 2 2 3 2 6 4 2" xfId="31376"/>
    <cellStyle name="백분율 2 2 2 2 3 2 6 4 3" xfId="48096"/>
    <cellStyle name="백분율 2 2 2 2 3 2 6 5" xfId="18120"/>
    <cellStyle name="백분율 2 2 2 2 3 2 6 6" xfId="37836"/>
    <cellStyle name="백분율 2 2 2 2 3 2 7" xfId="3976"/>
    <cellStyle name="백분율 2 2 2 2 3 2 7 2" xfId="21116"/>
    <cellStyle name="백분율 2 2 2 2 3 2 7 3" xfId="37436"/>
    <cellStyle name="백분율 2 2 2 2 3 2 8" xfId="7376"/>
    <cellStyle name="백분율 2 2 2 2 3 2 8 2" xfId="24116"/>
    <cellStyle name="백분율 2 2 2 2 3 2 8 3" xfId="40836"/>
    <cellStyle name="백분율 2 2 2 2 3 2 9" xfId="10796"/>
    <cellStyle name="백분율 2 2 2 2 3 2 9 2" xfId="27536"/>
    <cellStyle name="백분율 2 2 2 2 3 2 9 3" xfId="44256"/>
    <cellStyle name="백분율 2 2 2 2 3 3" xfId="1256"/>
    <cellStyle name="백분율 2 2 2 2 3 3 2" xfId="2536"/>
    <cellStyle name="백분율 2 2 2 2 3 3 2 2" xfId="5936"/>
    <cellStyle name="백분율 2 2 2 2 3 3 2 2 2" xfId="22676"/>
    <cellStyle name="백분율 2 2 2 2 3 3 2 2 3" xfId="39396"/>
    <cellStyle name="백분율 2 2 2 2 3 3 2 3" xfId="9356"/>
    <cellStyle name="백분율 2 2 2 2 3 3 2 3 2" xfId="26096"/>
    <cellStyle name="백분율 2 2 2 2 3 3 2 3 3" xfId="42816"/>
    <cellStyle name="백분율 2 2 2 2 3 3 2 4" xfId="12776"/>
    <cellStyle name="백분율 2 2 2 2 3 3 2 4 2" xfId="29516"/>
    <cellStyle name="백분율 2 2 2 2 3 3 2 4 3" xfId="46236"/>
    <cellStyle name="백분율 2 2 2 2 3 3 2 5" xfId="16196"/>
    <cellStyle name="백분율 2 2 2 2 3 3 2 5 2" xfId="32936"/>
    <cellStyle name="백분율 2 2 2 2 3 3 2 5 3" xfId="49656"/>
    <cellStyle name="백분율 2 2 2 2 3 3 2 6" xfId="19680"/>
    <cellStyle name="백분율 2 2 2 2 3 3 2 7" xfId="35996"/>
    <cellStyle name="백분율 2 2 2 2 3 3 3" xfId="4656"/>
    <cellStyle name="백분율 2 2 2 2 3 3 3 2" xfId="21396"/>
    <cellStyle name="백분율 2 2 2 2 3 3 3 3" xfId="38116"/>
    <cellStyle name="백분율 2 2 2 2 3 3 4" xfId="8076"/>
    <cellStyle name="백분율 2 2 2 2 3 3 4 2" xfId="24816"/>
    <cellStyle name="백분율 2 2 2 2 3 3 4 3" xfId="41536"/>
    <cellStyle name="백분율 2 2 2 2 3 3 5" xfId="11496"/>
    <cellStyle name="백분율 2 2 2 2 3 3 5 2" xfId="28236"/>
    <cellStyle name="백분율 2 2 2 2 3 3 5 3" xfId="44956"/>
    <cellStyle name="백분율 2 2 2 2 3 3 6" xfId="14916"/>
    <cellStyle name="백분율 2 2 2 2 3 3 6 2" xfId="31656"/>
    <cellStyle name="백분율 2 2 2 2 3 3 6 3" xfId="48376"/>
    <cellStyle name="백분율 2 2 2 2 3 3 7" xfId="18400"/>
    <cellStyle name="백분율 2 2 2 2 3 3 8" xfId="34716"/>
    <cellStyle name="백분율 2 2 2 2 3 4" xfId="1596"/>
    <cellStyle name="백분율 2 2 2 2 3 4 2" xfId="2876"/>
    <cellStyle name="백분율 2 2 2 2 3 4 2 2" xfId="6276"/>
    <cellStyle name="백분율 2 2 2 2 3 4 2 2 2" xfId="23016"/>
    <cellStyle name="백분율 2 2 2 2 3 4 2 2 3" xfId="39736"/>
    <cellStyle name="백분율 2 2 2 2 3 4 2 3" xfId="9696"/>
    <cellStyle name="백분율 2 2 2 2 3 4 2 3 2" xfId="26436"/>
    <cellStyle name="백분율 2 2 2 2 3 4 2 3 3" xfId="43156"/>
    <cellStyle name="백분율 2 2 2 2 3 4 2 4" xfId="13116"/>
    <cellStyle name="백분율 2 2 2 2 3 4 2 4 2" xfId="29856"/>
    <cellStyle name="백분율 2 2 2 2 3 4 2 4 3" xfId="46576"/>
    <cellStyle name="백분율 2 2 2 2 3 4 2 5" xfId="16536"/>
    <cellStyle name="백분율 2 2 2 2 3 4 2 5 2" xfId="33276"/>
    <cellStyle name="백분율 2 2 2 2 3 4 2 5 3" xfId="49996"/>
    <cellStyle name="백분율 2 2 2 2 3 4 2 6" xfId="20020"/>
    <cellStyle name="백분율 2 2 2 2 3 4 2 7" xfId="36336"/>
    <cellStyle name="백분율 2 2 2 2 3 4 3" xfId="4996"/>
    <cellStyle name="백분율 2 2 2 2 3 4 3 2" xfId="21736"/>
    <cellStyle name="백분율 2 2 2 2 3 4 3 3" xfId="38456"/>
    <cellStyle name="백분율 2 2 2 2 3 4 4" xfId="8416"/>
    <cellStyle name="백분율 2 2 2 2 3 4 4 2" xfId="25156"/>
    <cellStyle name="백분율 2 2 2 2 3 4 4 3" xfId="41876"/>
    <cellStyle name="백분율 2 2 2 2 3 4 5" xfId="11836"/>
    <cellStyle name="백분율 2 2 2 2 3 4 5 2" xfId="28576"/>
    <cellStyle name="백분율 2 2 2 2 3 4 5 3" xfId="45296"/>
    <cellStyle name="백분율 2 2 2 2 3 4 6" xfId="15256"/>
    <cellStyle name="백분율 2 2 2 2 3 4 6 2" xfId="31996"/>
    <cellStyle name="백분율 2 2 2 2 3 4 6 3" xfId="48716"/>
    <cellStyle name="백분율 2 2 2 2 3 4 7" xfId="18740"/>
    <cellStyle name="백분율 2 2 2 2 3 4 8" xfId="35056"/>
    <cellStyle name="백분율 2 2 2 2 3 5" xfId="2016"/>
    <cellStyle name="백분율 2 2 2 2 3 5 2" xfId="5416"/>
    <cellStyle name="백분율 2 2 2 2 3 5 2 2" xfId="22156"/>
    <cellStyle name="백분율 2 2 2 2 3 5 2 3" xfId="38876"/>
    <cellStyle name="백분율 2 2 2 2 3 5 3" xfId="8836"/>
    <cellStyle name="백분율 2 2 2 2 3 5 3 2" xfId="25576"/>
    <cellStyle name="백분율 2 2 2 2 3 5 3 3" xfId="42296"/>
    <cellStyle name="백분율 2 2 2 2 3 5 4" xfId="12256"/>
    <cellStyle name="백분율 2 2 2 2 3 5 4 2" xfId="28996"/>
    <cellStyle name="백분율 2 2 2 2 3 5 4 3" xfId="45716"/>
    <cellStyle name="백분율 2 2 2 2 3 5 5" xfId="15676"/>
    <cellStyle name="백분율 2 2 2 2 3 5 5 2" xfId="32416"/>
    <cellStyle name="백분율 2 2 2 2 3 5 5 3" xfId="49136"/>
    <cellStyle name="백분율 2 2 2 2 3 5 6" xfId="19160"/>
    <cellStyle name="백분율 2 2 2 2 3 5 7" xfId="35476"/>
    <cellStyle name="백분율 2 2 2 2 3 6" xfId="3336"/>
    <cellStyle name="백분율 2 2 2 2 3 6 2" xfId="6736"/>
    <cellStyle name="백분율 2 2 2 2 3 6 2 2" xfId="23476"/>
    <cellStyle name="백분율 2 2 2 2 3 6 2 3" xfId="40196"/>
    <cellStyle name="백분율 2 2 2 2 3 6 3" xfId="10156"/>
    <cellStyle name="백분율 2 2 2 2 3 6 3 2" xfId="26896"/>
    <cellStyle name="백분율 2 2 2 2 3 6 3 3" xfId="43616"/>
    <cellStyle name="백분율 2 2 2 2 3 6 4" xfId="13576"/>
    <cellStyle name="백분율 2 2 2 2 3 6 4 2" xfId="30316"/>
    <cellStyle name="백분율 2 2 2 2 3 6 4 3" xfId="47036"/>
    <cellStyle name="백분율 2 2 2 2 3 6 5" xfId="16996"/>
    <cellStyle name="백분율 2 2 2 2 3 6 5 2" xfId="33736"/>
    <cellStyle name="백분율 2 2 2 2 3 6 5 3" xfId="50456"/>
    <cellStyle name="백분율 2 2 2 2 3 6 6" xfId="20480"/>
    <cellStyle name="백분율 2 2 2 2 3 6 7" xfId="36796"/>
    <cellStyle name="백분율 2 2 2 2 3 7" xfId="4156"/>
    <cellStyle name="백분율 2 2 2 2 3 7 2" xfId="7576"/>
    <cellStyle name="백분율 2 2 2 2 3 7 2 2" xfId="24316"/>
    <cellStyle name="백분율 2 2 2 2 3 7 2 3" xfId="41036"/>
    <cellStyle name="백분율 2 2 2 2 3 7 3" xfId="10996"/>
    <cellStyle name="백분율 2 2 2 2 3 7 3 2" xfId="27736"/>
    <cellStyle name="백분율 2 2 2 2 3 7 3 3" xfId="44456"/>
    <cellStyle name="백분율 2 2 2 2 3 7 4" xfId="14416"/>
    <cellStyle name="백분율 2 2 2 2 3 7 4 2" xfId="31156"/>
    <cellStyle name="백분율 2 2 2 2 3 7 4 3" xfId="47876"/>
    <cellStyle name="백분율 2 2 2 2 3 7 5" xfId="17900"/>
    <cellStyle name="백분율 2 2 2 2 3 7 6" xfId="37616"/>
    <cellStyle name="백분율 2 2 2 2 3 8" xfId="3756"/>
    <cellStyle name="백분율 2 2 2 2 3 8 2" xfId="20896"/>
    <cellStyle name="백분율 2 2 2 2 3 8 3" xfId="37216"/>
    <cellStyle name="백분율 2 2 2 2 3 9" xfId="7156"/>
    <cellStyle name="백분율 2 2 2 2 3 9 2" xfId="23896"/>
    <cellStyle name="백분율 2 2 2 2 3 9 3" xfId="40616"/>
    <cellStyle name="백분율 2 2 2 2 4" xfId="809"/>
    <cellStyle name="백분율 2 2 2 2 4 10" xfId="14076"/>
    <cellStyle name="백분율 2 2 2 2 4 10 2" xfId="30816"/>
    <cellStyle name="백분율 2 2 2 2 4 10 3" xfId="47536"/>
    <cellStyle name="백분율 2 2 2 2 4 11" xfId="17560"/>
    <cellStyle name="백분율 2 2 2 2 4 12" xfId="34296"/>
    <cellStyle name="백분율 2 2 2 2 4 2" xfId="1116"/>
    <cellStyle name="백분율 2 2 2 2 4 2 2" xfId="2396"/>
    <cellStyle name="백분율 2 2 2 2 4 2 2 2" xfId="5796"/>
    <cellStyle name="백분율 2 2 2 2 4 2 2 2 2" xfId="22536"/>
    <cellStyle name="백분율 2 2 2 2 4 2 2 2 3" xfId="39256"/>
    <cellStyle name="백분율 2 2 2 2 4 2 2 3" xfId="9216"/>
    <cellStyle name="백분율 2 2 2 2 4 2 2 3 2" xfId="25956"/>
    <cellStyle name="백분율 2 2 2 2 4 2 2 3 3" xfId="42676"/>
    <cellStyle name="백분율 2 2 2 2 4 2 2 4" xfId="12636"/>
    <cellStyle name="백분율 2 2 2 2 4 2 2 4 2" xfId="29376"/>
    <cellStyle name="백분율 2 2 2 2 4 2 2 4 3" xfId="46096"/>
    <cellStyle name="백분율 2 2 2 2 4 2 2 5" xfId="16056"/>
    <cellStyle name="백분율 2 2 2 2 4 2 2 5 2" xfId="32796"/>
    <cellStyle name="백분율 2 2 2 2 4 2 2 5 3" xfId="49516"/>
    <cellStyle name="백분율 2 2 2 2 4 2 2 6" xfId="19540"/>
    <cellStyle name="백분율 2 2 2 2 4 2 2 7" xfId="35856"/>
    <cellStyle name="백분율 2 2 2 2 4 2 3" xfId="4516"/>
    <cellStyle name="백분율 2 2 2 2 4 2 3 2" xfId="21256"/>
    <cellStyle name="백분율 2 2 2 2 4 2 3 3" xfId="37976"/>
    <cellStyle name="백분율 2 2 2 2 4 2 4" xfId="7936"/>
    <cellStyle name="백분율 2 2 2 2 4 2 4 2" xfId="24676"/>
    <cellStyle name="백분율 2 2 2 2 4 2 4 3" xfId="41396"/>
    <cellStyle name="백분율 2 2 2 2 4 2 5" xfId="11356"/>
    <cellStyle name="백분율 2 2 2 2 4 2 5 2" xfId="28096"/>
    <cellStyle name="백분율 2 2 2 2 4 2 5 3" xfId="44816"/>
    <cellStyle name="백분율 2 2 2 2 4 2 6" xfId="14776"/>
    <cellStyle name="백분율 2 2 2 2 4 2 6 2" xfId="31516"/>
    <cellStyle name="백분율 2 2 2 2 4 2 6 3" xfId="48236"/>
    <cellStyle name="백분율 2 2 2 2 4 2 7" xfId="18260"/>
    <cellStyle name="백분율 2 2 2 2 4 2 8" xfId="34576"/>
    <cellStyle name="백분율 2 2 2 2 4 3" xfId="1676"/>
    <cellStyle name="백분율 2 2 2 2 4 3 2" xfId="2956"/>
    <cellStyle name="백분율 2 2 2 2 4 3 2 2" xfId="6356"/>
    <cellStyle name="백분율 2 2 2 2 4 3 2 2 2" xfId="23096"/>
    <cellStyle name="백분율 2 2 2 2 4 3 2 2 3" xfId="39816"/>
    <cellStyle name="백분율 2 2 2 2 4 3 2 3" xfId="9776"/>
    <cellStyle name="백분율 2 2 2 2 4 3 2 3 2" xfId="26516"/>
    <cellStyle name="백분율 2 2 2 2 4 3 2 3 3" xfId="43236"/>
    <cellStyle name="백분율 2 2 2 2 4 3 2 4" xfId="13196"/>
    <cellStyle name="백분율 2 2 2 2 4 3 2 4 2" xfId="29936"/>
    <cellStyle name="백분율 2 2 2 2 4 3 2 4 3" xfId="46656"/>
    <cellStyle name="백분율 2 2 2 2 4 3 2 5" xfId="16616"/>
    <cellStyle name="백분율 2 2 2 2 4 3 2 5 2" xfId="33356"/>
    <cellStyle name="백분율 2 2 2 2 4 3 2 5 3" xfId="50076"/>
    <cellStyle name="백분율 2 2 2 2 4 3 2 6" xfId="20100"/>
    <cellStyle name="백분율 2 2 2 2 4 3 2 7" xfId="36416"/>
    <cellStyle name="백분율 2 2 2 2 4 3 3" xfId="5076"/>
    <cellStyle name="백분율 2 2 2 2 4 3 3 2" xfId="21816"/>
    <cellStyle name="백분율 2 2 2 2 4 3 3 3" xfId="38536"/>
    <cellStyle name="백분율 2 2 2 2 4 3 4" xfId="8496"/>
    <cellStyle name="백분율 2 2 2 2 4 3 4 2" xfId="25236"/>
    <cellStyle name="백분율 2 2 2 2 4 3 4 3" xfId="41956"/>
    <cellStyle name="백분율 2 2 2 2 4 3 5" xfId="11916"/>
    <cellStyle name="백분율 2 2 2 2 4 3 5 2" xfId="28656"/>
    <cellStyle name="백분율 2 2 2 2 4 3 5 3" xfId="45376"/>
    <cellStyle name="백분율 2 2 2 2 4 3 6" xfId="15336"/>
    <cellStyle name="백분율 2 2 2 2 4 3 6 2" xfId="32076"/>
    <cellStyle name="백분율 2 2 2 2 4 3 6 3" xfId="48796"/>
    <cellStyle name="백분율 2 2 2 2 4 3 7" xfId="18820"/>
    <cellStyle name="백분율 2 2 2 2 4 3 8" xfId="35136"/>
    <cellStyle name="백분율 2 2 2 2 4 4" xfId="2096"/>
    <cellStyle name="백분율 2 2 2 2 4 4 2" xfId="5496"/>
    <cellStyle name="백분율 2 2 2 2 4 4 2 2" xfId="22236"/>
    <cellStyle name="백분율 2 2 2 2 4 4 2 3" xfId="38956"/>
    <cellStyle name="백분율 2 2 2 2 4 4 3" xfId="8916"/>
    <cellStyle name="백분율 2 2 2 2 4 4 3 2" xfId="25656"/>
    <cellStyle name="백분율 2 2 2 2 4 4 3 3" xfId="42376"/>
    <cellStyle name="백분율 2 2 2 2 4 4 4" xfId="12336"/>
    <cellStyle name="백분율 2 2 2 2 4 4 4 2" xfId="29076"/>
    <cellStyle name="백분율 2 2 2 2 4 4 4 3" xfId="45796"/>
    <cellStyle name="백분율 2 2 2 2 4 4 5" xfId="15756"/>
    <cellStyle name="백분율 2 2 2 2 4 4 5 2" xfId="32496"/>
    <cellStyle name="백분율 2 2 2 2 4 4 5 3" xfId="49216"/>
    <cellStyle name="백분율 2 2 2 2 4 4 6" xfId="19240"/>
    <cellStyle name="백분율 2 2 2 2 4 4 7" xfId="35556"/>
    <cellStyle name="백분율 2 2 2 2 4 5" xfId="3416"/>
    <cellStyle name="백분율 2 2 2 2 4 5 2" xfId="6816"/>
    <cellStyle name="백분율 2 2 2 2 4 5 2 2" xfId="23556"/>
    <cellStyle name="백분율 2 2 2 2 4 5 2 3" xfId="40276"/>
    <cellStyle name="백분율 2 2 2 2 4 5 3" xfId="10236"/>
    <cellStyle name="백분율 2 2 2 2 4 5 3 2" xfId="26976"/>
    <cellStyle name="백분율 2 2 2 2 4 5 3 3" xfId="43696"/>
    <cellStyle name="백분율 2 2 2 2 4 5 4" xfId="13656"/>
    <cellStyle name="백분율 2 2 2 2 4 5 4 2" xfId="30396"/>
    <cellStyle name="백분율 2 2 2 2 4 5 4 3" xfId="47116"/>
    <cellStyle name="백분율 2 2 2 2 4 5 5" xfId="17076"/>
    <cellStyle name="백분율 2 2 2 2 4 5 5 2" xfId="33816"/>
    <cellStyle name="백분율 2 2 2 2 4 5 5 3" xfId="50536"/>
    <cellStyle name="백분율 2 2 2 2 4 5 6" xfId="20560"/>
    <cellStyle name="백분율 2 2 2 2 4 5 7" xfId="36876"/>
    <cellStyle name="백분율 2 2 2 2 4 6" xfId="4236"/>
    <cellStyle name="백분율 2 2 2 2 4 6 2" xfId="7656"/>
    <cellStyle name="백분율 2 2 2 2 4 6 2 2" xfId="24396"/>
    <cellStyle name="백분율 2 2 2 2 4 6 2 3" xfId="41116"/>
    <cellStyle name="백분율 2 2 2 2 4 6 3" xfId="11076"/>
    <cellStyle name="백분율 2 2 2 2 4 6 3 2" xfId="27816"/>
    <cellStyle name="백분율 2 2 2 2 4 6 3 3" xfId="44536"/>
    <cellStyle name="백분율 2 2 2 2 4 6 4" xfId="14496"/>
    <cellStyle name="백분율 2 2 2 2 4 6 4 2" xfId="31236"/>
    <cellStyle name="백분율 2 2 2 2 4 6 4 3" xfId="47956"/>
    <cellStyle name="백분율 2 2 2 2 4 6 5" xfId="17980"/>
    <cellStyle name="백분율 2 2 2 2 4 6 6" xfId="37696"/>
    <cellStyle name="백분율 2 2 2 2 4 7" xfId="3836"/>
    <cellStyle name="백분율 2 2 2 2 4 7 2" xfId="20976"/>
    <cellStyle name="백분율 2 2 2 2 4 7 3" xfId="37296"/>
    <cellStyle name="백분율 2 2 2 2 4 8" xfId="7236"/>
    <cellStyle name="백분율 2 2 2 2 4 8 2" xfId="23976"/>
    <cellStyle name="백분율 2 2 2 2 4 8 3" xfId="40696"/>
    <cellStyle name="백분율 2 2 2 2 4 9" xfId="10656"/>
    <cellStyle name="백분율 2 2 2 2 4 9 2" xfId="27396"/>
    <cellStyle name="백분율 2 2 2 2 4 9 3" xfId="44116"/>
    <cellStyle name="백분율 2 2 2 2 5" xfId="769"/>
    <cellStyle name="백분율 2 2 2 2 5 10" xfId="14036"/>
    <cellStyle name="백분율 2 2 2 2 5 10 2" xfId="30776"/>
    <cellStyle name="백분율 2 2 2 2 5 10 3" xfId="47496"/>
    <cellStyle name="백분율 2 2 2 2 5 11" xfId="17520"/>
    <cellStyle name="백분율 2 2 2 2 5 12" xfId="34256"/>
    <cellStyle name="백분율 2 2 2 2 5 2" xfId="1076"/>
    <cellStyle name="백분율 2 2 2 2 5 2 2" xfId="2356"/>
    <cellStyle name="백분율 2 2 2 2 5 2 2 2" xfId="5756"/>
    <cellStyle name="백분율 2 2 2 2 5 2 2 2 2" xfId="22496"/>
    <cellStyle name="백분율 2 2 2 2 5 2 2 2 3" xfId="39216"/>
    <cellStyle name="백분율 2 2 2 2 5 2 2 3" xfId="9176"/>
    <cellStyle name="백분율 2 2 2 2 5 2 2 3 2" xfId="25916"/>
    <cellStyle name="백분율 2 2 2 2 5 2 2 3 3" xfId="42636"/>
    <cellStyle name="백분율 2 2 2 2 5 2 2 4" xfId="12596"/>
    <cellStyle name="백분율 2 2 2 2 5 2 2 4 2" xfId="29336"/>
    <cellStyle name="백분율 2 2 2 2 5 2 2 4 3" xfId="46056"/>
    <cellStyle name="백분율 2 2 2 2 5 2 2 5" xfId="16016"/>
    <cellStyle name="백분율 2 2 2 2 5 2 2 5 2" xfId="32756"/>
    <cellStyle name="백분율 2 2 2 2 5 2 2 5 3" xfId="49476"/>
    <cellStyle name="백분율 2 2 2 2 5 2 2 6" xfId="19500"/>
    <cellStyle name="백분율 2 2 2 2 5 2 2 7" xfId="35816"/>
    <cellStyle name="백분율 2 2 2 2 5 2 3" xfId="4476"/>
    <cellStyle name="백분율 2 2 2 2 5 2 3 2" xfId="21216"/>
    <cellStyle name="백분율 2 2 2 2 5 2 3 3" xfId="37936"/>
    <cellStyle name="백분율 2 2 2 2 5 2 4" xfId="7896"/>
    <cellStyle name="백분율 2 2 2 2 5 2 4 2" xfId="24636"/>
    <cellStyle name="백분율 2 2 2 2 5 2 4 3" xfId="41356"/>
    <cellStyle name="백분율 2 2 2 2 5 2 5" xfId="11316"/>
    <cellStyle name="백분율 2 2 2 2 5 2 5 2" xfId="28056"/>
    <cellStyle name="백분율 2 2 2 2 5 2 5 3" xfId="44776"/>
    <cellStyle name="백분율 2 2 2 2 5 2 6" xfId="14736"/>
    <cellStyle name="백분율 2 2 2 2 5 2 6 2" xfId="31476"/>
    <cellStyle name="백분율 2 2 2 2 5 2 6 3" xfId="48196"/>
    <cellStyle name="백분율 2 2 2 2 5 2 7" xfId="18220"/>
    <cellStyle name="백분율 2 2 2 2 5 2 8" xfId="34536"/>
    <cellStyle name="백분율 2 2 2 2 5 3" xfId="1636"/>
    <cellStyle name="백분율 2 2 2 2 5 3 2" xfId="2916"/>
    <cellStyle name="백분율 2 2 2 2 5 3 2 2" xfId="6316"/>
    <cellStyle name="백분율 2 2 2 2 5 3 2 2 2" xfId="23056"/>
    <cellStyle name="백분율 2 2 2 2 5 3 2 2 3" xfId="39776"/>
    <cellStyle name="백분율 2 2 2 2 5 3 2 3" xfId="9736"/>
    <cellStyle name="백분율 2 2 2 2 5 3 2 3 2" xfId="26476"/>
    <cellStyle name="백분율 2 2 2 2 5 3 2 3 3" xfId="43196"/>
    <cellStyle name="백분율 2 2 2 2 5 3 2 4" xfId="13156"/>
    <cellStyle name="백분율 2 2 2 2 5 3 2 4 2" xfId="29896"/>
    <cellStyle name="백분율 2 2 2 2 5 3 2 4 3" xfId="46616"/>
    <cellStyle name="백분율 2 2 2 2 5 3 2 5" xfId="16576"/>
    <cellStyle name="백분율 2 2 2 2 5 3 2 5 2" xfId="33316"/>
    <cellStyle name="백분율 2 2 2 2 5 3 2 5 3" xfId="50036"/>
    <cellStyle name="백분율 2 2 2 2 5 3 2 6" xfId="20060"/>
    <cellStyle name="백분율 2 2 2 2 5 3 2 7" xfId="36376"/>
    <cellStyle name="백분율 2 2 2 2 5 3 3" xfId="5036"/>
    <cellStyle name="백분율 2 2 2 2 5 3 3 2" xfId="21776"/>
    <cellStyle name="백분율 2 2 2 2 5 3 3 3" xfId="38496"/>
    <cellStyle name="백분율 2 2 2 2 5 3 4" xfId="8456"/>
    <cellStyle name="백분율 2 2 2 2 5 3 4 2" xfId="25196"/>
    <cellStyle name="백분율 2 2 2 2 5 3 4 3" xfId="41916"/>
    <cellStyle name="백분율 2 2 2 2 5 3 5" xfId="11876"/>
    <cellStyle name="백분율 2 2 2 2 5 3 5 2" xfId="28616"/>
    <cellStyle name="백분율 2 2 2 2 5 3 5 3" xfId="45336"/>
    <cellStyle name="백분율 2 2 2 2 5 3 6" xfId="15296"/>
    <cellStyle name="백분율 2 2 2 2 5 3 6 2" xfId="32036"/>
    <cellStyle name="백분율 2 2 2 2 5 3 6 3" xfId="48756"/>
    <cellStyle name="백분율 2 2 2 2 5 3 7" xfId="18780"/>
    <cellStyle name="백분율 2 2 2 2 5 3 8" xfId="35096"/>
    <cellStyle name="백분율 2 2 2 2 5 4" xfId="2056"/>
    <cellStyle name="백분율 2 2 2 2 5 4 2" xfId="5456"/>
    <cellStyle name="백분율 2 2 2 2 5 4 2 2" xfId="22196"/>
    <cellStyle name="백분율 2 2 2 2 5 4 2 3" xfId="38916"/>
    <cellStyle name="백분율 2 2 2 2 5 4 3" xfId="8876"/>
    <cellStyle name="백분율 2 2 2 2 5 4 3 2" xfId="25616"/>
    <cellStyle name="백분율 2 2 2 2 5 4 3 3" xfId="42336"/>
    <cellStyle name="백분율 2 2 2 2 5 4 4" xfId="12296"/>
    <cellStyle name="백분율 2 2 2 2 5 4 4 2" xfId="29036"/>
    <cellStyle name="백분율 2 2 2 2 5 4 4 3" xfId="45756"/>
    <cellStyle name="백분율 2 2 2 2 5 4 5" xfId="15716"/>
    <cellStyle name="백분율 2 2 2 2 5 4 5 2" xfId="32456"/>
    <cellStyle name="백분율 2 2 2 2 5 4 5 3" xfId="49176"/>
    <cellStyle name="백분율 2 2 2 2 5 4 6" xfId="19200"/>
    <cellStyle name="백분율 2 2 2 2 5 4 7" xfId="35516"/>
    <cellStyle name="백분율 2 2 2 2 5 5" xfId="3376"/>
    <cellStyle name="백분율 2 2 2 2 5 5 2" xfId="6776"/>
    <cellStyle name="백분율 2 2 2 2 5 5 2 2" xfId="23516"/>
    <cellStyle name="백분율 2 2 2 2 5 5 2 3" xfId="40236"/>
    <cellStyle name="백분율 2 2 2 2 5 5 3" xfId="10196"/>
    <cellStyle name="백분율 2 2 2 2 5 5 3 2" xfId="26936"/>
    <cellStyle name="백분율 2 2 2 2 5 5 3 3" xfId="43656"/>
    <cellStyle name="백분율 2 2 2 2 5 5 4" xfId="13616"/>
    <cellStyle name="백분율 2 2 2 2 5 5 4 2" xfId="30356"/>
    <cellStyle name="백분율 2 2 2 2 5 5 4 3" xfId="47076"/>
    <cellStyle name="백분율 2 2 2 2 5 5 5" xfId="17036"/>
    <cellStyle name="백분율 2 2 2 2 5 5 5 2" xfId="33776"/>
    <cellStyle name="백분율 2 2 2 2 5 5 5 3" xfId="50496"/>
    <cellStyle name="백분율 2 2 2 2 5 5 6" xfId="20520"/>
    <cellStyle name="백분율 2 2 2 2 5 5 7" xfId="36836"/>
    <cellStyle name="백분율 2 2 2 2 5 6" xfId="4196"/>
    <cellStyle name="백분율 2 2 2 2 5 6 2" xfId="7616"/>
    <cellStyle name="백분율 2 2 2 2 5 6 2 2" xfId="24356"/>
    <cellStyle name="백분율 2 2 2 2 5 6 2 3" xfId="41076"/>
    <cellStyle name="백분율 2 2 2 2 5 6 3" xfId="11036"/>
    <cellStyle name="백분율 2 2 2 2 5 6 3 2" xfId="27776"/>
    <cellStyle name="백분율 2 2 2 2 5 6 3 3" xfId="44496"/>
    <cellStyle name="백분율 2 2 2 2 5 6 4" xfId="14456"/>
    <cellStyle name="백분율 2 2 2 2 5 6 4 2" xfId="31196"/>
    <cellStyle name="백분율 2 2 2 2 5 6 4 3" xfId="47916"/>
    <cellStyle name="백분율 2 2 2 2 5 6 5" xfId="17940"/>
    <cellStyle name="백분율 2 2 2 2 5 6 6" xfId="37656"/>
    <cellStyle name="백분율 2 2 2 2 5 7" xfId="3796"/>
    <cellStyle name="백분율 2 2 2 2 5 7 2" xfId="20936"/>
    <cellStyle name="백분율 2 2 2 2 5 7 3" xfId="37256"/>
    <cellStyle name="백분율 2 2 2 2 5 8" xfId="7196"/>
    <cellStyle name="백분율 2 2 2 2 5 8 2" xfId="23936"/>
    <cellStyle name="백분율 2 2 2 2 5 8 3" xfId="40656"/>
    <cellStyle name="백분율 2 2 2 2 5 9" xfId="10616"/>
    <cellStyle name="백분율 2 2 2 2 5 9 2" xfId="27356"/>
    <cellStyle name="백분율 2 2 2 2 5 9 3" xfId="44076"/>
    <cellStyle name="백분율 2 2 2 2 6" xfId="1036"/>
    <cellStyle name="백분율 2 2 2 2 6 2" xfId="2316"/>
    <cellStyle name="백분율 2 2 2 2 6 2 2" xfId="5716"/>
    <cellStyle name="백분율 2 2 2 2 6 2 2 2" xfId="22456"/>
    <cellStyle name="백분율 2 2 2 2 6 2 2 3" xfId="39176"/>
    <cellStyle name="백분율 2 2 2 2 6 2 3" xfId="9136"/>
    <cellStyle name="백분율 2 2 2 2 6 2 3 2" xfId="25876"/>
    <cellStyle name="백분율 2 2 2 2 6 2 3 3" xfId="42596"/>
    <cellStyle name="백분율 2 2 2 2 6 2 4" xfId="12556"/>
    <cellStyle name="백분율 2 2 2 2 6 2 4 2" xfId="29296"/>
    <cellStyle name="백분율 2 2 2 2 6 2 4 3" xfId="46016"/>
    <cellStyle name="백분율 2 2 2 2 6 2 5" xfId="15976"/>
    <cellStyle name="백분율 2 2 2 2 6 2 5 2" xfId="32716"/>
    <cellStyle name="백분율 2 2 2 2 6 2 5 3" xfId="49436"/>
    <cellStyle name="백분율 2 2 2 2 6 2 6" xfId="19460"/>
    <cellStyle name="백분율 2 2 2 2 6 2 7" xfId="35776"/>
    <cellStyle name="백분율 2 2 2 2 6 3" xfId="4436"/>
    <cellStyle name="백분율 2 2 2 2 6 3 2" xfId="21176"/>
    <cellStyle name="백분율 2 2 2 2 6 3 3" xfId="37896"/>
    <cellStyle name="백분율 2 2 2 2 6 4" xfId="7856"/>
    <cellStyle name="백분율 2 2 2 2 6 4 2" xfId="24596"/>
    <cellStyle name="백분율 2 2 2 2 6 4 3" xfId="41316"/>
    <cellStyle name="백분율 2 2 2 2 6 5" xfId="11276"/>
    <cellStyle name="백분율 2 2 2 2 6 5 2" xfId="28016"/>
    <cellStyle name="백분율 2 2 2 2 6 5 3" xfId="44736"/>
    <cellStyle name="백분율 2 2 2 2 6 6" xfId="14696"/>
    <cellStyle name="백분율 2 2 2 2 6 6 2" xfId="31436"/>
    <cellStyle name="백분율 2 2 2 2 6 6 3" xfId="48156"/>
    <cellStyle name="백분율 2 2 2 2 6 7" xfId="18180"/>
    <cellStyle name="백분율 2 2 2 2 6 8" xfId="34496"/>
    <cellStyle name="백분율 2 2 2 2 7" xfId="1456"/>
    <cellStyle name="백분율 2 2 2 2 7 2" xfId="2736"/>
    <cellStyle name="백분율 2 2 2 2 7 2 2" xfId="6136"/>
    <cellStyle name="백분율 2 2 2 2 7 2 2 2" xfId="22876"/>
    <cellStyle name="백분율 2 2 2 2 7 2 2 3" xfId="39596"/>
    <cellStyle name="백분율 2 2 2 2 7 2 3" xfId="9556"/>
    <cellStyle name="백분율 2 2 2 2 7 2 3 2" xfId="26296"/>
    <cellStyle name="백분율 2 2 2 2 7 2 3 3" xfId="43016"/>
    <cellStyle name="백분율 2 2 2 2 7 2 4" xfId="12976"/>
    <cellStyle name="백분율 2 2 2 2 7 2 4 2" xfId="29716"/>
    <cellStyle name="백분율 2 2 2 2 7 2 4 3" xfId="46436"/>
    <cellStyle name="백분율 2 2 2 2 7 2 5" xfId="16396"/>
    <cellStyle name="백분율 2 2 2 2 7 2 5 2" xfId="33136"/>
    <cellStyle name="백분율 2 2 2 2 7 2 5 3" xfId="49856"/>
    <cellStyle name="백분율 2 2 2 2 7 2 6" xfId="19880"/>
    <cellStyle name="백분율 2 2 2 2 7 2 7" xfId="36196"/>
    <cellStyle name="백분율 2 2 2 2 7 3" xfId="4856"/>
    <cellStyle name="백분율 2 2 2 2 7 3 2" xfId="21596"/>
    <cellStyle name="백분율 2 2 2 2 7 3 3" xfId="38316"/>
    <cellStyle name="백분율 2 2 2 2 7 4" xfId="8276"/>
    <cellStyle name="백분율 2 2 2 2 7 4 2" xfId="25016"/>
    <cellStyle name="백분율 2 2 2 2 7 4 3" xfId="41736"/>
    <cellStyle name="백분율 2 2 2 2 7 5" xfId="11696"/>
    <cellStyle name="백분율 2 2 2 2 7 5 2" xfId="28436"/>
    <cellStyle name="백분율 2 2 2 2 7 5 3" xfId="45156"/>
    <cellStyle name="백분율 2 2 2 2 7 6" xfId="15116"/>
    <cellStyle name="백분율 2 2 2 2 7 6 2" xfId="31856"/>
    <cellStyle name="백분율 2 2 2 2 7 6 3" xfId="48576"/>
    <cellStyle name="백분율 2 2 2 2 7 7" xfId="18600"/>
    <cellStyle name="백분율 2 2 2 2 7 8" xfId="34916"/>
    <cellStyle name="백분율 2 2 2 2 8" xfId="1876"/>
    <cellStyle name="백분율 2 2 2 2 8 2" xfId="5276"/>
    <cellStyle name="백분율 2 2 2 2 8 2 2" xfId="22016"/>
    <cellStyle name="백분율 2 2 2 2 8 2 3" xfId="38736"/>
    <cellStyle name="백분율 2 2 2 2 8 3" xfId="8696"/>
    <cellStyle name="백분율 2 2 2 2 8 3 2" xfId="25436"/>
    <cellStyle name="백분율 2 2 2 2 8 3 3" xfId="42156"/>
    <cellStyle name="백분율 2 2 2 2 8 4" xfId="12116"/>
    <cellStyle name="백분율 2 2 2 2 8 4 2" xfId="28856"/>
    <cellStyle name="백분율 2 2 2 2 8 4 3" xfId="45576"/>
    <cellStyle name="백분율 2 2 2 2 8 5" xfId="15536"/>
    <cellStyle name="백분율 2 2 2 2 8 5 2" xfId="32276"/>
    <cellStyle name="백분율 2 2 2 2 8 5 3" xfId="48996"/>
    <cellStyle name="백분율 2 2 2 2 8 6" xfId="19020"/>
    <cellStyle name="백분율 2 2 2 2 8 7" xfId="35336"/>
    <cellStyle name="백분율 2 2 2 2 9" xfId="3156"/>
    <cellStyle name="백분율 2 2 2 2 9 2" xfId="6556"/>
    <cellStyle name="백분율 2 2 2 2 9 2 2" xfId="23296"/>
    <cellStyle name="백분율 2 2 2 2 9 2 3" xfId="40016"/>
    <cellStyle name="백분율 2 2 2 2 9 3" xfId="9976"/>
    <cellStyle name="백분율 2 2 2 2 9 3 2" xfId="26716"/>
    <cellStyle name="백분율 2 2 2 2 9 3 3" xfId="43436"/>
    <cellStyle name="백분율 2 2 2 2 9 4" xfId="13396"/>
    <cellStyle name="백분율 2 2 2 2 9 4 2" xfId="30136"/>
    <cellStyle name="백분율 2 2 2 2 9 4 3" xfId="46856"/>
    <cellStyle name="백분율 2 2 2 2 9 5" xfId="16816"/>
    <cellStyle name="백분율 2 2 2 2 9 5 2" xfId="33556"/>
    <cellStyle name="백분율 2 2 2 2 9 5 3" xfId="50276"/>
    <cellStyle name="백분율 2 2 2 2 9 6" xfId="20300"/>
    <cellStyle name="백분율 2 2 2 2 9 7" xfId="36616"/>
    <cellStyle name="백분율 2 2 2 20" xfId="13839"/>
    <cellStyle name="백분율 2 2 2 20 2" xfId="30579"/>
    <cellStyle name="백분율 2 2 2 20 3" xfId="47299"/>
    <cellStyle name="백분율 2 2 2 21" xfId="17256"/>
    <cellStyle name="백분율 2 2 2 21 2" xfId="33996"/>
    <cellStyle name="백분율 2 2 2 22" xfId="17276"/>
    <cellStyle name="백분율 2 2 2 22 2" xfId="34016"/>
    <cellStyle name="백분율 2 2 2 23" xfId="17320"/>
    <cellStyle name="백분율 2 2 2 24" xfId="20736"/>
    <cellStyle name="백분율 2 2 2 25" xfId="34056"/>
    <cellStyle name="백분율 2 2 2 3" xfId="609"/>
    <cellStyle name="백분율 2 2 2 3 10" xfId="10456"/>
    <cellStyle name="백분율 2 2 2 3 10 2" xfId="27196"/>
    <cellStyle name="백분율 2 2 2 3 10 3" xfId="43916"/>
    <cellStyle name="백분율 2 2 2 3 11" xfId="13876"/>
    <cellStyle name="백분율 2 2 2 3 11 2" xfId="30616"/>
    <cellStyle name="백분율 2 2 2 3 11 3" xfId="47336"/>
    <cellStyle name="백분율 2 2 2 3 12" xfId="17360"/>
    <cellStyle name="백분율 2 2 2 3 13" xfId="34096"/>
    <cellStyle name="백분율 2 2 2 3 2" xfId="829"/>
    <cellStyle name="백분율 2 2 2 3 2 10" xfId="14096"/>
    <cellStyle name="백분율 2 2 2 3 2 10 2" xfId="30836"/>
    <cellStyle name="백분율 2 2 2 3 2 10 3" xfId="47556"/>
    <cellStyle name="백분율 2 2 2 3 2 11" xfId="17580"/>
    <cellStyle name="백분율 2 2 2 3 2 12" xfId="34316"/>
    <cellStyle name="백분율 2 2 2 3 2 2" xfId="1296"/>
    <cellStyle name="백분율 2 2 2 3 2 2 2" xfId="2576"/>
    <cellStyle name="백분율 2 2 2 3 2 2 2 2" xfId="5976"/>
    <cellStyle name="백분율 2 2 2 3 2 2 2 2 2" xfId="22716"/>
    <cellStyle name="백분율 2 2 2 3 2 2 2 2 3" xfId="39436"/>
    <cellStyle name="백분율 2 2 2 3 2 2 2 3" xfId="9396"/>
    <cellStyle name="백분율 2 2 2 3 2 2 2 3 2" xfId="26136"/>
    <cellStyle name="백분율 2 2 2 3 2 2 2 3 3" xfId="42856"/>
    <cellStyle name="백분율 2 2 2 3 2 2 2 4" xfId="12816"/>
    <cellStyle name="백분율 2 2 2 3 2 2 2 4 2" xfId="29556"/>
    <cellStyle name="백분율 2 2 2 3 2 2 2 4 3" xfId="46276"/>
    <cellStyle name="백분율 2 2 2 3 2 2 2 5" xfId="16236"/>
    <cellStyle name="백분율 2 2 2 3 2 2 2 5 2" xfId="32976"/>
    <cellStyle name="백분율 2 2 2 3 2 2 2 5 3" xfId="49696"/>
    <cellStyle name="백분율 2 2 2 3 2 2 2 6" xfId="19720"/>
    <cellStyle name="백분율 2 2 2 3 2 2 2 7" xfId="36036"/>
    <cellStyle name="백분율 2 2 2 3 2 2 3" xfId="4696"/>
    <cellStyle name="백분율 2 2 2 3 2 2 3 2" xfId="21436"/>
    <cellStyle name="백분율 2 2 2 3 2 2 3 3" xfId="38156"/>
    <cellStyle name="백분율 2 2 2 3 2 2 4" xfId="8116"/>
    <cellStyle name="백분율 2 2 2 3 2 2 4 2" xfId="24856"/>
    <cellStyle name="백분율 2 2 2 3 2 2 4 3" xfId="41576"/>
    <cellStyle name="백분율 2 2 2 3 2 2 5" xfId="11536"/>
    <cellStyle name="백분율 2 2 2 3 2 2 5 2" xfId="28276"/>
    <cellStyle name="백분율 2 2 2 3 2 2 5 3" xfId="44996"/>
    <cellStyle name="백분율 2 2 2 3 2 2 6" xfId="14956"/>
    <cellStyle name="백분율 2 2 2 3 2 2 6 2" xfId="31696"/>
    <cellStyle name="백분율 2 2 2 3 2 2 6 3" xfId="48416"/>
    <cellStyle name="백분율 2 2 2 3 2 2 7" xfId="18440"/>
    <cellStyle name="백분율 2 2 2 3 2 2 8" xfId="34756"/>
    <cellStyle name="백분율 2 2 2 3 2 3" xfId="1696"/>
    <cellStyle name="백분율 2 2 2 3 2 3 2" xfId="2976"/>
    <cellStyle name="백분율 2 2 2 3 2 3 2 2" xfId="6376"/>
    <cellStyle name="백분율 2 2 2 3 2 3 2 2 2" xfId="23116"/>
    <cellStyle name="백분율 2 2 2 3 2 3 2 2 3" xfId="39836"/>
    <cellStyle name="백분율 2 2 2 3 2 3 2 3" xfId="9796"/>
    <cellStyle name="백분율 2 2 2 3 2 3 2 3 2" xfId="26536"/>
    <cellStyle name="백분율 2 2 2 3 2 3 2 3 3" xfId="43256"/>
    <cellStyle name="백분율 2 2 2 3 2 3 2 4" xfId="13216"/>
    <cellStyle name="백분율 2 2 2 3 2 3 2 4 2" xfId="29956"/>
    <cellStyle name="백분율 2 2 2 3 2 3 2 4 3" xfId="46676"/>
    <cellStyle name="백분율 2 2 2 3 2 3 2 5" xfId="16636"/>
    <cellStyle name="백분율 2 2 2 3 2 3 2 5 2" xfId="33376"/>
    <cellStyle name="백분율 2 2 2 3 2 3 2 5 3" xfId="50096"/>
    <cellStyle name="백분율 2 2 2 3 2 3 2 6" xfId="20120"/>
    <cellStyle name="백분율 2 2 2 3 2 3 2 7" xfId="36436"/>
    <cellStyle name="백분율 2 2 2 3 2 3 3" xfId="5096"/>
    <cellStyle name="백분율 2 2 2 3 2 3 3 2" xfId="21836"/>
    <cellStyle name="백분율 2 2 2 3 2 3 3 3" xfId="38556"/>
    <cellStyle name="백분율 2 2 2 3 2 3 4" xfId="8516"/>
    <cellStyle name="백분율 2 2 2 3 2 3 4 2" xfId="25256"/>
    <cellStyle name="백분율 2 2 2 3 2 3 4 3" xfId="41976"/>
    <cellStyle name="백분율 2 2 2 3 2 3 5" xfId="11936"/>
    <cellStyle name="백분율 2 2 2 3 2 3 5 2" xfId="28676"/>
    <cellStyle name="백분율 2 2 2 3 2 3 5 3" xfId="45396"/>
    <cellStyle name="백분율 2 2 2 3 2 3 6" xfId="15356"/>
    <cellStyle name="백분율 2 2 2 3 2 3 6 2" xfId="32096"/>
    <cellStyle name="백분율 2 2 2 3 2 3 6 3" xfId="48816"/>
    <cellStyle name="백분율 2 2 2 3 2 3 7" xfId="18840"/>
    <cellStyle name="백분율 2 2 2 3 2 3 8" xfId="35156"/>
    <cellStyle name="백분율 2 2 2 3 2 4" xfId="2116"/>
    <cellStyle name="백분율 2 2 2 3 2 4 2" xfId="5516"/>
    <cellStyle name="백분율 2 2 2 3 2 4 2 2" xfId="22256"/>
    <cellStyle name="백분율 2 2 2 3 2 4 2 3" xfId="38976"/>
    <cellStyle name="백분율 2 2 2 3 2 4 3" xfId="8936"/>
    <cellStyle name="백분율 2 2 2 3 2 4 3 2" xfId="25676"/>
    <cellStyle name="백분율 2 2 2 3 2 4 3 3" xfId="42396"/>
    <cellStyle name="백분율 2 2 2 3 2 4 4" xfId="12356"/>
    <cellStyle name="백분율 2 2 2 3 2 4 4 2" xfId="29096"/>
    <cellStyle name="백분율 2 2 2 3 2 4 4 3" xfId="45816"/>
    <cellStyle name="백분율 2 2 2 3 2 4 5" xfId="15776"/>
    <cellStyle name="백분율 2 2 2 3 2 4 5 2" xfId="32516"/>
    <cellStyle name="백분율 2 2 2 3 2 4 5 3" xfId="49236"/>
    <cellStyle name="백분율 2 2 2 3 2 4 6" xfId="19260"/>
    <cellStyle name="백분율 2 2 2 3 2 4 7" xfId="35576"/>
    <cellStyle name="백분율 2 2 2 3 2 5" xfId="3436"/>
    <cellStyle name="백분율 2 2 2 3 2 5 2" xfId="6836"/>
    <cellStyle name="백분율 2 2 2 3 2 5 2 2" xfId="23576"/>
    <cellStyle name="백분율 2 2 2 3 2 5 2 3" xfId="40296"/>
    <cellStyle name="백분율 2 2 2 3 2 5 3" xfId="10256"/>
    <cellStyle name="백분율 2 2 2 3 2 5 3 2" xfId="26996"/>
    <cellStyle name="백분율 2 2 2 3 2 5 3 3" xfId="43716"/>
    <cellStyle name="백분율 2 2 2 3 2 5 4" xfId="13676"/>
    <cellStyle name="백분율 2 2 2 3 2 5 4 2" xfId="30416"/>
    <cellStyle name="백분율 2 2 2 3 2 5 4 3" xfId="47136"/>
    <cellStyle name="백분율 2 2 2 3 2 5 5" xfId="17096"/>
    <cellStyle name="백분율 2 2 2 3 2 5 5 2" xfId="33836"/>
    <cellStyle name="백분율 2 2 2 3 2 5 5 3" xfId="50556"/>
    <cellStyle name="백분율 2 2 2 3 2 5 6" xfId="20580"/>
    <cellStyle name="백분율 2 2 2 3 2 5 7" xfId="36896"/>
    <cellStyle name="백분율 2 2 2 3 2 6" xfId="4256"/>
    <cellStyle name="백분율 2 2 2 3 2 6 2" xfId="7676"/>
    <cellStyle name="백분율 2 2 2 3 2 6 2 2" xfId="24416"/>
    <cellStyle name="백분율 2 2 2 3 2 6 2 3" xfId="41136"/>
    <cellStyle name="백분율 2 2 2 3 2 6 3" xfId="11096"/>
    <cellStyle name="백분율 2 2 2 3 2 6 3 2" xfId="27836"/>
    <cellStyle name="백분율 2 2 2 3 2 6 3 3" xfId="44556"/>
    <cellStyle name="백분율 2 2 2 3 2 6 4" xfId="14516"/>
    <cellStyle name="백분율 2 2 2 3 2 6 4 2" xfId="31256"/>
    <cellStyle name="백분율 2 2 2 3 2 6 4 3" xfId="47976"/>
    <cellStyle name="백분율 2 2 2 3 2 6 5" xfId="18000"/>
    <cellStyle name="백분율 2 2 2 3 2 6 6" xfId="37716"/>
    <cellStyle name="백분율 2 2 2 3 2 7" xfId="3856"/>
    <cellStyle name="백분율 2 2 2 3 2 7 2" xfId="20996"/>
    <cellStyle name="백분율 2 2 2 3 2 7 3" xfId="37316"/>
    <cellStyle name="백분율 2 2 2 3 2 8" xfId="7256"/>
    <cellStyle name="백분율 2 2 2 3 2 8 2" xfId="23996"/>
    <cellStyle name="백분율 2 2 2 3 2 8 3" xfId="40716"/>
    <cellStyle name="백분율 2 2 2 3 2 9" xfId="10676"/>
    <cellStyle name="백분율 2 2 2 3 2 9 2" xfId="27416"/>
    <cellStyle name="백분율 2 2 2 3 2 9 3" xfId="44136"/>
    <cellStyle name="백분율 2 2 2 3 3" xfId="1136"/>
    <cellStyle name="백분율 2 2 2 3 3 2" xfId="2416"/>
    <cellStyle name="백분율 2 2 2 3 3 2 2" xfId="5816"/>
    <cellStyle name="백분율 2 2 2 3 3 2 2 2" xfId="22556"/>
    <cellStyle name="백분율 2 2 2 3 3 2 2 3" xfId="39276"/>
    <cellStyle name="백분율 2 2 2 3 3 2 3" xfId="9236"/>
    <cellStyle name="백분율 2 2 2 3 3 2 3 2" xfId="25976"/>
    <cellStyle name="백분율 2 2 2 3 3 2 3 3" xfId="42696"/>
    <cellStyle name="백분율 2 2 2 3 3 2 4" xfId="12656"/>
    <cellStyle name="백분율 2 2 2 3 3 2 4 2" xfId="29396"/>
    <cellStyle name="백분율 2 2 2 3 3 2 4 3" xfId="46116"/>
    <cellStyle name="백분율 2 2 2 3 3 2 5" xfId="16076"/>
    <cellStyle name="백분율 2 2 2 3 3 2 5 2" xfId="32816"/>
    <cellStyle name="백분율 2 2 2 3 3 2 5 3" xfId="49536"/>
    <cellStyle name="백분율 2 2 2 3 3 2 6" xfId="19560"/>
    <cellStyle name="백분율 2 2 2 3 3 2 7" xfId="35876"/>
    <cellStyle name="백분율 2 2 2 3 3 3" xfId="4536"/>
    <cellStyle name="백분율 2 2 2 3 3 3 2" xfId="21276"/>
    <cellStyle name="백분율 2 2 2 3 3 3 3" xfId="37996"/>
    <cellStyle name="백분율 2 2 2 3 3 4" xfId="7956"/>
    <cellStyle name="백분율 2 2 2 3 3 4 2" xfId="24696"/>
    <cellStyle name="백분율 2 2 2 3 3 4 3" xfId="41416"/>
    <cellStyle name="백분율 2 2 2 3 3 5" xfId="11376"/>
    <cellStyle name="백분율 2 2 2 3 3 5 2" xfId="28116"/>
    <cellStyle name="백분율 2 2 2 3 3 5 3" xfId="44836"/>
    <cellStyle name="백분율 2 2 2 3 3 6" xfId="14796"/>
    <cellStyle name="백분율 2 2 2 3 3 6 2" xfId="31536"/>
    <cellStyle name="백분율 2 2 2 3 3 6 3" xfId="48256"/>
    <cellStyle name="백분율 2 2 2 3 3 7" xfId="18280"/>
    <cellStyle name="백분율 2 2 2 3 3 8" xfId="34596"/>
    <cellStyle name="백분율 2 2 2 3 4" xfId="1476"/>
    <cellStyle name="백분율 2 2 2 3 4 2" xfId="2756"/>
    <cellStyle name="백분율 2 2 2 3 4 2 2" xfId="6156"/>
    <cellStyle name="백분율 2 2 2 3 4 2 2 2" xfId="22896"/>
    <cellStyle name="백분율 2 2 2 3 4 2 2 3" xfId="39616"/>
    <cellStyle name="백분율 2 2 2 3 4 2 3" xfId="9576"/>
    <cellStyle name="백분율 2 2 2 3 4 2 3 2" xfId="26316"/>
    <cellStyle name="백분율 2 2 2 3 4 2 3 3" xfId="43036"/>
    <cellStyle name="백분율 2 2 2 3 4 2 4" xfId="12996"/>
    <cellStyle name="백분율 2 2 2 3 4 2 4 2" xfId="29736"/>
    <cellStyle name="백분율 2 2 2 3 4 2 4 3" xfId="46456"/>
    <cellStyle name="백분율 2 2 2 3 4 2 5" xfId="16416"/>
    <cellStyle name="백분율 2 2 2 3 4 2 5 2" xfId="33156"/>
    <cellStyle name="백분율 2 2 2 3 4 2 5 3" xfId="49876"/>
    <cellStyle name="백분율 2 2 2 3 4 2 6" xfId="19900"/>
    <cellStyle name="백분율 2 2 2 3 4 2 7" xfId="36216"/>
    <cellStyle name="백분율 2 2 2 3 4 3" xfId="4876"/>
    <cellStyle name="백분율 2 2 2 3 4 3 2" xfId="21616"/>
    <cellStyle name="백분율 2 2 2 3 4 3 3" xfId="38336"/>
    <cellStyle name="백분율 2 2 2 3 4 4" xfId="8296"/>
    <cellStyle name="백분율 2 2 2 3 4 4 2" xfId="25036"/>
    <cellStyle name="백분율 2 2 2 3 4 4 3" xfId="41756"/>
    <cellStyle name="백분율 2 2 2 3 4 5" xfId="11716"/>
    <cellStyle name="백분율 2 2 2 3 4 5 2" xfId="28456"/>
    <cellStyle name="백분율 2 2 2 3 4 5 3" xfId="45176"/>
    <cellStyle name="백분율 2 2 2 3 4 6" xfId="15136"/>
    <cellStyle name="백분율 2 2 2 3 4 6 2" xfId="31876"/>
    <cellStyle name="백분율 2 2 2 3 4 6 3" xfId="48596"/>
    <cellStyle name="백분율 2 2 2 3 4 7" xfId="18620"/>
    <cellStyle name="백분율 2 2 2 3 4 8" xfId="34936"/>
    <cellStyle name="백분율 2 2 2 3 5" xfId="1896"/>
    <cellStyle name="백분율 2 2 2 3 5 2" xfId="5296"/>
    <cellStyle name="백분율 2 2 2 3 5 2 2" xfId="22036"/>
    <cellStyle name="백분율 2 2 2 3 5 2 3" xfId="38756"/>
    <cellStyle name="백분율 2 2 2 3 5 3" xfId="8716"/>
    <cellStyle name="백분율 2 2 2 3 5 3 2" xfId="25456"/>
    <cellStyle name="백분율 2 2 2 3 5 3 3" xfId="42176"/>
    <cellStyle name="백분율 2 2 2 3 5 4" xfId="12136"/>
    <cellStyle name="백분율 2 2 2 3 5 4 2" xfId="28876"/>
    <cellStyle name="백분율 2 2 2 3 5 4 3" xfId="45596"/>
    <cellStyle name="백분율 2 2 2 3 5 5" xfId="15556"/>
    <cellStyle name="백분율 2 2 2 3 5 5 2" xfId="32296"/>
    <cellStyle name="백분율 2 2 2 3 5 5 3" xfId="49016"/>
    <cellStyle name="백분율 2 2 2 3 5 6" xfId="19040"/>
    <cellStyle name="백분율 2 2 2 3 5 7" xfId="35356"/>
    <cellStyle name="백분율 2 2 2 3 6" xfId="3216"/>
    <cellStyle name="백분율 2 2 2 3 6 2" xfId="6616"/>
    <cellStyle name="백분율 2 2 2 3 6 2 2" xfId="23356"/>
    <cellStyle name="백분율 2 2 2 3 6 2 3" xfId="40076"/>
    <cellStyle name="백분율 2 2 2 3 6 3" xfId="10036"/>
    <cellStyle name="백분율 2 2 2 3 6 3 2" xfId="26776"/>
    <cellStyle name="백분율 2 2 2 3 6 3 3" xfId="43496"/>
    <cellStyle name="백분율 2 2 2 3 6 4" xfId="13456"/>
    <cellStyle name="백분율 2 2 2 3 6 4 2" xfId="30196"/>
    <cellStyle name="백분율 2 2 2 3 6 4 3" xfId="46916"/>
    <cellStyle name="백분율 2 2 2 3 6 5" xfId="16876"/>
    <cellStyle name="백분율 2 2 2 3 6 5 2" xfId="33616"/>
    <cellStyle name="백분율 2 2 2 3 6 5 3" xfId="50336"/>
    <cellStyle name="백분율 2 2 2 3 6 6" xfId="20360"/>
    <cellStyle name="백분율 2 2 2 3 6 7" xfId="36676"/>
    <cellStyle name="백분율 2 2 2 3 7" xfId="4036"/>
    <cellStyle name="백분율 2 2 2 3 7 2" xfId="7456"/>
    <cellStyle name="백분율 2 2 2 3 7 2 2" xfId="24196"/>
    <cellStyle name="백분율 2 2 2 3 7 2 3" xfId="40916"/>
    <cellStyle name="백분율 2 2 2 3 7 3" xfId="10876"/>
    <cellStyle name="백분율 2 2 2 3 7 3 2" xfId="27616"/>
    <cellStyle name="백분율 2 2 2 3 7 3 3" xfId="44336"/>
    <cellStyle name="백분율 2 2 2 3 7 4" xfId="14296"/>
    <cellStyle name="백분율 2 2 2 3 7 4 2" xfId="31036"/>
    <cellStyle name="백분율 2 2 2 3 7 4 3" xfId="47756"/>
    <cellStyle name="백분율 2 2 2 3 7 5" xfId="17780"/>
    <cellStyle name="백분율 2 2 2 3 7 6" xfId="37496"/>
    <cellStyle name="백분율 2 2 2 3 8" xfId="3636"/>
    <cellStyle name="백분율 2 2 2 3 8 2" xfId="20776"/>
    <cellStyle name="백분율 2 2 2 3 8 3" xfId="37096"/>
    <cellStyle name="백분율 2 2 2 3 9" xfId="7036"/>
    <cellStyle name="백분율 2 2 2 3 9 2" xfId="23776"/>
    <cellStyle name="백분율 2 2 2 3 9 3" xfId="40496"/>
    <cellStyle name="백분율 2 2 2 4" xfId="629"/>
    <cellStyle name="백분율 2 2 2 4 10" xfId="10476"/>
    <cellStyle name="백분율 2 2 2 4 10 2" xfId="27216"/>
    <cellStyle name="백분율 2 2 2 4 10 3" xfId="43936"/>
    <cellStyle name="백분율 2 2 2 4 11" xfId="13896"/>
    <cellStyle name="백분율 2 2 2 4 11 2" xfId="30636"/>
    <cellStyle name="백분율 2 2 2 4 11 3" xfId="47356"/>
    <cellStyle name="백분율 2 2 2 4 12" xfId="17380"/>
    <cellStyle name="백분율 2 2 2 4 13" xfId="34116"/>
    <cellStyle name="백분율 2 2 2 4 2" xfId="849"/>
    <cellStyle name="백분율 2 2 2 4 2 10" xfId="14116"/>
    <cellStyle name="백분율 2 2 2 4 2 10 2" xfId="30856"/>
    <cellStyle name="백분율 2 2 2 4 2 10 3" xfId="47576"/>
    <cellStyle name="백분율 2 2 2 4 2 11" xfId="17600"/>
    <cellStyle name="백분율 2 2 2 4 2 12" xfId="34336"/>
    <cellStyle name="백분율 2 2 2 4 2 2" xfId="1316"/>
    <cellStyle name="백분율 2 2 2 4 2 2 2" xfId="2596"/>
    <cellStyle name="백분율 2 2 2 4 2 2 2 2" xfId="5996"/>
    <cellStyle name="백분율 2 2 2 4 2 2 2 2 2" xfId="22736"/>
    <cellStyle name="백분율 2 2 2 4 2 2 2 2 3" xfId="39456"/>
    <cellStyle name="백분율 2 2 2 4 2 2 2 3" xfId="9416"/>
    <cellStyle name="백분율 2 2 2 4 2 2 2 3 2" xfId="26156"/>
    <cellStyle name="백분율 2 2 2 4 2 2 2 3 3" xfId="42876"/>
    <cellStyle name="백분율 2 2 2 4 2 2 2 4" xfId="12836"/>
    <cellStyle name="백분율 2 2 2 4 2 2 2 4 2" xfId="29576"/>
    <cellStyle name="백분율 2 2 2 4 2 2 2 4 3" xfId="46296"/>
    <cellStyle name="백분율 2 2 2 4 2 2 2 5" xfId="16256"/>
    <cellStyle name="백분율 2 2 2 4 2 2 2 5 2" xfId="32996"/>
    <cellStyle name="백분율 2 2 2 4 2 2 2 5 3" xfId="49716"/>
    <cellStyle name="백분율 2 2 2 4 2 2 2 6" xfId="19740"/>
    <cellStyle name="백분율 2 2 2 4 2 2 2 7" xfId="36056"/>
    <cellStyle name="백분율 2 2 2 4 2 2 3" xfId="4716"/>
    <cellStyle name="백분율 2 2 2 4 2 2 3 2" xfId="21456"/>
    <cellStyle name="백분율 2 2 2 4 2 2 3 3" xfId="38176"/>
    <cellStyle name="백분율 2 2 2 4 2 2 4" xfId="8136"/>
    <cellStyle name="백분율 2 2 2 4 2 2 4 2" xfId="24876"/>
    <cellStyle name="백분율 2 2 2 4 2 2 4 3" xfId="41596"/>
    <cellStyle name="백분율 2 2 2 4 2 2 5" xfId="11556"/>
    <cellStyle name="백분율 2 2 2 4 2 2 5 2" xfId="28296"/>
    <cellStyle name="백분율 2 2 2 4 2 2 5 3" xfId="45016"/>
    <cellStyle name="백분율 2 2 2 4 2 2 6" xfId="14976"/>
    <cellStyle name="백분율 2 2 2 4 2 2 6 2" xfId="31716"/>
    <cellStyle name="백분율 2 2 2 4 2 2 6 3" xfId="48436"/>
    <cellStyle name="백분율 2 2 2 4 2 2 7" xfId="18460"/>
    <cellStyle name="백분율 2 2 2 4 2 2 8" xfId="34776"/>
    <cellStyle name="백분율 2 2 2 4 2 3" xfId="1716"/>
    <cellStyle name="백분율 2 2 2 4 2 3 2" xfId="2996"/>
    <cellStyle name="백분율 2 2 2 4 2 3 2 2" xfId="6396"/>
    <cellStyle name="백분율 2 2 2 4 2 3 2 2 2" xfId="23136"/>
    <cellStyle name="백분율 2 2 2 4 2 3 2 2 3" xfId="39856"/>
    <cellStyle name="백분율 2 2 2 4 2 3 2 3" xfId="9816"/>
    <cellStyle name="백분율 2 2 2 4 2 3 2 3 2" xfId="26556"/>
    <cellStyle name="백분율 2 2 2 4 2 3 2 3 3" xfId="43276"/>
    <cellStyle name="백분율 2 2 2 4 2 3 2 4" xfId="13236"/>
    <cellStyle name="백분율 2 2 2 4 2 3 2 4 2" xfId="29976"/>
    <cellStyle name="백분율 2 2 2 4 2 3 2 4 3" xfId="46696"/>
    <cellStyle name="백분율 2 2 2 4 2 3 2 5" xfId="16656"/>
    <cellStyle name="백분율 2 2 2 4 2 3 2 5 2" xfId="33396"/>
    <cellStyle name="백분율 2 2 2 4 2 3 2 5 3" xfId="50116"/>
    <cellStyle name="백분율 2 2 2 4 2 3 2 6" xfId="20140"/>
    <cellStyle name="백분율 2 2 2 4 2 3 2 7" xfId="36456"/>
    <cellStyle name="백분율 2 2 2 4 2 3 3" xfId="5116"/>
    <cellStyle name="백분율 2 2 2 4 2 3 3 2" xfId="21856"/>
    <cellStyle name="백분율 2 2 2 4 2 3 3 3" xfId="38576"/>
    <cellStyle name="백분율 2 2 2 4 2 3 4" xfId="8536"/>
    <cellStyle name="백분율 2 2 2 4 2 3 4 2" xfId="25276"/>
    <cellStyle name="백분율 2 2 2 4 2 3 4 3" xfId="41996"/>
    <cellStyle name="백분율 2 2 2 4 2 3 5" xfId="11956"/>
    <cellStyle name="백분율 2 2 2 4 2 3 5 2" xfId="28696"/>
    <cellStyle name="백분율 2 2 2 4 2 3 5 3" xfId="45416"/>
    <cellStyle name="백분율 2 2 2 4 2 3 6" xfId="15376"/>
    <cellStyle name="백분율 2 2 2 4 2 3 6 2" xfId="32116"/>
    <cellStyle name="백분율 2 2 2 4 2 3 6 3" xfId="48836"/>
    <cellStyle name="백분율 2 2 2 4 2 3 7" xfId="18860"/>
    <cellStyle name="백분율 2 2 2 4 2 3 8" xfId="35176"/>
    <cellStyle name="백분율 2 2 2 4 2 4" xfId="2136"/>
    <cellStyle name="백분율 2 2 2 4 2 4 2" xfId="5536"/>
    <cellStyle name="백분율 2 2 2 4 2 4 2 2" xfId="22276"/>
    <cellStyle name="백분율 2 2 2 4 2 4 2 3" xfId="38996"/>
    <cellStyle name="백분율 2 2 2 4 2 4 3" xfId="8956"/>
    <cellStyle name="백분율 2 2 2 4 2 4 3 2" xfId="25696"/>
    <cellStyle name="백분율 2 2 2 4 2 4 3 3" xfId="42416"/>
    <cellStyle name="백분율 2 2 2 4 2 4 4" xfId="12376"/>
    <cellStyle name="백분율 2 2 2 4 2 4 4 2" xfId="29116"/>
    <cellStyle name="백분율 2 2 2 4 2 4 4 3" xfId="45836"/>
    <cellStyle name="백분율 2 2 2 4 2 4 5" xfId="15796"/>
    <cellStyle name="백분율 2 2 2 4 2 4 5 2" xfId="32536"/>
    <cellStyle name="백분율 2 2 2 4 2 4 5 3" xfId="49256"/>
    <cellStyle name="백분율 2 2 2 4 2 4 6" xfId="19280"/>
    <cellStyle name="백분율 2 2 2 4 2 4 7" xfId="35596"/>
    <cellStyle name="백분율 2 2 2 4 2 5" xfId="3456"/>
    <cellStyle name="백분율 2 2 2 4 2 5 2" xfId="6856"/>
    <cellStyle name="백분율 2 2 2 4 2 5 2 2" xfId="23596"/>
    <cellStyle name="백분율 2 2 2 4 2 5 2 3" xfId="40316"/>
    <cellStyle name="백분율 2 2 2 4 2 5 3" xfId="10276"/>
    <cellStyle name="백분율 2 2 2 4 2 5 3 2" xfId="27016"/>
    <cellStyle name="백분율 2 2 2 4 2 5 3 3" xfId="43736"/>
    <cellStyle name="백분율 2 2 2 4 2 5 4" xfId="13696"/>
    <cellStyle name="백분율 2 2 2 4 2 5 4 2" xfId="30436"/>
    <cellStyle name="백분율 2 2 2 4 2 5 4 3" xfId="47156"/>
    <cellStyle name="백분율 2 2 2 4 2 5 5" xfId="17116"/>
    <cellStyle name="백분율 2 2 2 4 2 5 5 2" xfId="33856"/>
    <cellStyle name="백분율 2 2 2 4 2 5 5 3" xfId="50576"/>
    <cellStyle name="백분율 2 2 2 4 2 5 6" xfId="20600"/>
    <cellStyle name="백분율 2 2 2 4 2 5 7" xfId="36916"/>
    <cellStyle name="백분율 2 2 2 4 2 6" xfId="4276"/>
    <cellStyle name="백분율 2 2 2 4 2 6 2" xfId="7696"/>
    <cellStyle name="백분율 2 2 2 4 2 6 2 2" xfId="24436"/>
    <cellStyle name="백분율 2 2 2 4 2 6 2 3" xfId="41156"/>
    <cellStyle name="백분율 2 2 2 4 2 6 3" xfId="11116"/>
    <cellStyle name="백분율 2 2 2 4 2 6 3 2" xfId="27856"/>
    <cellStyle name="백분율 2 2 2 4 2 6 3 3" xfId="44576"/>
    <cellStyle name="백분율 2 2 2 4 2 6 4" xfId="14536"/>
    <cellStyle name="백분율 2 2 2 4 2 6 4 2" xfId="31276"/>
    <cellStyle name="백분율 2 2 2 4 2 6 4 3" xfId="47996"/>
    <cellStyle name="백분율 2 2 2 4 2 6 5" xfId="18020"/>
    <cellStyle name="백분율 2 2 2 4 2 6 6" xfId="37736"/>
    <cellStyle name="백분율 2 2 2 4 2 7" xfId="3876"/>
    <cellStyle name="백분율 2 2 2 4 2 7 2" xfId="21016"/>
    <cellStyle name="백분율 2 2 2 4 2 7 3" xfId="37336"/>
    <cellStyle name="백분율 2 2 2 4 2 8" xfId="7276"/>
    <cellStyle name="백분율 2 2 2 4 2 8 2" xfId="24016"/>
    <cellStyle name="백분율 2 2 2 4 2 8 3" xfId="40736"/>
    <cellStyle name="백분율 2 2 2 4 2 9" xfId="10696"/>
    <cellStyle name="백분율 2 2 2 4 2 9 2" xfId="27436"/>
    <cellStyle name="백분율 2 2 2 4 2 9 3" xfId="44156"/>
    <cellStyle name="백분율 2 2 2 4 3" xfId="1156"/>
    <cellStyle name="백분율 2 2 2 4 3 2" xfId="2436"/>
    <cellStyle name="백분율 2 2 2 4 3 2 2" xfId="5836"/>
    <cellStyle name="백분율 2 2 2 4 3 2 2 2" xfId="22576"/>
    <cellStyle name="백분율 2 2 2 4 3 2 2 3" xfId="39296"/>
    <cellStyle name="백분율 2 2 2 4 3 2 3" xfId="9256"/>
    <cellStyle name="백분율 2 2 2 4 3 2 3 2" xfId="25996"/>
    <cellStyle name="백분율 2 2 2 4 3 2 3 3" xfId="42716"/>
    <cellStyle name="백분율 2 2 2 4 3 2 4" xfId="12676"/>
    <cellStyle name="백분율 2 2 2 4 3 2 4 2" xfId="29416"/>
    <cellStyle name="백분율 2 2 2 4 3 2 4 3" xfId="46136"/>
    <cellStyle name="백분율 2 2 2 4 3 2 5" xfId="16096"/>
    <cellStyle name="백분율 2 2 2 4 3 2 5 2" xfId="32836"/>
    <cellStyle name="백분율 2 2 2 4 3 2 5 3" xfId="49556"/>
    <cellStyle name="백분율 2 2 2 4 3 2 6" xfId="19580"/>
    <cellStyle name="백분율 2 2 2 4 3 2 7" xfId="35896"/>
    <cellStyle name="백분율 2 2 2 4 3 3" xfId="4556"/>
    <cellStyle name="백분율 2 2 2 4 3 3 2" xfId="21296"/>
    <cellStyle name="백분율 2 2 2 4 3 3 3" xfId="38016"/>
    <cellStyle name="백분율 2 2 2 4 3 4" xfId="7976"/>
    <cellStyle name="백분율 2 2 2 4 3 4 2" xfId="24716"/>
    <cellStyle name="백분율 2 2 2 4 3 4 3" xfId="41436"/>
    <cellStyle name="백분율 2 2 2 4 3 5" xfId="11396"/>
    <cellStyle name="백분율 2 2 2 4 3 5 2" xfId="28136"/>
    <cellStyle name="백분율 2 2 2 4 3 5 3" xfId="44856"/>
    <cellStyle name="백분율 2 2 2 4 3 6" xfId="14816"/>
    <cellStyle name="백분율 2 2 2 4 3 6 2" xfId="31556"/>
    <cellStyle name="백분율 2 2 2 4 3 6 3" xfId="48276"/>
    <cellStyle name="백분율 2 2 2 4 3 7" xfId="18300"/>
    <cellStyle name="백분율 2 2 2 4 3 8" xfId="34616"/>
    <cellStyle name="백분율 2 2 2 4 4" xfId="1496"/>
    <cellStyle name="백분율 2 2 2 4 4 2" xfId="2776"/>
    <cellStyle name="백분율 2 2 2 4 4 2 2" xfId="6176"/>
    <cellStyle name="백분율 2 2 2 4 4 2 2 2" xfId="22916"/>
    <cellStyle name="백분율 2 2 2 4 4 2 2 3" xfId="39636"/>
    <cellStyle name="백분율 2 2 2 4 4 2 3" xfId="9596"/>
    <cellStyle name="백분율 2 2 2 4 4 2 3 2" xfId="26336"/>
    <cellStyle name="백분율 2 2 2 4 4 2 3 3" xfId="43056"/>
    <cellStyle name="백분율 2 2 2 4 4 2 4" xfId="13016"/>
    <cellStyle name="백분율 2 2 2 4 4 2 4 2" xfId="29756"/>
    <cellStyle name="백분율 2 2 2 4 4 2 4 3" xfId="46476"/>
    <cellStyle name="백분율 2 2 2 4 4 2 5" xfId="16436"/>
    <cellStyle name="백분율 2 2 2 4 4 2 5 2" xfId="33176"/>
    <cellStyle name="백분율 2 2 2 4 4 2 5 3" xfId="49896"/>
    <cellStyle name="백분율 2 2 2 4 4 2 6" xfId="19920"/>
    <cellStyle name="백분율 2 2 2 4 4 2 7" xfId="36236"/>
    <cellStyle name="백분율 2 2 2 4 4 3" xfId="4896"/>
    <cellStyle name="백분율 2 2 2 4 4 3 2" xfId="21636"/>
    <cellStyle name="백분율 2 2 2 4 4 3 3" xfId="38356"/>
    <cellStyle name="백분율 2 2 2 4 4 4" xfId="8316"/>
    <cellStyle name="백분율 2 2 2 4 4 4 2" xfId="25056"/>
    <cellStyle name="백분율 2 2 2 4 4 4 3" xfId="41776"/>
    <cellStyle name="백분율 2 2 2 4 4 5" xfId="11736"/>
    <cellStyle name="백분율 2 2 2 4 4 5 2" xfId="28476"/>
    <cellStyle name="백분율 2 2 2 4 4 5 3" xfId="45196"/>
    <cellStyle name="백분율 2 2 2 4 4 6" xfId="15156"/>
    <cellStyle name="백분율 2 2 2 4 4 6 2" xfId="31896"/>
    <cellStyle name="백분율 2 2 2 4 4 6 3" xfId="48616"/>
    <cellStyle name="백분율 2 2 2 4 4 7" xfId="18640"/>
    <cellStyle name="백분율 2 2 2 4 4 8" xfId="34956"/>
    <cellStyle name="백분율 2 2 2 4 5" xfId="1916"/>
    <cellStyle name="백분율 2 2 2 4 5 2" xfId="5316"/>
    <cellStyle name="백분율 2 2 2 4 5 2 2" xfId="22056"/>
    <cellStyle name="백분율 2 2 2 4 5 2 3" xfId="38776"/>
    <cellStyle name="백분율 2 2 2 4 5 3" xfId="8736"/>
    <cellStyle name="백분율 2 2 2 4 5 3 2" xfId="25476"/>
    <cellStyle name="백분율 2 2 2 4 5 3 3" xfId="42196"/>
    <cellStyle name="백분율 2 2 2 4 5 4" xfId="12156"/>
    <cellStyle name="백분율 2 2 2 4 5 4 2" xfId="28896"/>
    <cellStyle name="백분율 2 2 2 4 5 4 3" xfId="45616"/>
    <cellStyle name="백분율 2 2 2 4 5 5" xfId="15576"/>
    <cellStyle name="백분율 2 2 2 4 5 5 2" xfId="32316"/>
    <cellStyle name="백분율 2 2 2 4 5 5 3" xfId="49036"/>
    <cellStyle name="백분율 2 2 2 4 5 6" xfId="19060"/>
    <cellStyle name="백분율 2 2 2 4 5 7" xfId="35376"/>
    <cellStyle name="백분율 2 2 2 4 6" xfId="3236"/>
    <cellStyle name="백분율 2 2 2 4 6 2" xfId="6636"/>
    <cellStyle name="백분율 2 2 2 4 6 2 2" xfId="23376"/>
    <cellStyle name="백분율 2 2 2 4 6 2 3" xfId="40096"/>
    <cellStyle name="백분율 2 2 2 4 6 3" xfId="10056"/>
    <cellStyle name="백분율 2 2 2 4 6 3 2" xfId="26796"/>
    <cellStyle name="백분율 2 2 2 4 6 3 3" xfId="43516"/>
    <cellStyle name="백분율 2 2 2 4 6 4" xfId="13476"/>
    <cellStyle name="백분율 2 2 2 4 6 4 2" xfId="30216"/>
    <cellStyle name="백분율 2 2 2 4 6 4 3" xfId="46936"/>
    <cellStyle name="백분율 2 2 2 4 6 5" xfId="16896"/>
    <cellStyle name="백분율 2 2 2 4 6 5 2" xfId="33636"/>
    <cellStyle name="백분율 2 2 2 4 6 5 3" xfId="50356"/>
    <cellStyle name="백분율 2 2 2 4 6 6" xfId="20380"/>
    <cellStyle name="백분율 2 2 2 4 6 7" xfId="36696"/>
    <cellStyle name="백분율 2 2 2 4 7" xfId="4056"/>
    <cellStyle name="백분율 2 2 2 4 7 2" xfId="7476"/>
    <cellStyle name="백분율 2 2 2 4 7 2 2" xfId="24216"/>
    <cellStyle name="백분율 2 2 2 4 7 2 3" xfId="40936"/>
    <cellStyle name="백분율 2 2 2 4 7 3" xfId="10896"/>
    <cellStyle name="백분율 2 2 2 4 7 3 2" xfId="27636"/>
    <cellStyle name="백분율 2 2 2 4 7 3 3" xfId="44356"/>
    <cellStyle name="백분율 2 2 2 4 7 4" xfId="14316"/>
    <cellStyle name="백분율 2 2 2 4 7 4 2" xfId="31056"/>
    <cellStyle name="백분율 2 2 2 4 7 4 3" xfId="47776"/>
    <cellStyle name="백분율 2 2 2 4 7 5" xfId="17800"/>
    <cellStyle name="백분율 2 2 2 4 7 6" xfId="37516"/>
    <cellStyle name="백분율 2 2 2 4 8" xfId="3656"/>
    <cellStyle name="백분율 2 2 2 4 8 2" xfId="20796"/>
    <cellStyle name="백분율 2 2 2 4 8 3" xfId="37116"/>
    <cellStyle name="백분율 2 2 2 4 9" xfId="7056"/>
    <cellStyle name="백분율 2 2 2 4 9 2" xfId="23796"/>
    <cellStyle name="백분율 2 2 2 4 9 3" xfId="40516"/>
    <cellStyle name="백분율 2 2 2 5" xfId="649"/>
    <cellStyle name="백분율 2 2 2 5 10" xfId="10496"/>
    <cellStyle name="백분율 2 2 2 5 10 2" xfId="27236"/>
    <cellStyle name="백분율 2 2 2 5 10 3" xfId="43956"/>
    <cellStyle name="백분율 2 2 2 5 11" xfId="13916"/>
    <cellStyle name="백분율 2 2 2 5 11 2" xfId="30656"/>
    <cellStyle name="백분율 2 2 2 5 11 3" xfId="47376"/>
    <cellStyle name="백분율 2 2 2 5 12" xfId="17400"/>
    <cellStyle name="백분율 2 2 2 5 13" xfId="34136"/>
    <cellStyle name="백분율 2 2 2 5 2" xfId="869"/>
    <cellStyle name="백분율 2 2 2 5 2 10" xfId="14136"/>
    <cellStyle name="백분율 2 2 2 5 2 10 2" xfId="30876"/>
    <cellStyle name="백분율 2 2 2 5 2 10 3" xfId="47596"/>
    <cellStyle name="백분율 2 2 2 5 2 11" xfId="17620"/>
    <cellStyle name="백분율 2 2 2 5 2 12" xfId="34356"/>
    <cellStyle name="백분율 2 2 2 5 2 2" xfId="1336"/>
    <cellStyle name="백분율 2 2 2 5 2 2 2" xfId="2616"/>
    <cellStyle name="백분율 2 2 2 5 2 2 2 2" xfId="6016"/>
    <cellStyle name="백분율 2 2 2 5 2 2 2 2 2" xfId="22756"/>
    <cellStyle name="백분율 2 2 2 5 2 2 2 2 3" xfId="39476"/>
    <cellStyle name="백분율 2 2 2 5 2 2 2 3" xfId="9436"/>
    <cellStyle name="백분율 2 2 2 5 2 2 2 3 2" xfId="26176"/>
    <cellStyle name="백분율 2 2 2 5 2 2 2 3 3" xfId="42896"/>
    <cellStyle name="백분율 2 2 2 5 2 2 2 4" xfId="12856"/>
    <cellStyle name="백분율 2 2 2 5 2 2 2 4 2" xfId="29596"/>
    <cellStyle name="백분율 2 2 2 5 2 2 2 4 3" xfId="46316"/>
    <cellStyle name="백분율 2 2 2 5 2 2 2 5" xfId="16276"/>
    <cellStyle name="백분율 2 2 2 5 2 2 2 5 2" xfId="33016"/>
    <cellStyle name="백분율 2 2 2 5 2 2 2 5 3" xfId="49736"/>
    <cellStyle name="백분율 2 2 2 5 2 2 2 6" xfId="19760"/>
    <cellStyle name="백분율 2 2 2 5 2 2 2 7" xfId="36076"/>
    <cellStyle name="백분율 2 2 2 5 2 2 3" xfId="4736"/>
    <cellStyle name="백분율 2 2 2 5 2 2 3 2" xfId="21476"/>
    <cellStyle name="백분율 2 2 2 5 2 2 3 3" xfId="38196"/>
    <cellStyle name="백분율 2 2 2 5 2 2 4" xfId="8156"/>
    <cellStyle name="백분율 2 2 2 5 2 2 4 2" xfId="24896"/>
    <cellStyle name="백분율 2 2 2 5 2 2 4 3" xfId="41616"/>
    <cellStyle name="백분율 2 2 2 5 2 2 5" xfId="11576"/>
    <cellStyle name="백분율 2 2 2 5 2 2 5 2" xfId="28316"/>
    <cellStyle name="백분율 2 2 2 5 2 2 5 3" xfId="45036"/>
    <cellStyle name="백분율 2 2 2 5 2 2 6" xfId="14996"/>
    <cellStyle name="백분율 2 2 2 5 2 2 6 2" xfId="31736"/>
    <cellStyle name="백분율 2 2 2 5 2 2 6 3" xfId="48456"/>
    <cellStyle name="백분율 2 2 2 5 2 2 7" xfId="18480"/>
    <cellStyle name="백분율 2 2 2 5 2 2 8" xfId="34796"/>
    <cellStyle name="백분율 2 2 2 5 2 3" xfId="1736"/>
    <cellStyle name="백분율 2 2 2 5 2 3 2" xfId="3016"/>
    <cellStyle name="백분율 2 2 2 5 2 3 2 2" xfId="6416"/>
    <cellStyle name="백분율 2 2 2 5 2 3 2 2 2" xfId="23156"/>
    <cellStyle name="백분율 2 2 2 5 2 3 2 2 3" xfId="39876"/>
    <cellStyle name="백분율 2 2 2 5 2 3 2 3" xfId="9836"/>
    <cellStyle name="백분율 2 2 2 5 2 3 2 3 2" xfId="26576"/>
    <cellStyle name="백분율 2 2 2 5 2 3 2 3 3" xfId="43296"/>
    <cellStyle name="백분율 2 2 2 5 2 3 2 4" xfId="13256"/>
    <cellStyle name="백분율 2 2 2 5 2 3 2 4 2" xfId="29996"/>
    <cellStyle name="백분율 2 2 2 5 2 3 2 4 3" xfId="46716"/>
    <cellStyle name="백분율 2 2 2 5 2 3 2 5" xfId="16676"/>
    <cellStyle name="백분율 2 2 2 5 2 3 2 5 2" xfId="33416"/>
    <cellStyle name="백분율 2 2 2 5 2 3 2 5 3" xfId="50136"/>
    <cellStyle name="백분율 2 2 2 5 2 3 2 6" xfId="20160"/>
    <cellStyle name="백분율 2 2 2 5 2 3 2 7" xfId="36476"/>
    <cellStyle name="백분율 2 2 2 5 2 3 3" xfId="5136"/>
    <cellStyle name="백분율 2 2 2 5 2 3 3 2" xfId="21876"/>
    <cellStyle name="백분율 2 2 2 5 2 3 3 3" xfId="38596"/>
    <cellStyle name="백분율 2 2 2 5 2 3 4" xfId="8556"/>
    <cellStyle name="백분율 2 2 2 5 2 3 4 2" xfId="25296"/>
    <cellStyle name="백분율 2 2 2 5 2 3 4 3" xfId="42016"/>
    <cellStyle name="백분율 2 2 2 5 2 3 5" xfId="11976"/>
    <cellStyle name="백분율 2 2 2 5 2 3 5 2" xfId="28716"/>
    <cellStyle name="백분율 2 2 2 5 2 3 5 3" xfId="45436"/>
    <cellStyle name="백분율 2 2 2 5 2 3 6" xfId="15396"/>
    <cellStyle name="백분율 2 2 2 5 2 3 6 2" xfId="32136"/>
    <cellStyle name="백분율 2 2 2 5 2 3 6 3" xfId="48856"/>
    <cellStyle name="백분율 2 2 2 5 2 3 7" xfId="18880"/>
    <cellStyle name="백분율 2 2 2 5 2 3 8" xfId="35196"/>
    <cellStyle name="백분율 2 2 2 5 2 4" xfId="2156"/>
    <cellStyle name="백분율 2 2 2 5 2 4 2" xfId="5556"/>
    <cellStyle name="백분율 2 2 2 5 2 4 2 2" xfId="22296"/>
    <cellStyle name="백분율 2 2 2 5 2 4 2 3" xfId="39016"/>
    <cellStyle name="백분율 2 2 2 5 2 4 3" xfId="8976"/>
    <cellStyle name="백분율 2 2 2 5 2 4 3 2" xfId="25716"/>
    <cellStyle name="백분율 2 2 2 5 2 4 3 3" xfId="42436"/>
    <cellStyle name="백분율 2 2 2 5 2 4 4" xfId="12396"/>
    <cellStyle name="백분율 2 2 2 5 2 4 4 2" xfId="29136"/>
    <cellStyle name="백분율 2 2 2 5 2 4 4 3" xfId="45856"/>
    <cellStyle name="백분율 2 2 2 5 2 4 5" xfId="15816"/>
    <cellStyle name="백분율 2 2 2 5 2 4 5 2" xfId="32556"/>
    <cellStyle name="백분율 2 2 2 5 2 4 5 3" xfId="49276"/>
    <cellStyle name="백분율 2 2 2 5 2 4 6" xfId="19300"/>
    <cellStyle name="백분율 2 2 2 5 2 4 7" xfId="35616"/>
    <cellStyle name="백분율 2 2 2 5 2 5" xfId="3476"/>
    <cellStyle name="백분율 2 2 2 5 2 5 2" xfId="6876"/>
    <cellStyle name="백분율 2 2 2 5 2 5 2 2" xfId="23616"/>
    <cellStyle name="백분율 2 2 2 5 2 5 2 3" xfId="40336"/>
    <cellStyle name="백분율 2 2 2 5 2 5 3" xfId="10296"/>
    <cellStyle name="백분율 2 2 2 5 2 5 3 2" xfId="27036"/>
    <cellStyle name="백분율 2 2 2 5 2 5 3 3" xfId="43756"/>
    <cellStyle name="백분율 2 2 2 5 2 5 4" xfId="13716"/>
    <cellStyle name="백분율 2 2 2 5 2 5 4 2" xfId="30456"/>
    <cellStyle name="백분율 2 2 2 5 2 5 4 3" xfId="47176"/>
    <cellStyle name="백분율 2 2 2 5 2 5 5" xfId="17136"/>
    <cellStyle name="백분율 2 2 2 5 2 5 5 2" xfId="33876"/>
    <cellStyle name="백분율 2 2 2 5 2 5 5 3" xfId="50596"/>
    <cellStyle name="백분율 2 2 2 5 2 5 6" xfId="20620"/>
    <cellStyle name="백분율 2 2 2 5 2 5 7" xfId="36936"/>
    <cellStyle name="백분율 2 2 2 5 2 6" xfId="4296"/>
    <cellStyle name="백분율 2 2 2 5 2 6 2" xfId="7716"/>
    <cellStyle name="백분율 2 2 2 5 2 6 2 2" xfId="24456"/>
    <cellStyle name="백분율 2 2 2 5 2 6 2 3" xfId="41176"/>
    <cellStyle name="백분율 2 2 2 5 2 6 3" xfId="11136"/>
    <cellStyle name="백분율 2 2 2 5 2 6 3 2" xfId="27876"/>
    <cellStyle name="백분율 2 2 2 5 2 6 3 3" xfId="44596"/>
    <cellStyle name="백분율 2 2 2 5 2 6 4" xfId="14556"/>
    <cellStyle name="백분율 2 2 2 5 2 6 4 2" xfId="31296"/>
    <cellStyle name="백분율 2 2 2 5 2 6 4 3" xfId="48016"/>
    <cellStyle name="백분율 2 2 2 5 2 6 5" xfId="18040"/>
    <cellStyle name="백분율 2 2 2 5 2 6 6" xfId="37756"/>
    <cellStyle name="백분율 2 2 2 5 2 7" xfId="3896"/>
    <cellStyle name="백분율 2 2 2 5 2 7 2" xfId="21036"/>
    <cellStyle name="백분율 2 2 2 5 2 7 3" xfId="37356"/>
    <cellStyle name="백분율 2 2 2 5 2 8" xfId="7296"/>
    <cellStyle name="백분율 2 2 2 5 2 8 2" xfId="24036"/>
    <cellStyle name="백분율 2 2 2 5 2 8 3" xfId="40756"/>
    <cellStyle name="백분율 2 2 2 5 2 9" xfId="10716"/>
    <cellStyle name="백분율 2 2 2 5 2 9 2" xfId="27456"/>
    <cellStyle name="백분율 2 2 2 5 2 9 3" xfId="44176"/>
    <cellStyle name="백분율 2 2 2 5 3" xfId="1176"/>
    <cellStyle name="백분율 2 2 2 5 3 2" xfId="2456"/>
    <cellStyle name="백분율 2 2 2 5 3 2 2" xfId="5856"/>
    <cellStyle name="백분율 2 2 2 5 3 2 2 2" xfId="22596"/>
    <cellStyle name="백분율 2 2 2 5 3 2 2 3" xfId="39316"/>
    <cellStyle name="백분율 2 2 2 5 3 2 3" xfId="9276"/>
    <cellStyle name="백분율 2 2 2 5 3 2 3 2" xfId="26016"/>
    <cellStyle name="백분율 2 2 2 5 3 2 3 3" xfId="42736"/>
    <cellStyle name="백분율 2 2 2 5 3 2 4" xfId="12696"/>
    <cellStyle name="백분율 2 2 2 5 3 2 4 2" xfId="29436"/>
    <cellStyle name="백분율 2 2 2 5 3 2 4 3" xfId="46156"/>
    <cellStyle name="백분율 2 2 2 5 3 2 5" xfId="16116"/>
    <cellStyle name="백분율 2 2 2 5 3 2 5 2" xfId="32856"/>
    <cellStyle name="백분율 2 2 2 5 3 2 5 3" xfId="49576"/>
    <cellStyle name="백분율 2 2 2 5 3 2 6" xfId="19600"/>
    <cellStyle name="백분율 2 2 2 5 3 2 7" xfId="35916"/>
    <cellStyle name="백분율 2 2 2 5 3 3" xfId="4576"/>
    <cellStyle name="백분율 2 2 2 5 3 3 2" xfId="21316"/>
    <cellStyle name="백분율 2 2 2 5 3 3 3" xfId="38036"/>
    <cellStyle name="백분율 2 2 2 5 3 4" xfId="7996"/>
    <cellStyle name="백분율 2 2 2 5 3 4 2" xfId="24736"/>
    <cellStyle name="백분율 2 2 2 5 3 4 3" xfId="41456"/>
    <cellStyle name="백분율 2 2 2 5 3 5" xfId="11416"/>
    <cellStyle name="백분율 2 2 2 5 3 5 2" xfId="28156"/>
    <cellStyle name="백분율 2 2 2 5 3 5 3" xfId="44876"/>
    <cellStyle name="백분율 2 2 2 5 3 6" xfId="14836"/>
    <cellStyle name="백분율 2 2 2 5 3 6 2" xfId="31576"/>
    <cellStyle name="백분율 2 2 2 5 3 6 3" xfId="48296"/>
    <cellStyle name="백분율 2 2 2 5 3 7" xfId="18320"/>
    <cellStyle name="백분율 2 2 2 5 3 8" xfId="34636"/>
    <cellStyle name="백분율 2 2 2 5 4" xfId="1516"/>
    <cellStyle name="백분율 2 2 2 5 4 2" xfId="2796"/>
    <cellStyle name="백분율 2 2 2 5 4 2 2" xfId="6196"/>
    <cellStyle name="백분율 2 2 2 5 4 2 2 2" xfId="22936"/>
    <cellStyle name="백분율 2 2 2 5 4 2 2 3" xfId="39656"/>
    <cellStyle name="백분율 2 2 2 5 4 2 3" xfId="9616"/>
    <cellStyle name="백분율 2 2 2 5 4 2 3 2" xfId="26356"/>
    <cellStyle name="백분율 2 2 2 5 4 2 3 3" xfId="43076"/>
    <cellStyle name="백분율 2 2 2 5 4 2 4" xfId="13036"/>
    <cellStyle name="백분율 2 2 2 5 4 2 4 2" xfId="29776"/>
    <cellStyle name="백분율 2 2 2 5 4 2 4 3" xfId="46496"/>
    <cellStyle name="백분율 2 2 2 5 4 2 5" xfId="16456"/>
    <cellStyle name="백분율 2 2 2 5 4 2 5 2" xfId="33196"/>
    <cellStyle name="백분율 2 2 2 5 4 2 5 3" xfId="49916"/>
    <cellStyle name="백분율 2 2 2 5 4 2 6" xfId="19940"/>
    <cellStyle name="백분율 2 2 2 5 4 2 7" xfId="36256"/>
    <cellStyle name="백분율 2 2 2 5 4 3" xfId="4916"/>
    <cellStyle name="백분율 2 2 2 5 4 3 2" xfId="21656"/>
    <cellStyle name="백분율 2 2 2 5 4 3 3" xfId="38376"/>
    <cellStyle name="백분율 2 2 2 5 4 4" xfId="8336"/>
    <cellStyle name="백분율 2 2 2 5 4 4 2" xfId="25076"/>
    <cellStyle name="백분율 2 2 2 5 4 4 3" xfId="41796"/>
    <cellStyle name="백분율 2 2 2 5 4 5" xfId="11756"/>
    <cellStyle name="백분율 2 2 2 5 4 5 2" xfId="28496"/>
    <cellStyle name="백분율 2 2 2 5 4 5 3" xfId="45216"/>
    <cellStyle name="백분율 2 2 2 5 4 6" xfId="15176"/>
    <cellStyle name="백분율 2 2 2 5 4 6 2" xfId="31916"/>
    <cellStyle name="백분율 2 2 2 5 4 6 3" xfId="48636"/>
    <cellStyle name="백분율 2 2 2 5 4 7" xfId="18660"/>
    <cellStyle name="백분율 2 2 2 5 4 8" xfId="34976"/>
    <cellStyle name="백분율 2 2 2 5 5" xfId="1936"/>
    <cellStyle name="백분율 2 2 2 5 5 2" xfId="5336"/>
    <cellStyle name="백분율 2 2 2 5 5 2 2" xfId="22076"/>
    <cellStyle name="백분율 2 2 2 5 5 2 3" xfId="38796"/>
    <cellStyle name="백분율 2 2 2 5 5 3" xfId="8756"/>
    <cellStyle name="백분율 2 2 2 5 5 3 2" xfId="25496"/>
    <cellStyle name="백분율 2 2 2 5 5 3 3" xfId="42216"/>
    <cellStyle name="백분율 2 2 2 5 5 4" xfId="12176"/>
    <cellStyle name="백분율 2 2 2 5 5 4 2" xfId="28916"/>
    <cellStyle name="백분율 2 2 2 5 5 4 3" xfId="45636"/>
    <cellStyle name="백분율 2 2 2 5 5 5" xfId="15596"/>
    <cellStyle name="백분율 2 2 2 5 5 5 2" xfId="32336"/>
    <cellStyle name="백분율 2 2 2 5 5 5 3" xfId="49056"/>
    <cellStyle name="백분율 2 2 2 5 5 6" xfId="19080"/>
    <cellStyle name="백분율 2 2 2 5 5 7" xfId="35396"/>
    <cellStyle name="백분율 2 2 2 5 6" xfId="3256"/>
    <cellStyle name="백분율 2 2 2 5 6 2" xfId="6656"/>
    <cellStyle name="백분율 2 2 2 5 6 2 2" xfId="23396"/>
    <cellStyle name="백분율 2 2 2 5 6 2 3" xfId="40116"/>
    <cellStyle name="백분율 2 2 2 5 6 3" xfId="10076"/>
    <cellStyle name="백분율 2 2 2 5 6 3 2" xfId="26816"/>
    <cellStyle name="백분율 2 2 2 5 6 3 3" xfId="43536"/>
    <cellStyle name="백분율 2 2 2 5 6 4" xfId="13496"/>
    <cellStyle name="백분율 2 2 2 5 6 4 2" xfId="30236"/>
    <cellStyle name="백분율 2 2 2 5 6 4 3" xfId="46956"/>
    <cellStyle name="백분율 2 2 2 5 6 5" xfId="16916"/>
    <cellStyle name="백분율 2 2 2 5 6 5 2" xfId="33656"/>
    <cellStyle name="백분율 2 2 2 5 6 5 3" xfId="50376"/>
    <cellStyle name="백분율 2 2 2 5 6 6" xfId="20400"/>
    <cellStyle name="백분율 2 2 2 5 6 7" xfId="36716"/>
    <cellStyle name="백분율 2 2 2 5 7" xfId="4076"/>
    <cellStyle name="백분율 2 2 2 5 7 2" xfId="7496"/>
    <cellStyle name="백분율 2 2 2 5 7 2 2" xfId="24236"/>
    <cellStyle name="백분율 2 2 2 5 7 2 3" xfId="40956"/>
    <cellStyle name="백분율 2 2 2 5 7 3" xfId="10916"/>
    <cellStyle name="백분율 2 2 2 5 7 3 2" xfId="27656"/>
    <cellStyle name="백분율 2 2 2 5 7 3 3" xfId="44376"/>
    <cellStyle name="백분율 2 2 2 5 7 4" xfId="14336"/>
    <cellStyle name="백분율 2 2 2 5 7 4 2" xfId="31076"/>
    <cellStyle name="백분율 2 2 2 5 7 4 3" xfId="47796"/>
    <cellStyle name="백분율 2 2 2 5 7 5" xfId="17820"/>
    <cellStyle name="백분율 2 2 2 5 7 6" xfId="37536"/>
    <cellStyle name="백분율 2 2 2 5 8" xfId="3676"/>
    <cellStyle name="백분율 2 2 2 5 8 2" xfId="20816"/>
    <cellStyle name="백분율 2 2 2 5 8 3" xfId="37136"/>
    <cellStyle name="백분율 2 2 2 5 9" xfId="7076"/>
    <cellStyle name="백분율 2 2 2 5 9 2" xfId="23816"/>
    <cellStyle name="백분율 2 2 2 5 9 3" xfId="40536"/>
    <cellStyle name="백분율 2 2 2 6" xfId="669"/>
    <cellStyle name="백분율 2 2 2 6 10" xfId="10516"/>
    <cellStyle name="백분율 2 2 2 6 10 2" xfId="27256"/>
    <cellStyle name="백분율 2 2 2 6 10 3" xfId="43976"/>
    <cellStyle name="백분율 2 2 2 6 11" xfId="13936"/>
    <cellStyle name="백분율 2 2 2 6 11 2" xfId="30676"/>
    <cellStyle name="백분율 2 2 2 6 11 3" xfId="47396"/>
    <cellStyle name="백분율 2 2 2 6 12" xfId="17420"/>
    <cellStyle name="백분율 2 2 2 6 13" xfId="34156"/>
    <cellStyle name="백분율 2 2 2 6 2" xfId="889"/>
    <cellStyle name="백분율 2 2 2 6 2 10" xfId="14156"/>
    <cellStyle name="백분율 2 2 2 6 2 10 2" xfId="30896"/>
    <cellStyle name="백분율 2 2 2 6 2 10 3" xfId="47616"/>
    <cellStyle name="백분율 2 2 2 6 2 11" xfId="17640"/>
    <cellStyle name="백분율 2 2 2 6 2 12" xfId="34376"/>
    <cellStyle name="백분율 2 2 2 6 2 2" xfId="1356"/>
    <cellStyle name="백분율 2 2 2 6 2 2 2" xfId="2636"/>
    <cellStyle name="백분율 2 2 2 6 2 2 2 2" xfId="6036"/>
    <cellStyle name="백분율 2 2 2 6 2 2 2 2 2" xfId="22776"/>
    <cellStyle name="백분율 2 2 2 6 2 2 2 2 3" xfId="39496"/>
    <cellStyle name="백분율 2 2 2 6 2 2 2 3" xfId="9456"/>
    <cellStyle name="백분율 2 2 2 6 2 2 2 3 2" xfId="26196"/>
    <cellStyle name="백분율 2 2 2 6 2 2 2 3 3" xfId="42916"/>
    <cellStyle name="백분율 2 2 2 6 2 2 2 4" xfId="12876"/>
    <cellStyle name="백분율 2 2 2 6 2 2 2 4 2" xfId="29616"/>
    <cellStyle name="백분율 2 2 2 6 2 2 2 4 3" xfId="46336"/>
    <cellStyle name="백분율 2 2 2 6 2 2 2 5" xfId="16296"/>
    <cellStyle name="백분율 2 2 2 6 2 2 2 5 2" xfId="33036"/>
    <cellStyle name="백분율 2 2 2 6 2 2 2 5 3" xfId="49756"/>
    <cellStyle name="백분율 2 2 2 6 2 2 2 6" xfId="19780"/>
    <cellStyle name="백분율 2 2 2 6 2 2 2 7" xfId="36096"/>
    <cellStyle name="백분율 2 2 2 6 2 2 3" xfId="4756"/>
    <cellStyle name="백분율 2 2 2 6 2 2 3 2" xfId="21496"/>
    <cellStyle name="백분율 2 2 2 6 2 2 3 3" xfId="38216"/>
    <cellStyle name="백분율 2 2 2 6 2 2 4" xfId="8176"/>
    <cellStyle name="백분율 2 2 2 6 2 2 4 2" xfId="24916"/>
    <cellStyle name="백분율 2 2 2 6 2 2 4 3" xfId="41636"/>
    <cellStyle name="백분율 2 2 2 6 2 2 5" xfId="11596"/>
    <cellStyle name="백분율 2 2 2 6 2 2 5 2" xfId="28336"/>
    <cellStyle name="백분율 2 2 2 6 2 2 5 3" xfId="45056"/>
    <cellStyle name="백분율 2 2 2 6 2 2 6" xfId="15016"/>
    <cellStyle name="백분율 2 2 2 6 2 2 6 2" xfId="31756"/>
    <cellStyle name="백분율 2 2 2 6 2 2 6 3" xfId="48476"/>
    <cellStyle name="백분율 2 2 2 6 2 2 7" xfId="18500"/>
    <cellStyle name="백분율 2 2 2 6 2 2 8" xfId="34816"/>
    <cellStyle name="백분율 2 2 2 6 2 3" xfId="1756"/>
    <cellStyle name="백분율 2 2 2 6 2 3 2" xfId="3036"/>
    <cellStyle name="백분율 2 2 2 6 2 3 2 2" xfId="6436"/>
    <cellStyle name="백분율 2 2 2 6 2 3 2 2 2" xfId="23176"/>
    <cellStyle name="백분율 2 2 2 6 2 3 2 2 3" xfId="39896"/>
    <cellStyle name="백분율 2 2 2 6 2 3 2 3" xfId="9856"/>
    <cellStyle name="백분율 2 2 2 6 2 3 2 3 2" xfId="26596"/>
    <cellStyle name="백분율 2 2 2 6 2 3 2 3 3" xfId="43316"/>
    <cellStyle name="백분율 2 2 2 6 2 3 2 4" xfId="13276"/>
    <cellStyle name="백분율 2 2 2 6 2 3 2 4 2" xfId="30016"/>
    <cellStyle name="백분율 2 2 2 6 2 3 2 4 3" xfId="46736"/>
    <cellStyle name="백분율 2 2 2 6 2 3 2 5" xfId="16696"/>
    <cellStyle name="백분율 2 2 2 6 2 3 2 5 2" xfId="33436"/>
    <cellStyle name="백분율 2 2 2 6 2 3 2 5 3" xfId="50156"/>
    <cellStyle name="백분율 2 2 2 6 2 3 2 6" xfId="20180"/>
    <cellStyle name="백분율 2 2 2 6 2 3 2 7" xfId="36496"/>
    <cellStyle name="백분율 2 2 2 6 2 3 3" xfId="5156"/>
    <cellStyle name="백분율 2 2 2 6 2 3 3 2" xfId="21896"/>
    <cellStyle name="백분율 2 2 2 6 2 3 3 3" xfId="38616"/>
    <cellStyle name="백분율 2 2 2 6 2 3 4" xfId="8576"/>
    <cellStyle name="백분율 2 2 2 6 2 3 4 2" xfId="25316"/>
    <cellStyle name="백분율 2 2 2 6 2 3 4 3" xfId="42036"/>
    <cellStyle name="백분율 2 2 2 6 2 3 5" xfId="11996"/>
    <cellStyle name="백분율 2 2 2 6 2 3 5 2" xfId="28736"/>
    <cellStyle name="백분율 2 2 2 6 2 3 5 3" xfId="45456"/>
    <cellStyle name="백분율 2 2 2 6 2 3 6" xfId="15416"/>
    <cellStyle name="백분율 2 2 2 6 2 3 6 2" xfId="32156"/>
    <cellStyle name="백분율 2 2 2 6 2 3 6 3" xfId="48876"/>
    <cellStyle name="백분율 2 2 2 6 2 3 7" xfId="18900"/>
    <cellStyle name="백분율 2 2 2 6 2 3 8" xfId="35216"/>
    <cellStyle name="백분율 2 2 2 6 2 4" xfId="2176"/>
    <cellStyle name="백분율 2 2 2 6 2 4 2" xfId="5576"/>
    <cellStyle name="백분율 2 2 2 6 2 4 2 2" xfId="22316"/>
    <cellStyle name="백분율 2 2 2 6 2 4 2 3" xfId="39036"/>
    <cellStyle name="백분율 2 2 2 6 2 4 3" xfId="8996"/>
    <cellStyle name="백분율 2 2 2 6 2 4 3 2" xfId="25736"/>
    <cellStyle name="백분율 2 2 2 6 2 4 3 3" xfId="42456"/>
    <cellStyle name="백분율 2 2 2 6 2 4 4" xfId="12416"/>
    <cellStyle name="백분율 2 2 2 6 2 4 4 2" xfId="29156"/>
    <cellStyle name="백분율 2 2 2 6 2 4 4 3" xfId="45876"/>
    <cellStyle name="백분율 2 2 2 6 2 4 5" xfId="15836"/>
    <cellStyle name="백분율 2 2 2 6 2 4 5 2" xfId="32576"/>
    <cellStyle name="백분율 2 2 2 6 2 4 5 3" xfId="49296"/>
    <cellStyle name="백분율 2 2 2 6 2 4 6" xfId="19320"/>
    <cellStyle name="백분율 2 2 2 6 2 4 7" xfId="35636"/>
    <cellStyle name="백분율 2 2 2 6 2 5" xfId="3496"/>
    <cellStyle name="백분율 2 2 2 6 2 5 2" xfId="6896"/>
    <cellStyle name="백분율 2 2 2 6 2 5 2 2" xfId="23636"/>
    <cellStyle name="백분율 2 2 2 6 2 5 2 3" xfId="40356"/>
    <cellStyle name="백분율 2 2 2 6 2 5 3" xfId="10316"/>
    <cellStyle name="백분율 2 2 2 6 2 5 3 2" xfId="27056"/>
    <cellStyle name="백분율 2 2 2 6 2 5 3 3" xfId="43776"/>
    <cellStyle name="백분율 2 2 2 6 2 5 4" xfId="13736"/>
    <cellStyle name="백분율 2 2 2 6 2 5 4 2" xfId="30476"/>
    <cellStyle name="백분율 2 2 2 6 2 5 4 3" xfId="47196"/>
    <cellStyle name="백분율 2 2 2 6 2 5 5" xfId="17156"/>
    <cellStyle name="백분율 2 2 2 6 2 5 5 2" xfId="33896"/>
    <cellStyle name="백분율 2 2 2 6 2 5 5 3" xfId="50616"/>
    <cellStyle name="백분율 2 2 2 6 2 5 6" xfId="20640"/>
    <cellStyle name="백분율 2 2 2 6 2 5 7" xfId="36956"/>
    <cellStyle name="백분율 2 2 2 6 2 6" xfId="4316"/>
    <cellStyle name="백분율 2 2 2 6 2 6 2" xfId="7736"/>
    <cellStyle name="백분율 2 2 2 6 2 6 2 2" xfId="24476"/>
    <cellStyle name="백분율 2 2 2 6 2 6 2 3" xfId="41196"/>
    <cellStyle name="백분율 2 2 2 6 2 6 3" xfId="11156"/>
    <cellStyle name="백분율 2 2 2 6 2 6 3 2" xfId="27896"/>
    <cellStyle name="백분율 2 2 2 6 2 6 3 3" xfId="44616"/>
    <cellStyle name="백분율 2 2 2 6 2 6 4" xfId="14576"/>
    <cellStyle name="백분율 2 2 2 6 2 6 4 2" xfId="31316"/>
    <cellStyle name="백분율 2 2 2 6 2 6 4 3" xfId="48036"/>
    <cellStyle name="백분율 2 2 2 6 2 6 5" xfId="18060"/>
    <cellStyle name="백분율 2 2 2 6 2 6 6" xfId="37776"/>
    <cellStyle name="백분율 2 2 2 6 2 7" xfId="3916"/>
    <cellStyle name="백분율 2 2 2 6 2 7 2" xfId="21056"/>
    <cellStyle name="백분율 2 2 2 6 2 7 3" xfId="37376"/>
    <cellStyle name="백분율 2 2 2 6 2 8" xfId="7316"/>
    <cellStyle name="백분율 2 2 2 6 2 8 2" xfId="24056"/>
    <cellStyle name="백분율 2 2 2 6 2 8 3" xfId="40776"/>
    <cellStyle name="백분율 2 2 2 6 2 9" xfId="10736"/>
    <cellStyle name="백분율 2 2 2 6 2 9 2" xfId="27476"/>
    <cellStyle name="백분율 2 2 2 6 2 9 3" xfId="44196"/>
    <cellStyle name="백분율 2 2 2 6 3" xfId="1196"/>
    <cellStyle name="백분율 2 2 2 6 3 2" xfId="2476"/>
    <cellStyle name="백분율 2 2 2 6 3 2 2" xfId="5876"/>
    <cellStyle name="백분율 2 2 2 6 3 2 2 2" xfId="22616"/>
    <cellStyle name="백분율 2 2 2 6 3 2 2 3" xfId="39336"/>
    <cellStyle name="백분율 2 2 2 6 3 2 3" xfId="9296"/>
    <cellStyle name="백분율 2 2 2 6 3 2 3 2" xfId="26036"/>
    <cellStyle name="백분율 2 2 2 6 3 2 3 3" xfId="42756"/>
    <cellStyle name="백분율 2 2 2 6 3 2 4" xfId="12716"/>
    <cellStyle name="백분율 2 2 2 6 3 2 4 2" xfId="29456"/>
    <cellStyle name="백분율 2 2 2 6 3 2 4 3" xfId="46176"/>
    <cellStyle name="백분율 2 2 2 6 3 2 5" xfId="16136"/>
    <cellStyle name="백분율 2 2 2 6 3 2 5 2" xfId="32876"/>
    <cellStyle name="백분율 2 2 2 6 3 2 5 3" xfId="49596"/>
    <cellStyle name="백분율 2 2 2 6 3 2 6" xfId="19620"/>
    <cellStyle name="백분율 2 2 2 6 3 2 7" xfId="35936"/>
    <cellStyle name="백분율 2 2 2 6 3 3" xfId="4596"/>
    <cellStyle name="백분율 2 2 2 6 3 3 2" xfId="21336"/>
    <cellStyle name="백분율 2 2 2 6 3 3 3" xfId="38056"/>
    <cellStyle name="백분율 2 2 2 6 3 4" xfId="8016"/>
    <cellStyle name="백분율 2 2 2 6 3 4 2" xfId="24756"/>
    <cellStyle name="백분율 2 2 2 6 3 4 3" xfId="41476"/>
    <cellStyle name="백분율 2 2 2 6 3 5" xfId="11436"/>
    <cellStyle name="백분율 2 2 2 6 3 5 2" xfId="28176"/>
    <cellStyle name="백분율 2 2 2 6 3 5 3" xfId="44896"/>
    <cellStyle name="백분율 2 2 2 6 3 6" xfId="14856"/>
    <cellStyle name="백분율 2 2 2 6 3 6 2" xfId="31596"/>
    <cellStyle name="백분율 2 2 2 6 3 6 3" xfId="48316"/>
    <cellStyle name="백분율 2 2 2 6 3 7" xfId="18340"/>
    <cellStyle name="백분율 2 2 2 6 3 8" xfId="34656"/>
    <cellStyle name="백분율 2 2 2 6 4" xfId="1536"/>
    <cellStyle name="백분율 2 2 2 6 4 2" xfId="2816"/>
    <cellStyle name="백분율 2 2 2 6 4 2 2" xfId="6216"/>
    <cellStyle name="백분율 2 2 2 6 4 2 2 2" xfId="22956"/>
    <cellStyle name="백분율 2 2 2 6 4 2 2 3" xfId="39676"/>
    <cellStyle name="백분율 2 2 2 6 4 2 3" xfId="9636"/>
    <cellStyle name="백분율 2 2 2 6 4 2 3 2" xfId="26376"/>
    <cellStyle name="백분율 2 2 2 6 4 2 3 3" xfId="43096"/>
    <cellStyle name="백분율 2 2 2 6 4 2 4" xfId="13056"/>
    <cellStyle name="백분율 2 2 2 6 4 2 4 2" xfId="29796"/>
    <cellStyle name="백분율 2 2 2 6 4 2 4 3" xfId="46516"/>
    <cellStyle name="백분율 2 2 2 6 4 2 5" xfId="16476"/>
    <cellStyle name="백분율 2 2 2 6 4 2 5 2" xfId="33216"/>
    <cellStyle name="백분율 2 2 2 6 4 2 5 3" xfId="49936"/>
    <cellStyle name="백분율 2 2 2 6 4 2 6" xfId="19960"/>
    <cellStyle name="백분율 2 2 2 6 4 2 7" xfId="36276"/>
    <cellStyle name="백분율 2 2 2 6 4 3" xfId="4936"/>
    <cellStyle name="백분율 2 2 2 6 4 3 2" xfId="21676"/>
    <cellStyle name="백분율 2 2 2 6 4 3 3" xfId="38396"/>
    <cellStyle name="백분율 2 2 2 6 4 4" xfId="8356"/>
    <cellStyle name="백분율 2 2 2 6 4 4 2" xfId="25096"/>
    <cellStyle name="백분율 2 2 2 6 4 4 3" xfId="41816"/>
    <cellStyle name="백분율 2 2 2 6 4 5" xfId="11776"/>
    <cellStyle name="백분율 2 2 2 6 4 5 2" xfId="28516"/>
    <cellStyle name="백분율 2 2 2 6 4 5 3" xfId="45236"/>
    <cellStyle name="백분율 2 2 2 6 4 6" xfId="15196"/>
    <cellStyle name="백분율 2 2 2 6 4 6 2" xfId="31936"/>
    <cellStyle name="백분율 2 2 2 6 4 6 3" xfId="48656"/>
    <cellStyle name="백분율 2 2 2 6 4 7" xfId="18680"/>
    <cellStyle name="백분율 2 2 2 6 4 8" xfId="34996"/>
    <cellStyle name="백분율 2 2 2 6 5" xfId="1956"/>
    <cellStyle name="백분율 2 2 2 6 5 2" xfId="5356"/>
    <cellStyle name="백분율 2 2 2 6 5 2 2" xfId="22096"/>
    <cellStyle name="백분율 2 2 2 6 5 2 3" xfId="38816"/>
    <cellStyle name="백분율 2 2 2 6 5 3" xfId="8776"/>
    <cellStyle name="백분율 2 2 2 6 5 3 2" xfId="25516"/>
    <cellStyle name="백분율 2 2 2 6 5 3 3" xfId="42236"/>
    <cellStyle name="백분율 2 2 2 6 5 4" xfId="12196"/>
    <cellStyle name="백분율 2 2 2 6 5 4 2" xfId="28936"/>
    <cellStyle name="백분율 2 2 2 6 5 4 3" xfId="45656"/>
    <cellStyle name="백분율 2 2 2 6 5 5" xfId="15616"/>
    <cellStyle name="백분율 2 2 2 6 5 5 2" xfId="32356"/>
    <cellStyle name="백분율 2 2 2 6 5 5 3" xfId="49076"/>
    <cellStyle name="백분율 2 2 2 6 5 6" xfId="19100"/>
    <cellStyle name="백분율 2 2 2 6 5 7" xfId="35416"/>
    <cellStyle name="백분율 2 2 2 6 6" xfId="3276"/>
    <cellStyle name="백분율 2 2 2 6 6 2" xfId="6676"/>
    <cellStyle name="백분율 2 2 2 6 6 2 2" xfId="23416"/>
    <cellStyle name="백분율 2 2 2 6 6 2 3" xfId="40136"/>
    <cellStyle name="백분율 2 2 2 6 6 3" xfId="10096"/>
    <cellStyle name="백분율 2 2 2 6 6 3 2" xfId="26836"/>
    <cellStyle name="백분율 2 2 2 6 6 3 3" xfId="43556"/>
    <cellStyle name="백분율 2 2 2 6 6 4" xfId="13516"/>
    <cellStyle name="백분율 2 2 2 6 6 4 2" xfId="30256"/>
    <cellStyle name="백분율 2 2 2 6 6 4 3" xfId="46976"/>
    <cellStyle name="백분율 2 2 2 6 6 5" xfId="16936"/>
    <cellStyle name="백분율 2 2 2 6 6 5 2" xfId="33676"/>
    <cellStyle name="백분율 2 2 2 6 6 5 3" xfId="50396"/>
    <cellStyle name="백분율 2 2 2 6 6 6" xfId="20420"/>
    <cellStyle name="백분율 2 2 2 6 6 7" xfId="36736"/>
    <cellStyle name="백분율 2 2 2 6 7" xfId="4096"/>
    <cellStyle name="백분율 2 2 2 6 7 2" xfId="7516"/>
    <cellStyle name="백분율 2 2 2 6 7 2 2" xfId="24256"/>
    <cellStyle name="백분율 2 2 2 6 7 2 3" xfId="40976"/>
    <cellStyle name="백분율 2 2 2 6 7 3" xfId="10936"/>
    <cellStyle name="백분율 2 2 2 6 7 3 2" xfId="27676"/>
    <cellStyle name="백분율 2 2 2 6 7 3 3" xfId="44396"/>
    <cellStyle name="백분율 2 2 2 6 7 4" xfId="14356"/>
    <cellStyle name="백분율 2 2 2 6 7 4 2" xfId="31096"/>
    <cellStyle name="백분율 2 2 2 6 7 4 3" xfId="47816"/>
    <cellStyle name="백분율 2 2 2 6 7 5" xfId="17840"/>
    <cellStyle name="백분율 2 2 2 6 7 6" xfId="37556"/>
    <cellStyle name="백분율 2 2 2 6 8" xfId="3696"/>
    <cellStyle name="백분율 2 2 2 6 8 2" xfId="20836"/>
    <cellStyle name="백분율 2 2 2 6 8 3" xfId="37156"/>
    <cellStyle name="백분율 2 2 2 6 9" xfId="7096"/>
    <cellStyle name="백분율 2 2 2 6 9 2" xfId="23836"/>
    <cellStyle name="백분율 2 2 2 6 9 3" xfId="40556"/>
    <cellStyle name="백분율 2 2 2 7" xfId="709"/>
    <cellStyle name="백분율 2 2 2 7 10" xfId="10556"/>
    <cellStyle name="백분율 2 2 2 7 10 2" xfId="27296"/>
    <cellStyle name="백분율 2 2 2 7 10 3" xfId="44016"/>
    <cellStyle name="백분율 2 2 2 7 11" xfId="13976"/>
    <cellStyle name="백분율 2 2 2 7 11 2" xfId="30716"/>
    <cellStyle name="백분율 2 2 2 7 11 3" xfId="47436"/>
    <cellStyle name="백분율 2 2 2 7 12" xfId="17460"/>
    <cellStyle name="백분율 2 2 2 7 13" xfId="34196"/>
    <cellStyle name="백분율 2 2 2 7 2" xfId="929"/>
    <cellStyle name="백분율 2 2 2 7 2 10" xfId="14196"/>
    <cellStyle name="백분율 2 2 2 7 2 10 2" xfId="30936"/>
    <cellStyle name="백분율 2 2 2 7 2 10 3" xfId="47656"/>
    <cellStyle name="백분율 2 2 2 7 2 11" xfId="17680"/>
    <cellStyle name="백분율 2 2 2 7 2 12" xfId="34416"/>
    <cellStyle name="백분율 2 2 2 7 2 2" xfId="1396"/>
    <cellStyle name="백분율 2 2 2 7 2 2 2" xfId="2676"/>
    <cellStyle name="백분율 2 2 2 7 2 2 2 2" xfId="6076"/>
    <cellStyle name="백분율 2 2 2 7 2 2 2 2 2" xfId="22816"/>
    <cellStyle name="백분율 2 2 2 7 2 2 2 2 3" xfId="39536"/>
    <cellStyle name="백분율 2 2 2 7 2 2 2 3" xfId="9496"/>
    <cellStyle name="백분율 2 2 2 7 2 2 2 3 2" xfId="26236"/>
    <cellStyle name="백분율 2 2 2 7 2 2 2 3 3" xfId="42956"/>
    <cellStyle name="백분율 2 2 2 7 2 2 2 4" xfId="12916"/>
    <cellStyle name="백분율 2 2 2 7 2 2 2 4 2" xfId="29656"/>
    <cellStyle name="백분율 2 2 2 7 2 2 2 4 3" xfId="46376"/>
    <cellStyle name="백분율 2 2 2 7 2 2 2 5" xfId="16336"/>
    <cellStyle name="백분율 2 2 2 7 2 2 2 5 2" xfId="33076"/>
    <cellStyle name="백분율 2 2 2 7 2 2 2 5 3" xfId="49796"/>
    <cellStyle name="백분율 2 2 2 7 2 2 2 6" xfId="19820"/>
    <cellStyle name="백분율 2 2 2 7 2 2 2 7" xfId="36136"/>
    <cellStyle name="백분율 2 2 2 7 2 2 3" xfId="4796"/>
    <cellStyle name="백분율 2 2 2 7 2 2 3 2" xfId="21536"/>
    <cellStyle name="백분율 2 2 2 7 2 2 3 3" xfId="38256"/>
    <cellStyle name="백분율 2 2 2 7 2 2 4" xfId="8216"/>
    <cellStyle name="백분율 2 2 2 7 2 2 4 2" xfId="24956"/>
    <cellStyle name="백분율 2 2 2 7 2 2 4 3" xfId="41676"/>
    <cellStyle name="백분율 2 2 2 7 2 2 5" xfId="11636"/>
    <cellStyle name="백분율 2 2 2 7 2 2 5 2" xfId="28376"/>
    <cellStyle name="백분율 2 2 2 7 2 2 5 3" xfId="45096"/>
    <cellStyle name="백분율 2 2 2 7 2 2 6" xfId="15056"/>
    <cellStyle name="백분율 2 2 2 7 2 2 6 2" xfId="31796"/>
    <cellStyle name="백분율 2 2 2 7 2 2 6 3" xfId="48516"/>
    <cellStyle name="백분율 2 2 2 7 2 2 7" xfId="18540"/>
    <cellStyle name="백분율 2 2 2 7 2 2 8" xfId="34856"/>
    <cellStyle name="백분율 2 2 2 7 2 3" xfId="1796"/>
    <cellStyle name="백분율 2 2 2 7 2 3 2" xfId="3076"/>
    <cellStyle name="백분율 2 2 2 7 2 3 2 2" xfId="6476"/>
    <cellStyle name="백분율 2 2 2 7 2 3 2 2 2" xfId="23216"/>
    <cellStyle name="백분율 2 2 2 7 2 3 2 2 3" xfId="39936"/>
    <cellStyle name="백분율 2 2 2 7 2 3 2 3" xfId="9896"/>
    <cellStyle name="백분율 2 2 2 7 2 3 2 3 2" xfId="26636"/>
    <cellStyle name="백분율 2 2 2 7 2 3 2 3 3" xfId="43356"/>
    <cellStyle name="백분율 2 2 2 7 2 3 2 4" xfId="13316"/>
    <cellStyle name="백분율 2 2 2 7 2 3 2 4 2" xfId="30056"/>
    <cellStyle name="백분율 2 2 2 7 2 3 2 4 3" xfId="46776"/>
    <cellStyle name="백분율 2 2 2 7 2 3 2 5" xfId="16736"/>
    <cellStyle name="백분율 2 2 2 7 2 3 2 5 2" xfId="33476"/>
    <cellStyle name="백분율 2 2 2 7 2 3 2 5 3" xfId="50196"/>
    <cellStyle name="백분율 2 2 2 7 2 3 2 6" xfId="20220"/>
    <cellStyle name="백분율 2 2 2 7 2 3 2 7" xfId="36536"/>
    <cellStyle name="백분율 2 2 2 7 2 3 3" xfId="5196"/>
    <cellStyle name="백분율 2 2 2 7 2 3 3 2" xfId="21936"/>
    <cellStyle name="백분율 2 2 2 7 2 3 3 3" xfId="38656"/>
    <cellStyle name="백분율 2 2 2 7 2 3 4" xfId="8616"/>
    <cellStyle name="백분율 2 2 2 7 2 3 4 2" xfId="25356"/>
    <cellStyle name="백분율 2 2 2 7 2 3 4 3" xfId="42076"/>
    <cellStyle name="백분율 2 2 2 7 2 3 5" xfId="12036"/>
    <cellStyle name="백분율 2 2 2 7 2 3 5 2" xfId="28776"/>
    <cellStyle name="백분율 2 2 2 7 2 3 5 3" xfId="45496"/>
    <cellStyle name="백분율 2 2 2 7 2 3 6" xfId="15456"/>
    <cellStyle name="백분율 2 2 2 7 2 3 6 2" xfId="32196"/>
    <cellStyle name="백분율 2 2 2 7 2 3 6 3" xfId="48916"/>
    <cellStyle name="백분율 2 2 2 7 2 3 7" xfId="18940"/>
    <cellStyle name="백분율 2 2 2 7 2 3 8" xfId="35256"/>
    <cellStyle name="백분율 2 2 2 7 2 4" xfId="2216"/>
    <cellStyle name="백분율 2 2 2 7 2 4 2" xfId="5616"/>
    <cellStyle name="백분율 2 2 2 7 2 4 2 2" xfId="22356"/>
    <cellStyle name="백분율 2 2 2 7 2 4 2 3" xfId="39076"/>
    <cellStyle name="백분율 2 2 2 7 2 4 3" xfId="9036"/>
    <cellStyle name="백분율 2 2 2 7 2 4 3 2" xfId="25776"/>
    <cellStyle name="백분율 2 2 2 7 2 4 3 3" xfId="42496"/>
    <cellStyle name="백분율 2 2 2 7 2 4 4" xfId="12456"/>
    <cellStyle name="백분율 2 2 2 7 2 4 4 2" xfId="29196"/>
    <cellStyle name="백분율 2 2 2 7 2 4 4 3" xfId="45916"/>
    <cellStyle name="백분율 2 2 2 7 2 4 5" xfId="15876"/>
    <cellStyle name="백분율 2 2 2 7 2 4 5 2" xfId="32616"/>
    <cellStyle name="백분율 2 2 2 7 2 4 5 3" xfId="49336"/>
    <cellStyle name="백분율 2 2 2 7 2 4 6" xfId="19360"/>
    <cellStyle name="백분율 2 2 2 7 2 4 7" xfId="35676"/>
    <cellStyle name="백분율 2 2 2 7 2 5" xfId="3536"/>
    <cellStyle name="백분율 2 2 2 7 2 5 2" xfId="6936"/>
    <cellStyle name="백분율 2 2 2 7 2 5 2 2" xfId="23676"/>
    <cellStyle name="백분율 2 2 2 7 2 5 2 3" xfId="40396"/>
    <cellStyle name="백분율 2 2 2 7 2 5 3" xfId="10356"/>
    <cellStyle name="백분율 2 2 2 7 2 5 3 2" xfId="27096"/>
    <cellStyle name="백분율 2 2 2 7 2 5 3 3" xfId="43816"/>
    <cellStyle name="백분율 2 2 2 7 2 5 4" xfId="13776"/>
    <cellStyle name="백분율 2 2 2 7 2 5 4 2" xfId="30516"/>
    <cellStyle name="백분율 2 2 2 7 2 5 4 3" xfId="47236"/>
    <cellStyle name="백분율 2 2 2 7 2 5 5" xfId="17196"/>
    <cellStyle name="백분율 2 2 2 7 2 5 5 2" xfId="33936"/>
    <cellStyle name="백분율 2 2 2 7 2 5 5 3" xfId="50656"/>
    <cellStyle name="백분율 2 2 2 7 2 5 6" xfId="20680"/>
    <cellStyle name="백분율 2 2 2 7 2 5 7" xfId="36996"/>
    <cellStyle name="백분율 2 2 2 7 2 6" xfId="4356"/>
    <cellStyle name="백분율 2 2 2 7 2 6 2" xfId="7776"/>
    <cellStyle name="백분율 2 2 2 7 2 6 2 2" xfId="24516"/>
    <cellStyle name="백분율 2 2 2 7 2 6 2 3" xfId="41236"/>
    <cellStyle name="백분율 2 2 2 7 2 6 3" xfId="11196"/>
    <cellStyle name="백분율 2 2 2 7 2 6 3 2" xfId="27936"/>
    <cellStyle name="백분율 2 2 2 7 2 6 3 3" xfId="44656"/>
    <cellStyle name="백분율 2 2 2 7 2 6 4" xfId="14616"/>
    <cellStyle name="백분율 2 2 2 7 2 6 4 2" xfId="31356"/>
    <cellStyle name="백분율 2 2 2 7 2 6 4 3" xfId="48076"/>
    <cellStyle name="백분율 2 2 2 7 2 6 5" xfId="18100"/>
    <cellStyle name="백분율 2 2 2 7 2 6 6" xfId="37816"/>
    <cellStyle name="백분율 2 2 2 7 2 7" xfId="3956"/>
    <cellStyle name="백분율 2 2 2 7 2 7 2" xfId="21096"/>
    <cellStyle name="백분율 2 2 2 7 2 7 3" xfId="37416"/>
    <cellStyle name="백분율 2 2 2 7 2 8" xfId="7356"/>
    <cellStyle name="백분율 2 2 2 7 2 8 2" xfId="24096"/>
    <cellStyle name="백분율 2 2 2 7 2 8 3" xfId="40816"/>
    <cellStyle name="백분율 2 2 2 7 2 9" xfId="10776"/>
    <cellStyle name="백분율 2 2 2 7 2 9 2" xfId="27516"/>
    <cellStyle name="백분율 2 2 2 7 2 9 3" xfId="44236"/>
    <cellStyle name="백분율 2 2 2 7 3" xfId="1236"/>
    <cellStyle name="백분율 2 2 2 7 3 2" xfId="2516"/>
    <cellStyle name="백분율 2 2 2 7 3 2 2" xfId="5916"/>
    <cellStyle name="백분율 2 2 2 7 3 2 2 2" xfId="22656"/>
    <cellStyle name="백분율 2 2 2 7 3 2 2 3" xfId="39376"/>
    <cellStyle name="백분율 2 2 2 7 3 2 3" xfId="9336"/>
    <cellStyle name="백분율 2 2 2 7 3 2 3 2" xfId="26076"/>
    <cellStyle name="백분율 2 2 2 7 3 2 3 3" xfId="42796"/>
    <cellStyle name="백분율 2 2 2 7 3 2 4" xfId="12756"/>
    <cellStyle name="백분율 2 2 2 7 3 2 4 2" xfId="29496"/>
    <cellStyle name="백분율 2 2 2 7 3 2 4 3" xfId="46216"/>
    <cellStyle name="백분율 2 2 2 7 3 2 5" xfId="16176"/>
    <cellStyle name="백분율 2 2 2 7 3 2 5 2" xfId="32916"/>
    <cellStyle name="백분율 2 2 2 7 3 2 5 3" xfId="49636"/>
    <cellStyle name="백분율 2 2 2 7 3 2 6" xfId="19660"/>
    <cellStyle name="백분율 2 2 2 7 3 2 7" xfId="35976"/>
    <cellStyle name="백분율 2 2 2 7 3 3" xfId="4636"/>
    <cellStyle name="백분율 2 2 2 7 3 3 2" xfId="21376"/>
    <cellStyle name="백분율 2 2 2 7 3 3 3" xfId="38096"/>
    <cellStyle name="백분율 2 2 2 7 3 4" xfId="8056"/>
    <cellStyle name="백분율 2 2 2 7 3 4 2" xfId="24796"/>
    <cellStyle name="백분율 2 2 2 7 3 4 3" xfId="41516"/>
    <cellStyle name="백분율 2 2 2 7 3 5" xfId="11476"/>
    <cellStyle name="백분율 2 2 2 7 3 5 2" xfId="28216"/>
    <cellStyle name="백분율 2 2 2 7 3 5 3" xfId="44936"/>
    <cellStyle name="백분율 2 2 2 7 3 6" xfId="14896"/>
    <cellStyle name="백분율 2 2 2 7 3 6 2" xfId="31636"/>
    <cellStyle name="백분율 2 2 2 7 3 6 3" xfId="48356"/>
    <cellStyle name="백분율 2 2 2 7 3 7" xfId="18380"/>
    <cellStyle name="백분율 2 2 2 7 3 8" xfId="34696"/>
    <cellStyle name="백분율 2 2 2 7 4" xfId="1576"/>
    <cellStyle name="백분율 2 2 2 7 4 2" xfId="2856"/>
    <cellStyle name="백분율 2 2 2 7 4 2 2" xfId="6256"/>
    <cellStyle name="백분율 2 2 2 7 4 2 2 2" xfId="22996"/>
    <cellStyle name="백분율 2 2 2 7 4 2 2 3" xfId="39716"/>
    <cellStyle name="백분율 2 2 2 7 4 2 3" xfId="9676"/>
    <cellStyle name="백분율 2 2 2 7 4 2 3 2" xfId="26416"/>
    <cellStyle name="백분율 2 2 2 7 4 2 3 3" xfId="43136"/>
    <cellStyle name="백분율 2 2 2 7 4 2 4" xfId="13096"/>
    <cellStyle name="백분율 2 2 2 7 4 2 4 2" xfId="29836"/>
    <cellStyle name="백분율 2 2 2 7 4 2 4 3" xfId="46556"/>
    <cellStyle name="백분율 2 2 2 7 4 2 5" xfId="16516"/>
    <cellStyle name="백분율 2 2 2 7 4 2 5 2" xfId="33256"/>
    <cellStyle name="백분율 2 2 2 7 4 2 5 3" xfId="49976"/>
    <cellStyle name="백분율 2 2 2 7 4 2 6" xfId="20000"/>
    <cellStyle name="백분율 2 2 2 7 4 2 7" xfId="36316"/>
    <cellStyle name="백분율 2 2 2 7 4 3" xfId="4976"/>
    <cellStyle name="백분율 2 2 2 7 4 3 2" xfId="21716"/>
    <cellStyle name="백분율 2 2 2 7 4 3 3" xfId="38436"/>
    <cellStyle name="백분율 2 2 2 7 4 4" xfId="8396"/>
    <cellStyle name="백분율 2 2 2 7 4 4 2" xfId="25136"/>
    <cellStyle name="백분율 2 2 2 7 4 4 3" xfId="41856"/>
    <cellStyle name="백분율 2 2 2 7 4 5" xfId="11816"/>
    <cellStyle name="백분율 2 2 2 7 4 5 2" xfId="28556"/>
    <cellStyle name="백분율 2 2 2 7 4 5 3" xfId="45276"/>
    <cellStyle name="백분율 2 2 2 7 4 6" xfId="15236"/>
    <cellStyle name="백분율 2 2 2 7 4 6 2" xfId="31976"/>
    <cellStyle name="백분율 2 2 2 7 4 6 3" xfId="48696"/>
    <cellStyle name="백분율 2 2 2 7 4 7" xfId="18720"/>
    <cellStyle name="백분율 2 2 2 7 4 8" xfId="35036"/>
    <cellStyle name="백분율 2 2 2 7 5" xfId="1996"/>
    <cellStyle name="백분율 2 2 2 7 5 2" xfId="5396"/>
    <cellStyle name="백분율 2 2 2 7 5 2 2" xfId="22136"/>
    <cellStyle name="백분율 2 2 2 7 5 2 3" xfId="38856"/>
    <cellStyle name="백분율 2 2 2 7 5 3" xfId="8816"/>
    <cellStyle name="백분율 2 2 2 7 5 3 2" xfId="25556"/>
    <cellStyle name="백분율 2 2 2 7 5 3 3" xfId="42276"/>
    <cellStyle name="백분율 2 2 2 7 5 4" xfId="12236"/>
    <cellStyle name="백분율 2 2 2 7 5 4 2" xfId="28976"/>
    <cellStyle name="백분율 2 2 2 7 5 4 3" xfId="45696"/>
    <cellStyle name="백분율 2 2 2 7 5 5" xfId="15656"/>
    <cellStyle name="백분율 2 2 2 7 5 5 2" xfId="32396"/>
    <cellStyle name="백분율 2 2 2 7 5 5 3" xfId="49116"/>
    <cellStyle name="백분율 2 2 2 7 5 6" xfId="19140"/>
    <cellStyle name="백분율 2 2 2 7 5 7" xfId="35456"/>
    <cellStyle name="백분율 2 2 2 7 6" xfId="3316"/>
    <cellStyle name="백분율 2 2 2 7 6 2" xfId="6716"/>
    <cellStyle name="백분율 2 2 2 7 6 2 2" xfId="23456"/>
    <cellStyle name="백분율 2 2 2 7 6 2 3" xfId="40176"/>
    <cellStyle name="백분율 2 2 2 7 6 3" xfId="10136"/>
    <cellStyle name="백분율 2 2 2 7 6 3 2" xfId="26876"/>
    <cellStyle name="백분율 2 2 2 7 6 3 3" xfId="43596"/>
    <cellStyle name="백분율 2 2 2 7 6 4" xfId="13556"/>
    <cellStyle name="백분율 2 2 2 7 6 4 2" xfId="30296"/>
    <cellStyle name="백분율 2 2 2 7 6 4 3" xfId="47016"/>
    <cellStyle name="백분율 2 2 2 7 6 5" xfId="16976"/>
    <cellStyle name="백분율 2 2 2 7 6 5 2" xfId="33716"/>
    <cellStyle name="백분율 2 2 2 7 6 5 3" xfId="50436"/>
    <cellStyle name="백분율 2 2 2 7 6 6" xfId="20460"/>
    <cellStyle name="백분율 2 2 2 7 6 7" xfId="36776"/>
    <cellStyle name="백분율 2 2 2 7 7" xfId="4136"/>
    <cellStyle name="백분율 2 2 2 7 7 2" xfId="7556"/>
    <cellStyle name="백분율 2 2 2 7 7 2 2" xfId="24296"/>
    <cellStyle name="백분율 2 2 2 7 7 2 3" xfId="41016"/>
    <cellStyle name="백분율 2 2 2 7 7 3" xfId="10976"/>
    <cellStyle name="백분율 2 2 2 7 7 3 2" xfId="27716"/>
    <cellStyle name="백분율 2 2 2 7 7 3 3" xfId="44436"/>
    <cellStyle name="백분율 2 2 2 7 7 4" xfId="14396"/>
    <cellStyle name="백분율 2 2 2 7 7 4 2" xfId="31136"/>
    <cellStyle name="백분율 2 2 2 7 7 4 3" xfId="47856"/>
    <cellStyle name="백분율 2 2 2 7 7 5" xfId="17880"/>
    <cellStyle name="백분율 2 2 2 7 7 6" xfId="37596"/>
    <cellStyle name="백분율 2 2 2 7 8" xfId="3736"/>
    <cellStyle name="백분율 2 2 2 7 8 2" xfId="20876"/>
    <cellStyle name="백분율 2 2 2 7 8 3" xfId="37196"/>
    <cellStyle name="백분율 2 2 2 7 9" xfId="7136"/>
    <cellStyle name="백분율 2 2 2 7 9 2" xfId="23876"/>
    <cellStyle name="백분율 2 2 2 7 9 3" xfId="40596"/>
    <cellStyle name="백분율 2 2 2 8" xfId="749"/>
    <cellStyle name="백분율 2 2 2 8 10" xfId="14016"/>
    <cellStyle name="백분율 2 2 2 8 10 2" xfId="30756"/>
    <cellStyle name="백분율 2 2 2 8 10 3" xfId="47476"/>
    <cellStyle name="백분율 2 2 2 8 11" xfId="17500"/>
    <cellStyle name="백분율 2 2 2 8 12" xfId="34236"/>
    <cellStyle name="백분율 2 2 2 8 2" xfId="1276"/>
    <cellStyle name="백분율 2 2 2 8 2 2" xfId="2556"/>
    <cellStyle name="백분율 2 2 2 8 2 2 2" xfId="5956"/>
    <cellStyle name="백분율 2 2 2 8 2 2 2 2" xfId="22696"/>
    <cellStyle name="백분율 2 2 2 8 2 2 2 3" xfId="39416"/>
    <cellStyle name="백분율 2 2 2 8 2 2 3" xfId="9376"/>
    <cellStyle name="백분율 2 2 2 8 2 2 3 2" xfId="26116"/>
    <cellStyle name="백분율 2 2 2 8 2 2 3 3" xfId="42836"/>
    <cellStyle name="백분율 2 2 2 8 2 2 4" xfId="12796"/>
    <cellStyle name="백분율 2 2 2 8 2 2 4 2" xfId="29536"/>
    <cellStyle name="백분율 2 2 2 8 2 2 4 3" xfId="46256"/>
    <cellStyle name="백분율 2 2 2 8 2 2 5" xfId="16216"/>
    <cellStyle name="백분율 2 2 2 8 2 2 5 2" xfId="32956"/>
    <cellStyle name="백분율 2 2 2 8 2 2 5 3" xfId="49676"/>
    <cellStyle name="백분율 2 2 2 8 2 2 6" xfId="19700"/>
    <cellStyle name="백분율 2 2 2 8 2 2 7" xfId="36016"/>
    <cellStyle name="백분율 2 2 2 8 2 3" xfId="4676"/>
    <cellStyle name="백분율 2 2 2 8 2 3 2" xfId="21416"/>
    <cellStyle name="백분율 2 2 2 8 2 3 3" xfId="38136"/>
    <cellStyle name="백분율 2 2 2 8 2 4" xfId="8096"/>
    <cellStyle name="백분율 2 2 2 8 2 4 2" xfId="24836"/>
    <cellStyle name="백분율 2 2 2 8 2 4 3" xfId="41556"/>
    <cellStyle name="백분율 2 2 2 8 2 5" xfId="11516"/>
    <cellStyle name="백분율 2 2 2 8 2 5 2" xfId="28256"/>
    <cellStyle name="백분율 2 2 2 8 2 5 3" xfId="44976"/>
    <cellStyle name="백분율 2 2 2 8 2 6" xfId="14936"/>
    <cellStyle name="백분율 2 2 2 8 2 6 2" xfId="31676"/>
    <cellStyle name="백분율 2 2 2 8 2 6 3" xfId="48396"/>
    <cellStyle name="백분율 2 2 2 8 2 7" xfId="18420"/>
    <cellStyle name="백분율 2 2 2 8 2 8" xfId="34736"/>
    <cellStyle name="백분율 2 2 2 8 3" xfId="1616"/>
    <cellStyle name="백분율 2 2 2 8 3 2" xfId="2896"/>
    <cellStyle name="백분율 2 2 2 8 3 2 2" xfId="6296"/>
    <cellStyle name="백분율 2 2 2 8 3 2 2 2" xfId="23036"/>
    <cellStyle name="백분율 2 2 2 8 3 2 2 3" xfId="39756"/>
    <cellStyle name="백분율 2 2 2 8 3 2 3" xfId="9716"/>
    <cellStyle name="백분율 2 2 2 8 3 2 3 2" xfId="26456"/>
    <cellStyle name="백분율 2 2 2 8 3 2 3 3" xfId="43176"/>
    <cellStyle name="백분율 2 2 2 8 3 2 4" xfId="13136"/>
    <cellStyle name="백분율 2 2 2 8 3 2 4 2" xfId="29876"/>
    <cellStyle name="백분율 2 2 2 8 3 2 4 3" xfId="46596"/>
    <cellStyle name="백분율 2 2 2 8 3 2 5" xfId="16556"/>
    <cellStyle name="백분율 2 2 2 8 3 2 5 2" xfId="33296"/>
    <cellStyle name="백분율 2 2 2 8 3 2 5 3" xfId="50016"/>
    <cellStyle name="백분율 2 2 2 8 3 2 6" xfId="20040"/>
    <cellStyle name="백분율 2 2 2 8 3 2 7" xfId="36356"/>
    <cellStyle name="백분율 2 2 2 8 3 3" xfId="5016"/>
    <cellStyle name="백분율 2 2 2 8 3 3 2" xfId="21756"/>
    <cellStyle name="백분율 2 2 2 8 3 3 3" xfId="38476"/>
    <cellStyle name="백분율 2 2 2 8 3 4" xfId="8436"/>
    <cellStyle name="백분율 2 2 2 8 3 4 2" xfId="25176"/>
    <cellStyle name="백분율 2 2 2 8 3 4 3" xfId="41896"/>
    <cellStyle name="백분율 2 2 2 8 3 5" xfId="11856"/>
    <cellStyle name="백분율 2 2 2 8 3 5 2" xfId="28596"/>
    <cellStyle name="백분율 2 2 2 8 3 5 3" xfId="45316"/>
    <cellStyle name="백분율 2 2 2 8 3 6" xfId="15276"/>
    <cellStyle name="백분율 2 2 2 8 3 6 2" xfId="32016"/>
    <cellStyle name="백분율 2 2 2 8 3 6 3" xfId="48736"/>
    <cellStyle name="백분율 2 2 2 8 3 7" xfId="18760"/>
    <cellStyle name="백분율 2 2 2 8 3 8" xfId="35076"/>
    <cellStyle name="백분율 2 2 2 8 4" xfId="2036"/>
    <cellStyle name="백분율 2 2 2 8 4 2" xfId="5436"/>
    <cellStyle name="백분율 2 2 2 8 4 2 2" xfId="22176"/>
    <cellStyle name="백분율 2 2 2 8 4 2 3" xfId="38896"/>
    <cellStyle name="백분율 2 2 2 8 4 3" xfId="8856"/>
    <cellStyle name="백분율 2 2 2 8 4 3 2" xfId="25596"/>
    <cellStyle name="백분율 2 2 2 8 4 3 3" xfId="42316"/>
    <cellStyle name="백분율 2 2 2 8 4 4" xfId="12276"/>
    <cellStyle name="백분율 2 2 2 8 4 4 2" xfId="29016"/>
    <cellStyle name="백분율 2 2 2 8 4 4 3" xfId="45736"/>
    <cellStyle name="백분율 2 2 2 8 4 5" xfId="15696"/>
    <cellStyle name="백분율 2 2 2 8 4 5 2" xfId="32436"/>
    <cellStyle name="백분율 2 2 2 8 4 5 3" xfId="49156"/>
    <cellStyle name="백분율 2 2 2 8 4 6" xfId="19180"/>
    <cellStyle name="백분율 2 2 2 8 4 7" xfId="35496"/>
    <cellStyle name="백분율 2 2 2 8 5" xfId="3356"/>
    <cellStyle name="백분율 2 2 2 8 5 2" xfId="6756"/>
    <cellStyle name="백분율 2 2 2 8 5 2 2" xfId="23496"/>
    <cellStyle name="백분율 2 2 2 8 5 2 3" xfId="40216"/>
    <cellStyle name="백분율 2 2 2 8 5 3" xfId="10176"/>
    <cellStyle name="백분율 2 2 2 8 5 3 2" xfId="26916"/>
    <cellStyle name="백분율 2 2 2 8 5 3 3" xfId="43636"/>
    <cellStyle name="백분율 2 2 2 8 5 4" xfId="13596"/>
    <cellStyle name="백분율 2 2 2 8 5 4 2" xfId="30336"/>
    <cellStyle name="백분율 2 2 2 8 5 4 3" xfId="47056"/>
    <cellStyle name="백분율 2 2 2 8 5 5" xfId="17016"/>
    <cellStyle name="백분율 2 2 2 8 5 5 2" xfId="33756"/>
    <cellStyle name="백분율 2 2 2 8 5 5 3" xfId="50476"/>
    <cellStyle name="백분율 2 2 2 8 5 6" xfId="20500"/>
    <cellStyle name="백분율 2 2 2 8 5 7" xfId="36816"/>
    <cellStyle name="백분율 2 2 2 8 6" xfId="4176"/>
    <cellStyle name="백분율 2 2 2 8 6 2" xfId="7596"/>
    <cellStyle name="백분율 2 2 2 8 6 2 2" xfId="24336"/>
    <cellStyle name="백분율 2 2 2 8 6 2 3" xfId="41056"/>
    <cellStyle name="백분율 2 2 2 8 6 3" xfId="11016"/>
    <cellStyle name="백분율 2 2 2 8 6 3 2" xfId="27756"/>
    <cellStyle name="백분율 2 2 2 8 6 3 3" xfId="44476"/>
    <cellStyle name="백분율 2 2 2 8 6 4" xfId="14436"/>
    <cellStyle name="백분율 2 2 2 8 6 4 2" xfId="31176"/>
    <cellStyle name="백분율 2 2 2 8 6 4 3" xfId="47896"/>
    <cellStyle name="백분율 2 2 2 8 6 5" xfId="17920"/>
    <cellStyle name="백분율 2 2 2 8 6 6" xfId="37636"/>
    <cellStyle name="백분율 2 2 2 8 7" xfId="3776"/>
    <cellStyle name="백분율 2 2 2 8 7 2" xfId="20916"/>
    <cellStyle name="백분율 2 2 2 8 7 3" xfId="37236"/>
    <cellStyle name="백분율 2 2 2 8 8" xfId="7176"/>
    <cellStyle name="백분율 2 2 2 8 8 2" xfId="23916"/>
    <cellStyle name="백분율 2 2 2 8 8 3" xfId="40636"/>
    <cellStyle name="백분율 2 2 2 8 9" xfId="10596"/>
    <cellStyle name="백분율 2 2 2 8 9 2" xfId="27336"/>
    <cellStyle name="백분율 2 2 2 8 9 3" xfId="44056"/>
    <cellStyle name="백분율 2 2 2 9" xfId="789"/>
    <cellStyle name="백분율 2 2 2 9 10" xfId="14056"/>
    <cellStyle name="백분율 2 2 2 9 10 2" xfId="30796"/>
    <cellStyle name="백분율 2 2 2 9 10 3" xfId="47516"/>
    <cellStyle name="백분율 2 2 2 9 11" xfId="17540"/>
    <cellStyle name="백분율 2 2 2 9 12" xfId="34276"/>
    <cellStyle name="백분율 2 2 2 9 2" xfId="1096"/>
    <cellStyle name="백분율 2 2 2 9 2 2" xfId="2376"/>
    <cellStyle name="백분율 2 2 2 9 2 2 2" xfId="5776"/>
    <cellStyle name="백분율 2 2 2 9 2 2 2 2" xfId="22516"/>
    <cellStyle name="백분율 2 2 2 9 2 2 2 3" xfId="39236"/>
    <cellStyle name="백분율 2 2 2 9 2 2 3" xfId="9196"/>
    <cellStyle name="백분율 2 2 2 9 2 2 3 2" xfId="25936"/>
    <cellStyle name="백분율 2 2 2 9 2 2 3 3" xfId="42656"/>
    <cellStyle name="백분율 2 2 2 9 2 2 4" xfId="12616"/>
    <cellStyle name="백분율 2 2 2 9 2 2 4 2" xfId="29356"/>
    <cellStyle name="백분율 2 2 2 9 2 2 4 3" xfId="46076"/>
    <cellStyle name="백분율 2 2 2 9 2 2 5" xfId="16036"/>
    <cellStyle name="백분율 2 2 2 9 2 2 5 2" xfId="32776"/>
    <cellStyle name="백분율 2 2 2 9 2 2 5 3" xfId="49496"/>
    <cellStyle name="백분율 2 2 2 9 2 2 6" xfId="19520"/>
    <cellStyle name="백분율 2 2 2 9 2 2 7" xfId="35836"/>
    <cellStyle name="백분율 2 2 2 9 2 3" xfId="4496"/>
    <cellStyle name="백분율 2 2 2 9 2 3 2" xfId="21236"/>
    <cellStyle name="백분율 2 2 2 9 2 3 3" xfId="37956"/>
    <cellStyle name="백분율 2 2 2 9 2 4" xfId="7916"/>
    <cellStyle name="백분율 2 2 2 9 2 4 2" xfId="24656"/>
    <cellStyle name="백분율 2 2 2 9 2 4 3" xfId="41376"/>
    <cellStyle name="백분율 2 2 2 9 2 5" xfId="11336"/>
    <cellStyle name="백분율 2 2 2 9 2 5 2" xfId="28076"/>
    <cellStyle name="백분율 2 2 2 9 2 5 3" xfId="44796"/>
    <cellStyle name="백분율 2 2 2 9 2 6" xfId="14756"/>
    <cellStyle name="백분율 2 2 2 9 2 6 2" xfId="31496"/>
    <cellStyle name="백분율 2 2 2 9 2 6 3" xfId="48216"/>
    <cellStyle name="백분율 2 2 2 9 2 7" xfId="18240"/>
    <cellStyle name="백분율 2 2 2 9 2 8" xfId="34556"/>
    <cellStyle name="백분율 2 2 2 9 3" xfId="1656"/>
    <cellStyle name="백분율 2 2 2 9 3 2" xfId="2936"/>
    <cellStyle name="백분율 2 2 2 9 3 2 2" xfId="6336"/>
    <cellStyle name="백분율 2 2 2 9 3 2 2 2" xfId="23076"/>
    <cellStyle name="백분율 2 2 2 9 3 2 2 3" xfId="39796"/>
    <cellStyle name="백분율 2 2 2 9 3 2 3" xfId="9756"/>
    <cellStyle name="백분율 2 2 2 9 3 2 3 2" xfId="26496"/>
    <cellStyle name="백분율 2 2 2 9 3 2 3 3" xfId="43216"/>
    <cellStyle name="백분율 2 2 2 9 3 2 4" xfId="13176"/>
    <cellStyle name="백분율 2 2 2 9 3 2 4 2" xfId="29916"/>
    <cellStyle name="백분율 2 2 2 9 3 2 4 3" xfId="46636"/>
    <cellStyle name="백분율 2 2 2 9 3 2 5" xfId="16596"/>
    <cellStyle name="백분율 2 2 2 9 3 2 5 2" xfId="33336"/>
    <cellStyle name="백분율 2 2 2 9 3 2 5 3" xfId="50056"/>
    <cellStyle name="백분율 2 2 2 9 3 2 6" xfId="20080"/>
    <cellStyle name="백분율 2 2 2 9 3 2 7" xfId="36396"/>
    <cellStyle name="백분율 2 2 2 9 3 3" xfId="5056"/>
    <cellStyle name="백분율 2 2 2 9 3 3 2" xfId="21796"/>
    <cellStyle name="백분율 2 2 2 9 3 3 3" xfId="38516"/>
    <cellStyle name="백분율 2 2 2 9 3 4" xfId="8476"/>
    <cellStyle name="백분율 2 2 2 9 3 4 2" xfId="25216"/>
    <cellStyle name="백분율 2 2 2 9 3 4 3" xfId="41936"/>
    <cellStyle name="백분율 2 2 2 9 3 5" xfId="11896"/>
    <cellStyle name="백분율 2 2 2 9 3 5 2" xfId="28636"/>
    <cellStyle name="백분율 2 2 2 9 3 5 3" xfId="45356"/>
    <cellStyle name="백분율 2 2 2 9 3 6" xfId="15316"/>
    <cellStyle name="백분율 2 2 2 9 3 6 2" xfId="32056"/>
    <cellStyle name="백분율 2 2 2 9 3 6 3" xfId="48776"/>
    <cellStyle name="백분율 2 2 2 9 3 7" xfId="18800"/>
    <cellStyle name="백분율 2 2 2 9 3 8" xfId="35116"/>
    <cellStyle name="백분율 2 2 2 9 4" xfId="2076"/>
    <cellStyle name="백분율 2 2 2 9 4 2" xfId="5476"/>
    <cellStyle name="백분율 2 2 2 9 4 2 2" xfId="22216"/>
    <cellStyle name="백분율 2 2 2 9 4 2 3" xfId="38936"/>
    <cellStyle name="백분율 2 2 2 9 4 3" xfId="8896"/>
    <cellStyle name="백분율 2 2 2 9 4 3 2" xfId="25636"/>
    <cellStyle name="백분율 2 2 2 9 4 3 3" xfId="42356"/>
    <cellStyle name="백분율 2 2 2 9 4 4" xfId="12316"/>
    <cellStyle name="백분율 2 2 2 9 4 4 2" xfId="29056"/>
    <cellStyle name="백분율 2 2 2 9 4 4 3" xfId="45776"/>
    <cellStyle name="백분율 2 2 2 9 4 5" xfId="15736"/>
    <cellStyle name="백분율 2 2 2 9 4 5 2" xfId="32476"/>
    <cellStyle name="백분율 2 2 2 9 4 5 3" xfId="49196"/>
    <cellStyle name="백분율 2 2 2 9 4 6" xfId="19220"/>
    <cellStyle name="백분율 2 2 2 9 4 7" xfId="35536"/>
    <cellStyle name="백분율 2 2 2 9 5" xfId="3396"/>
    <cellStyle name="백분율 2 2 2 9 5 2" xfId="6796"/>
    <cellStyle name="백분율 2 2 2 9 5 2 2" xfId="23536"/>
    <cellStyle name="백분율 2 2 2 9 5 2 3" xfId="40256"/>
    <cellStyle name="백분율 2 2 2 9 5 3" xfId="10216"/>
    <cellStyle name="백분율 2 2 2 9 5 3 2" xfId="26956"/>
    <cellStyle name="백분율 2 2 2 9 5 3 3" xfId="43676"/>
    <cellStyle name="백분율 2 2 2 9 5 4" xfId="13636"/>
    <cellStyle name="백분율 2 2 2 9 5 4 2" xfId="30376"/>
    <cellStyle name="백분율 2 2 2 9 5 4 3" xfId="47096"/>
    <cellStyle name="백분율 2 2 2 9 5 5" xfId="17056"/>
    <cellStyle name="백분율 2 2 2 9 5 5 2" xfId="33796"/>
    <cellStyle name="백분율 2 2 2 9 5 5 3" xfId="50516"/>
    <cellStyle name="백분율 2 2 2 9 5 6" xfId="20540"/>
    <cellStyle name="백분율 2 2 2 9 5 7" xfId="36856"/>
    <cellStyle name="백분율 2 2 2 9 6" xfId="4216"/>
    <cellStyle name="백분율 2 2 2 9 6 2" xfId="7636"/>
    <cellStyle name="백분율 2 2 2 9 6 2 2" xfId="24376"/>
    <cellStyle name="백분율 2 2 2 9 6 2 3" xfId="41096"/>
    <cellStyle name="백분율 2 2 2 9 6 3" xfId="11056"/>
    <cellStyle name="백분율 2 2 2 9 6 3 2" xfId="27796"/>
    <cellStyle name="백분율 2 2 2 9 6 3 3" xfId="44516"/>
    <cellStyle name="백분율 2 2 2 9 6 4" xfId="14476"/>
    <cellStyle name="백분율 2 2 2 9 6 4 2" xfId="31216"/>
    <cellStyle name="백분율 2 2 2 9 6 4 3" xfId="47936"/>
    <cellStyle name="백분율 2 2 2 9 6 5" xfId="17960"/>
    <cellStyle name="백분율 2 2 2 9 6 6" xfId="37676"/>
    <cellStyle name="백분율 2 2 2 9 7" xfId="3816"/>
    <cellStyle name="백분율 2 2 2 9 7 2" xfId="20956"/>
    <cellStyle name="백분율 2 2 2 9 7 3" xfId="37276"/>
    <cellStyle name="백분율 2 2 2 9 8" xfId="7216"/>
    <cellStyle name="백분율 2 2 2 9 8 2" xfId="23956"/>
    <cellStyle name="백분율 2 2 2 9 8 3" xfId="40676"/>
    <cellStyle name="백분율 2 2 2 9 9" xfId="10636"/>
    <cellStyle name="백분율 2 2 2 9 9 2" xfId="27376"/>
    <cellStyle name="백분율 2 2 2 9 9 3" xfId="44096"/>
    <cellStyle name="백분율 2 2 20" xfId="6986"/>
    <cellStyle name="백분율 2 2 20 2" xfId="23726"/>
    <cellStyle name="백분율 2 2 20 3" xfId="40446"/>
    <cellStyle name="백분율 2 2 21" xfId="10406"/>
    <cellStyle name="백분율 2 2 21 2" xfId="27146"/>
    <cellStyle name="백분율 2 2 21 3" xfId="43866"/>
    <cellStyle name="백분율 2 2 22" xfId="13828"/>
    <cellStyle name="백분율 2 2 22 2" xfId="30568"/>
    <cellStyle name="백분율 2 2 22 3" xfId="47288"/>
    <cellStyle name="백분율 2 2 23" xfId="17246"/>
    <cellStyle name="백분율 2 2 23 2" xfId="33986"/>
    <cellStyle name="백분율 2 2 24" xfId="17266"/>
    <cellStyle name="백분율 2 2 24 2" xfId="34006"/>
    <cellStyle name="백분율 2 2 25" xfId="17310"/>
    <cellStyle name="백분율 2 2 26" xfId="20726"/>
    <cellStyle name="백분율 2 2 27" xfId="34046"/>
    <cellStyle name="백분율 2 2 3" xfId="554"/>
    <cellStyle name="백분율 2 2 4" xfId="579"/>
    <cellStyle name="백분율 2 2 4 10" xfId="3186"/>
    <cellStyle name="백분율 2 2 4 10 2" xfId="6586"/>
    <cellStyle name="백분율 2 2 4 10 2 2" xfId="23326"/>
    <cellStyle name="백분율 2 2 4 10 2 3" xfId="40046"/>
    <cellStyle name="백분율 2 2 4 10 3" xfId="10006"/>
    <cellStyle name="백분율 2 2 4 10 3 2" xfId="26746"/>
    <cellStyle name="백분율 2 2 4 10 3 3" xfId="43466"/>
    <cellStyle name="백분율 2 2 4 10 4" xfId="13426"/>
    <cellStyle name="백분율 2 2 4 10 4 2" xfId="30166"/>
    <cellStyle name="백분율 2 2 4 10 4 3" xfId="46886"/>
    <cellStyle name="백분율 2 2 4 10 5" xfId="16846"/>
    <cellStyle name="백분율 2 2 4 10 5 2" xfId="33586"/>
    <cellStyle name="백분율 2 2 4 10 5 3" xfId="50306"/>
    <cellStyle name="백분율 2 2 4 10 6" xfId="20330"/>
    <cellStyle name="백분율 2 2 4 10 7" xfId="36646"/>
    <cellStyle name="백분율 2 2 4 11" xfId="4006"/>
    <cellStyle name="백분율 2 2 4 11 2" xfId="7426"/>
    <cellStyle name="백분율 2 2 4 11 2 2" xfId="24166"/>
    <cellStyle name="백분율 2 2 4 11 2 3" xfId="40886"/>
    <cellStyle name="백분율 2 2 4 11 3" xfId="10846"/>
    <cellStyle name="백분율 2 2 4 11 3 2" xfId="27586"/>
    <cellStyle name="백분율 2 2 4 11 3 3" xfId="44306"/>
    <cellStyle name="백분율 2 2 4 11 4" xfId="14266"/>
    <cellStyle name="백분율 2 2 4 11 4 2" xfId="31006"/>
    <cellStyle name="백분율 2 2 4 11 4 3" xfId="47726"/>
    <cellStyle name="백분율 2 2 4 11 5" xfId="17750"/>
    <cellStyle name="백분율 2 2 4 11 6" xfId="37466"/>
    <cellStyle name="백분율 2 2 4 12" xfId="3606"/>
    <cellStyle name="백분율 2 2 4 12 2" xfId="20746"/>
    <cellStyle name="백분율 2 2 4 12 3" xfId="37066"/>
    <cellStyle name="백분율 2 2 4 13" xfId="7006"/>
    <cellStyle name="백분율 2 2 4 13 2" xfId="23746"/>
    <cellStyle name="백분율 2 2 4 13 3" xfId="40466"/>
    <cellStyle name="백분율 2 2 4 14" xfId="10426"/>
    <cellStyle name="백분율 2 2 4 14 2" xfId="27166"/>
    <cellStyle name="백분율 2 2 4 14 3" xfId="43886"/>
    <cellStyle name="백분율 2 2 4 15" xfId="13852"/>
    <cellStyle name="백분율 2 2 4 15 2" xfId="30592"/>
    <cellStyle name="백분율 2 2 4 15 3" xfId="47312"/>
    <cellStyle name="백분율 2 2 4 16" xfId="17286"/>
    <cellStyle name="백분율 2 2 4 16 2" xfId="34026"/>
    <cellStyle name="백분율 2 2 4 17" xfId="17330"/>
    <cellStyle name="백분율 2 2 4 18" xfId="34066"/>
    <cellStyle name="백분율 2 2 4 2" xfId="679"/>
    <cellStyle name="백분율 2 2 4 2 10" xfId="10526"/>
    <cellStyle name="백분율 2 2 4 2 10 2" xfId="27266"/>
    <cellStyle name="백분율 2 2 4 2 10 3" xfId="43986"/>
    <cellStyle name="백분율 2 2 4 2 11" xfId="13946"/>
    <cellStyle name="백분율 2 2 4 2 11 2" xfId="30686"/>
    <cellStyle name="백분율 2 2 4 2 11 3" xfId="47406"/>
    <cellStyle name="백분율 2 2 4 2 12" xfId="17430"/>
    <cellStyle name="백분율 2 2 4 2 13" xfId="34166"/>
    <cellStyle name="백분율 2 2 4 2 2" xfId="899"/>
    <cellStyle name="백분율 2 2 4 2 2 10" xfId="14166"/>
    <cellStyle name="백분율 2 2 4 2 2 10 2" xfId="30906"/>
    <cellStyle name="백분율 2 2 4 2 2 10 3" xfId="47626"/>
    <cellStyle name="백분율 2 2 4 2 2 11" xfId="17650"/>
    <cellStyle name="백분율 2 2 4 2 2 12" xfId="34386"/>
    <cellStyle name="백분율 2 2 4 2 2 2" xfId="1366"/>
    <cellStyle name="백분율 2 2 4 2 2 2 2" xfId="2646"/>
    <cellStyle name="백분율 2 2 4 2 2 2 2 2" xfId="6046"/>
    <cellStyle name="백분율 2 2 4 2 2 2 2 2 2" xfId="22786"/>
    <cellStyle name="백분율 2 2 4 2 2 2 2 2 3" xfId="39506"/>
    <cellStyle name="백분율 2 2 4 2 2 2 2 3" xfId="9466"/>
    <cellStyle name="백분율 2 2 4 2 2 2 2 3 2" xfId="26206"/>
    <cellStyle name="백분율 2 2 4 2 2 2 2 3 3" xfId="42926"/>
    <cellStyle name="백분율 2 2 4 2 2 2 2 4" xfId="12886"/>
    <cellStyle name="백분율 2 2 4 2 2 2 2 4 2" xfId="29626"/>
    <cellStyle name="백분율 2 2 4 2 2 2 2 4 3" xfId="46346"/>
    <cellStyle name="백분율 2 2 4 2 2 2 2 5" xfId="16306"/>
    <cellStyle name="백분율 2 2 4 2 2 2 2 5 2" xfId="33046"/>
    <cellStyle name="백분율 2 2 4 2 2 2 2 5 3" xfId="49766"/>
    <cellStyle name="백분율 2 2 4 2 2 2 2 6" xfId="19790"/>
    <cellStyle name="백분율 2 2 4 2 2 2 2 7" xfId="36106"/>
    <cellStyle name="백분율 2 2 4 2 2 2 3" xfId="4766"/>
    <cellStyle name="백분율 2 2 4 2 2 2 3 2" xfId="21506"/>
    <cellStyle name="백분율 2 2 4 2 2 2 3 3" xfId="38226"/>
    <cellStyle name="백분율 2 2 4 2 2 2 4" xfId="8186"/>
    <cellStyle name="백분율 2 2 4 2 2 2 4 2" xfId="24926"/>
    <cellStyle name="백분율 2 2 4 2 2 2 4 3" xfId="41646"/>
    <cellStyle name="백분율 2 2 4 2 2 2 5" xfId="11606"/>
    <cellStyle name="백분율 2 2 4 2 2 2 5 2" xfId="28346"/>
    <cellStyle name="백분율 2 2 4 2 2 2 5 3" xfId="45066"/>
    <cellStyle name="백분율 2 2 4 2 2 2 6" xfId="15026"/>
    <cellStyle name="백분율 2 2 4 2 2 2 6 2" xfId="31766"/>
    <cellStyle name="백분율 2 2 4 2 2 2 6 3" xfId="48486"/>
    <cellStyle name="백분율 2 2 4 2 2 2 7" xfId="18510"/>
    <cellStyle name="백분율 2 2 4 2 2 2 8" xfId="34826"/>
    <cellStyle name="백분율 2 2 4 2 2 3" xfId="1766"/>
    <cellStyle name="백분율 2 2 4 2 2 3 2" xfId="3046"/>
    <cellStyle name="백분율 2 2 4 2 2 3 2 2" xfId="6446"/>
    <cellStyle name="백분율 2 2 4 2 2 3 2 2 2" xfId="23186"/>
    <cellStyle name="백분율 2 2 4 2 2 3 2 2 3" xfId="39906"/>
    <cellStyle name="백분율 2 2 4 2 2 3 2 3" xfId="9866"/>
    <cellStyle name="백분율 2 2 4 2 2 3 2 3 2" xfId="26606"/>
    <cellStyle name="백분율 2 2 4 2 2 3 2 3 3" xfId="43326"/>
    <cellStyle name="백분율 2 2 4 2 2 3 2 4" xfId="13286"/>
    <cellStyle name="백분율 2 2 4 2 2 3 2 4 2" xfId="30026"/>
    <cellStyle name="백분율 2 2 4 2 2 3 2 4 3" xfId="46746"/>
    <cellStyle name="백분율 2 2 4 2 2 3 2 5" xfId="16706"/>
    <cellStyle name="백분율 2 2 4 2 2 3 2 5 2" xfId="33446"/>
    <cellStyle name="백분율 2 2 4 2 2 3 2 5 3" xfId="50166"/>
    <cellStyle name="백분율 2 2 4 2 2 3 2 6" xfId="20190"/>
    <cellStyle name="백분율 2 2 4 2 2 3 2 7" xfId="36506"/>
    <cellStyle name="백분율 2 2 4 2 2 3 3" xfId="5166"/>
    <cellStyle name="백분율 2 2 4 2 2 3 3 2" xfId="21906"/>
    <cellStyle name="백분율 2 2 4 2 2 3 3 3" xfId="38626"/>
    <cellStyle name="백분율 2 2 4 2 2 3 4" xfId="8586"/>
    <cellStyle name="백분율 2 2 4 2 2 3 4 2" xfId="25326"/>
    <cellStyle name="백분율 2 2 4 2 2 3 4 3" xfId="42046"/>
    <cellStyle name="백분율 2 2 4 2 2 3 5" xfId="12006"/>
    <cellStyle name="백분율 2 2 4 2 2 3 5 2" xfId="28746"/>
    <cellStyle name="백분율 2 2 4 2 2 3 5 3" xfId="45466"/>
    <cellStyle name="백분율 2 2 4 2 2 3 6" xfId="15426"/>
    <cellStyle name="백분율 2 2 4 2 2 3 6 2" xfId="32166"/>
    <cellStyle name="백분율 2 2 4 2 2 3 6 3" xfId="48886"/>
    <cellStyle name="백분율 2 2 4 2 2 3 7" xfId="18910"/>
    <cellStyle name="백분율 2 2 4 2 2 3 8" xfId="35226"/>
    <cellStyle name="백분율 2 2 4 2 2 4" xfId="2186"/>
    <cellStyle name="백분율 2 2 4 2 2 4 2" xfId="5586"/>
    <cellStyle name="백분율 2 2 4 2 2 4 2 2" xfId="22326"/>
    <cellStyle name="백분율 2 2 4 2 2 4 2 3" xfId="39046"/>
    <cellStyle name="백분율 2 2 4 2 2 4 3" xfId="9006"/>
    <cellStyle name="백분율 2 2 4 2 2 4 3 2" xfId="25746"/>
    <cellStyle name="백분율 2 2 4 2 2 4 3 3" xfId="42466"/>
    <cellStyle name="백분율 2 2 4 2 2 4 4" xfId="12426"/>
    <cellStyle name="백분율 2 2 4 2 2 4 4 2" xfId="29166"/>
    <cellStyle name="백분율 2 2 4 2 2 4 4 3" xfId="45886"/>
    <cellStyle name="백분율 2 2 4 2 2 4 5" xfId="15846"/>
    <cellStyle name="백분율 2 2 4 2 2 4 5 2" xfId="32586"/>
    <cellStyle name="백분율 2 2 4 2 2 4 5 3" xfId="49306"/>
    <cellStyle name="백분율 2 2 4 2 2 4 6" xfId="19330"/>
    <cellStyle name="백분율 2 2 4 2 2 4 7" xfId="35646"/>
    <cellStyle name="백분율 2 2 4 2 2 5" xfId="3506"/>
    <cellStyle name="백분율 2 2 4 2 2 5 2" xfId="6906"/>
    <cellStyle name="백분율 2 2 4 2 2 5 2 2" xfId="23646"/>
    <cellStyle name="백분율 2 2 4 2 2 5 2 3" xfId="40366"/>
    <cellStyle name="백분율 2 2 4 2 2 5 3" xfId="10326"/>
    <cellStyle name="백분율 2 2 4 2 2 5 3 2" xfId="27066"/>
    <cellStyle name="백분율 2 2 4 2 2 5 3 3" xfId="43786"/>
    <cellStyle name="백분율 2 2 4 2 2 5 4" xfId="13746"/>
    <cellStyle name="백분율 2 2 4 2 2 5 4 2" xfId="30486"/>
    <cellStyle name="백분율 2 2 4 2 2 5 4 3" xfId="47206"/>
    <cellStyle name="백분율 2 2 4 2 2 5 5" xfId="17166"/>
    <cellStyle name="백분율 2 2 4 2 2 5 5 2" xfId="33906"/>
    <cellStyle name="백분율 2 2 4 2 2 5 5 3" xfId="50626"/>
    <cellStyle name="백분율 2 2 4 2 2 5 6" xfId="20650"/>
    <cellStyle name="백분율 2 2 4 2 2 5 7" xfId="36966"/>
    <cellStyle name="백분율 2 2 4 2 2 6" xfId="4326"/>
    <cellStyle name="백분율 2 2 4 2 2 6 2" xfId="7746"/>
    <cellStyle name="백분율 2 2 4 2 2 6 2 2" xfId="24486"/>
    <cellStyle name="백분율 2 2 4 2 2 6 2 3" xfId="41206"/>
    <cellStyle name="백분율 2 2 4 2 2 6 3" xfId="11166"/>
    <cellStyle name="백분율 2 2 4 2 2 6 3 2" xfId="27906"/>
    <cellStyle name="백분율 2 2 4 2 2 6 3 3" xfId="44626"/>
    <cellStyle name="백분율 2 2 4 2 2 6 4" xfId="14586"/>
    <cellStyle name="백분율 2 2 4 2 2 6 4 2" xfId="31326"/>
    <cellStyle name="백분율 2 2 4 2 2 6 4 3" xfId="48046"/>
    <cellStyle name="백분율 2 2 4 2 2 6 5" xfId="18070"/>
    <cellStyle name="백분율 2 2 4 2 2 6 6" xfId="37786"/>
    <cellStyle name="백분율 2 2 4 2 2 7" xfId="3926"/>
    <cellStyle name="백분율 2 2 4 2 2 7 2" xfId="21066"/>
    <cellStyle name="백분율 2 2 4 2 2 7 3" xfId="37386"/>
    <cellStyle name="백분율 2 2 4 2 2 8" xfId="7326"/>
    <cellStyle name="백분율 2 2 4 2 2 8 2" xfId="24066"/>
    <cellStyle name="백분율 2 2 4 2 2 8 3" xfId="40786"/>
    <cellStyle name="백분율 2 2 4 2 2 9" xfId="10746"/>
    <cellStyle name="백분율 2 2 4 2 2 9 2" xfId="27486"/>
    <cellStyle name="백분율 2 2 4 2 2 9 3" xfId="44206"/>
    <cellStyle name="백분율 2 2 4 2 3" xfId="1206"/>
    <cellStyle name="백분율 2 2 4 2 3 2" xfId="2486"/>
    <cellStyle name="백분율 2 2 4 2 3 2 2" xfId="5886"/>
    <cellStyle name="백분율 2 2 4 2 3 2 2 2" xfId="22626"/>
    <cellStyle name="백분율 2 2 4 2 3 2 2 3" xfId="39346"/>
    <cellStyle name="백분율 2 2 4 2 3 2 3" xfId="9306"/>
    <cellStyle name="백분율 2 2 4 2 3 2 3 2" xfId="26046"/>
    <cellStyle name="백분율 2 2 4 2 3 2 3 3" xfId="42766"/>
    <cellStyle name="백분율 2 2 4 2 3 2 4" xfId="12726"/>
    <cellStyle name="백분율 2 2 4 2 3 2 4 2" xfId="29466"/>
    <cellStyle name="백분율 2 2 4 2 3 2 4 3" xfId="46186"/>
    <cellStyle name="백분율 2 2 4 2 3 2 5" xfId="16146"/>
    <cellStyle name="백분율 2 2 4 2 3 2 5 2" xfId="32886"/>
    <cellStyle name="백분율 2 2 4 2 3 2 5 3" xfId="49606"/>
    <cellStyle name="백분율 2 2 4 2 3 2 6" xfId="19630"/>
    <cellStyle name="백분율 2 2 4 2 3 2 7" xfId="35946"/>
    <cellStyle name="백분율 2 2 4 2 3 3" xfId="4606"/>
    <cellStyle name="백분율 2 2 4 2 3 3 2" xfId="21346"/>
    <cellStyle name="백분율 2 2 4 2 3 3 3" xfId="38066"/>
    <cellStyle name="백분율 2 2 4 2 3 4" xfId="8026"/>
    <cellStyle name="백분율 2 2 4 2 3 4 2" xfId="24766"/>
    <cellStyle name="백분율 2 2 4 2 3 4 3" xfId="41486"/>
    <cellStyle name="백분율 2 2 4 2 3 5" xfId="11446"/>
    <cellStyle name="백분율 2 2 4 2 3 5 2" xfId="28186"/>
    <cellStyle name="백분율 2 2 4 2 3 5 3" xfId="44906"/>
    <cellStyle name="백분율 2 2 4 2 3 6" xfId="14866"/>
    <cellStyle name="백분율 2 2 4 2 3 6 2" xfId="31606"/>
    <cellStyle name="백분율 2 2 4 2 3 6 3" xfId="48326"/>
    <cellStyle name="백분율 2 2 4 2 3 7" xfId="18350"/>
    <cellStyle name="백분율 2 2 4 2 3 8" xfId="34666"/>
    <cellStyle name="백분율 2 2 4 2 4" xfId="1546"/>
    <cellStyle name="백분율 2 2 4 2 4 2" xfId="2826"/>
    <cellStyle name="백분율 2 2 4 2 4 2 2" xfId="6226"/>
    <cellStyle name="백분율 2 2 4 2 4 2 2 2" xfId="22966"/>
    <cellStyle name="백분율 2 2 4 2 4 2 2 3" xfId="39686"/>
    <cellStyle name="백분율 2 2 4 2 4 2 3" xfId="9646"/>
    <cellStyle name="백분율 2 2 4 2 4 2 3 2" xfId="26386"/>
    <cellStyle name="백분율 2 2 4 2 4 2 3 3" xfId="43106"/>
    <cellStyle name="백분율 2 2 4 2 4 2 4" xfId="13066"/>
    <cellStyle name="백분율 2 2 4 2 4 2 4 2" xfId="29806"/>
    <cellStyle name="백분율 2 2 4 2 4 2 4 3" xfId="46526"/>
    <cellStyle name="백분율 2 2 4 2 4 2 5" xfId="16486"/>
    <cellStyle name="백분율 2 2 4 2 4 2 5 2" xfId="33226"/>
    <cellStyle name="백분율 2 2 4 2 4 2 5 3" xfId="49946"/>
    <cellStyle name="백분율 2 2 4 2 4 2 6" xfId="19970"/>
    <cellStyle name="백분율 2 2 4 2 4 2 7" xfId="36286"/>
    <cellStyle name="백분율 2 2 4 2 4 3" xfId="4946"/>
    <cellStyle name="백분율 2 2 4 2 4 3 2" xfId="21686"/>
    <cellStyle name="백분율 2 2 4 2 4 3 3" xfId="38406"/>
    <cellStyle name="백분율 2 2 4 2 4 4" xfId="8366"/>
    <cellStyle name="백분율 2 2 4 2 4 4 2" xfId="25106"/>
    <cellStyle name="백분율 2 2 4 2 4 4 3" xfId="41826"/>
    <cellStyle name="백분율 2 2 4 2 4 5" xfId="11786"/>
    <cellStyle name="백분율 2 2 4 2 4 5 2" xfId="28526"/>
    <cellStyle name="백분율 2 2 4 2 4 5 3" xfId="45246"/>
    <cellStyle name="백분율 2 2 4 2 4 6" xfId="15206"/>
    <cellStyle name="백분율 2 2 4 2 4 6 2" xfId="31946"/>
    <cellStyle name="백분율 2 2 4 2 4 6 3" xfId="48666"/>
    <cellStyle name="백분율 2 2 4 2 4 7" xfId="18690"/>
    <cellStyle name="백분율 2 2 4 2 4 8" xfId="35006"/>
    <cellStyle name="백분율 2 2 4 2 5" xfId="1966"/>
    <cellStyle name="백분율 2 2 4 2 5 2" xfId="5366"/>
    <cellStyle name="백분율 2 2 4 2 5 2 2" xfId="22106"/>
    <cellStyle name="백분율 2 2 4 2 5 2 3" xfId="38826"/>
    <cellStyle name="백분율 2 2 4 2 5 3" xfId="8786"/>
    <cellStyle name="백분율 2 2 4 2 5 3 2" xfId="25526"/>
    <cellStyle name="백분율 2 2 4 2 5 3 3" xfId="42246"/>
    <cellStyle name="백분율 2 2 4 2 5 4" xfId="12206"/>
    <cellStyle name="백분율 2 2 4 2 5 4 2" xfId="28946"/>
    <cellStyle name="백분율 2 2 4 2 5 4 3" xfId="45666"/>
    <cellStyle name="백분율 2 2 4 2 5 5" xfId="15626"/>
    <cellStyle name="백분율 2 2 4 2 5 5 2" xfId="32366"/>
    <cellStyle name="백분율 2 2 4 2 5 5 3" xfId="49086"/>
    <cellStyle name="백분율 2 2 4 2 5 6" xfId="19110"/>
    <cellStyle name="백분율 2 2 4 2 5 7" xfId="35426"/>
    <cellStyle name="백분율 2 2 4 2 6" xfId="3286"/>
    <cellStyle name="백분율 2 2 4 2 6 2" xfId="6686"/>
    <cellStyle name="백분율 2 2 4 2 6 2 2" xfId="23426"/>
    <cellStyle name="백분율 2 2 4 2 6 2 3" xfId="40146"/>
    <cellStyle name="백분율 2 2 4 2 6 3" xfId="10106"/>
    <cellStyle name="백분율 2 2 4 2 6 3 2" xfId="26846"/>
    <cellStyle name="백분율 2 2 4 2 6 3 3" xfId="43566"/>
    <cellStyle name="백분율 2 2 4 2 6 4" xfId="13526"/>
    <cellStyle name="백분율 2 2 4 2 6 4 2" xfId="30266"/>
    <cellStyle name="백분율 2 2 4 2 6 4 3" xfId="46986"/>
    <cellStyle name="백분율 2 2 4 2 6 5" xfId="16946"/>
    <cellStyle name="백분율 2 2 4 2 6 5 2" xfId="33686"/>
    <cellStyle name="백분율 2 2 4 2 6 5 3" xfId="50406"/>
    <cellStyle name="백분율 2 2 4 2 6 6" xfId="20430"/>
    <cellStyle name="백분율 2 2 4 2 6 7" xfId="36746"/>
    <cellStyle name="백분율 2 2 4 2 7" xfId="4106"/>
    <cellStyle name="백분율 2 2 4 2 7 2" xfId="7526"/>
    <cellStyle name="백분율 2 2 4 2 7 2 2" xfId="24266"/>
    <cellStyle name="백분율 2 2 4 2 7 2 3" xfId="40986"/>
    <cellStyle name="백분율 2 2 4 2 7 3" xfId="10946"/>
    <cellStyle name="백분율 2 2 4 2 7 3 2" xfId="27686"/>
    <cellStyle name="백분율 2 2 4 2 7 3 3" xfId="44406"/>
    <cellStyle name="백분율 2 2 4 2 7 4" xfId="14366"/>
    <cellStyle name="백분율 2 2 4 2 7 4 2" xfId="31106"/>
    <cellStyle name="백분율 2 2 4 2 7 4 3" xfId="47826"/>
    <cellStyle name="백분율 2 2 4 2 7 5" xfId="17850"/>
    <cellStyle name="백분율 2 2 4 2 7 6" xfId="37566"/>
    <cellStyle name="백분율 2 2 4 2 8" xfId="3706"/>
    <cellStyle name="백분율 2 2 4 2 8 2" xfId="20846"/>
    <cellStyle name="백분율 2 2 4 2 8 3" xfId="37166"/>
    <cellStyle name="백분율 2 2 4 2 9" xfId="7106"/>
    <cellStyle name="백분율 2 2 4 2 9 2" xfId="23846"/>
    <cellStyle name="백분율 2 2 4 2 9 3" xfId="40566"/>
    <cellStyle name="백분율 2 2 4 3" xfId="719"/>
    <cellStyle name="백분율 2 2 4 3 10" xfId="10566"/>
    <cellStyle name="백분율 2 2 4 3 10 2" xfId="27306"/>
    <cellStyle name="백분율 2 2 4 3 10 3" xfId="44026"/>
    <cellStyle name="백분율 2 2 4 3 11" xfId="13986"/>
    <cellStyle name="백분율 2 2 4 3 11 2" xfId="30726"/>
    <cellStyle name="백분율 2 2 4 3 11 3" xfId="47446"/>
    <cellStyle name="백분율 2 2 4 3 12" xfId="17470"/>
    <cellStyle name="백분율 2 2 4 3 13" xfId="34206"/>
    <cellStyle name="백분율 2 2 4 3 2" xfId="939"/>
    <cellStyle name="백분율 2 2 4 3 2 10" xfId="14206"/>
    <cellStyle name="백분율 2 2 4 3 2 10 2" xfId="30946"/>
    <cellStyle name="백분율 2 2 4 3 2 10 3" xfId="47666"/>
    <cellStyle name="백분율 2 2 4 3 2 11" xfId="17690"/>
    <cellStyle name="백분율 2 2 4 3 2 12" xfId="34426"/>
    <cellStyle name="백분율 2 2 4 3 2 2" xfId="1406"/>
    <cellStyle name="백분율 2 2 4 3 2 2 2" xfId="2686"/>
    <cellStyle name="백분율 2 2 4 3 2 2 2 2" xfId="6086"/>
    <cellStyle name="백분율 2 2 4 3 2 2 2 2 2" xfId="22826"/>
    <cellStyle name="백분율 2 2 4 3 2 2 2 2 3" xfId="39546"/>
    <cellStyle name="백분율 2 2 4 3 2 2 2 3" xfId="9506"/>
    <cellStyle name="백분율 2 2 4 3 2 2 2 3 2" xfId="26246"/>
    <cellStyle name="백분율 2 2 4 3 2 2 2 3 3" xfId="42966"/>
    <cellStyle name="백분율 2 2 4 3 2 2 2 4" xfId="12926"/>
    <cellStyle name="백분율 2 2 4 3 2 2 2 4 2" xfId="29666"/>
    <cellStyle name="백분율 2 2 4 3 2 2 2 4 3" xfId="46386"/>
    <cellStyle name="백분율 2 2 4 3 2 2 2 5" xfId="16346"/>
    <cellStyle name="백분율 2 2 4 3 2 2 2 5 2" xfId="33086"/>
    <cellStyle name="백분율 2 2 4 3 2 2 2 5 3" xfId="49806"/>
    <cellStyle name="백분율 2 2 4 3 2 2 2 6" xfId="19830"/>
    <cellStyle name="백분율 2 2 4 3 2 2 2 7" xfId="36146"/>
    <cellStyle name="백분율 2 2 4 3 2 2 3" xfId="4806"/>
    <cellStyle name="백분율 2 2 4 3 2 2 3 2" xfId="21546"/>
    <cellStyle name="백분율 2 2 4 3 2 2 3 3" xfId="38266"/>
    <cellStyle name="백분율 2 2 4 3 2 2 4" xfId="8226"/>
    <cellStyle name="백분율 2 2 4 3 2 2 4 2" xfId="24966"/>
    <cellStyle name="백분율 2 2 4 3 2 2 4 3" xfId="41686"/>
    <cellStyle name="백분율 2 2 4 3 2 2 5" xfId="11646"/>
    <cellStyle name="백분율 2 2 4 3 2 2 5 2" xfId="28386"/>
    <cellStyle name="백분율 2 2 4 3 2 2 5 3" xfId="45106"/>
    <cellStyle name="백분율 2 2 4 3 2 2 6" xfId="15066"/>
    <cellStyle name="백분율 2 2 4 3 2 2 6 2" xfId="31806"/>
    <cellStyle name="백분율 2 2 4 3 2 2 6 3" xfId="48526"/>
    <cellStyle name="백분율 2 2 4 3 2 2 7" xfId="18550"/>
    <cellStyle name="백분율 2 2 4 3 2 2 8" xfId="34866"/>
    <cellStyle name="백분율 2 2 4 3 2 3" xfId="1806"/>
    <cellStyle name="백분율 2 2 4 3 2 3 2" xfId="3086"/>
    <cellStyle name="백분율 2 2 4 3 2 3 2 2" xfId="6486"/>
    <cellStyle name="백분율 2 2 4 3 2 3 2 2 2" xfId="23226"/>
    <cellStyle name="백분율 2 2 4 3 2 3 2 2 3" xfId="39946"/>
    <cellStyle name="백분율 2 2 4 3 2 3 2 3" xfId="9906"/>
    <cellStyle name="백분율 2 2 4 3 2 3 2 3 2" xfId="26646"/>
    <cellStyle name="백분율 2 2 4 3 2 3 2 3 3" xfId="43366"/>
    <cellStyle name="백분율 2 2 4 3 2 3 2 4" xfId="13326"/>
    <cellStyle name="백분율 2 2 4 3 2 3 2 4 2" xfId="30066"/>
    <cellStyle name="백분율 2 2 4 3 2 3 2 4 3" xfId="46786"/>
    <cellStyle name="백분율 2 2 4 3 2 3 2 5" xfId="16746"/>
    <cellStyle name="백분율 2 2 4 3 2 3 2 5 2" xfId="33486"/>
    <cellStyle name="백분율 2 2 4 3 2 3 2 5 3" xfId="50206"/>
    <cellStyle name="백분율 2 2 4 3 2 3 2 6" xfId="20230"/>
    <cellStyle name="백분율 2 2 4 3 2 3 2 7" xfId="36546"/>
    <cellStyle name="백분율 2 2 4 3 2 3 3" xfId="5206"/>
    <cellStyle name="백분율 2 2 4 3 2 3 3 2" xfId="21946"/>
    <cellStyle name="백분율 2 2 4 3 2 3 3 3" xfId="38666"/>
    <cellStyle name="백분율 2 2 4 3 2 3 4" xfId="8626"/>
    <cellStyle name="백분율 2 2 4 3 2 3 4 2" xfId="25366"/>
    <cellStyle name="백분율 2 2 4 3 2 3 4 3" xfId="42086"/>
    <cellStyle name="백분율 2 2 4 3 2 3 5" xfId="12046"/>
    <cellStyle name="백분율 2 2 4 3 2 3 5 2" xfId="28786"/>
    <cellStyle name="백분율 2 2 4 3 2 3 5 3" xfId="45506"/>
    <cellStyle name="백분율 2 2 4 3 2 3 6" xfId="15466"/>
    <cellStyle name="백분율 2 2 4 3 2 3 6 2" xfId="32206"/>
    <cellStyle name="백분율 2 2 4 3 2 3 6 3" xfId="48926"/>
    <cellStyle name="백분율 2 2 4 3 2 3 7" xfId="18950"/>
    <cellStyle name="백분율 2 2 4 3 2 3 8" xfId="35266"/>
    <cellStyle name="백분율 2 2 4 3 2 4" xfId="2226"/>
    <cellStyle name="백분율 2 2 4 3 2 4 2" xfId="5626"/>
    <cellStyle name="백분율 2 2 4 3 2 4 2 2" xfId="22366"/>
    <cellStyle name="백분율 2 2 4 3 2 4 2 3" xfId="39086"/>
    <cellStyle name="백분율 2 2 4 3 2 4 3" xfId="9046"/>
    <cellStyle name="백분율 2 2 4 3 2 4 3 2" xfId="25786"/>
    <cellStyle name="백분율 2 2 4 3 2 4 3 3" xfId="42506"/>
    <cellStyle name="백분율 2 2 4 3 2 4 4" xfId="12466"/>
    <cellStyle name="백분율 2 2 4 3 2 4 4 2" xfId="29206"/>
    <cellStyle name="백분율 2 2 4 3 2 4 4 3" xfId="45926"/>
    <cellStyle name="백분율 2 2 4 3 2 4 5" xfId="15886"/>
    <cellStyle name="백분율 2 2 4 3 2 4 5 2" xfId="32626"/>
    <cellStyle name="백분율 2 2 4 3 2 4 5 3" xfId="49346"/>
    <cellStyle name="백분율 2 2 4 3 2 4 6" xfId="19370"/>
    <cellStyle name="백분율 2 2 4 3 2 4 7" xfId="35686"/>
    <cellStyle name="백분율 2 2 4 3 2 5" xfId="3546"/>
    <cellStyle name="백분율 2 2 4 3 2 5 2" xfId="6946"/>
    <cellStyle name="백분율 2 2 4 3 2 5 2 2" xfId="23686"/>
    <cellStyle name="백분율 2 2 4 3 2 5 2 3" xfId="40406"/>
    <cellStyle name="백분율 2 2 4 3 2 5 3" xfId="10366"/>
    <cellStyle name="백분율 2 2 4 3 2 5 3 2" xfId="27106"/>
    <cellStyle name="백분율 2 2 4 3 2 5 3 3" xfId="43826"/>
    <cellStyle name="백분율 2 2 4 3 2 5 4" xfId="13786"/>
    <cellStyle name="백분율 2 2 4 3 2 5 4 2" xfId="30526"/>
    <cellStyle name="백분율 2 2 4 3 2 5 4 3" xfId="47246"/>
    <cellStyle name="백분율 2 2 4 3 2 5 5" xfId="17206"/>
    <cellStyle name="백분율 2 2 4 3 2 5 5 2" xfId="33946"/>
    <cellStyle name="백분율 2 2 4 3 2 5 5 3" xfId="50666"/>
    <cellStyle name="백분율 2 2 4 3 2 5 6" xfId="20690"/>
    <cellStyle name="백분율 2 2 4 3 2 5 7" xfId="37006"/>
    <cellStyle name="백분율 2 2 4 3 2 6" xfId="4366"/>
    <cellStyle name="백분율 2 2 4 3 2 6 2" xfId="7786"/>
    <cellStyle name="백분율 2 2 4 3 2 6 2 2" xfId="24526"/>
    <cellStyle name="백분율 2 2 4 3 2 6 2 3" xfId="41246"/>
    <cellStyle name="백분율 2 2 4 3 2 6 3" xfId="11206"/>
    <cellStyle name="백분율 2 2 4 3 2 6 3 2" xfId="27946"/>
    <cellStyle name="백분율 2 2 4 3 2 6 3 3" xfId="44666"/>
    <cellStyle name="백분율 2 2 4 3 2 6 4" xfId="14626"/>
    <cellStyle name="백분율 2 2 4 3 2 6 4 2" xfId="31366"/>
    <cellStyle name="백분율 2 2 4 3 2 6 4 3" xfId="48086"/>
    <cellStyle name="백분율 2 2 4 3 2 6 5" xfId="18110"/>
    <cellStyle name="백분율 2 2 4 3 2 6 6" xfId="37826"/>
    <cellStyle name="백분율 2 2 4 3 2 7" xfId="3966"/>
    <cellStyle name="백분율 2 2 4 3 2 7 2" xfId="21106"/>
    <cellStyle name="백분율 2 2 4 3 2 7 3" xfId="37426"/>
    <cellStyle name="백분율 2 2 4 3 2 8" xfId="7366"/>
    <cellStyle name="백분율 2 2 4 3 2 8 2" xfId="24106"/>
    <cellStyle name="백분율 2 2 4 3 2 8 3" xfId="40826"/>
    <cellStyle name="백분율 2 2 4 3 2 9" xfId="10786"/>
    <cellStyle name="백분율 2 2 4 3 2 9 2" xfId="27526"/>
    <cellStyle name="백분율 2 2 4 3 2 9 3" xfId="44246"/>
    <cellStyle name="백분율 2 2 4 3 3" xfId="1246"/>
    <cellStyle name="백분율 2 2 4 3 3 2" xfId="2526"/>
    <cellStyle name="백분율 2 2 4 3 3 2 2" xfId="5926"/>
    <cellStyle name="백분율 2 2 4 3 3 2 2 2" xfId="22666"/>
    <cellStyle name="백분율 2 2 4 3 3 2 2 3" xfId="39386"/>
    <cellStyle name="백분율 2 2 4 3 3 2 3" xfId="9346"/>
    <cellStyle name="백분율 2 2 4 3 3 2 3 2" xfId="26086"/>
    <cellStyle name="백분율 2 2 4 3 3 2 3 3" xfId="42806"/>
    <cellStyle name="백분율 2 2 4 3 3 2 4" xfId="12766"/>
    <cellStyle name="백분율 2 2 4 3 3 2 4 2" xfId="29506"/>
    <cellStyle name="백분율 2 2 4 3 3 2 4 3" xfId="46226"/>
    <cellStyle name="백분율 2 2 4 3 3 2 5" xfId="16186"/>
    <cellStyle name="백분율 2 2 4 3 3 2 5 2" xfId="32926"/>
    <cellStyle name="백분율 2 2 4 3 3 2 5 3" xfId="49646"/>
    <cellStyle name="백분율 2 2 4 3 3 2 6" xfId="19670"/>
    <cellStyle name="백분율 2 2 4 3 3 2 7" xfId="35986"/>
    <cellStyle name="백분율 2 2 4 3 3 3" xfId="4646"/>
    <cellStyle name="백분율 2 2 4 3 3 3 2" xfId="21386"/>
    <cellStyle name="백분율 2 2 4 3 3 3 3" xfId="38106"/>
    <cellStyle name="백분율 2 2 4 3 3 4" xfId="8066"/>
    <cellStyle name="백분율 2 2 4 3 3 4 2" xfId="24806"/>
    <cellStyle name="백분율 2 2 4 3 3 4 3" xfId="41526"/>
    <cellStyle name="백분율 2 2 4 3 3 5" xfId="11486"/>
    <cellStyle name="백분율 2 2 4 3 3 5 2" xfId="28226"/>
    <cellStyle name="백분율 2 2 4 3 3 5 3" xfId="44946"/>
    <cellStyle name="백분율 2 2 4 3 3 6" xfId="14906"/>
    <cellStyle name="백분율 2 2 4 3 3 6 2" xfId="31646"/>
    <cellStyle name="백분율 2 2 4 3 3 6 3" xfId="48366"/>
    <cellStyle name="백분율 2 2 4 3 3 7" xfId="18390"/>
    <cellStyle name="백분율 2 2 4 3 3 8" xfId="34706"/>
    <cellStyle name="백분율 2 2 4 3 4" xfId="1586"/>
    <cellStyle name="백분율 2 2 4 3 4 2" xfId="2866"/>
    <cellStyle name="백분율 2 2 4 3 4 2 2" xfId="6266"/>
    <cellStyle name="백분율 2 2 4 3 4 2 2 2" xfId="23006"/>
    <cellStyle name="백분율 2 2 4 3 4 2 2 3" xfId="39726"/>
    <cellStyle name="백분율 2 2 4 3 4 2 3" xfId="9686"/>
    <cellStyle name="백분율 2 2 4 3 4 2 3 2" xfId="26426"/>
    <cellStyle name="백분율 2 2 4 3 4 2 3 3" xfId="43146"/>
    <cellStyle name="백분율 2 2 4 3 4 2 4" xfId="13106"/>
    <cellStyle name="백분율 2 2 4 3 4 2 4 2" xfId="29846"/>
    <cellStyle name="백분율 2 2 4 3 4 2 4 3" xfId="46566"/>
    <cellStyle name="백분율 2 2 4 3 4 2 5" xfId="16526"/>
    <cellStyle name="백분율 2 2 4 3 4 2 5 2" xfId="33266"/>
    <cellStyle name="백분율 2 2 4 3 4 2 5 3" xfId="49986"/>
    <cellStyle name="백분율 2 2 4 3 4 2 6" xfId="20010"/>
    <cellStyle name="백분율 2 2 4 3 4 2 7" xfId="36326"/>
    <cellStyle name="백분율 2 2 4 3 4 3" xfId="4986"/>
    <cellStyle name="백분율 2 2 4 3 4 3 2" xfId="21726"/>
    <cellStyle name="백분율 2 2 4 3 4 3 3" xfId="38446"/>
    <cellStyle name="백분율 2 2 4 3 4 4" xfId="8406"/>
    <cellStyle name="백분율 2 2 4 3 4 4 2" xfId="25146"/>
    <cellStyle name="백분율 2 2 4 3 4 4 3" xfId="41866"/>
    <cellStyle name="백분율 2 2 4 3 4 5" xfId="11826"/>
    <cellStyle name="백분율 2 2 4 3 4 5 2" xfId="28566"/>
    <cellStyle name="백분율 2 2 4 3 4 5 3" xfId="45286"/>
    <cellStyle name="백분율 2 2 4 3 4 6" xfId="15246"/>
    <cellStyle name="백분율 2 2 4 3 4 6 2" xfId="31986"/>
    <cellStyle name="백분율 2 2 4 3 4 6 3" xfId="48706"/>
    <cellStyle name="백분율 2 2 4 3 4 7" xfId="18730"/>
    <cellStyle name="백분율 2 2 4 3 4 8" xfId="35046"/>
    <cellStyle name="백분율 2 2 4 3 5" xfId="2006"/>
    <cellStyle name="백분율 2 2 4 3 5 2" xfId="5406"/>
    <cellStyle name="백분율 2 2 4 3 5 2 2" xfId="22146"/>
    <cellStyle name="백분율 2 2 4 3 5 2 3" xfId="38866"/>
    <cellStyle name="백분율 2 2 4 3 5 3" xfId="8826"/>
    <cellStyle name="백분율 2 2 4 3 5 3 2" xfId="25566"/>
    <cellStyle name="백분율 2 2 4 3 5 3 3" xfId="42286"/>
    <cellStyle name="백분율 2 2 4 3 5 4" xfId="12246"/>
    <cellStyle name="백분율 2 2 4 3 5 4 2" xfId="28986"/>
    <cellStyle name="백분율 2 2 4 3 5 4 3" xfId="45706"/>
    <cellStyle name="백분율 2 2 4 3 5 5" xfId="15666"/>
    <cellStyle name="백분율 2 2 4 3 5 5 2" xfId="32406"/>
    <cellStyle name="백분율 2 2 4 3 5 5 3" xfId="49126"/>
    <cellStyle name="백분율 2 2 4 3 5 6" xfId="19150"/>
    <cellStyle name="백분율 2 2 4 3 5 7" xfId="35466"/>
    <cellStyle name="백분율 2 2 4 3 6" xfId="3326"/>
    <cellStyle name="백분율 2 2 4 3 6 2" xfId="6726"/>
    <cellStyle name="백분율 2 2 4 3 6 2 2" xfId="23466"/>
    <cellStyle name="백분율 2 2 4 3 6 2 3" xfId="40186"/>
    <cellStyle name="백분율 2 2 4 3 6 3" xfId="10146"/>
    <cellStyle name="백분율 2 2 4 3 6 3 2" xfId="26886"/>
    <cellStyle name="백분율 2 2 4 3 6 3 3" xfId="43606"/>
    <cellStyle name="백분율 2 2 4 3 6 4" xfId="13566"/>
    <cellStyle name="백분율 2 2 4 3 6 4 2" xfId="30306"/>
    <cellStyle name="백분율 2 2 4 3 6 4 3" xfId="47026"/>
    <cellStyle name="백분율 2 2 4 3 6 5" xfId="16986"/>
    <cellStyle name="백분율 2 2 4 3 6 5 2" xfId="33726"/>
    <cellStyle name="백분율 2 2 4 3 6 5 3" xfId="50446"/>
    <cellStyle name="백분율 2 2 4 3 6 6" xfId="20470"/>
    <cellStyle name="백분율 2 2 4 3 6 7" xfId="36786"/>
    <cellStyle name="백분율 2 2 4 3 7" xfId="4146"/>
    <cellStyle name="백분율 2 2 4 3 7 2" xfId="7566"/>
    <cellStyle name="백분율 2 2 4 3 7 2 2" xfId="24306"/>
    <cellStyle name="백분율 2 2 4 3 7 2 3" xfId="41026"/>
    <cellStyle name="백분율 2 2 4 3 7 3" xfId="10986"/>
    <cellStyle name="백분율 2 2 4 3 7 3 2" xfId="27726"/>
    <cellStyle name="백분율 2 2 4 3 7 3 3" xfId="44446"/>
    <cellStyle name="백분율 2 2 4 3 7 4" xfId="14406"/>
    <cellStyle name="백분율 2 2 4 3 7 4 2" xfId="31146"/>
    <cellStyle name="백분율 2 2 4 3 7 4 3" xfId="47866"/>
    <cellStyle name="백분율 2 2 4 3 7 5" xfId="17890"/>
    <cellStyle name="백분율 2 2 4 3 7 6" xfId="37606"/>
    <cellStyle name="백분율 2 2 4 3 8" xfId="3746"/>
    <cellStyle name="백분율 2 2 4 3 8 2" xfId="20886"/>
    <cellStyle name="백분율 2 2 4 3 8 3" xfId="37206"/>
    <cellStyle name="백분율 2 2 4 3 9" xfId="7146"/>
    <cellStyle name="백분율 2 2 4 3 9 2" xfId="23886"/>
    <cellStyle name="백분율 2 2 4 3 9 3" xfId="40606"/>
    <cellStyle name="백분율 2 2 4 4" xfId="799"/>
    <cellStyle name="백분율 2 2 4 4 10" xfId="14066"/>
    <cellStyle name="백분율 2 2 4 4 10 2" xfId="30806"/>
    <cellStyle name="백분율 2 2 4 4 10 3" xfId="47526"/>
    <cellStyle name="백분율 2 2 4 4 11" xfId="17550"/>
    <cellStyle name="백분율 2 2 4 4 12" xfId="34286"/>
    <cellStyle name="백분율 2 2 4 4 2" xfId="1106"/>
    <cellStyle name="백분율 2 2 4 4 2 2" xfId="2386"/>
    <cellStyle name="백분율 2 2 4 4 2 2 2" xfId="5786"/>
    <cellStyle name="백분율 2 2 4 4 2 2 2 2" xfId="22526"/>
    <cellStyle name="백분율 2 2 4 4 2 2 2 3" xfId="39246"/>
    <cellStyle name="백분율 2 2 4 4 2 2 3" xfId="9206"/>
    <cellStyle name="백분율 2 2 4 4 2 2 3 2" xfId="25946"/>
    <cellStyle name="백분율 2 2 4 4 2 2 3 3" xfId="42666"/>
    <cellStyle name="백분율 2 2 4 4 2 2 4" xfId="12626"/>
    <cellStyle name="백분율 2 2 4 4 2 2 4 2" xfId="29366"/>
    <cellStyle name="백분율 2 2 4 4 2 2 4 3" xfId="46086"/>
    <cellStyle name="백분율 2 2 4 4 2 2 5" xfId="16046"/>
    <cellStyle name="백분율 2 2 4 4 2 2 5 2" xfId="32786"/>
    <cellStyle name="백분율 2 2 4 4 2 2 5 3" xfId="49506"/>
    <cellStyle name="백분율 2 2 4 4 2 2 6" xfId="19530"/>
    <cellStyle name="백분율 2 2 4 4 2 2 7" xfId="35846"/>
    <cellStyle name="백분율 2 2 4 4 2 3" xfId="4506"/>
    <cellStyle name="백분율 2 2 4 4 2 3 2" xfId="21246"/>
    <cellStyle name="백분율 2 2 4 4 2 3 3" xfId="37966"/>
    <cellStyle name="백분율 2 2 4 4 2 4" xfId="7926"/>
    <cellStyle name="백분율 2 2 4 4 2 4 2" xfId="24666"/>
    <cellStyle name="백분율 2 2 4 4 2 4 3" xfId="41386"/>
    <cellStyle name="백분율 2 2 4 4 2 5" xfId="11346"/>
    <cellStyle name="백분율 2 2 4 4 2 5 2" xfId="28086"/>
    <cellStyle name="백분율 2 2 4 4 2 5 3" xfId="44806"/>
    <cellStyle name="백분율 2 2 4 4 2 6" xfId="14766"/>
    <cellStyle name="백분율 2 2 4 4 2 6 2" xfId="31506"/>
    <cellStyle name="백분율 2 2 4 4 2 6 3" xfId="48226"/>
    <cellStyle name="백분율 2 2 4 4 2 7" xfId="18250"/>
    <cellStyle name="백분율 2 2 4 4 2 8" xfId="34566"/>
    <cellStyle name="백분율 2 2 4 4 3" xfId="1666"/>
    <cellStyle name="백분율 2 2 4 4 3 2" xfId="2946"/>
    <cellStyle name="백분율 2 2 4 4 3 2 2" xfId="6346"/>
    <cellStyle name="백분율 2 2 4 4 3 2 2 2" xfId="23086"/>
    <cellStyle name="백분율 2 2 4 4 3 2 2 3" xfId="39806"/>
    <cellStyle name="백분율 2 2 4 4 3 2 3" xfId="9766"/>
    <cellStyle name="백분율 2 2 4 4 3 2 3 2" xfId="26506"/>
    <cellStyle name="백분율 2 2 4 4 3 2 3 3" xfId="43226"/>
    <cellStyle name="백분율 2 2 4 4 3 2 4" xfId="13186"/>
    <cellStyle name="백분율 2 2 4 4 3 2 4 2" xfId="29926"/>
    <cellStyle name="백분율 2 2 4 4 3 2 4 3" xfId="46646"/>
    <cellStyle name="백분율 2 2 4 4 3 2 5" xfId="16606"/>
    <cellStyle name="백분율 2 2 4 4 3 2 5 2" xfId="33346"/>
    <cellStyle name="백분율 2 2 4 4 3 2 5 3" xfId="50066"/>
    <cellStyle name="백분율 2 2 4 4 3 2 6" xfId="20090"/>
    <cellStyle name="백분율 2 2 4 4 3 2 7" xfId="36406"/>
    <cellStyle name="백분율 2 2 4 4 3 3" xfId="5066"/>
    <cellStyle name="백분율 2 2 4 4 3 3 2" xfId="21806"/>
    <cellStyle name="백분율 2 2 4 4 3 3 3" xfId="38526"/>
    <cellStyle name="백분율 2 2 4 4 3 4" xfId="8486"/>
    <cellStyle name="백분율 2 2 4 4 3 4 2" xfId="25226"/>
    <cellStyle name="백분율 2 2 4 4 3 4 3" xfId="41946"/>
    <cellStyle name="백분율 2 2 4 4 3 5" xfId="11906"/>
    <cellStyle name="백분율 2 2 4 4 3 5 2" xfId="28646"/>
    <cellStyle name="백분율 2 2 4 4 3 5 3" xfId="45366"/>
    <cellStyle name="백분율 2 2 4 4 3 6" xfId="15326"/>
    <cellStyle name="백분율 2 2 4 4 3 6 2" xfId="32066"/>
    <cellStyle name="백분율 2 2 4 4 3 6 3" xfId="48786"/>
    <cellStyle name="백분율 2 2 4 4 3 7" xfId="18810"/>
    <cellStyle name="백분율 2 2 4 4 3 8" xfId="35126"/>
    <cellStyle name="백분율 2 2 4 4 4" xfId="2086"/>
    <cellStyle name="백분율 2 2 4 4 4 2" xfId="5486"/>
    <cellStyle name="백분율 2 2 4 4 4 2 2" xfId="22226"/>
    <cellStyle name="백분율 2 2 4 4 4 2 3" xfId="38946"/>
    <cellStyle name="백분율 2 2 4 4 4 3" xfId="8906"/>
    <cellStyle name="백분율 2 2 4 4 4 3 2" xfId="25646"/>
    <cellStyle name="백분율 2 2 4 4 4 3 3" xfId="42366"/>
    <cellStyle name="백분율 2 2 4 4 4 4" xfId="12326"/>
    <cellStyle name="백분율 2 2 4 4 4 4 2" xfId="29066"/>
    <cellStyle name="백분율 2 2 4 4 4 4 3" xfId="45786"/>
    <cellStyle name="백분율 2 2 4 4 4 5" xfId="15746"/>
    <cellStyle name="백분율 2 2 4 4 4 5 2" xfId="32486"/>
    <cellStyle name="백분율 2 2 4 4 4 5 3" xfId="49206"/>
    <cellStyle name="백분율 2 2 4 4 4 6" xfId="19230"/>
    <cellStyle name="백분율 2 2 4 4 4 7" xfId="35546"/>
    <cellStyle name="백분율 2 2 4 4 5" xfId="3406"/>
    <cellStyle name="백분율 2 2 4 4 5 2" xfId="6806"/>
    <cellStyle name="백분율 2 2 4 4 5 2 2" xfId="23546"/>
    <cellStyle name="백분율 2 2 4 4 5 2 3" xfId="40266"/>
    <cellStyle name="백분율 2 2 4 4 5 3" xfId="10226"/>
    <cellStyle name="백분율 2 2 4 4 5 3 2" xfId="26966"/>
    <cellStyle name="백분율 2 2 4 4 5 3 3" xfId="43686"/>
    <cellStyle name="백분율 2 2 4 4 5 4" xfId="13646"/>
    <cellStyle name="백분율 2 2 4 4 5 4 2" xfId="30386"/>
    <cellStyle name="백분율 2 2 4 4 5 4 3" xfId="47106"/>
    <cellStyle name="백분율 2 2 4 4 5 5" xfId="17066"/>
    <cellStyle name="백분율 2 2 4 4 5 5 2" xfId="33806"/>
    <cellStyle name="백분율 2 2 4 4 5 5 3" xfId="50526"/>
    <cellStyle name="백분율 2 2 4 4 5 6" xfId="20550"/>
    <cellStyle name="백분율 2 2 4 4 5 7" xfId="36866"/>
    <cellStyle name="백분율 2 2 4 4 6" xfId="4226"/>
    <cellStyle name="백분율 2 2 4 4 6 2" xfId="7646"/>
    <cellStyle name="백분율 2 2 4 4 6 2 2" xfId="24386"/>
    <cellStyle name="백분율 2 2 4 4 6 2 3" xfId="41106"/>
    <cellStyle name="백분율 2 2 4 4 6 3" xfId="11066"/>
    <cellStyle name="백분율 2 2 4 4 6 3 2" xfId="27806"/>
    <cellStyle name="백분율 2 2 4 4 6 3 3" xfId="44526"/>
    <cellStyle name="백분율 2 2 4 4 6 4" xfId="14486"/>
    <cellStyle name="백분율 2 2 4 4 6 4 2" xfId="31226"/>
    <cellStyle name="백분율 2 2 4 4 6 4 3" xfId="47946"/>
    <cellStyle name="백분율 2 2 4 4 6 5" xfId="17970"/>
    <cellStyle name="백분율 2 2 4 4 6 6" xfId="37686"/>
    <cellStyle name="백분율 2 2 4 4 7" xfId="3826"/>
    <cellStyle name="백분율 2 2 4 4 7 2" xfId="20966"/>
    <cellStyle name="백분율 2 2 4 4 7 3" xfId="37286"/>
    <cellStyle name="백분율 2 2 4 4 8" xfId="7226"/>
    <cellStyle name="백분율 2 2 4 4 8 2" xfId="23966"/>
    <cellStyle name="백분율 2 2 4 4 8 3" xfId="40686"/>
    <cellStyle name="백분율 2 2 4 4 9" xfId="10646"/>
    <cellStyle name="백분율 2 2 4 4 9 2" xfId="27386"/>
    <cellStyle name="백분율 2 2 4 4 9 3" xfId="44106"/>
    <cellStyle name="백분율 2 2 4 5" xfId="759"/>
    <cellStyle name="백분율 2 2 4 5 10" xfId="14026"/>
    <cellStyle name="백분율 2 2 4 5 10 2" xfId="30766"/>
    <cellStyle name="백분율 2 2 4 5 10 3" xfId="47486"/>
    <cellStyle name="백분율 2 2 4 5 11" xfId="17510"/>
    <cellStyle name="백분율 2 2 4 5 12" xfId="34246"/>
    <cellStyle name="백분율 2 2 4 5 2" xfId="1066"/>
    <cellStyle name="백분율 2 2 4 5 2 2" xfId="2346"/>
    <cellStyle name="백분율 2 2 4 5 2 2 2" xfId="5746"/>
    <cellStyle name="백분율 2 2 4 5 2 2 2 2" xfId="22486"/>
    <cellStyle name="백분율 2 2 4 5 2 2 2 3" xfId="39206"/>
    <cellStyle name="백분율 2 2 4 5 2 2 3" xfId="9166"/>
    <cellStyle name="백분율 2 2 4 5 2 2 3 2" xfId="25906"/>
    <cellStyle name="백분율 2 2 4 5 2 2 3 3" xfId="42626"/>
    <cellStyle name="백분율 2 2 4 5 2 2 4" xfId="12586"/>
    <cellStyle name="백분율 2 2 4 5 2 2 4 2" xfId="29326"/>
    <cellStyle name="백분율 2 2 4 5 2 2 4 3" xfId="46046"/>
    <cellStyle name="백분율 2 2 4 5 2 2 5" xfId="16006"/>
    <cellStyle name="백분율 2 2 4 5 2 2 5 2" xfId="32746"/>
    <cellStyle name="백분율 2 2 4 5 2 2 5 3" xfId="49466"/>
    <cellStyle name="백분율 2 2 4 5 2 2 6" xfId="19490"/>
    <cellStyle name="백분율 2 2 4 5 2 2 7" xfId="35806"/>
    <cellStyle name="백분율 2 2 4 5 2 3" xfId="4466"/>
    <cellStyle name="백분율 2 2 4 5 2 3 2" xfId="21206"/>
    <cellStyle name="백분율 2 2 4 5 2 3 3" xfId="37926"/>
    <cellStyle name="백분율 2 2 4 5 2 4" xfId="7886"/>
    <cellStyle name="백분율 2 2 4 5 2 4 2" xfId="24626"/>
    <cellStyle name="백분율 2 2 4 5 2 4 3" xfId="41346"/>
    <cellStyle name="백분율 2 2 4 5 2 5" xfId="11306"/>
    <cellStyle name="백분율 2 2 4 5 2 5 2" xfId="28046"/>
    <cellStyle name="백분율 2 2 4 5 2 5 3" xfId="44766"/>
    <cellStyle name="백분율 2 2 4 5 2 6" xfId="14726"/>
    <cellStyle name="백분율 2 2 4 5 2 6 2" xfId="31466"/>
    <cellStyle name="백분율 2 2 4 5 2 6 3" xfId="48186"/>
    <cellStyle name="백분율 2 2 4 5 2 7" xfId="18210"/>
    <cellStyle name="백분율 2 2 4 5 2 8" xfId="34526"/>
    <cellStyle name="백분율 2 2 4 5 3" xfId="1626"/>
    <cellStyle name="백분율 2 2 4 5 3 2" xfId="2906"/>
    <cellStyle name="백분율 2 2 4 5 3 2 2" xfId="6306"/>
    <cellStyle name="백분율 2 2 4 5 3 2 2 2" xfId="23046"/>
    <cellStyle name="백분율 2 2 4 5 3 2 2 3" xfId="39766"/>
    <cellStyle name="백분율 2 2 4 5 3 2 3" xfId="9726"/>
    <cellStyle name="백분율 2 2 4 5 3 2 3 2" xfId="26466"/>
    <cellStyle name="백분율 2 2 4 5 3 2 3 3" xfId="43186"/>
    <cellStyle name="백분율 2 2 4 5 3 2 4" xfId="13146"/>
    <cellStyle name="백분율 2 2 4 5 3 2 4 2" xfId="29886"/>
    <cellStyle name="백분율 2 2 4 5 3 2 4 3" xfId="46606"/>
    <cellStyle name="백분율 2 2 4 5 3 2 5" xfId="16566"/>
    <cellStyle name="백분율 2 2 4 5 3 2 5 2" xfId="33306"/>
    <cellStyle name="백분율 2 2 4 5 3 2 5 3" xfId="50026"/>
    <cellStyle name="백분율 2 2 4 5 3 2 6" xfId="20050"/>
    <cellStyle name="백분율 2 2 4 5 3 2 7" xfId="36366"/>
    <cellStyle name="백분율 2 2 4 5 3 3" xfId="5026"/>
    <cellStyle name="백분율 2 2 4 5 3 3 2" xfId="21766"/>
    <cellStyle name="백분율 2 2 4 5 3 3 3" xfId="38486"/>
    <cellStyle name="백분율 2 2 4 5 3 4" xfId="8446"/>
    <cellStyle name="백분율 2 2 4 5 3 4 2" xfId="25186"/>
    <cellStyle name="백분율 2 2 4 5 3 4 3" xfId="41906"/>
    <cellStyle name="백분율 2 2 4 5 3 5" xfId="11866"/>
    <cellStyle name="백분율 2 2 4 5 3 5 2" xfId="28606"/>
    <cellStyle name="백분율 2 2 4 5 3 5 3" xfId="45326"/>
    <cellStyle name="백분율 2 2 4 5 3 6" xfId="15286"/>
    <cellStyle name="백분율 2 2 4 5 3 6 2" xfId="32026"/>
    <cellStyle name="백분율 2 2 4 5 3 6 3" xfId="48746"/>
    <cellStyle name="백분율 2 2 4 5 3 7" xfId="18770"/>
    <cellStyle name="백분율 2 2 4 5 3 8" xfId="35086"/>
    <cellStyle name="백분율 2 2 4 5 4" xfId="2046"/>
    <cellStyle name="백분율 2 2 4 5 4 2" xfId="5446"/>
    <cellStyle name="백분율 2 2 4 5 4 2 2" xfId="22186"/>
    <cellStyle name="백분율 2 2 4 5 4 2 3" xfId="38906"/>
    <cellStyle name="백분율 2 2 4 5 4 3" xfId="8866"/>
    <cellStyle name="백분율 2 2 4 5 4 3 2" xfId="25606"/>
    <cellStyle name="백분율 2 2 4 5 4 3 3" xfId="42326"/>
    <cellStyle name="백분율 2 2 4 5 4 4" xfId="12286"/>
    <cellStyle name="백분율 2 2 4 5 4 4 2" xfId="29026"/>
    <cellStyle name="백분율 2 2 4 5 4 4 3" xfId="45746"/>
    <cellStyle name="백분율 2 2 4 5 4 5" xfId="15706"/>
    <cellStyle name="백분율 2 2 4 5 4 5 2" xfId="32446"/>
    <cellStyle name="백분율 2 2 4 5 4 5 3" xfId="49166"/>
    <cellStyle name="백분율 2 2 4 5 4 6" xfId="19190"/>
    <cellStyle name="백분율 2 2 4 5 4 7" xfId="35506"/>
    <cellStyle name="백분율 2 2 4 5 5" xfId="3366"/>
    <cellStyle name="백분율 2 2 4 5 5 2" xfId="6766"/>
    <cellStyle name="백분율 2 2 4 5 5 2 2" xfId="23506"/>
    <cellStyle name="백분율 2 2 4 5 5 2 3" xfId="40226"/>
    <cellStyle name="백분율 2 2 4 5 5 3" xfId="10186"/>
    <cellStyle name="백분율 2 2 4 5 5 3 2" xfId="26926"/>
    <cellStyle name="백분율 2 2 4 5 5 3 3" xfId="43646"/>
    <cellStyle name="백분율 2 2 4 5 5 4" xfId="13606"/>
    <cellStyle name="백분율 2 2 4 5 5 4 2" xfId="30346"/>
    <cellStyle name="백분율 2 2 4 5 5 4 3" xfId="47066"/>
    <cellStyle name="백분율 2 2 4 5 5 5" xfId="17026"/>
    <cellStyle name="백분율 2 2 4 5 5 5 2" xfId="33766"/>
    <cellStyle name="백분율 2 2 4 5 5 5 3" xfId="50486"/>
    <cellStyle name="백분율 2 2 4 5 5 6" xfId="20510"/>
    <cellStyle name="백분율 2 2 4 5 5 7" xfId="36826"/>
    <cellStyle name="백분율 2 2 4 5 6" xfId="4186"/>
    <cellStyle name="백분율 2 2 4 5 6 2" xfId="7606"/>
    <cellStyle name="백분율 2 2 4 5 6 2 2" xfId="24346"/>
    <cellStyle name="백분율 2 2 4 5 6 2 3" xfId="41066"/>
    <cellStyle name="백분율 2 2 4 5 6 3" xfId="11026"/>
    <cellStyle name="백분율 2 2 4 5 6 3 2" xfId="27766"/>
    <cellStyle name="백분율 2 2 4 5 6 3 3" xfId="44486"/>
    <cellStyle name="백분율 2 2 4 5 6 4" xfId="14446"/>
    <cellStyle name="백분율 2 2 4 5 6 4 2" xfId="31186"/>
    <cellStyle name="백분율 2 2 4 5 6 4 3" xfId="47906"/>
    <cellStyle name="백분율 2 2 4 5 6 5" xfId="17930"/>
    <cellStyle name="백분율 2 2 4 5 6 6" xfId="37646"/>
    <cellStyle name="백분율 2 2 4 5 7" xfId="3786"/>
    <cellStyle name="백분율 2 2 4 5 7 2" xfId="20926"/>
    <cellStyle name="백분율 2 2 4 5 7 3" xfId="37246"/>
    <cellStyle name="백분율 2 2 4 5 8" xfId="7186"/>
    <cellStyle name="백분율 2 2 4 5 8 2" xfId="23926"/>
    <cellStyle name="백분율 2 2 4 5 8 3" xfId="40646"/>
    <cellStyle name="백분율 2 2 4 5 9" xfId="10606"/>
    <cellStyle name="백분율 2 2 4 5 9 2" xfId="27346"/>
    <cellStyle name="백분율 2 2 4 5 9 3" xfId="44066"/>
    <cellStyle name="백분율 2 2 4 6" xfId="1026"/>
    <cellStyle name="백분율 2 2 4 6 2" xfId="2306"/>
    <cellStyle name="백분율 2 2 4 6 2 2" xfId="5706"/>
    <cellStyle name="백분율 2 2 4 6 2 2 2" xfId="22446"/>
    <cellStyle name="백분율 2 2 4 6 2 2 3" xfId="39166"/>
    <cellStyle name="백분율 2 2 4 6 2 3" xfId="9126"/>
    <cellStyle name="백분율 2 2 4 6 2 3 2" xfId="25866"/>
    <cellStyle name="백분율 2 2 4 6 2 3 3" xfId="42586"/>
    <cellStyle name="백분율 2 2 4 6 2 4" xfId="12546"/>
    <cellStyle name="백분율 2 2 4 6 2 4 2" xfId="29286"/>
    <cellStyle name="백분율 2 2 4 6 2 4 3" xfId="46006"/>
    <cellStyle name="백분율 2 2 4 6 2 5" xfId="15966"/>
    <cellStyle name="백분율 2 2 4 6 2 5 2" xfId="32706"/>
    <cellStyle name="백분율 2 2 4 6 2 5 3" xfId="49426"/>
    <cellStyle name="백분율 2 2 4 6 2 6" xfId="19450"/>
    <cellStyle name="백분율 2 2 4 6 2 7" xfId="35766"/>
    <cellStyle name="백분율 2 2 4 6 3" xfId="4426"/>
    <cellStyle name="백분율 2 2 4 6 3 2" xfId="21166"/>
    <cellStyle name="백분율 2 2 4 6 3 3" xfId="37886"/>
    <cellStyle name="백분율 2 2 4 6 4" xfId="7846"/>
    <cellStyle name="백분율 2 2 4 6 4 2" xfId="24586"/>
    <cellStyle name="백분율 2 2 4 6 4 3" xfId="41306"/>
    <cellStyle name="백분율 2 2 4 6 5" xfId="11266"/>
    <cellStyle name="백분율 2 2 4 6 5 2" xfId="28006"/>
    <cellStyle name="백분율 2 2 4 6 5 3" xfId="44726"/>
    <cellStyle name="백분율 2 2 4 6 6" xfId="14686"/>
    <cellStyle name="백분율 2 2 4 6 6 2" xfId="31426"/>
    <cellStyle name="백분율 2 2 4 6 6 3" xfId="48146"/>
    <cellStyle name="백분율 2 2 4 6 7" xfId="18170"/>
    <cellStyle name="백분율 2 2 4 6 8" xfId="34486"/>
    <cellStyle name="백분율 2 2 4 7" xfId="1446"/>
    <cellStyle name="백분율 2 2 4 7 2" xfId="2726"/>
    <cellStyle name="백분율 2 2 4 7 2 2" xfId="6126"/>
    <cellStyle name="백분율 2 2 4 7 2 2 2" xfId="22866"/>
    <cellStyle name="백분율 2 2 4 7 2 2 3" xfId="39586"/>
    <cellStyle name="백분율 2 2 4 7 2 3" xfId="9546"/>
    <cellStyle name="백분율 2 2 4 7 2 3 2" xfId="26286"/>
    <cellStyle name="백분율 2 2 4 7 2 3 3" xfId="43006"/>
    <cellStyle name="백분율 2 2 4 7 2 4" xfId="12966"/>
    <cellStyle name="백분율 2 2 4 7 2 4 2" xfId="29706"/>
    <cellStyle name="백분율 2 2 4 7 2 4 3" xfId="46426"/>
    <cellStyle name="백분율 2 2 4 7 2 5" xfId="16386"/>
    <cellStyle name="백분율 2 2 4 7 2 5 2" xfId="33126"/>
    <cellStyle name="백분율 2 2 4 7 2 5 3" xfId="49846"/>
    <cellStyle name="백분율 2 2 4 7 2 6" xfId="19870"/>
    <cellStyle name="백분율 2 2 4 7 2 7" xfId="36186"/>
    <cellStyle name="백분율 2 2 4 7 3" xfId="4846"/>
    <cellStyle name="백분율 2 2 4 7 3 2" xfId="21586"/>
    <cellStyle name="백분율 2 2 4 7 3 3" xfId="38306"/>
    <cellStyle name="백분율 2 2 4 7 4" xfId="8266"/>
    <cellStyle name="백분율 2 2 4 7 4 2" xfId="25006"/>
    <cellStyle name="백분율 2 2 4 7 4 3" xfId="41726"/>
    <cellStyle name="백분율 2 2 4 7 5" xfId="11686"/>
    <cellStyle name="백분율 2 2 4 7 5 2" xfId="28426"/>
    <cellStyle name="백분율 2 2 4 7 5 3" xfId="45146"/>
    <cellStyle name="백분율 2 2 4 7 6" xfId="15106"/>
    <cellStyle name="백분율 2 2 4 7 6 2" xfId="31846"/>
    <cellStyle name="백분율 2 2 4 7 6 3" xfId="48566"/>
    <cellStyle name="백분율 2 2 4 7 7" xfId="18590"/>
    <cellStyle name="백분율 2 2 4 7 8" xfId="34906"/>
    <cellStyle name="백분율 2 2 4 8" xfId="1866"/>
    <cellStyle name="백분율 2 2 4 8 2" xfId="5266"/>
    <cellStyle name="백분율 2 2 4 8 2 2" xfId="22006"/>
    <cellStyle name="백분율 2 2 4 8 2 3" xfId="38726"/>
    <cellStyle name="백분율 2 2 4 8 3" xfId="8686"/>
    <cellStyle name="백분율 2 2 4 8 3 2" xfId="25426"/>
    <cellStyle name="백분율 2 2 4 8 3 3" xfId="42146"/>
    <cellStyle name="백분율 2 2 4 8 4" xfId="12106"/>
    <cellStyle name="백분율 2 2 4 8 4 2" xfId="28846"/>
    <cellStyle name="백분율 2 2 4 8 4 3" xfId="45566"/>
    <cellStyle name="백분율 2 2 4 8 5" xfId="15526"/>
    <cellStyle name="백분율 2 2 4 8 5 2" xfId="32266"/>
    <cellStyle name="백분율 2 2 4 8 5 3" xfId="48986"/>
    <cellStyle name="백분율 2 2 4 8 6" xfId="19010"/>
    <cellStyle name="백분율 2 2 4 8 7" xfId="35326"/>
    <cellStyle name="백분율 2 2 4 9" xfId="3146"/>
    <cellStyle name="백분율 2 2 4 9 2" xfId="6546"/>
    <cellStyle name="백분율 2 2 4 9 2 2" xfId="23286"/>
    <cellStyle name="백분율 2 2 4 9 2 3" xfId="40006"/>
    <cellStyle name="백분율 2 2 4 9 3" xfId="9966"/>
    <cellStyle name="백분율 2 2 4 9 3 2" xfId="26706"/>
    <cellStyle name="백분율 2 2 4 9 3 3" xfId="43426"/>
    <cellStyle name="백분율 2 2 4 9 4" xfId="13386"/>
    <cellStyle name="백분율 2 2 4 9 4 2" xfId="30126"/>
    <cellStyle name="백분율 2 2 4 9 4 3" xfId="46846"/>
    <cellStyle name="백분율 2 2 4 9 5" xfId="16806"/>
    <cellStyle name="백분율 2 2 4 9 5 2" xfId="33546"/>
    <cellStyle name="백분율 2 2 4 9 5 3" xfId="50266"/>
    <cellStyle name="백분율 2 2 4 9 6" xfId="20290"/>
    <cellStyle name="백분율 2 2 4 9 7" xfId="36606"/>
    <cellStyle name="백분율 2 2 5" xfId="599"/>
    <cellStyle name="백분율 2 2 5 10" xfId="10446"/>
    <cellStyle name="백분율 2 2 5 10 2" xfId="27186"/>
    <cellStyle name="백분율 2 2 5 10 3" xfId="43906"/>
    <cellStyle name="백분율 2 2 5 11" xfId="13866"/>
    <cellStyle name="백분율 2 2 5 11 2" xfId="30606"/>
    <cellStyle name="백분율 2 2 5 11 3" xfId="47326"/>
    <cellStyle name="백분율 2 2 5 12" xfId="17350"/>
    <cellStyle name="백분율 2 2 5 13" xfId="34086"/>
    <cellStyle name="백분율 2 2 5 2" xfId="819"/>
    <cellStyle name="백분율 2 2 5 2 10" xfId="14086"/>
    <cellStyle name="백분율 2 2 5 2 10 2" xfId="30826"/>
    <cellStyle name="백분율 2 2 5 2 10 3" xfId="47546"/>
    <cellStyle name="백분율 2 2 5 2 11" xfId="17570"/>
    <cellStyle name="백분율 2 2 5 2 12" xfId="34306"/>
    <cellStyle name="백분율 2 2 5 2 2" xfId="1286"/>
    <cellStyle name="백분율 2 2 5 2 2 2" xfId="2566"/>
    <cellStyle name="백분율 2 2 5 2 2 2 2" xfId="5966"/>
    <cellStyle name="백분율 2 2 5 2 2 2 2 2" xfId="22706"/>
    <cellStyle name="백분율 2 2 5 2 2 2 2 3" xfId="39426"/>
    <cellStyle name="백분율 2 2 5 2 2 2 3" xfId="9386"/>
    <cellStyle name="백분율 2 2 5 2 2 2 3 2" xfId="26126"/>
    <cellStyle name="백분율 2 2 5 2 2 2 3 3" xfId="42846"/>
    <cellStyle name="백분율 2 2 5 2 2 2 4" xfId="12806"/>
    <cellStyle name="백분율 2 2 5 2 2 2 4 2" xfId="29546"/>
    <cellStyle name="백분율 2 2 5 2 2 2 4 3" xfId="46266"/>
    <cellStyle name="백분율 2 2 5 2 2 2 5" xfId="16226"/>
    <cellStyle name="백분율 2 2 5 2 2 2 5 2" xfId="32966"/>
    <cellStyle name="백분율 2 2 5 2 2 2 5 3" xfId="49686"/>
    <cellStyle name="백분율 2 2 5 2 2 2 6" xfId="19710"/>
    <cellStyle name="백분율 2 2 5 2 2 2 7" xfId="36026"/>
    <cellStyle name="백분율 2 2 5 2 2 3" xfId="4686"/>
    <cellStyle name="백분율 2 2 5 2 2 3 2" xfId="21426"/>
    <cellStyle name="백분율 2 2 5 2 2 3 3" xfId="38146"/>
    <cellStyle name="백분율 2 2 5 2 2 4" xfId="8106"/>
    <cellStyle name="백분율 2 2 5 2 2 4 2" xfId="24846"/>
    <cellStyle name="백분율 2 2 5 2 2 4 3" xfId="41566"/>
    <cellStyle name="백분율 2 2 5 2 2 5" xfId="11526"/>
    <cellStyle name="백분율 2 2 5 2 2 5 2" xfId="28266"/>
    <cellStyle name="백분율 2 2 5 2 2 5 3" xfId="44986"/>
    <cellStyle name="백분율 2 2 5 2 2 6" xfId="14946"/>
    <cellStyle name="백분율 2 2 5 2 2 6 2" xfId="31686"/>
    <cellStyle name="백분율 2 2 5 2 2 6 3" xfId="48406"/>
    <cellStyle name="백분율 2 2 5 2 2 7" xfId="18430"/>
    <cellStyle name="백분율 2 2 5 2 2 8" xfId="34746"/>
    <cellStyle name="백분율 2 2 5 2 3" xfId="1686"/>
    <cellStyle name="백분율 2 2 5 2 3 2" xfId="2966"/>
    <cellStyle name="백분율 2 2 5 2 3 2 2" xfId="6366"/>
    <cellStyle name="백분율 2 2 5 2 3 2 2 2" xfId="23106"/>
    <cellStyle name="백분율 2 2 5 2 3 2 2 3" xfId="39826"/>
    <cellStyle name="백분율 2 2 5 2 3 2 3" xfId="9786"/>
    <cellStyle name="백분율 2 2 5 2 3 2 3 2" xfId="26526"/>
    <cellStyle name="백분율 2 2 5 2 3 2 3 3" xfId="43246"/>
    <cellStyle name="백분율 2 2 5 2 3 2 4" xfId="13206"/>
    <cellStyle name="백분율 2 2 5 2 3 2 4 2" xfId="29946"/>
    <cellStyle name="백분율 2 2 5 2 3 2 4 3" xfId="46666"/>
    <cellStyle name="백분율 2 2 5 2 3 2 5" xfId="16626"/>
    <cellStyle name="백분율 2 2 5 2 3 2 5 2" xfId="33366"/>
    <cellStyle name="백분율 2 2 5 2 3 2 5 3" xfId="50086"/>
    <cellStyle name="백분율 2 2 5 2 3 2 6" xfId="20110"/>
    <cellStyle name="백분율 2 2 5 2 3 2 7" xfId="36426"/>
    <cellStyle name="백분율 2 2 5 2 3 3" xfId="5086"/>
    <cellStyle name="백분율 2 2 5 2 3 3 2" xfId="21826"/>
    <cellStyle name="백분율 2 2 5 2 3 3 3" xfId="38546"/>
    <cellStyle name="백분율 2 2 5 2 3 4" xfId="8506"/>
    <cellStyle name="백분율 2 2 5 2 3 4 2" xfId="25246"/>
    <cellStyle name="백분율 2 2 5 2 3 4 3" xfId="41966"/>
    <cellStyle name="백분율 2 2 5 2 3 5" xfId="11926"/>
    <cellStyle name="백분율 2 2 5 2 3 5 2" xfId="28666"/>
    <cellStyle name="백분율 2 2 5 2 3 5 3" xfId="45386"/>
    <cellStyle name="백분율 2 2 5 2 3 6" xfId="15346"/>
    <cellStyle name="백분율 2 2 5 2 3 6 2" xfId="32086"/>
    <cellStyle name="백분율 2 2 5 2 3 6 3" xfId="48806"/>
    <cellStyle name="백분율 2 2 5 2 3 7" xfId="18830"/>
    <cellStyle name="백분율 2 2 5 2 3 8" xfId="35146"/>
    <cellStyle name="백분율 2 2 5 2 4" xfId="2106"/>
    <cellStyle name="백분율 2 2 5 2 4 2" xfId="5506"/>
    <cellStyle name="백분율 2 2 5 2 4 2 2" xfId="22246"/>
    <cellStyle name="백분율 2 2 5 2 4 2 3" xfId="38966"/>
    <cellStyle name="백분율 2 2 5 2 4 3" xfId="8926"/>
    <cellStyle name="백분율 2 2 5 2 4 3 2" xfId="25666"/>
    <cellStyle name="백분율 2 2 5 2 4 3 3" xfId="42386"/>
    <cellStyle name="백분율 2 2 5 2 4 4" xfId="12346"/>
    <cellStyle name="백분율 2 2 5 2 4 4 2" xfId="29086"/>
    <cellStyle name="백분율 2 2 5 2 4 4 3" xfId="45806"/>
    <cellStyle name="백분율 2 2 5 2 4 5" xfId="15766"/>
    <cellStyle name="백분율 2 2 5 2 4 5 2" xfId="32506"/>
    <cellStyle name="백분율 2 2 5 2 4 5 3" xfId="49226"/>
    <cellStyle name="백분율 2 2 5 2 4 6" xfId="19250"/>
    <cellStyle name="백분율 2 2 5 2 4 7" xfId="35566"/>
    <cellStyle name="백분율 2 2 5 2 5" xfId="3426"/>
    <cellStyle name="백분율 2 2 5 2 5 2" xfId="6826"/>
    <cellStyle name="백분율 2 2 5 2 5 2 2" xfId="23566"/>
    <cellStyle name="백분율 2 2 5 2 5 2 3" xfId="40286"/>
    <cellStyle name="백분율 2 2 5 2 5 3" xfId="10246"/>
    <cellStyle name="백분율 2 2 5 2 5 3 2" xfId="26986"/>
    <cellStyle name="백분율 2 2 5 2 5 3 3" xfId="43706"/>
    <cellStyle name="백분율 2 2 5 2 5 4" xfId="13666"/>
    <cellStyle name="백분율 2 2 5 2 5 4 2" xfId="30406"/>
    <cellStyle name="백분율 2 2 5 2 5 4 3" xfId="47126"/>
    <cellStyle name="백분율 2 2 5 2 5 5" xfId="17086"/>
    <cellStyle name="백분율 2 2 5 2 5 5 2" xfId="33826"/>
    <cellStyle name="백분율 2 2 5 2 5 5 3" xfId="50546"/>
    <cellStyle name="백분율 2 2 5 2 5 6" xfId="20570"/>
    <cellStyle name="백분율 2 2 5 2 5 7" xfId="36886"/>
    <cellStyle name="백분율 2 2 5 2 6" xfId="4246"/>
    <cellStyle name="백분율 2 2 5 2 6 2" xfId="7666"/>
    <cellStyle name="백분율 2 2 5 2 6 2 2" xfId="24406"/>
    <cellStyle name="백분율 2 2 5 2 6 2 3" xfId="41126"/>
    <cellStyle name="백분율 2 2 5 2 6 3" xfId="11086"/>
    <cellStyle name="백분율 2 2 5 2 6 3 2" xfId="27826"/>
    <cellStyle name="백분율 2 2 5 2 6 3 3" xfId="44546"/>
    <cellStyle name="백분율 2 2 5 2 6 4" xfId="14506"/>
    <cellStyle name="백분율 2 2 5 2 6 4 2" xfId="31246"/>
    <cellStyle name="백분율 2 2 5 2 6 4 3" xfId="47966"/>
    <cellStyle name="백분율 2 2 5 2 6 5" xfId="17990"/>
    <cellStyle name="백분율 2 2 5 2 6 6" xfId="37706"/>
    <cellStyle name="백분율 2 2 5 2 7" xfId="3846"/>
    <cellStyle name="백분율 2 2 5 2 7 2" xfId="20986"/>
    <cellStyle name="백분율 2 2 5 2 7 3" xfId="37306"/>
    <cellStyle name="백분율 2 2 5 2 8" xfId="7246"/>
    <cellStyle name="백분율 2 2 5 2 8 2" xfId="23986"/>
    <cellStyle name="백분율 2 2 5 2 8 3" xfId="40706"/>
    <cellStyle name="백분율 2 2 5 2 9" xfId="10666"/>
    <cellStyle name="백분율 2 2 5 2 9 2" xfId="27406"/>
    <cellStyle name="백분율 2 2 5 2 9 3" xfId="44126"/>
    <cellStyle name="백분율 2 2 5 3" xfId="1126"/>
    <cellStyle name="백분율 2 2 5 3 2" xfId="2406"/>
    <cellStyle name="백분율 2 2 5 3 2 2" xfId="5806"/>
    <cellStyle name="백분율 2 2 5 3 2 2 2" xfId="22546"/>
    <cellStyle name="백분율 2 2 5 3 2 2 3" xfId="39266"/>
    <cellStyle name="백분율 2 2 5 3 2 3" xfId="9226"/>
    <cellStyle name="백분율 2 2 5 3 2 3 2" xfId="25966"/>
    <cellStyle name="백분율 2 2 5 3 2 3 3" xfId="42686"/>
    <cellStyle name="백분율 2 2 5 3 2 4" xfId="12646"/>
    <cellStyle name="백분율 2 2 5 3 2 4 2" xfId="29386"/>
    <cellStyle name="백분율 2 2 5 3 2 4 3" xfId="46106"/>
    <cellStyle name="백분율 2 2 5 3 2 5" xfId="16066"/>
    <cellStyle name="백분율 2 2 5 3 2 5 2" xfId="32806"/>
    <cellStyle name="백분율 2 2 5 3 2 5 3" xfId="49526"/>
    <cellStyle name="백분율 2 2 5 3 2 6" xfId="19550"/>
    <cellStyle name="백분율 2 2 5 3 2 7" xfId="35866"/>
    <cellStyle name="백분율 2 2 5 3 3" xfId="4526"/>
    <cellStyle name="백분율 2 2 5 3 3 2" xfId="21266"/>
    <cellStyle name="백분율 2 2 5 3 3 3" xfId="37986"/>
    <cellStyle name="백분율 2 2 5 3 4" xfId="7946"/>
    <cellStyle name="백분율 2 2 5 3 4 2" xfId="24686"/>
    <cellStyle name="백분율 2 2 5 3 4 3" xfId="41406"/>
    <cellStyle name="백분율 2 2 5 3 5" xfId="11366"/>
    <cellStyle name="백분율 2 2 5 3 5 2" xfId="28106"/>
    <cellStyle name="백분율 2 2 5 3 5 3" xfId="44826"/>
    <cellStyle name="백분율 2 2 5 3 6" xfId="14786"/>
    <cellStyle name="백분율 2 2 5 3 6 2" xfId="31526"/>
    <cellStyle name="백분율 2 2 5 3 6 3" xfId="48246"/>
    <cellStyle name="백분율 2 2 5 3 7" xfId="18270"/>
    <cellStyle name="백분율 2 2 5 3 8" xfId="34586"/>
    <cellStyle name="백분율 2 2 5 4" xfId="1466"/>
    <cellStyle name="백분율 2 2 5 4 2" xfId="2746"/>
    <cellStyle name="백분율 2 2 5 4 2 2" xfId="6146"/>
    <cellStyle name="백분율 2 2 5 4 2 2 2" xfId="22886"/>
    <cellStyle name="백분율 2 2 5 4 2 2 3" xfId="39606"/>
    <cellStyle name="백분율 2 2 5 4 2 3" xfId="9566"/>
    <cellStyle name="백분율 2 2 5 4 2 3 2" xfId="26306"/>
    <cellStyle name="백분율 2 2 5 4 2 3 3" xfId="43026"/>
    <cellStyle name="백분율 2 2 5 4 2 4" xfId="12986"/>
    <cellStyle name="백분율 2 2 5 4 2 4 2" xfId="29726"/>
    <cellStyle name="백분율 2 2 5 4 2 4 3" xfId="46446"/>
    <cellStyle name="백분율 2 2 5 4 2 5" xfId="16406"/>
    <cellStyle name="백분율 2 2 5 4 2 5 2" xfId="33146"/>
    <cellStyle name="백분율 2 2 5 4 2 5 3" xfId="49866"/>
    <cellStyle name="백분율 2 2 5 4 2 6" xfId="19890"/>
    <cellStyle name="백분율 2 2 5 4 2 7" xfId="36206"/>
    <cellStyle name="백분율 2 2 5 4 3" xfId="4866"/>
    <cellStyle name="백분율 2 2 5 4 3 2" xfId="21606"/>
    <cellStyle name="백분율 2 2 5 4 3 3" xfId="38326"/>
    <cellStyle name="백분율 2 2 5 4 4" xfId="8286"/>
    <cellStyle name="백분율 2 2 5 4 4 2" xfId="25026"/>
    <cellStyle name="백분율 2 2 5 4 4 3" xfId="41746"/>
    <cellStyle name="백분율 2 2 5 4 5" xfId="11706"/>
    <cellStyle name="백분율 2 2 5 4 5 2" xfId="28446"/>
    <cellStyle name="백분율 2 2 5 4 5 3" xfId="45166"/>
    <cellStyle name="백분율 2 2 5 4 6" xfId="15126"/>
    <cellStyle name="백분율 2 2 5 4 6 2" xfId="31866"/>
    <cellStyle name="백분율 2 2 5 4 6 3" xfId="48586"/>
    <cellStyle name="백분율 2 2 5 4 7" xfId="18610"/>
    <cellStyle name="백분율 2 2 5 4 8" xfId="34926"/>
    <cellStyle name="백분율 2 2 5 5" xfId="1886"/>
    <cellStyle name="백분율 2 2 5 5 2" xfId="5286"/>
    <cellStyle name="백분율 2 2 5 5 2 2" xfId="22026"/>
    <cellStyle name="백분율 2 2 5 5 2 3" xfId="38746"/>
    <cellStyle name="백분율 2 2 5 5 3" xfId="8706"/>
    <cellStyle name="백분율 2 2 5 5 3 2" xfId="25446"/>
    <cellStyle name="백분율 2 2 5 5 3 3" xfId="42166"/>
    <cellStyle name="백분율 2 2 5 5 4" xfId="12126"/>
    <cellStyle name="백분율 2 2 5 5 4 2" xfId="28866"/>
    <cellStyle name="백분율 2 2 5 5 4 3" xfId="45586"/>
    <cellStyle name="백분율 2 2 5 5 5" xfId="15546"/>
    <cellStyle name="백분율 2 2 5 5 5 2" xfId="32286"/>
    <cellStyle name="백분율 2 2 5 5 5 3" xfId="49006"/>
    <cellStyle name="백분율 2 2 5 5 6" xfId="19030"/>
    <cellStyle name="백분율 2 2 5 5 7" xfId="35346"/>
    <cellStyle name="백분율 2 2 5 6" xfId="3206"/>
    <cellStyle name="백분율 2 2 5 6 2" xfId="6606"/>
    <cellStyle name="백분율 2 2 5 6 2 2" xfId="23346"/>
    <cellStyle name="백분율 2 2 5 6 2 3" xfId="40066"/>
    <cellStyle name="백분율 2 2 5 6 3" xfId="10026"/>
    <cellStyle name="백분율 2 2 5 6 3 2" xfId="26766"/>
    <cellStyle name="백분율 2 2 5 6 3 3" xfId="43486"/>
    <cellStyle name="백분율 2 2 5 6 4" xfId="13446"/>
    <cellStyle name="백분율 2 2 5 6 4 2" xfId="30186"/>
    <cellStyle name="백분율 2 2 5 6 4 3" xfId="46906"/>
    <cellStyle name="백분율 2 2 5 6 5" xfId="16866"/>
    <cellStyle name="백분율 2 2 5 6 5 2" xfId="33606"/>
    <cellStyle name="백분율 2 2 5 6 5 3" xfId="50326"/>
    <cellStyle name="백분율 2 2 5 6 6" xfId="20350"/>
    <cellStyle name="백분율 2 2 5 6 7" xfId="36666"/>
    <cellStyle name="백분율 2 2 5 7" xfId="4026"/>
    <cellStyle name="백분율 2 2 5 7 2" xfId="7446"/>
    <cellStyle name="백분율 2 2 5 7 2 2" xfId="24186"/>
    <cellStyle name="백분율 2 2 5 7 2 3" xfId="40906"/>
    <cellStyle name="백분율 2 2 5 7 3" xfId="10866"/>
    <cellStyle name="백분율 2 2 5 7 3 2" xfId="27606"/>
    <cellStyle name="백분율 2 2 5 7 3 3" xfId="44326"/>
    <cellStyle name="백분율 2 2 5 7 4" xfId="14286"/>
    <cellStyle name="백분율 2 2 5 7 4 2" xfId="31026"/>
    <cellStyle name="백분율 2 2 5 7 4 3" xfId="47746"/>
    <cellStyle name="백분율 2 2 5 7 5" xfId="17770"/>
    <cellStyle name="백분율 2 2 5 7 6" xfId="37486"/>
    <cellStyle name="백분율 2 2 5 8" xfId="3626"/>
    <cellStyle name="백분율 2 2 5 8 2" xfId="20766"/>
    <cellStyle name="백분율 2 2 5 8 3" xfId="37086"/>
    <cellStyle name="백분율 2 2 5 9" xfId="7026"/>
    <cellStyle name="백분율 2 2 5 9 2" xfId="23766"/>
    <cellStyle name="백분율 2 2 5 9 3" xfId="40486"/>
    <cellStyle name="백분율 2 2 6" xfId="619"/>
    <cellStyle name="백분율 2 2 6 10" xfId="10466"/>
    <cellStyle name="백분율 2 2 6 10 2" xfId="27206"/>
    <cellStyle name="백분율 2 2 6 10 3" xfId="43926"/>
    <cellStyle name="백분율 2 2 6 11" xfId="13886"/>
    <cellStyle name="백분율 2 2 6 11 2" xfId="30626"/>
    <cellStyle name="백분율 2 2 6 11 3" xfId="47346"/>
    <cellStyle name="백분율 2 2 6 12" xfId="17370"/>
    <cellStyle name="백분율 2 2 6 13" xfId="34106"/>
    <cellStyle name="백분율 2 2 6 2" xfId="839"/>
    <cellStyle name="백분율 2 2 6 2 10" xfId="14106"/>
    <cellStyle name="백분율 2 2 6 2 10 2" xfId="30846"/>
    <cellStyle name="백분율 2 2 6 2 10 3" xfId="47566"/>
    <cellStyle name="백분율 2 2 6 2 11" xfId="17590"/>
    <cellStyle name="백분율 2 2 6 2 12" xfId="34326"/>
    <cellStyle name="백분율 2 2 6 2 2" xfId="1306"/>
    <cellStyle name="백분율 2 2 6 2 2 2" xfId="2586"/>
    <cellStyle name="백분율 2 2 6 2 2 2 2" xfId="5986"/>
    <cellStyle name="백분율 2 2 6 2 2 2 2 2" xfId="22726"/>
    <cellStyle name="백분율 2 2 6 2 2 2 2 3" xfId="39446"/>
    <cellStyle name="백분율 2 2 6 2 2 2 3" xfId="9406"/>
    <cellStyle name="백분율 2 2 6 2 2 2 3 2" xfId="26146"/>
    <cellStyle name="백분율 2 2 6 2 2 2 3 3" xfId="42866"/>
    <cellStyle name="백분율 2 2 6 2 2 2 4" xfId="12826"/>
    <cellStyle name="백분율 2 2 6 2 2 2 4 2" xfId="29566"/>
    <cellStyle name="백분율 2 2 6 2 2 2 4 3" xfId="46286"/>
    <cellStyle name="백분율 2 2 6 2 2 2 5" xfId="16246"/>
    <cellStyle name="백분율 2 2 6 2 2 2 5 2" xfId="32986"/>
    <cellStyle name="백분율 2 2 6 2 2 2 5 3" xfId="49706"/>
    <cellStyle name="백분율 2 2 6 2 2 2 6" xfId="19730"/>
    <cellStyle name="백분율 2 2 6 2 2 2 7" xfId="36046"/>
    <cellStyle name="백분율 2 2 6 2 2 3" xfId="4706"/>
    <cellStyle name="백분율 2 2 6 2 2 3 2" xfId="21446"/>
    <cellStyle name="백분율 2 2 6 2 2 3 3" xfId="38166"/>
    <cellStyle name="백분율 2 2 6 2 2 4" xfId="8126"/>
    <cellStyle name="백분율 2 2 6 2 2 4 2" xfId="24866"/>
    <cellStyle name="백분율 2 2 6 2 2 4 3" xfId="41586"/>
    <cellStyle name="백분율 2 2 6 2 2 5" xfId="11546"/>
    <cellStyle name="백분율 2 2 6 2 2 5 2" xfId="28286"/>
    <cellStyle name="백분율 2 2 6 2 2 5 3" xfId="45006"/>
    <cellStyle name="백분율 2 2 6 2 2 6" xfId="14966"/>
    <cellStyle name="백분율 2 2 6 2 2 6 2" xfId="31706"/>
    <cellStyle name="백분율 2 2 6 2 2 6 3" xfId="48426"/>
    <cellStyle name="백분율 2 2 6 2 2 7" xfId="18450"/>
    <cellStyle name="백분율 2 2 6 2 2 8" xfId="34766"/>
    <cellStyle name="백분율 2 2 6 2 3" xfId="1706"/>
    <cellStyle name="백분율 2 2 6 2 3 2" xfId="2986"/>
    <cellStyle name="백분율 2 2 6 2 3 2 2" xfId="6386"/>
    <cellStyle name="백분율 2 2 6 2 3 2 2 2" xfId="23126"/>
    <cellStyle name="백분율 2 2 6 2 3 2 2 3" xfId="39846"/>
    <cellStyle name="백분율 2 2 6 2 3 2 3" xfId="9806"/>
    <cellStyle name="백분율 2 2 6 2 3 2 3 2" xfId="26546"/>
    <cellStyle name="백분율 2 2 6 2 3 2 3 3" xfId="43266"/>
    <cellStyle name="백분율 2 2 6 2 3 2 4" xfId="13226"/>
    <cellStyle name="백분율 2 2 6 2 3 2 4 2" xfId="29966"/>
    <cellStyle name="백분율 2 2 6 2 3 2 4 3" xfId="46686"/>
    <cellStyle name="백분율 2 2 6 2 3 2 5" xfId="16646"/>
    <cellStyle name="백분율 2 2 6 2 3 2 5 2" xfId="33386"/>
    <cellStyle name="백분율 2 2 6 2 3 2 5 3" xfId="50106"/>
    <cellStyle name="백분율 2 2 6 2 3 2 6" xfId="20130"/>
    <cellStyle name="백분율 2 2 6 2 3 2 7" xfId="36446"/>
    <cellStyle name="백분율 2 2 6 2 3 3" xfId="5106"/>
    <cellStyle name="백분율 2 2 6 2 3 3 2" xfId="21846"/>
    <cellStyle name="백분율 2 2 6 2 3 3 3" xfId="38566"/>
    <cellStyle name="백분율 2 2 6 2 3 4" xfId="8526"/>
    <cellStyle name="백분율 2 2 6 2 3 4 2" xfId="25266"/>
    <cellStyle name="백분율 2 2 6 2 3 4 3" xfId="41986"/>
    <cellStyle name="백분율 2 2 6 2 3 5" xfId="11946"/>
    <cellStyle name="백분율 2 2 6 2 3 5 2" xfId="28686"/>
    <cellStyle name="백분율 2 2 6 2 3 5 3" xfId="45406"/>
    <cellStyle name="백분율 2 2 6 2 3 6" xfId="15366"/>
    <cellStyle name="백분율 2 2 6 2 3 6 2" xfId="32106"/>
    <cellStyle name="백분율 2 2 6 2 3 6 3" xfId="48826"/>
    <cellStyle name="백분율 2 2 6 2 3 7" xfId="18850"/>
    <cellStyle name="백분율 2 2 6 2 3 8" xfId="35166"/>
    <cellStyle name="백분율 2 2 6 2 4" xfId="2126"/>
    <cellStyle name="백분율 2 2 6 2 4 2" xfId="5526"/>
    <cellStyle name="백분율 2 2 6 2 4 2 2" xfId="22266"/>
    <cellStyle name="백분율 2 2 6 2 4 2 3" xfId="38986"/>
    <cellStyle name="백분율 2 2 6 2 4 3" xfId="8946"/>
    <cellStyle name="백분율 2 2 6 2 4 3 2" xfId="25686"/>
    <cellStyle name="백분율 2 2 6 2 4 3 3" xfId="42406"/>
    <cellStyle name="백분율 2 2 6 2 4 4" xfId="12366"/>
    <cellStyle name="백분율 2 2 6 2 4 4 2" xfId="29106"/>
    <cellStyle name="백분율 2 2 6 2 4 4 3" xfId="45826"/>
    <cellStyle name="백분율 2 2 6 2 4 5" xfId="15786"/>
    <cellStyle name="백분율 2 2 6 2 4 5 2" xfId="32526"/>
    <cellStyle name="백분율 2 2 6 2 4 5 3" xfId="49246"/>
    <cellStyle name="백분율 2 2 6 2 4 6" xfId="19270"/>
    <cellStyle name="백분율 2 2 6 2 4 7" xfId="35586"/>
    <cellStyle name="백분율 2 2 6 2 5" xfId="3446"/>
    <cellStyle name="백분율 2 2 6 2 5 2" xfId="6846"/>
    <cellStyle name="백분율 2 2 6 2 5 2 2" xfId="23586"/>
    <cellStyle name="백분율 2 2 6 2 5 2 3" xfId="40306"/>
    <cellStyle name="백분율 2 2 6 2 5 3" xfId="10266"/>
    <cellStyle name="백분율 2 2 6 2 5 3 2" xfId="27006"/>
    <cellStyle name="백분율 2 2 6 2 5 3 3" xfId="43726"/>
    <cellStyle name="백분율 2 2 6 2 5 4" xfId="13686"/>
    <cellStyle name="백분율 2 2 6 2 5 4 2" xfId="30426"/>
    <cellStyle name="백분율 2 2 6 2 5 4 3" xfId="47146"/>
    <cellStyle name="백분율 2 2 6 2 5 5" xfId="17106"/>
    <cellStyle name="백분율 2 2 6 2 5 5 2" xfId="33846"/>
    <cellStyle name="백분율 2 2 6 2 5 5 3" xfId="50566"/>
    <cellStyle name="백분율 2 2 6 2 5 6" xfId="20590"/>
    <cellStyle name="백분율 2 2 6 2 5 7" xfId="36906"/>
    <cellStyle name="백분율 2 2 6 2 6" xfId="4266"/>
    <cellStyle name="백분율 2 2 6 2 6 2" xfId="7686"/>
    <cellStyle name="백분율 2 2 6 2 6 2 2" xfId="24426"/>
    <cellStyle name="백분율 2 2 6 2 6 2 3" xfId="41146"/>
    <cellStyle name="백분율 2 2 6 2 6 3" xfId="11106"/>
    <cellStyle name="백분율 2 2 6 2 6 3 2" xfId="27846"/>
    <cellStyle name="백분율 2 2 6 2 6 3 3" xfId="44566"/>
    <cellStyle name="백분율 2 2 6 2 6 4" xfId="14526"/>
    <cellStyle name="백분율 2 2 6 2 6 4 2" xfId="31266"/>
    <cellStyle name="백분율 2 2 6 2 6 4 3" xfId="47986"/>
    <cellStyle name="백분율 2 2 6 2 6 5" xfId="18010"/>
    <cellStyle name="백분율 2 2 6 2 6 6" xfId="37726"/>
    <cellStyle name="백분율 2 2 6 2 7" xfId="3866"/>
    <cellStyle name="백분율 2 2 6 2 7 2" xfId="21006"/>
    <cellStyle name="백분율 2 2 6 2 7 3" xfId="37326"/>
    <cellStyle name="백분율 2 2 6 2 8" xfId="7266"/>
    <cellStyle name="백분율 2 2 6 2 8 2" xfId="24006"/>
    <cellStyle name="백분율 2 2 6 2 8 3" xfId="40726"/>
    <cellStyle name="백분율 2 2 6 2 9" xfId="10686"/>
    <cellStyle name="백분율 2 2 6 2 9 2" xfId="27426"/>
    <cellStyle name="백분율 2 2 6 2 9 3" xfId="44146"/>
    <cellStyle name="백분율 2 2 6 3" xfId="1146"/>
    <cellStyle name="백분율 2 2 6 3 2" xfId="2426"/>
    <cellStyle name="백분율 2 2 6 3 2 2" xfId="5826"/>
    <cellStyle name="백분율 2 2 6 3 2 2 2" xfId="22566"/>
    <cellStyle name="백분율 2 2 6 3 2 2 3" xfId="39286"/>
    <cellStyle name="백분율 2 2 6 3 2 3" xfId="9246"/>
    <cellStyle name="백분율 2 2 6 3 2 3 2" xfId="25986"/>
    <cellStyle name="백분율 2 2 6 3 2 3 3" xfId="42706"/>
    <cellStyle name="백분율 2 2 6 3 2 4" xfId="12666"/>
    <cellStyle name="백분율 2 2 6 3 2 4 2" xfId="29406"/>
    <cellStyle name="백분율 2 2 6 3 2 4 3" xfId="46126"/>
    <cellStyle name="백분율 2 2 6 3 2 5" xfId="16086"/>
    <cellStyle name="백분율 2 2 6 3 2 5 2" xfId="32826"/>
    <cellStyle name="백분율 2 2 6 3 2 5 3" xfId="49546"/>
    <cellStyle name="백분율 2 2 6 3 2 6" xfId="19570"/>
    <cellStyle name="백분율 2 2 6 3 2 7" xfId="35886"/>
    <cellStyle name="백분율 2 2 6 3 3" xfId="4546"/>
    <cellStyle name="백분율 2 2 6 3 3 2" xfId="21286"/>
    <cellStyle name="백분율 2 2 6 3 3 3" xfId="38006"/>
    <cellStyle name="백분율 2 2 6 3 4" xfId="7966"/>
    <cellStyle name="백분율 2 2 6 3 4 2" xfId="24706"/>
    <cellStyle name="백분율 2 2 6 3 4 3" xfId="41426"/>
    <cellStyle name="백분율 2 2 6 3 5" xfId="11386"/>
    <cellStyle name="백분율 2 2 6 3 5 2" xfId="28126"/>
    <cellStyle name="백분율 2 2 6 3 5 3" xfId="44846"/>
    <cellStyle name="백분율 2 2 6 3 6" xfId="14806"/>
    <cellStyle name="백분율 2 2 6 3 6 2" xfId="31546"/>
    <cellStyle name="백분율 2 2 6 3 6 3" xfId="48266"/>
    <cellStyle name="백분율 2 2 6 3 7" xfId="18290"/>
    <cellStyle name="백분율 2 2 6 3 8" xfId="34606"/>
    <cellStyle name="백분율 2 2 6 4" xfId="1486"/>
    <cellStyle name="백분율 2 2 6 4 2" xfId="2766"/>
    <cellStyle name="백분율 2 2 6 4 2 2" xfId="6166"/>
    <cellStyle name="백분율 2 2 6 4 2 2 2" xfId="22906"/>
    <cellStyle name="백분율 2 2 6 4 2 2 3" xfId="39626"/>
    <cellStyle name="백분율 2 2 6 4 2 3" xfId="9586"/>
    <cellStyle name="백분율 2 2 6 4 2 3 2" xfId="26326"/>
    <cellStyle name="백분율 2 2 6 4 2 3 3" xfId="43046"/>
    <cellStyle name="백분율 2 2 6 4 2 4" xfId="13006"/>
    <cellStyle name="백분율 2 2 6 4 2 4 2" xfId="29746"/>
    <cellStyle name="백분율 2 2 6 4 2 4 3" xfId="46466"/>
    <cellStyle name="백분율 2 2 6 4 2 5" xfId="16426"/>
    <cellStyle name="백분율 2 2 6 4 2 5 2" xfId="33166"/>
    <cellStyle name="백분율 2 2 6 4 2 5 3" xfId="49886"/>
    <cellStyle name="백분율 2 2 6 4 2 6" xfId="19910"/>
    <cellStyle name="백분율 2 2 6 4 2 7" xfId="36226"/>
    <cellStyle name="백분율 2 2 6 4 3" xfId="4886"/>
    <cellStyle name="백분율 2 2 6 4 3 2" xfId="21626"/>
    <cellStyle name="백분율 2 2 6 4 3 3" xfId="38346"/>
    <cellStyle name="백분율 2 2 6 4 4" xfId="8306"/>
    <cellStyle name="백분율 2 2 6 4 4 2" xfId="25046"/>
    <cellStyle name="백분율 2 2 6 4 4 3" xfId="41766"/>
    <cellStyle name="백분율 2 2 6 4 5" xfId="11726"/>
    <cellStyle name="백분율 2 2 6 4 5 2" xfId="28466"/>
    <cellStyle name="백분율 2 2 6 4 5 3" xfId="45186"/>
    <cellStyle name="백분율 2 2 6 4 6" xfId="15146"/>
    <cellStyle name="백분율 2 2 6 4 6 2" xfId="31886"/>
    <cellStyle name="백분율 2 2 6 4 6 3" xfId="48606"/>
    <cellStyle name="백분율 2 2 6 4 7" xfId="18630"/>
    <cellStyle name="백분율 2 2 6 4 8" xfId="34946"/>
    <cellStyle name="백분율 2 2 6 5" xfId="1906"/>
    <cellStyle name="백분율 2 2 6 5 2" xfId="5306"/>
    <cellStyle name="백분율 2 2 6 5 2 2" xfId="22046"/>
    <cellStyle name="백분율 2 2 6 5 2 3" xfId="38766"/>
    <cellStyle name="백분율 2 2 6 5 3" xfId="8726"/>
    <cellStyle name="백분율 2 2 6 5 3 2" xfId="25466"/>
    <cellStyle name="백분율 2 2 6 5 3 3" xfId="42186"/>
    <cellStyle name="백분율 2 2 6 5 4" xfId="12146"/>
    <cellStyle name="백분율 2 2 6 5 4 2" xfId="28886"/>
    <cellStyle name="백분율 2 2 6 5 4 3" xfId="45606"/>
    <cellStyle name="백분율 2 2 6 5 5" xfId="15566"/>
    <cellStyle name="백분율 2 2 6 5 5 2" xfId="32306"/>
    <cellStyle name="백분율 2 2 6 5 5 3" xfId="49026"/>
    <cellStyle name="백분율 2 2 6 5 6" xfId="19050"/>
    <cellStyle name="백분율 2 2 6 5 7" xfId="35366"/>
    <cellStyle name="백분율 2 2 6 6" xfId="3226"/>
    <cellStyle name="백분율 2 2 6 6 2" xfId="6626"/>
    <cellStyle name="백분율 2 2 6 6 2 2" xfId="23366"/>
    <cellStyle name="백분율 2 2 6 6 2 3" xfId="40086"/>
    <cellStyle name="백분율 2 2 6 6 3" xfId="10046"/>
    <cellStyle name="백분율 2 2 6 6 3 2" xfId="26786"/>
    <cellStyle name="백분율 2 2 6 6 3 3" xfId="43506"/>
    <cellStyle name="백분율 2 2 6 6 4" xfId="13466"/>
    <cellStyle name="백분율 2 2 6 6 4 2" xfId="30206"/>
    <cellStyle name="백분율 2 2 6 6 4 3" xfId="46926"/>
    <cellStyle name="백분율 2 2 6 6 5" xfId="16886"/>
    <cellStyle name="백분율 2 2 6 6 5 2" xfId="33626"/>
    <cellStyle name="백분율 2 2 6 6 5 3" xfId="50346"/>
    <cellStyle name="백분율 2 2 6 6 6" xfId="20370"/>
    <cellStyle name="백분율 2 2 6 6 7" xfId="36686"/>
    <cellStyle name="백분율 2 2 6 7" xfId="4046"/>
    <cellStyle name="백분율 2 2 6 7 2" xfId="7466"/>
    <cellStyle name="백분율 2 2 6 7 2 2" xfId="24206"/>
    <cellStyle name="백분율 2 2 6 7 2 3" xfId="40926"/>
    <cellStyle name="백분율 2 2 6 7 3" xfId="10886"/>
    <cellStyle name="백분율 2 2 6 7 3 2" xfId="27626"/>
    <cellStyle name="백분율 2 2 6 7 3 3" xfId="44346"/>
    <cellStyle name="백분율 2 2 6 7 4" xfId="14306"/>
    <cellStyle name="백분율 2 2 6 7 4 2" xfId="31046"/>
    <cellStyle name="백분율 2 2 6 7 4 3" xfId="47766"/>
    <cellStyle name="백분율 2 2 6 7 5" xfId="17790"/>
    <cellStyle name="백분율 2 2 6 7 6" xfId="37506"/>
    <cellStyle name="백분율 2 2 6 8" xfId="3646"/>
    <cellStyle name="백분율 2 2 6 8 2" xfId="20786"/>
    <cellStyle name="백분율 2 2 6 8 3" xfId="37106"/>
    <cellStyle name="백분율 2 2 6 9" xfId="7046"/>
    <cellStyle name="백분율 2 2 6 9 2" xfId="23786"/>
    <cellStyle name="백분율 2 2 6 9 3" xfId="40506"/>
    <cellStyle name="백분율 2 2 7" xfId="639"/>
    <cellStyle name="백분율 2 2 7 10" xfId="10486"/>
    <cellStyle name="백분율 2 2 7 10 2" xfId="27226"/>
    <cellStyle name="백분율 2 2 7 10 3" xfId="43946"/>
    <cellStyle name="백분율 2 2 7 11" xfId="13906"/>
    <cellStyle name="백분율 2 2 7 11 2" xfId="30646"/>
    <cellStyle name="백분율 2 2 7 11 3" xfId="47366"/>
    <cellStyle name="백분율 2 2 7 12" xfId="17390"/>
    <cellStyle name="백분율 2 2 7 13" xfId="34126"/>
    <cellStyle name="백분율 2 2 7 2" xfId="859"/>
    <cellStyle name="백분율 2 2 7 2 10" xfId="14126"/>
    <cellStyle name="백분율 2 2 7 2 10 2" xfId="30866"/>
    <cellStyle name="백분율 2 2 7 2 10 3" xfId="47586"/>
    <cellStyle name="백분율 2 2 7 2 11" xfId="17610"/>
    <cellStyle name="백분율 2 2 7 2 12" xfId="34346"/>
    <cellStyle name="백분율 2 2 7 2 2" xfId="1326"/>
    <cellStyle name="백분율 2 2 7 2 2 2" xfId="2606"/>
    <cellStyle name="백분율 2 2 7 2 2 2 2" xfId="6006"/>
    <cellStyle name="백분율 2 2 7 2 2 2 2 2" xfId="22746"/>
    <cellStyle name="백분율 2 2 7 2 2 2 2 3" xfId="39466"/>
    <cellStyle name="백분율 2 2 7 2 2 2 3" xfId="9426"/>
    <cellStyle name="백분율 2 2 7 2 2 2 3 2" xfId="26166"/>
    <cellStyle name="백분율 2 2 7 2 2 2 3 3" xfId="42886"/>
    <cellStyle name="백분율 2 2 7 2 2 2 4" xfId="12846"/>
    <cellStyle name="백분율 2 2 7 2 2 2 4 2" xfId="29586"/>
    <cellStyle name="백분율 2 2 7 2 2 2 4 3" xfId="46306"/>
    <cellStyle name="백분율 2 2 7 2 2 2 5" xfId="16266"/>
    <cellStyle name="백분율 2 2 7 2 2 2 5 2" xfId="33006"/>
    <cellStyle name="백분율 2 2 7 2 2 2 5 3" xfId="49726"/>
    <cellStyle name="백분율 2 2 7 2 2 2 6" xfId="19750"/>
    <cellStyle name="백분율 2 2 7 2 2 2 7" xfId="36066"/>
    <cellStyle name="백분율 2 2 7 2 2 3" xfId="4726"/>
    <cellStyle name="백분율 2 2 7 2 2 3 2" xfId="21466"/>
    <cellStyle name="백분율 2 2 7 2 2 3 3" xfId="38186"/>
    <cellStyle name="백분율 2 2 7 2 2 4" xfId="8146"/>
    <cellStyle name="백분율 2 2 7 2 2 4 2" xfId="24886"/>
    <cellStyle name="백분율 2 2 7 2 2 4 3" xfId="41606"/>
    <cellStyle name="백분율 2 2 7 2 2 5" xfId="11566"/>
    <cellStyle name="백분율 2 2 7 2 2 5 2" xfId="28306"/>
    <cellStyle name="백분율 2 2 7 2 2 5 3" xfId="45026"/>
    <cellStyle name="백분율 2 2 7 2 2 6" xfId="14986"/>
    <cellStyle name="백분율 2 2 7 2 2 6 2" xfId="31726"/>
    <cellStyle name="백분율 2 2 7 2 2 6 3" xfId="48446"/>
    <cellStyle name="백분율 2 2 7 2 2 7" xfId="18470"/>
    <cellStyle name="백분율 2 2 7 2 2 8" xfId="34786"/>
    <cellStyle name="백분율 2 2 7 2 3" xfId="1726"/>
    <cellStyle name="백분율 2 2 7 2 3 2" xfId="3006"/>
    <cellStyle name="백분율 2 2 7 2 3 2 2" xfId="6406"/>
    <cellStyle name="백분율 2 2 7 2 3 2 2 2" xfId="23146"/>
    <cellStyle name="백분율 2 2 7 2 3 2 2 3" xfId="39866"/>
    <cellStyle name="백분율 2 2 7 2 3 2 3" xfId="9826"/>
    <cellStyle name="백분율 2 2 7 2 3 2 3 2" xfId="26566"/>
    <cellStyle name="백분율 2 2 7 2 3 2 3 3" xfId="43286"/>
    <cellStyle name="백분율 2 2 7 2 3 2 4" xfId="13246"/>
    <cellStyle name="백분율 2 2 7 2 3 2 4 2" xfId="29986"/>
    <cellStyle name="백분율 2 2 7 2 3 2 4 3" xfId="46706"/>
    <cellStyle name="백분율 2 2 7 2 3 2 5" xfId="16666"/>
    <cellStyle name="백분율 2 2 7 2 3 2 5 2" xfId="33406"/>
    <cellStyle name="백분율 2 2 7 2 3 2 5 3" xfId="50126"/>
    <cellStyle name="백분율 2 2 7 2 3 2 6" xfId="20150"/>
    <cellStyle name="백분율 2 2 7 2 3 2 7" xfId="36466"/>
    <cellStyle name="백분율 2 2 7 2 3 3" xfId="5126"/>
    <cellStyle name="백분율 2 2 7 2 3 3 2" xfId="21866"/>
    <cellStyle name="백분율 2 2 7 2 3 3 3" xfId="38586"/>
    <cellStyle name="백분율 2 2 7 2 3 4" xfId="8546"/>
    <cellStyle name="백분율 2 2 7 2 3 4 2" xfId="25286"/>
    <cellStyle name="백분율 2 2 7 2 3 4 3" xfId="42006"/>
    <cellStyle name="백분율 2 2 7 2 3 5" xfId="11966"/>
    <cellStyle name="백분율 2 2 7 2 3 5 2" xfId="28706"/>
    <cellStyle name="백분율 2 2 7 2 3 5 3" xfId="45426"/>
    <cellStyle name="백분율 2 2 7 2 3 6" xfId="15386"/>
    <cellStyle name="백분율 2 2 7 2 3 6 2" xfId="32126"/>
    <cellStyle name="백분율 2 2 7 2 3 6 3" xfId="48846"/>
    <cellStyle name="백분율 2 2 7 2 3 7" xfId="18870"/>
    <cellStyle name="백분율 2 2 7 2 3 8" xfId="35186"/>
    <cellStyle name="백분율 2 2 7 2 4" xfId="2146"/>
    <cellStyle name="백분율 2 2 7 2 4 2" xfId="5546"/>
    <cellStyle name="백분율 2 2 7 2 4 2 2" xfId="22286"/>
    <cellStyle name="백분율 2 2 7 2 4 2 3" xfId="39006"/>
    <cellStyle name="백분율 2 2 7 2 4 3" xfId="8966"/>
    <cellStyle name="백분율 2 2 7 2 4 3 2" xfId="25706"/>
    <cellStyle name="백분율 2 2 7 2 4 3 3" xfId="42426"/>
    <cellStyle name="백분율 2 2 7 2 4 4" xfId="12386"/>
    <cellStyle name="백분율 2 2 7 2 4 4 2" xfId="29126"/>
    <cellStyle name="백분율 2 2 7 2 4 4 3" xfId="45846"/>
    <cellStyle name="백분율 2 2 7 2 4 5" xfId="15806"/>
    <cellStyle name="백분율 2 2 7 2 4 5 2" xfId="32546"/>
    <cellStyle name="백분율 2 2 7 2 4 5 3" xfId="49266"/>
    <cellStyle name="백분율 2 2 7 2 4 6" xfId="19290"/>
    <cellStyle name="백분율 2 2 7 2 4 7" xfId="35606"/>
    <cellStyle name="백분율 2 2 7 2 5" xfId="3466"/>
    <cellStyle name="백분율 2 2 7 2 5 2" xfId="6866"/>
    <cellStyle name="백분율 2 2 7 2 5 2 2" xfId="23606"/>
    <cellStyle name="백분율 2 2 7 2 5 2 3" xfId="40326"/>
    <cellStyle name="백분율 2 2 7 2 5 3" xfId="10286"/>
    <cellStyle name="백분율 2 2 7 2 5 3 2" xfId="27026"/>
    <cellStyle name="백분율 2 2 7 2 5 3 3" xfId="43746"/>
    <cellStyle name="백분율 2 2 7 2 5 4" xfId="13706"/>
    <cellStyle name="백분율 2 2 7 2 5 4 2" xfId="30446"/>
    <cellStyle name="백분율 2 2 7 2 5 4 3" xfId="47166"/>
    <cellStyle name="백분율 2 2 7 2 5 5" xfId="17126"/>
    <cellStyle name="백분율 2 2 7 2 5 5 2" xfId="33866"/>
    <cellStyle name="백분율 2 2 7 2 5 5 3" xfId="50586"/>
    <cellStyle name="백분율 2 2 7 2 5 6" xfId="20610"/>
    <cellStyle name="백분율 2 2 7 2 5 7" xfId="36926"/>
    <cellStyle name="백분율 2 2 7 2 6" xfId="4286"/>
    <cellStyle name="백분율 2 2 7 2 6 2" xfId="7706"/>
    <cellStyle name="백분율 2 2 7 2 6 2 2" xfId="24446"/>
    <cellStyle name="백분율 2 2 7 2 6 2 3" xfId="41166"/>
    <cellStyle name="백분율 2 2 7 2 6 3" xfId="11126"/>
    <cellStyle name="백분율 2 2 7 2 6 3 2" xfId="27866"/>
    <cellStyle name="백분율 2 2 7 2 6 3 3" xfId="44586"/>
    <cellStyle name="백분율 2 2 7 2 6 4" xfId="14546"/>
    <cellStyle name="백분율 2 2 7 2 6 4 2" xfId="31286"/>
    <cellStyle name="백분율 2 2 7 2 6 4 3" xfId="48006"/>
    <cellStyle name="백분율 2 2 7 2 6 5" xfId="18030"/>
    <cellStyle name="백분율 2 2 7 2 6 6" xfId="37746"/>
    <cellStyle name="백분율 2 2 7 2 7" xfId="3886"/>
    <cellStyle name="백분율 2 2 7 2 7 2" xfId="21026"/>
    <cellStyle name="백분율 2 2 7 2 7 3" xfId="37346"/>
    <cellStyle name="백분율 2 2 7 2 8" xfId="7286"/>
    <cellStyle name="백분율 2 2 7 2 8 2" xfId="24026"/>
    <cellStyle name="백분율 2 2 7 2 8 3" xfId="40746"/>
    <cellStyle name="백분율 2 2 7 2 9" xfId="10706"/>
    <cellStyle name="백분율 2 2 7 2 9 2" xfId="27446"/>
    <cellStyle name="백분율 2 2 7 2 9 3" xfId="44166"/>
    <cellStyle name="백분율 2 2 7 3" xfId="1166"/>
    <cellStyle name="백분율 2 2 7 3 2" xfId="2446"/>
    <cellStyle name="백분율 2 2 7 3 2 2" xfId="5846"/>
    <cellStyle name="백분율 2 2 7 3 2 2 2" xfId="22586"/>
    <cellStyle name="백분율 2 2 7 3 2 2 3" xfId="39306"/>
    <cellStyle name="백분율 2 2 7 3 2 3" xfId="9266"/>
    <cellStyle name="백분율 2 2 7 3 2 3 2" xfId="26006"/>
    <cellStyle name="백분율 2 2 7 3 2 3 3" xfId="42726"/>
    <cellStyle name="백분율 2 2 7 3 2 4" xfId="12686"/>
    <cellStyle name="백분율 2 2 7 3 2 4 2" xfId="29426"/>
    <cellStyle name="백분율 2 2 7 3 2 4 3" xfId="46146"/>
    <cellStyle name="백분율 2 2 7 3 2 5" xfId="16106"/>
    <cellStyle name="백분율 2 2 7 3 2 5 2" xfId="32846"/>
    <cellStyle name="백분율 2 2 7 3 2 5 3" xfId="49566"/>
    <cellStyle name="백분율 2 2 7 3 2 6" xfId="19590"/>
    <cellStyle name="백분율 2 2 7 3 2 7" xfId="35906"/>
    <cellStyle name="백분율 2 2 7 3 3" xfId="4566"/>
    <cellStyle name="백분율 2 2 7 3 3 2" xfId="21306"/>
    <cellStyle name="백분율 2 2 7 3 3 3" xfId="38026"/>
    <cellStyle name="백분율 2 2 7 3 4" xfId="7986"/>
    <cellStyle name="백분율 2 2 7 3 4 2" xfId="24726"/>
    <cellStyle name="백분율 2 2 7 3 4 3" xfId="41446"/>
    <cellStyle name="백분율 2 2 7 3 5" xfId="11406"/>
    <cellStyle name="백분율 2 2 7 3 5 2" xfId="28146"/>
    <cellStyle name="백분율 2 2 7 3 5 3" xfId="44866"/>
    <cellStyle name="백분율 2 2 7 3 6" xfId="14826"/>
    <cellStyle name="백분율 2 2 7 3 6 2" xfId="31566"/>
    <cellStyle name="백분율 2 2 7 3 6 3" xfId="48286"/>
    <cellStyle name="백분율 2 2 7 3 7" xfId="18310"/>
    <cellStyle name="백분율 2 2 7 3 8" xfId="34626"/>
    <cellStyle name="백분율 2 2 7 4" xfId="1506"/>
    <cellStyle name="백분율 2 2 7 4 2" xfId="2786"/>
    <cellStyle name="백분율 2 2 7 4 2 2" xfId="6186"/>
    <cellStyle name="백분율 2 2 7 4 2 2 2" xfId="22926"/>
    <cellStyle name="백분율 2 2 7 4 2 2 3" xfId="39646"/>
    <cellStyle name="백분율 2 2 7 4 2 3" xfId="9606"/>
    <cellStyle name="백분율 2 2 7 4 2 3 2" xfId="26346"/>
    <cellStyle name="백분율 2 2 7 4 2 3 3" xfId="43066"/>
    <cellStyle name="백분율 2 2 7 4 2 4" xfId="13026"/>
    <cellStyle name="백분율 2 2 7 4 2 4 2" xfId="29766"/>
    <cellStyle name="백분율 2 2 7 4 2 4 3" xfId="46486"/>
    <cellStyle name="백분율 2 2 7 4 2 5" xfId="16446"/>
    <cellStyle name="백분율 2 2 7 4 2 5 2" xfId="33186"/>
    <cellStyle name="백분율 2 2 7 4 2 5 3" xfId="49906"/>
    <cellStyle name="백분율 2 2 7 4 2 6" xfId="19930"/>
    <cellStyle name="백분율 2 2 7 4 2 7" xfId="36246"/>
    <cellStyle name="백분율 2 2 7 4 3" xfId="4906"/>
    <cellStyle name="백분율 2 2 7 4 3 2" xfId="21646"/>
    <cellStyle name="백분율 2 2 7 4 3 3" xfId="38366"/>
    <cellStyle name="백분율 2 2 7 4 4" xfId="8326"/>
    <cellStyle name="백분율 2 2 7 4 4 2" xfId="25066"/>
    <cellStyle name="백분율 2 2 7 4 4 3" xfId="41786"/>
    <cellStyle name="백분율 2 2 7 4 5" xfId="11746"/>
    <cellStyle name="백분율 2 2 7 4 5 2" xfId="28486"/>
    <cellStyle name="백분율 2 2 7 4 5 3" xfId="45206"/>
    <cellStyle name="백분율 2 2 7 4 6" xfId="15166"/>
    <cellStyle name="백분율 2 2 7 4 6 2" xfId="31906"/>
    <cellStyle name="백분율 2 2 7 4 6 3" xfId="48626"/>
    <cellStyle name="백분율 2 2 7 4 7" xfId="18650"/>
    <cellStyle name="백분율 2 2 7 4 8" xfId="34966"/>
    <cellStyle name="백분율 2 2 7 5" xfId="1926"/>
    <cellStyle name="백분율 2 2 7 5 2" xfId="5326"/>
    <cellStyle name="백분율 2 2 7 5 2 2" xfId="22066"/>
    <cellStyle name="백분율 2 2 7 5 2 3" xfId="38786"/>
    <cellStyle name="백분율 2 2 7 5 3" xfId="8746"/>
    <cellStyle name="백분율 2 2 7 5 3 2" xfId="25486"/>
    <cellStyle name="백분율 2 2 7 5 3 3" xfId="42206"/>
    <cellStyle name="백분율 2 2 7 5 4" xfId="12166"/>
    <cellStyle name="백분율 2 2 7 5 4 2" xfId="28906"/>
    <cellStyle name="백분율 2 2 7 5 4 3" xfId="45626"/>
    <cellStyle name="백분율 2 2 7 5 5" xfId="15586"/>
    <cellStyle name="백분율 2 2 7 5 5 2" xfId="32326"/>
    <cellStyle name="백분율 2 2 7 5 5 3" xfId="49046"/>
    <cellStyle name="백분율 2 2 7 5 6" xfId="19070"/>
    <cellStyle name="백분율 2 2 7 5 7" xfId="35386"/>
    <cellStyle name="백분율 2 2 7 6" xfId="3246"/>
    <cellStyle name="백분율 2 2 7 6 2" xfId="6646"/>
    <cellStyle name="백분율 2 2 7 6 2 2" xfId="23386"/>
    <cellStyle name="백분율 2 2 7 6 2 3" xfId="40106"/>
    <cellStyle name="백분율 2 2 7 6 3" xfId="10066"/>
    <cellStyle name="백분율 2 2 7 6 3 2" xfId="26806"/>
    <cellStyle name="백분율 2 2 7 6 3 3" xfId="43526"/>
    <cellStyle name="백분율 2 2 7 6 4" xfId="13486"/>
    <cellStyle name="백분율 2 2 7 6 4 2" xfId="30226"/>
    <cellStyle name="백분율 2 2 7 6 4 3" xfId="46946"/>
    <cellStyle name="백분율 2 2 7 6 5" xfId="16906"/>
    <cellStyle name="백분율 2 2 7 6 5 2" xfId="33646"/>
    <cellStyle name="백분율 2 2 7 6 5 3" xfId="50366"/>
    <cellStyle name="백분율 2 2 7 6 6" xfId="20390"/>
    <cellStyle name="백분율 2 2 7 6 7" xfId="36706"/>
    <cellStyle name="백분율 2 2 7 7" xfId="4066"/>
    <cellStyle name="백분율 2 2 7 7 2" xfId="7486"/>
    <cellStyle name="백분율 2 2 7 7 2 2" xfId="24226"/>
    <cellStyle name="백분율 2 2 7 7 2 3" xfId="40946"/>
    <cellStyle name="백분율 2 2 7 7 3" xfId="10906"/>
    <cellStyle name="백분율 2 2 7 7 3 2" xfId="27646"/>
    <cellStyle name="백분율 2 2 7 7 3 3" xfId="44366"/>
    <cellStyle name="백분율 2 2 7 7 4" xfId="14326"/>
    <cellStyle name="백분율 2 2 7 7 4 2" xfId="31066"/>
    <cellStyle name="백분율 2 2 7 7 4 3" xfId="47786"/>
    <cellStyle name="백분율 2 2 7 7 5" xfId="17810"/>
    <cellStyle name="백분율 2 2 7 7 6" xfId="37526"/>
    <cellStyle name="백분율 2 2 7 8" xfId="3666"/>
    <cellStyle name="백분율 2 2 7 8 2" xfId="20806"/>
    <cellStyle name="백분율 2 2 7 8 3" xfId="37126"/>
    <cellStyle name="백분율 2 2 7 9" xfId="7066"/>
    <cellStyle name="백분율 2 2 7 9 2" xfId="23806"/>
    <cellStyle name="백분율 2 2 7 9 3" xfId="40526"/>
    <cellStyle name="백분율 2 2 8" xfId="659"/>
    <cellStyle name="백분율 2 2 8 10" xfId="10506"/>
    <cellStyle name="백분율 2 2 8 10 2" xfId="27246"/>
    <cellStyle name="백분율 2 2 8 10 3" xfId="43966"/>
    <cellStyle name="백분율 2 2 8 11" xfId="13926"/>
    <cellStyle name="백분율 2 2 8 11 2" xfId="30666"/>
    <cellStyle name="백분율 2 2 8 11 3" xfId="47386"/>
    <cellStyle name="백분율 2 2 8 12" xfId="17410"/>
    <cellStyle name="백분율 2 2 8 13" xfId="34146"/>
    <cellStyle name="백분율 2 2 8 2" xfId="879"/>
    <cellStyle name="백분율 2 2 8 2 10" xfId="14146"/>
    <cellStyle name="백분율 2 2 8 2 10 2" xfId="30886"/>
    <cellStyle name="백분율 2 2 8 2 10 3" xfId="47606"/>
    <cellStyle name="백분율 2 2 8 2 11" xfId="17630"/>
    <cellStyle name="백분율 2 2 8 2 12" xfId="34366"/>
    <cellStyle name="백분율 2 2 8 2 2" xfId="1346"/>
    <cellStyle name="백분율 2 2 8 2 2 2" xfId="2626"/>
    <cellStyle name="백분율 2 2 8 2 2 2 2" xfId="6026"/>
    <cellStyle name="백분율 2 2 8 2 2 2 2 2" xfId="22766"/>
    <cellStyle name="백분율 2 2 8 2 2 2 2 3" xfId="39486"/>
    <cellStyle name="백분율 2 2 8 2 2 2 3" xfId="9446"/>
    <cellStyle name="백분율 2 2 8 2 2 2 3 2" xfId="26186"/>
    <cellStyle name="백분율 2 2 8 2 2 2 3 3" xfId="42906"/>
    <cellStyle name="백분율 2 2 8 2 2 2 4" xfId="12866"/>
    <cellStyle name="백분율 2 2 8 2 2 2 4 2" xfId="29606"/>
    <cellStyle name="백분율 2 2 8 2 2 2 4 3" xfId="46326"/>
    <cellStyle name="백분율 2 2 8 2 2 2 5" xfId="16286"/>
    <cellStyle name="백분율 2 2 8 2 2 2 5 2" xfId="33026"/>
    <cellStyle name="백분율 2 2 8 2 2 2 5 3" xfId="49746"/>
    <cellStyle name="백분율 2 2 8 2 2 2 6" xfId="19770"/>
    <cellStyle name="백분율 2 2 8 2 2 2 7" xfId="36086"/>
    <cellStyle name="백분율 2 2 8 2 2 3" xfId="4746"/>
    <cellStyle name="백분율 2 2 8 2 2 3 2" xfId="21486"/>
    <cellStyle name="백분율 2 2 8 2 2 3 3" xfId="38206"/>
    <cellStyle name="백분율 2 2 8 2 2 4" xfId="8166"/>
    <cellStyle name="백분율 2 2 8 2 2 4 2" xfId="24906"/>
    <cellStyle name="백분율 2 2 8 2 2 4 3" xfId="41626"/>
    <cellStyle name="백분율 2 2 8 2 2 5" xfId="11586"/>
    <cellStyle name="백분율 2 2 8 2 2 5 2" xfId="28326"/>
    <cellStyle name="백분율 2 2 8 2 2 5 3" xfId="45046"/>
    <cellStyle name="백분율 2 2 8 2 2 6" xfId="15006"/>
    <cellStyle name="백분율 2 2 8 2 2 6 2" xfId="31746"/>
    <cellStyle name="백분율 2 2 8 2 2 6 3" xfId="48466"/>
    <cellStyle name="백분율 2 2 8 2 2 7" xfId="18490"/>
    <cellStyle name="백분율 2 2 8 2 2 8" xfId="34806"/>
    <cellStyle name="백분율 2 2 8 2 3" xfId="1746"/>
    <cellStyle name="백분율 2 2 8 2 3 2" xfId="3026"/>
    <cellStyle name="백분율 2 2 8 2 3 2 2" xfId="6426"/>
    <cellStyle name="백분율 2 2 8 2 3 2 2 2" xfId="23166"/>
    <cellStyle name="백분율 2 2 8 2 3 2 2 3" xfId="39886"/>
    <cellStyle name="백분율 2 2 8 2 3 2 3" xfId="9846"/>
    <cellStyle name="백분율 2 2 8 2 3 2 3 2" xfId="26586"/>
    <cellStyle name="백분율 2 2 8 2 3 2 3 3" xfId="43306"/>
    <cellStyle name="백분율 2 2 8 2 3 2 4" xfId="13266"/>
    <cellStyle name="백분율 2 2 8 2 3 2 4 2" xfId="30006"/>
    <cellStyle name="백분율 2 2 8 2 3 2 4 3" xfId="46726"/>
    <cellStyle name="백분율 2 2 8 2 3 2 5" xfId="16686"/>
    <cellStyle name="백분율 2 2 8 2 3 2 5 2" xfId="33426"/>
    <cellStyle name="백분율 2 2 8 2 3 2 5 3" xfId="50146"/>
    <cellStyle name="백분율 2 2 8 2 3 2 6" xfId="20170"/>
    <cellStyle name="백분율 2 2 8 2 3 2 7" xfId="36486"/>
    <cellStyle name="백분율 2 2 8 2 3 3" xfId="5146"/>
    <cellStyle name="백분율 2 2 8 2 3 3 2" xfId="21886"/>
    <cellStyle name="백분율 2 2 8 2 3 3 3" xfId="38606"/>
    <cellStyle name="백분율 2 2 8 2 3 4" xfId="8566"/>
    <cellStyle name="백분율 2 2 8 2 3 4 2" xfId="25306"/>
    <cellStyle name="백분율 2 2 8 2 3 4 3" xfId="42026"/>
    <cellStyle name="백분율 2 2 8 2 3 5" xfId="11986"/>
    <cellStyle name="백분율 2 2 8 2 3 5 2" xfId="28726"/>
    <cellStyle name="백분율 2 2 8 2 3 5 3" xfId="45446"/>
    <cellStyle name="백분율 2 2 8 2 3 6" xfId="15406"/>
    <cellStyle name="백분율 2 2 8 2 3 6 2" xfId="32146"/>
    <cellStyle name="백분율 2 2 8 2 3 6 3" xfId="48866"/>
    <cellStyle name="백분율 2 2 8 2 3 7" xfId="18890"/>
    <cellStyle name="백분율 2 2 8 2 3 8" xfId="35206"/>
    <cellStyle name="백분율 2 2 8 2 4" xfId="2166"/>
    <cellStyle name="백분율 2 2 8 2 4 2" xfId="5566"/>
    <cellStyle name="백분율 2 2 8 2 4 2 2" xfId="22306"/>
    <cellStyle name="백분율 2 2 8 2 4 2 3" xfId="39026"/>
    <cellStyle name="백분율 2 2 8 2 4 3" xfId="8986"/>
    <cellStyle name="백분율 2 2 8 2 4 3 2" xfId="25726"/>
    <cellStyle name="백분율 2 2 8 2 4 3 3" xfId="42446"/>
    <cellStyle name="백분율 2 2 8 2 4 4" xfId="12406"/>
    <cellStyle name="백분율 2 2 8 2 4 4 2" xfId="29146"/>
    <cellStyle name="백분율 2 2 8 2 4 4 3" xfId="45866"/>
    <cellStyle name="백분율 2 2 8 2 4 5" xfId="15826"/>
    <cellStyle name="백분율 2 2 8 2 4 5 2" xfId="32566"/>
    <cellStyle name="백분율 2 2 8 2 4 5 3" xfId="49286"/>
    <cellStyle name="백분율 2 2 8 2 4 6" xfId="19310"/>
    <cellStyle name="백분율 2 2 8 2 4 7" xfId="35626"/>
    <cellStyle name="백분율 2 2 8 2 5" xfId="3486"/>
    <cellStyle name="백분율 2 2 8 2 5 2" xfId="6886"/>
    <cellStyle name="백분율 2 2 8 2 5 2 2" xfId="23626"/>
    <cellStyle name="백분율 2 2 8 2 5 2 3" xfId="40346"/>
    <cellStyle name="백분율 2 2 8 2 5 3" xfId="10306"/>
    <cellStyle name="백분율 2 2 8 2 5 3 2" xfId="27046"/>
    <cellStyle name="백분율 2 2 8 2 5 3 3" xfId="43766"/>
    <cellStyle name="백분율 2 2 8 2 5 4" xfId="13726"/>
    <cellStyle name="백분율 2 2 8 2 5 4 2" xfId="30466"/>
    <cellStyle name="백분율 2 2 8 2 5 4 3" xfId="47186"/>
    <cellStyle name="백분율 2 2 8 2 5 5" xfId="17146"/>
    <cellStyle name="백분율 2 2 8 2 5 5 2" xfId="33886"/>
    <cellStyle name="백분율 2 2 8 2 5 5 3" xfId="50606"/>
    <cellStyle name="백분율 2 2 8 2 5 6" xfId="20630"/>
    <cellStyle name="백분율 2 2 8 2 5 7" xfId="36946"/>
    <cellStyle name="백분율 2 2 8 2 6" xfId="4306"/>
    <cellStyle name="백분율 2 2 8 2 6 2" xfId="7726"/>
    <cellStyle name="백분율 2 2 8 2 6 2 2" xfId="24466"/>
    <cellStyle name="백분율 2 2 8 2 6 2 3" xfId="41186"/>
    <cellStyle name="백분율 2 2 8 2 6 3" xfId="11146"/>
    <cellStyle name="백분율 2 2 8 2 6 3 2" xfId="27886"/>
    <cellStyle name="백분율 2 2 8 2 6 3 3" xfId="44606"/>
    <cellStyle name="백분율 2 2 8 2 6 4" xfId="14566"/>
    <cellStyle name="백분율 2 2 8 2 6 4 2" xfId="31306"/>
    <cellStyle name="백분율 2 2 8 2 6 4 3" xfId="48026"/>
    <cellStyle name="백분율 2 2 8 2 6 5" xfId="18050"/>
    <cellStyle name="백분율 2 2 8 2 6 6" xfId="37766"/>
    <cellStyle name="백분율 2 2 8 2 7" xfId="3906"/>
    <cellStyle name="백분율 2 2 8 2 7 2" xfId="21046"/>
    <cellStyle name="백분율 2 2 8 2 7 3" xfId="37366"/>
    <cellStyle name="백분율 2 2 8 2 8" xfId="7306"/>
    <cellStyle name="백분율 2 2 8 2 8 2" xfId="24046"/>
    <cellStyle name="백분율 2 2 8 2 8 3" xfId="40766"/>
    <cellStyle name="백분율 2 2 8 2 9" xfId="10726"/>
    <cellStyle name="백분율 2 2 8 2 9 2" xfId="27466"/>
    <cellStyle name="백분율 2 2 8 2 9 3" xfId="44186"/>
    <cellStyle name="백분율 2 2 8 3" xfId="1186"/>
    <cellStyle name="백분율 2 2 8 3 2" xfId="2466"/>
    <cellStyle name="백분율 2 2 8 3 2 2" xfId="5866"/>
    <cellStyle name="백분율 2 2 8 3 2 2 2" xfId="22606"/>
    <cellStyle name="백분율 2 2 8 3 2 2 3" xfId="39326"/>
    <cellStyle name="백분율 2 2 8 3 2 3" xfId="9286"/>
    <cellStyle name="백분율 2 2 8 3 2 3 2" xfId="26026"/>
    <cellStyle name="백분율 2 2 8 3 2 3 3" xfId="42746"/>
    <cellStyle name="백분율 2 2 8 3 2 4" xfId="12706"/>
    <cellStyle name="백분율 2 2 8 3 2 4 2" xfId="29446"/>
    <cellStyle name="백분율 2 2 8 3 2 4 3" xfId="46166"/>
    <cellStyle name="백분율 2 2 8 3 2 5" xfId="16126"/>
    <cellStyle name="백분율 2 2 8 3 2 5 2" xfId="32866"/>
    <cellStyle name="백분율 2 2 8 3 2 5 3" xfId="49586"/>
    <cellStyle name="백분율 2 2 8 3 2 6" xfId="19610"/>
    <cellStyle name="백분율 2 2 8 3 2 7" xfId="35926"/>
    <cellStyle name="백분율 2 2 8 3 3" xfId="4586"/>
    <cellStyle name="백분율 2 2 8 3 3 2" xfId="21326"/>
    <cellStyle name="백분율 2 2 8 3 3 3" xfId="38046"/>
    <cellStyle name="백분율 2 2 8 3 4" xfId="8006"/>
    <cellStyle name="백분율 2 2 8 3 4 2" xfId="24746"/>
    <cellStyle name="백분율 2 2 8 3 4 3" xfId="41466"/>
    <cellStyle name="백분율 2 2 8 3 5" xfId="11426"/>
    <cellStyle name="백분율 2 2 8 3 5 2" xfId="28166"/>
    <cellStyle name="백분율 2 2 8 3 5 3" xfId="44886"/>
    <cellStyle name="백분율 2 2 8 3 6" xfId="14846"/>
    <cellStyle name="백분율 2 2 8 3 6 2" xfId="31586"/>
    <cellStyle name="백분율 2 2 8 3 6 3" xfId="48306"/>
    <cellStyle name="백분율 2 2 8 3 7" xfId="18330"/>
    <cellStyle name="백분율 2 2 8 3 8" xfId="34646"/>
    <cellStyle name="백분율 2 2 8 4" xfId="1526"/>
    <cellStyle name="백분율 2 2 8 4 2" xfId="2806"/>
    <cellStyle name="백분율 2 2 8 4 2 2" xfId="6206"/>
    <cellStyle name="백분율 2 2 8 4 2 2 2" xfId="22946"/>
    <cellStyle name="백분율 2 2 8 4 2 2 3" xfId="39666"/>
    <cellStyle name="백분율 2 2 8 4 2 3" xfId="9626"/>
    <cellStyle name="백분율 2 2 8 4 2 3 2" xfId="26366"/>
    <cellStyle name="백분율 2 2 8 4 2 3 3" xfId="43086"/>
    <cellStyle name="백분율 2 2 8 4 2 4" xfId="13046"/>
    <cellStyle name="백분율 2 2 8 4 2 4 2" xfId="29786"/>
    <cellStyle name="백분율 2 2 8 4 2 4 3" xfId="46506"/>
    <cellStyle name="백분율 2 2 8 4 2 5" xfId="16466"/>
    <cellStyle name="백분율 2 2 8 4 2 5 2" xfId="33206"/>
    <cellStyle name="백분율 2 2 8 4 2 5 3" xfId="49926"/>
    <cellStyle name="백분율 2 2 8 4 2 6" xfId="19950"/>
    <cellStyle name="백분율 2 2 8 4 2 7" xfId="36266"/>
    <cellStyle name="백분율 2 2 8 4 3" xfId="4926"/>
    <cellStyle name="백분율 2 2 8 4 3 2" xfId="21666"/>
    <cellStyle name="백분율 2 2 8 4 3 3" xfId="38386"/>
    <cellStyle name="백분율 2 2 8 4 4" xfId="8346"/>
    <cellStyle name="백분율 2 2 8 4 4 2" xfId="25086"/>
    <cellStyle name="백분율 2 2 8 4 4 3" xfId="41806"/>
    <cellStyle name="백분율 2 2 8 4 5" xfId="11766"/>
    <cellStyle name="백분율 2 2 8 4 5 2" xfId="28506"/>
    <cellStyle name="백분율 2 2 8 4 5 3" xfId="45226"/>
    <cellStyle name="백분율 2 2 8 4 6" xfId="15186"/>
    <cellStyle name="백분율 2 2 8 4 6 2" xfId="31926"/>
    <cellStyle name="백분율 2 2 8 4 6 3" xfId="48646"/>
    <cellStyle name="백분율 2 2 8 4 7" xfId="18670"/>
    <cellStyle name="백분율 2 2 8 4 8" xfId="34986"/>
    <cellStyle name="백분율 2 2 8 5" xfId="1946"/>
    <cellStyle name="백분율 2 2 8 5 2" xfId="5346"/>
    <cellStyle name="백분율 2 2 8 5 2 2" xfId="22086"/>
    <cellStyle name="백분율 2 2 8 5 2 3" xfId="38806"/>
    <cellStyle name="백분율 2 2 8 5 3" xfId="8766"/>
    <cellStyle name="백분율 2 2 8 5 3 2" xfId="25506"/>
    <cellStyle name="백분율 2 2 8 5 3 3" xfId="42226"/>
    <cellStyle name="백분율 2 2 8 5 4" xfId="12186"/>
    <cellStyle name="백분율 2 2 8 5 4 2" xfId="28926"/>
    <cellStyle name="백분율 2 2 8 5 4 3" xfId="45646"/>
    <cellStyle name="백분율 2 2 8 5 5" xfId="15606"/>
    <cellStyle name="백분율 2 2 8 5 5 2" xfId="32346"/>
    <cellStyle name="백분율 2 2 8 5 5 3" xfId="49066"/>
    <cellStyle name="백분율 2 2 8 5 6" xfId="19090"/>
    <cellStyle name="백분율 2 2 8 5 7" xfId="35406"/>
    <cellStyle name="백분율 2 2 8 6" xfId="3266"/>
    <cellStyle name="백분율 2 2 8 6 2" xfId="6666"/>
    <cellStyle name="백분율 2 2 8 6 2 2" xfId="23406"/>
    <cellStyle name="백분율 2 2 8 6 2 3" xfId="40126"/>
    <cellStyle name="백분율 2 2 8 6 3" xfId="10086"/>
    <cellStyle name="백분율 2 2 8 6 3 2" xfId="26826"/>
    <cellStyle name="백분율 2 2 8 6 3 3" xfId="43546"/>
    <cellStyle name="백분율 2 2 8 6 4" xfId="13506"/>
    <cellStyle name="백분율 2 2 8 6 4 2" xfId="30246"/>
    <cellStyle name="백분율 2 2 8 6 4 3" xfId="46966"/>
    <cellStyle name="백분율 2 2 8 6 5" xfId="16926"/>
    <cellStyle name="백분율 2 2 8 6 5 2" xfId="33666"/>
    <cellStyle name="백분율 2 2 8 6 5 3" xfId="50386"/>
    <cellStyle name="백분율 2 2 8 6 6" xfId="20410"/>
    <cellStyle name="백분율 2 2 8 6 7" xfId="36726"/>
    <cellStyle name="백분율 2 2 8 7" xfId="4086"/>
    <cellStyle name="백분율 2 2 8 7 2" xfId="7506"/>
    <cellStyle name="백분율 2 2 8 7 2 2" xfId="24246"/>
    <cellStyle name="백분율 2 2 8 7 2 3" xfId="40966"/>
    <cellStyle name="백분율 2 2 8 7 3" xfId="10926"/>
    <cellStyle name="백분율 2 2 8 7 3 2" xfId="27666"/>
    <cellStyle name="백분율 2 2 8 7 3 3" xfId="44386"/>
    <cellStyle name="백분율 2 2 8 7 4" xfId="14346"/>
    <cellStyle name="백분율 2 2 8 7 4 2" xfId="31086"/>
    <cellStyle name="백분율 2 2 8 7 4 3" xfId="47806"/>
    <cellStyle name="백분율 2 2 8 7 5" xfId="17830"/>
    <cellStyle name="백분율 2 2 8 7 6" xfId="37546"/>
    <cellStyle name="백분율 2 2 8 8" xfId="3686"/>
    <cellStyle name="백분율 2 2 8 8 2" xfId="20826"/>
    <cellStyle name="백분율 2 2 8 8 3" xfId="37146"/>
    <cellStyle name="백분율 2 2 8 9" xfId="7086"/>
    <cellStyle name="백분율 2 2 8 9 2" xfId="23826"/>
    <cellStyle name="백분율 2 2 8 9 3" xfId="40546"/>
    <cellStyle name="백분율 2 2 9" xfId="699"/>
    <cellStyle name="백분율 2 2 9 10" xfId="10546"/>
    <cellStyle name="백분율 2 2 9 10 2" xfId="27286"/>
    <cellStyle name="백분율 2 2 9 10 3" xfId="44006"/>
    <cellStyle name="백분율 2 2 9 11" xfId="13966"/>
    <cellStyle name="백분율 2 2 9 11 2" xfId="30706"/>
    <cellStyle name="백분율 2 2 9 11 3" xfId="47426"/>
    <cellStyle name="백분율 2 2 9 12" xfId="17450"/>
    <cellStyle name="백분율 2 2 9 13" xfId="34186"/>
    <cellStyle name="백분율 2 2 9 2" xfId="919"/>
    <cellStyle name="백분율 2 2 9 2 10" xfId="14186"/>
    <cellStyle name="백분율 2 2 9 2 10 2" xfId="30926"/>
    <cellStyle name="백분율 2 2 9 2 10 3" xfId="47646"/>
    <cellStyle name="백분율 2 2 9 2 11" xfId="17670"/>
    <cellStyle name="백분율 2 2 9 2 12" xfId="34406"/>
    <cellStyle name="백분율 2 2 9 2 2" xfId="1386"/>
    <cellStyle name="백분율 2 2 9 2 2 2" xfId="2666"/>
    <cellStyle name="백분율 2 2 9 2 2 2 2" xfId="6066"/>
    <cellStyle name="백분율 2 2 9 2 2 2 2 2" xfId="22806"/>
    <cellStyle name="백분율 2 2 9 2 2 2 2 3" xfId="39526"/>
    <cellStyle name="백분율 2 2 9 2 2 2 3" xfId="9486"/>
    <cellStyle name="백분율 2 2 9 2 2 2 3 2" xfId="26226"/>
    <cellStyle name="백분율 2 2 9 2 2 2 3 3" xfId="42946"/>
    <cellStyle name="백분율 2 2 9 2 2 2 4" xfId="12906"/>
    <cellStyle name="백분율 2 2 9 2 2 2 4 2" xfId="29646"/>
    <cellStyle name="백분율 2 2 9 2 2 2 4 3" xfId="46366"/>
    <cellStyle name="백분율 2 2 9 2 2 2 5" xfId="16326"/>
    <cellStyle name="백분율 2 2 9 2 2 2 5 2" xfId="33066"/>
    <cellStyle name="백분율 2 2 9 2 2 2 5 3" xfId="49786"/>
    <cellStyle name="백분율 2 2 9 2 2 2 6" xfId="19810"/>
    <cellStyle name="백분율 2 2 9 2 2 2 7" xfId="36126"/>
    <cellStyle name="백분율 2 2 9 2 2 3" xfId="4786"/>
    <cellStyle name="백분율 2 2 9 2 2 3 2" xfId="21526"/>
    <cellStyle name="백분율 2 2 9 2 2 3 3" xfId="38246"/>
    <cellStyle name="백분율 2 2 9 2 2 4" xfId="8206"/>
    <cellStyle name="백분율 2 2 9 2 2 4 2" xfId="24946"/>
    <cellStyle name="백분율 2 2 9 2 2 4 3" xfId="41666"/>
    <cellStyle name="백분율 2 2 9 2 2 5" xfId="11626"/>
    <cellStyle name="백분율 2 2 9 2 2 5 2" xfId="28366"/>
    <cellStyle name="백분율 2 2 9 2 2 5 3" xfId="45086"/>
    <cellStyle name="백분율 2 2 9 2 2 6" xfId="15046"/>
    <cellStyle name="백분율 2 2 9 2 2 6 2" xfId="31786"/>
    <cellStyle name="백분율 2 2 9 2 2 6 3" xfId="48506"/>
    <cellStyle name="백분율 2 2 9 2 2 7" xfId="18530"/>
    <cellStyle name="백분율 2 2 9 2 2 8" xfId="34846"/>
    <cellStyle name="백분율 2 2 9 2 3" xfId="1786"/>
    <cellStyle name="백분율 2 2 9 2 3 2" xfId="3066"/>
    <cellStyle name="백분율 2 2 9 2 3 2 2" xfId="6466"/>
    <cellStyle name="백분율 2 2 9 2 3 2 2 2" xfId="23206"/>
    <cellStyle name="백분율 2 2 9 2 3 2 2 3" xfId="39926"/>
    <cellStyle name="백분율 2 2 9 2 3 2 3" xfId="9886"/>
    <cellStyle name="백분율 2 2 9 2 3 2 3 2" xfId="26626"/>
    <cellStyle name="백분율 2 2 9 2 3 2 3 3" xfId="43346"/>
    <cellStyle name="백분율 2 2 9 2 3 2 4" xfId="13306"/>
    <cellStyle name="백분율 2 2 9 2 3 2 4 2" xfId="30046"/>
    <cellStyle name="백분율 2 2 9 2 3 2 4 3" xfId="46766"/>
    <cellStyle name="백분율 2 2 9 2 3 2 5" xfId="16726"/>
    <cellStyle name="백분율 2 2 9 2 3 2 5 2" xfId="33466"/>
    <cellStyle name="백분율 2 2 9 2 3 2 5 3" xfId="50186"/>
    <cellStyle name="백분율 2 2 9 2 3 2 6" xfId="20210"/>
    <cellStyle name="백분율 2 2 9 2 3 2 7" xfId="36526"/>
    <cellStyle name="백분율 2 2 9 2 3 3" xfId="5186"/>
    <cellStyle name="백분율 2 2 9 2 3 3 2" xfId="21926"/>
    <cellStyle name="백분율 2 2 9 2 3 3 3" xfId="38646"/>
    <cellStyle name="백분율 2 2 9 2 3 4" xfId="8606"/>
    <cellStyle name="백분율 2 2 9 2 3 4 2" xfId="25346"/>
    <cellStyle name="백분율 2 2 9 2 3 4 3" xfId="42066"/>
    <cellStyle name="백분율 2 2 9 2 3 5" xfId="12026"/>
    <cellStyle name="백분율 2 2 9 2 3 5 2" xfId="28766"/>
    <cellStyle name="백분율 2 2 9 2 3 5 3" xfId="45486"/>
    <cellStyle name="백분율 2 2 9 2 3 6" xfId="15446"/>
    <cellStyle name="백분율 2 2 9 2 3 6 2" xfId="32186"/>
    <cellStyle name="백분율 2 2 9 2 3 6 3" xfId="48906"/>
    <cellStyle name="백분율 2 2 9 2 3 7" xfId="18930"/>
    <cellStyle name="백분율 2 2 9 2 3 8" xfId="35246"/>
    <cellStyle name="백분율 2 2 9 2 4" xfId="2206"/>
    <cellStyle name="백분율 2 2 9 2 4 2" xfId="5606"/>
    <cellStyle name="백분율 2 2 9 2 4 2 2" xfId="22346"/>
    <cellStyle name="백분율 2 2 9 2 4 2 3" xfId="39066"/>
    <cellStyle name="백분율 2 2 9 2 4 3" xfId="9026"/>
    <cellStyle name="백분율 2 2 9 2 4 3 2" xfId="25766"/>
    <cellStyle name="백분율 2 2 9 2 4 3 3" xfId="42486"/>
    <cellStyle name="백분율 2 2 9 2 4 4" xfId="12446"/>
    <cellStyle name="백분율 2 2 9 2 4 4 2" xfId="29186"/>
    <cellStyle name="백분율 2 2 9 2 4 4 3" xfId="45906"/>
    <cellStyle name="백분율 2 2 9 2 4 5" xfId="15866"/>
    <cellStyle name="백분율 2 2 9 2 4 5 2" xfId="32606"/>
    <cellStyle name="백분율 2 2 9 2 4 5 3" xfId="49326"/>
    <cellStyle name="백분율 2 2 9 2 4 6" xfId="19350"/>
    <cellStyle name="백분율 2 2 9 2 4 7" xfId="35666"/>
    <cellStyle name="백분율 2 2 9 2 5" xfId="3526"/>
    <cellStyle name="백분율 2 2 9 2 5 2" xfId="6926"/>
    <cellStyle name="백분율 2 2 9 2 5 2 2" xfId="23666"/>
    <cellStyle name="백분율 2 2 9 2 5 2 3" xfId="40386"/>
    <cellStyle name="백분율 2 2 9 2 5 3" xfId="10346"/>
    <cellStyle name="백분율 2 2 9 2 5 3 2" xfId="27086"/>
    <cellStyle name="백분율 2 2 9 2 5 3 3" xfId="43806"/>
    <cellStyle name="백분율 2 2 9 2 5 4" xfId="13766"/>
    <cellStyle name="백분율 2 2 9 2 5 4 2" xfId="30506"/>
    <cellStyle name="백분율 2 2 9 2 5 4 3" xfId="47226"/>
    <cellStyle name="백분율 2 2 9 2 5 5" xfId="17186"/>
    <cellStyle name="백분율 2 2 9 2 5 5 2" xfId="33926"/>
    <cellStyle name="백분율 2 2 9 2 5 5 3" xfId="50646"/>
    <cellStyle name="백분율 2 2 9 2 5 6" xfId="20670"/>
    <cellStyle name="백분율 2 2 9 2 5 7" xfId="36986"/>
    <cellStyle name="백분율 2 2 9 2 6" xfId="4346"/>
    <cellStyle name="백분율 2 2 9 2 6 2" xfId="7766"/>
    <cellStyle name="백분율 2 2 9 2 6 2 2" xfId="24506"/>
    <cellStyle name="백분율 2 2 9 2 6 2 3" xfId="41226"/>
    <cellStyle name="백분율 2 2 9 2 6 3" xfId="11186"/>
    <cellStyle name="백분율 2 2 9 2 6 3 2" xfId="27926"/>
    <cellStyle name="백분율 2 2 9 2 6 3 3" xfId="44646"/>
    <cellStyle name="백분율 2 2 9 2 6 4" xfId="14606"/>
    <cellStyle name="백분율 2 2 9 2 6 4 2" xfId="31346"/>
    <cellStyle name="백분율 2 2 9 2 6 4 3" xfId="48066"/>
    <cellStyle name="백분율 2 2 9 2 6 5" xfId="18090"/>
    <cellStyle name="백분율 2 2 9 2 6 6" xfId="37806"/>
    <cellStyle name="백분율 2 2 9 2 7" xfId="3946"/>
    <cellStyle name="백분율 2 2 9 2 7 2" xfId="21086"/>
    <cellStyle name="백분율 2 2 9 2 7 3" xfId="37406"/>
    <cellStyle name="백분율 2 2 9 2 8" xfId="7346"/>
    <cellStyle name="백분율 2 2 9 2 8 2" xfId="24086"/>
    <cellStyle name="백분율 2 2 9 2 8 3" xfId="40806"/>
    <cellStyle name="백분율 2 2 9 2 9" xfId="10766"/>
    <cellStyle name="백분율 2 2 9 2 9 2" xfId="27506"/>
    <cellStyle name="백분율 2 2 9 2 9 3" xfId="44226"/>
    <cellStyle name="백분율 2 2 9 3" xfId="1226"/>
    <cellStyle name="백분율 2 2 9 3 2" xfId="2506"/>
    <cellStyle name="백분율 2 2 9 3 2 2" xfId="5906"/>
    <cellStyle name="백분율 2 2 9 3 2 2 2" xfId="22646"/>
    <cellStyle name="백분율 2 2 9 3 2 2 3" xfId="39366"/>
    <cellStyle name="백분율 2 2 9 3 2 3" xfId="9326"/>
    <cellStyle name="백분율 2 2 9 3 2 3 2" xfId="26066"/>
    <cellStyle name="백분율 2 2 9 3 2 3 3" xfId="42786"/>
    <cellStyle name="백분율 2 2 9 3 2 4" xfId="12746"/>
    <cellStyle name="백분율 2 2 9 3 2 4 2" xfId="29486"/>
    <cellStyle name="백분율 2 2 9 3 2 4 3" xfId="46206"/>
    <cellStyle name="백분율 2 2 9 3 2 5" xfId="16166"/>
    <cellStyle name="백분율 2 2 9 3 2 5 2" xfId="32906"/>
    <cellStyle name="백분율 2 2 9 3 2 5 3" xfId="49626"/>
    <cellStyle name="백분율 2 2 9 3 2 6" xfId="19650"/>
    <cellStyle name="백분율 2 2 9 3 2 7" xfId="35966"/>
    <cellStyle name="백분율 2 2 9 3 3" xfId="4626"/>
    <cellStyle name="백분율 2 2 9 3 3 2" xfId="21366"/>
    <cellStyle name="백분율 2 2 9 3 3 3" xfId="38086"/>
    <cellStyle name="백분율 2 2 9 3 4" xfId="8046"/>
    <cellStyle name="백분율 2 2 9 3 4 2" xfId="24786"/>
    <cellStyle name="백분율 2 2 9 3 4 3" xfId="41506"/>
    <cellStyle name="백분율 2 2 9 3 5" xfId="11466"/>
    <cellStyle name="백분율 2 2 9 3 5 2" xfId="28206"/>
    <cellStyle name="백분율 2 2 9 3 5 3" xfId="44926"/>
    <cellStyle name="백분율 2 2 9 3 6" xfId="14886"/>
    <cellStyle name="백분율 2 2 9 3 6 2" xfId="31626"/>
    <cellStyle name="백분율 2 2 9 3 6 3" xfId="48346"/>
    <cellStyle name="백분율 2 2 9 3 7" xfId="18370"/>
    <cellStyle name="백분율 2 2 9 3 8" xfId="34686"/>
    <cellStyle name="백분율 2 2 9 4" xfId="1566"/>
    <cellStyle name="백분율 2 2 9 4 2" xfId="2846"/>
    <cellStyle name="백분율 2 2 9 4 2 2" xfId="6246"/>
    <cellStyle name="백분율 2 2 9 4 2 2 2" xfId="22986"/>
    <cellStyle name="백분율 2 2 9 4 2 2 3" xfId="39706"/>
    <cellStyle name="백분율 2 2 9 4 2 3" xfId="9666"/>
    <cellStyle name="백분율 2 2 9 4 2 3 2" xfId="26406"/>
    <cellStyle name="백분율 2 2 9 4 2 3 3" xfId="43126"/>
    <cellStyle name="백분율 2 2 9 4 2 4" xfId="13086"/>
    <cellStyle name="백분율 2 2 9 4 2 4 2" xfId="29826"/>
    <cellStyle name="백분율 2 2 9 4 2 4 3" xfId="46546"/>
    <cellStyle name="백분율 2 2 9 4 2 5" xfId="16506"/>
    <cellStyle name="백분율 2 2 9 4 2 5 2" xfId="33246"/>
    <cellStyle name="백분율 2 2 9 4 2 5 3" xfId="49966"/>
    <cellStyle name="백분율 2 2 9 4 2 6" xfId="19990"/>
    <cellStyle name="백분율 2 2 9 4 2 7" xfId="36306"/>
    <cellStyle name="백분율 2 2 9 4 3" xfId="4966"/>
    <cellStyle name="백분율 2 2 9 4 3 2" xfId="21706"/>
    <cellStyle name="백분율 2 2 9 4 3 3" xfId="38426"/>
    <cellStyle name="백분율 2 2 9 4 4" xfId="8386"/>
    <cellStyle name="백분율 2 2 9 4 4 2" xfId="25126"/>
    <cellStyle name="백분율 2 2 9 4 4 3" xfId="41846"/>
    <cellStyle name="백분율 2 2 9 4 5" xfId="11806"/>
    <cellStyle name="백분율 2 2 9 4 5 2" xfId="28546"/>
    <cellStyle name="백분율 2 2 9 4 5 3" xfId="45266"/>
    <cellStyle name="백분율 2 2 9 4 6" xfId="15226"/>
    <cellStyle name="백분율 2 2 9 4 6 2" xfId="31966"/>
    <cellStyle name="백분율 2 2 9 4 6 3" xfId="48686"/>
    <cellStyle name="백분율 2 2 9 4 7" xfId="18710"/>
    <cellStyle name="백분율 2 2 9 4 8" xfId="35026"/>
    <cellStyle name="백분율 2 2 9 5" xfId="1986"/>
    <cellStyle name="백분율 2 2 9 5 2" xfId="5386"/>
    <cellStyle name="백분율 2 2 9 5 2 2" xfId="22126"/>
    <cellStyle name="백분율 2 2 9 5 2 3" xfId="38846"/>
    <cellStyle name="백분율 2 2 9 5 3" xfId="8806"/>
    <cellStyle name="백분율 2 2 9 5 3 2" xfId="25546"/>
    <cellStyle name="백분율 2 2 9 5 3 3" xfId="42266"/>
    <cellStyle name="백분율 2 2 9 5 4" xfId="12226"/>
    <cellStyle name="백분율 2 2 9 5 4 2" xfId="28966"/>
    <cellStyle name="백분율 2 2 9 5 4 3" xfId="45686"/>
    <cellStyle name="백분율 2 2 9 5 5" xfId="15646"/>
    <cellStyle name="백분율 2 2 9 5 5 2" xfId="32386"/>
    <cellStyle name="백분율 2 2 9 5 5 3" xfId="49106"/>
    <cellStyle name="백분율 2 2 9 5 6" xfId="19130"/>
    <cellStyle name="백분율 2 2 9 5 7" xfId="35446"/>
    <cellStyle name="백분율 2 2 9 6" xfId="3306"/>
    <cellStyle name="백분율 2 2 9 6 2" xfId="6706"/>
    <cellStyle name="백분율 2 2 9 6 2 2" xfId="23446"/>
    <cellStyle name="백분율 2 2 9 6 2 3" xfId="40166"/>
    <cellStyle name="백분율 2 2 9 6 3" xfId="10126"/>
    <cellStyle name="백분율 2 2 9 6 3 2" xfId="26866"/>
    <cellStyle name="백분율 2 2 9 6 3 3" xfId="43586"/>
    <cellStyle name="백분율 2 2 9 6 4" xfId="13546"/>
    <cellStyle name="백분율 2 2 9 6 4 2" xfId="30286"/>
    <cellStyle name="백분율 2 2 9 6 4 3" xfId="47006"/>
    <cellStyle name="백분율 2 2 9 6 5" xfId="16966"/>
    <cellStyle name="백분율 2 2 9 6 5 2" xfId="33706"/>
    <cellStyle name="백분율 2 2 9 6 5 3" xfId="50426"/>
    <cellStyle name="백분율 2 2 9 6 6" xfId="20450"/>
    <cellStyle name="백분율 2 2 9 6 7" xfId="36766"/>
    <cellStyle name="백분율 2 2 9 7" xfId="4126"/>
    <cellStyle name="백분율 2 2 9 7 2" xfId="7546"/>
    <cellStyle name="백분율 2 2 9 7 2 2" xfId="24286"/>
    <cellStyle name="백분율 2 2 9 7 2 3" xfId="41006"/>
    <cellStyle name="백분율 2 2 9 7 3" xfId="10966"/>
    <cellStyle name="백분율 2 2 9 7 3 2" xfId="27706"/>
    <cellStyle name="백분율 2 2 9 7 3 3" xfId="44426"/>
    <cellStyle name="백분율 2 2 9 7 4" xfId="14386"/>
    <cellStyle name="백분율 2 2 9 7 4 2" xfId="31126"/>
    <cellStyle name="백분율 2 2 9 7 4 3" xfId="47846"/>
    <cellStyle name="백분율 2 2 9 7 5" xfId="17870"/>
    <cellStyle name="백분율 2 2 9 7 6" xfId="37586"/>
    <cellStyle name="백분율 2 2 9 8" xfId="3726"/>
    <cellStyle name="백분율 2 2 9 8 2" xfId="20866"/>
    <cellStyle name="백분율 2 2 9 8 3" xfId="37186"/>
    <cellStyle name="백분율 2 2 9 9" xfId="7126"/>
    <cellStyle name="백분율 2 2 9 9 2" xfId="23866"/>
    <cellStyle name="백분율 2 2 9 9 3" xfId="40586"/>
    <cellStyle name="백분율 2 20" xfId="3161"/>
    <cellStyle name="백분율 2 20 2" xfId="6561"/>
    <cellStyle name="백분율 2 20 2 2" xfId="23301"/>
    <cellStyle name="백분율 2 20 2 3" xfId="40021"/>
    <cellStyle name="백분율 2 20 3" xfId="9981"/>
    <cellStyle name="백분율 2 20 3 2" xfId="26721"/>
    <cellStyle name="백분율 2 20 3 3" xfId="43441"/>
    <cellStyle name="백분율 2 20 4" xfId="13401"/>
    <cellStyle name="백분율 2 20 4 2" xfId="30141"/>
    <cellStyle name="백분율 2 20 4 3" xfId="46861"/>
    <cellStyle name="백분율 2 20 5" xfId="16821"/>
    <cellStyle name="백분율 2 20 5 2" xfId="33561"/>
    <cellStyle name="백분율 2 20 5 3" xfId="50281"/>
    <cellStyle name="백분율 2 20 6" xfId="20305"/>
    <cellStyle name="백분율 2 20 7" xfId="36621"/>
    <cellStyle name="백분율 2 21" xfId="3581"/>
    <cellStyle name="백분율 2 21 2" xfId="7401"/>
    <cellStyle name="백분율 2 21 2 2" xfId="24141"/>
    <cellStyle name="백분율 2 21 2 3" xfId="40861"/>
    <cellStyle name="백분율 2 21 3" xfId="10821"/>
    <cellStyle name="백분율 2 21 3 2" xfId="27561"/>
    <cellStyle name="백분율 2 21 3 3" xfId="44281"/>
    <cellStyle name="백분율 2 21 4" xfId="14241"/>
    <cellStyle name="백분율 2 21 4 2" xfId="30981"/>
    <cellStyle name="백분율 2 21 4 3" xfId="47701"/>
    <cellStyle name="백분율 2 21 5" xfId="17725"/>
    <cellStyle name="백분율 2 21 6" xfId="37041"/>
    <cellStyle name="백분율 2 22" xfId="6981"/>
    <cellStyle name="백분율 2 22 2" xfId="23721"/>
    <cellStyle name="백분율 2 22 3" xfId="40441"/>
    <cellStyle name="백분율 2 23" xfId="10401"/>
    <cellStyle name="백분율 2 23 2" xfId="27141"/>
    <cellStyle name="백분율 2 23 3" xfId="43861"/>
    <cellStyle name="백분율 2 24" xfId="13821"/>
    <cellStyle name="백분율 2 24 2" xfId="30561"/>
    <cellStyle name="백분율 2 24 3" xfId="47281"/>
    <cellStyle name="백분율 2 25" xfId="17241"/>
    <cellStyle name="백분율 2 25 2" xfId="33981"/>
    <cellStyle name="백분율 2 26" xfId="17261"/>
    <cellStyle name="백분율 2 26 2" xfId="34001"/>
    <cellStyle name="백분율 2 27" xfId="17301"/>
    <cellStyle name="백분율 2 28" xfId="20723"/>
    <cellStyle name="백분율 2 29" xfId="34041"/>
    <cellStyle name="백분율 2 3" xfId="539"/>
    <cellStyle name="백분율 2 3 10" xfId="784"/>
    <cellStyle name="백분율 2 3 10 10" xfId="14051"/>
    <cellStyle name="백분율 2 3 10 10 2" xfId="30791"/>
    <cellStyle name="백분율 2 3 10 10 3" xfId="47511"/>
    <cellStyle name="백분율 2 3 10 11" xfId="17535"/>
    <cellStyle name="백분율 2 3 10 12" xfId="34271"/>
    <cellStyle name="백분율 2 3 10 2" xfId="1091"/>
    <cellStyle name="백분율 2 3 10 2 2" xfId="2371"/>
    <cellStyle name="백분율 2 3 10 2 2 2" xfId="5771"/>
    <cellStyle name="백분율 2 3 10 2 2 2 2" xfId="22511"/>
    <cellStyle name="백분율 2 3 10 2 2 2 3" xfId="39231"/>
    <cellStyle name="백분율 2 3 10 2 2 3" xfId="9191"/>
    <cellStyle name="백분율 2 3 10 2 2 3 2" xfId="25931"/>
    <cellStyle name="백분율 2 3 10 2 2 3 3" xfId="42651"/>
    <cellStyle name="백분율 2 3 10 2 2 4" xfId="12611"/>
    <cellStyle name="백분율 2 3 10 2 2 4 2" xfId="29351"/>
    <cellStyle name="백분율 2 3 10 2 2 4 3" xfId="46071"/>
    <cellStyle name="백분율 2 3 10 2 2 5" xfId="16031"/>
    <cellStyle name="백분율 2 3 10 2 2 5 2" xfId="32771"/>
    <cellStyle name="백분율 2 3 10 2 2 5 3" xfId="49491"/>
    <cellStyle name="백분율 2 3 10 2 2 6" xfId="19515"/>
    <cellStyle name="백분율 2 3 10 2 2 7" xfId="35831"/>
    <cellStyle name="백분율 2 3 10 2 3" xfId="4491"/>
    <cellStyle name="백분율 2 3 10 2 3 2" xfId="21231"/>
    <cellStyle name="백분율 2 3 10 2 3 3" xfId="37951"/>
    <cellStyle name="백분율 2 3 10 2 4" xfId="7911"/>
    <cellStyle name="백분율 2 3 10 2 4 2" xfId="24651"/>
    <cellStyle name="백분율 2 3 10 2 4 3" xfId="41371"/>
    <cellStyle name="백분율 2 3 10 2 5" xfId="11331"/>
    <cellStyle name="백분율 2 3 10 2 5 2" xfId="28071"/>
    <cellStyle name="백분율 2 3 10 2 5 3" xfId="44791"/>
    <cellStyle name="백분율 2 3 10 2 6" xfId="14751"/>
    <cellStyle name="백분율 2 3 10 2 6 2" xfId="31491"/>
    <cellStyle name="백분율 2 3 10 2 6 3" xfId="48211"/>
    <cellStyle name="백분율 2 3 10 2 7" xfId="18235"/>
    <cellStyle name="백분율 2 3 10 2 8" xfId="34551"/>
    <cellStyle name="백분율 2 3 10 3" xfId="1651"/>
    <cellStyle name="백분율 2 3 10 3 2" xfId="2931"/>
    <cellStyle name="백분율 2 3 10 3 2 2" xfId="6331"/>
    <cellStyle name="백분율 2 3 10 3 2 2 2" xfId="23071"/>
    <cellStyle name="백분율 2 3 10 3 2 2 3" xfId="39791"/>
    <cellStyle name="백분율 2 3 10 3 2 3" xfId="9751"/>
    <cellStyle name="백분율 2 3 10 3 2 3 2" xfId="26491"/>
    <cellStyle name="백분율 2 3 10 3 2 3 3" xfId="43211"/>
    <cellStyle name="백분율 2 3 10 3 2 4" xfId="13171"/>
    <cellStyle name="백분율 2 3 10 3 2 4 2" xfId="29911"/>
    <cellStyle name="백분율 2 3 10 3 2 4 3" xfId="46631"/>
    <cellStyle name="백분율 2 3 10 3 2 5" xfId="16591"/>
    <cellStyle name="백분율 2 3 10 3 2 5 2" xfId="33331"/>
    <cellStyle name="백분율 2 3 10 3 2 5 3" xfId="50051"/>
    <cellStyle name="백분율 2 3 10 3 2 6" xfId="20075"/>
    <cellStyle name="백분율 2 3 10 3 2 7" xfId="36391"/>
    <cellStyle name="백분율 2 3 10 3 3" xfId="5051"/>
    <cellStyle name="백분율 2 3 10 3 3 2" xfId="21791"/>
    <cellStyle name="백분율 2 3 10 3 3 3" xfId="38511"/>
    <cellStyle name="백분율 2 3 10 3 4" xfId="8471"/>
    <cellStyle name="백분율 2 3 10 3 4 2" xfId="25211"/>
    <cellStyle name="백분율 2 3 10 3 4 3" xfId="41931"/>
    <cellStyle name="백분율 2 3 10 3 5" xfId="11891"/>
    <cellStyle name="백분율 2 3 10 3 5 2" xfId="28631"/>
    <cellStyle name="백분율 2 3 10 3 5 3" xfId="45351"/>
    <cellStyle name="백분율 2 3 10 3 6" xfId="15311"/>
    <cellStyle name="백분율 2 3 10 3 6 2" xfId="32051"/>
    <cellStyle name="백분율 2 3 10 3 6 3" xfId="48771"/>
    <cellStyle name="백분율 2 3 10 3 7" xfId="18795"/>
    <cellStyle name="백분율 2 3 10 3 8" xfId="35111"/>
    <cellStyle name="백분율 2 3 10 4" xfId="2071"/>
    <cellStyle name="백분율 2 3 10 4 2" xfId="5471"/>
    <cellStyle name="백분율 2 3 10 4 2 2" xfId="22211"/>
    <cellStyle name="백분율 2 3 10 4 2 3" xfId="38931"/>
    <cellStyle name="백분율 2 3 10 4 3" xfId="8891"/>
    <cellStyle name="백분율 2 3 10 4 3 2" xfId="25631"/>
    <cellStyle name="백분율 2 3 10 4 3 3" xfId="42351"/>
    <cellStyle name="백분율 2 3 10 4 4" xfId="12311"/>
    <cellStyle name="백분율 2 3 10 4 4 2" xfId="29051"/>
    <cellStyle name="백분율 2 3 10 4 4 3" xfId="45771"/>
    <cellStyle name="백분율 2 3 10 4 5" xfId="15731"/>
    <cellStyle name="백분율 2 3 10 4 5 2" xfId="32471"/>
    <cellStyle name="백분율 2 3 10 4 5 3" xfId="49191"/>
    <cellStyle name="백분율 2 3 10 4 6" xfId="19215"/>
    <cellStyle name="백분율 2 3 10 4 7" xfId="35531"/>
    <cellStyle name="백분율 2 3 10 5" xfId="3391"/>
    <cellStyle name="백분율 2 3 10 5 2" xfId="6791"/>
    <cellStyle name="백분율 2 3 10 5 2 2" xfId="23531"/>
    <cellStyle name="백분율 2 3 10 5 2 3" xfId="40251"/>
    <cellStyle name="백분율 2 3 10 5 3" xfId="10211"/>
    <cellStyle name="백분율 2 3 10 5 3 2" xfId="26951"/>
    <cellStyle name="백분율 2 3 10 5 3 3" xfId="43671"/>
    <cellStyle name="백분율 2 3 10 5 4" xfId="13631"/>
    <cellStyle name="백분율 2 3 10 5 4 2" xfId="30371"/>
    <cellStyle name="백분율 2 3 10 5 4 3" xfId="47091"/>
    <cellStyle name="백분율 2 3 10 5 5" xfId="17051"/>
    <cellStyle name="백분율 2 3 10 5 5 2" xfId="33791"/>
    <cellStyle name="백분율 2 3 10 5 5 3" xfId="50511"/>
    <cellStyle name="백분율 2 3 10 5 6" xfId="20535"/>
    <cellStyle name="백분율 2 3 10 5 7" xfId="36851"/>
    <cellStyle name="백분율 2 3 10 6" xfId="4211"/>
    <cellStyle name="백분율 2 3 10 6 2" xfId="7631"/>
    <cellStyle name="백분율 2 3 10 6 2 2" xfId="24371"/>
    <cellStyle name="백분율 2 3 10 6 2 3" xfId="41091"/>
    <cellStyle name="백분율 2 3 10 6 3" xfId="11051"/>
    <cellStyle name="백분율 2 3 10 6 3 2" xfId="27791"/>
    <cellStyle name="백분율 2 3 10 6 3 3" xfId="44511"/>
    <cellStyle name="백분율 2 3 10 6 4" xfId="14471"/>
    <cellStyle name="백분율 2 3 10 6 4 2" xfId="31211"/>
    <cellStyle name="백분율 2 3 10 6 4 3" xfId="47931"/>
    <cellStyle name="백분율 2 3 10 6 5" xfId="17955"/>
    <cellStyle name="백분율 2 3 10 6 6" xfId="37671"/>
    <cellStyle name="백분율 2 3 10 7" xfId="3811"/>
    <cellStyle name="백분율 2 3 10 7 2" xfId="20951"/>
    <cellStyle name="백분율 2 3 10 7 3" xfId="37271"/>
    <cellStyle name="백분율 2 3 10 8" xfId="7211"/>
    <cellStyle name="백분율 2 3 10 8 2" xfId="23951"/>
    <cellStyle name="백분율 2 3 10 8 3" xfId="40671"/>
    <cellStyle name="백분율 2 3 10 9" xfId="10631"/>
    <cellStyle name="백분율 2 3 10 9 2" xfId="27371"/>
    <cellStyle name="백분율 2 3 10 9 3" xfId="44091"/>
    <cellStyle name="백분율 2 3 11" xfId="964"/>
    <cellStyle name="백분율 2 3 11 10" xfId="14231"/>
    <cellStyle name="백분율 2 3 11 10 2" xfId="30971"/>
    <cellStyle name="백분율 2 3 11 10 3" xfId="47691"/>
    <cellStyle name="백분율 2 3 11 11" xfId="17715"/>
    <cellStyle name="백분율 2 3 11 12" xfId="34451"/>
    <cellStyle name="백분율 2 3 11 2" xfId="1051"/>
    <cellStyle name="백분율 2 3 11 2 2" xfId="2331"/>
    <cellStyle name="백분율 2 3 11 2 2 2" xfId="5731"/>
    <cellStyle name="백분율 2 3 11 2 2 2 2" xfId="22471"/>
    <cellStyle name="백분율 2 3 11 2 2 2 3" xfId="39191"/>
    <cellStyle name="백분율 2 3 11 2 2 3" xfId="9151"/>
    <cellStyle name="백분율 2 3 11 2 2 3 2" xfId="25891"/>
    <cellStyle name="백분율 2 3 11 2 2 3 3" xfId="42611"/>
    <cellStyle name="백분율 2 3 11 2 2 4" xfId="12571"/>
    <cellStyle name="백분율 2 3 11 2 2 4 2" xfId="29311"/>
    <cellStyle name="백분율 2 3 11 2 2 4 3" xfId="46031"/>
    <cellStyle name="백분율 2 3 11 2 2 5" xfId="15991"/>
    <cellStyle name="백분율 2 3 11 2 2 5 2" xfId="32731"/>
    <cellStyle name="백분율 2 3 11 2 2 5 3" xfId="49451"/>
    <cellStyle name="백분율 2 3 11 2 2 6" xfId="19475"/>
    <cellStyle name="백분율 2 3 11 2 2 7" xfId="35791"/>
    <cellStyle name="백분율 2 3 11 2 3" xfId="4451"/>
    <cellStyle name="백분율 2 3 11 2 3 2" xfId="21191"/>
    <cellStyle name="백분율 2 3 11 2 3 3" xfId="37911"/>
    <cellStyle name="백분율 2 3 11 2 4" xfId="7871"/>
    <cellStyle name="백분율 2 3 11 2 4 2" xfId="24611"/>
    <cellStyle name="백분율 2 3 11 2 4 3" xfId="41331"/>
    <cellStyle name="백분율 2 3 11 2 5" xfId="11291"/>
    <cellStyle name="백분율 2 3 11 2 5 2" xfId="28031"/>
    <cellStyle name="백분율 2 3 11 2 5 3" xfId="44751"/>
    <cellStyle name="백분율 2 3 11 2 6" xfId="14711"/>
    <cellStyle name="백분율 2 3 11 2 6 2" xfId="31451"/>
    <cellStyle name="백분율 2 3 11 2 6 3" xfId="48171"/>
    <cellStyle name="백분율 2 3 11 2 7" xfId="18195"/>
    <cellStyle name="백분율 2 3 11 2 8" xfId="34511"/>
    <cellStyle name="백분율 2 3 11 3" xfId="1831"/>
    <cellStyle name="백분율 2 3 11 3 2" xfId="3111"/>
    <cellStyle name="백분율 2 3 11 3 2 2" xfId="6511"/>
    <cellStyle name="백분율 2 3 11 3 2 2 2" xfId="23251"/>
    <cellStyle name="백분율 2 3 11 3 2 2 3" xfId="39971"/>
    <cellStyle name="백분율 2 3 11 3 2 3" xfId="9931"/>
    <cellStyle name="백분율 2 3 11 3 2 3 2" xfId="26671"/>
    <cellStyle name="백분율 2 3 11 3 2 3 3" xfId="43391"/>
    <cellStyle name="백분율 2 3 11 3 2 4" xfId="13351"/>
    <cellStyle name="백분율 2 3 11 3 2 4 2" xfId="30091"/>
    <cellStyle name="백분율 2 3 11 3 2 4 3" xfId="46811"/>
    <cellStyle name="백분율 2 3 11 3 2 5" xfId="16771"/>
    <cellStyle name="백분율 2 3 11 3 2 5 2" xfId="33511"/>
    <cellStyle name="백분율 2 3 11 3 2 5 3" xfId="50231"/>
    <cellStyle name="백분율 2 3 11 3 2 6" xfId="20255"/>
    <cellStyle name="백분율 2 3 11 3 2 7" xfId="36571"/>
    <cellStyle name="백분율 2 3 11 3 3" xfId="5231"/>
    <cellStyle name="백분율 2 3 11 3 3 2" xfId="21971"/>
    <cellStyle name="백분율 2 3 11 3 3 3" xfId="38691"/>
    <cellStyle name="백분율 2 3 11 3 4" xfId="8651"/>
    <cellStyle name="백분율 2 3 11 3 4 2" xfId="25391"/>
    <cellStyle name="백분율 2 3 11 3 4 3" xfId="42111"/>
    <cellStyle name="백분율 2 3 11 3 5" xfId="12071"/>
    <cellStyle name="백분율 2 3 11 3 5 2" xfId="28811"/>
    <cellStyle name="백분율 2 3 11 3 5 3" xfId="45531"/>
    <cellStyle name="백분율 2 3 11 3 6" xfId="15491"/>
    <cellStyle name="백분율 2 3 11 3 6 2" xfId="32231"/>
    <cellStyle name="백분율 2 3 11 3 6 3" xfId="48951"/>
    <cellStyle name="백분율 2 3 11 3 7" xfId="18975"/>
    <cellStyle name="백분율 2 3 11 3 8" xfId="35291"/>
    <cellStyle name="백분율 2 3 11 4" xfId="2251"/>
    <cellStyle name="백분율 2 3 11 4 2" xfId="5651"/>
    <cellStyle name="백분율 2 3 11 4 2 2" xfId="22391"/>
    <cellStyle name="백분율 2 3 11 4 2 3" xfId="39111"/>
    <cellStyle name="백분율 2 3 11 4 3" xfId="9071"/>
    <cellStyle name="백분율 2 3 11 4 3 2" xfId="25811"/>
    <cellStyle name="백분율 2 3 11 4 3 3" xfId="42531"/>
    <cellStyle name="백분율 2 3 11 4 4" xfId="12491"/>
    <cellStyle name="백분율 2 3 11 4 4 2" xfId="29231"/>
    <cellStyle name="백분율 2 3 11 4 4 3" xfId="45951"/>
    <cellStyle name="백분율 2 3 11 4 5" xfId="15911"/>
    <cellStyle name="백분율 2 3 11 4 5 2" xfId="32651"/>
    <cellStyle name="백분율 2 3 11 4 5 3" xfId="49371"/>
    <cellStyle name="백분율 2 3 11 4 6" xfId="19395"/>
    <cellStyle name="백분율 2 3 11 4 7" xfId="35711"/>
    <cellStyle name="백분율 2 3 11 5" xfId="3571"/>
    <cellStyle name="백분율 2 3 11 5 2" xfId="6971"/>
    <cellStyle name="백분율 2 3 11 5 2 2" xfId="23711"/>
    <cellStyle name="백분율 2 3 11 5 2 3" xfId="40431"/>
    <cellStyle name="백분율 2 3 11 5 3" xfId="10391"/>
    <cellStyle name="백분율 2 3 11 5 3 2" xfId="27131"/>
    <cellStyle name="백분율 2 3 11 5 3 3" xfId="43851"/>
    <cellStyle name="백분율 2 3 11 5 4" xfId="13811"/>
    <cellStyle name="백분율 2 3 11 5 4 2" xfId="30551"/>
    <cellStyle name="백분율 2 3 11 5 4 3" xfId="47271"/>
    <cellStyle name="백분율 2 3 11 5 5" xfId="17231"/>
    <cellStyle name="백분율 2 3 11 5 5 2" xfId="33971"/>
    <cellStyle name="백분율 2 3 11 5 5 3" xfId="50691"/>
    <cellStyle name="백분율 2 3 11 5 6" xfId="20715"/>
    <cellStyle name="백분율 2 3 11 5 7" xfId="37031"/>
    <cellStyle name="백분율 2 3 11 6" xfId="4391"/>
    <cellStyle name="백분율 2 3 11 6 2" xfId="7811"/>
    <cellStyle name="백분율 2 3 11 6 2 2" xfId="24551"/>
    <cellStyle name="백분율 2 3 11 6 2 3" xfId="41271"/>
    <cellStyle name="백분율 2 3 11 6 3" xfId="11231"/>
    <cellStyle name="백분율 2 3 11 6 3 2" xfId="27971"/>
    <cellStyle name="백분율 2 3 11 6 3 3" xfId="44691"/>
    <cellStyle name="백분율 2 3 11 6 4" xfId="14651"/>
    <cellStyle name="백분율 2 3 11 6 4 2" xfId="31391"/>
    <cellStyle name="백분율 2 3 11 6 4 3" xfId="48111"/>
    <cellStyle name="백분율 2 3 11 6 5" xfId="18135"/>
    <cellStyle name="백분율 2 3 11 6 6" xfId="37851"/>
    <cellStyle name="백분율 2 3 11 7" xfId="3991"/>
    <cellStyle name="백분율 2 3 11 7 2" xfId="21131"/>
    <cellStyle name="백분율 2 3 11 7 3" xfId="37451"/>
    <cellStyle name="백분율 2 3 11 8" xfId="7391"/>
    <cellStyle name="백분율 2 3 11 8 2" xfId="24131"/>
    <cellStyle name="백분율 2 3 11 8 3" xfId="40851"/>
    <cellStyle name="백분율 2 3 11 9" xfId="10811"/>
    <cellStyle name="백분율 2 3 11 9 2" xfId="27551"/>
    <cellStyle name="백분율 2 3 11 9 3" xfId="44271"/>
    <cellStyle name="백분율 2 3 12" xfId="1011"/>
    <cellStyle name="백분율 2 3 12 2" xfId="2291"/>
    <cellStyle name="백분율 2 3 12 2 2" xfId="5691"/>
    <cellStyle name="백분율 2 3 12 2 2 2" xfId="22431"/>
    <cellStyle name="백분율 2 3 12 2 2 3" xfId="39151"/>
    <cellStyle name="백분율 2 3 12 2 3" xfId="9111"/>
    <cellStyle name="백분율 2 3 12 2 3 2" xfId="25851"/>
    <cellStyle name="백분율 2 3 12 2 3 3" xfId="42571"/>
    <cellStyle name="백분율 2 3 12 2 4" xfId="12531"/>
    <cellStyle name="백분율 2 3 12 2 4 2" xfId="29271"/>
    <cellStyle name="백분율 2 3 12 2 4 3" xfId="45991"/>
    <cellStyle name="백분율 2 3 12 2 5" xfId="15951"/>
    <cellStyle name="백분율 2 3 12 2 5 2" xfId="32691"/>
    <cellStyle name="백분율 2 3 12 2 5 3" xfId="49411"/>
    <cellStyle name="백분율 2 3 12 2 6" xfId="19435"/>
    <cellStyle name="백분율 2 3 12 2 7" xfId="35751"/>
    <cellStyle name="백분율 2 3 12 3" xfId="4411"/>
    <cellStyle name="백분율 2 3 12 3 2" xfId="21151"/>
    <cellStyle name="백분율 2 3 12 3 3" xfId="37871"/>
    <cellStyle name="백분율 2 3 12 4" xfId="7831"/>
    <cellStyle name="백분율 2 3 12 4 2" xfId="24571"/>
    <cellStyle name="백분율 2 3 12 4 3" xfId="41291"/>
    <cellStyle name="백분율 2 3 12 5" xfId="11251"/>
    <cellStyle name="백분율 2 3 12 5 2" xfId="27991"/>
    <cellStyle name="백분율 2 3 12 5 3" xfId="44711"/>
    <cellStyle name="백분율 2 3 12 6" xfId="14671"/>
    <cellStyle name="백분율 2 3 12 6 2" xfId="31411"/>
    <cellStyle name="백분율 2 3 12 6 3" xfId="48131"/>
    <cellStyle name="백분율 2 3 12 7" xfId="18155"/>
    <cellStyle name="백분율 2 3 12 8" xfId="34471"/>
    <cellStyle name="백분율 2 3 13" xfId="1431"/>
    <cellStyle name="백분율 2 3 13 2" xfId="2711"/>
    <cellStyle name="백분율 2 3 13 2 2" xfId="6111"/>
    <cellStyle name="백분율 2 3 13 2 2 2" xfId="22851"/>
    <cellStyle name="백분율 2 3 13 2 2 3" xfId="39571"/>
    <cellStyle name="백분율 2 3 13 2 3" xfId="9531"/>
    <cellStyle name="백분율 2 3 13 2 3 2" xfId="26271"/>
    <cellStyle name="백분율 2 3 13 2 3 3" xfId="42991"/>
    <cellStyle name="백분율 2 3 13 2 4" xfId="12951"/>
    <cellStyle name="백분율 2 3 13 2 4 2" xfId="29691"/>
    <cellStyle name="백분율 2 3 13 2 4 3" xfId="46411"/>
    <cellStyle name="백분율 2 3 13 2 5" xfId="16371"/>
    <cellStyle name="백분율 2 3 13 2 5 2" xfId="33111"/>
    <cellStyle name="백분율 2 3 13 2 5 3" xfId="49831"/>
    <cellStyle name="백분율 2 3 13 2 6" xfId="19855"/>
    <cellStyle name="백분율 2 3 13 2 7" xfId="36171"/>
    <cellStyle name="백분율 2 3 13 3" xfId="4831"/>
    <cellStyle name="백분율 2 3 13 3 2" xfId="21571"/>
    <cellStyle name="백분율 2 3 13 3 3" xfId="38291"/>
    <cellStyle name="백분율 2 3 13 4" xfId="8251"/>
    <cellStyle name="백분율 2 3 13 4 2" xfId="24991"/>
    <cellStyle name="백분율 2 3 13 4 3" xfId="41711"/>
    <cellStyle name="백분율 2 3 13 5" xfId="11671"/>
    <cellStyle name="백분율 2 3 13 5 2" xfId="28411"/>
    <cellStyle name="백분율 2 3 13 5 3" xfId="45131"/>
    <cellStyle name="백분율 2 3 13 6" xfId="15091"/>
    <cellStyle name="백분율 2 3 13 6 2" xfId="31831"/>
    <cellStyle name="백분율 2 3 13 6 3" xfId="48551"/>
    <cellStyle name="백분율 2 3 13 7" xfId="18575"/>
    <cellStyle name="백분율 2 3 13 8" xfId="34891"/>
    <cellStyle name="백분율 2 3 14" xfId="1851"/>
    <cellStyle name="백분율 2 3 14 2" xfId="5251"/>
    <cellStyle name="백분율 2 3 14 2 2" xfId="21991"/>
    <cellStyle name="백분율 2 3 14 2 3" xfId="38711"/>
    <cellStyle name="백분율 2 3 14 3" xfId="8671"/>
    <cellStyle name="백분율 2 3 14 3 2" xfId="25411"/>
    <cellStyle name="백분율 2 3 14 3 3" xfId="42131"/>
    <cellStyle name="백분율 2 3 14 4" xfId="12091"/>
    <cellStyle name="백분율 2 3 14 4 2" xfId="28831"/>
    <cellStyle name="백분율 2 3 14 4 3" xfId="45551"/>
    <cellStyle name="백분율 2 3 14 5" xfId="15511"/>
    <cellStyle name="백분율 2 3 14 5 2" xfId="32251"/>
    <cellStyle name="백분율 2 3 14 5 3" xfId="48971"/>
    <cellStyle name="백분율 2 3 14 6" xfId="18995"/>
    <cellStyle name="백분율 2 3 14 7" xfId="35311"/>
    <cellStyle name="백분율 2 3 15" xfId="2271"/>
    <cellStyle name="백분율 2 3 15 2" xfId="5671"/>
    <cellStyle name="백분율 2 3 15 2 2" xfId="22411"/>
    <cellStyle name="백분율 2 3 15 2 3" xfId="39131"/>
    <cellStyle name="백분율 2 3 15 3" xfId="9091"/>
    <cellStyle name="백분율 2 3 15 3 2" xfId="25831"/>
    <cellStyle name="백분율 2 3 15 3 3" xfId="42551"/>
    <cellStyle name="백분율 2 3 15 4" xfId="12511"/>
    <cellStyle name="백분율 2 3 15 4 2" xfId="29251"/>
    <cellStyle name="백분율 2 3 15 4 3" xfId="45971"/>
    <cellStyle name="백분율 2 3 15 5" xfId="15931"/>
    <cellStyle name="백분율 2 3 15 5 2" xfId="32671"/>
    <cellStyle name="백분율 2 3 15 5 3" xfId="49391"/>
    <cellStyle name="백분율 2 3 15 6" xfId="19415"/>
    <cellStyle name="백분율 2 3 15 7" xfId="35731"/>
    <cellStyle name="백분율 2 3 16" xfId="3131"/>
    <cellStyle name="백분율 2 3 16 2" xfId="6531"/>
    <cellStyle name="백분율 2 3 16 2 2" xfId="23271"/>
    <cellStyle name="백분율 2 3 16 2 3" xfId="39991"/>
    <cellStyle name="백분율 2 3 16 3" xfId="9951"/>
    <cellStyle name="백분율 2 3 16 3 2" xfId="26691"/>
    <cellStyle name="백분율 2 3 16 3 3" xfId="43411"/>
    <cellStyle name="백분율 2 3 16 4" xfId="13371"/>
    <cellStyle name="백분율 2 3 16 4 2" xfId="30111"/>
    <cellStyle name="백분율 2 3 16 4 3" xfId="46831"/>
    <cellStyle name="백분율 2 3 16 5" xfId="16791"/>
    <cellStyle name="백분율 2 3 16 5 2" xfId="33531"/>
    <cellStyle name="백분율 2 3 16 5 3" xfId="50251"/>
    <cellStyle name="백분율 2 3 16 6" xfId="20275"/>
    <cellStyle name="백분율 2 3 16 7" xfId="36591"/>
    <cellStyle name="백분율 2 3 17" xfId="3171"/>
    <cellStyle name="백분율 2 3 17 2" xfId="6571"/>
    <cellStyle name="백분율 2 3 17 2 2" xfId="23311"/>
    <cellStyle name="백분율 2 3 17 2 3" xfId="40031"/>
    <cellStyle name="백분율 2 3 17 3" xfId="9991"/>
    <cellStyle name="백분율 2 3 17 3 2" xfId="26731"/>
    <cellStyle name="백분율 2 3 17 3 3" xfId="43451"/>
    <cellStyle name="백분율 2 3 17 4" xfId="13411"/>
    <cellStyle name="백분율 2 3 17 4 2" xfId="30151"/>
    <cellStyle name="백분율 2 3 17 4 3" xfId="46871"/>
    <cellStyle name="백분율 2 3 17 5" xfId="16831"/>
    <cellStyle name="백분율 2 3 17 5 2" xfId="33571"/>
    <cellStyle name="백분율 2 3 17 5 3" xfId="50291"/>
    <cellStyle name="백분율 2 3 17 6" xfId="20315"/>
    <cellStyle name="백분율 2 3 17 7" xfId="36631"/>
    <cellStyle name="백분율 2 3 18" xfId="3593"/>
    <cellStyle name="백분율 2 3 18 2" xfId="7411"/>
    <cellStyle name="백분율 2 3 18 2 2" xfId="24151"/>
    <cellStyle name="백분율 2 3 18 2 3" xfId="40871"/>
    <cellStyle name="백분율 2 3 18 3" xfId="10831"/>
    <cellStyle name="백분율 2 3 18 3 2" xfId="27571"/>
    <cellStyle name="백분율 2 3 18 3 3" xfId="44291"/>
    <cellStyle name="백분율 2 3 18 4" xfId="14251"/>
    <cellStyle name="백분율 2 3 18 4 2" xfId="30991"/>
    <cellStyle name="백분율 2 3 18 4 3" xfId="47711"/>
    <cellStyle name="백분율 2 3 18 5" xfId="17735"/>
    <cellStyle name="백분율 2 3 18 6" xfId="37053"/>
    <cellStyle name="백분율 2 3 19" xfId="6991"/>
    <cellStyle name="백분율 2 3 19 2" xfId="23731"/>
    <cellStyle name="백분율 2 3 19 3" xfId="40451"/>
    <cellStyle name="백분율 2 3 2" xfId="555"/>
    <cellStyle name="백분율 2 3 20" xfId="10411"/>
    <cellStyle name="백분율 2 3 20 2" xfId="27151"/>
    <cellStyle name="백분율 2 3 20 3" xfId="43871"/>
    <cellStyle name="백분율 2 3 21" xfId="13834"/>
    <cellStyle name="백분율 2 3 21 2" xfId="30574"/>
    <cellStyle name="백분율 2 3 21 3" xfId="47294"/>
    <cellStyle name="백분율 2 3 22" xfId="17251"/>
    <cellStyle name="백분율 2 3 22 2" xfId="33991"/>
    <cellStyle name="백분율 2 3 23" xfId="17271"/>
    <cellStyle name="백분율 2 3 23 2" xfId="34011"/>
    <cellStyle name="백분율 2 3 24" xfId="17315"/>
    <cellStyle name="백분율 2 3 25" xfId="20731"/>
    <cellStyle name="백분율 2 3 26" xfId="34051"/>
    <cellStyle name="백분율 2 3 3" xfId="584"/>
    <cellStyle name="백분율 2 3 3 10" xfId="3191"/>
    <cellStyle name="백분율 2 3 3 10 2" xfId="6591"/>
    <cellStyle name="백분율 2 3 3 10 2 2" xfId="23331"/>
    <cellStyle name="백분율 2 3 3 10 2 3" xfId="40051"/>
    <cellStyle name="백분율 2 3 3 10 3" xfId="10011"/>
    <cellStyle name="백분율 2 3 3 10 3 2" xfId="26751"/>
    <cellStyle name="백분율 2 3 3 10 3 3" xfId="43471"/>
    <cellStyle name="백분율 2 3 3 10 4" xfId="13431"/>
    <cellStyle name="백분율 2 3 3 10 4 2" xfId="30171"/>
    <cellStyle name="백분율 2 3 3 10 4 3" xfId="46891"/>
    <cellStyle name="백분율 2 3 3 10 5" xfId="16851"/>
    <cellStyle name="백분율 2 3 3 10 5 2" xfId="33591"/>
    <cellStyle name="백분율 2 3 3 10 5 3" xfId="50311"/>
    <cellStyle name="백분율 2 3 3 10 6" xfId="20335"/>
    <cellStyle name="백분율 2 3 3 10 7" xfId="36651"/>
    <cellStyle name="백분율 2 3 3 11" xfId="4011"/>
    <cellStyle name="백분율 2 3 3 11 2" xfId="7431"/>
    <cellStyle name="백분율 2 3 3 11 2 2" xfId="24171"/>
    <cellStyle name="백분율 2 3 3 11 2 3" xfId="40891"/>
    <cellStyle name="백분율 2 3 3 11 3" xfId="10851"/>
    <cellStyle name="백분율 2 3 3 11 3 2" xfId="27591"/>
    <cellStyle name="백분율 2 3 3 11 3 3" xfId="44311"/>
    <cellStyle name="백분율 2 3 3 11 4" xfId="14271"/>
    <cellStyle name="백분율 2 3 3 11 4 2" xfId="31011"/>
    <cellStyle name="백분율 2 3 3 11 4 3" xfId="47731"/>
    <cellStyle name="백분율 2 3 3 11 5" xfId="17755"/>
    <cellStyle name="백분율 2 3 3 11 6" xfId="37471"/>
    <cellStyle name="백분율 2 3 3 12" xfId="3611"/>
    <cellStyle name="백분율 2 3 3 12 2" xfId="20751"/>
    <cellStyle name="백분율 2 3 3 12 3" xfId="37071"/>
    <cellStyle name="백분율 2 3 3 13" xfId="7011"/>
    <cellStyle name="백분율 2 3 3 13 2" xfId="23751"/>
    <cellStyle name="백분율 2 3 3 13 3" xfId="40471"/>
    <cellStyle name="백분율 2 3 3 14" xfId="10431"/>
    <cellStyle name="백분율 2 3 3 14 2" xfId="27171"/>
    <cellStyle name="백분율 2 3 3 14 3" xfId="43891"/>
    <cellStyle name="백분율 2 3 3 15" xfId="13857"/>
    <cellStyle name="백분율 2 3 3 15 2" xfId="30597"/>
    <cellStyle name="백분율 2 3 3 15 3" xfId="47317"/>
    <cellStyle name="백분율 2 3 3 16" xfId="17291"/>
    <cellStyle name="백분율 2 3 3 16 2" xfId="34031"/>
    <cellStyle name="백분율 2 3 3 17" xfId="17335"/>
    <cellStyle name="백분율 2 3 3 18" xfId="34071"/>
    <cellStyle name="백분율 2 3 3 2" xfId="684"/>
    <cellStyle name="백분율 2 3 3 2 10" xfId="10531"/>
    <cellStyle name="백분율 2 3 3 2 10 2" xfId="27271"/>
    <cellStyle name="백분율 2 3 3 2 10 3" xfId="43991"/>
    <cellStyle name="백분율 2 3 3 2 11" xfId="13951"/>
    <cellStyle name="백분율 2 3 3 2 11 2" xfId="30691"/>
    <cellStyle name="백분율 2 3 3 2 11 3" xfId="47411"/>
    <cellStyle name="백분율 2 3 3 2 12" xfId="17435"/>
    <cellStyle name="백분율 2 3 3 2 13" xfId="34171"/>
    <cellStyle name="백분율 2 3 3 2 2" xfId="904"/>
    <cellStyle name="백분율 2 3 3 2 2 10" xfId="14171"/>
    <cellStyle name="백분율 2 3 3 2 2 10 2" xfId="30911"/>
    <cellStyle name="백분율 2 3 3 2 2 10 3" xfId="47631"/>
    <cellStyle name="백분율 2 3 3 2 2 11" xfId="17655"/>
    <cellStyle name="백분율 2 3 3 2 2 12" xfId="34391"/>
    <cellStyle name="백분율 2 3 3 2 2 2" xfId="1371"/>
    <cellStyle name="백분율 2 3 3 2 2 2 2" xfId="2651"/>
    <cellStyle name="백분율 2 3 3 2 2 2 2 2" xfId="6051"/>
    <cellStyle name="백분율 2 3 3 2 2 2 2 2 2" xfId="22791"/>
    <cellStyle name="백분율 2 3 3 2 2 2 2 2 3" xfId="39511"/>
    <cellStyle name="백분율 2 3 3 2 2 2 2 3" xfId="9471"/>
    <cellStyle name="백분율 2 3 3 2 2 2 2 3 2" xfId="26211"/>
    <cellStyle name="백분율 2 3 3 2 2 2 2 3 3" xfId="42931"/>
    <cellStyle name="백분율 2 3 3 2 2 2 2 4" xfId="12891"/>
    <cellStyle name="백분율 2 3 3 2 2 2 2 4 2" xfId="29631"/>
    <cellStyle name="백분율 2 3 3 2 2 2 2 4 3" xfId="46351"/>
    <cellStyle name="백분율 2 3 3 2 2 2 2 5" xfId="16311"/>
    <cellStyle name="백분율 2 3 3 2 2 2 2 5 2" xfId="33051"/>
    <cellStyle name="백분율 2 3 3 2 2 2 2 5 3" xfId="49771"/>
    <cellStyle name="백분율 2 3 3 2 2 2 2 6" xfId="19795"/>
    <cellStyle name="백분율 2 3 3 2 2 2 2 7" xfId="36111"/>
    <cellStyle name="백분율 2 3 3 2 2 2 3" xfId="4771"/>
    <cellStyle name="백분율 2 3 3 2 2 2 3 2" xfId="21511"/>
    <cellStyle name="백분율 2 3 3 2 2 2 3 3" xfId="38231"/>
    <cellStyle name="백분율 2 3 3 2 2 2 4" xfId="8191"/>
    <cellStyle name="백분율 2 3 3 2 2 2 4 2" xfId="24931"/>
    <cellStyle name="백분율 2 3 3 2 2 2 4 3" xfId="41651"/>
    <cellStyle name="백분율 2 3 3 2 2 2 5" xfId="11611"/>
    <cellStyle name="백분율 2 3 3 2 2 2 5 2" xfId="28351"/>
    <cellStyle name="백분율 2 3 3 2 2 2 5 3" xfId="45071"/>
    <cellStyle name="백분율 2 3 3 2 2 2 6" xfId="15031"/>
    <cellStyle name="백분율 2 3 3 2 2 2 6 2" xfId="31771"/>
    <cellStyle name="백분율 2 3 3 2 2 2 6 3" xfId="48491"/>
    <cellStyle name="백분율 2 3 3 2 2 2 7" xfId="18515"/>
    <cellStyle name="백분율 2 3 3 2 2 2 8" xfId="34831"/>
    <cellStyle name="백분율 2 3 3 2 2 3" xfId="1771"/>
    <cellStyle name="백분율 2 3 3 2 2 3 2" xfId="3051"/>
    <cellStyle name="백분율 2 3 3 2 2 3 2 2" xfId="6451"/>
    <cellStyle name="백분율 2 3 3 2 2 3 2 2 2" xfId="23191"/>
    <cellStyle name="백분율 2 3 3 2 2 3 2 2 3" xfId="39911"/>
    <cellStyle name="백분율 2 3 3 2 2 3 2 3" xfId="9871"/>
    <cellStyle name="백분율 2 3 3 2 2 3 2 3 2" xfId="26611"/>
    <cellStyle name="백분율 2 3 3 2 2 3 2 3 3" xfId="43331"/>
    <cellStyle name="백분율 2 3 3 2 2 3 2 4" xfId="13291"/>
    <cellStyle name="백분율 2 3 3 2 2 3 2 4 2" xfId="30031"/>
    <cellStyle name="백분율 2 3 3 2 2 3 2 4 3" xfId="46751"/>
    <cellStyle name="백분율 2 3 3 2 2 3 2 5" xfId="16711"/>
    <cellStyle name="백분율 2 3 3 2 2 3 2 5 2" xfId="33451"/>
    <cellStyle name="백분율 2 3 3 2 2 3 2 5 3" xfId="50171"/>
    <cellStyle name="백분율 2 3 3 2 2 3 2 6" xfId="20195"/>
    <cellStyle name="백분율 2 3 3 2 2 3 2 7" xfId="36511"/>
    <cellStyle name="백분율 2 3 3 2 2 3 3" xfId="5171"/>
    <cellStyle name="백분율 2 3 3 2 2 3 3 2" xfId="21911"/>
    <cellStyle name="백분율 2 3 3 2 2 3 3 3" xfId="38631"/>
    <cellStyle name="백분율 2 3 3 2 2 3 4" xfId="8591"/>
    <cellStyle name="백분율 2 3 3 2 2 3 4 2" xfId="25331"/>
    <cellStyle name="백분율 2 3 3 2 2 3 4 3" xfId="42051"/>
    <cellStyle name="백분율 2 3 3 2 2 3 5" xfId="12011"/>
    <cellStyle name="백분율 2 3 3 2 2 3 5 2" xfId="28751"/>
    <cellStyle name="백분율 2 3 3 2 2 3 5 3" xfId="45471"/>
    <cellStyle name="백분율 2 3 3 2 2 3 6" xfId="15431"/>
    <cellStyle name="백분율 2 3 3 2 2 3 6 2" xfId="32171"/>
    <cellStyle name="백분율 2 3 3 2 2 3 6 3" xfId="48891"/>
    <cellStyle name="백분율 2 3 3 2 2 3 7" xfId="18915"/>
    <cellStyle name="백분율 2 3 3 2 2 3 8" xfId="35231"/>
    <cellStyle name="백분율 2 3 3 2 2 4" xfId="2191"/>
    <cellStyle name="백분율 2 3 3 2 2 4 2" xfId="5591"/>
    <cellStyle name="백분율 2 3 3 2 2 4 2 2" xfId="22331"/>
    <cellStyle name="백분율 2 3 3 2 2 4 2 3" xfId="39051"/>
    <cellStyle name="백분율 2 3 3 2 2 4 3" xfId="9011"/>
    <cellStyle name="백분율 2 3 3 2 2 4 3 2" xfId="25751"/>
    <cellStyle name="백분율 2 3 3 2 2 4 3 3" xfId="42471"/>
    <cellStyle name="백분율 2 3 3 2 2 4 4" xfId="12431"/>
    <cellStyle name="백분율 2 3 3 2 2 4 4 2" xfId="29171"/>
    <cellStyle name="백분율 2 3 3 2 2 4 4 3" xfId="45891"/>
    <cellStyle name="백분율 2 3 3 2 2 4 5" xfId="15851"/>
    <cellStyle name="백분율 2 3 3 2 2 4 5 2" xfId="32591"/>
    <cellStyle name="백분율 2 3 3 2 2 4 5 3" xfId="49311"/>
    <cellStyle name="백분율 2 3 3 2 2 4 6" xfId="19335"/>
    <cellStyle name="백분율 2 3 3 2 2 4 7" xfId="35651"/>
    <cellStyle name="백분율 2 3 3 2 2 5" xfId="3511"/>
    <cellStyle name="백분율 2 3 3 2 2 5 2" xfId="6911"/>
    <cellStyle name="백분율 2 3 3 2 2 5 2 2" xfId="23651"/>
    <cellStyle name="백분율 2 3 3 2 2 5 2 3" xfId="40371"/>
    <cellStyle name="백분율 2 3 3 2 2 5 3" xfId="10331"/>
    <cellStyle name="백분율 2 3 3 2 2 5 3 2" xfId="27071"/>
    <cellStyle name="백분율 2 3 3 2 2 5 3 3" xfId="43791"/>
    <cellStyle name="백분율 2 3 3 2 2 5 4" xfId="13751"/>
    <cellStyle name="백분율 2 3 3 2 2 5 4 2" xfId="30491"/>
    <cellStyle name="백분율 2 3 3 2 2 5 4 3" xfId="47211"/>
    <cellStyle name="백분율 2 3 3 2 2 5 5" xfId="17171"/>
    <cellStyle name="백분율 2 3 3 2 2 5 5 2" xfId="33911"/>
    <cellStyle name="백분율 2 3 3 2 2 5 5 3" xfId="50631"/>
    <cellStyle name="백분율 2 3 3 2 2 5 6" xfId="20655"/>
    <cellStyle name="백분율 2 3 3 2 2 5 7" xfId="36971"/>
    <cellStyle name="백분율 2 3 3 2 2 6" xfId="4331"/>
    <cellStyle name="백분율 2 3 3 2 2 6 2" xfId="7751"/>
    <cellStyle name="백분율 2 3 3 2 2 6 2 2" xfId="24491"/>
    <cellStyle name="백분율 2 3 3 2 2 6 2 3" xfId="41211"/>
    <cellStyle name="백분율 2 3 3 2 2 6 3" xfId="11171"/>
    <cellStyle name="백분율 2 3 3 2 2 6 3 2" xfId="27911"/>
    <cellStyle name="백분율 2 3 3 2 2 6 3 3" xfId="44631"/>
    <cellStyle name="백분율 2 3 3 2 2 6 4" xfId="14591"/>
    <cellStyle name="백분율 2 3 3 2 2 6 4 2" xfId="31331"/>
    <cellStyle name="백분율 2 3 3 2 2 6 4 3" xfId="48051"/>
    <cellStyle name="백분율 2 3 3 2 2 6 5" xfId="18075"/>
    <cellStyle name="백분율 2 3 3 2 2 6 6" xfId="37791"/>
    <cellStyle name="백분율 2 3 3 2 2 7" xfId="3931"/>
    <cellStyle name="백분율 2 3 3 2 2 7 2" xfId="21071"/>
    <cellStyle name="백분율 2 3 3 2 2 7 3" xfId="37391"/>
    <cellStyle name="백분율 2 3 3 2 2 8" xfId="7331"/>
    <cellStyle name="백분율 2 3 3 2 2 8 2" xfId="24071"/>
    <cellStyle name="백분율 2 3 3 2 2 8 3" xfId="40791"/>
    <cellStyle name="백분율 2 3 3 2 2 9" xfId="10751"/>
    <cellStyle name="백분율 2 3 3 2 2 9 2" xfId="27491"/>
    <cellStyle name="백분율 2 3 3 2 2 9 3" xfId="44211"/>
    <cellStyle name="백분율 2 3 3 2 3" xfId="1211"/>
    <cellStyle name="백분율 2 3 3 2 3 2" xfId="2491"/>
    <cellStyle name="백분율 2 3 3 2 3 2 2" xfId="5891"/>
    <cellStyle name="백분율 2 3 3 2 3 2 2 2" xfId="22631"/>
    <cellStyle name="백분율 2 3 3 2 3 2 2 3" xfId="39351"/>
    <cellStyle name="백분율 2 3 3 2 3 2 3" xfId="9311"/>
    <cellStyle name="백분율 2 3 3 2 3 2 3 2" xfId="26051"/>
    <cellStyle name="백분율 2 3 3 2 3 2 3 3" xfId="42771"/>
    <cellStyle name="백분율 2 3 3 2 3 2 4" xfId="12731"/>
    <cellStyle name="백분율 2 3 3 2 3 2 4 2" xfId="29471"/>
    <cellStyle name="백분율 2 3 3 2 3 2 4 3" xfId="46191"/>
    <cellStyle name="백분율 2 3 3 2 3 2 5" xfId="16151"/>
    <cellStyle name="백분율 2 3 3 2 3 2 5 2" xfId="32891"/>
    <cellStyle name="백분율 2 3 3 2 3 2 5 3" xfId="49611"/>
    <cellStyle name="백분율 2 3 3 2 3 2 6" xfId="19635"/>
    <cellStyle name="백분율 2 3 3 2 3 2 7" xfId="35951"/>
    <cellStyle name="백분율 2 3 3 2 3 3" xfId="4611"/>
    <cellStyle name="백분율 2 3 3 2 3 3 2" xfId="21351"/>
    <cellStyle name="백분율 2 3 3 2 3 3 3" xfId="38071"/>
    <cellStyle name="백분율 2 3 3 2 3 4" xfId="8031"/>
    <cellStyle name="백분율 2 3 3 2 3 4 2" xfId="24771"/>
    <cellStyle name="백분율 2 3 3 2 3 4 3" xfId="41491"/>
    <cellStyle name="백분율 2 3 3 2 3 5" xfId="11451"/>
    <cellStyle name="백분율 2 3 3 2 3 5 2" xfId="28191"/>
    <cellStyle name="백분율 2 3 3 2 3 5 3" xfId="44911"/>
    <cellStyle name="백분율 2 3 3 2 3 6" xfId="14871"/>
    <cellStyle name="백분율 2 3 3 2 3 6 2" xfId="31611"/>
    <cellStyle name="백분율 2 3 3 2 3 6 3" xfId="48331"/>
    <cellStyle name="백분율 2 3 3 2 3 7" xfId="18355"/>
    <cellStyle name="백분율 2 3 3 2 3 8" xfId="34671"/>
    <cellStyle name="백분율 2 3 3 2 4" xfId="1551"/>
    <cellStyle name="백분율 2 3 3 2 4 2" xfId="2831"/>
    <cellStyle name="백분율 2 3 3 2 4 2 2" xfId="6231"/>
    <cellStyle name="백분율 2 3 3 2 4 2 2 2" xfId="22971"/>
    <cellStyle name="백분율 2 3 3 2 4 2 2 3" xfId="39691"/>
    <cellStyle name="백분율 2 3 3 2 4 2 3" xfId="9651"/>
    <cellStyle name="백분율 2 3 3 2 4 2 3 2" xfId="26391"/>
    <cellStyle name="백분율 2 3 3 2 4 2 3 3" xfId="43111"/>
    <cellStyle name="백분율 2 3 3 2 4 2 4" xfId="13071"/>
    <cellStyle name="백분율 2 3 3 2 4 2 4 2" xfId="29811"/>
    <cellStyle name="백분율 2 3 3 2 4 2 4 3" xfId="46531"/>
    <cellStyle name="백분율 2 3 3 2 4 2 5" xfId="16491"/>
    <cellStyle name="백분율 2 3 3 2 4 2 5 2" xfId="33231"/>
    <cellStyle name="백분율 2 3 3 2 4 2 5 3" xfId="49951"/>
    <cellStyle name="백분율 2 3 3 2 4 2 6" xfId="19975"/>
    <cellStyle name="백분율 2 3 3 2 4 2 7" xfId="36291"/>
    <cellStyle name="백분율 2 3 3 2 4 3" xfId="4951"/>
    <cellStyle name="백분율 2 3 3 2 4 3 2" xfId="21691"/>
    <cellStyle name="백분율 2 3 3 2 4 3 3" xfId="38411"/>
    <cellStyle name="백분율 2 3 3 2 4 4" xfId="8371"/>
    <cellStyle name="백분율 2 3 3 2 4 4 2" xfId="25111"/>
    <cellStyle name="백분율 2 3 3 2 4 4 3" xfId="41831"/>
    <cellStyle name="백분율 2 3 3 2 4 5" xfId="11791"/>
    <cellStyle name="백분율 2 3 3 2 4 5 2" xfId="28531"/>
    <cellStyle name="백분율 2 3 3 2 4 5 3" xfId="45251"/>
    <cellStyle name="백분율 2 3 3 2 4 6" xfId="15211"/>
    <cellStyle name="백분율 2 3 3 2 4 6 2" xfId="31951"/>
    <cellStyle name="백분율 2 3 3 2 4 6 3" xfId="48671"/>
    <cellStyle name="백분율 2 3 3 2 4 7" xfId="18695"/>
    <cellStyle name="백분율 2 3 3 2 4 8" xfId="35011"/>
    <cellStyle name="백분율 2 3 3 2 5" xfId="1971"/>
    <cellStyle name="백분율 2 3 3 2 5 2" xfId="5371"/>
    <cellStyle name="백분율 2 3 3 2 5 2 2" xfId="22111"/>
    <cellStyle name="백분율 2 3 3 2 5 2 3" xfId="38831"/>
    <cellStyle name="백분율 2 3 3 2 5 3" xfId="8791"/>
    <cellStyle name="백분율 2 3 3 2 5 3 2" xfId="25531"/>
    <cellStyle name="백분율 2 3 3 2 5 3 3" xfId="42251"/>
    <cellStyle name="백분율 2 3 3 2 5 4" xfId="12211"/>
    <cellStyle name="백분율 2 3 3 2 5 4 2" xfId="28951"/>
    <cellStyle name="백분율 2 3 3 2 5 4 3" xfId="45671"/>
    <cellStyle name="백분율 2 3 3 2 5 5" xfId="15631"/>
    <cellStyle name="백분율 2 3 3 2 5 5 2" xfId="32371"/>
    <cellStyle name="백분율 2 3 3 2 5 5 3" xfId="49091"/>
    <cellStyle name="백분율 2 3 3 2 5 6" xfId="19115"/>
    <cellStyle name="백분율 2 3 3 2 5 7" xfId="35431"/>
    <cellStyle name="백분율 2 3 3 2 6" xfId="3291"/>
    <cellStyle name="백분율 2 3 3 2 6 2" xfId="6691"/>
    <cellStyle name="백분율 2 3 3 2 6 2 2" xfId="23431"/>
    <cellStyle name="백분율 2 3 3 2 6 2 3" xfId="40151"/>
    <cellStyle name="백분율 2 3 3 2 6 3" xfId="10111"/>
    <cellStyle name="백분율 2 3 3 2 6 3 2" xfId="26851"/>
    <cellStyle name="백분율 2 3 3 2 6 3 3" xfId="43571"/>
    <cellStyle name="백분율 2 3 3 2 6 4" xfId="13531"/>
    <cellStyle name="백분율 2 3 3 2 6 4 2" xfId="30271"/>
    <cellStyle name="백분율 2 3 3 2 6 4 3" xfId="46991"/>
    <cellStyle name="백분율 2 3 3 2 6 5" xfId="16951"/>
    <cellStyle name="백분율 2 3 3 2 6 5 2" xfId="33691"/>
    <cellStyle name="백분율 2 3 3 2 6 5 3" xfId="50411"/>
    <cellStyle name="백분율 2 3 3 2 6 6" xfId="20435"/>
    <cellStyle name="백분율 2 3 3 2 6 7" xfId="36751"/>
    <cellStyle name="백분율 2 3 3 2 7" xfId="4111"/>
    <cellStyle name="백분율 2 3 3 2 7 2" xfId="7531"/>
    <cellStyle name="백분율 2 3 3 2 7 2 2" xfId="24271"/>
    <cellStyle name="백분율 2 3 3 2 7 2 3" xfId="40991"/>
    <cellStyle name="백분율 2 3 3 2 7 3" xfId="10951"/>
    <cellStyle name="백분율 2 3 3 2 7 3 2" xfId="27691"/>
    <cellStyle name="백분율 2 3 3 2 7 3 3" xfId="44411"/>
    <cellStyle name="백분율 2 3 3 2 7 4" xfId="14371"/>
    <cellStyle name="백분율 2 3 3 2 7 4 2" xfId="31111"/>
    <cellStyle name="백분율 2 3 3 2 7 4 3" xfId="47831"/>
    <cellStyle name="백분율 2 3 3 2 7 5" xfId="17855"/>
    <cellStyle name="백분율 2 3 3 2 7 6" xfId="37571"/>
    <cellStyle name="백분율 2 3 3 2 8" xfId="3711"/>
    <cellStyle name="백분율 2 3 3 2 8 2" xfId="20851"/>
    <cellStyle name="백분율 2 3 3 2 8 3" xfId="37171"/>
    <cellStyle name="백분율 2 3 3 2 9" xfId="7111"/>
    <cellStyle name="백분율 2 3 3 2 9 2" xfId="23851"/>
    <cellStyle name="백분율 2 3 3 2 9 3" xfId="40571"/>
    <cellStyle name="백분율 2 3 3 3" xfId="724"/>
    <cellStyle name="백분율 2 3 3 3 10" xfId="10571"/>
    <cellStyle name="백분율 2 3 3 3 10 2" xfId="27311"/>
    <cellStyle name="백분율 2 3 3 3 10 3" xfId="44031"/>
    <cellStyle name="백분율 2 3 3 3 11" xfId="13991"/>
    <cellStyle name="백분율 2 3 3 3 11 2" xfId="30731"/>
    <cellStyle name="백분율 2 3 3 3 11 3" xfId="47451"/>
    <cellStyle name="백분율 2 3 3 3 12" xfId="17475"/>
    <cellStyle name="백분율 2 3 3 3 13" xfId="34211"/>
    <cellStyle name="백분율 2 3 3 3 2" xfId="944"/>
    <cellStyle name="백분율 2 3 3 3 2 10" xfId="14211"/>
    <cellStyle name="백분율 2 3 3 3 2 10 2" xfId="30951"/>
    <cellStyle name="백분율 2 3 3 3 2 10 3" xfId="47671"/>
    <cellStyle name="백분율 2 3 3 3 2 11" xfId="17695"/>
    <cellStyle name="백분율 2 3 3 3 2 12" xfId="34431"/>
    <cellStyle name="백분율 2 3 3 3 2 2" xfId="1411"/>
    <cellStyle name="백분율 2 3 3 3 2 2 2" xfId="2691"/>
    <cellStyle name="백분율 2 3 3 3 2 2 2 2" xfId="6091"/>
    <cellStyle name="백분율 2 3 3 3 2 2 2 2 2" xfId="22831"/>
    <cellStyle name="백분율 2 3 3 3 2 2 2 2 3" xfId="39551"/>
    <cellStyle name="백분율 2 3 3 3 2 2 2 3" xfId="9511"/>
    <cellStyle name="백분율 2 3 3 3 2 2 2 3 2" xfId="26251"/>
    <cellStyle name="백분율 2 3 3 3 2 2 2 3 3" xfId="42971"/>
    <cellStyle name="백분율 2 3 3 3 2 2 2 4" xfId="12931"/>
    <cellStyle name="백분율 2 3 3 3 2 2 2 4 2" xfId="29671"/>
    <cellStyle name="백분율 2 3 3 3 2 2 2 4 3" xfId="46391"/>
    <cellStyle name="백분율 2 3 3 3 2 2 2 5" xfId="16351"/>
    <cellStyle name="백분율 2 3 3 3 2 2 2 5 2" xfId="33091"/>
    <cellStyle name="백분율 2 3 3 3 2 2 2 5 3" xfId="49811"/>
    <cellStyle name="백분율 2 3 3 3 2 2 2 6" xfId="19835"/>
    <cellStyle name="백분율 2 3 3 3 2 2 2 7" xfId="36151"/>
    <cellStyle name="백분율 2 3 3 3 2 2 3" xfId="4811"/>
    <cellStyle name="백분율 2 3 3 3 2 2 3 2" xfId="21551"/>
    <cellStyle name="백분율 2 3 3 3 2 2 3 3" xfId="38271"/>
    <cellStyle name="백분율 2 3 3 3 2 2 4" xfId="8231"/>
    <cellStyle name="백분율 2 3 3 3 2 2 4 2" xfId="24971"/>
    <cellStyle name="백분율 2 3 3 3 2 2 4 3" xfId="41691"/>
    <cellStyle name="백분율 2 3 3 3 2 2 5" xfId="11651"/>
    <cellStyle name="백분율 2 3 3 3 2 2 5 2" xfId="28391"/>
    <cellStyle name="백분율 2 3 3 3 2 2 5 3" xfId="45111"/>
    <cellStyle name="백분율 2 3 3 3 2 2 6" xfId="15071"/>
    <cellStyle name="백분율 2 3 3 3 2 2 6 2" xfId="31811"/>
    <cellStyle name="백분율 2 3 3 3 2 2 6 3" xfId="48531"/>
    <cellStyle name="백분율 2 3 3 3 2 2 7" xfId="18555"/>
    <cellStyle name="백분율 2 3 3 3 2 2 8" xfId="34871"/>
    <cellStyle name="백분율 2 3 3 3 2 3" xfId="1811"/>
    <cellStyle name="백분율 2 3 3 3 2 3 2" xfId="3091"/>
    <cellStyle name="백분율 2 3 3 3 2 3 2 2" xfId="6491"/>
    <cellStyle name="백분율 2 3 3 3 2 3 2 2 2" xfId="23231"/>
    <cellStyle name="백분율 2 3 3 3 2 3 2 2 3" xfId="39951"/>
    <cellStyle name="백분율 2 3 3 3 2 3 2 3" xfId="9911"/>
    <cellStyle name="백분율 2 3 3 3 2 3 2 3 2" xfId="26651"/>
    <cellStyle name="백분율 2 3 3 3 2 3 2 3 3" xfId="43371"/>
    <cellStyle name="백분율 2 3 3 3 2 3 2 4" xfId="13331"/>
    <cellStyle name="백분율 2 3 3 3 2 3 2 4 2" xfId="30071"/>
    <cellStyle name="백분율 2 3 3 3 2 3 2 4 3" xfId="46791"/>
    <cellStyle name="백분율 2 3 3 3 2 3 2 5" xfId="16751"/>
    <cellStyle name="백분율 2 3 3 3 2 3 2 5 2" xfId="33491"/>
    <cellStyle name="백분율 2 3 3 3 2 3 2 5 3" xfId="50211"/>
    <cellStyle name="백분율 2 3 3 3 2 3 2 6" xfId="20235"/>
    <cellStyle name="백분율 2 3 3 3 2 3 2 7" xfId="36551"/>
    <cellStyle name="백분율 2 3 3 3 2 3 3" xfId="5211"/>
    <cellStyle name="백분율 2 3 3 3 2 3 3 2" xfId="21951"/>
    <cellStyle name="백분율 2 3 3 3 2 3 3 3" xfId="38671"/>
    <cellStyle name="백분율 2 3 3 3 2 3 4" xfId="8631"/>
    <cellStyle name="백분율 2 3 3 3 2 3 4 2" xfId="25371"/>
    <cellStyle name="백분율 2 3 3 3 2 3 4 3" xfId="42091"/>
    <cellStyle name="백분율 2 3 3 3 2 3 5" xfId="12051"/>
    <cellStyle name="백분율 2 3 3 3 2 3 5 2" xfId="28791"/>
    <cellStyle name="백분율 2 3 3 3 2 3 5 3" xfId="45511"/>
    <cellStyle name="백분율 2 3 3 3 2 3 6" xfId="15471"/>
    <cellStyle name="백분율 2 3 3 3 2 3 6 2" xfId="32211"/>
    <cellStyle name="백분율 2 3 3 3 2 3 6 3" xfId="48931"/>
    <cellStyle name="백분율 2 3 3 3 2 3 7" xfId="18955"/>
    <cellStyle name="백분율 2 3 3 3 2 3 8" xfId="35271"/>
    <cellStyle name="백분율 2 3 3 3 2 4" xfId="2231"/>
    <cellStyle name="백분율 2 3 3 3 2 4 2" xfId="5631"/>
    <cellStyle name="백분율 2 3 3 3 2 4 2 2" xfId="22371"/>
    <cellStyle name="백분율 2 3 3 3 2 4 2 3" xfId="39091"/>
    <cellStyle name="백분율 2 3 3 3 2 4 3" xfId="9051"/>
    <cellStyle name="백분율 2 3 3 3 2 4 3 2" xfId="25791"/>
    <cellStyle name="백분율 2 3 3 3 2 4 3 3" xfId="42511"/>
    <cellStyle name="백분율 2 3 3 3 2 4 4" xfId="12471"/>
    <cellStyle name="백분율 2 3 3 3 2 4 4 2" xfId="29211"/>
    <cellStyle name="백분율 2 3 3 3 2 4 4 3" xfId="45931"/>
    <cellStyle name="백분율 2 3 3 3 2 4 5" xfId="15891"/>
    <cellStyle name="백분율 2 3 3 3 2 4 5 2" xfId="32631"/>
    <cellStyle name="백분율 2 3 3 3 2 4 5 3" xfId="49351"/>
    <cellStyle name="백분율 2 3 3 3 2 4 6" xfId="19375"/>
    <cellStyle name="백분율 2 3 3 3 2 4 7" xfId="35691"/>
    <cellStyle name="백분율 2 3 3 3 2 5" xfId="3551"/>
    <cellStyle name="백분율 2 3 3 3 2 5 2" xfId="6951"/>
    <cellStyle name="백분율 2 3 3 3 2 5 2 2" xfId="23691"/>
    <cellStyle name="백분율 2 3 3 3 2 5 2 3" xfId="40411"/>
    <cellStyle name="백분율 2 3 3 3 2 5 3" xfId="10371"/>
    <cellStyle name="백분율 2 3 3 3 2 5 3 2" xfId="27111"/>
    <cellStyle name="백분율 2 3 3 3 2 5 3 3" xfId="43831"/>
    <cellStyle name="백분율 2 3 3 3 2 5 4" xfId="13791"/>
    <cellStyle name="백분율 2 3 3 3 2 5 4 2" xfId="30531"/>
    <cellStyle name="백분율 2 3 3 3 2 5 4 3" xfId="47251"/>
    <cellStyle name="백분율 2 3 3 3 2 5 5" xfId="17211"/>
    <cellStyle name="백분율 2 3 3 3 2 5 5 2" xfId="33951"/>
    <cellStyle name="백분율 2 3 3 3 2 5 5 3" xfId="50671"/>
    <cellStyle name="백분율 2 3 3 3 2 5 6" xfId="20695"/>
    <cellStyle name="백분율 2 3 3 3 2 5 7" xfId="37011"/>
    <cellStyle name="백분율 2 3 3 3 2 6" xfId="4371"/>
    <cellStyle name="백분율 2 3 3 3 2 6 2" xfId="7791"/>
    <cellStyle name="백분율 2 3 3 3 2 6 2 2" xfId="24531"/>
    <cellStyle name="백분율 2 3 3 3 2 6 2 3" xfId="41251"/>
    <cellStyle name="백분율 2 3 3 3 2 6 3" xfId="11211"/>
    <cellStyle name="백분율 2 3 3 3 2 6 3 2" xfId="27951"/>
    <cellStyle name="백분율 2 3 3 3 2 6 3 3" xfId="44671"/>
    <cellStyle name="백분율 2 3 3 3 2 6 4" xfId="14631"/>
    <cellStyle name="백분율 2 3 3 3 2 6 4 2" xfId="31371"/>
    <cellStyle name="백분율 2 3 3 3 2 6 4 3" xfId="48091"/>
    <cellStyle name="백분율 2 3 3 3 2 6 5" xfId="18115"/>
    <cellStyle name="백분율 2 3 3 3 2 6 6" xfId="37831"/>
    <cellStyle name="백분율 2 3 3 3 2 7" xfId="3971"/>
    <cellStyle name="백분율 2 3 3 3 2 7 2" xfId="21111"/>
    <cellStyle name="백분율 2 3 3 3 2 7 3" xfId="37431"/>
    <cellStyle name="백분율 2 3 3 3 2 8" xfId="7371"/>
    <cellStyle name="백분율 2 3 3 3 2 8 2" xfId="24111"/>
    <cellStyle name="백분율 2 3 3 3 2 8 3" xfId="40831"/>
    <cellStyle name="백분율 2 3 3 3 2 9" xfId="10791"/>
    <cellStyle name="백분율 2 3 3 3 2 9 2" xfId="27531"/>
    <cellStyle name="백분율 2 3 3 3 2 9 3" xfId="44251"/>
    <cellStyle name="백분율 2 3 3 3 3" xfId="1251"/>
    <cellStyle name="백분율 2 3 3 3 3 2" xfId="2531"/>
    <cellStyle name="백분율 2 3 3 3 3 2 2" xfId="5931"/>
    <cellStyle name="백분율 2 3 3 3 3 2 2 2" xfId="22671"/>
    <cellStyle name="백분율 2 3 3 3 3 2 2 3" xfId="39391"/>
    <cellStyle name="백분율 2 3 3 3 3 2 3" xfId="9351"/>
    <cellStyle name="백분율 2 3 3 3 3 2 3 2" xfId="26091"/>
    <cellStyle name="백분율 2 3 3 3 3 2 3 3" xfId="42811"/>
    <cellStyle name="백분율 2 3 3 3 3 2 4" xfId="12771"/>
    <cellStyle name="백분율 2 3 3 3 3 2 4 2" xfId="29511"/>
    <cellStyle name="백분율 2 3 3 3 3 2 4 3" xfId="46231"/>
    <cellStyle name="백분율 2 3 3 3 3 2 5" xfId="16191"/>
    <cellStyle name="백분율 2 3 3 3 3 2 5 2" xfId="32931"/>
    <cellStyle name="백분율 2 3 3 3 3 2 5 3" xfId="49651"/>
    <cellStyle name="백분율 2 3 3 3 3 2 6" xfId="19675"/>
    <cellStyle name="백분율 2 3 3 3 3 2 7" xfId="35991"/>
    <cellStyle name="백분율 2 3 3 3 3 3" xfId="4651"/>
    <cellStyle name="백분율 2 3 3 3 3 3 2" xfId="21391"/>
    <cellStyle name="백분율 2 3 3 3 3 3 3" xfId="38111"/>
    <cellStyle name="백분율 2 3 3 3 3 4" xfId="8071"/>
    <cellStyle name="백분율 2 3 3 3 3 4 2" xfId="24811"/>
    <cellStyle name="백분율 2 3 3 3 3 4 3" xfId="41531"/>
    <cellStyle name="백분율 2 3 3 3 3 5" xfId="11491"/>
    <cellStyle name="백분율 2 3 3 3 3 5 2" xfId="28231"/>
    <cellStyle name="백분율 2 3 3 3 3 5 3" xfId="44951"/>
    <cellStyle name="백분율 2 3 3 3 3 6" xfId="14911"/>
    <cellStyle name="백분율 2 3 3 3 3 6 2" xfId="31651"/>
    <cellStyle name="백분율 2 3 3 3 3 6 3" xfId="48371"/>
    <cellStyle name="백분율 2 3 3 3 3 7" xfId="18395"/>
    <cellStyle name="백분율 2 3 3 3 3 8" xfId="34711"/>
    <cellStyle name="백분율 2 3 3 3 4" xfId="1591"/>
    <cellStyle name="백분율 2 3 3 3 4 2" xfId="2871"/>
    <cellStyle name="백분율 2 3 3 3 4 2 2" xfId="6271"/>
    <cellStyle name="백분율 2 3 3 3 4 2 2 2" xfId="23011"/>
    <cellStyle name="백분율 2 3 3 3 4 2 2 3" xfId="39731"/>
    <cellStyle name="백분율 2 3 3 3 4 2 3" xfId="9691"/>
    <cellStyle name="백분율 2 3 3 3 4 2 3 2" xfId="26431"/>
    <cellStyle name="백분율 2 3 3 3 4 2 3 3" xfId="43151"/>
    <cellStyle name="백분율 2 3 3 3 4 2 4" xfId="13111"/>
    <cellStyle name="백분율 2 3 3 3 4 2 4 2" xfId="29851"/>
    <cellStyle name="백분율 2 3 3 3 4 2 4 3" xfId="46571"/>
    <cellStyle name="백분율 2 3 3 3 4 2 5" xfId="16531"/>
    <cellStyle name="백분율 2 3 3 3 4 2 5 2" xfId="33271"/>
    <cellStyle name="백분율 2 3 3 3 4 2 5 3" xfId="49991"/>
    <cellStyle name="백분율 2 3 3 3 4 2 6" xfId="20015"/>
    <cellStyle name="백분율 2 3 3 3 4 2 7" xfId="36331"/>
    <cellStyle name="백분율 2 3 3 3 4 3" xfId="4991"/>
    <cellStyle name="백분율 2 3 3 3 4 3 2" xfId="21731"/>
    <cellStyle name="백분율 2 3 3 3 4 3 3" xfId="38451"/>
    <cellStyle name="백분율 2 3 3 3 4 4" xfId="8411"/>
    <cellStyle name="백분율 2 3 3 3 4 4 2" xfId="25151"/>
    <cellStyle name="백분율 2 3 3 3 4 4 3" xfId="41871"/>
    <cellStyle name="백분율 2 3 3 3 4 5" xfId="11831"/>
    <cellStyle name="백분율 2 3 3 3 4 5 2" xfId="28571"/>
    <cellStyle name="백분율 2 3 3 3 4 5 3" xfId="45291"/>
    <cellStyle name="백분율 2 3 3 3 4 6" xfId="15251"/>
    <cellStyle name="백분율 2 3 3 3 4 6 2" xfId="31991"/>
    <cellStyle name="백분율 2 3 3 3 4 6 3" xfId="48711"/>
    <cellStyle name="백분율 2 3 3 3 4 7" xfId="18735"/>
    <cellStyle name="백분율 2 3 3 3 4 8" xfId="35051"/>
    <cellStyle name="백분율 2 3 3 3 5" xfId="2011"/>
    <cellStyle name="백분율 2 3 3 3 5 2" xfId="5411"/>
    <cellStyle name="백분율 2 3 3 3 5 2 2" xfId="22151"/>
    <cellStyle name="백분율 2 3 3 3 5 2 3" xfId="38871"/>
    <cellStyle name="백분율 2 3 3 3 5 3" xfId="8831"/>
    <cellStyle name="백분율 2 3 3 3 5 3 2" xfId="25571"/>
    <cellStyle name="백분율 2 3 3 3 5 3 3" xfId="42291"/>
    <cellStyle name="백분율 2 3 3 3 5 4" xfId="12251"/>
    <cellStyle name="백분율 2 3 3 3 5 4 2" xfId="28991"/>
    <cellStyle name="백분율 2 3 3 3 5 4 3" xfId="45711"/>
    <cellStyle name="백분율 2 3 3 3 5 5" xfId="15671"/>
    <cellStyle name="백분율 2 3 3 3 5 5 2" xfId="32411"/>
    <cellStyle name="백분율 2 3 3 3 5 5 3" xfId="49131"/>
    <cellStyle name="백분율 2 3 3 3 5 6" xfId="19155"/>
    <cellStyle name="백분율 2 3 3 3 5 7" xfId="35471"/>
    <cellStyle name="백분율 2 3 3 3 6" xfId="3331"/>
    <cellStyle name="백분율 2 3 3 3 6 2" xfId="6731"/>
    <cellStyle name="백분율 2 3 3 3 6 2 2" xfId="23471"/>
    <cellStyle name="백분율 2 3 3 3 6 2 3" xfId="40191"/>
    <cellStyle name="백분율 2 3 3 3 6 3" xfId="10151"/>
    <cellStyle name="백분율 2 3 3 3 6 3 2" xfId="26891"/>
    <cellStyle name="백분율 2 3 3 3 6 3 3" xfId="43611"/>
    <cellStyle name="백분율 2 3 3 3 6 4" xfId="13571"/>
    <cellStyle name="백분율 2 3 3 3 6 4 2" xfId="30311"/>
    <cellStyle name="백분율 2 3 3 3 6 4 3" xfId="47031"/>
    <cellStyle name="백분율 2 3 3 3 6 5" xfId="16991"/>
    <cellStyle name="백분율 2 3 3 3 6 5 2" xfId="33731"/>
    <cellStyle name="백분율 2 3 3 3 6 5 3" xfId="50451"/>
    <cellStyle name="백분율 2 3 3 3 6 6" xfId="20475"/>
    <cellStyle name="백분율 2 3 3 3 6 7" xfId="36791"/>
    <cellStyle name="백분율 2 3 3 3 7" xfId="4151"/>
    <cellStyle name="백분율 2 3 3 3 7 2" xfId="7571"/>
    <cellStyle name="백분율 2 3 3 3 7 2 2" xfId="24311"/>
    <cellStyle name="백분율 2 3 3 3 7 2 3" xfId="41031"/>
    <cellStyle name="백분율 2 3 3 3 7 3" xfId="10991"/>
    <cellStyle name="백분율 2 3 3 3 7 3 2" xfId="27731"/>
    <cellStyle name="백분율 2 3 3 3 7 3 3" xfId="44451"/>
    <cellStyle name="백분율 2 3 3 3 7 4" xfId="14411"/>
    <cellStyle name="백분율 2 3 3 3 7 4 2" xfId="31151"/>
    <cellStyle name="백분율 2 3 3 3 7 4 3" xfId="47871"/>
    <cellStyle name="백분율 2 3 3 3 7 5" xfId="17895"/>
    <cellStyle name="백분율 2 3 3 3 7 6" xfId="37611"/>
    <cellStyle name="백분율 2 3 3 3 8" xfId="3751"/>
    <cellStyle name="백분율 2 3 3 3 8 2" xfId="20891"/>
    <cellStyle name="백분율 2 3 3 3 8 3" xfId="37211"/>
    <cellStyle name="백분율 2 3 3 3 9" xfId="7151"/>
    <cellStyle name="백분율 2 3 3 3 9 2" xfId="23891"/>
    <cellStyle name="백분율 2 3 3 3 9 3" xfId="40611"/>
    <cellStyle name="백분율 2 3 3 4" xfId="804"/>
    <cellStyle name="백분율 2 3 3 4 10" xfId="14071"/>
    <cellStyle name="백분율 2 3 3 4 10 2" xfId="30811"/>
    <cellStyle name="백분율 2 3 3 4 10 3" xfId="47531"/>
    <cellStyle name="백분율 2 3 3 4 11" xfId="17555"/>
    <cellStyle name="백분율 2 3 3 4 12" xfId="34291"/>
    <cellStyle name="백분율 2 3 3 4 2" xfId="1111"/>
    <cellStyle name="백분율 2 3 3 4 2 2" xfId="2391"/>
    <cellStyle name="백분율 2 3 3 4 2 2 2" xfId="5791"/>
    <cellStyle name="백분율 2 3 3 4 2 2 2 2" xfId="22531"/>
    <cellStyle name="백분율 2 3 3 4 2 2 2 3" xfId="39251"/>
    <cellStyle name="백분율 2 3 3 4 2 2 3" xfId="9211"/>
    <cellStyle name="백분율 2 3 3 4 2 2 3 2" xfId="25951"/>
    <cellStyle name="백분율 2 3 3 4 2 2 3 3" xfId="42671"/>
    <cellStyle name="백분율 2 3 3 4 2 2 4" xfId="12631"/>
    <cellStyle name="백분율 2 3 3 4 2 2 4 2" xfId="29371"/>
    <cellStyle name="백분율 2 3 3 4 2 2 4 3" xfId="46091"/>
    <cellStyle name="백분율 2 3 3 4 2 2 5" xfId="16051"/>
    <cellStyle name="백분율 2 3 3 4 2 2 5 2" xfId="32791"/>
    <cellStyle name="백분율 2 3 3 4 2 2 5 3" xfId="49511"/>
    <cellStyle name="백분율 2 3 3 4 2 2 6" xfId="19535"/>
    <cellStyle name="백분율 2 3 3 4 2 2 7" xfId="35851"/>
    <cellStyle name="백분율 2 3 3 4 2 3" xfId="4511"/>
    <cellStyle name="백분율 2 3 3 4 2 3 2" xfId="21251"/>
    <cellStyle name="백분율 2 3 3 4 2 3 3" xfId="37971"/>
    <cellStyle name="백분율 2 3 3 4 2 4" xfId="7931"/>
    <cellStyle name="백분율 2 3 3 4 2 4 2" xfId="24671"/>
    <cellStyle name="백분율 2 3 3 4 2 4 3" xfId="41391"/>
    <cellStyle name="백분율 2 3 3 4 2 5" xfId="11351"/>
    <cellStyle name="백분율 2 3 3 4 2 5 2" xfId="28091"/>
    <cellStyle name="백분율 2 3 3 4 2 5 3" xfId="44811"/>
    <cellStyle name="백분율 2 3 3 4 2 6" xfId="14771"/>
    <cellStyle name="백분율 2 3 3 4 2 6 2" xfId="31511"/>
    <cellStyle name="백분율 2 3 3 4 2 6 3" xfId="48231"/>
    <cellStyle name="백분율 2 3 3 4 2 7" xfId="18255"/>
    <cellStyle name="백분율 2 3 3 4 2 8" xfId="34571"/>
    <cellStyle name="백분율 2 3 3 4 3" xfId="1671"/>
    <cellStyle name="백분율 2 3 3 4 3 2" xfId="2951"/>
    <cellStyle name="백분율 2 3 3 4 3 2 2" xfId="6351"/>
    <cellStyle name="백분율 2 3 3 4 3 2 2 2" xfId="23091"/>
    <cellStyle name="백분율 2 3 3 4 3 2 2 3" xfId="39811"/>
    <cellStyle name="백분율 2 3 3 4 3 2 3" xfId="9771"/>
    <cellStyle name="백분율 2 3 3 4 3 2 3 2" xfId="26511"/>
    <cellStyle name="백분율 2 3 3 4 3 2 3 3" xfId="43231"/>
    <cellStyle name="백분율 2 3 3 4 3 2 4" xfId="13191"/>
    <cellStyle name="백분율 2 3 3 4 3 2 4 2" xfId="29931"/>
    <cellStyle name="백분율 2 3 3 4 3 2 4 3" xfId="46651"/>
    <cellStyle name="백분율 2 3 3 4 3 2 5" xfId="16611"/>
    <cellStyle name="백분율 2 3 3 4 3 2 5 2" xfId="33351"/>
    <cellStyle name="백분율 2 3 3 4 3 2 5 3" xfId="50071"/>
    <cellStyle name="백분율 2 3 3 4 3 2 6" xfId="20095"/>
    <cellStyle name="백분율 2 3 3 4 3 2 7" xfId="36411"/>
    <cellStyle name="백분율 2 3 3 4 3 3" xfId="5071"/>
    <cellStyle name="백분율 2 3 3 4 3 3 2" xfId="21811"/>
    <cellStyle name="백분율 2 3 3 4 3 3 3" xfId="38531"/>
    <cellStyle name="백분율 2 3 3 4 3 4" xfId="8491"/>
    <cellStyle name="백분율 2 3 3 4 3 4 2" xfId="25231"/>
    <cellStyle name="백분율 2 3 3 4 3 4 3" xfId="41951"/>
    <cellStyle name="백분율 2 3 3 4 3 5" xfId="11911"/>
    <cellStyle name="백분율 2 3 3 4 3 5 2" xfId="28651"/>
    <cellStyle name="백분율 2 3 3 4 3 5 3" xfId="45371"/>
    <cellStyle name="백분율 2 3 3 4 3 6" xfId="15331"/>
    <cellStyle name="백분율 2 3 3 4 3 6 2" xfId="32071"/>
    <cellStyle name="백분율 2 3 3 4 3 6 3" xfId="48791"/>
    <cellStyle name="백분율 2 3 3 4 3 7" xfId="18815"/>
    <cellStyle name="백분율 2 3 3 4 3 8" xfId="35131"/>
    <cellStyle name="백분율 2 3 3 4 4" xfId="2091"/>
    <cellStyle name="백분율 2 3 3 4 4 2" xfId="5491"/>
    <cellStyle name="백분율 2 3 3 4 4 2 2" xfId="22231"/>
    <cellStyle name="백분율 2 3 3 4 4 2 3" xfId="38951"/>
    <cellStyle name="백분율 2 3 3 4 4 3" xfId="8911"/>
    <cellStyle name="백분율 2 3 3 4 4 3 2" xfId="25651"/>
    <cellStyle name="백분율 2 3 3 4 4 3 3" xfId="42371"/>
    <cellStyle name="백분율 2 3 3 4 4 4" xfId="12331"/>
    <cellStyle name="백분율 2 3 3 4 4 4 2" xfId="29071"/>
    <cellStyle name="백분율 2 3 3 4 4 4 3" xfId="45791"/>
    <cellStyle name="백분율 2 3 3 4 4 5" xfId="15751"/>
    <cellStyle name="백분율 2 3 3 4 4 5 2" xfId="32491"/>
    <cellStyle name="백분율 2 3 3 4 4 5 3" xfId="49211"/>
    <cellStyle name="백분율 2 3 3 4 4 6" xfId="19235"/>
    <cellStyle name="백분율 2 3 3 4 4 7" xfId="35551"/>
    <cellStyle name="백분율 2 3 3 4 5" xfId="3411"/>
    <cellStyle name="백분율 2 3 3 4 5 2" xfId="6811"/>
    <cellStyle name="백분율 2 3 3 4 5 2 2" xfId="23551"/>
    <cellStyle name="백분율 2 3 3 4 5 2 3" xfId="40271"/>
    <cellStyle name="백분율 2 3 3 4 5 3" xfId="10231"/>
    <cellStyle name="백분율 2 3 3 4 5 3 2" xfId="26971"/>
    <cellStyle name="백분율 2 3 3 4 5 3 3" xfId="43691"/>
    <cellStyle name="백분율 2 3 3 4 5 4" xfId="13651"/>
    <cellStyle name="백분율 2 3 3 4 5 4 2" xfId="30391"/>
    <cellStyle name="백분율 2 3 3 4 5 4 3" xfId="47111"/>
    <cellStyle name="백분율 2 3 3 4 5 5" xfId="17071"/>
    <cellStyle name="백분율 2 3 3 4 5 5 2" xfId="33811"/>
    <cellStyle name="백분율 2 3 3 4 5 5 3" xfId="50531"/>
    <cellStyle name="백분율 2 3 3 4 5 6" xfId="20555"/>
    <cellStyle name="백분율 2 3 3 4 5 7" xfId="36871"/>
    <cellStyle name="백분율 2 3 3 4 6" xfId="4231"/>
    <cellStyle name="백분율 2 3 3 4 6 2" xfId="7651"/>
    <cellStyle name="백분율 2 3 3 4 6 2 2" xfId="24391"/>
    <cellStyle name="백분율 2 3 3 4 6 2 3" xfId="41111"/>
    <cellStyle name="백분율 2 3 3 4 6 3" xfId="11071"/>
    <cellStyle name="백분율 2 3 3 4 6 3 2" xfId="27811"/>
    <cellStyle name="백분율 2 3 3 4 6 3 3" xfId="44531"/>
    <cellStyle name="백분율 2 3 3 4 6 4" xfId="14491"/>
    <cellStyle name="백분율 2 3 3 4 6 4 2" xfId="31231"/>
    <cellStyle name="백분율 2 3 3 4 6 4 3" xfId="47951"/>
    <cellStyle name="백분율 2 3 3 4 6 5" xfId="17975"/>
    <cellStyle name="백분율 2 3 3 4 6 6" xfId="37691"/>
    <cellStyle name="백분율 2 3 3 4 7" xfId="3831"/>
    <cellStyle name="백분율 2 3 3 4 7 2" xfId="20971"/>
    <cellStyle name="백분율 2 3 3 4 7 3" xfId="37291"/>
    <cellStyle name="백분율 2 3 3 4 8" xfId="7231"/>
    <cellStyle name="백분율 2 3 3 4 8 2" xfId="23971"/>
    <cellStyle name="백분율 2 3 3 4 8 3" xfId="40691"/>
    <cellStyle name="백분율 2 3 3 4 9" xfId="10651"/>
    <cellStyle name="백분율 2 3 3 4 9 2" xfId="27391"/>
    <cellStyle name="백분율 2 3 3 4 9 3" xfId="44111"/>
    <cellStyle name="백분율 2 3 3 5" xfId="764"/>
    <cellStyle name="백분율 2 3 3 5 10" xfId="14031"/>
    <cellStyle name="백분율 2 3 3 5 10 2" xfId="30771"/>
    <cellStyle name="백분율 2 3 3 5 10 3" xfId="47491"/>
    <cellStyle name="백분율 2 3 3 5 11" xfId="17515"/>
    <cellStyle name="백분율 2 3 3 5 12" xfId="34251"/>
    <cellStyle name="백분율 2 3 3 5 2" xfId="1071"/>
    <cellStyle name="백분율 2 3 3 5 2 2" xfId="2351"/>
    <cellStyle name="백분율 2 3 3 5 2 2 2" xfId="5751"/>
    <cellStyle name="백분율 2 3 3 5 2 2 2 2" xfId="22491"/>
    <cellStyle name="백분율 2 3 3 5 2 2 2 3" xfId="39211"/>
    <cellStyle name="백분율 2 3 3 5 2 2 3" xfId="9171"/>
    <cellStyle name="백분율 2 3 3 5 2 2 3 2" xfId="25911"/>
    <cellStyle name="백분율 2 3 3 5 2 2 3 3" xfId="42631"/>
    <cellStyle name="백분율 2 3 3 5 2 2 4" xfId="12591"/>
    <cellStyle name="백분율 2 3 3 5 2 2 4 2" xfId="29331"/>
    <cellStyle name="백분율 2 3 3 5 2 2 4 3" xfId="46051"/>
    <cellStyle name="백분율 2 3 3 5 2 2 5" xfId="16011"/>
    <cellStyle name="백분율 2 3 3 5 2 2 5 2" xfId="32751"/>
    <cellStyle name="백분율 2 3 3 5 2 2 5 3" xfId="49471"/>
    <cellStyle name="백분율 2 3 3 5 2 2 6" xfId="19495"/>
    <cellStyle name="백분율 2 3 3 5 2 2 7" xfId="35811"/>
    <cellStyle name="백분율 2 3 3 5 2 3" xfId="4471"/>
    <cellStyle name="백분율 2 3 3 5 2 3 2" xfId="21211"/>
    <cellStyle name="백분율 2 3 3 5 2 3 3" xfId="37931"/>
    <cellStyle name="백분율 2 3 3 5 2 4" xfId="7891"/>
    <cellStyle name="백분율 2 3 3 5 2 4 2" xfId="24631"/>
    <cellStyle name="백분율 2 3 3 5 2 4 3" xfId="41351"/>
    <cellStyle name="백분율 2 3 3 5 2 5" xfId="11311"/>
    <cellStyle name="백분율 2 3 3 5 2 5 2" xfId="28051"/>
    <cellStyle name="백분율 2 3 3 5 2 5 3" xfId="44771"/>
    <cellStyle name="백분율 2 3 3 5 2 6" xfId="14731"/>
    <cellStyle name="백분율 2 3 3 5 2 6 2" xfId="31471"/>
    <cellStyle name="백분율 2 3 3 5 2 6 3" xfId="48191"/>
    <cellStyle name="백분율 2 3 3 5 2 7" xfId="18215"/>
    <cellStyle name="백분율 2 3 3 5 2 8" xfId="34531"/>
    <cellStyle name="백분율 2 3 3 5 3" xfId="1631"/>
    <cellStyle name="백분율 2 3 3 5 3 2" xfId="2911"/>
    <cellStyle name="백분율 2 3 3 5 3 2 2" xfId="6311"/>
    <cellStyle name="백분율 2 3 3 5 3 2 2 2" xfId="23051"/>
    <cellStyle name="백분율 2 3 3 5 3 2 2 3" xfId="39771"/>
    <cellStyle name="백분율 2 3 3 5 3 2 3" xfId="9731"/>
    <cellStyle name="백분율 2 3 3 5 3 2 3 2" xfId="26471"/>
    <cellStyle name="백분율 2 3 3 5 3 2 3 3" xfId="43191"/>
    <cellStyle name="백분율 2 3 3 5 3 2 4" xfId="13151"/>
    <cellStyle name="백분율 2 3 3 5 3 2 4 2" xfId="29891"/>
    <cellStyle name="백분율 2 3 3 5 3 2 4 3" xfId="46611"/>
    <cellStyle name="백분율 2 3 3 5 3 2 5" xfId="16571"/>
    <cellStyle name="백분율 2 3 3 5 3 2 5 2" xfId="33311"/>
    <cellStyle name="백분율 2 3 3 5 3 2 5 3" xfId="50031"/>
    <cellStyle name="백분율 2 3 3 5 3 2 6" xfId="20055"/>
    <cellStyle name="백분율 2 3 3 5 3 2 7" xfId="36371"/>
    <cellStyle name="백분율 2 3 3 5 3 3" xfId="5031"/>
    <cellStyle name="백분율 2 3 3 5 3 3 2" xfId="21771"/>
    <cellStyle name="백분율 2 3 3 5 3 3 3" xfId="38491"/>
    <cellStyle name="백분율 2 3 3 5 3 4" xfId="8451"/>
    <cellStyle name="백분율 2 3 3 5 3 4 2" xfId="25191"/>
    <cellStyle name="백분율 2 3 3 5 3 4 3" xfId="41911"/>
    <cellStyle name="백분율 2 3 3 5 3 5" xfId="11871"/>
    <cellStyle name="백분율 2 3 3 5 3 5 2" xfId="28611"/>
    <cellStyle name="백분율 2 3 3 5 3 5 3" xfId="45331"/>
    <cellStyle name="백분율 2 3 3 5 3 6" xfId="15291"/>
    <cellStyle name="백분율 2 3 3 5 3 6 2" xfId="32031"/>
    <cellStyle name="백분율 2 3 3 5 3 6 3" xfId="48751"/>
    <cellStyle name="백분율 2 3 3 5 3 7" xfId="18775"/>
    <cellStyle name="백분율 2 3 3 5 3 8" xfId="35091"/>
    <cellStyle name="백분율 2 3 3 5 4" xfId="2051"/>
    <cellStyle name="백분율 2 3 3 5 4 2" xfId="5451"/>
    <cellStyle name="백분율 2 3 3 5 4 2 2" xfId="22191"/>
    <cellStyle name="백분율 2 3 3 5 4 2 3" xfId="38911"/>
    <cellStyle name="백분율 2 3 3 5 4 3" xfId="8871"/>
    <cellStyle name="백분율 2 3 3 5 4 3 2" xfId="25611"/>
    <cellStyle name="백분율 2 3 3 5 4 3 3" xfId="42331"/>
    <cellStyle name="백분율 2 3 3 5 4 4" xfId="12291"/>
    <cellStyle name="백분율 2 3 3 5 4 4 2" xfId="29031"/>
    <cellStyle name="백분율 2 3 3 5 4 4 3" xfId="45751"/>
    <cellStyle name="백분율 2 3 3 5 4 5" xfId="15711"/>
    <cellStyle name="백분율 2 3 3 5 4 5 2" xfId="32451"/>
    <cellStyle name="백분율 2 3 3 5 4 5 3" xfId="49171"/>
    <cellStyle name="백분율 2 3 3 5 4 6" xfId="19195"/>
    <cellStyle name="백분율 2 3 3 5 4 7" xfId="35511"/>
    <cellStyle name="백분율 2 3 3 5 5" xfId="3371"/>
    <cellStyle name="백분율 2 3 3 5 5 2" xfId="6771"/>
    <cellStyle name="백분율 2 3 3 5 5 2 2" xfId="23511"/>
    <cellStyle name="백분율 2 3 3 5 5 2 3" xfId="40231"/>
    <cellStyle name="백분율 2 3 3 5 5 3" xfId="10191"/>
    <cellStyle name="백분율 2 3 3 5 5 3 2" xfId="26931"/>
    <cellStyle name="백분율 2 3 3 5 5 3 3" xfId="43651"/>
    <cellStyle name="백분율 2 3 3 5 5 4" xfId="13611"/>
    <cellStyle name="백분율 2 3 3 5 5 4 2" xfId="30351"/>
    <cellStyle name="백분율 2 3 3 5 5 4 3" xfId="47071"/>
    <cellStyle name="백분율 2 3 3 5 5 5" xfId="17031"/>
    <cellStyle name="백분율 2 3 3 5 5 5 2" xfId="33771"/>
    <cellStyle name="백분율 2 3 3 5 5 5 3" xfId="50491"/>
    <cellStyle name="백분율 2 3 3 5 5 6" xfId="20515"/>
    <cellStyle name="백분율 2 3 3 5 5 7" xfId="36831"/>
    <cellStyle name="백분율 2 3 3 5 6" xfId="4191"/>
    <cellStyle name="백분율 2 3 3 5 6 2" xfId="7611"/>
    <cellStyle name="백분율 2 3 3 5 6 2 2" xfId="24351"/>
    <cellStyle name="백분율 2 3 3 5 6 2 3" xfId="41071"/>
    <cellStyle name="백분율 2 3 3 5 6 3" xfId="11031"/>
    <cellStyle name="백분율 2 3 3 5 6 3 2" xfId="27771"/>
    <cellStyle name="백분율 2 3 3 5 6 3 3" xfId="44491"/>
    <cellStyle name="백분율 2 3 3 5 6 4" xfId="14451"/>
    <cellStyle name="백분율 2 3 3 5 6 4 2" xfId="31191"/>
    <cellStyle name="백분율 2 3 3 5 6 4 3" xfId="47911"/>
    <cellStyle name="백분율 2 3 3 5 6 5" xfId="17935"/>
    <cellStyle name="백분율 2 3 3 5 6 6" xfId="37651"/>
    <cellStyle name="백분율 2 3 3 5 7" xfId="3791"/>
    <cellStyle name="백분율 2 3 3 5 7 2" xfId="20931"/>
    <cellStyle name="백분율 2 3 3 5 7 3" xfId="37251"/>
    <cellStyle name="백분율 2 3 3 5 8" xfId="7191"/>
    <cellStyle name="백분율 2 3 3 5 8 2" xfId="23931"/>
    <cellStyle name="백분율 2 3 3 5 8 3" xfId="40651"/>
    <cellStyle name="백분율 2 3 3 5 9" xfId="10611"/>
    <cellStyle name="백분율 2 3 3 5 9 2" xfId="27351"/>
    <cellStyle name="백분율 2 3 3 5 9 3" xfId="44071"/>
    <cellStyle name="백분율 2 3 3 6" xfId="1031"/>
    <cellStyle name="백분율 2 3 3 6 2" xfId="2311"/>
    <cellStyle name="백분율 2 3 3 6 2 2" xfId="5711"/>
    <cellStyle name="백분율 2 3 3 6 2 2 2" xfId="22451"/>
    <cellStyle name="백분율 2 3 3 6 2 2 3" xfId="39171"/>
    <cellStyle name="백분율 2 3 3 6 2 3" xfId="9131"/>
    <cellStyle name="백분율 2 3 3 6 2 3 2" xfId="25871"/>
    <cellStyle name="백분율 2 3 3 6 2 3 3" xfId="42591"/>
    <cellStyle name="백분율 2 3 3 6 2 4" xfId="12551"/>
    <cellStyle name="백분율 2 3 3 6 2 4 2" xfId="29291"/>
    <cellStyle name="백분율 2 3 3 6 2 4 3" xfId="46011"/>
    <cellStyle name="백분율 2 3 3 6 2 5" xfId="15971"/>
    <cellStyle name="백분율 2 3 3 6 2 5 2" xfId="32711"/>
    <cellStyle name="백분율 2 3 3 6 2 5 3" xfId="49431"/>
    <cellStyle name="백분율 2 3 3 6 2 6" xfId="19455"/>
    <cellStyle name="백분율 2 3 3 6 2 7" xfId="35771"/>
    <cellStyle name="백분율 2 3 3 6 3" xfId="4431"/>
    <cellStyle name="백분율 2 3 3 6 3 2" xfId="21171"/>
    <cellStyle name="백분율 2 3 3 6 3 3" xfId="37891"/>
    <cellStyle name="백분율 2 3 3 6 4" xfId="7851"/>
    <cellStyle name="백분율 2 3 3 6 4 2" xfId="24591"/>
    <cellStyle name="백분율 2 3 3 6 4 3" xfId="41311"/>
    <cellStyle name="백분율 2 3 3 6 5" xfId="11271"/>
    <cellStyle name="백분율 2 3 3 6 5 2" xfId="28011"/>
    <cellStyle name="백분율 2 3 3 6 5 3" xfId="44731"/>
    <cellStyle name="백분율 2 3 3 6 6" xfId="14691"/>
    <cellStyle name="백분율 2 3 3 6 6 2" xfId="31431"/>
    <cellStyle name="백분율 2 3 3 6 6 3" xfId="48151"/>
    <cellStyle name="백분율 2 3 3 6 7" xfId="18175"/>
    <cellStyle name="백분율 2 3 3 6 8" xfId="34491"/>
    <cellStyle name="백분율 2 3 3 7" xfId="1451"/>
    <cellStyle name="백분율 2 3 3 7 2" xfId="2731"/>
    <cellStyle name="백분율 2 3 3 7 2 2" xfId="6131"/>
    <cellStyle name="백분율 2 3 3 7 2 2 2" xfId="22871"/>
    <cellStyle name="백분율 2 3 3 7 2 2 3" xfId="39591"/>
    <cellStyle name="백분율 2 3 3 7 2 3" xfId="9551"/>
    <cellStyle name="백분율 2 3 3 7 2 3 2" xfId="26291"/>
    <cellStyle name="백분율 2 3 3 7 2 3 3" xfId="43011"/>
    <cellStyle name="백분율 2 3 3 7 2 4" xfId="12971"/>
    <cellStyle name="백분율 2 3 3 7 2 4 2" xfId="29711"/>
    <cellStyle name="백분율 2 3 3 7 2 4 3" xfId="46431"/>
    <cellStyle name="백분율 2 3 3 7 2 5" xfId="16391"/>
    <cellStyle name="백분율 2 3 3 7 2 5 2" xfId="33131"/>
    <cellStyle name="백분율 2 3 3 7 2 5 3" xfId="49851"/>
    <cellStyle name="백분율 2 3 3 7 2 6" xfId="19875"/>
    <cellStyle name="백분율 2 3 3 7 2 7" xfId="36191"/>
    <cellStyle name="백분율 2 3 3 7 3" xfId="4851"/>
    <cellStyle name="백분율 2 3 3 7 3 2" xfId="21591"/>
    <cellStyle name="백분율 2 3 3 7 3 3" xfId="38311"/>
    <cellStyle name="백분율 2 3 3 7 4" xfId="8271"/>
    <cellStyle name="백분율 2 3 3 7 4 2" xfId="25011"/>
    <cellStyle name="백분율 2 3 3 7 4 3" xfId="41731"/>
    <cellStyle name="백분율 2 3 3 7 5" xfId="11691"/>
    <cellStyle name="백분율 2 3 3 7 5 2" xfId="28431"/>
    <cellStyle name="백분율 2 3 3 7 5 3" xfId="45151"/>
    <cellStyle name="백분율 2 3 3 7 6" xfId="15111"/>
    <cellStyle name="백분율 2 3 3 7 6 2" xfId="31851"/>
    <cellStyle name="백분율 2 3 3 7 6 3" xfId="48571"/>
    <cellStyle name="백분율 2 3 3 7 7" xfId="18595"/>
    <cellStyle name="백분율 2 3 3 7 8" xfId="34911"/>
    <cellStyle name="백분율 2 3 3 8" xfId="1871"/>
    <cellStyle name="백분율 2 3 3 8 2" xfId="5271"/>
    <cellStyle name="백분율 2 3 3 8 2 2" xfId="22011"/>
    <cellStyle name="백분율 2 3 3 8 2 3" xfId="38731"/>
    <cellStyle name="백분율 2 3 3 8 3" xfId="8691"/>
    <cellStyle name="백분율 2 3 3 8 3 2" xfId="25431"/>
    <cellStyle name="백분율 2 3 3 8 3 3" xfId="42151"/>
    <cellStyle name="백분율 2 3 3 8 4" xfId="12111"/>
    <cellStyle name="백분율 2 3 3 8 4 2" xfId="28851"/>
    <cellStyle name="백분율 2 3 3 8 4 3" xfId="45571"/>
    <cellStyle name="백분율 2 3 3 8 5" xfId="15531"/>
    <cellStyle name="백분율 2 3 3 8 5 2" xfId="32271"/>
    <cellStyle name="백분율 2 3 3 8 5 3" xfId="48991"/>
    <cellStyle name="백분율 2 3 3 8 6" xfId="19015"/>
    <cellStyle name="백분율 2 3 3 8 7" xfId="35331"/>
    <cellStyle name="백분율 2 3 3 9" xfId="3151"/>
    <cellStyle name="백분율 2 3 3 9 2" xfId="6551"/>
    <cellStyle name="백분율 2 3 3 9 2 2" xfId="23291"/>
    <cellStyle name="백분율 2 3 3 9 2 3" xfId="40011"/>
    <cellStyle name="백분율 2 3 3 9 3" xfId="9971"/>
    <cellStyle name="백분율 2 3 3 9 3 2" xfId="26711"/>
    <cellStyle name="백분율 2 3 3 9 3 3" xfId="43431"/>
    <cellStyle name="백분율 2 3 3 9 4" xfId="13391"/>
    <cellStyle name="백분율 2 3 3 9 4 2" xfId="30131"/>
    <cellStyle name="백분율 2 3 3 9 4 3" xfId="46851"/>
    <cellStyle name="백분율 2 3 3 9 5" xfId="16811"/>
    <cellStyle name="백분율 2 3 3 9 5 2" xfId="33551"/>
    <cellStyle name="백분율 2 3 3 9 5 3" xfId="50271"/>
    <cellStyle name="백분율 2 3 3 9 6" xfId="20295"/>
    <cellStyle name="백분율 2 3 3 9 7" xfId="36611"/>
    <cellStyle name="백분율 2 3 4" xfId="604"/>
    <cellStyle name="백분율 2 3 4 10" xfId="10451"/>
    <cellStyle name="백분율 2 3 4 10 2" xfId="27191"/>
    <cellStyle name="백분율 2 3 4 10 3" xfId="43911"/>
    <cellStyle name="백분율 2 3 4 11" xfId="13871"/>
    <cellStyle name="백분율 2 3 4 11 2" xfId="30611"/>
    <cellStyle name="백분율 2 3 4 11 3" xfId="47331"/>
    <cellStyle name="백분율 2 3 4 12" xfId="17355"/>
    <cellStyle name="백분율 2 3 4 13" xfId="34091"/>
    <cellStyle name="백분율 2 3 4 2" xfId="824"/>
    <cellStyle name="백분율 2 3 4 2 10" xfId="14091"/>
    <cellStyle name="백분율 2 3 4 2 10 2" xfId="30831"/>
    <cellStyle name="백분율 2 3 4 2 10 3" xfId="47551"/>
    <cellStyle name="백분율 2 3 4 2 11" xfId="17575"/>
    <cellStyle name="백분율 2 3 4 2 12" xfId="34311"/>
    <cellStyle name="백분율 2 3 4 2 2" xfId="1291"/>
    <cellStyle name="백분율 2 3 4 2 2 2" xfId="2571"/>
    <cellStyle name="백분율 2 3 4 2 2 2 2" xfId="5971"/>
    <cellStyle name="백분율 2 3 4 2 2 2 2 2" xfId="22711"/>
    <cellStyle name="백분율 2 3 4 2 2 2 2 3" xfId="39431"/>
    <cellStyle name="백분율 2 3 4 2 2 2 3" xfId="9391"/>
    <cellStyle name="백분율 2 3 4 2 2 2 3 2" xfId="26131"/>
    <cellStyle name="백분율 2 3 4 2 2 2 3 3" xfId="42851"/>
    <cellStyle name="백분율 2 3 4 2 2 2 4" xfId="12811"/>
    <cellStyle name="백분율 2 3 4 2 2 2 4 2" xfId="29551"/>
    <cellStyle name="백분율 2 3 4 2 2 2 4 3" xfId="46271"/>
    <cellStyle name="백분율 2 3 4 2 2 2 5" xfId="16231"/>
    <cellStyle name="백분율 2 3 4 2 2 2 5 2" xfId="32971"/>
    <cellStyle name="백분율 2 3 4 2 2 2 5 3" xfId="49691"/>
    <cellStyle name="백분율 2 3 4 2 2 2 6" xfId="19715"/>
    <cellStyle name="백분율 2 3 4 2 2 2 7" xfId="36031"/>
    <cellStyle name="백분율 2 3 4 2 2 3" xfId="4691"/>
    <cellStyle name="백분율 2 3 4 2 2 3 2" xfId="21431"/>
    <cellStyle name="백분율 2 3 4 2 2 3 3" xfId="38151"/>
    <cellStyle name="백분율 2 3 4 2 2 4" xfId="8111"/>
    <cellStyle name="백분율 2 3 4 2 2 4 2" xfId="24851"/>
    <cellStyle name="백분율 2 3 4 2 2 4 3" xfId="41571"/>
    <cellStyle name="백분율 2 3 4 2 2 5" xfId="11531"/>
    <cellStyle name="백분율 2 3 4 2 2 5 2" xfId="28271"/>
    <cellStyle name="백분율 2 3 4 2 2 5 3" xfId="44991"/>
    <cellStyle name="백분율 2 3 4 2 2 6" xfId="14951"/>
    <cellStyle name="백분율 2 3 4 2 2 6 2" xfId="31691"/>
    <cellStyle name="백분율 2 3 4 2 2 6 3" xfId="48411"/>
    <cellStyle name="백분율 2 3 4 2 2 7" xfId="18435"/>
    <cellStyle name="백분율 2 3 4 2 2 8" xfId="34751"/>
    <cellStyle name="백분율 2 3 4 2 3" xfId="1691"/>
    <cellStyle name="백분율 2 3 4 2 3 2" xfId="2971"/>
    <cellStyle name="백분율 2 3 4 2 3 2 2" xfId="6371"/>
    <cellStyle name="백분율 2 3 4 2 3 2 2 2" xfId="23111"/>
    <cellStyle name="백분율 2 3 4 2 3 2 2 3" xfId="39831"/>
    <cellStyle name="백분율 2 3 4 2 3 2 3" xfId="9791"/>
    <cellStyle name="백분율 2 3 4 2 3 2 3 2" xfId="26531"/>
    <cellStyle name="백분율 2 3 4 2 3 2 3 3" xfId="43251"/>
    <cellStyle name="백분율 2 3 4 2 3 2 4" xfId="13211"/>
    <cellStyle name="백분율 2 3 4 2 3 2 4 2" xfId="29951"/>
    <cellStyle name="백분율 2 3 4 2 3 2 4 3" xfId="46671"/>
    <cellStyle name="백분율 2 3 4 2 3 2 5" xfId="16631"/>
    <cellStyle name="백분율 2 3 4 2 3 2 5 2" xfId="33371"/>
    <cellStyle name="백분율 2 3 4 2 3 2 5 3" xfId="50091"/>
    <cellStyle name="백분율 2 3 4 2 3 2 6" xfId="20115"/>
    <cellStyle name="백분율 2 3 4 2 3 2 7" xfId="36431"/>
    <cellStyle name="백분율 2 3 4 2 3 3" xfId="5091"/>
    <cellStyle name="백분율 2 3 4 2 3 3 2" xfId="21831"/>
    <cellStyle name="백분율 2 3 4 2 3 3 3" xfId="38551"/>
    <cellStyle name="백분율 2 3 4 2 3 4" xfId="8511"/>
    <cellStyle name="백분율 2 3 4 2 3 4 2" xfId="25251"/>
    <cellStyle name="백분율 2 3 4 2 3 4 3" xfId="41971"/>
    <cellStyle name="백분율 2 3 4 2 3 5" xfId="11931"/>
    <cellStyle name="백분율 2 3 4 2 3 5 2" xfId="28671"/>
    <cellStyle name="백분율 2 3 4 2 3 5 3" xfId="45391"/>
    <cellStyle name="백분율 2 3 4 2 3 6" xfId="15351"/>
    <cellStyle name="백분율 2 3 4 2 3 6 2" xfId="32091"/>
    <cellStyle name="백분율 2 3 4 2 3 6 3" xfId="48811"/>
    <cellStyle name="백분율 2 3 4 2 3 7" xfId="18835"/>
    <cellStyle name="백분율 2 3 4 2 3 8" xfId="35151"/>
    <cellStyle name="백분율 2 3 4 2 4" xfId="2111"/>
    <cellStyle name="백분율 2 3 4 2 4 2" xfId="5511"/>
    <cellStyle name="백분율 2 3 4 2 4 2 2" xfId="22251"/>
    <cellStyle name="백분율 2 3 4 2 4 2 3" xfId="38971"/>
    <cellStyle name="백분율 2 3 4 2 4 3" xfId="8931"/>
    <cellStyle name="백분율 2 3 4 2 4 3 2" xfId="25671"/>
    <cellStyle name="백분율 2 3 4 2 4 3 3" xfId="42391"/>
    <cellStyle name="백분율 2 3 4 2 4 4" xfId="12351"/>
    <cellStyle name="백분율 2 3 4 2 4 4 2" xfId="29091"/>
    <cellStyle name="백분율 2 3 4 2 4 4 3" xfId="45811"/>
    <cellStyle name="백분율 2 3 4 2 4 5" xfId="15771"/>
    <cellStyle name="백분율 2 3 4 2 4 5 2" xfId="32511"/>
    <cellStyle name="백분율 2 3 4 2 4 5 3" xfId="49231"/>
    <cellStyle name="백분율 2 3 4 2 4 6" xfId="19255"/>
    <cellStyle name="백분율 2 3 4 2 4 7" xfId="35571"/>
    <cellStyle name="백분율 2 3 4 2 5" xfId="3431"/>
    <cellStyle name="백분율 2 3 4 2 5 2" xfId="6831"/>
    <cellStyle name="백분율 2 3 4 2 5 2 2" xfId="23571"/>
    <cellStyle name="백분율 2 3 4 2 5 2 3" xfId="40291"/>
    <cellStyle name="백분율 2 3 4 2 5 3" xfId="10251"/>
    <cellStyle name="백분율 2 3 4 2 5 3 2" xfId="26991"/>
    <cellStyle name="백분율 2 3 4 2 5 3 3" xfId="43711"/>
    <cellStyle name="백분율 2 3 4 2 5 4" xfId="13671"/>
    <cellStyle name="백분율 2 3 4 2 5 4 2" xfId="30411"/>
    <cellStyle name="백분율 2 3 4 2 5 4 3" xfId="47131"/>
    <cellStyle name="백분율 2 3 4 2 5 5" xfId="17091"/>
    <cellStyle name="백분율 2 3 4 2 5 5 2" xfId="33831"/>
    <cellStyle name="백분율 2 3 4 2 5 5 3" xfId="50551"/>
    <cellStyle name="백분율 2 3 4 2 5 6" xfId="20575"/>
    <cellStyle name="백분율 2 3 4 2 5 7" xfId="36891"/>
    <cellStyle name="백분율 2 3 4 2 6" xfId="4251"/>
    <cellStyle name="백분율 2 3 4 2 6 2" xfId="7671"/>
    <cellStyle name="백분율 2 3 4 2 6 2 2" xfId="24411"/>
    <cellStyle name="백분율 2 3 4 2 6 2 3" xfId="41131"/>
    <cellStyle name="백분율 2 3 4 2 6 3" xfId="11091"/>
    <cellStyle name="백분율 2 3 4 2 6 3 2" xfId="27831"/>
    <cellStyle name="백분율 2 3 4 2 6 3 3" xfId="44551"/>
    <cellStyle name="백분율 2 3 4 2 6 4" xfId="14511"/>
    <cellStyle name="백분율 2 3 4 2 6 4 2" xfId="31251"/>
    <cellStyle name="백분율 2 3 4 2 6 4 3" xfId="47971"/>
    <cellStyle name="백분율 2 3 4 2 6 5" xfId="17995"/>
    <cellStyle name="백분율 2 3 4 2 6 6" xfId="37711"/>
    <cellStyle name="백분율 2 3 4 2 7" xfId="3851"/>
    <cellStyle name="백분율 2 3 4 2 7 2" xfId="20991"/>
    <cellStyle name="백분율 2 3 4 2 7 3" xfId="37311"/>
    <cellStyle name="백분율 2 3 4 2 8" xfId="7251"/>
    <cellStyle name="백분율 2 3 4 2 8 2" xfId="23991"/>
    <cellStyle name="백분율 2 3 4 2 8 3" xfId="40711"/>
    <cellStyle name="백분율 2 3 4 2 9" xfId="10671"/>
    <cellStyle name="백분율 2 3 4 2 9 2" xfId="27411"/>
    <cellStyle name="백분율 2 3 4 2 9 3" xfId="44131"/>
    <cellStyle name="백분율 2 3 4 3" xfId="1131"/>
    <cellStyle name="백분율 2 3 4 3 2" xfId="2411"/>
    <cellStyle name="백분율 2 3 4 3 2 2" xfId="5811"/>
    <cellStyle name="백분율 2 3 4 3 2 2 2" xfId="22551"/>
    <cellStyle name="백분율 2 3 4 3 2 2 3" xfId="39271"/>
    <cellStyle name="백분율 2 3 4 3 2 3" xfId="9231"/>
    <cellStyle name="백분율 2 3 4 3 2 3 2" xfId="25971"/>
    <cellStyle name="백분율 2 3 4 3 2 3 3" xfId="42691"/>
    <cellStyle name="백분율 2 3 4 3 2 4" xfId="12651"/>
    <cellStyle name="백분율 2 3 4 3 2 4 2" xfId="29391"/>
    <cellStyle name="백분율 2 3 4 3 2 4 3" xfId="46111"/>
    <cellStyle name="백분율 2 3 4 3 2 5" xfId="16071"/>
    <cellStyle name="백분율 2 3 4 3 2 5 2" xfId="32811"/>
    <cellStyle name="백분율 2 3 4 3 2 5 3" xfId="49531"/>
    <cellStyle name="백분율 2 3 4 3 2 6" xfId="19555"/>
    <cellStyle name="백분율 2 3 4 3 2 7" xfId="35871"/>
    <cellStyle name="백분율 2 3 4 3 3" xfId="4531"/>
    <cellStyle name="백분율 2 3 4 3 3 2" xfId="21271"/>
    <cellStyle name="백분율 2 3 4 3 3 3" xfId="37991"/>
    <cellStyle name="백분율 2 3 4 3 4" xfId="7951"/>
    <cellStyle name="백분율 2 3 4 3 4 2" xfId="24691"/>
    <cellStyle name="백분율 2 3 4 3 4 3" xfId="41411"/>
    <cellStyle name="백분율 2 3 4 3 5" xfId="11371"/>
    <cellStyle name="백분율 2 3 4 3 5 2" xfId="28111"/>
    <cellStyle name="백분율 2 3 4 3 5 3" xfId="44831"/>
    <cellStyle name="백분율 2 3 4 3 6" xfId="14791"/>
    <cellStyle name="백분율 2 3 4 3 6 2" xfId="31531"/>
    <cellStyle name="백분율 2 3 4 3 6 3" xfId="48251"/>
    <cellStyle name="백분율 2 3 4 3 7" xfId="18275"/>
    <cellStyle name="백분율 2 3 4 3 8" xfId="34591"/>
    <cellStyle name="백분율 2 3 4 4" xfId="1471"/>
    <cellStyle name="백분율 2 3 4 4 2" xfId="2751"/>
    <cellStyle name="백분율 2 3 4 4 2 2" xfId="6151"/>
    <cellStyle name="백분율 2 3 4 4 2 2 2" xfId="22891"/>
    <cellStyle name="백분율 2 3 4 4 2 2 3" xfId="39611"/>
    <cellStyle name="백분율 2 3 4 4 2 3" xfId="9571"/>
    <cellStyle name="백분율 2 3 4 4 2 3 2" xfId="26311"/>
    <cellStyle name="백분율 2 3 4 4 2 3 3" xfId="43031"/>
    <cellStyle name="백분율 2 3 4 4 2 4" xfId="12991"/>
    <cellStyle name="백분율 2 3 4 4 2 4 2" xfId="29731"/>
    <cellStyle name="백분율 2 3 4 4 2 4 3" xfId="46451"/>
    <cellStyle name="백분율 2 3 4 4 2 5" xfId="16411"/>
    <cellStyle name="백분율 2 3 4 4 2 5 2" xfId="33151"/>
    <cellStyle name="백분율 2 3 4 4 2 5 3" xfId="49871"/>
    <cellStyle name="백분율 2 3 4 4 2 6" xfId="19895"/>
    <cellStyle name="백분율 2 3 4 4 2 7" xfId="36211"/>
    <cellStyle name="백분율 2 3 4 4 3" xfId="4871"/>
    <cellStyle name="백분율 2 3 4 4 3 2" xfId="21611"/>
    <cellStyle name="백분율 2 3 4 4 3 3" xfId="38331"/>
    <cellStyle name="백분율 2 3 4 4 4" xfId="8291"/>
    <cellStyle name="백분율 2 3 4 4 4 2" xfId="25031"/>
    <cellStyle name="백분율 2 3 4 4 4 3" xfId="41751"/>
    <cellStyle name="백분율 2 3 4 4 5" xfId="11711"/>
    <cellStyle name="백분율 2 3 4 4 5 2" xfId="28451"/>
    <cellStyle name="백분율 2 3 4 4 5 3" xfId="45171"/>
    <cellStyle name="백분율 2 3 4 4 6" xfId="15131"/>
    <cellStyle name="백분율 2 3 4 4 6 2" xfId="31871"/>
    <cellStyle name="백분율 2 3 4 4 6 3" xfId="48591"/>
    <cellStyle name="백분율 2 3 4 4 7" xfId="18615"/>
    <cellStyle name="백분율 2 3 4 4 8" xfId="34931"/>
    <cellStyle name="백분율 2 3 4 5" xfId="1891"/>
    <cellStyle name="백분율 2 3 4 5 2" xfId="5291"/>
    <cellStyle name="백분율 2 3 4 5 2 2" xfId="22031"/>
    <cellStyle name="백분율 2 3 4 5 2 3" xfId="38751"/>
    <cellStyle name="백분율 2 3 4 5 3" xfId="8711"/>
    <cellStyle name="백분율 2 3 4 5 3 2" xfId="25451"/>
    <cellStyle name="백분율 2 3 4 5 3 3" xfId="42171"/>
    <cellStyle name="백분율 2 3 4 5 4" xfId="12131"/>
    <cellStyle name="백분율 2 3 4 5 4 2" xfId="28871"/>
    <cellStyle name="백분율 2 3 4 5 4 3" xfId="45591"/>
    <cellStyle name="백분율 2 3 4 5 5" xfId="15551"/>
    <cellStyle name="백분율 2 3 4 5 5 2" xfId="32291"/>
    <cellStyle name="백분율 2 3 4 5 5 3" xfId="49011"/>
    <cellStyle name="백분율 2 3 4 5 6" xfId="19035"/>
    <cellStyle name="백분율 2 3 4 5 7" xfId="35351"/>
    <cellStyle name="백분율 2 3 4 6" xfId="3211"/>
    <cellStyle name="백분율 2 3 4 6 2" xfId="6611"/>
    <cellStyle name="백분율 2 3 4 6 2 2" xfId="23351"/>
    <cellStyle name="백분율 2 3 4 6 2 3" xfId="40071"/>
    <cellStyle name="백분율 2 3 4 6 3" xfId="10031"/>
    <cellStyle name="백분율 2 3 4 6 3 2" xfId="26771"/>
    <cellStyle name="백분율 2 3 4 6 3 3" xfId="43491"/>
    <cellStyle name="백분율 2 3 4 6 4" xfId="13451"/>
    <cellStyle name="백분율 2 3 4 6 4 2" xfId="30191"/>
    <cellStyle name="백분율 2 3 4 6 4 3" xfId="46911"/>
    <cellStyle name="백분율 2 3 4 6 5" xfId="16871"/>
    <cellStyle name="백분율 2 3 4 6 5 2" xfId="33611"/>
    <cellStyle name="백분율 2 3 4 6 5 3" xfId="50331"/>
    <cellStyle name="백분율 2 3 4 6 6" xfId="20355"/>
    <cellStyle name="백분율 2 3 4 6 7" xfId="36671"/>
    <cellStyle name="백분율 2 3 4 7" xfId="4031"/>
    <cellStyle name="백분율 2 3 4 7 2" xfId="7451"/>
    <cellStyle name="백분율 2 3 4 7 2 2" xfId="24191"/>
    <cellStyle name="백분율 2 3 4 7 2 3" xfId="40911"/>
    <cellStyle name="백분율 2 3 4 7 3" xfId="10871"/>
    <cellStyle name="백분율 2 3 4 7 3 2" xfId="27611"/>
    <cellStyle name="백분율 2 3 4 7 3 3" xfId="44331"/>
    <cellStyle name="백분율 2 3 4 7 4" xfId="14291"/>
    <cellStyle name="백분율 2 3 4 7 4 2" xfId="31031"/>
    <cellStyle name="백분율 2 3 4 7 4 3" xfId="47751"/>
    <cellStyle name="백분율 2 3 4 7 5" xfId="17775"/>
    <cellStyle name="백분율 2 3 4 7 6" xfId="37491"/>
    <cellStyle name="백분율 2 3 4 8" xfId="3631"/>
    <cellStyle name="백분율 2 3 4 8 2" xfId="20771"/>
    <cellStyle name="백분율 2 3 4 8 3" xfId="37091"/>
    <cellStyle name="백분율 2 3 4 9" xfId="7031"/>
    <cellStyle name="백분율 2 3 4 9 2" xfId="23771"/>
    <cellStyle name="백분율 2 3 4 9 3" xfId="40491"/>
    <cellStyle name="백분율 2 3 5" xfId="624"/>
    <cellStyle name="백분율 2 3 5 10" xfId="10471"/>
    <cellStyle name="백분율 2 3 5 10 2" xfId="27211"/>
    <cellStyle name="백분율 2 3 5 10 3" xfId="43931"/>
    <cellStyle name="백분율 2 3 5 11" xfId="13891"/>
    <cellStyle name="백분율 2 3 5 11 2" xfId="30631"/>
    <cellStyle name="백분율 2 3 5 11 3" xfId="47351"/>
    <cellStyle name="백분율 2 3 5 12" xfId="17375"/>
    <cellStyle name="백분율 2 3 5 13" xfId="34111"/>
    <cellStyle name="백분율 2 3 5 2" xfId="844"/>
    <cellStyle name="백분율 2 3 5 2 10" xfId="14111"/>
    <cellStyle name="백분율 2 3 5 2 10 2" xfId="30851"/>
    <cellStyle name="백분율 2 3 5 2 10 3" xfId="47571"/>
    <cellStyle name="백분율 2 3 5 2 11" xfId="17595"/>
    <cellStyle name="백분율 2 3 5 2 12" xfId="34331"/>
    <cellStyle name="백분율 2 3 5 2 2" xfId="1311"/>
    <cellStyle name="백분율 2 3 5 2 2 2" xfId="2591"/>
    <cellStyle name="백분율 2 3 5 2 2 2 2" xfId="5991"/>
    <cellStyle name="백분율 2 3 5 2 2 2 2 2" xfId="22731"/>
    <cellStyle name="백분율 2 3 5 2 2 2 2 3" xfId="39451"/>
    <cellStyle name="백분율 2 3 5 2 2 2 3" xfId="9411"/>
    <cellStyle name="백분율 2 3 5 2 2 2 3 2" xfId="26151"/>
    <cellStyle name="백분율 2 3 5 2 2 2 3 3" xfId="42871"/>
    <cellStyle name="백분율 2 3 5 2 2 2 4" xfId="12831"/>
    <cellStyle name="백분율 2 3 5 2 2 2 4 2" xfId="29571"/>
    <cellStyle name="백분율 2 3 5 2 2 2 4 3" xfId="46291"/>
    <cellStyle name="백분율 2 3 5 2 2 2 5" xfId="16251"/>
    <cellStyle name="백분율 2 3 5 2 2 2 5 2" xfId="32991"/>
    <cellStyle name="백분율 2 3 5 2 2 2 5 3" xfId="49711"/>
    <cellStyle name="백분율 2 3 5 2 2 2 6" xfId="19735"/>
    <cellStyle name="백분율 2 3 5 2 2 2 7" xfId="36051"/>
    <cellStyle name="백분율 2 3 5 2 2 3" xfId="4711"/>
    <cellStyle name="백분율 2 3 5 2 2 3 2" xfId="21451"/>
    <cellStyle name="백분율 2 3 5 2 2 3 3" xfId="38171"/>
    <cellStyle name="백분율 2 3 5 2 2 4" xfId="8131"/>
    <cellStyle name="백분율 2 3 5 2 2 4 2" xfId="24871"/>
    <cellStyle name="백분율 2 3 5 2 2 4 3" xfId="41591"/>
    <cellStyle name="백분율 2 3 5 2 2 5" xfId="11551"/>
    <cellStyle name="백분율 2 3 5 2 2 5 2" xfId="28291"/>
    <cellStyle name="백분율 2 3 5 2 2 5 3" xfId="45011"/>
    <cellStyle name="백분율 2 3 5 2 2 6" xfId="14971"/>
    <cellStyle name="백분율 2 3 5 2 2 6 2" xfId="31711"/>
    <cellStyle name="백분율 2 3 5 2 2 6 3" xfId="48431"/>
    <cellStyle name="백분율 2 3 5 2 2 7" xfId="18455"/>
    <cellStyle name="백분율 2 3 5 2 2 8" xfId="34771"/>
    <cellStyle name="백분율 2 3 5 2 3" xfId="1711"/>
    <cellStyle name="백분율 2 3 5 2 3 2" xfId="2991"/>
    <cellStyle name="백분율 2 3 5 2 3 2 2" xfId="6391"/>
    <cellStyle name="백분율 2 3 5 2 3 2 2 2" xfId="23131"/>
    <cellStyle name="백분율 2 3 5 2 3 2 2 3" xfId="39851"/>
    <cellStyle name="백분율 2 3 5 2 3 2 3" xfId="9811"/>
    <cellStyle name="백분율 2 3 5 2 3 2 3 2" xfId="26551"/>
    <cellStyle name="백분율 2 3 5 2 3 2 3 3" xfId="43271"/>
    <cellStyle name="백분율 2 3 5 2 3 2 4" xfId="13231"/>
    <cellStyle name="백분율 2 3 5 2 3 2 4 2" xfId="29971"/>
    <cellStyle name="백분율 2 3 5 2 3 2 4 3" xfId="46691"/>
    <cellStyle name="백분율 2 3 5 2 3 2 5" xfId="16651"/>
    <cellStyle name="백분율 2 3 5 2 3 2 5 2" xfId="33391"/>
    <cellStyle name="백분율 2 3 5 2 3 2 5 3" xfId="50111"/>
    <cellStyle name="백분율 2 3 5 2 3 2 6" xfId="20135"/>
    <cellStyle name="백분율 2 3 5 2 3 2 7" xfId="36451"/>
    <cellStyle name="백분율 2 3 5 2 3 3" xfId="5111"/>
    <cellStyle name="백분율 2 3 5 2 3 3 2" xfId="21851"/>
    <cellStyle name="백분율 2 3 5 2 3 3 3" xfId="38571"/>
    <cellStyle name="백분율 2 3 5 2 3 4" xfId="8531"/>
    <cellStyle name="백분율 2 3 5 2 3 4 2" xfId="25271"/>
    <cellStyle name="백분율 2 3 5 2 3 4 3" xfId="41991"/>
    <cellStyle name="백분율 2 3 5 2 3 5" xfId="11951"/>
    <cellStyle name="백분율 2 3 5 2 3 5 2" xfId="28691"/>
    <cellStyle name="백분율 2 3 5 2 3 5 3" xfId="45411"/>
    <cellStyle name="백분율 2 3 5 2 3 6" xfId="15371"/>
    <cellStyle name="백분율 2 3 5 2 3 6 2" xfId="32111"/>
    <cellStyle name="백분율 2 3 5 2 3 6 3" xfId="48831"/>
    <cellStyle name="백분율 2 3 5 2 3 7" xfId="18855"/>
    <cellStyle name="백분율 2 3 5 2 3 8" xfId="35171"/>
    <cellStyle name="백분율 2 3 5 2 4" xfId="2131"/>
    <cellStyle name="백분율 2 3 5 2 4 2" xfId="5531"/>
    <cellStyle name="백분율 2 3 5 2 4 2 2" xfId="22271"/>
    <cellStyle name="백분율 2 3 5 2 4 2 3" xfId="38991"/>
    <cellStyle name="백분율 2 3 5 2 4 3" xfId="8951"/>
    <cellStyle name="백분율 2 3 5 2 4 3 2" xfId="25691"/>
    <cellStyle name="백분율 2 3 5 2 4 3 3" xfId="42411"/>
    <cellStyle name="백분율 2 3 5 2 4 4" xfId="12371"/>
    <cellStyle name="백분율 2 3 5 2 4 4 2" xfId="29111"/>
    <cellStyle name="백분율 2 3 5 2 4 4 3" xfId="45831"/>
    <cellStyle name="백분율 2 3 5 2 4 5" xfId="15791"/>
    <cellStyle name="백분율 2 3 5 2 4 5 2" xfId="32531"/>
    <cellStyle name="백분율 2 3 5 2 4 5 3" xfId="49251"/>
    <cellStyle name="백분율 2 3 5 2 4 6" xfId="19275"/>
    <cellStyle name="백분율 2 3 5 2 4 7" xfId="35591"/>
    <cellStyle name="백분율 2 3 5 2 5" xfId="3451"/>
    <cellStyle name="백분율 2 3 5 2 5 2" xfId="6851"/>
    <cellStyle name="백분율 2 3 5 2 5 2 2" xfId="23591"/>
    <cellStyle name="백분율 2 3 5 2 5 2 3" xfId="40311"/>
    <cellStyle name="백분율 2 3 5 2 5 3" xfId="10271"/>
    <cellStyle name="백분율 2 3 5 2 5 3 2" xfId="27011"/>
    <cellStyle name="백분율 2 3 5 2 5 3 3" xfId="43731"/>
    <cellStyle name="백분율 2 3 5 2 5 4" xfId="13691"/>
    <cellStyle name="백분율 2 3 5 2 5 4 2" xfId="30431"/>
    <cellStyle name="백분율 2 3 5 2 5 4 3" xfId="47151"/>
    <cellStyle name="백분율 2 3 5 2 5 5" xfId="17111"/>
    <cellStyle name="백분율 2 3 5 2 5 5 2" xfId="33851"/>
    <cellStyle name="백분율 2 3 5 2 5 5 3" xfId="50571"/>
    <cellStyle name="백분율 2 3 5 2 5 6" xfId="20595"/>
    <cellStyle name="백분율 2 3 5 2 5 7" xfId="36911"/>
    <cellStyle name="백분율 2 3 5 2 6" xfId="4271"/>
    <cellStyle name="백분율 2 3 5 2 6 2" xfId="7691"/>
    <cellStyle name="백분율 2 3 5 2 6 2 2" xfId="24431"/>
    <cellStyle name="백분율 2 3 5 2 6 2 3" xfId="41151"/>
    <cellStyle name="백분율 2 3 5 2 6 3" xfId="11111"/>
    <cellStyle name="백분율 2 3 5 2 6 3 2" xfId="27851"/>
    <cellStyle name="백분율 2 3 5 2 6 3 3" xfId="44571"/>
    <cellStyle name="백분율 2 3 5 2 6 4" xfId="14531"/>
    <cellStyle name="백분율 2 3 5 2 6 4 2" xfId="31271"/>
    <cellStyle name="백분율 2 3 5 2 6 4 3" xfId="47991"/>
    <cellStyle name="백분율 2 3 5 2 6 5" xfId="18015"/>
    <cellStyle name="백분율 2 3 5 2 6 6" xfId="37731"/>
    <cellStyle name="백분율 2 3 5 2 7" xfId="3871"/>
    <cellStyle name="백분율 2 3 5 2 7 2" xfId="21011"/>
    <cellStyle name="백분율 2 3 5 2 7 3" xfId="37331"/>
    <cellStyle name="백분율 2 3 5 2 8" xfId="7271"/>
    <cellStyle name="백분율 2 3 5 2 8 2" xfId="24011"/>
    <cellStyle name="백분율 2 3 5 2 8 3" xfId="40731"/>
    <cellStyle name="백분율 2 3 5 2 9" xfId="10691"/>
    <cellStyle name="백분율 2 3 5 2 9 2" xfId="27431"/>
    <cellStyle name="백분율 2 3 5 2 9 3" xfId="44151"/>
    <cellStyle name="백분율 2 3 5 3" xfId="1151"/>
    <cellStyle name="백분율 2 3 5 3 2" xfId="2431"/>
    <cellStyle name="백분율 2 3 5 3 2 2" xfId="5831"/>
    <cellStyle name="백분율 2 3 5 3 2 2 2" xfId="22571"/>
    <cellStyle name="백분율 2 3 5 3 2 2 3" xfId="39291"/>
    <cellStyle name="백분율 2 3 5 3 2 3" xfId="9251"/>
    <cellStyle name="백분율 2 3 5 3 2 3 2" xfId="25991"/>
    <cellStyle name="백분율 2 3 5 3 2 3 3" xfId="42711"/>
    <cellStyle name="백분율 2 3 5 3 2 4" xfId="12671"/>
    <cellStyle name="백분율 2 3 5 3 2 4 2" xfId="29411"/>
    <cellStyle name="백분율 2 3 5 3 2 4 3" xfId="46131"/>
    <cellStyle name="백분율 2 3 5 3 2 5" xfId="16091"/>
    <cellStyle name="백분율 2 3 5 3 2 5 2" xfId="32831"/>
    <cellStyle name="백분율 2 3 5 3 2 5 3" xfId="49551"/>
    <cellStyle name="백분율 2 3 5 3 2 6" xfId="19575"/>
    <cellStyle name="백분율 2 3 5 3 2 7" xfId="35891"/>
    <cellStyle name="백분율 2 3 5 3 3" xfId="4551"/>
    <cellStyle name="백분율 2 3 5 3 3 2" xfId="21291"/>
    <cellStyle name="백분율 2 3 5 3 3 3" xfId="38011"/>
    <cellStyle name="백분율 2 3 5 3 4" xfId="7971"/>
    <cellStyle name="백분율 2 3 5 3 4 2" xfId="24711"/>
    <cellStyle name="백분율 2 3 5 3 4 3" xfId="41431"/>
    <cellStyle name="백분율 2 3 5 3 5" xfId="11391"/>
    <cellStyle name="백분율 2 3 5 3 5 2" xfId="28131"/>
    <cellStyle name="백분율 2 3 5 3 5 3" xfId="44851"/>
    <cellStyle name="백분율 2 3 5 3 6" xfId="14811"/>
    <cellStyle name="백분율 2 3 5 3 6 2" xfId="31551"/>
    <cellStyle name="백분율 2 3 5 3 6 3" xfId="48271"/>
    <cellStyle name="백분율 2 3 5 3 7" xfId="18295"/>
    <cellStyle name="백분율 2 3 5 3 8" xfId="34611"/>
    <cellStyle name="백분율 2 3 5 4" xfId="1491"/>
    <cellStyle name="백분율 2 3 5 4 2" xfId="2771"/>
    <cellStyle name="백분율 2 3 5 4 2 2" xfId="6171"/>
    <cellStyle name="백분율 2 3 5 4 2 2 2" xfId="22911"/>
    <cellStyle name="백분율 2 3 5 4 2 2 3" xfId="39631"/>
    <cellStyle name="백분율 2 3 5 4 2 3" xfId="9591"/>
    <cellStyle name="백분율 2 3 5 4 2 3 2" xfId="26331"/>
    <cellStyle name="백분율 2 3 5 4 2 3 3" xfId="43051"/>
    <cellStyle name="백분율 2 3 5 4 2 4" xfId="13011"/>
    <cellStyle name="백분율 2 3 5 4 2 4 2" xfId="29751"/>
    <cellStyle name="백분율 2 3 5 4 2 4 3" xfId="46471"/>
    <cellStyle name="백분율 2 3 5 4 2 5" xfId="16431"/>
    <cellStyle name="백분율 2 3 5 4 2 5 2" xfId="33171"/>
    <cellStyle name="백분율 2 3 5 4 2 5 3" xfId="49891"/>
    <cellStyle name="백분율 2 3 5 4 2 6" xfId="19915"/>
    <cellStyle name="백분율 2 3 5 4 2 7" xfId="36231"/>
    <cellStyle name="백분율 2 3 5 4 3" xfId="4891"/>
    <cellStyle name="백분율 2 3 5 4 3 2" xfId="21631"/>
    <cellStyle name="백분율 2 3 5 4 3 3" xfId="38351"/>
    <cellStyle name="백분율 2 3 5 4 4" xfId="8311"/>
    <cellStyle name="백분율 2 3 5 4 4 2" xfId="25051"/>
    <cellStyle name="백분율 2 3 5 4 4 3" xfId="41771"/>
    <cellStyle name="백분율 2 3 5 4 5" xfId="11731"/>
    <cellStyle name="백분율 2 3 5 4 5 2" xfId="28471"/>
    <cellStyle name="백분율 2 3 5 4 5 3" xfId="45191"/>
    <cellStyle name="백분율 2 3 5 4 6" xfId="15151"/>
    <cellStyle name="백분율 2 3 5 4 6 2" xfId="31891"/>
    <cellStyle name="백분율 2 3 5 4 6 3" xfId="48611"/>
    <cellStyle name="백분율 2 3 5 4 7" xfId="18635"/>
    <cellStyle name="백분율 2 3 5 4 8" xfId="34951"/>
    <cellStyle name="백분율 2 3 5 5" xfId="1911"/>
    <cellStyle name="백분율 2 3 5 5 2" xfId="5311"/>
    <cellStyle name="백분율 2 3 5 5 2 2" xfId="22051"/>
    <cellStyle name="백분율 2 3 5 5 2 3" xfId="38771"/>
    <cellStyle name="백분율 2 3 5 5 3" xfId="8731"/>
    <cellStyle name="백분율 2 3 5 5 3 2" xfId="25471"/>
    <cellStyle name="백분율 2 3 5 5 3 3" xfId="42191"/>
    <cellStyle name="백분율 2 3 5 5 4" xfId="12151"/>
    <cellStyle name="백분율 2 3 5 5 4 2" xfId="28891"/>
    <cellStyle name="백분율 2 3 5 5 4 3" xfId="45611"/>
    <cellStyle name="백분율 2 3 5 5 5" xfId="15571"/>
    <cellStyle name="백분율 2 3 5 5 5 2" xfId="32311"/>
    <cellStyle name="백분율 2 3 5 5 5 3" xfId="49031"/>
    <cellStyle name="백분율 2 3 5 5 6" xfId="19055"/>
    <cellStyle name="백분율 2 3 5 5 7" xfId="35371"/>
    <cellStyle name="백분율 2 3 5 6" xfId="3231"/>
    <cellStyle name="백분율 2 3 5 6 2" xfId="6631"/>
    <cellStyle name="백분율 2 3 5 6 2 2" xfId="23371"/>
    <cellStyle name="백분율 2 3 5 6 2 3" xfId="40091"/>
    <cellStyle name="백분율 2 3 5 6 3" xfId="10051"/>
    <cellStyle name="백분율 2 3 5 6 3 2" xfId="26791"/>
    <cellStyle name="백분율 2 3 5 6 3 3" xfId="43511"/>
    <cellStyle name="백분율 2 3 5 6 4" xfId="13471"/>
    <cellStyle name="백분율 2 3 5 6 4 2" xfId="30211"/>
    <cellStyle name="백분율 2 3 5 6 4 3" xfId="46931"/>
    <cellStyle name="백분율 2 3 5 6 5" xfId="16891"/>
    <cellStyle name="백분율 2 3 5 6 5 2" xfId="33631"/>
    <cellStyle name="백분율 2 3 5 6 5 3" xfId="50351"/>
    <cellStyle name="백분율 2 3 5 6 6" xfId="20375"/>
    <cellStyle name="백분율 2 3 5 6 7" xfId="36691"/>
    <cellStyle name="백분율 2 3 5 7" xfId="4051"/>
    <cellStyle name="백분율 2 3 5 7 2" xfId="7471"/>
    <cellStyle name="백분율 2 3 5 7 2 2" xfId="24211"/>
    <cellStyle name="백분율 2 3 5 7 2 3" xfId="40931"/>
    <cellStyle name="백분율 2 3 5 7 3" xfId="10891"/>
    <cellStyle name="백분율 2 3 5 7 3 2" xfId="27631"/>
    <cellStyle name="백분율 2 3 5 7 3 3" xfId="44351"/>
    <cellStyle name="백분율 2 3 5 7 4" xfId="14311"/>
    <cellStyle name="백분율 2 3 5 7 4 2" xfId="31051"/>
    <cellStyle name="백분율 2 3 5 7 4 3" xfId="47771"/>
    <cellStyle name="백분율 2 3 5 7 5" xfId="17795"/>
    <cellStyle name="백분율 2 3 5 7 6" xfId="37511"/>
    <cellStyle name="백분율 2 3 5 8" xfId="3651"/>
    <cellStyle name="백분율 2 3 5 8 2" xfId="20791"/>
    <cellStyle name="백분율 2 3 5 8 3" xfId="37111"/>
    <cellStyle name="백분율 2 3 5 9" xfId="7051"/>
    <cellStyle name="백분율 2 3 5 9 2" xfId="23791"/>
    <cellStyle name="백분율 2 3 5 9 3" xfId="40511"/>
    <cellStyle name="백분율 2 3 6" xfId="644"/>
    <cellStyle name="백분율 2 3 6 10" xfId="10491"/>
    <cellStyle name="백분율 2 3 6 10 2" xfId="27231"/>
    <cellStyle name="백분율 2 3 6 10 3" xfId="43951"/>
    <cellStyle name="백분율 2 3 6 11" xfId="13911"/>
    <cellStyle name="백분율 2 3 6 11 2" xfId="30651"/>
    <cellStyle name="백분율 2 3 6 11 3" xfId="47371"/>
    <cellStyle name="백분율 2 3 6 12" xfId="17395"/>
    <cellStyle name="백분율 2 3 6 13" xfId="34131"/>
    <cellStyle name="백분율 2 3 6 2" xfId="864"/>
    <cellStyle name="백분율 2 3 6 2 10" xfId="14131"/>
    <cellStyle name="백분율 2 3 6 2 10 2" xfId="30871"/>
    <cellStyle name="백분율 2 3 6 2 10 3" xfId="47591"/>
    <cellStyle name="백분율 2 3 6 2 11" xfId="17615"/>
    <cellStyle name="백분율 2 3 6 2 12" xfId="34351"/>
    <cellStyle name="백분율 2 3 6 2 2" xfId="1331"/>
    <cellStyle name="백분율 2 3 6 2 2 2" xfId="2611"/>
    <cellStyle name="백분율 2 3 6 2 2 2 2" xfId="6011"/>
    <cellStyle name="백분율 2 3 6 2 2 2 2 2" xfId="22751"/>
    <cellStyle name="백분율 2 3 6 2 2 2 2 3" xfId="39471"/>
    <cellStyle name="백분율 2 3 6 2 2 2 3" xfId="9431"/>
    <cellStyle name="백분율 2 3 6 2 2 2 3 2" xfId="26171"/>
    <cellStyle name="백분율 2 3 6 2 2 2 3 3" xfId="42891"/>
    <cellStyle name="백분율 2 3 6 2 2 2 4" xfId="12851"/>
    <cellStyle name="백분율 2 3 6 2 2 2 4 2" xfId="29591"/>
    <cellStyle name="백분율 2 3 6 2 2 2 4 3" xfId="46311"/>
    <cellStyle name="백분율 2 3 6 2 2 2 5" xfId="16271"/>
    <cellStyle name="백분율 2 3 6 2 2 2 5 2" xfId="33011"/>
    <cellStyle name="백분율 2 3 6 2 2 2 5 3" xfId="49731"/>
    <cellStyle name="백분율 2 3 6 2 2 2 6" xfId="19755"/>
    <cellStyle name="백분율 2 3 6 2 2 2 7" xfId="36071"/>
    <cellStyle name="백분율 2 3 6 2 2 3" xfId="4731"/>
    <cellStyle name="백분율 2 3 6 2 2 3 2" xfId="21471"/>
    <cellStyle name="백분율 2 3 6 2 2 3 3" xfId="38191"/>
    <cellStyle name="백분율 2 3 6 2 2 4" xfId="8151"/>
    <cellStyle name="백분율 2 3 6 2 2 4 2" xfId="24891"/>
    <cellStyle name="백분율 2 3 6 2 2 4 3" xfId="41611"/>
    <cellStyle name="백분율 2 3 6 2 2 5" xfId="11571"/>
    <cellStyle name="백분율 2 3 6 2 2 5 2" xfId="28311"/>
    <cellStyle name="백분율 2 3 6 2 2 5 3" xfId="45031"/>
    <cellStyle name="백분율 2 3 6 2 2 6" xfId="14991"/>
    <cellStyle name="백분율 2 3 6 2 2 6 2" xfId="31731"/>
    <cellStyle name="백분율 2 3 6 2 2 6 3" xfId="48451"/>
    <cellStyle name="백분율 2 3 6 2 2 7" xfId="18475"/>
    <cellStyle name="백분율 2 3 6 2 2 8" xfId="34791"/>
    <cellStyle name="백분율 2 3 6 2 3" xfId="1731"/>
    <cellStyle name="백분율 2 3 6 2 3 2" xfId="3011"/>
    <cellStyle name="백분율 2 3 6 2 3 2 2" xfId="6411"/>
    <cellStyle name="백분율 2 3 6 2 3 2 2 2" xfId="23151"/>
    <cellStyle name="백분율 2 3 6 2 3 2 2 3" xfId="39871"/>
    <cellStyle name="백분율 2 3 6 2 3 2 3" xfId="9831"/>
    <cellStyle name="백분율 2 3 6 2 3 2 3 2" xfId="26571"/>
    <cellStyle name="백분율 2 3 6 2 3 2 3 3" xfId="43291"/>
    <cellStyle name="백분율 2 3 6 2 3 2 4" xfId="13251"/>
    <cellStyle name="백분율 2 3 6 2 3 2 4 2" xfId="29991"/>
    <cellStyle name="백분율 2 3 6 2 3 2 4 3" xfId="46711"/>
    <cellStyle name="백분율 2 3 6 2 3 2 5" xfId="16671"/>
    <cellStyle name="백분율 2 3 6 2 3 2 5 2" xfId="33411"/>
    <cellStyle name="백분율 2 3 6 2 3 2 5 3" xfId="50131"/>
    <cellStyle name="백분율 2 3 6 2 3 2 6" xfId="20155"/>
    <cellStyle name="백분율 2 3 6 2 3 2 7" xfId="36471"/>
    <cellStyle name="백분율 2 3 6 2 3 3" xfId="5131"/>
    <cellStyle name="백분율 2 3 6 2 3 3 2" xfId="21871"/>
    <cellStyle name="백분율 2 3 6 2 3 3 3" xfId="38591"/>
    <cellStyle name="백분율 2 3 6 2 3 4" xfId="8551"/>
    <cellStyle name="백분율 2 3 6 2 3 4 2" xfId="25291"/>
    <cellStyle name="백분율 2 3 6 2 3 4 3" xfId="42011"/>
    <cellStyle name="백분율 2 3 6 2 3 5" xfId="11971"/>
    <cellStyle name="백분율 2 3 6 2 3 5 2" xfId="28711"/>
    <cellStyle name="백분율 2 3 6 2 3 5 3" xfId="45431"/>
    <cellStyle name="백분율 2 3 6 2 3 6" xfId="15391"/>
    <cellStyle name="백분율 2 3 6 2 3 6 2" xfId="32131"/>
    <cellStyle name="백분율 2 3 6 2 3 6 3" xfId="48851"/>
    <cellStyle name="백분율 2 3 6 2 3 7" xfId="18875"/>
    <cellStyle name="백분율 2 3 6 2 3 8" xfId="35191"/>
    <cellStyle name="백분율 2 3 6 2 4" xfId="2151"/>
    <cellStyle name="백분율 2 3 6 2 4 2" xfId="5551"/>
    <cellStyle name="백분율 2 3 6 2 4 2 2" xfId="22291"/>
    <cellStyle name="백분율 2 3 6 2 4 2 3" xfId="39011"/>
    <cellStyle name="백분율 2 3 6 2 4 3" xfId="8971"/>
    <cellStyle name="백분율 2 3 6 2 4 3 2" xfId="25711"/>
    <cellStyle name="백분율 2 3 6 2 4 3 3" xfId="42431"/>
    <cellStyle name="백분율 2 3 6 2 4 4" xfId="12391"/>
    <cellStyle name="백분율 2 3 6 2 4 4 2" xfId="29131"/>
    <cellStyle name="백분율 2 3 6 2 4 4 3" xfId="45851"/>
    <cellStyle name="백분율 2 3 6 2 4 5" xfId="15811"/>
    <cellStyle name="백분율 2 3 6 2 4 5 2" xfId="32551"/>
    <cellStyle name="백분율 2 3 6 2 4 5 3" xfId="49271"/>
    <cellStyle name="백분율 2 3 6 2 4 6" xfId="19295"/>
    <cellStyle name="백분율 2 3 6 2 4 7" xfId="35611"/>
    <cellStyle name="백분율 2 3 6 2 5" xfId="3471"/>
    <cellStyle name="백분율 2 3 6 2 5 2" xfId="6871"/>
    <cellStyle name="백분율 2 3 6 2 5 2 2" xfId="23611"/>
    <cellStyle name="백분율 2 3 6 2 5 2 3" xfId="40331"/>
    <cellStyle name="백분율 2 3 6 2 5 3" xfId="10291"/>
    <cellStyle name="백분율 2 3 6 2 5 3 2" xfId="27031"/>
    <cellStyle name="백분율 2 3 6 2 5 3 3" xfId="43751"/>
    <cellStyle name="백분율 2 3 6 2 5 4" xfId="13711"/>
    <cellStyle name="백분율 2 3 6 2 5 4 2" xfId="30451"/>
    <cellStyle name="백분율 2 3 6 2 5 4 3" xfId="47171"/>
    <cellStyle name="백분율 2 3 6 2 5 5" xfId="17131"/>
    <cellStyle name="백분율 2 3 6 2 5 5 2" xfId="33871"/>
    <cellStyle name="백분율 2 3 6 2 5 5 3" xfId="50591"/>
    <cellStyle name="백분율 2 3 6 2 5 6" xfId="20615"/>
    <cellStyle name="백분율 2 3 6 2 5 7" xfId="36931"/>
    <cellStyle name="백분율 2 3 6 2 6" xfId="4291"/>
    <cellStyle name="백분율 2 3 6 2 6 2" xfId="7711"/>
    <cellStyle name="백분율 2 3 6 2 6 2 2" xfId="24451"/>
    <cellStyle name="백분율 2 3 6 2 6 2 3" xfId="41171"/>
    <cellStyle name="백분율 2 3 6 2 6 3" xfId="11131"/>
    <cellStyle name="백분율 2 3 6 2 6 3 2" xfId="27871"/>
    <cellStyle name="백분율 2 3 6 2 6 3 3" xfId="44591"/>
    <cellStyle name="백분율 2 3 6 2 6 4" xfId="14551"/>
    <cellStyle name="백분율 2 3 6 2 6 4 2" xfId="31291"/>
    <cellStyle name="백분율 2 3 6 2 6 4 3" xfId="48011"/>
    <cellStyle name="백분율 2 3 6 2 6 5" xfId="18035"/>
    <cellStyle name="백분율 2 3 6 2 6 6" xfId="37751"/>
    <cellStyle name="백분율 2 3 6 2 7" xfId="3891"/>
    <cellStyle name="백분율 2 3 6 2 7 2" xfId="21031"/>
    <cellStyle name="백분율 2 3 6 2 7 3" xfId="37351"/>
    <cellStyle name="백분율 2 3 6 2 8" xfId="7291"/>
    <cellStyle name="백분율 2 3 6 2 8 2" xfId="24031"/>
    <cellStyle name="백분율 2 3 6 2 8 3" xfId="40751"/>
    <cellStyle name="백분율 2 3 6 2 9" xfId="10711"/>
    <cellStyle name="백분율 2 3 6 2 9 2" xfId="27451"/>
    <cellStyle name="백분율 2 3 6 2 9 3" xfId="44171"/>
    <cellStyle name="백분율 2 3 6 3" xfId="1171"/>
    <cellStyle name="백분율 2 3 6 3 2" xfId="2451"/>
    <cellStyle name="백분율 2 3 6 3 2 2" xfId="5851"/>
    <cellStyle name="백분율 2 3 6 3 2 2 2" xfId="22591"/>
    <cellStyle name="백분율 2 3 6 3 2 2 3" xfId="39311"/>
    <cellStyle name="백분율 2 3 6 3 2 3" xfId="9271"/>
    <cellStyle name="백분율 2 3 6 3 2 3 2" xfId="26011"/>
    <cellStyle name="백분율 2 3 6 3 2 3 3" xfId="42731"/>
    <cellStyle name="백분율 2 3 6 3 2 4" xfId="12691"/>
    <cellStyle name="백분율 2 3 6 3 2 4 2" xfId="29431"/>
    <cellStyle name="백분율 2 3 6 3 2 4 3" xfId="46151"/>
    <cellStyle name="백분율 2 3 6 3 2 5" xfId="16111"/>
    <cellStyle name="백분율 2 3 6 3 2 5 2" xfId="32851"/>
    <cellStyle name="백분율 2 3 6 3 2 5 3" xfId="49571"/>
    <cellStyle name="백분율 2 3 6 3 2 6" xfId="19595"/>
    <cellStyle name="백분율 2 3 6 3 2 7" xfId="35911"/>
    <cellStyle name="백분율 2 3 6 3 3" xfId="4571"/>
    <cellStyle name="백분율 2 3 6 3 3 2" xfId="21311"/>
    <cellStyle name="백분율 2 3 6 3 3 3" xfId="38031"/>
    <cellStyle name="백분율 2 3 6 3 4" xfId="7991"/>
    <cellStyle name="백분율 2 3 6 3 4 2" xfId="24731"/>
    <cellStyle name="백분율 2 3 6 3 4 3" xfId="41451"/>
    <cellStyle name="백분율 2 3 6 3 5" xfId="11411"/>
    <cellStyle name="백분율 2 3 6 3 5 2" xfId="28151"/>
    <cellStyle name="백분율 2 3 6 3 5 3" xfId="44871"/>
    <cellStyle name="백분율 2 3 6 3 6" xfId="14831"/>
    <cellStyle name="백분율 2 3 6 3 6 2" xfId="31571"/>
    <cellStyle name="백분율 2 3 6 3 6 3" xfId="48291"/>
    <cellStyle name="백분율 2 3 6 3 7" xfId="18315"/>
    <cellStyle name="백분율 2 3 6 3 8" xfId="34631"/>
    <cellStyle name="백분율 2 3 6 4" xfId="1511"/>
    <cellStyle name="백분율 2 3 6 4 2" xfId="2791"/>
    <cellStyle name="백분율 2 3 6 4 2 2" xfId="6191"/>
    <cellStyle name="백분율 2 3 6 4 2 2 2" xfId="22931"/>
    <cellStyle name="백분율 2 3 6 4 2 2 3" xfId="39651"/>
    <cellStyle name="백분율 2 3 6 4 2 3" xfId="9611"/>
    <cellStyle name="백분율 2 3 6 4 2 3 2" xfId="26351"/>
    <cellStyle name="백분율 2 3 6 4 2 3 3" xfId="43071"/>
    <cellStyle name="백분율 2 3 6 4 2 4" xfId="13031"/>
    <cellStyle name="백분율 2 3 6 4 2 4 2" xfId="29771"/>
    <cellStyle name="백분율 2 3 6 4 2 4 3" xfId="46491"/>
    <cellStyle name="백분율 2 3 6 4 2 5" xfId="16451"/>
    <cellStyle name="백분율 2 3 6 4 2 5 2" xfId="33191"/>
    <cellStyle name="백분율 2 3 6 4 2 5 3" xfId="49911"/>
    <cellStyle name="백분율 2 3 6 4 2 6" xfId="19935"/>
    <cellStyle name="백분율 2 3 6 4 2 7" xfId="36251"/>
    <cellStyle name="백분율 2 3 6 4 3" xfId="4911"/>
    <cellStyle name="백분율 2 3 6 4 3 2" xfId="21651"/>
    <cellStyle name="백분율 2 3 6 4 3 3" xfId="38371"/>
    <cellStyle name="백분율 2 3 6 4 4" xfId="8331"/>
    <cellStyle name="백분율 2 3 6 4 4 2" xfId="25071"/>
    <cellStyle name="백분율 2 3 6 4 4 3" xfId="41791"/>
    <cellStyle name="백분율 2 3 6 4 5" xfId="11751"/>
    <cellStyle name="백분율 2 3 6 4 5 2" xfId="28491"/>
    <cellStyle name="백분율 2 3 6 4 5 3" xfId="45211"/>
    <cellStyle name="백분율 2 3 6 4 6" xfId="15171"/>
    <cellStyle name="백분율 2 3 6 4 6 2" xfId="31911"/>
    <cellStyle name="백분율 2 3 6 4 6 3" xfId="48631"/>
    <cellStyle name="백분율 2 3 6 4 7" xfId="18655"/>
    <cellStyle name="백분율 2 3 6 4 8" xfId="34971"/>
    <cellStyle name="백분율 2 3 6 5" xfId="1931"/>
    <cellStyle name="백분율 2 3 6 5 2" xfId="5331"/>
    <cellStyle name="백분율 2 3 6 5 2 2" xfId="22071"/>
    <cellStyle name="백분율 2 3 6 5 2 3" xfId="38791"/>
    <cellStyle name="백분율 2 3 6 5 3" xfId="8751"/>
    <cellStyle name="백분율 2 3 6 5 3 2" xfId="25491"/>
    <cellStyle name="백분율 2 3 6 5 3 3" xfId="42211"/>
    <cellStyle name="백분율 2 3 6 5 4" xfId="12171"/>
    <cellStyle name="백분율 2 3 6 5 4 2" xfId="28911"/>
    <cellStyle name="백분율 2 3 6 5 4 3" xfId="45631"/>
    <cellStyle name="백분율 2 3 6 5 5" xfId="15591"/>
    <cellStyle name="백분율 2 3 6 5 5 2" xfId="32331"/>
    <cellStyle name="백분율 2 3 6 5 5 3" xfId="49051"/>
    <cellStyle name="백분율 2 3 6 5 6" xfId="19075"/>
    <cellStyle name="백분율 2 3 6 5 7" xfId="35391"/>
    <cellStyle name="백분율 2 3 6 6" xfId="3251"/>
    <cellStyle name="백분율 2 3 6 6 2" xfId="6651"/>
    <cellStyle name="백분율 2 3 6 6 2 2" xfId="23391"/>
    <cellStyle name="백분율 2 3 6 6 2 3" xfId="40111"/>
    <cellStyle name="백분율 2 3 6 6 3" xfId="10071"/>
    <cellStyle name="백분율 2 3 6 6 3 2" xfId="26811"/>
    <cellStyle name="백분율 2 3 6 6 3 3" xfId="43531"/>
    <cellStyle name="백분율 2 3 6 6 4" xfId="13491"/>
    <cellStyle name="백분율 2 3 6 6 4 2" xfId="30231"/>
    <cellStyle name="백분율 2 3 6 6 4 3" xfId="46951"/>
    <cellStyle name="백분율 2 3 6 6 5" xfId="16911"/>
    <cellStyle name="백분율 2 3 6 6 5 2" xfId="33651"/>
    <cellStyle name="백분율 2 3 6 6 5 3" xfId="50371"/>
    <cellStyle name="백분율 2 3 6 6 6" xfId="20395"/>
    <cellStyle name="백분율 2 3 6 6 7" xfId="36711"/>
    <cellStyle name="백분율 2 3 6 7" xfId="4071"/>
    <cellStyle name="백분율 2 3 6 7 2" xfId="7491"/>
    <cellStyle name="백분율 2 3 6 7 2 2" xfId="24231"/>
    <cellStyle name="백분율 2 3 6 7 2 3" xfId="40951"/>
    <cellStyle name="백분율 2 3 6 7 3" xfId="10911"/>
    <cellStyle name="백분율 2 3 6 7 3 2" xfId="27651"/>
    <cellStyle name="백분율 2 3 6 7 3 3" xfId="44371"/>
    <cellStyle name="백분율 2 3 6 7 4" xfId="14331"/>
    <cellStyle name="백분율 2 3 6 7 4 2" xfId="31071"/>
    <cellStyle name="백분율 2 3 6 7 4 3" xfId="47791"/>
    <cellStyle name="백분율 2 3 6 7 5" xfId="17815"/>
    <cellStyle name="백분율 2 3 6 7 6" xfId="37531"/>
    <cellStyle name="백분율 2 3 6 8" xfId="3671"/>
    <cellStyle name="백분율 2 3 6 8 2" xfId="20811"/>
    <cellStyle name="백분율 2 3 6 8 3" xfId="37131"/>
    <cellStyle name="백분율 2 3 6 9" xfId="7071"/>
    <cellStyle name="백분율 2 3 6 9 2" xfId="23811"/>
    <cellStyle name="백분율 2 3 6 9 3" xfId="40531"/>
    <cellStyle name="백분율 2 3 7" xfId="664"/>
    <cellStyle name="백분율 2 3 7 10" xfId="10511"/>
    <cellStyle name="백분율 2 3 7 10 2" xfId="27251"/>
    <cellStyle name="백분율 2 3 7 10 3" xfId="43971"/>
    <cellStyle name="백분율 2 3 7 11" xfId="13931"/>
    <cellStyle name="백분율 2 3 7 11 2" xfId="30671"/>
    <cellStyle name="백분율 2 3 7 11 3" xfId="47391"/>
    <cellStyle name="백분율 2 3 7 12" xfId="17415"/>
    <cellStyle name="백분율 2 3 7 13" xfId="34151"/>
    <cellStyle name="백분율 2 3 7 2" xfId="884"/>
    <cellStyle name="백분율 2 3 7 2 10" xfId="14151"/>
    <cellStyle name="백분율 2 3 7 2 10 2" xfId="30891"/>
    <cellStyle name="백분율 2 3 7 2 10 3" xfId="47611"/>
    <cellStyle name="백분율 2 3 7 2 11" xfId="17635"/>
    <cellStyle name="백분율 2 3 7 2 12" xfId="34371"/>
    <cellStyle name="백분율 2 3 7 2 2" xfId="1351"/>
    <cellStyle name="백분율 2 3 7 2 2 2" xfId="2631"/>
    <cellStyle name="백분율 2 3 7 2 2 2 2" xfId="6031"/>
    <cellStyle name="백분율 2 3 7 2 2 2 2 2" xfId="22771"/>
    <cellStyle name="백분율 2 3 7 2 2 2 2 3" xfId="39491"/>
    <cellStyle name="백분율 2 3 7 2 2 2 3" xfId="9451"/>
    <cellStyle name="백분율 2 3 7 2 2 2 3 2" xfId="26191"/>
    <cellStyle name="백분율 2 3 7 2 2 2 3 3" xfId="42911"/>
    <cellStyle name="백분율 2 3 7 2 2 2 4" xfId="12871"/>
    <cellStyle name="백분율 2 3 7 2 2 2 4 2" xfId="29611"/>
    <cellStyle name="백분율 2 3 7 2 2 2 4 3" xfId="46331"/>
    <cellStyle name="백분율 2 3 7 2 2 2 5" xfId="16291"/>
    <cellStyle name="백분율 2 3 7 2 2 2 5 2" xfId="33031"/>
    <cellStyle name="백분율 2 3 7 2 2 2 5 3" xfId="49751"/>
    <cellStyle name="백분율 2 3 7 2 2 2 6" xfId="19775"/>
    <cellStyle name="백분율 2 3 7 2 2 2 7" xfId="36091"/>
    <cellStyle name="백분율 2 3 7 2 2 3" xfId="4751"/>
    <cellStyle name="백분율 2 3 7 2 2 3 2" xfId="21491"/>
    <cellStyle name="백분율 2 3 7 2 2 3 3" xfId="38211"/>
    <cellStyle name="백분율 2 3 7 2 2 4" xfId="8171"/>
    <cellStyle name="백분율 2 3 7 2 2 4 2" xfId="24911"/>
    <cellStyle name="백분율 2 3 7 2 2 4 3" xfId="41631"/>
    <cellStyle name="백분율 2 3 7 2 2 5" xfId="11591"/>
    <cellStyle name="백분율 2 3 7 2 2 5 2" xfId="28331"/>
    <cellStyle name="백분율 2 3 7 2 2 5 3" xfId="45051"/>
    <cellStyle name="백분율 2 3 7 2 2 6" xfId="15011"/>
    <cellStyle name="백분율 2 3 7 2 2 6 2" xfId="31751"/>
    <cellStyle name="백분율 2 3 7 2 2 6 3" xfId="48471"/>
    <cellStyle name="백분율 2 3 7 2 2 7" xfId="18495"/>
    <cellStyle name="백분율 2 3 7 2 2 8" xfId="34811"/>
    <cellStyle name="백분율 2 3 7 2 3" xfId="1751"/>
    <cellStyle name="백분율 2 3 7 2 3 2" xfId="3031"/>
    <cellStyle name="백분율 2 3 7 2 3 2 2" xfId="6431"/>
    <cellStyle name="백분율 2 3 7 2 3 2 2 2" xfId="23171"/>
    <cellStyle name="백분율 2 3 7 2 3 2 2 3" xfId="39891"/>
    <cellStyle name="백분율 2 3 7 2 3 2 3" xfId="9851"/>
    <cellStyle name="백분율 2 3 7 2 3 2 3 2" xfId="26591"/>
    <cellStyle name="백분율 2 3 7 2 3 2 3 3" xfId="43311"/>
    <cellStyle name="백분율 2 3 7 2 3 2 4" xfId="13271"/>
    <cellStyle name="백분율 2 3 7 2 3 2 4 2" xfId="30011"/>
    <cellStyle name="백분율 2 3 7 2 3 2 4 3" xfId="46731"/>
    <cellStyle name="백분율 2 3 7 2 3 2 5" xfId="16691"/>
    <cellStyle name="백분율 2 3 7 2 3 2 5 2" xfId="33431"/>
    <cellStyle name="백분율 2 3 7 2 3 2 5 3" xfId="50151"/>
    <cellStyle name="백분율 2 3 7 2 3 2 6" xfId="20175"/>
    <cellStyle name="백분율 2 3 7 2 3 2 7" xfId="36491"/>
    <cellStyle name="백분율 2 3 7 2 3 3" xfId="5151"/>
    <cellStyle name="백분율 2 3 7 2 3 3 2" xfId="21891"/>
    <cellStyle name="백분율 2 3 7 2 3 3 3" xfId="38611"/>
    <cellStyle name="백분율 2 3 7 2 3 4" xfId="8571"/>
    <cellStyle name="백분율 2 3 7 2 3 4 2" xfId="25311"/>
    <cellStyle name="백분율 2 3 7 2 3 4 3" xfId="42031"/>
    <cellStyle name="백분율 2 3 7 2 3 5" xfId="11991"/>
    <cellStyle name="백분율 2 3 7 2 3 5 2" xfId="28731"/>
    <cellStyle name="백분율 2 3 7 2 3 5 3" xfId="45451"/>
    <cellStyle name="백분율 2 3 7 2 3 6" xfId="15411"/>
    <cellStyle name="백분율 2 3 7 2 3 6 2" xfId="32151"/>
    <cellStyle name="백분율 2 3 7 2 3 6 3" xfId="48871"/>
    <cellStyle name="백분율 2 3 7 2 3 7" xfId="18895"/>
    <cellStyle name="백분율 2 3 7 2 3 8" xfId="35211"/>
    <cellStyle name="백분율 2 3 7 2 4" xfId="2171"/>
    <cellStyle name="백분율 2 3 7 2 4 2" xfId="5571"/>
    <cellStyle name="백분율 2 3 7 2 4 2 2" xfId="22311"/>
    <cellStyle name="백분율 2 3 7 2 4 2 3" xfId="39031"/>
    <cellStyle name="백분율 2 3 7 2 4 3" xfId="8991"/>
    <cellStyle name="백분율 2 3 7 2 4 3 2" xfId="25731"/>
    <cellStyle name="백분율 2 3 7 2 4 3 3" xfId="42451"/>
    <cellStyle name="백분율 2 3 7 2 4 4" xfId="12411"/>
    <cellStyle name="백분율 2 3 7 2 4 4 2" xfId="29151"/>
    <cellStyle name="백분율 2 3 7 2 4 4 3" xfId="45871"/>
    <cellStyle name="백분율 2 3 7 2 4 5" xfId="15831"/>
    <cellStyle name="백분율 2 3 7 2 4 5 2" xfId="32571"/>
    <cellStyle name="백분율 2 3 7 2 4 5 3" xfId="49291"/>
    <cellStyle name="백분율 2 3 7 2 4 6" xfId="19315"/>
    <cellStyle name="백분율 2 3 7 2 4 7" xfId="35631"/>
    <cellStyle name="백분율 2 3 7 2 5" xfId="3491"/>
    <cellStyle name="백분율 2 3 7 2 5 2" xfId="6891"/>
    <cellStyle name="백분율 2 3 7 2 5 2 2" xfId="23631"/>
    <cellStyle name="백분율 2 3 7 2 5 2 3" xfId="40351"/>
    <cellStyle name="백분율 2 3 7 2 5 3" xfId="10311"/>
    <cellStyle name="백분율 2 3 7 2 5 3 2" xfId="27051"/>
    <cellStyle name="백분율 2 3 7 2 5 3 3" xfId="43771"/>
    <cellStyle name="백분율 2 3 7 2 5 4" xfId="13731"/>
    <cellStyle name="백분율 2 3 7 2 5 4 2" xfId="30471"/>
    <cellStyle name="백분율 2 3 7 2 5 4 3" xfId="47191"/>
    <cellStyle name="백분율 2 3 7 2 5 5" xfId="17151"/>
    <cellStyle name="백분율 2 3 7 2 5 5 2" xfId="33891"/>
    <cellStyle name="백분율 2 3 7 2 5 5 3" xfId="50611"/>
    <cellStyle name="백분율 2 3 7 2 5 6" xfId="20635"/>
    <cellStyle name="백분율 2 3 7 2 5 7" xfId="36951"/>
    <cellStyle name="백분율 2 3 7 2 6" xfId="4311"/>
    <cellStyle name="백분율 2 3 7 2 6 2" xfId="7731"/>
    <cellStyle name="백분율 2 3 7 2 6 2 2" xfId="24471"/>
    <cellStyle name="백분율 2 3 7 2 6 2 3" xfId="41191"/>
    <cellStyle name="백분율 2 3 7 2 6 3" xfId="11151"/>
    <cellStyle name="백분율 2 3 7 2 6 3 2" xfId="27891"/>
    <cellStyle name="백분율 2 3 7 2 6 3 3" xfId="44611"/>
    <cellStyle name="백분율 2 3 7 2 6 4" xfId="14571"/>
    <cellStyle name="백분율 2 3 7 2 6 4 2" xfId="31311"/>
    <cellStyle name="백분율 2 3 7 2 6 4 3" xfId="48031"/>
    <cellStyle name="백분율 2 3 7 2 6 5" xfId="18055"/>
    <cellStyle name="백분율 2 3 7 2 6 6" xfId="37771"/>
    <cellStyle name="백분율 2 3 7 2 7" xfId="3911"/>
    <cellStyle name="백분율 2 3 7 2 7 2" xfId="21051"/>
    <cellStyle name="백분율 2 3 7 2 7 3" xfId="37371"/>
    <cellStyle name="백분율 2 3 7 2 8" xfId="7311"/>
    <cellStyle name="백분율 2 3 7 2 8 2" xfId="24051"/>
    <cellStyle name="백분율 2 3 7 2 8 3" xfId="40771"/>
    <cellStyle name="백분율 2 3 7 2 9" xfId="10731"/>
    <cellStyle name="백분율 2 3 7 2 9 2" xfId="27471"/>
    <cellStyle name="백분율 2 3 7 2 9 3" xfId="44191"/>
    <cellStyle name="백분율 2 3 7 3" xfId="1191"/>
    <cellStyle name="백분율 2 3 7 3 2" xfId="2471"/>
    <cellStyle name="백분율 2 3 7 3 2 2" xfId="5871"/>
    <cellStyle name="백분율 2 3 7 3 2 2 2" xfId="22611"/>
    <cellStyle name="백분율 2 3 7 3 2 2 3" xfId="39331"/>
    <cellStyle name="백분율 2 3 7 3 2 3" xfId="9291"/>
    <cellStyle name="백분율 2 3 7 3 2 3 2" xfId="26031"/>
    <cellStyle name="백분율 2 3 7 3 2 3 3" xfId="42751"/>
    <cellStyle name="백분율 2 3 7 3 2 4" xfId="12711"/>
    <cellStyle name="백분율 2 3 7 3 2 4 2" xfId="29451"/>
    <cellStyle name="백분율 2 3 7 3 2 4 3" xfId="46171"/>
    <cellStyle name="백분율 2 3 7 3 2 5" xfId="16131"/>
    <cellStyle name="백분율 2 3 7 3 2 5 2" xfId="32871"/>
    <cellStyle name="백분율 2 3 7 3 2 5 3" xfId="49591"/>
    <cellStyle name="백분율 2 3 7 3 2 6" xfId="19615"/>
    <cellStyle name="백분율 2 3 7 3 2 7" xfId="35931"/>
    <cellStyle name="백분율 2 3 7 3 3" xfId="4591"/>
    <cellStyle name="백분율 2 3 7 3 3 2" xfId="21331"/>
    <cellStyle name="백분율 2 3 7 3 3 3" xfId="38051"/>
    <cellStyle name="백분율 2 3 7 3 4" xfId="8011"/>
    <cellStyle name="백분율 2 3 7 3 4 2" xfId="24751"/>
    <cellStyle name="백분율 2 3 7 3 4 3" xfId="41471"/>
    <cellStyle name="백분율 2 3 7 3 5" xfId="11431"/>
    <cellStyle name="백분율 2 3 7 3 5 2" xfId="28171"/>
    <cellStyle name="백분율 2 3 7 3 5 3" xfId="44891"/>
    <cellStyle name="백분율 2 3 7 3 6" xfId="14851"/>
    <cellStyle name="백분율 2 3 7 3 6 2" xfId="31591"/>
    <cellStyle name="백분율 2 3 7 3 6 3" xfId="48311"/>
    <cellStyle name="백분율 2 3 7 3 7" xfId="18335"/>
    <cellStyle name="백분율 2 3 7 3 8" xfId="34651"/>
    <cellStyle name="백분율 2 3 7 4" xfId="1531"/>
    <cellStyle name="백분율 2 3 7 4 2" xfId="2811"/>
    <cellStyle name="백분율 2 3 7 4 2 2" xfId="6211"/>
    <cellStyle name="백분율 2 3 7 4 2 2 2" xfId="22951"/>
    <cellStyle name="백분율 2 3 7 4 2 2 3" xfId="39671"/>
    <cellStyle name="백분율 2 3 7 4 2 3" xfId="9631"/>
    <cellStyle name="백분율 2 3 7 4 2 3 2" xfId="26371"/>
    <cellStyle name="백분율 2 3 7 4 2 3 3" xfId="43091"/>
    <cellStyle name="백분율 2 3 7 4 2 4" xfId="13051"/>
    <cellStyle name="백분율 2 3 7 4 2 4 2" xfId="29791"/>
    <cellStyle name="백분율 2 3 7 4 2 4 3" xfId="46511"/>
    <cellStyle name="백분율 2 3 7 4 2 5" xfId="16471"/>
    <cellStyle name="백분율 2 3 7 4 2 5 2" xfId="33211"/>
    <cellStyle name="백분율 2 3 7 4 2 5 3" xfId="49931"/>
    <cellStyle name="백분율 2 3 7 4 2 6" xfId="19955"/>
    <cellStyle name="백분율 2 3 7 4 2 7" xfId="36271"/>
    <cellStyle name="백분율 2 3 7 4 3" xfId="4931"/>
    <cellStyle name="백분율 2 3 7 4 3 2" xfId="21671"/>
    <cellStyle name="백분율 2 3 7 4 3 3" xfId="38391"/>
    <cellStyle name="백분율 2 3 7 4 4" xfId="8351"/>
    <cellStyle name="백분율 2 3 7 4 4 2" xfId="25091"/>
    <cellStyle name="백분율 2 3 7 4 4 3" xfId="41811"/>
    <cellStyle name="백분율 2 3 7 4 5" xfId="11771"/>
    <cellStyle name="백분율 2 3 7 4 5 2" xfId="28511"/>
    <cellStyle name="백분율 2 3 7 4 5 3" xfId="45231"/>
    <cellStyle name="백분율 2 3 7 4 6" xfId="15191"/>
    <cellStyle name="백분율 2 3 7 4 6 2" xfId="31931"/>
    <cellStyle name="백분율 2 3 7 4 6 3" xfId="48651"/>
    <cellStyle name="백분율 2 3 7 4 7" xfId="18675"/>
    <cellStyle name="백분율 2 3 7 4 8" xfId="34991"/>
    <cellStyle name="백분율 2 3 7 5" xfId="1951"/>
    <cellStyle name="백분율 2 3 7 5 2" xfId="5351"/>
    <cellStyle name="백분율 2 3 7 5 2 2" xfId="22091"/>
    <cellStyle name="백분율 2 3 7 5 2 3" xfId="38811"/>
    <cellStyle name="백분율 2 3 7 5 3" xfId="8771"/>
    <cellStyle name="백분율 2 3 7 5 3 2" xfId="25511"/>
    <cellStyle name="백분율 2 3 7 5 3 3" xfId="42231"/>
    <cellStyle name="백분율 2 3 7 5 4" xfId="12191"/>
    <cellStyle name="백분율 2 3 7 5 4 2" xfId="28931"/>
    <cellStyle name="백분율 2 3 7 5 4 3" xfId="45651"/>
    <cellStyle name="백분율 2 3 7 5 5" xfId="15611"/>
    <cellStyle name="백분율 2 3 7 5 5 2" xfId="32351"/>
    <cellStyle name="백분율 2 3 7 5 5 3" xfId="49071"/>
    <cellStyle name="백분율 2 3 7 5 6" xfId="19095"/>
    <cellStyle name="백분율 2 3 7 5 7" xfId="35411"/>
    <cellStyle name="백분율 2 3 7 6" xfId="3271"/>
    <cellStyle name="백분율 2 3 7 6 2" xfId="6671"/>
    <cellStyle name="백분율 2 3 7 6 2 2" xfId="23411"/>
    <cellStyle name="백분율 2 3 7 6 2 3" xfId="40131"/>
    <cellStyle name="백분율 2 3 7 6 3" xfId="10091"/>
    <cellStyle name="백분율 2 3 7 6 3 2" xfId="26831"/>
    <cellStyle name="백분율 2 3 7 6 3 3" xfId="43551"/>
    <cellStyle name="백분율 2 3 7 6 4" xfId="13511"/>
    <cellStyle name="백분율 2 3 7 6 4 2" xfId="30251"/>
    <cellStyle name="백분율 2 3 7 6 4 3" xfId="46971"/>
    <cellStyle name="백분율 2 3 7 6 5" xfId="16931"/>
    <cellStyle name="백분율 2 3 7 6 5 2" xfId="33671"/>
    <cellStyle name="백분율 2 3 7 6 5 3" xfId="50391"/>
    <cellStyle name="백분율 2 3 7 6 6" xfId="20415"/>
    <cellStyle name="백분율 2 3 7 6 7" xfId="36731"/>
    <cellStyle name="백분율 2 3 7 7" xfId="4091"/>
    <cellStyle name="백분율 2 3 7 7 2" xfId="7511"/>
    <cellStyle name="백분율 2 3 7 7 2 2" xfId="24251"/>
    <cellStyle name="백분율 2 3 7 7 2 3" xfId="40971"/>
    <cellStyle name="백분율 2 3 7 7 3" xfId="10931"/>
    <cellStyle name="백분율 2 3 7 7 3 2" xfId="27671"/>
    <cellStyle name="백분율 2 3 7 7 3 3" xfId="44391"/>
    <cellStyle name="백분율 2 3 7 7 4" xfId="14351"/>
    <cellStyle name="백분율 2 3 7 7 4 2" xfId="31091"/>
    <cellStyle name="백분율 2 3 7 7 4 3" xfId="47811"/>
    <cellStyle name="백분율 2 3 7 7 5" xfId="17835"/>
    <cellStyle name="백분율 2 3 7 7 6" xfId="37551"/>
    <cellStyle name="백분율 2 3 7 8" xfId="3691"/>
    <cellStyle name="백분율 2 3 7 8 2" xfId="20831"/>
    <cellStyle name="백분율 2 3 7 8 3" xfId="37151"/>
    <cellStyle name="백분율 2 3 7 9" xfId="7091"/>
    <cellStyle name="백분율 2 3 7 9 2" xfId="23831"/>
    <cellStyle name="백분율 2 3 7 9 3" xfId="40551"/>
    <cellStyle name="백분율 2 3 8" xfId="704"/>
    <cellStyle name="백분율 2 3 8 10" xfId="10551"/>
    <cellStyle name="백분율 2 3 8 10 2" xfId="27291"/>
    <cellStyle name="백분율 2 3 8 10 3" xfId="44011"/>
    <cellStyle name="백분율 2 3 8 11" xfId="13971"/>
    <cellStyle name="백분율 2 3 8 11 2" xfId="30711"/>
    <cellStyle name="백분율 2 3 8 11 3" xfId="47431"/>
    <cellStyle name="백분율 2 3 8 12" xfId="17455"/>
    <cellStyle name="백분율 2 3 8 13" xfId="34191"/>
    <cellStyle name="백분율 2 3 8 2" xfId="924"/>
    <cellStyle name="백분율 2 3 8 2 10" xfId="14191"/>
    <cellStyle name="백분율 2 3 8 2 10 2" xfId="30931"/>
    <cellStyle name="백분율 2 3 8 2 10 3" xfId="47651"/>
    <cellStyle name="백분율 2 3 8 2 11" xfId="17675"/>
    <cellStyle name="백분율 2 3 8 2 12" xfId="34411"/>
    <cellStyle name="백분율 2 3 8 2 2" xfId="1391"/>
    <cellStyle name="백분율 2 3 8 2 2 2" xfId="2671"/>
    <cellStyle name="백분율 2 3 8 2 2 2 2" xfId="6071"/>
    <cellStyle name="백분율 2 3 8 2 2 2 2 2" xfId="22811"/>
    <cellStyle name="백분율 2 3 8 2 2 2 2 3" xfId="39531"/>
    <cellStyle name="백분율 2 3 8 2 2 2 3" xfId="9491"/>
    <cellStyle name="백분율 2 3 8 2 2 2 3 2" xfId="26231"/>
    <cellStyle name="백분율 2 3 8 2 2 2 3 3" xfId="42951"/>
    <cellStyle name="백분율 2 3 8 2 2 2 4" xfId="12911"/>
    <cellStyle name="백분율 2 3 8 2 2 2 4 2" xfId="29651"/>
    <cellStyle name="백분율 2 3 8 2 2 2 4 3" xfId="46371"/>
    <cellStyle name="백분율 2 3 8 2 2 2 5" xfId="16331"/>
    <cellStyle name="백분율 2 3 8 2 2 2 5 2" xfId="33071"/>
    <cellStyle name="백분율 2 3 8 2 2 2 5 3" xfId="49791"/>
    <cellStyle name="백분율 2 3 8 2 2 2 6" xfId="19815"/>
    <cellStyle name="백분율 2 3 8 2 2 2 7" xfId="36131"/>
    <cellStyle name="백분율 2 3 8 2 2 3" xfId="4791"/>
    <cellStyle name="백분율 2 3 8 2 2 3 2" xfId="21531"/>
    <cellStyle name="백분율 2 3 8 2 2 3 3" xfId="38251"/>
    <cellStyle name="백분율 2 3 8 2 2 4" xfId="8211"/>
    <cellStyle name="백분율 2 3 8 2 2 4 2" xfId="24951"/>
    <cellStyle name="백분율 2 3 8 2 2 4 3" xfId="41671"/>
    <cellStyle name="백분율 2 3 8 2 2 5" xfId="11631"/>
    <cellStyle name="백분율 2 3 8 2 2 5 2" xfId="28371"/>
    <cellStyle name="백분율 2 3 8 2 2 5 3" xfId="45091"/>
    <cellStyle name="백분율 2 3 8 2 2 6" xfId="15051"/>
    <cellStyle name="백분율 2 3 8 2 2 6 2" xfId="31791"/>
    <cellStyle name="백분율 2 3 8 2 2 6 3" xfId="48511"/>
    <cellStyle name="백분율 2 3 8 2 2 7" xfId="18535"/>
    <cellStyle name="백분율 2 3 8 2 2 8" xfId="34851"/>
    <cellStyle name="백분율 2 3 8 2 3" xfId="1791"/>
    <cellStyle name="백분율 2 3 8 2 3 2" xfId="3071"/>
    <cellStyle name="백분율 2 3 8 2 3 2 2" xfId="6471"/>
    <cellStyle name="백분율 2 3 8 2 3 2 2 2" xfId="23211"/>
    <cellStyle name="백분율 2 3 8 2 3 2 2 3" xfId="39931"/>
    <cellStyle name="백분율 2 3 8 2 3 2 3" xfId="9891"/>
    <cellStyle name="백분율 2 3 8 2 3 2 3 2" xfId="26631"/>
    <cellStyle name="백분율 2 3 8 2 3 2 3 3" xfId="43351"/>
    <cellStyle name="백분율 2 3 8 2 3 2 4" xfId="13311"/>
    <cellStyle name="백분율 2 3 8 2 3 2 4 2" xfId="30051"/>
    <cellStyle name="백분율 2 3 8 2 3 2 4 3" xfId="46771"/>
    <cellStyle name="백분율 2 3 8 2 3 2 5" xfId="16731"/>
    <cellStyle name="백분율 2 3 8 2 3 2 5 2" xfId="33471"/>
    <cellStyle name="백분율 2 3 8 2 3 2 5 3" xfId="50191"/>
    <cellStyle name="백분율 2 3 8 2 3 2 6" xfId="20215"/>
    <cellStyle name="백분율 2 3 8 2 3 2 7" xfId="36531"/>
    <cellStyle name="백분율 2 3 8 2 3 3" xfId="5191"/>
    <cellStyle name="백분율 2 3 8 2 3 3 2" xfId="21931"/>
    <cellStyle name="백분율 2 3 8 2 3 3 3" xfId="38651"/>
    <cellStyle name="백분율 2 3 8 2 3 4" xfId="8611"/>
    <cellStyle name="백분율 2 3 8 2 3 4 2" xfId="25351"/>
    <cellStyle name="백분율 2 3 8 2 3 4 3" xfId="42071"/>
    <cellStyle name="백분율 2 3 8 2 3 5" xfId="12031"/>
    <cellStyle name="백분율 2 3 8 2 3 5 2" xfId="28771"/>
    <cellStyle name="백분율 2 3 8 2 3 5 3" xfId="45491"/>
    <cellStyle name="백분율 2 3 8 2 3 6" xfId="15451"/>
    <cellStyle name="백분율 2 3 8 2 3 6 2" xfId="32191"/>
    <cellStyle name="백분율 2 3 8 2 3 6 3" xfId="48911"/>
    <cellStyle name="백분율 2 3 8 2 3 7" xfId="18935"/>
    <cellStyle name="백분율 2 3 8 2 3 8" xfId="35251"/>
    <cellStyle name="백분율 2 3 8 2 4" xfId="2211"/>
    <cellStyle name="백분율 2 3 8 2 4 2" xfId="5611"/>
    <cellStyle name="백분율 2 3 8 2 4 2 2" xfId="22351"/>
    <cellStyle name="백분율 2 3 8 2 4 2 3" xfId="39071"/>
    <cellStyle name="백분율 2 3 8 2 4 3" xfId="9031"/>
    <cellStyle name="백분율 2 3 8 2 4 3 2" xfId="25771"/>
    <cellStyle name="백분율 2 3 8 2 4 3 3" xfId="42491"/>
    <cellStyle name="백분율 2 3 8 2 4 4" xfId="12451"/>
    <cellStyle name="백분율 2 3 8 2 4 4 2" xfId="29191"/>
    <cellStyle name="백분율 2 3 8 2 4 4 3" xfId="45911"/>
    <cellStyle name="백분율 2 3 8 2 4 5" xfId="15871"/>
    <cellStyle name="백분율 2 3 8 2 4 5 2" xfId="32611"/>
    <cellStyle name="백분율 2 3 8 2 4 5 3" xfId="49331"/>
    <cellStyle name="백분율 2 3 8 2 4 6" xfId="19355"/>
    <cellStyle name="백분율 2 3 8 2 4 7" xfId="35671"/>
    <cellStyle name="백분율 2 3 8 2 5" xfId="3531"/>
    <cellStyle name="백분율 2 3 8 2 5 2" xfId="6931"/>
    <cellStyle name="백분율 2 3 8 2 5 2 2" xfId="23671"/>
    <cellStyle name="백분율 2 3 8 2 5 2 3" xfId="40391"/>
    <cellStyle name="백분율 2 3 8 2 5 3" xfId="10351"/>
    <cellStyle name="백분율 2 3 8 2 5 3 2" xfId="27091"/>
    <cellStyle name="백분율 2 3 8 2 5 3 3" xfId="43811"/>
    <cellStyle name="백분율 2 3 8 2 5 4" xfId="13771"/>
    <cellStyle name="백분율 2 3 8 2 5 4 2" xfId="30511"/>
    <cellStyle name="백분율 2 3 8 2 5 4 3" xfId="47231"/>
    <cellStyle name="백분율 2 3 8 2 5 5" xfId="17191"/>
    <cellStyle name="백분율 2 3 8 2 5 5 2" xfId="33931"/>
    <cellStyle name="백분율 2 3 8 2 5 5 3" xfId="50651"/>
    <cellStyle name="백분율 2 3 8 2 5 6" xfId="20675"/>
    <cellStyle name="백분율 2 3 8 2 5 7" xfId="36991"/>
    <cellStyle name="백분율 2 3 8 2 6" xfId="4351"/>
    <cellStyle name="백분율 2 3 8 2 6 2" xfId="7771"/>
    <cellStyle name="백분율 2 3 8 2 6 2 2" xfId="24511"/>
    <cellStyle name="백분율 2 3 8 2 6 2 3" xfId="41231"/>
    <cellStyle name="백분율 2 3 8 2 6 3" xfId="11191"/>
    <cellStyle name="백분율 2 3 8 2 6 3 2" xfId="27931"/>
    <cellStyle name="백분율 2 3 8 2 6 3 3" xfId="44651"/>
    <cellStyle name="백분율 2 3 8 2 6 4" xfId="14611"/>
    <cellStyle name="백분율 2 3 8 2 6 4 2" xfId="31351"/>
    <cellStyle name="백분율 2 3 8 2 6 4 3" xfId="48071"/>
    <cellStyle name="백분율 2 3 8 2 6 5" xfId="18095"/>
    <cellStyle name="백분율 2 3 8 2 6 6" xfId="37811"/>
    <cellStyle name="백분율 2 3 8 2 7" xfId="3951"/>
    <cellStyle name="백분율 2 3 8 2 7 2" xfId="21091"/>
    <cellStyle name="백분율 2 3 8 2 7 3" xfId="37411"/>
    <cellStyle name="백분율 2 3 8 2 8" xfId="7351"/>
    <cellStyle name="백분율 2 3 8 2 8 2" xfId="24091"/>
    <cellStyle name="백분율 2 3 8 2 8 3" xfId="40811"/>
    <cellStyle name="백분율 2 3 8 2 9" xfId="10771"/>
    <cellStyle name="백분율 2 3 8 2 9 2" xfId="27511"/>
    <cellStyle name="백분율 2 3 8 2 9 3" xfId="44231"/>
    <cellStyle name="백분율 2 3 8 3" xfId="1231"/>
    <cellStyle name="백분율 2 3 8 3 2" xfId="2511"/>
    <cellStyle name="백분율 2 3 8 3 2 2" xfId="5911"/>
    <cellStyle name="백분율 2 3 8 3 2 2 2" xfId="22651"/>
    <cellStyle name="백분율 2 3 8 3 2 2 3" xfId="39371"/>
    <cellStyle name="백분율 2 3 8 3 2 3" xfId="9331"/>
    <cellStyle name="백분율 2 3 8 3 2 3 2" xfId="26071"/>
    <cellStyle name="백분율 2 3 8 3 2 3 3" xfId="42791"/>
    <cellStyle name="백분율 2 3 8 3 2 4" xfId="12751"/>
    <cellStyle name="백분율 2 3 8 3 2 4 2" xfId="29491"/>
    <cellStyle name="백분율 2 3 8 3 2 4 3" xfId="46211"/>
    <cellStyle name="백분율 2 3 8 3 2 5" xfId="16171"/>
    <cellStyle name="백분율 2 3 8 3 2 5 2" xfId="32911"/>
    <cellStyle name="백분율 2 3 8 3 2 5 3" xfId="49631"/>
    <cellStyle name="백분율 2 3 8 3 2 6" xfId="19655"/>
    <cellStyle name="백분율 2 3 8 3 2 7" xfId="35971"/>
    <cellStyle name="백분율 2 3 8 3 3" xfId="4631"/>
    <cellStyle name="백분율 2 3 8 3 3 2" xfId="21371"/>
    <cellStyle name="백분율 2 3 8 3 3 3" xfId="38091"/>
    <cellStyle name="백분율 2 3 8 3 4" xfId="8051"/>
    <cellStyle name="백분율 2 3 8 3 4 2" xfId="24791"/>
    <cellStyle name="백분율 2 3 8 3 4 3" xfId="41511"/>
    <cellStyle name="백분율 2 3 8 3 5" xfId="11471"/>
    <cellStyle name="백분율 2 3 8 3 5 2" xfId="28211"/>
    <cellStyle name="백분율 2 3 8 3 5 3" xfId="44931"/>
    <cellStyle name="백분율 2 3 8 3 6" xfId="14891"/>
    <cellStyle name="백분율 2 3 8 3 6 2" xfId="31631"/>
    <cellStyle name="백분율 2 3 8 3 6 3" xfId="48351"/>
    <cellStyle name="백분율 2 3 8 3 7" xfId="18375"/>
    <cellStyle name="백분율 2 3 8 3 8" xfId="34691"/>
    <cellStyle name="백분율 2 3 8 4" xfId="1571"/>
    <cellStyle name="백분율 2 3 8 4 2" xfId="2851"/>
    <cellStyle name="백분율 2 3 8 4 2 2" xfId="6251"/>
    <cellStyle name="백분율 2 3 8 4 2 2 2" xfId="22991"/>
    <cellStyle name="백분율 2 3 8 4 2 2 3" xfId="39711"/>
    <cellStyle name="백분율 2 3 8 4 2 3" xfId="9671"/>
    <cellStyle name="백분율 2 3 8 4 2 3 2" xfId="26411"/>
    <cellStyle name="백분율 2 3 8 4 2 3 3" xfId="43131"/>
    <cellStyle name="백분율 2 3 8 4 2 4" xfId="13091"/>
    <cellStyle name="백분율 2 3 8 4 2 4 2" xfId="29831"/>
    <cellStyle name="백분율 2 3 8 4 2 4 3" xfId="46551"/>
    <cellStyle name="백분율 2 3 8 4 2 5" xfId="16511"/>
    <cellStyle name="백분율 2 3 8 4 2 5 2" xfId="33251"/>
    <cellStyle name="백분율 2 3 8 4 2 5 3" xfId="49971"/>
    <cellStyle name="백분율 2 3 8 4 2 6" xfId="19995"/>
    <cellStyle name="백분율 2 3 8 4 2 7" xfId="36311"/>
    <cellStyle name="백분율 2 3 8 4 3" xfId="4971"/>
    <cellStyle name="백분율 2 3 8 4 3 2" xfId="21711"/>
    <cellStyle name="백분율 2 3 8 4 3 3" xfId="38431"/>
    <cellStyle name="백분율 2 3 8 4 4" xfId="8391"/>
    <cellStyle name="백분율 2 3 8 4 4 2" xfId="25131"/>
    <cellStyle name="백분율 2 3 8 4 4 3" xfId="41851"/>
    <cellStyle name="백분율 2 3 8 4 5" xfId="11811"/>
    <cellStyle name="백분율 2 3 8 4 5 2" xfId="28551"/>
    <cellStyle name="백분율 2 3 8 4 5 3" xfId="45271"/>
    <cellStyle name="백분율 2 3 8 4 6" xfId="15231"/>
    <cellStyle name="백분율 2 3 8 4 6 2" xfId="31971"/>
    <cellStyle name="백분율 2 3 8 4 6 3" xfId="48691"/>
    <cellStyle name="백분율 2 3 8 4 7" xfId="18715"/>
    <cellStyle name="백분율 2 3 8 4 8" xfId="35031"/>
    <cellStyle name="백분율 2 3 8 5" xfId="1991"/>
    <cellStyle name="백분율 2 3 8 5 2" xfId="5391"/>
    <cellStyle name="백분율 2 3 8 5 2 2" xfId="22131"/>
    <cellStyle name="백분율 2 3 8 5 2 3" xfId="38851"/>
    <cellStyle name="백분율 2 3 8 5 3" xfId="8811"/>
    <cellStyle name="백분율 2 3 8 5 3 2" xfId="25551"/>
    <cellStyle name="백분율 2 3 8 5 3 3" xfId="42271"/>
    <cellStyle name="백분율 2 3 8 5 4" xfId="12231"/>
    <cellStyle name="백분율 2 3 8 5 4 2" xfId="28971"/>
    <cellStyle name="백분율 2 3 8 5 4 3" xfId="45691"/>
    <cellStyle name="백분율 2 3 8 5 5" xfId="15651"/>
    <cellStyle name="백분율 2 3 8 5 5 2" xfId="32391"/>
    <cellStyle name="백분율 2 3 8 5 5 3" xfId="49111"/>
    <cellStyle name="백분율 2 3 8 5 6" xfId="19135"/>
    <cellStyle name="백분율 2 3 8 5 7" xfId="35451"/>
    <cellStyle name="백분율 2 3 8 6" xfId="3311"/>
    <cellStyle name="백분율 2 3 8 6 2" xfId="6711"/>
    <cellStyle name="백분율 2 3 8 6 2 2" xfId="23451"/>
    <cellStyle name="백분율 2 3 8 6 2 3" xfId="40171"/>
    <cellStyle name="백분율 2 3 8 6 3" xfId="10131"/>
    <cellStyle name="백분율 2 3 8 6 3 2" xfId="26871"/>
    <cellStyle name="백분율 2 3 8 6 3 3" xfId="43591"/>
    <cellStyle name="백분율 2 3 8 6 4" xfId="13551"/>
    <cellStyle name="백분율 2 3 8 6 4 2" xfId="30291"/>
    <cellStyle name="백분율 2 3 8 6 4 3" xfId="47011"/>
    <cellStyle name="백분율 2 3 8 6 5" xfId="16971"/>
    <cellStyle name="백분율 2 3 8 6 5 2" xfId="33711"/>
    <cellStyle name="백분율 2 3 8 6 5 3" xfId="50431"/>
    <cellStyle name="백분율 2 3 8 6 6" xfId="20455"/>
    <cellStyle name="백분율 2 3 8 6 7" xfId="36771"/>
    <cellStyle name="백분율 2 3 8 7" xfId="4131"/>
    <cellStyle name="백분율 2 3 8 7 2" xfId="7551"/>
    <cellStyle name="백분율 2 3 8 7 2 2" xfId="24291"/>
    <cellStyle name="백분율 2 3 8 7 2 3" xfId="41011"/>
    <cellStyle name="백분율 2 3 8 7 3" xfId="10971"/>
    <cellStyle name="백분율 2 3 8 7 3 2" xfId="27711"/>
    <cellStyle name="백분율 2 3 8 7 3 3" xfId="44431"/>
    <cellStyle name="백분율 2 3 8 7 4" xfId="14391"/>
    <cellStyle name="백분율 2 3 8 7 4 2" xfId="31131"/>
    <cellStyle name="백분율 2 3 8 7 4 3" xfId="47851"/>
    <cellStyle name="백분율 2 3 8 7 5" xfId="17875"/>
    <cellStyle name="백분율 2 3 8 7 6" xfId="37591"/>
    <cellStyle name="백분율 2 3 8 8" xfId="3731"/>
    <cellStyle name="백분율 2 3 8 8 2" xfId="20871"/>
    <cellStyle name="백분율 2 3 8 8 3" xfId="37191"/>
    <cellStyle name="백분율 2 3 8 9" xfId="7131"/>
    <cellStyle name="백분율 2 3 8 9 2" xfId="23871"/>
    <cellStyle name="백분율 2 3 8 9 3" xfId="40591"/>
    <cellStyle name="백분율 2 3 9" xfId="744"/>
    <cellStyle name="백분율 2 3 9 10" xfId="14011"/>
    <cellStyle name="백분율 2 3 9 10 2" xfId="30751"/>
    <cellStyle name="백분율 2 3 9 10 3" xfId="47471"/>
    <cellStyle name="백분율 2 3 9 11" xfId="17495"/>
    <cellStyle name="백분율 2 3 9 12" xfId="34231"/>
    <cellStyle name="백분율 2 3 9 2" xfId="1271"/>
    <cellStyle name="백분율 2 3 9 2 2" xfId="2551"/>
    <cellStyle name="백분율 2 3 9 2 2 2" xfId="5951"/>
    <cellStyle name="백분율 2 3 9 2 2 2 2" xfId="22691"/>
    <cellStyle name="백분율 2 3 9 2 2 2 3" xfId="39411"/>
    <cellStyle name="백분율 2 3 9 2 2 3" xfId="9371"/>
    <cellStyle name="백분율 2 3 9 2 2 3 2" xfId="26111"/>
    <cellStyle name="백분율 2 3 9 2 2 3 3" xfId="42831"/>
    <cellStyle name="백분율 2 3 9 2 2 4" xfId="12791"/>
    <cellStyle name="백분율 2 3 9 2 2 4 2" xfId="29531"/>
    <cellStyle name="백분율 2 3 9 2 2 4 3" xfId="46251"/>
    <cellStyle name="백분율 2 3 9 2 2 5" xfId="16211"/>
    <cellStyle name="백분율 2 3 9 2 2 5 2" xfId="32951"/>
    <cellStyle name="백분율 2 3 9 2 2 5 3" xfId="49671"/>
    <cellStyle name="백분율 2 3 9 2 2 6" xfId="19695"/>
    <cellStyle name="백분율 2 3 9 2 2 7" xfId="36011"/>
    <cellStyle name="백분율 2 3 9 2 3" xfId="4671"/>
    <cellStyle name="백분율 2 3 9 2 3 2" xfId="21411"/>
    <cellStyle name="백분율 2 3 9 2 3 3" xfId="38131"/>
    <cellStyle name="백분율 2 3 9 2 4" xfId="8091"/>
    <cellStyle name="백분율 2 3 9 2 4 2" xfId="24831"/>
    <cellStyle name="백분율 2 3 9 2 4 3" xfId="41551"/>
    <cellStyle name="백분율 2 3 9 2 5" xfId="11511"/>
    <cellStyle name="백분율 2 3 9 2 5 2" xfId="28251"/>
    <cellStyle name="백분율 2 3 9 2 5 3" xfId="44971"/>
    <cellStyle name="백분율 2 3 9 2 6" xfId="14931"/>
    <cellStyle name="백분율 2 3 9 2 6 2" xfId="31671"/>
    <cellStyle name="백분율 2 3 9 2 6 3" xfId="48391"/>
    <cellStyle name="백분율 2 3 9 2 7" xfId="18415"/>
    <cellStyle name="백분율 2 3 9 2 8" xfId="34731"/>
    <cellStyle name="백분율 2 3 9 3" xfId="1611"/>
    <cellStyle name="백분율 2 3 9 3 2" xfId="2891"/>
    <cellStyle name="백분율 2 3 9 3 2 2" xfId="6291"/>
    <cellStyle name="백분율 2 3 9 3 2 2 2" xfId="23031"/>
    <cellStyle name="백분율 2 3 9 3 2 2 3" xfId="39751"/>
    <cellStyle name="백분율 2 3 9 3 2 3" xfId="9711"/>
    <cellStyle name="백분율 2 3 9 3 2 3 2" xfId="26451"/>
    <cellStyle name="백분율 2 3 9 3 2 3 3" xfId="43171"/>
    <cellStyle name="백분율 2 3 9 3 2 4" xfId="13131"/>
    <cellStyle name="백분율 2 3 9 3 2 4 2" xfId="29871"/>
    <cellStyle name="백분율 2 3 9 3 2 4 3" xfId="46591"/>
    <cellStyle name="백분율 2 3 9 3 2 5" xfId="16551"/>
    <cellStyle name="백분율 2 3 9 3 2 5 2" xfId="33291"/>
    <cellStyle name="백분율 2 3 9 3 2 5 3" xfId="50011"/>
    <cellStyle name="백분율 2 3 9 3 2 6" xfId="20035"/>
    <cellStyle name="백분율 2 3 9 3 2 7" xfId="36351"/>
    <cellStyle name="백분율 2 3 9 3 3" xfId="5011"/>
    <cellStyle name="백분율 2 3 9 3 3 2" xfId="21751"/>
    <cellStyle name="백분율 2 3 9 3 3 3" xfId="38471"/>
    <cellStyle name="백분율 2 3 9 3 4" xfId="8431"/>
    <cellStyle name="백분율 2 3 9 3 4 2" xfId="25171"/>
    <cellStyle name="백분율 2 3 9 3 4 3" xfId="41891"/>
    <cellStyle name="백분율 2 3 9 3 5" xfId="11851"/>
    <cellStyle name="백분율 2 3 9 3 5 2" xfId="28591"/>
    <cellStyle name="백분율 2 3 9 3 5 3" xfId="45311"/>
    <cellStyle name="백분율 2 3 9 3 6" xfId="15271"/>
    <cellStyle name="백분율 2 3 9 3 6 2" xfId="32011"/>
    <cellStyle name="백분율 2 3 9 3 6 3" xfId="48731"/>
    <cellStyle name="백분율 2 3 9 3 7" xfId="18755"/>
    <cellStyle name="백분율 2 3 9 3 8" xfId="35071"/>
    <cellStyle name="백분율 2 3 9 4" xfId="2031"/>
    <cellStyle name="백분율 2 3 9 4 2" xfId="5431"/>
    <cellStyle name="백분율 2 3 9 4 2 2" xfId="22171"/>
    <cellStyle name="백분율 2 3 9 4 2 3" xfId="38891"/>
    <cellStyle name="백분율 2 3 9 4 3" xfId="8851"/>
    <cellStyle name="백분율 2 3 9 4 3 2" xfId="25591"/>
    <cellStyle name="백분율 2 3 9 4 3 3" xfId="42311"/>
    <cellStyle name="백분율 2 3 9 4 4" xfId="12271"/>
    <cellStyle name="백분율 2 3 9 4 4 2" xfId="29011"/>
    <cellStyle name="백분율 2 3 9 4 4 3" xfId="45731"/>
    <cellStyle name="백분율 2 3 9 4 5" xfId="15691"/>
    <cellStyle name="백분율 2 3 9 4 5 2" xfId="32431"/>
    <cellStyle name="백분율 2 3 9 4 5 3" xfId="49151"/>
    <cellStyle name="백분율 2 3 9 4 6" xfId="19175"/>
    <cellStyle name="백분율 2 3 9 4 7" xfId="35491"/>
    <cellStyle name="백분율 2 3 9 5" xfId="3351"/>
    <cellStyle name="백분율 2 3 9 5 2" xfId="6751"/>
    <cellStyle name="백분율 2 3 9 5 2 2" xfId="23491"/>
    <cellStyle name="백분율 2 3 9 5 2 3" xfId="40211"/>
    <cellStyle name="백분율 2 3 9 5 3" xfId="10171"/>
    <cellStyle name="백분율 2 3 9 5 3 2" xfId="26911"/>
    <cellStyle name="백분율 2 3 9 5 3 3" xfId="43631"/>
    <cellStyle name="백분율 2 3 9 5 4" xfId="13591"/>
    <cellStyle name="백분율 2 3 9 5 4 2" xfId="30331"/>
    <cellStyle name="백분율 2 3 9 5 4 3" xfId="47051"/>
    <cellStyle name="백분율 2 3 9 5 5" xfId="17011"/>
    <cellStyle name="백분율 2 3 9 5 5 2" xfId="33751"/>
    <cellStyle name="백분율 2 3 9 5 5 3" xfId="50471"/>
    <cellStyle name="백분율 2 3 9 5 6" xfId="20495"/>
    <cellStyle name="백분율 2 3 9 5 7" xfId="36811"/>
    <cellStyle name="백분율 2 3 9 6" xfId="4171"/>
    <cellStyle name="백분율 2 3 9 6 2" xfId="7591"/>
    <cellStyle name="백분율 2 3 9 6 2 2" xfId="24331"/>
    <cellStyle name="백분율 2 3 9 6 2 3" xfId="41051"/>
    <cellStyle name="백분율 2 3 9 6 3" xfId="11011"/>
    <cellStyle name="백분율 2 3 9 6 3 2" xfId="27751"/>
    <cellStyle name="백분율 2 3 9 6 3 3" xfId="44471"/>
    <cellStyle name="백분율 2 3 9 6 4" xfId="14431"/>
    <cellStyle name="백분율 2 3 9 6 4 2" xfId="31171"/>
    <cellStyle name="백분율 2 3 9 6 4 3" xfId="47891"/>
    <cellStyle name="백분율 2 3 9 6 5" xfId="17915"/>
    <cellStyle name="백분율 2 3 9 6 6" xfId="37631"/>
    <cellStyle name="백분율 2 3 9 7" xfId="3771"/>
    <cellStyle name="백분율 2 3 9 7 2" xfId="20911"/>
    <cellStyle name="백분율 2 3 9 7 3" xfId="37231"/>
    <cellStyle name="백분율 2 3 9 8" xfId="7171"/>
    <cellStyle name="백분율 2 3 9 8 2" xfId="23911"/>
    <cellStyle name="백분율 2 3 9 8 3" xfId="40631"/>
    <cellStyle name="백분율 2 3 9 9" xfId="10591"/>
    <cellStyle name="백분율 2 3 9 9 2" xfId="27331"/>
    <cellStyle name="백분율 2 3 9 9 3" xfId="44051"/>
    <cellStyle name="백분율 2 4" xfId="553"/>
    <cellStyle name="백분율 2 5" xfId="574"/>
    <cellStyle name="백분율 2 5 10" xfId="3181"/>
    <cellStyle name="백분율 2 5 10 2" xfId="6581"/>
    <cellStyle name="백분율 2 5 10 2 2" xfId="23321"/>
    <cellStyle name="백분율 2 5 10 2 3" xfId="40041"/>
    <cellStyle name="백분율 2 5 10 3" xfId="10001"/>
    <cellStyle name="백분율 2 5 10 3 2" xfId="26741"/>
    <cellStyle name="백분율 2 5 10 3 3" xfId="43461"/>
    <cellStyle name="백분율 2 5 10 4" xfId="13421"/>
    <cellStyle name="백분율 2 5 10 4 2" xfId="30161"/>
    <cellStyle name="백분율 2 5 10 4 3" xfId="46881"/>
    <cellStyle name="백분율 2 5 10 5" xfId="16841"/>
    <cellStyle name="백분율 2 5 10 5 2" xfId="33581"/>
    <cellStyle name="백분율 2 5 10 5 3" xfId="50301"/>
    <cellStyle name="백분율 2 5 10 6" xfId="20325"/>
    <cellStyle name="백분율 2 5 10 7" xfId="36641"/>
    <cellStyle name="백분율 2 5 11" xfId="4001"/>
    <cellStyle name="백분율 2 5 11 2" xfId="7421"/>
    <cellStyle name="백분율 2 5 11 2 2" xfId="24161"/>
    <cellStyle name="백분율 2 5 11 2 3" xfId="40881"/>
    <cellStyle name="백분율 2 5 11 3" xfId="10841"/>
    <cellStyle name="백분율 2 5 11 3 2" xfId="27581"/>
    <cellStyle name="백분율 2 5 11 3 3" xfId="44301"/>
    <cellStyle name="백분율 2 5 11 4" xfId="14261"/>
    <cellStyle name="백분율 2 5 11 4 2" xfId="31001"/>
    <cellStyle name="백분율 2 5 11 4 3" xfId="47721"/>
    <cellStyle name="백분율 2 5 11 5" xfId="17745"/>
    <cellStyle name="백분율 2 5 11 6" xfId="37461"/>
    <cellStyle name="백분율 2 5 12" xfId="3585"/>
    <cellStyle name="백분율 2 5 12 2" xfId="20740"/>
    <cellStyle name="백분율 2 5 12 3" xfId="37045"/>
    <cellStyle name="백분율 2 5 13" xfId="7001"/>
    <cellStyle name="백분율 2 5 13 2" xfId="23741"/>
    <cellStyle name="백분율 2 5 13 3" xfId="40461"/>
    <cellStyle name="백분율 2 5 14" xfId="10421"/>
    <cellStyle name="백분율 2 5 14 2" xfId="27161"/>
    <cellStyle name="백분율 2 5 14 3" xfId="43881"/>
    <cellStyle name="백분율 2 5 15" xfId="13847"/>
    <cellStyle name="백분율 2 5 15 2" xfId="30587"/>
    <cellStyle name="백분율 2 5 15 3" xfId="47307"/>
    <cellStyle name="백분율 2 5 16" xfId="17281"/>
    <cellStyle name="백분율 2 5 16 2" xfId="34021"/>
    <cellStyle name="백분율 2 5 17" xfId="17325"/>
    <cellStyle name="백분율 2 5 18" xfId="34061"/>
    <cellStyle name="백분율 2 5 2" xfId="674"/>
    <cellStyle name="백분율 2 5 2 10" xfId="10521"/>
    <cellStyle name="백분율 2 5 2 10 2" xfId="27261"/>
    <cellStyle name="백분율 2 5 2 10 3" xfId="43981"/>
    <cellStyle name="백분율 2 5 2 11" xfId="13941"/>
    <cellStyle name="백분율 2 5 2 11 2" xfId="30681"/>
    <cellStyle name="백분율 2 5 2 11 3" xfId="47401"/>
    <cellStyle name="백분율 2 5 2 12" xfId="17425"/>
    <cellStyle name="백분율 2 5 2 13" xfId="34161"/>
    <cellStyle name="백분율 2 5 2 2" xfId="894"/>
    <cellStyle name="백분율 2 5 2 2 10" xfId="14161"/>
    <cellStyle name="백분율 2 5 2 2 10 2" xfId="30901"/>
    <cellStyle name="백분율 2 5 2 2 10 3" xfId="47621"/>
    <cellStyle name="백분율 2 5 2 2 11" xfId="17645"/>
    <cellStyle name="백분율 2 5 2 2 12" xfId="34381"/>
    <cellStyle name="백분율 2 5 2 2 2" xfId="1361"/>
    <cellStyle name="백분율 2 5 2 2 2 2" xfId="2641"/>
    <cellStyle name="백분율 2 5 2 2 2 2 2" xfId="6041"/>
    <cellStyle name="백분율 2 5 2 2 2 2 2 2" xfId="22781"/>
    <cellStyle name="백분율 2 5 2 2 2 2 2 3" xfId="39501"/>
    <cellStyle name="백분율 2 5 2 2 2 2 3" xfId="9461"/>
    <cellStyle name="백분율 2 5 2 2 2 2 3 2" xfId="26201"/>
    <cellStyle name="백분율 2 5 2 2 2 2 3 3" xfId="42921"/>
    <cellStyle name="백분율 2 5 2 2 2 2 4" xfId="12881"/>
    <cellStyle name="백분율 2 5 2 2 2 2 4 2" xfId="29621"/>
    <cellStyle name="백분율 2 5 2 2 2 2 4 3" xfId="46341"/>
    <cellStyle name="백분율 2 5 2 2 2 2 5" xfId="16301"/>
    <cellStyle name="백분율 2 5 2 2 2 2 5 2" xfId="33041"/>
    <cellStyle name="백분율 2 5 2 2 2 2 5 3" xfId="49761"/>
    <cellStyle name="백분율 2 5 2 2 2 2 6" xfId="19785"/>
    <cellStyle name="백분율 2 5 2 2 2 2 7" xfId="36101"/>
    <cellStyle name="백분율 2 5 2 2 2 3" xfId="4761"/>
    <cellStyle name="백분율 2 5 2 2 2 3 2" xfId="21501"/>
    <cellStyle name="백분율 2 5 2 2 2 3 3" xfId="38221"/>
    <cellStyle name="백분율 2 5 2 2 2 4" xfId="8181"/>
    <cellStyle name="백분율 2 5 2 2 2 4 2" xfId="24921"/>
    <cellStyle name="백분율 2 5 2 2 2 4 3" xfId="41641"/>
    <cellStyle name="백분율 2 5 2 2 2 5" xfId="11601"/>
    <cellStyle name="백분율 2 5 2 2 2 5 2" xfId="28341"/>
    <cellStyle name="백분율 2 5 2 2 2 5 3" xfId="45061"/>
    <cellStyle name="백분율 2 5 2 2 2 6" xfId="15021"/>
    <cellStyle name="백분율 2 5 2 2 2 6 2" xfId="31761"/>
    <cellStyle name="백분율 2 5 2 2 2 6 3" xfId="48481"/>
    <cellStyle name="백분율 2 5 2 2 2 7" xfId="18505"/>
    <cellStyle name="백분율 2 5 2 2 2 8" xfId="34821"/>
    <cellStyle name="백분율 2 5 2 2 3" xfId="1761"/>
    <cellStyle name="백분율 2 5 2 2 3 2" xfId="3041"/>
    <cellStyle name="백분율 2 5 2 2 3 2 2" xfId="6441"/>
    <cellStyle name="백분율 2 5 2 2 3 2 2 2" xfId="23181"/>
    <cellStyle name="백분율 2 5 2 2 3 2 2 3" xfId="39901"/>
    <cellStyle name="백분율 2 5 2 2 3 2 3" xfId="9861"/>
    <cellStyle name="백분율 2 5 2 2 3 2 3 2" xfId="26601"/>
    <cellStyle name="백분율 2 5 2 2 3 2 3 3" xfId="43321"/>
    <cellStyle name="백분율 2 5 2 2 3 2 4" xfId="13281"/>
    <cellStyle name="백분율 2 5 2 2 3 2 4 2" xfId="30021"/>
    <cellStyle name="백분율 2 5 2 2 3 2 4 3" xfId="46741"/>
    <cellStyle name="백분율 2 5 2 2 3 2 5" xfId="16701"/>
    <cellStyle name="백분율 2 5 2 2 3 2 5 2" xfId="33441"/>
    <cellStyle name="백분율 2 5 2 2 3 2 5 3" xfId="50161"/>
    <cellStyle name="백분율 2 5 2 2 3 2 6" xfId="20185"/>
    <cellStyle name="백분율 2 5 2 2 3 2 7" xfId="36501"/>
    <cellStyle name="백분율 2 5 2 2 3 3" xfId="5161"/>
    <cellStyle name="백분율 2 5 2 2 3 3 2" xfId="21901"/>
    <cellStyle name="백분율 2 5 2 2 3 3 3" xfId="38621"/>
    <cellStyle name="백분율 2 5 2 2 3 4" xfId="8581"/>
    <cellStyle name="백분율 2 5 2 2 3 4 2" xfId="25321"/>
    <cellStyle name="백분율 2 5 2 2 3 4 3" xfId="42041"/>
    <cellStyle name="백분율 2 5 2 2 3 5" xfId="12001"/>
    <cellStyle name="백분율 2 5 2 2 3 5 2" xfId="28741"/>
    <cellStyle name="백분율 2 5 2 2 3 5 3" xfId="45461"/>
    <cellStyle name="백분율 2 5 2 2 3 6" xfId="15421"/>
    <cellStyle name="백분율 2 5 2 2 3 6 2" xfId="32161"/>
    <cellStyle name="백분율 2 5 2 2 3 6 3" xfId="48881"/>
    <cellStyle name="백분율 2 5 2 2 3 7" xfId="18905"/>
    <cellStyle name="백분율 2 5 2 2 3 8" xfId="35221"/>
    <cellStyle name="백분율 2 5 2 2 4" xfId="2181"/>
    <cellStyle name="백분율 2 5 2 2 4 2" xfId="5581"/>
    <cellStyle name="백분율 2 5 2 2 4 2 2" xfId="22321"/>
    <cellStyle name="백분율 2 5 2 2 4 2 3" xfId="39041"/>
    <cellStyle name="백분율 2 5 2 2 4 3" xfId="9001"/>
    <cellStyle name="백분율 2 5 2 2 4 3 2" xfId="25741"/>
    <cellStyle name="백분율 2 5 2 2 4 3 3" xfId="42461"/>
    <cellStyle name="백분율 2 5 2 2 4 4" xfId="12421"/>
    <cellStyle name="백분율 2 5 2 2 4 4 2" xfId="29161"/>
    <cellStyle name="백분율 2 5 2 2 4 4 3" xfId="45881"/>
    <cellStyle name="백분율 2 5 2 2 4 5" xfId="15841"/>
    <cellStyle name="백분율 2 5 2 2 4 5 2" xfId="32581"/>
    <cellStyle name="백분율 2 5 2 2 4 5 3" xfId="49301"/>
    <cellStyle name="백분율 2 5 2 2 4 6" xfId="19325"/>
    <cellStyle name="백분율 2 5 2 2 4 7" xfId="35641"/>
    <cellStyle name="백분율 2 5 2 2 5" xfId="3501"/>
    <cellStyle name="백분율 2 5 2 2 5 2" xfId="6901"/>
    <cellStyle name="백분율 2 5 2 2 5 2 2" xfId="23641"/>
    <cellStyle name="백분율 2 5 2 2 5 2 3" xfId="40361"/>
    <cellStyle name="백분율 2 5 2 2 5 3" xfId="10321"/>
    <cellStyle name="백분율 2 5 2 2 5 3 2" xfId="27061"/>
    <cellStyle name="백분율 2 5 2 2 5 3 3" xfId="43781"/>
    <cellStyle name="백분율 2 5 2 2 5 4" xfId="13741"/>
    <cellStyle name="백분율 2 5 2 2 5 4 2" xfId="30481"/>
    <cellStyle name="백분율 2 5 2 2 5 4 3" xfId="47201"/>
    <cellStyle name="백분율 2 5 2 2 5 5" xfId="17161"/>
    <cellStyle name="백분율 2 5 2 2 5 5 2" xfId="33901"/>
    <cellStyle name="백분율 2 5 2 2 5 5 3" xfId="50621"/>
    <cellStyle name="백분율 2 5 2 2 5 6" xfId="20645"/>
    <cellStyle name="백분율 2 5 2 2 5 7" xfId="36961"/>
    <cellStyle name="백분율 2 5 2 2 6" xfId="4321"/>
    <cellStyle name="백분율 2 5 2 2 6 2" xfId="7741"/>
    <cellStyle name="백분율 2 5 2 2 6 2 2" xfId="24481"/>
    <cellStyle name="백분율 2 5 2 2 6 2 3" xfId="41201"/>
    <cellStyle name="백분율 2 5 2 2 6 3" xfId="11161"/>
    <cellStyle name="백분율 2 5 2 2 6 3 2" xfId="27901"/>
    <cellStyle name="백분율 2 5 2 2 6 3 3" xfId="44621"/>
    <cellStyle name="백분율 2 5 2 2 6 4" xfId="14581"/>
    <cellStyle name="백분율 2 5 2 2 6 4 2" xfId="31321"/>
    <cellStyle name="백분율 2 5 2 2 6 4 3" xfId="48041"/>
    <cellStyle name="백분율 2 5 2 2 6 5" xfId="18065"/>
    <cellStyle name="백분율 2 5 2 2 6 6" xfId="37781"/>
    <cellStyle name="백분율 2 5 2 2 7" xfId="3921"/>
    <cellStyle name="백분율 2 5 2 2 7 2" xfId="21061"/>
    <cellStyle name="백분율 2 5 2 2 7 3" xfId="37381"/>
    <cellStyle name="백분율 2 5 2 2 8" xfId="7321"/>
    <cellStyle name="백분율 2 5 2 2 8 2" xfId="24061"/>
    <cellStyle name="백분율 2 5 2 2 8 3" xfId="40781"/>
    <cellStyle name="백분율 2 5 2 2 9" xfId="10741"/>
    <cellStyle name="백분율 2 5 2 2 9 2" xfId="27481"/>
    <cellStyle name="백분율 2 5 2 2 9 3" xfId="44201"/>
    <cellStyle name="백분율 2 5 2 3" xfId="1201"/>
    <cellStyle name="백분율 2 5 2 3 2" xfId="2481"/>
    <cellStyle name="백분율 2 5 2 3 2 2" xfId="5881"/>
    <cellStyle name="백분율 2 5 2 3 2 2 2" xfId="22621"/>
    <cellStyle name="백분율 2 5 2 3 2 2 3" xfId="39341"/>
    <cellStyle name="백분율 2 5 2 3 2 3" xfId="9301"/>
    <cellStyle name="백분율 2 5 2 3 2 3 2" xfId="26041"/>
    <cellStyle name="백분율 2 5 2 3 2 3 3" xfId="42761"/>
    <cellStyle name="백분율 2 5 2 3 2 4" xfId="12721"/>
    <cellStyle name="백분율 2 5 2 3 2 4 2" xfId="29461"/>
    <cellStyle name="백분율 2 5 2 3 2 4 3" xfId="46181"/>
    <cellStyle name="백분율 2 5 2 3 2 5" xfId="16141"/>
    <cellStyle name="백분율 2 5 2 3 2 5 2" xfId="32881"/>
    <cellStyle name="백분율 2 5 2 3 2 5 3" xfId="49601"/>
    <cellStyle name="백분율 2 5 2 3 2 6" xfId="19625"/>
    <cellStyle name="백분율 2 5 2 3 2 7" xfId="35941"/>
    <cellStyle name="백분율 2 5 2 3 3" xfId="4601"/>
    <cellStyle name="백분율 2 5 2 3 3 2" xfId="21341"/>
    <cellStyle name="백분율 2 5 2 3 3 3" xfId="38061"/>
    <cellStyle name="백분율 2 5 2 3 4" xfId="8021"/>
    <cellStyle name="백분율 2 5 2 3 4 2" xfId="24761"/>
    <cellStyle name="백분율 2 5 2 3 4 3" xfId="41481"/>
    <cellStyle name="백분율 2 5 2 3 5" xfId="11441"/>
    <cellStyle name="백분율 2 5 2 3 5 2" xfId="28181"/>
    <cellStyle name="백분율 2 5 2 3 5 3" xfId="44901"/>
    <cellStyle name="백분율 2 5 2 3 6" xfId="14861"/>
    <cellStyle name="백분율 2 5 2 3 6 2" xfId="31601"/>
    <cellStyle name="백분율 2 5 2 3 6 3" xfId="48321"/>
    <cellStyle name="백분율 2 5 2 3 7" xfId="18345"/>
    <cellStyle name="백분율 2 5 2 3 8" xfId="34661"/>
    <cellStyle name="백분율 2 5 2 4" xfId="1541"/>
    <cellStyle name="백분율 2 5 2 4 2" xfId="2821"/>
    <cellStyle name="백분율 2 5 2 4 2 2" xfId="6221"/>
    <cellStyle name="백분율 2 5 2 4 2 2 2" xfId="22961"/>
    <cellStyle name="백분율 2 5 2 4 2 2 3" xfId="39681"/>
    <cellStyle name="백분율 2 5 2 4 2 3" xfId="9641"/>
    <cellStyle name="백분율 2 5 2 4 2 3 2" xfId="26381"/>
    <cellStyle name="백분율 2 5 2 4 2 3 3" xfId="43101"/>
    <cellStyle name="백분율 2 5 2 4 2 4" xfId="13061"/>
    <cellStyle name="백분율 2 5 2 4 2 4 2" xfId="29801"/>
    <cellStyle name="백분율 2 5 2 4 2 4 3" xfId="46521"/>
    <cellStyle name="백분율 2 5 2 4 2 5" xfId="16481"/>
    <cellStyle name="백분율 2 5 2 4 2 5 2" xfId="33221"/>
    <cellStyle name="백분율 2 5 2 4 2 5 3" xfId="49941"/>
    <cellStyle name="백분율 2 5 2 4 2 6" xfId="19965"/>
    <cellStyle name="백분율 2 5 2 4 2 7" xfId="36281"/>
    <cellStyle name="백분율 2 5 2 4 3" xfId="4941"/>
    <cellStyle name="백분율 2 5 2 4 3 2" xfId="21681"/>
    <cellStyle name="백분율 2 5 2 4 3 3" xfId="38401"/>
    <cellStyle name="백분율 2 5 2 4 4" xfId="8361"/>
    <cellStyle name="백분율 2 5 2 4 4 2" xfId="25101"/>
    <cellStyle name="백분율 2 5 2 4 4 3" xfId="41821"/>
    <cellStyle name="백분율 2 5 2 4 5" xfId="11781"/>
    <cellStyle name="백분율 2 5 2 4 5 2" xfId="28521"/>
    <cellStyle name="백분율 2 5 2 4 5 3" xfId="45241"/>
    <cellStyle name="백분율 2 5 2 4 6" xfId="15201"/>
    <cellStyle name="백분율 2 5 2 4 6 2" xfId="31941"/>
    <cellStyle name="백분율 2 5 2 4 6 3" xfId="48661"/>
    <cellStyle name="백분율 2 5 2 4 7" xfId="18685"/>
    <cellStyle name="백분율 2 5 2 4 8" xfId="35001"/>
    <cellStyle name="백분율 2 5 2 5" xfId="1961"/>
    <cellStyle name="백분율 2 5 2 5 2" xfId="5361"/>
    <cellStyle name="백분율 2 5 2 5 2 2" xfId="22101"/>
    <cellStyle name="백분율 2 5 2 5 2 3" xfId="38821"/>
    <cellStyle name="백분율 2 5 2 5 3" xfId="8781"/>
    <cellStyle name="백분율 2 5 2 5 3 2" xfId="25521"/>
    <cellStyle name="백분율 2 5 2 5 3 3" xfId="42241"/>
    <cellStyle name="백분율 2 5 2 5 4" xfId="12201"/>
    <cellStyle name="백분율 2 5 2 5 4 2" xfId="28941"/>
    <cellStyle name="백분율 2 5 2 5 4 3" xfId="45661"/>
    <cellStyle name="백분율 2 5 2 5 5" xfId="15621"/>
    <cellStyle name="백분율 2 5 2 5 5 2" xfId="32361"/>
    <cellStyle name="백분율 2 5 2 5 5 3" xfId="49081"/>
    <cellStyle name="백분율 2 5 2 5 6" xfId="19105"/>
    <cellStyle name="백분율 2 5 2 5 7" xfId="35421"/>
    <cellStyle name="백분율 2 5 2 6" xfId="3281"/>
    <cellStyle name="백분율 2 5 2 6 2" xfId="6681"/>
    <cellStyle name="백분율 2 5 2 6 2 2" xfId="23421"/>
    <cellStyle name="백분율 2 5 2 6 2 3" xfId="40141"/>
    <cellStyle name="백분율 2 5 2 6 3" xfId="10101"/>
    <cellStyle name="백분율 2 5 2 6 3 2" xfId="26841"/>
    <cellStyle name="백분율 2 5 2 6 3 3" xfId="43561"/>
    <cellStyle name="백분율 2 5 2 6 4" xfId="13521"/>
    <cellStyle name="백분율 2 5 2 6 4 2" xfId="30261"/>
    <cellStyle name="백분율 2 5 2 6 4 3" xfId="46981"/>
    <cellStyle name="백분율 2 5 2 6 5" xfId="16941"/>
    <cellStyle name="백분율 2 5 2 6 5 2" xfId="33681"/>
    <cellStyle name="백분율 2 5 2 6 5 3" xfId="50401"/>
    <cellStyle name="백분율 2 5 2 6 6" xfId="20425"/>
    <cellStyle name="백분율 2 5 2 6 7" xfId="36741"/>
    <cellStyle name="백분율 2 5 2 7" xfId="4101"/>
    <cellStyle name="백분율 2 5 2 7 2" xfId="7521"/>
    <cellStyle name="백분율 2 5 2 7 2 2" xfId="24261"/>
    <cellStyle name="백분율 2 5 2 7 2 3" xfId="40981"/>
    <cellStyle name="백분율 2 5 2 7 3" xfId="10941"/>
    <cellStyle name="백분율 2 5 2 7 3 2" xfId="27681"/>
    <cellStyle name="백분율 2 5 2 7 3 3" xfId="44401"/>
    <cellStyle name="백분율 2 5 2 7 4" xfId="14361"/>
    <cellStyle name="백분율 2 5 2 7 4 2" xfId="31101"/>
    <cellStyle name="백분율 2 5 2 7 4 3" xfId="47821"/>
    <cellStyle name="백분율 2 5 2 7 5" xfId="17845"/>
    <cellStyle name="백분율 2 5 2 7 6" xfId="37561"/>
    <cellStyle name="백분율 2 5 2 8" xfId="3701"/>
    <cellStyle name="백분율 2 5 2 8 2" xfId="20841"/>
    <cellStyle name="백분율 2 5 2 8 3" xfId="37161"/>
    <cellStyle name="백분율 2 5 2 9" xfId="7101"/>
    <cellStyle name="백분율 2 5 2 9 2" xfId="23841"/>
    <cellStyle name="백분율 2 5 2 9 3" xfId="40561"/>
    <cellStyle name="백분율 2 5 3" xfId="714"/>
    <cellStyle name="백분율 2 5 3 10" xfId="10561"/>
    <cellStyle name="백분율 2 5 3 10 2" xfId="27301"/>
    <cellStyle name="백분율 2 5 3 10 3" xfId="44021"/>
    <cellStyle name="백분율 2 5 3 11" xfId="13981"/>
    <cellStyle name="백분율 2 5 3 11 2" xfId="30721"/>
    <cellStyle name="백분율 2 5 3 11 3" xfId="47441"/>
    <cellStyle name="백분율 2 5 3 12" xfId="17465"/>
    <cellStyle name="백분율 2 5 3 13" xfId="34201"/>
    <cellStyle name="백분율 2 5 3 2" xfId="934"/>
    <cellStyle name="백분율 2 5 3 2 10" xfId="14201"/>
    <cellStyle name="백분율 2 5 3 2 10 2" xfId="30941"/>
    <cellStyle name="백분율 2 5 3 2 10 3" xfId="47661"/>
    <cellStyle name="백분율 2 5 3 2 11" xfId="17685"/>
    <cellStyle name="백분율 2 5 3 2 12" xfId="34421"/>
    <cellStyle name="백분율 2 5 3 2 2" xfId="1401"/>
    <cellStyle name="백분율 2 5 3 2 2 2" xfId="2681"/>
    <cellStyle name="백분율 2 5 3 2 2 2 2" xfId="6081"/>
    <cellStyle name="백분율 2 5 3 2 2 2 2 2" xfId="22821"/>
    <cellStyle name="백분율 2 5 3 2 2 2 2 3" xfId="39541"/>
    <cellStyle name="백분율 2 5 3 2 2 2 3" xfId="9501"/>
    <cellStyle name="백분율 2 5 3 2 2 2 3 2" xfId="26241"/>
    <cellStyle name="백분율 2 5 3 2 2 2 3 3" xfId="42961"/>
    <cellStyle name="백분율 2 5 3 2 2 2 4" xfId="12921"/>
    <cellStyle name="백분율 2 5 3 2 2 2 4 2" xfId="29661"/>
    <cellStyle name="백분율 2 5 3 2 2 2 4 3" xfId="46381"/>
    <cellStyle name="백분율 2 5 3 2 2 2 5" xfId="16341"/>
    <cellStyle name="백분율 2 5 3 2 2 2 5 2" xfId="33081"/>
    <cellStyle name="백분율 2 5 3 2 2 2 5 3" xfId="49801"/>
    <cellStyle name="백분율 2 5 3 2 2 2 6" xfId="19825"/>
    <cellStyle name="백분율 2 5 3 2 2 2 7" xfId="36141"/>
    <cellStyle name="백분율 2 5 3 2 2 3" xfId="4801"/>
    <cellStyle name="백분율 2 5 3 2 2 3 2" xfId="21541"/>
    <cellStyle name="백분율 2 5 3 2 2 3 3" xfId="38261"/>
    <cellStyle name="백분율 2 5 3 2 2 4" xfId="8221"/>
    <cellStyle name="백분율 2 5 3 2 2 4 2" xfId="24961"/>
    <cellStyle name="백분율 2 5 3 2 2 4 3" xfId="41681"/>
    <cellStyle name="백분율 2 5 3 2 2 5" xfId="11641"/>
    <cellStyle name="백분율 2 5 3 2 2 5 2" xfId="28381"/>
    <cellStyle name="백분율 2 5 3 2 2 5 3" xfId="45101"/>
    <cellStyle name="백분율 2 5 3 2 2 6" xfId="15061"/>
    <cellStyle name="백분율 2 5 3 2 2 6 2" xfId="31801"/>
    <cellStyle name="백분율 2 5 3 2 2 6 3" xfId="48521"/>
    <cellStyle name="백분율 2 5 3 2 2 7" xfId="18545"/>
    <cellStyle name="백분율 2 5 3 2 2 8" xfId="34861"/>
    <cellStyle name="백분율 2 5 3 2 3" xfId="1801"/>
    <cellStyle name="백분율 2 5 3 2 3 2" xfId="3081"/>
    <cellStyle name="백분율 2 5 3 2 3 2 2" xfId="6481"/>
    <cellStyle name="백분율 2 5 3 2 3 2 2 2" xfId="23221"/>
    <cellStyle name="백분율 2 5 3 2 3 2 2 3" xfId="39941"/>
    <cellStyle name="백분율 2 5 3 2 3 2 3" xfId="9901"/>
    <cellStyle name="백분율 2 5 3 2 3 2 3 2" xfId="26641"/>
    <cellStyle name="백분율 2 5 3 2 3 2 3 3" xfId="43361"/>
    <cellStyle name="백분율 2 5 3 2 3 2 4" xfId="13321"/>
    <cellStyle name="백분율 2 5 3 2 3 2 4 2" xfId="30061"/>
    <cellStyle name="백분율 2 5 3 2 3 2 4 3" xfId="46781"/>
    <cellStyle name="백분율 2 5 3 2 3 2 5" xfId="16741"/>
    <cellStyle name="백분율 2 5 3 2 3 2 5 2" xfId="33481"/>
    <cellStyle name="백분율 2 5 3 2 3 2 5 3" xfId="50201"/>
    <cellStyle name="백분율 2 5 3 2 3 2 6" xfId="20225"/>
    <cellStyle name="백분율 2 5 3 2 3 2 7" xfId="36541"/>
    <cellStyle name="백분율 2 5 3 2 3 3" xfId="5201"/>
    <cellStyle name="백분율 2 5 3 2 3 3 2" xfId="21941"/>
    <cellStyle name="백분율 2 5 3 2 3 3 3" xfId="38661"/>
    <cellStyle name="백분율 2 5 3 2 3 4" xfId="8621"/>
    <cellStyle name="백분율 2 5 3 2 3 4 2" xfId="25361"/>
    <cellStyle name="백분율 2 5 3 2 3 4 3" xfId="42081"/>
    <cellStyle name="백분율 2 5 3 2 3 5" xfId="12041"/>
    <cellStyle name="백분율 2 5 3 2 3 5 2" xfId="28781"/>
    <cellStyle name="백분율 2 5 3 2 3 5 3" xfId="45501"/>
    <cellStyle name="백분율 2 5 3 2 3 6" xfId="15461"/>
    <cellStyle name="백분율 2 5 3 2 3 6 2" xfId="32201"/>
    <cellStyle name="백분율 2 5 3 2 3 6 3" xfId="48921"/>
    <cellStyle name="백분율 2 5 3 2 3 7" xfId="18945"/>
    <cellStyle name="백분율 2 5 3 2 3 8" xfId="35261"/>
    <cellStyle name="백분율 2 5 3 2 4" xfId="2221"/>
    <cellStyle name="백분율 2 5 3 2 4 2" xfId="5621"/>
    <cellStyle name="백분율 2 5 3 2 4 2 2" xfId="22361"/>
    <cellStyle name="백분율 2 5 3 2 4 2 3" xfId="39081"/>
    <cellStyle name="백분율 2 5 3 2 4 3" xfId="9041"/>
    <cellStyle name="백분율 2 5 3 2 4 3 2" xfId="25781"/>
    <cellStyle name="백분율 2 5 3 2 4 3 3" xfId="42501"/>
    <cellStyle name="백분율 2 5 3 2 4 4" xfId="12461"/>
    <cellStyle name="백분율 2 5 3 2 4 4 2" xfId="29201"/>
    <cellStyle name="백분율 2 5 3 2 4 4 3" xfId="45921"/>
    <cellStyle name="백분율 2 5 3 2 4 5" xfId="15881"/>
    <cellStyle name="백분율 2 5 3 2 4 5 2" xfId="32621"/>
    <cellStyle name="백분율 2 5 3 2 4 5 3" xfId="49341"/>
    <cellStyle name="백분율 2 5 3 2 4 6" xfId="19365"/>
    <cellStyle name="백분율 2 5 3 2 4 7" xfId="35681"/>
    <cellStyle name="백분율 2 5 3 2 5" xfId="3541"/>
    <cellStyle name="백분율 2 5 3 2 5 2" xfId="6941"/>
    <cellStyle name="백분율 2 5 3 2 5 2 2" xfId="23681"/>
    <cellStyle name="백분율 2 5 3 2 5 2 3" xfId="40401"/>
    <cellStyle name="백분율 2 5 3 2 5 3" xfId="10361"/>
    <cellStyle name="백분율 2 5 3 2 5 3 2" xfId="27101"/>
    <cellStyle name="백분율 2 5 3 2 5 3 3" xfId="43821"/>
    <cellStyle name="백분율 2 5 3 2 5 4" xfId="13781"/>
    <cellStyle name="백분율 2 5 3 2 5 4 2" xfId="30521"/>
    <cellStyle name="백분율 2 5 3 2 5 4 3" xfId="47241"/>
    <cellStyle name="백분율 2 5 3 2 5 5" xfId="17201"/>
    <cellStyle name="백분율 2 5 3 2 5 5 2" xfId="33941"/>
    <cellStyle name="백분율 2 5 3 2 5 5 3" xfId="50661"/>
    <cellStyle name="백분율 2 5 3 2 5 6" xfId="20685"/>
    <cellStyle name="백분율 2 5 3 2 5 7" xfId="37001"/>
    <cellStyle name="백분율 2 5 3 2 6" xfId="4361"/>
    <cellStyle name="백분율 2 5 3 2 6 2" xfId="7781"/>
    <cellStyle name="백분율 2 5 3 2 6 2 2" xfId="24521"/>
    <cellStyle name="백분율 2 5 3 2 6 2 3" xfId="41241"/>
    <cellStyle name="백분율 2 5 3 2 6 3" xfId="11201"/>
    <cellStyle name="백분율 2 5 3 2 6 3 2" xfId="27941"/>
    <cellStyle name="백분율 2 5 3 2 6 3 3" xfId="44661"/>
    <cellStyle name="백분율 2 5 3 2 6 4" xfId="14621"/>
    <cellStyle name="백분율 2 5 3 2 6 4 2" xfId="31361"/>
    <cellStyle name="백분율 2 5 3 2 6 4 3" xfId="48081"/>
    <cellStyle name="백분율 2 5 3 2 6 5" xfId="18105"/>
    <cellStyle name="백분율 2 5 3 2 6 6" xfId="37821"/>
    <cellStyle name="백분율 2 5 3 2 7" xfId="3961"/>
    <cellStyle name="백분율 2 5 3 2 7 2" xfId="21101"/>
    <cellStyle name="백분율 2 5 3 2 7 3" xfId="37421"/>
    <cellStyle name="백분율 2 5 3 2 8" xfId="7361"/>
    <cellStyle name="백분율 2 5 3 2 8 2" xfId="24101"/>
    <cellStyle name="백분율 2 5 3 2 8 3" xfId="40821"/>
    <cellStyle name="백분율 2 5 3 2 9" xfId="10781"/>
    <cellStyle name="백분율 2 5 3 2 9 2" xfId="27521"/>
    <cellStyle name="백분율 2 5 3 2 9 3" xfId="44241"/>
    <cellStyle name="백분율 2 5 3 3" xfId="1241"/>
    <cellStyle name="백분율 2 5 3 3 2" xfId="2521"/>
    <cellStyle name="백분율 2 5 3 3 2 2" xfId="5921"/>
    <cellStyle name="백분율 2 5 3 3 2 2 2" xfId="22661"/>
    <cellStyle name="백분율 2 5 3 3 2 2 3" xfId="39381"/>
    <cellStyle name="백분율 2 5 3 3 2 3" xfId="9341"/>
    <cellStyle name="백분율 2 5 3 3 2 3 2" xfId="26081"/>
    <cellStyle name="백분율 2 5 3 3 2 3 3" xfId="42801"/>
    <cellStyle name="백분율 2 5 3 3 2 4" xfId="12761"/>
    <cellStyle name="백분율 2 5 3 3 2 4 2" xfId="29501"/>
    <cellStyle name="백분율 2 5 3 3 2 4 3" xfId="46221"/>
    <cellStyle name="백분율 2 5 3 3 2 5" xfId="16181"/>
    <cellStyle name="백분율 2 5 3 3 2 5 2" xfId="32921"/>
    <cellStyle name="백분율 2 5 3 3 2 5 3" xfId="49641"/>
    <cellStyle name="백분율 2 5 3 3 2 6" xfId="19665"/>
    <cellStyle name="백분율 2 5 3 3 2 7" xfId="35981"/>
    <cellStyle name="백분율 2 5 3 3 3" xfId="4641"/>
    <cellStyle name="백분율 2 5 3 3 3 2" xfId="21381"/>
    <cellStyle name="백분율 2 5 3 3 3 3" xfId="38101"/>
    <cellStyle name="백분율 2 5 3 3 4" xfId="8061"/>
    <cellStyle name="백분율 2 5 3 3 4 2" xfId="24801"/>
    <cellStyle name="백분율 2 5 3 3 4 3" xfId="41521"/>
    <cellStyle name="백분율 2 5 3 3 5" xfId="11481"/>
    <cellStyle name="백분율 2 5 3 3 5 2" xfId="28221"/>
    <cellStyle name="백분율 2 5 3 3 5 3" xfId="44941"/>
    <cellStyle name="백분율 2 5 3 3 6" xfId="14901"/>
    <cellStyle name="백분율 2 5 3 3 6 2" xfId="31641"/>
    <cellStyle name="백분율 2 5 3 3 6 3" xfId="48361"/>
    <cellStyle name="백분율 2 5 3 3 7" xfId="18385"/>
    <cellStyle name="백분율 2 5 3 3 8" xfId="34701"/>
    <cellStyle name="백분율 2 5 3 4" xfId="1581"/>
    <cellStyle name="백분율 2 5 3 4 2" xfId="2861"/>
    <cellStyle name="백분율 2 5 3 4 2 2" xfId="6261"/>
    <cellStyle name="백분율 2 5 3 4 2 2 2" xfId="23001"/>
    <cellStyle name="백분율 2 5 3 4 2 2 3" xfId="39721"/>
    <cellStyle name="백분율 2 5 3 4 2 3" xfId="9681"/>
    <cellStyle name="백분율 2 5 3 4 2 3 2" xfId="26421"/>
    <cellStyle name="백분율 2 5 3 4 2 3 3" xfId="43141"/>
    <cellStyle name="백분율 2 5 3 4 2 4" xfId="13101"/>
    <cellStyle name="백분율 2 5 3 4 2 4 2" xfId="29841"/>
    <cellStyle name="백분율 2 5 3 4 2 4 3" xfId="46561"/>
    <cellStyle name="백분율 2 5 3 4 2 5" xfId="16521"/>
    <cellStyle name="백분율 2 5 3 4 2 5 2" xfId="33261"/>
    <cellStyle name="백분율 2 5 3 4 2 5 3" xfId="49981"/>
    <cellStyle name="백분율 2 5 3 4 2 6" xfId="20005"/>
    <cellStyle name="백분율 2 5 3 4 2 7" xfId="36321"/>
    <cellStyle name="백분율 2 5 3 4 3" xfId="4981"/>
    <cellStyle name="백분율 2 5 3 4 3 2" xfId="21721"/>
    <cellStyle name="백분율 2 5 3 4 3 3" xfId="38441"/>
    <cellStyle name="백분율 2 5 3 4 4" xfId="8401"/>
    <cellStyle name="백분율 2 5 3 4 4 2" xfId="25141"/>
    <cellStyle name="백분율 2 5 3 4 4 3" xfId="41861"/>
    <cellStyle name="백분율 2 5 3 4 5" xfId="11821"/>
    <cellStyle name="백분율 2 5 3 4 5 2" xfId="28561"/>
    <cellStyle name="백분율 2 5 3 4 5 3" xfId="45281"/>
    <cellStyle name="백분율 2 5 3 4 6" xfId="15241"/>
    <cellStyle name="백분율 2 5 3 4 6 2" xfId="31981"/>
    <cellStyle name="백분율 2 5 3 4 6 3" xfId="48701"/>
    <cellStyle name="백분율 2 5 3 4 7" xfId="18725"/>
    <cellStyle name="백분율 2 5 3 4 8" xfId="35041"/>
    <cellStyle name="백분율 2 5 3 5" xfId="2001"/>
    <cellStyle name="백분율 2 5 3 5 2" xfId="5401"/>
    <cellStyle name="백분율 2 5 3 5 2 2" xfId="22141"/>
    <cellStyle name="백분율 2 5 3 5 2 3" xfId="38861"/>
    <cellStyle name="백분율 2 5 3 5 3" xfId="8821"/>
    <cellStyle name="백분율 2 5 3 5 3 2" xfId="25561"/>
    <cellStyle name="백분율 2 5 3 5 3 3" xfId="42281"/>
    <cellStyle name="백분율 2 5 3 5 4" xfId="12241"/>
    <cellStyle name="백분율 2 5 3 5 4 2" xfId="28981"/>
    <cellStyle name="백분율 2 5 3 5 4 3" xfId="45701"/>
    <cellStyle name="백분율 2 5 3 5 5" xfId="15661"/>
    <cellStyle name="백분율 2 5 3 5 5 2" xfId="32401"/>
    <cellStyle name="백분율 2 5 3 5 5 3" xfId="49121"/>
    <cellStyle name="백분율 2 5 3 5 6" xfId="19145"/>
    <cellStyle name="백분율 2 5 3 5 7" xfId="35461"/>
    <cellStyle name="백분율 2 5 3 6" xfId="3321"/>
    <cellStyle name="백분율 2 5 3 6 2" xfId="6721"/>
    <cellStyle name="백분율 2 5 3 6 2 2" xfId="23461"/>
    <cellStyle name="백분율 2 5 3 6 2 3" xfId="40181"/>
    <cellStyle name="백분율 2 5 3 6 3" xfId="10141"/>
    <cellStyle name="백분율 2 5 3 6 3 2" xfId="26881"/>
    <cellStyle name="백분율 2 5 3 6 3 3" xfId="43601"/>
    <cellStyle name="백분율 2 5 3 6 4" xfId="13561"/>
    <cellStyle name="백분율 2 5 3 6 4 2" xfId="30301"/>
    <cellStyle name="백분율 2 5 3 6 4 3" xfId="47021"/>
    <cellStyle name="백분율 2 5 3 6 5" xfId="16981"/>
    <cellStyle name="백분율 2 5 3 6 5 2" xfId="33721"/>
    <cellStyle name="백분율 2 5 3 6 5 3" xfId="50441"/>
    <cellStyle name="백분율 2 5 3 6 6" xfId="20465"/>
    <cellStyle name="백분율 2 5 3 6 7" xfId="36781"/>
    <cellStyle name="백분율 2 5 3 7" xfId="4141"/>
    <cellStyle name="백분율 2 5 3 7 2" xfId="7561"/>
    <cellStyle name="백분율 2 5 3 7 2 2" xfId="24301"/>
    <cellStyle name="백분율 2 5 3 7 2 3" xfId="41021"/>
    <cellStyle name="백분율 2 5 3 7 3" xfId="10981"/>
    <cellStyle name="백분율 2 5 3 7 3 2" xfId="27721"/>
    <cellStyle name="백분율 2 5 3 7 3 3" xfId="44441"/>
    <cellStyle name="백분율 2 5 3 7 4" xfId="14401"/>
    <cellStyle name="백분율 2 5 3 7 4 2" xfId="31141"/>
    <cellStyle name="백분율 2 5 3 7 4 3" xfId="47861"/>
    <cellStyle name="백분율 2 5 3 7 5" xfId="17885"/>
    <cellStyle name="백분율 2 5 3 7 6" xfId="37601"/>
    <cellStyle name="백분율 2 5 3 8" xfId="3741"/>
    <cellStyle name="백분율 2 5 3 8 2" xfId="20881"/>
    <cellStyle name="백분율 2 5 3 8 3" xfId="37201"/>
    <cellStyle name="백분율 2 5 3 9" xfId="7141"/>
    <cellStyle name="백분율 2 5 3 9 2" xfId="23881"/>
    <cellStyle name="백분율 2 5 3 9 3" xfId="40601"/>
    <cellStyle name="백분율 2 5 4" xfId="794"/>
    <cellStyle name="백분율 2 5 4 10" xfId="14061"/>
    <cellStyle name="백분율 2 5 4 10 2" xfId="30801"/>
    <cellStyle name="백분율 2 5 4 10 3" xfId="47521"/>
    <cellStyle name="백분율 2 5 4 11" xfId="17545"/>
    <cellStyle name="백분율 2 5 4 12" xfId="34281"/>
    <cellStyle name="백분율 2 5 4 2" xfId="1101"/>
    <cellStyle name="백분율 2 5 4 2 2" xfId="2381"/>
    <cellStyle name="백분율 2 5 4 2 2 2" xfId="5781"/>
    <cellStyle name="백분율 2 5 4 2 2 2 2" xfId="22521"/>
    <cellStyle name="백분율 2 5 4 2 2 2 3" xfId="39241"/>
    <cellStyle name="백분율 2 5 4 2 2 3" xfId="9201"/>
    <cellStyle name="백분율 2 5 4 2 2 3 2" xfId="25941"/>
    <cellStyle name="백분율 2 5 4 2 2 3 3" xfId="42661"/>
    <cellStyle name="백분율 2 5 4 2 2 4" xfId="12621"/>
    <cellStyle name="백분율 2 5 4 2 2 4 2" xfId="29361"/>
    <cellStyle name="백분율 2 5 4 2 2 4 3" xfId="46081"/>
    <cellStyle name="백분율 2 5 4 2 2 5" xfId="16041"/>
    <cellStyle name="백분율 2 5 4 2 2 5 2" xfId="32781"/>
    <cellStyle name="백분율 2 5 4 2 2 5 3" xfId="49501"/>
    <cellStyle name="백분율 2 5 4 2 2 6" xfId="19525"/>
    <cellStyle name="백분율 2 5 4 2 2 7" xfId="35841"/>
    <cellStyle name="백분율 2 5 4 2 3" xfId="4501"/>
    <cellStyle name="백분율 2 5 4 2 3 2" xfId="21241"/>
    <cellStyle name="백분율 2 5 4 2 3 3" xfId="37961"/>
    <cellStyle name="백분율 2 5 4 2 4" xfId="7921"/>
    <cellStyle name="백분율 2 5 4 2 4 2" xfId="24661"/>
    <cellStyle name="백분율 2 5 4 2 4 3" xfId="41381"/>
    <cellStyle name="백분율 2 5 4 2 5" xfId="11341"/>
    <cellStyle name="백분율 2 5 4 2 5 2" xfId="28081"/>
    <cellStyle name="백분율 2 5 4 2 5 3" xfId="44801"/>
    <cellStyle name="백분율 2 5 4 2 6" xfId="14761"/>
    <cellStyle name="백분율 2 5 4 2 6 2" xfId="31501"/>
    <cellStyle name="백분율 2 5 4 2 6 3" xfId="48221"/>
    <cellStyle name="백분율 2 5 4 2 7" xfId="18245"/>
    <cellStyle name="백분율 2 5 4 2 8" xfId="34561"/>
    <cellStyle name="백분율 2 5 4 3" xfId="1661"/>
    <cellStyle name="백분율 2 5 4 3 2" xfId="2941"/>
    <cellStyle name="백분율 2 5 4 3 2 2" xfId="6341"/>
    <cellStyle name="백분율 2 5 4 3 2 2 2" xfId="23081"/>
    <cellStyle name="백분율 2 5 4 3 2 2 3" xfId="39801"/>
    <cellStyle name="백분율 2 5 4 3 2 3" xfId="9761"/>
    <cellStyle name="백분율 2 5 4 3 2 3 2" xfId="26501"/>
    <cellStyle name="백분율 2 5 4 3 2 3 3" xfId="43221"/>
    <cellStyle name="백분율 2 5 4 3 2 4" xfId="13181"/>
    <cellStyle name="백분율 2 5 4 3 2 4 2" xfId="29921"/>
    <cellStyle name="백분율 2 5 4 3 2 4 3" xfId="46641"/>
    <cellStyle name="백분율 2 5 4 3 2 5" xfId="16601"/>
    <cellStyle name="백분율 2 5 4 3 2 5 2" xfId="33341"/>
    <cellStyle name="백분율 2 5 4 3 2 5 3" xfId="50061"/>
    <cellStyle name="백분율 2 5 4 3 2 6" xfId="20085"/>
    <cellStyle name="백분율 2 5 4 3 2 7" xfId="36401"/>
    <cellStyle name="백분율 2 5 4 3 3" xfId="5061"/>
    <cellStyle name="백분율 2 5 4 3 3 2" xfId="21801"/>
    <cellStyle name="백분율 2 5 4 3 3 3" xfId="38521"/>
    <cellStyle name="백분율 2 5 4 3 4" xfId="8481"/>
    <cellStyle name="백분율 2 5 4 3 4 2" xfId="25221"/>
    <cellStyle name="백분율 2 5 4 3 4 3" xfId="41941"/>
    <cellStyle name="백분율 2 5 4 3 5" xfId="11901"/>
    <cellStyle name="백분율 2 5 4 3 5 2" xfId="28641"/>
    <cellStyle name="백분율 2 5 4 3 5 3" xfId="45361"/>
    <cellStyle name="백분율 2 5 4 3 6" xfId="15321"/>
    <cellStyle name="백분율 2 5 4 3 6 2" xfId="32061"/>
    <cellStyle name="백분율 2 5 4 3 6 3" xfId="48781"/>
    <cellStyle name="백분율 2 5 4 3 7" xfId="18805"/>
    <cellStyle name="백분율 2 5 4 3 8" xfId="35121"/>
    <cellStyle name="백분율 2 5 4 4" xfId="2081"/>
    <cellStyle name="백분율 2 5 4 4 2" xfId="5481"/>
    <cellStyle name="백분율 2 5 4 4 2 2" xfId="22221"/>
    <cellStyle name="백분율 2 5 4 4 2 3" xfId="38941"/>
    <cellStyle name="백분율 2 5 4 4 3" xfId="8901"/>
    <cellStyle name="백분율 2 5 4 4 3 2" xfId="25641"/>
    <cellStyle name="백분율 2 5 4 4 3 3" xfId="42361"/>
    <cellStyle name="백분율 2 5 4 4 4" xfId="12321"/>
    <cellStyle name="백분율 2 5 4 4 4 2" xfId="29061"/>
    <cellStyle name="백분율 2 5 4 4 4 3" xfId="45781"/>
    <cellStyle name="백분율 2 5 4 4 5" xfId="15741"/>
    <cellStyle name="백분율 2 5 4 4 5 2" xfId="32481"/>
    <cellStyle name="백분율 2 5 4 4 5 3" xfId="49201"/>
    <cellStyle name="백분율 2 5 4 4 6" xfId="19225"/>
    <cellStyle name="백분율 2 5 4 4 7" xfId="35541"/>
    <cellStyle name="백분율 2 5 4 5" xfId="3401"/>
    <cellStyle name="백분율 2 5 4 5 2" xfId="6801"/>
    <cellStyle name="백분율 2 5 4 5 2 2" xfId="23541"/>
    <cellStyle name="백분율 2 5 4 5 2 3" xfId="40261"/>
    <cellStyle name="백분율 2 5 4 5 3" xfId="10221"/>
    <cellStyle name="백분율 2 5 4 5 3 2" xfId="26961"/>
    <cellStyle name="백분율 2 5 4 5 3 3" xfId="43681"/>
    <cellStyle name="백분율 2 5 4 5 4" xfId="13641"/>
    <cellStyle name="백분율 2 5 4 5 4 2" xfId="30381"/>
    <cellStyle name="백분율 2 5 4 5 4 3" xfId="47101"/>
    <cellStyle name="백분율 2 5 4 5 5" xfId="17061"/>
    <cellStyle name="백분율 2 5 4 5 5 2" xfId="33801"/>
    <cellStyle name="백분율 2 5 4 5 5 3" xfId="50521"/>
    <cellStyle name="백분율 2 5 4 5 6" xfId="20545"/>
    <cellStyle name="백분율 2 5 4 5 7" xfId="36861"/>
    <cellStyle name="백분율 2 5 4 6" xfId="4221"/>
    <cellStyle name="백분율 2 5 4 6 2" xfId="7641"/>
    <cellStyle name="백분율 2 5 4 6 2 2" xfId="24381"/>
    <cellStyle name="백분율 2 5 4 6 2 3" xfId="41101"/>
    <cellStyle name="백분율 2 5 4 6 3" xfId="11061"/>
    <cellStyle name="백분율 2 5 4 6 3 2" xfId="27801"/>
    <cellStyle name="백분율 2 5 4 6 3 3" xfId="44521"/>
    <cellStyle name="백분율 2 5 4 6 4" xfId="14481"/>
    <cellStyle name="백분율 2 5 4 6 4 2" xfId="31221"/>
    <cellStyle name="백분율 2 5 4 6 4 3" xfId="47941"/>
    <cellStyle name="백분율 2 5 4 6 5" xfId="17965"/>
    <cellStyle name="백분율 2 5 4 6 6" xfId="37681"/>
    <cellStyle name="백분율 2 5 4 7" xfId="3821"/>
    <cellStyle name="백분율 2 5 4 7 2" xfId="20961"/>
    <cellStyle name="백분율 2 5 4 7 3" xfId="37281"/>
    <cellStyle name="백분율 2 5 4 8" xfId="7221"/>
    <cellStyle name="백분율 2 5 4 8 2" xfId="23961"/>
    <cellStyle name="백분율 2 5 4 8 3" xfId="40681"/>
    <cellStyle name="백분율 2 5 4 9" xfId="10641"/>
    <cellStyle name="백분율 2 5 4 9 2" xfId="27381"/>
    <cellStyle name="백분율 2 5 4 9 3" xfId="44101"/>
    <cellStyle name="백분율 2 5 5" xfId="754"/>
    <cellStyle name="백분율 2 5 5 10" xfId="14021"/>
    <cellStyle name="백분율 2 5 5 10 2" xfId="30761"/>
    <cellStyle name="백분율 2 5 5 10 3" xfId="47481"/>
    <cellStyle name="백분율 2 5 5 11" xfId="17505"/>
    <cellStyle name="백분율 2 5 5 12" xfId="34241"/>
    <cellStyle name="백분율 2 5 5 2" xfId="1061"/>
    <cellStyle name="백분율 2 5 5 2 2" xfId="2341"/>
    <cellStyle name="백분율 2 5 5 2 2 2" xfId="5741"/>
    <cellStyle name="백분율 2 5 5 2 2 2 2" xfId="22481"/>
    <cellStyle name="백분율 2 5 5 2 2 2 3" xfId="39201"/>
    <cellStyle name="백분율 2 5 5 2 2 3" xfId="9161"/>
    <cellStyle name="백분율 2 5 5 2 2 3 2" xfId="25901"/>
    <cellStyle name="백분율 2 5 5 2 2 3 3" xfId="42621"/>
    <cellStyle name="백분율 2 5 5 2 2 4" xfId="12581"/>
    <cellStyle name="백분율 2 5 5 2 2 4 2" xfId="29321"/>
    <cellStyle name="백분율 2 5 5 2 2 4 3" xfId="46041"/>
    <cellStyle name="백분율 2 5 5 2 2 5" xfId="16001"/>
    <cellStyle name="백분율 2 5 5 2 2 5 2" xfId="32741"/>
    <cellStyle name="백분율 2 5 5 2 2 5 3" xfId="49461"/>
    <cellStyle name="백분율 2 5 5 2 2 6" xfId="19485"/>
    <cellStyle name="백분율 2 5 5 2 2 7" xfId="35801"/>
    <cellStyle name="백분율 2 5 5 2 3" xfId="4461"/>
    <cellStyle name="백분율 2 5 5 2 3 2" xfId="21201"/>
    <cellStyle name="백분율 2 5 5 2 3 3" xfId="37921"/>
    <cellStyle name="백분율 2 5 5 2 4" xfId="7881"/>
    <cellStyle name="백분율 2 5 5 2 4 2" xfId="24621"/>
    <cellStyle name="백분율 2 5 5 2 4 3" xfId="41341"/>
    <cellStyle name="백분율 2 5 5 2 5" xfId="11301"/>
    <cellStyle name="백분율 2 5 5 2 5 2" xfId="28041"/>
    <cellStyle name="백분율 2 5 5 2 5 3" xfId="44761"/>
    <cellStyle name="백분율 2 5 5 2 6" xfId="14721"/>
    <cellStyle name="백분율 2 5 5 2 6 2" xfId="31461"/>
    <cellStyle name="백분율 2 5 5 2 6 3" xfId="48181"/>
    <cellStyle name="백분율 2 5 5 2 7" xfId="18205"/>
    <cellStyle name="백분율 2 5 5 2 8" xfId="34521"/>
    <cellStyle name="백분율 2 5 5 3" xfId="1621"/>
    <cellStyle name="백분율 2 5 5 3 2" xfId="2901"/>
    <cellStyle name="백분율 2 5 5 3 2 2" xfId="6301"/>
    <cellStyle name="백분율 2 5 5 3 2 2 2" xfId="23041"/>
    <cellStyle name="백분율 2 5 5 3 2 2 3" xfId="39761"/>
    <cellStyle name="백분율 2 5 5 3 2 3" xfId="9721"/>
    <cellStyle name="백분율 2 5 5 3 2 3 2" xfId="26461"/>
    <cellStyle name="백분율 2 5 5 3 2 3 3" xfId="43181"/>
    <cellStyle name="백분율 2 5 5 3 2 4" xfId="13141"/>
    <cellStyle name="백분율 2 5 5 3 2 4 2" xfId="29881"/>
    <cellStyle name="백분율 2 5 5 3 2 4 3" xfId="46601"/>
    <cellStyle name="백분율 2 5 5 3 2 5" xfId="16561"/>
    <cellStyle name="백분율 2 5 5 3 2 5 2" xfId="33301"/>
    <cellStyle name="백분율 2 5 5 3 2 5 3" xfId="50021"/>
    <cellStyle name="백분율 2 5 5 3 2 6" xfId="20045"/>
    <cellStyle name="백분율 2 5 5 3 2 7" xfId="36361"/>
    <cellStyle name="백분율 2 5 5 3 3" xfId="5021"/>
    <cellStyle name="백분율 2 5 5 3 3 2" xfId="21761"/>
    <cellStyle name="백분율 2 5 5 3 3 3" xfId="38481"/>
    <cellStyle name="백분율 2 5 5 3 4" xfId="8441"/>
    <cellStyle name="백분율 2 5 5 3 4 2" xfId="25181"/>
    <cellStyle name="백분율 2 5 5 3 4 3" xfId="41901"/>
    <cellStyle name="백분율 2 5 5 3 5" xfId="11861"/>
    <cellStyle name="백분율 2 5 5 3 5 2" xfId="28601"/>
    <cellStyle name="백분율 2 5 5 3 5 3" xfId="45321"/>
    <cellStyle name="백분율 2 5 5 3 6" xfId="15281"/>
    <cellStyle name="백분율 2 5 5 3 6 2" xfId="32021"/>
    <cellStyle name="백분율 2 5 5 3 6 3" xfId="48741"/>
    <cellStyle name="백분율 2 5 5 3 7" xfId="18765"/>
    <cellStyle name="백분율 2 5 5 3 8" xfId="35081"/>
    <cellStyle name="백분율 2 5 5 4" xfId="2041"/>
    <cellStyle name="백분율 2 5 5 4 2" xfId="5441"/>
    <cellStyle name="백분율 2 5 5 4 2 2" xfId="22181"/>
    <cellStyle name="백분율 2 5 5 4 2 3" xfId="38901"/>
    <cellStyle name="백분율 2 5 5 4 3" xfId="8861"/>
    <cellStyle name="백분율 2 5 5 4 3 2" xfId="25601"/>
    <cellStyle name="백분율 2 5 5 4 3 3" xfId="42321"/>
    <cellStyle name="백분율 2 5 5 4 4" xfId="12281"/>
    <cellStyle name="백분율 2 5 5 4 4 2" xfId="29021"/>
    <cellStyle name="백분율 2 5 5 4 4 3" xfId="45741"/>
    <cellStyle name="백분율 2 5 5 4 5" xfId="15701"/>
    <cellStyle name="백분율 2 5 5 4 5 2" xfId="32441"/>
    <cellStyle name="백분율 2 5 5 4 5 3" xfId="49161"/>
    <cellStyle name="백분율 2 5 5 4 6" xfId="19185"/>
    <cellStyle name="백분율 2 5 5 4 7" xfId="35501"/>
    <cellStyle name="백분율 2 5 5 5" xfId="3361"/>
    <cellStyle name="백분율 2 5 5 5 2" xfId="6761"/>
    <cellStyle name="백분율 2 5 5 5 2 2" xfId="23501"/>
    <cellStyle name="백분율 2 5 5 5 2 3" xfId="40221"/>
    <cellStyle name="백분율 2 5 5 5 3" xfId="10181"/>
    <cellStyle name="백분율 2 5 5 5 3 2" xfId="26921"/>
    <cellStyle name="백분율 2 5 5 5 3 3" xfId="43641"/>
    <cellStyle name="백분율 2 5 5 5 4" xfId="13601"/>
    <cellStyle name="백분율 2 5 5 5 4 2" xfId="30341"/>
    <cellStyle name="백분율 2 5 5 5 4 3" xfId="47061"/>
    <cellStyle name="백분율 2 5 5 5 5" xfId="17021"/>
    <cellStyle name="백분율 2 5 5 5 5 2" xfId="33761"/>
    <cellStyle name="백분율 2 5 5 5 5 3" xfId="50481"/>
    <cellStyle name="백분율 2 5 5 5 6" xfId="20505"/>
    <cellStyle name="백분율 2 5 5 5 7" xfId="36821"/>
    <cellStyle name="백분율 2 5 5 6" xfId="4181"/>
    <cellStyle name="백분율 2 5 5 6 2" xfId="7601"/>
    <cellStyle name="백분율 2 5 5 6 2 2" xfId="24341"/>
    <cellStyle name="백분율 2 5 5 6 2 3" xfId="41061"/>
    <cellStyle name="백분율 2 5 5 6 3" xfId="11021"/>
    <cellStyle name="백분율 2 5 5 6 3 2" xfId="27761"/>
    <cellStyle name="백분율 2 5 5 6 3 3" xfId="44481"/>
    <cellStyle name="백분율 2 5 5 6 4" xfId="14441"/>
    <cellStyle name="백분율 2 5 5 6 4 2" xfId="31181"/>
    <cellStyle name="백분율 2 5 5 6 4 3" xfId="47901"/>
    <cellStyle name="백분율 2 5 5 6 5" xfId="17925"/>
    <cellStyle name="백분율 2 5 5 6 6" xfId="37641"/>
    <cellStyle name="백분율 2 5 5 7" xfId="3781"/>
    <cellStyle name="백분율 2 5 5 7 2" xfId="20921"/>
    <cellStyle name="백분율 2 5 5 7 3" xfId="37241"/>
    <cellStyle name="백분율 2 5 5 8" xfId="7181"/>
    <cellStyle name="백분율 2 5 5 8 2" xfId="23921"/>
    <cellStyle name="백분율 2 5 5 8 3" xfId="40641"/>
    <cellStyle name="백분율 2 5 5 9" xfId="10601"/>
    <cellStyle name="백분율 2 5 5 9 2" xfId="27341"/>
    <cellStyle name="백분율 2 5 5 9 3" xfId="44061"/>
    <cellStyle name="백분율 2 5 6" xfId="1021"/>
    <cellStyle name="백분율 2 5 6 2" xfId="2301"/>
    <cellStyle name="백분율 2 5 6 2 2" xfId="5701"/>
    <cellStyle name="백분율 2 5 6 2 2 2" xfId="22441"/>
    <cellStyle name="백분율 2 5 6 2 2 3" xfId="39161"/>
    <cellStyle name="백분율 2 5 6 2 3" xfId="9121"/>
    <cellStyle name="백분율 2 5 6 2 3 2" xfId="25861"/>
    <cellStyle name="백분율 2 5 6 2 3 3" xfId="42581"/>
    <cellStyle name="백분율 2 5 6 2 4" xfId="12541"/>
    <cellStyle name="백분율 2 5 6 2 4 2" xfId="29281"/>
    <cellStyle name="백분율 2 5 6 2 4 3" xfId="46001"/>
    <cellStyle name="백분율 2 5 6 2 5" xfId="15961"/>
    <cellStyle name="백분율 2 5 6 2 5 2" xfId="32701"/>
    <cellStyle name="백분율 2 5 6 2 5 3" xfId="49421"/>
    <cellStyle name="백분율 2 5 6 2 6" xfId="19445"/>
    <cellStyle name="백분율 2 5 6 2 7" xfId="35761"/>
    <cellStyle name="백분율 2 5 6 3" xfId="4421"/>
    <cellStyle name="백분율 2 5 6 3 2" xfId="21161"/>
    <cellStyle name="백분율 2 5 6 3 3" xfId="37881"/>
    <cellStyle name="백분율 2 5 6 4" xfId="7841"/>
    <cellStyle name="백분율 2 5 6 4 2" xfId="24581"/>
    <cellStyle name="백분율 2 5 6 4 3" xfId="41301"/>
    <cellStyle name="백분율 2 5 6 5" xfId="11261"/>
    <cellStyle name="백분율 2 5 6 5 2" xfId="28001"/>
    <cellStyle name="백분율 2 5 6 5 3" xfId="44721"/>
    <cellStyle name="백분율 2 5 6 6" xfId="14681"/>
    <cellStyle name="백분율 2 5 6 6 2" xfId="31421"/>
    <cellStyle name="백분율 2 5 6 6 3" xfId="48141"/>
    <cellStyle name="백분율 2 5 6 7" xfId="18165"/>
    <cellStyle name="백분율 2 5 6 8" xfId="34481"/>
    <cellStyle name="백분율 2 5 7" xfId="1441"/>
    <cellStyle name="백분율 2 5 7 2" xfId="2721"/>
    <cellStyle name="백분율 2 5 7 2 2" xfId="6121"/>
    <cellStyle name="백분율 2 5 7 2 2 2" xfId="22861"/>
    <cellStyle name="백분율 2 5 7 2 2 3" xfId="39581"/>
    <cellStyle name="백분율 2 5 7 2 3" xfId="9541"/>
    <cellStyle name="백분율 2 5 7 2 3 2" xfId="26281"/>
    <cellStyle name="백분율 2 5 7 2 3 3" xfId="43001"/>
    <cellStyle name="백분율 2 5 7 2 4" xfId="12961"/>
    <cellStyle name="백분율 2 5 7 2 4 2" xfId="29701"/>
    <cellStyle name="백분율 2 5 7 2 4 3" xfId="46421"/>
    <cellStyle name="백분율 2 5 7 2 5" xfId="16381"/>
    <cellStyle name="백분율 2 5 7 2 5 2" xfId="33121"/>
    <cellStyle name="백분율 2 5 7 2 5 3" xfId="49841"/>
    <cellStyle name="백분율 2 5 7 2 6" xfId="19865"/>
    <cellStyle name="백분율 2 5 7 2 7" xfId="36181"/>
    <cellStyle name="백분율 2 5 7 3" xfId="4841"/>
    <cellStyle name="백분율 2 5 7 3 2" xfId="21581"/>
    <cellStyle name="백분율 2 5 7 3 3" xfId="38301"/>
    <cellStyle name="백분율 2 5 7 4" xfId="8261"/>
    <cellStyle name="백분율 2 5 7 4 2" xfId="25001"/>
    <cellStyle name="백분율 2 5 7 4 3" xfId="41721"/>
    <cellStyle name="백분율 2 5 7 5" xfId="11681"/>
    <cellStyle name="백분율 2 5 7 5 2" xfId="28421"/>
    <cellStyle name="백분율 2 5 7 5 3" xfId="45141"/>
    <cellStyle name="백분율 2 5 7 6" xfId="15101"/>
    <cellStyle name="백분율 2 5 7 6 2" xfId="31841"/>
    <cellStyle name="백분율 2 5 7 6 3" xfId="48561"/>
    <cellStyle name="백분율 2 5 7 7" xfId="18585"/>
    <cellStyle name="백분율 2 5 7 8" xfId="34901"/>
    <cellStyle name="백분율 2 5 8" xfId="1861"/>
    <cellStyle name="백분율 2 5 8 2" xfId="5261"/>
    <cellStyle name="백분율 2 5 8 2 2" xfId="22001"/>
    <cellStyle name="백분율 2 5 8 2 3" xfId="38721"/>
    <cellStyle name="백분율 2 5 8 3" xfId="8681"/>
    <cellStyle name="백분율 2 5 8 3 2" xfId="25421"/>
    <cellStyle name="백분율 2 5 8 3 3" xfId="42141"/>
    <cellStyle name="백분율 2 5 8 4" xfId="12101"/>
    <cellStyle name="백분율 2 5 8 4 2" xfId="28841"/>
    <cellStyle name="백분율 2 5 8 4 3" xfId="45561"/>
    <cellStyle name="백분율 2 5 8 5" xfId="15521"/>
    <cellStyle name="백분율 2 5 8 5 2" xfId="32261"/>
    <cellStyle name="백분율 2 5 8 5 3" xfId="48981"/>
    <cellStyle name="백분율 2 5 8 6" xfId="19005"/>
    <cellStyle name="백분율 2 5 8 7" xfId="35321"/>
    <cellStyle name="백분율 2 5 9" xfId="3141"/>
    <cellStyle name="백분율 2 5 9 2" xfId="6541"/>
    <cellStyle name="백분율 2 5 9 2 2" xfId="23281"/>
    <cellStyle name="백분율 2 5 9 2 3" xfId="40001"/>
    <cellStyle name="백분율 2 5 9 3" xfId="9961"/>
    <cellStyle name="백분율 2 5 9 3 2" xfId="26701"/>
    <cellStyle name="백분율 2 5 9 3 3" xfId="43421"/>
    <cellStyle name="백분율 2 5 9 4" xfId="13381"/>
    <cellStyle name="백분율 2 5 9 4 2" xfId="30121"/>
    <cellStyle name="백분율 2 5 9 4 3" xfId="46841"/>
    <cellStyle name="백분율 2 5 9 5" xfId="16801"/>
    <cellStyle name="백분율 2 5 9 5 2" xfId="33541"/>
    <cellStyle name="백분율 2 5 9 5 3" xfId="50261"/>
    <cellStyle name="백분율 2 5 9 6" xfId="20285"/>
    <cellStyle name="백분율 2 5 9 7" xfId="36601"/>
    <cellStyle name="백분율 2 6" xfId="594"/>
    <cellStyle name="백분율 2 6 10" xfId="10441"/>
    <cellStyle name="백분율 2 6 10 2" xfId="27181"/>
    <cellStyle name="백분율 2 6 10 3" xfId="43901"/>
    <cellStyle name="백분율 2 6 11" xfId="13844"/>
    <cellStyle name="백분율 2 6 11 2" xfId="30584"/>
    <cellStyle name="백분율 2 6 11 3" xfId="47304"/>
    <cellStyle name="백분율 2 6 12" xfId="17345"/>
    <cellStyle name="백분율 2 6 13" xfId="34081"/>
    <cellStyle name="백분율 2 6 2" xfId="814"/>
    <cellStyle name="백분율 2 6 2 10" xfId="14081"/>
    <cellStyle name="백분율 2 6 2 10 2" xfId="30821"/>
    <cellStyle name="백분율 2 6 2 10 3" xfId="47541"/>
    <cellStyle name="백분율 2 6 2 11" xfId="17565"/>
    <cellStyle name="백분율 2 6 2 12" xfId="34301"/>
    <cellStyle name="백분율 2 6 2 2" xfId="1281"/>
    <cellStyle name="백분율 2 6 2 2 2" xfId="2561"/>
    <cellStyle name="백분율 2 6 2 2 2 2" xfId="5961"/>
    <cellStyle name="백분율 2 6 2 2 2 2 2" xfId="22701"/>
    <cellStyle name="백분율 2 6 2 2 2 2 3" xfId="39421"/>
    <cellStyle name="백분율 2 6 2 2 2 3" xfId="9381"/>
    <cellStyle name="백분율 2 6 2 2 2 3 2" xfId="26121"/>
    <cellStyle name="백분율 2 6 2 2 2 3 3" xfId="42841"/>
    <cellStyle name="백분율 2 6 2 2 2 4" xfId="12801"/>
    <cellStyle name="백분율 2 6 2 2 2 4 2" xfId="29541"/>
    <cellStyle name="백분율 2 6 2 2 2 4 3" xfId="46261"/>
    <cellStyle name="백분율 2 6 2 2 2 5" xfId="16221"/>
    <cellStyle name="백분율 2 6 2 2 2 5 2" xfId="32961"/>
    <cellStyle name="백분율 2 6 2 2 2 5 3" xfId="49681"/>
    <cellStyle name="백분율 2 6 2 2 2 6" xfId="19705"/>
    <cellStyle name="백분율 2 6 2 2 2 7" xfId="36021"/>
    <cellStyle name="백분율 2 6 2 2 3" xfId="4681"/>
    <cellStyle name="백분율 2 6 2 2 3 2" xfId="21421"/>
    <cellStyle name="백분율 2 6 2 2 3 3" xfId="38141"/>
    <cellStyle name="백분율 2 6 2 2 4" xfId="8101"/>
    <cellStyle name="백분율 2 6 2 2 4 2" xfId="24841"/>
    <cellStyle name="백분율 2 6 2 2 4 3" xfId="41561"/>
    <cellStyle name="백분율 2 6 2 2 5" xfId="11521"/>
    <cellStyle name="백분율 2 6 2 2 5 2" xfId="28261"/>
    <cellStyle name="백분율 2 6 2 2 5 3" xfId="44981"/>
    <cellStyle name="백분율 2 6 2 2 6" xfId="14941"/>
    <cellStyle name="백분율 2 6 2 2 6 2" xfId="31681"/>
    <cellStyle name="백분율 2 6 2 2 6 3" xfId="48401"/>
    <cellStyle name="백분율 2 6 2 2 7" xfId="18425"/>
    <cellStyle name="백분율 2 6 2 2 8" xfId="34741"/>
    <cellStyle name="백분율 2 6 2 3" xfId="1681"/>
    <cellStyle name="백분율 2 6 2 3 2" xfId="2961"/>
    <cellStyle name="백분율 2 6 2 3 2 2" xfId="6361"/>
    <cellStyle name="백분율 2 6 2 3 2 2 2" xfId="23101"/>
    <cellStyle name="백분율 2 6 2 3 2 2 3" xfId="39821"/>
    <cellStyle name="백분율 2 6 2 3 2 3" xfId="9781"/>
    <cellStyle name="백분율 2 6 2 3 2 3 2" xfId="26521"/>
    <cellStyle name="백분율 2 6 2 3 2 3 3" xfId="43241"/>
    <cellStyle name="백분율 2 6 2 3 2 4" xfId="13201"/>
    <cellStyle name="백분율 2 6 2 3 2 4 2" xfId="29941"/>
    <cellStyle name="백분율 2 6 2 3 2 4 3" xfId="46661"/>
    <cellStyle name="백분율 2 6 2 3 2 5" xfId="16621"/>
    <cellStyle name="백분율 2 6 2 3 2 5 2" xfId="33361"/>
    <cellStyle name="백분율 2 6 2 3 2 5 3" xfId="50081"/>
    <cellStyle name="백분율 2 6 2 3 2 6" xfId="20105"/>
    <cellStyle name="백분율 2 6 2 3 2 7" xfId="36421"/>
    <cellStyle name="백분율 2 6 2 3 3" xfId="5081"/>
    <cellStyle name="백분율 2 6 2 3 3 2" xfId="21821"/>
    <cellStyle name="백분율 2 6 2 3 3 3" xfId="38541"/>
    <cellStyle name="백분율 2 6 2 3 4" xfId="8501"/>
    <cellStyle name="백분율 2 6 2 3 4 2" xfId="25241"/>
    <cellStyle name="백분율 2 6 2 3 4 3" xfId="41961"/>
    <cellStyle name="백분율 2 6 2 3 5" xfId="11921"/>
    <cellStyle name="백분율 2 6 2 3 5 2" xfId="28661"/>
    <cellStyle name="백분율 2 6 2 3 5 3" xfId="45381"/>
    <cellStyle name="백분율 2 6 2 3 6" xfId="15341"/>
    <cellStyle name="백분율 2 6 2 3 6 2" xfId="32081"/>
    <cellStyle name="백분율 2 6 2 3 6 3" xfId="48801"/>
    <cellStyle name="백분율 2 6 2 3 7" xfId="18825"/>
    <cellStyle name="백분율 2 6 2 3 8" xfId="35141"/>
    <cellStyle name="백분율 2 6 2 4" xfId="2101"/>
    <cellStyle name="백분율 2 6 2 4 2" xfId="5501"/>
    <cellStyle name="백분율 2 6 2 4 2 2" xfId="22241"/>
    <cellStyle name="백분율 2 6 2 4 2 3" xfId="38961"/>
    <cellStyle name="백분율 2 6 2 4 3" xfId="8921"/>
    <cellStyle name="백분율 2 6 2 4 3 2" xfId="25661"/>
    <cellStyle name="백분율 2 6 2 4 3 3" xfId="42381"/>
    <cellStyle name="백분율 2 6 2 4 4" xfId="12341"/>
    <cellStyle name="백분율 2 6 2 4 4 2" xfId="29081"/>
    <cellStyle name="백분율 2 6 2 4 4 3" xfId="45801"/>
    <cellStyle name="백분율 2 6 2 4 5" xfId="15761"/>
    <cellStyle name="백분율 2 6 2 4 5 2" xfId="32501"/>
    <cellStyle name="백분율 2 6 2 4 5 3" xfId="49221"/>
    <cellStyle name="백분율 2 6 2 4 6" xfId="19245"/>
    <cellStyle name="백분율 2 6 2 4 7" xfId="35561"/>
    <cellStyle name="백분율 2 6 2 5" xfId="3421"/>
    <cellStyle name="백분율 2 6 2 5 2" xfId="6821"/>
    <cellStyle name="백분율 2 6 2 5 2 2" xfId="23561"/>
    <cellStyle name="백분율 2 6 2 5 2 3" xfId="40281"/>
    <cellStyle name="백분율 2 6 2 5 3" xfId="10241"/>
    <cellStyle name="백분율 2 6 2 5 3 2" xfId="26981"/>
    <cellStyle name="백분율 2 6 2 5 3 3" xfId="43701"/>
    <cellStyle name="백분율 2 6 2 5 4" xfId="13661"/>
    <cellStyle name="백분율 2 6 2 5 4 2" xfId="30401"/>
    <cellStyle name="백분율 2 6 2 5 4 3" xfId="47121"/>
    <cellStyle name="백분율 2 6 2 5 5" xfId="17081"/>
    <cellStyle name="백분율 2 6 2 5 5 2" xfId="33821"/>
    <cellStyle name="백분율 2 6 2 5 5 3" xfId="50541"/>
    <cellStyle name="백분율 2 6 2 5 6" xfId="20565"/>
    <cellStyle name="백분율 2 6 2 5 7" xfId="36881"/>
    <cellStyle name="백분율 2 6 2 6" xfId="4241"/>
    <cellStyle name="백분율 2 6 2 6 2" xfId="7661"/>
    <cellStyle name="백분율 2 6 2 6 2 2" xfId="24401"/>
    <cellStyle name="백분율 2 6 2 6 2 3" xfId="41121"/>
    <cellStyle name="백분율 2 6 2 6 3" xfId="11081"/>
    <cellStyle name="백분율 2 6 2 6 3 2" xfId="27821"/>
    <cellStyle name="백분율 2 6 2 6 3 3" xfId="44541"/>
    <cellStyle name="백분율 2 6 2 6 4" xfId="14501"/>
    <cellStyle name="백분율 2 6 2 6 4 2" xfId="31241"/>
    <cellStyle name="백분율 2 6 2 6 4 3" xfId="47961"/>
    <cellStyle name="백분율 2 6 2 6 5" xfId="17985"/>
    <cellStyle name="백분율 2 6 2 6 6" xfId="37701"/>
    <cellStyle name="백분율 2 6 2 7" xfId="3841"/>
    <cellStyle name="백분율 2 6 2 7 2" xfId="20981"/>
    <cellStyle name="백분율 2 6 2 7 3" xfId="37301"/>
    <cellStyle name="백분율 2 6 2 8" xfId="7241"/>
    <cellStyle name="백분율 2 6 2 8 2" xfId="23981"/>
    <cellStyle name="백분율 2 6 2 8 3" xfId="40701"/>
    <cellStyle name="백분율 2 6 2 9" xfId="10661"/>
    <cellStyle name="백분율 2 6 2 9 2" xfId="27401"/>
    <cellStyle name="백분율 2 6 2 9 3" xfId="44121"/>
    <cellStyle name="백분율 2 6 3" xfId="1121"/>
    <cellStyle name="백분율 2 6 3 2" xfId="2401"/>
    <cellStyle name="백분율 2 6 3 2 2" xfId="5801"/>
    <cellStyle name="백분율 2 6 3 2 2 2" xfId="22541"/>
    <cellStyle name="백분율 2 6 3 2 2 3" xfId="39261"/>
    <cellStyle name="백분율 2 6 3 2 3" xfId="9221"/>
    <cellStyle name="백분율 2 6 3 2 3 2" xfId="25961"/>
    <cellStyle name="백분율 2 6 3 2 3 3" xfId="42681"/>
    <cellStyle name="백분율 2 6 3 2 4" xfId="12641"/>
    <cellStyle name="백분율 2 6 3 2 4 2" xfId="29381"/>
    <cellStyle name="백분율 2 6 3 2 4 3" xfId="46101"/>
    <cellStyle name="백분율 2 6 3 2 5" xfId="16061"/>
    <cellStyle name="백분율 2 6 3 2 5 2" xfId="32801"/>
    <cellStyle name="백분율 2 6 3 2 5 3" xfId="49521"/>
    <cellStyle name="백분율 2 6 3 2 6" xfId="19545"/>
    <cellStyle name="백분율 2 6 3 2 7" xfId="35861"/>
    <cellStyle name="백분율 2 6 3 3" xfId="4521"/>
    <cellStyle name="백분율 2 6 3 3 2" xfId="21261"/>
    <cellStyle name="백분율 2 6 3 3 3" xfId="37981"/>
    <cellStyle name="백분율 2 6 3 4" xfId="7941"/>
    <cellStyle name="백분율 2 6 3 4 2" xfId="24681"/>
    <cellStyle name="백분율 2 6 3 4 3" xfId="41401"/>
    <cellStyle name="백분율 2 6 3 5" xfId="11361"/>
    <cellStyle name="백분율 2 6 3 5 2" xfId="28101"/>
    <cellStyle name="백분율 2 6 3 5 3" xfId="44821"/>
    <cellStyle name="백분율 2 6 3 6" xfId="14781"/>
    <cellStyle name="백분율 2 6 3 6 2" xfId="31521"/>
    <cellStyle name="백분율 2 6 3 6 3" xfId="48241"/>
    <cellStyle name="백분율 2 6 3 7" xfId="18265"/>
    <cellStyle name="백분율 2 6 3 8" xfId="34581"/>
    <cellStyle name="백분율 2 6 4" xfId="1461"/>
    <cellStyle name="백분율 2 6 4 2" xfId="2741"/>
    <cellStyle name="백분율 2 6 4 2 2" xfId="6141"/>
    <cellStyle name="백분율 2 6 4 2 2 2" xfId="22881"/>
    <cellStyle name="백분율 2 6 4 2 2 3" xfId="39601"/>
    <cellStyle name="백분율 2 6 4 2 3" xfId="9561"/>
    <cellStyle name="백분율 2 6 4 2 3 2" xfId="26301"/>
    <cellStyle name="백분율 2 6 4 2 3 3" xfId="43021"/>
    <cellStyle name="백분율 2 6 4 2 4" xfId="12981"/>
    <cellStyle name="백분율 2 6 4 2 4 2" xfId="29721"/>
    <cellStyle name="백분율 2 6 4 2 4 3" xfId="46441"/>
    <cellStyle name="백분율 2 6 4 2 5" xfId="16401"/>
    <cellStyle name="백분율 2 6 4 2 5 2" xfId="33141"/>
    <cellStyle name="백분율 2 6 4 2 5 3" xfId="49861"/>
    <cellStyle name="백분율 2 6 4 2 6" xfId="19885"/>
    <cellStyle name="백분율 2 6 4 2 7" xfId="36201"/>
    <cellStyle name="백분율 2 6 4 3" xfId="4861"/>
    <cellStyle name="백분율 2 6 4 3 2" xfId="21601"/>
    <cellStyle name="백분율 2 6 4 3 3" xfId="38321"/>
    <cellStyle name="백분율 2 6 4 4" xfId="8281"/>
    <cellStyle name="백분율 2 6 4 4 2" xfId="25021"/>
    <cellStyle name="백분율 2 6 4 4 3" xfId="41741"/>
    <cellStyle name="백분율 2 6 4 5" xfId="11701"/>
    <cellStyle name="백분율 2 6 4 5 2" xfId="28441"/>
    <cellStyle name="백분율 2 6 4 5 3" xfId="45161"/>
    <cellStyle name="백분율 2 6 4 6" xfId="15121"/>
    <cellStyle name="백분율 2 6 4 6 2" xfId="31861"/>
    <cellStyle name="백분율 2 6 4 6 3" xfId="48581"/>
    <cellStyle name="백분율 2 6 4 7" xfId="18605"/>
    <cellStyle name="백분율 2 6 4 8" xfId="34921"/>
    <cellStyle name="백분율 2 6 5" xfId="1881"/>
    <cellStyle name="백분율 2 6 5 2" xfId="5281"/>
    <cellStyle name="백분율 2 6 5 2 2" xfId="22021"/>
    <cellStyle name="백분율 2 6 5 2 3" xfId="38741"/>
    <cellStyle name="백분율 2 6 5 3" xfId="8701"/>
    <cellStyle name="백분율 2 6 5 3 2" xfId="25441"/>
    <cellStyle name="백분율 2 6 5 3 3" xfId="42161"/>
    <cellStyle name="백분율 2 6 5 4" xfId="12121"/>
    <cellStyle name="백분율 2 6 5 4 2" xfId="28861"/>
    <cellStyle name="백분율 2 6 5 4 3" xfId="45581"/>
    <cellStyle name="백분율 2 6 5 5" xfId="15541"/>
    <cellStyle name="백분율 2 6 5 5 2" xfId="32281"/>
    <cellStyle name="백분율 2 6 5 5 3" xfId="49001"/>
    <cellStyle name="백분율 2 6 5 6" xfId="19025"/>
    <cellStyle name="백분율 2 6 5 7" xfId="35341"/>
    <cellStyle name="백분율 2 6 6" xfId="3201"/>
    <cellStyle name="백분율 2 6 6 2" xfId="6601"/>
    <cellStyle name="백분율 2 6 6 2 2" xfId="23341"/>
    <cellStyle name="백분율 2 6 6 2 3" xfId="40061"/>
    <cellStyle name="백분율 2 6 6 3" xfId="10021"/>
    <cellStyle name="백분율 2 6 6 3 2" xfId="26761"/>
    <cellStyle name="백분율 2 6 6 3 3" xfId="43481"/>
    <cellStyle name="백분율 2 6 6 4" xfId="13441"/>
    <cellStyle name="백분율 2 6 6 4 2" xfId="30181"/>
    <cellStyle name="백분율 2 6 6 4 3" xfId="46901"/>
    <cellStyle name="백분율 2 6 6 5" xfId="16861"/>
    <cellStyle name="백분율 2 6 6 5 2" xfId="33601"/>
    <cellStyle name="백분율 2 6 6 5 3" xfId="50321"/>
    <cellStyle name="백분율 2 6 6 6" xfId="20345"/>
    <cellStyle name="백분율 2 6 6 7" xfId="36661"/>
    <cellStyle name="백분율 2 6 7" xfId="4021"/>
    <cellStyle name="백분율 2 6 7 2" xfId="7441"/>
    <cellStyle name="백분율 2 6 7 2 2" xfId="24181"/>
    <cellStyle name="백분율 2 6 7 2 3" xfId="40901"/>
    <cellStyle name="백분율 2 6 7 3" xfId="10861"/>
    <cellStyle name="백분율 2 6 7 3 2" xfId="27601"/>
    <cellStyle name="백분율 2 6 7 3 3" xfId="44321"/>
    <cellStyle name="백분율 2 6 7 4" xfId="14281"/>
    <cellStyle name="백분율 2 6 7 4 2" xfId="31021"/>
    <cellStyle name="백분율 2 6 7 4 3" xfId="47741"/>
    <cellStyle name="백분율 2 6 7 5" xfId="17765"/>
    <cellStyle name="백분율 2 6 7 6" xfId="37481"/>
    <cellStyle name="백분율 2 6 8" xfId="3621"/>
    <cellStyle name="백분율 2 6 8 2" xfId="20761"/>
    <cellStyle name="백분율 2 6 8 3" xfId="37081"/>
    <cellStyle name="백분율 2 6 9" xfId="7021"/>
    <cellStyle name="백분율 2 6 9 2" xfId="23761"/>
    <cellStyle name="백분율 2 6 9 3" xfId="40481"/>
    <cellStyle name="백분율 2 7" xfId="614"/>
    <cellStyle name="백분율 2 7 10" xfId="10461"/>
    <cellStyle name="백분율 2 7 10 2" xfId="27201"/>
    <cellStyle name="백분율 2 7 10 3" xfId="43921"/>
    <cellStyle name="백분율 2 7 11" xfId="13881"/>
    <cellStyle name="백분율 2 7 11 2" xfId="30621"/>
    <cellStyle name="백분율 2 7 11 3" xfId="47341"/>
    <cellStyle name="백분율 2 7 12" xfId="17365"/>
    <cellStyle name="백분율 2 7 13" xfId="34101"/>
    <cellStyle name="백분율 2 7 2" xfId="834"/>
    <cellStyle name="백분율 2 7 2 10" xfId="14101"/>
    <cellStyle name="백분율 2 7 2 10 2" xfId="30841"/>
    <cellStyle name="백분율 2 7 2 10 3" xfId="47561"/>
    <cellStyle name="백분율 2 7 2 11" xfId="17585"/>
    <cellStyle name="백분율 2 7 2 12" xfId="34321"/>
    <cellStyle name="백분율 2 7 2 2" xfId="1301"/>
    <cellStyle name="백분율 2 7 2 2 2" xfId="2581"/>
    <cellStyle name="백분율 2 7 2 2 2 2" xfId="5981"/>
    <cellStyle name="백분율 2 7 2 2 2 2 2" xfId="22721"/>
    <cellStyle name="백분율 2 7 2 2 2 2 3" xfId="39441"/>
    <cellStyle name="백분율 2 7 2 2 2 3" xfId="9401"/>
    <cellStyle name="백분율 2 7 2 2 2 3 2" xfId="26141"/>
    <cellStyle name="백분율 2 7 2 2 2 3 3" xfId="42861"/>
    <cellStyle name="백분율 2 7 2 2 2 4" xfId="12821"/>
    <cellStyle name="백분율 2 7 2 2 2 4 2" xfId="29561"/>
    <cellStyle name="백분율 2 7 2 2 2 4 3" xfId="46281"/>
    <cellStyle name="백분율 2 7 2 2 2 5" xfId="16241"/>
    <cellStyle name="백분율 2 7 2 2 2 5 2" xfId="32981"/>
    <cellStyle name="백분율 2 7 2 2 2 5 3" xfId="49701"/>
    <cellStyle name="백분율 2 7 2 2 2 6" xfId="19725"/>
    <cellStyle name="백분율 2 7 2 2 2 7" xfId="36041"/>
    <cellStyle name="백분율 2 7 2 2 3" xfId="4701"/>
    <cellStyle name="백분율 2 7 2 2 3 2" xfId="21441"/>
    <cellStyle name="백분율 2 7 2 2 3 3" xfId="38161"/>
    <cellStyle name="백분율 2 7 2 2 4" xfId="8121"/>
    <cellStyle name="백분율 2 7 2 2 4 2" xfId="24861"/>
    <cellStyle name="백분율 2 7 2 2 4 3" xfId="41581"/>
    <cellStyle name="백분율 2 7 2 2 5" xfId="11541"/>
    <cellStyle name="백분율 2 7 2 2 5 2" xfId="28281"/>
    <cellStyle name="백분율 2 7 2 2 5 3" xfId="45001"/>
    <cellStyle name="백분율 2 7 2 2 6" xfId="14961"/>
    <cellStyle name="백분율 2 7 2 2 6 2" xfId="31701"/>
    <cellStyle name="백분율 2 7 2 2 6 3" xfId="48421"/>
    <cellStyle name="백분율 2 7 2 2 7" xfId="18445"/>
    <cellStyle name="백분율 2 7 2 2 8" xfId="34761"/>
    <cellStyle name="백분율 2 7 2 3" xfId="1701"/>
    <cellStyle name="백분율 2 7 2 3 2" xfId="2981"/>
    <cellStyle name="백분율 2 7 2 3 2 2" xfId="6381"/>
    <cellStyle name="백분율 2 7 2 3 2 2 2" xfId="23121"/>
    <cellStyle name="백분율 2 7 2 3 2 2 3" xfId="39841"/>
    <cellStyle name="백분율 2 7 2 3 2 3" xfId="9801"/>
    <cellStyle name="백분율 2 7 2 3 2 3 2" xfId="26541"/>
    <cellStyle name="백분율 2 7 2 3 2 3 3" xfId="43261"/>
    <cellStyle name="백분율 2 7 2 3 2 4" xfId="13221"/>
    <cellStyle name="백분율 2 7 2 3 2 4 2" xfId="29961"/>
    <cellStyle name="백분율 2 7 2 3 2 4 3" xfId="46681"/>
    <cellStyle name="백분율 2 7 2 3 2 5" xfId="16641"/>
    <cellStyle name="백분율 2 7 2 3 2 5 2" xfId="33381"/>
    <cellStyle name="백분율 2 7 2 3 2 5 3" xfId="50101"/>
    <cellStyle name="백분율 2 7 2 3 2 6" xfId="20125"/>
    <cellStyle name="백분율 2 7 2 3 2 7" xfId="36441"/>
    <cellStyle name="백분율 2 7 2 3 3" xfId="5101"/>
    <cellStyle name="백분율 2 7 2 3 3 2" xfId="21841"/>
    <cellStyle name="백분율 2 7 2 3 3 3" xfId="38561"/>
    <cellStyle name="백분율 2 7 2 3 4" xfId="8521"/>
    <cellStyle name="백분율 2 7 2 3 4 2" xfId="25261"/>
    <cellStyle name="백분율 2 7 2 3 4 3" xfId="41981"/>
    <cellStyle name="백분율 2 7 2 3 5" xfId="11941"/>
    <cellStyle name="백분율 2 7 2 3 5 2" xfId="28681"/>
    <cellStyle name="백분율 2 7 2 3 5 3" xfId="45401"/>
    <cellStyle name="백분율 2 7 2 3 6" xfId="15361"/>
    <cellStyle name="백분율 2 7 2 3 6 2" xfId="32101"/>
    <cellStyle name="백분율 2 7 2 3 6 3" xfId="48821"/>
    <cellStyle name="백분율 2 7 2 3 7" xfId="18845"/>
    <cellStyle name="백분율 2 7 2 3 8" xfId="35161"/>
    <cellStyle name="백분율 2 7 2 4" xfId="2121"/>
    <cellStyle name="백분율 2 7 2 4 2" xfId="5521"/>
    <cellStyle name="백분율 2 7 2 4 2 2" xfId="22261"/>
    <cellStyle name="백분율 2 7 2 4 2 3" xfId="38981"/>
    <cellStyle name="백분율 2 7 2 4 3" xfId="8941"/>
    <cellStyle name="백분율 2 7 2 4 3 2" xfId="25681"/>
    <cellStyle name="백분율 2 7 2 4 3 3" xfId="42401"/>
    <cellStyle name="백분율 2 7 2 4 4" xfId="12361"/>
    <cellStyle name="백분율 2 7 2 4 4 2" xfId="29101"/>
    <cellStyle name="백분율 2 7 2 4 4 3" xfId="45821"/>
    <cellStyle name="백분율 2 7 2 4 5" xfId="15781"/>
    <cellStyle name="백분율 2 7 2 4 5 2" xfId="32521"/>
    <cellStyle name="백분율 2 7 2 4 5 3" xfId="49241"/>
    <cellStyle name="백분율 2 7 2 4 6" xfId="19265"/>
    <cellStyle name="백분율 2 7 2 4 7" xfId="35581"/>
    <cellStyle name="백분율 2 7 2 5" xfId="3441"/>
    <cellStyle name="백분율 2 7 2 5 2" xfId="6841"/>
    <cellStyle name="백분율 2 7 2 5 2 2" xfId="23581"/>
    <cellStyle name="백분율 2 7 2 5 2 3" xfId="40301"/>
    <cellStyle name="백분율 2 7 2 5 3" xfId="10261"/>
    <cellStyle name="백분율 2 7 2 5 3 2" xfId="27001"/>
    <cellStyle name="백분율 2 7 2 5 3 3" xfId="43721"/>
    <cellStyle name="백분율 2 7 2 5 4" xfId="13681"/>
    <cellStyle name="백분율 2 7 2 5 4 2" xfId="30421"/>
    <cellStyle name="백분율 2 7 2 5 4 3" xfId="47141"/>
    <cellStyle name="백분율 2 7 2 5 5" xfId="17101"/>
    <cellStyle name="백분율 2 7 2 5 5 2" xfId="33841"/>
    <cellStyle name="백분율 2 7 2 5 5 3" xfId="50561"/>
    <cellStyle name="백분율 2 7 2 5 6" xfId="20585"/>
    <cellStyle name="백분율 2 7 2 5 7" xfId="36901"/>
    <cellStyle name="백분율 2 7 2 6" xfId="4261"/>
    <cellStyle name="백분율 2 7 2 6 2" xfId="7681"/>
    <cellStyle name="백분율 2 7 2 6 2 2" xfId="24421"/>
    <cellStyle name="백분율 2 7 2 6 2 3" xfId="41141"/>
    <cellStyle name="백분율 2 7 2 6 3" xfId="11101"/>
    <cellStyle name="백분율 2 7 2 6 3 2" xfId="27841"/>
    <cellStyle name="백분율 2 7 2 6 3 3" xfId="44561"/>
    <cellStyle name="백분율 2 7 2 6 4" xfId="14521"/>
    <cellStyle name="백분율 2 7 2 6 4 2" xfId="31261"/>
    <cellStyle name="백분율 2 7 2 6 4 3" xfId="47981"/>
    <cellStyle name="백분율 2 7 2 6 5" xfId="18005"/>
    <cellStyle name="백분율 2 7 2 6 6" xfId="37721"/>
    <cellStyle name="백분율 2 7 2 7" xfId="3861"/>
    <cellStyle name="백분율 2 7 2 7 2" xfId="21001"/>
    <cellStyle name="백분율 2 7 2 7 3" xfId="37321"/>
    <cellStyle name="백분율 2 7 2 8" xfId="7261"/>
    <cellStyle name="백분율 2 7 2 8 2" xfId="24001"/>
    <cellStyle name="백분율 2 7 2 8 3" xfId="40721"/>
    <cellStyle name="백분율 2 7 2 9" xfId="10681"/>
    <cellStyle name="백분율 2 7 2 9 2" xfId="27421"/>
    <cellStyle name="백분율 2 7 2 9 3" xfId="44141"/>
    <cellStyle name="백분율 2 7 3" xfId="1141"/>
    <cellStyle name="백분율 2 7 3 2" xfId="2421"/>
    <cellStyle name="백분율 2 7 3 2 2" xfId="5821"/>
    <cellStyle name="백분율 2 7 3 2 2 2" xfId="22561"/>
    <cellStyle name="백분율 2 7 3 2 2 3" xfId="39281"/>
    <cellStyle name="백분율 2 7 3 2 3" xfId="9241"/>
    <cellStyle name="백분율 2 7 3 2 3 2" xfId="25981"/>
    <cellStyle name="백분율 2 7 3 2 3 3" xfId="42701"/>
    <cellStyle name="백분율 2 7 3 2 4" xfId="12661"/>
    <cellStyle name="백분율 2 7 3 2 4 2" xfId="29401"/>
    <cellStyle name="백분율 2 7 3 2 4 3" xfId="46121"/>
    <cellStyle name="백분율 2 7 3 2 5" xfId="16081"/>
    <cellStyle name="백분율 2 7 3 2 5 2" xfId="32821"/>
    <cellStyle name="백분율 2 7 3 2 5 3" xfId="49541"/>
    <cellStyle name="백분율 2 7 3 2 6" xfId="19565"/>
    <cellStyle name="백분율 2 7 3 2 7" xfId="35881"/>
    <cellStyle name="백분율 2 7 3 3" xfId="4541"/>
    <cellStyle name="백분율 2 7 3 3 2" xfId="21281"/>
    <cellStyle name="백분율 2 7 3 3 3" xfId="38001"/>
    <cellStyle name="백분율 2 7 3 4" xfId="7961"/>
    <cellStyle name="백분율 2 7 3 4 2" xfId="24701"/>
    <cellStyle name="백분율 2 7 3 4 3" xfId="41421"/>
    <cellStyle name="백분율 2 7 3 5" xfId="11381"/>
    <cellStyle name="백분율 2 7 3 5 2" xfId="28121"/>
    <cellStyle name="백분율 2 7 3 5 3" xfId="44841"/>
    <cellStyle name="백분율 2 7 3 6" xfId="14801"/>
    <cellStyle name="백분율 2 7 3 6 2" xfId="31541"/>
    <cellStyle name="백분율 2 7 3 6 3" xfId="48261"/>
    <cellStyle name="백분율 2 7 3 7" xfId="18285"/>
    <cellStyle name="백분율 2 7 3 8" xfId="34601"/>
    <cellStyle name="백분율 2 7 4" xfId="1481"/>
    <cellStyle name="백분율 2 7 4 2" xfId="2761"/>
    <cellStyle name="백분율 2 7 4 2 2" xfId="6161"/>
    <cellStyle name="백분율 2 7 4 2 2 2" xfId="22901"/>
    <cellStyle name="백분율 2 7 4 2 2 3" xfId="39621"/>
    <cellStyle name="백분율 2 7 4 2 3" xfId="9581"/>
    <cellStyle name="백분율 2 7 4 2 3 2" xfId="26321"/>
    <cellStyle name="백분율 2 7 4 2 3 3" xfId="43041"/>
    <cellStyle name="백분율 2 7 4 2 4" xfId="13001"/>
    <cellStyle name="백분율 2 7 4 2 4 2" xfId="29741"/>
    <cellStyle name="백분율 2 7 4 2 4 3" xfId="46461"/>
    <cellStyle name="백분율 2 7 4 2 5" xfId="16421"/>
    <cellStyle name="백분율 2 7 4 2 5 2" xfId="33161"/>
    <cellStyle name="백분율 2 7 4 2 5 3" xfId="49881"/>
    <cellStyle name="백분율 2 7 4 2 6" xfId="19905"/>
    <cellStyle name="백분율 2 7 4 2 7" xfId="36221"/>
    <cellStyle name="백분율 2 7 4 3" xfId="4881"/>
    <cellStyle name="백분율 2 7 4 3 2" xfId="21621"/>
    <cellStyle name="백분율 2 7 4 3 3" xfId="38341"/>
    <cellStyle name="백분율 2 7 4 4" xfId="8301"/>
    <cellStyle name="백분율 2 7 4 4 2" xfId="25041"/>
    <cellStyle name="백분율 2 7 4 4 3" xfId="41761"/>
    <cellStyle name="백분율 2 7 4 5" xfId="11721"/>
    <cellStyle name="백분율 2 7 4 5 2" xfId="28461"/>
    <cellStyle name="백분율 2 7 4 5 3" xfId="45181"/>
    <cellStyle name="백분율 2 7 4 6" xfId="15141"/>
    <cellStyle name="백분율 2 7 4 6 2" xfId="31881"/>
    <cellStyle name="백분율 2 7 4 6 3" xfId="48601"/>
    <cellStyle name="백분율 2 7 4 7" xfId="18625"/>
    <cellStyle name="백분율 2 7 4 8" xfId="34941"/>
    <cellStyle name="백분율 2 7 5" xfId="1901"/>
    <cellStyle name="백분율 2 7 5 2" xfId="5301"/>
    <cellStyle name="백분율 2 7 5 2 2" xfId="22041"/>
    <cellStyle name="백분율 2 7 5 2 3" xfId="38761"/>
    <cellStyle name="백분율 2 7 5 3" xfId="8721"/>
    <cellStyle name="백분율 2 7 5 3 2" xfId="25461"/>
    <cellStyle name="백분율 2 7 5 3 3" xfId="42181"/>
    <cellStyle name="백분율 2 7 5 4" xfId="12141"/>
    <cellStyle name="백분율 2 7 5 4 2" xfId="28881"/>
    <cellStyle name="백분율 2 7 5 4 3" xfId="45601"/>
    <cellStyle name="백분율 2 7 5 5" xfId="15561"/>
    <cellStyle name="백분율 2 7 5 5 2" xfId="32301"/>
    <cellStyle name="백분율 2 7 5 5 3" xfId="49021"/>
    <cellStyle name="백분율 2 7 5 6" xfId="19045"/>
    <cellStyle name="백분율 2 7 5 7" xfId="35361"/>
    <cellStyle name="백분율 2 7 6" xfId="3221"/>
    <cellStyle name="백분율 2 7 6 2" xfId="6621"/>
    <cellStyle name="백분율 2 7 6 2 2" xfId="23361"/>
    <cellStyle name="백분율 2 7 6 2 3" xfId="40081"/>
    <cellStyle name="백분율 2 7 6 3" xfId="10041"/>
    <cellStyle name="백분율 2 7 6 3 2" xfId="26781"/>
    <cellStyle name="백분율 2 7 6 3 3" xfId="43501"/>
    <cellStyle name="백분율 2 7 6 4" xfId="13461"/>
    <cellStyle name="백분율 2 7 6 4 2" xfId="30201"/>
    <cellStyle name="백분율 2 7 6 4 3" xfId="46921"/>
    <cellStyle name="백분율 2 7 6 5" xfId="16881"/>
    <cellStyle name="백분율 2 7 6 5 2" xfId="33621"/>
    <cellStyle name="백분율 2 7 6 5 3" xfId="50341"/>
    <cellStyle name="백분율 2 7 6 6" xfId="20365"/>
    <cellStyle name="백분율 2 7 6 7" xfId="36681"/>
    <cellStyle name="백분율 2 7 7" xfId="4041"/>
    <cellStyle name="백분율 2 7 7 2" xfId="7461"/>
    <cellStyle name="백분율 2 7 7 2 2" xfId="24201"/>
    <cellStyle name="백분율 2 7 7 2 3" xfId="40921"/>
    <cellStyle name="백분율 2 7 7 3" xfId="10881"/>
    <cellStyle name="백분율 2 7 7 3 2" xfId="27621"/>
    <cellStyle name="백분율 2 7 7 3 3" xfId="44341"/>
    <cellStyle name="백분율 2 7 7 4" xfId="14301"/>
    <cellStyle name="백분율 2 7 7 4 2" xfId="31041"/>
    <cellStyle name="백분율 2 7 7 4 3" xfId="47761"/>
    <cellStyle name="백분율 2 7 7 5" xfId="17785"/>
    <cellStyle name="백분율 2 7 7 6" xfId="37501"/>
    <cellStyle name="백분율 2 7 8" xfId="3641"/>
    <cellStyle name="백분율 2 7 8 2" xfId="20781"/>
    <cellStyle name="백분율 2 7 8 3" xfId="37101"/>
    <cellStyle name="백분율 2 7 9" xfId="7041"/>
    <cellStyle name="백분율 2 7 9 2" xfId="23781"/>
    <cellStyle name="백분율 2 7 9 3" xfId="40501"/>
    <cellStyle name="백분율 2 8" xfId="634"/>
    <cellStyle name="백분율 2 8 10" xfId="10481"/>
    <cellStyle name="백분율 2 8 10 2" xfId="27221"/>
    <cellStyle name="백분율 2 8 10 3" xfId="43941"/>
    <cellStyle name="백분율 2 8 11" xfId="13901"/>
    <cellStyle name="백분율 2 8 11 2" xfId="30641"/>
    <cellStyle name="백분율 2 8 11 3" xfId="47361"/>
    <cellStyle name="백분율 2 8 12" xfId="17385"/>
    <cellStyle name="백분율 2 8 13" xfId="34121"/>
    <cellStyle name="백분율 2 8 2" xfId="854"/>
    <cellStyle name="백분율 2 8 2 10" xfId="14121"/>
    <cellStyle name="백분율 2 8 2 10 2" xfId="30861"/>
    <cellStyle name="백분율 2 8 2 10 3" xfId="47581"/>
    <cellStyle name="백분율 2 8 2 11" xfId="17605"/>
    <cellStyle name="백분율 2 8 2 12" xfId="34341"/>
    <cellStyle name="백분율 2 8 2 2" xfId="1321"/>
    <cellStyle name="백분율 2 8 2 2 2" xfId="2601"/>
    <cellStyle name="백분율 2 8 2 2 2 2" xfId="6001"/>
    <cellStyle name="백분율 2 8 2 2 2 2 2" xfId="22741"/>
    <cellStyle name="백분율 2 8 2 2 2 2 3" xfId="39461"/>
    <cellStyle name="백분율 2 8 2 2 2 3" xfId="9421"/>
    <cellStyle name="백분율 2 8 2 2 2 3 2" xfId="26161"/>
    <cellStyle name="백분율 2 8 2 2 2 3 3" xfId="42881"/>
    <cellStyle name="백분율 2 8 2 2 2 4" xfId="12841"/>
    <cellStyle name="백분율 2 8 2 2 2 4 2" xfId="29581"/>
    <cellStyle name="백분율 2 8 2 2 2 4 3" xfId="46301"/>
    <cellStyle name="백분율 2 8 2 2 2 5" xfId="16261"/>
    <cellStyle name="백분율 2 8 2 2 2 5 2" xfId="33001"/>
    <cellStyle name="백분율 2 8 2 2 2 5 3" xfId="49721"/>
    <cellStyle name="백분율 2 8 2 2 2 6" xfId="19745"/>
    <cellStyle name="백분율 2 8 2 2 2 7" xfId="36061"/>
    <cellStyle name="백분율 2 8 2 2 3" xfId="4721"/>
    <cellStyle name="백분율 2 8 2 2 3 2" xfId="21461"/>
    <cellStyle name="백분율 2 8 2 2 3 3" xfId="38181"/>
    <cellStyle name="백분율 2 8 2 2 4" xfId="8141"/>
    <cellStyle name="백분율 2 8 2 2 4 2" xfId="24881"/>
    <cellStyle name="백분율 2 8 2 2 4 3" xfId="41601"/>
    <cellStyle name="백분율 2 8 2 2 5" xfId="11561"/>
    <cellStyle name="백분율 2 8 2 2 5 2" xfId="28301"/>
    <cellStyle name="백분율 2 8 2 2 5 3" xfId="45021"/>
    <cellStyle name="백분율 2 8 2 2 6" xfId="14981"/>
    <cellStyle name="백분율 2 8 2 2 6 2" xfId="31721"/>
    <cellStyle name="백분율 2 8 2 2 6 3" xfId="48441"/>
    <cellStyle name="백분율 2 8 2 2 7" xfId="18465"/>
    <cellStyle name="백분율 2 8 2 2 8" xfId="34781"/>
    <cellStyle name="백분율 2 8 2 3" xfId="1721"/>
    <cellStyle name="백분율 2 8 2 3 2" xfId="3001"/>
    <cellStyle name="백분율 2 8 2 3 2 2" xfId="6401"/>
    <cellStyle name="백분율 2 8 2 3 2 2 2" xfId="23141"/>
    <cellStyle name="백분율 2 8 2 3 2 2 3" xfId="39861"/>
    <cellStyle name="백분율 2 8 2 3 2 3" xfId="9821"/>
    <cellStyle name="백분율 2 8 2 3 2 3 2" xfId="26561"/>
    <cellStyle name="백분율 2 8 2 3 2 3 3" xfId="43281"/>
    <cellStyle name="백분율 2 8 2 3 2 4" xfId="13241"/>
    <cellStyle name="백분율 2 8 2 3 2 4 2" xfId="29981"/>
    <cellStyle name="백분율 2 8 2 3 2 4 3" xfId="46701"/>
    <cellStyle name="백분율 2 8 2 3 2 5" xfId="16661"/>
    <cellStyle name="백분율 2 8 2 3 2 5 2" xfId="33401"/>
    <cellStyle name="백분율 2 8 2 3 2 5 3" xfId="50121"/>
    <cellStyle name="백분율 2 8 2 3 2 6" xfId="20145"/>
    <cellStyle name="백분율 2 8 2 3 2 7" xfId="36461"/>
    <cellStyle name="백분율 2 8 2 3 3" xfId="5121"/>
    <cellStyle name="백분율 2 8 2 3 3 2" xfId="21861"/>
    <cellStyle name="백분율 2 8 2 3 3 3" xfId="38581"/>
    <cellStyle name="백분율 2 8 2 3 4" xfId="8541"/>
    <cellStyle name="백분율 2 8 2 3 4 2" xfId="25281"/>
    <cellStyle name="백분율 2 8 2 3 4 3" xfId="42001"/>
    <cellStyle name="백분율 2 8 2 3 5" xfId="11961"/>
    <cellStyle name="백분율 2 8 2 3 5 2" xfId="28701"/>
    <cellStyle name="백분율 2 8 2 3 5 3" xfId="45421"/>
    <cellStyle name="백분율 2 8 2 3 6" xfId="15381"/>
    <cellStyle name="백분율 2 8 2 3 6 2" xfId="32121"/>
    <cellStyle name="백분율 2 8 2 3 6 3" xfId="48841"/>
    <cellStyle name="백분율 2 8 2 3 7" xfId="18865"/>
    <cellStyle name="백분율 2 8 2 3 8" xfId="35181"/>
    <cellStyle name="백분율 2 8 2 4" xfId="2141"/>
    <cellStyle name="백분율 2 8 2 4 2" xfId="5541"/>
    <cellStyle name="백분율 2 8 2 4 2 2" xfId="22281"/>
    <cellStyle name="백분율 2 8 2 4 2 3" xfId="39001"/>
    <cellStyle name="백분율 2 8 2 4 3" xfId="8961"/>
    <cellStyle name="백분율 2 8 2 4 3 2" xfId="25701"/>
    <cellStyle name="백분율 2 8 2 4 3 3" xfId="42421"/>
    <cellStyle name="백분율 2 8 2 4 4" xfId="12381"/>
    <cellStyle name="백분율 2 8 2 4 4 2" xfId="29121"/>
    <cellStyle name="백분율 2 8 2 4 4 3" xfId="45841"/>
    <cellStyle name="백분율 2 8 2 4 5" xfId="15801"/>
    <cellStyle name="백분율 2 8 2 4 5 2" xfId="32541"/>
    <cellStyle name="백분율 2 8 2 4 5 3" xfId="49261"/>
    <cellStyle name="백분율 2 8 2 4 6" xfId="19285"/>
    <cellStyle name="백분율 2 8 2 4 7" xfId="35601"/>
    <cellStyle name="백분율 2 8 2 5" xfId="3461"/>
    <cellStyle name="백분율 2 8 2 5 2" xfId="6861"/>
    <cellStyle name="백분율 2 8 2 5 2 2" xfId="23601"/>
    <cellStyle name="백분율 2 8 2 5 2 3" xfId="40321"/>
    <cellStyle name="백분율 2 8 2 5 3" xfId="10281"/>
    <cellStyle name="백분율 2 8 2 5 3 2" xfId="27021"/>
    <cellStyle name="백분율 2 8 2 5 3 3" xfId="43741"/>
    <cellStyle name="백분율 2 8 2 5 4" xfId="13701"/>
    <cellStyle name="백분율 2 8 2 5 4 2" xfId="30441"/>
    <cellStyle name="백분율 2 8 2 5 4 3" xfId="47161"/>
    <cellStyle name="백분율 2 8 2 5 5" xfId="17121"/>
    <cellStyle name="백분율 2 8 2 5 5 2" xfId="33861"/>
    <cellStyle name="백분율 2 8 2 5 5 3" xfId="50581"/>
    <cellStyle name="백분율 2 8 2 5 6" xfId="20605"/>
    <cellStyle name="백분율 2 8 2 5 7" xfId="36921"/>
    <cellStyle name="백분율 2 8 2 6" xfId="4281"/>
    <cellStyle name="백분율 2 8 2 6 2" xfId="7701"/>
    <cellStyle name="백분율 2 8 2 6 2 2" xfId="24441"/>
    <cellStyle name="백분율 2 8 2 6 2 3" xfId="41161"/>
    <cellStyle name="백분율 2 8 2 6 3" xfId="11121"/>
    <cellStyle name="백분율 2 8 2 6 3 2" xfId="27861"/>
    <cellStyle name="백분율 2 8 2 6 3 3" xfId="44581"/>
    <cellStyle name="백분율 2 8 2 6 4" xfId="14541"/>
    <cellStyle name="백분율 2 8 2 6 4 2" xfId="31281"/>
    <cellStyle name="백분율 2 8 2 6 4 3" xfId="48001"/>
    <cellStyle name="백분율 2 8 2 6 5" xfId="18025"/>
    <cellStyle name="백분율 2 8 2 6 6" xfId="37741"/>
    <cellStyle name="백분율 2 8 2 7" xfId="3881"/>
    <cellStyle name="백분율 2 8 2 7 2" xfId="21021"/>
    <cellStyle name="백분율 2 8 2 7 3" xfId="37341"/>
    <cellStyle name="백분율 2 8 2 8" xfId="7281"/>
    <cellStyle name="백분율 2 8 2 8 2" xfId="24021"/>
    <cellStyle name="백분율 2 8 2 8 3" xfId="40741"/>
    <cellStyle name="백분율 2 8 2 9" xfId="10701"/>
    <cellStyle name="백분율 2 8 2 9 2" xfId="27441"/>
    <cellStyle name="백분율 2 8 2 9 3" xfId="44161"/>
    <cellStyle name="백분율 2 8 3" xfId="1161"/>
    <cellStyle name="백분율 2 8 3 2" xfId="2441"/>
    <cellStyle name="백분율 2 8 3 2 2" xfId="5841"/>
    <cellStyle name="백분율 2 8 3 2 2 2" xfId="22581"/>
    <cellStyle name="백분율 2 8 3 2 2 3" xfId="39301"/>
    <cellStyle name="백분율 2 8 3 2 3" xfId="9261"/>
    <cellStyle name="백분율 2 8 3 2 3 2" xfId="26001"/>
    <cellStyle name="백분율 2 8 3 2 3 3" xfId="42721"/>
    <cellStyle name="백분율 2 8 3 2 4" xfId="12681"/>
    <cellStyle name="백분율 2 8 3 2 4 2" xfId="29421"/>
    <cellStyle name="백분율 2 8 3 2 4 3" xfId="46141"/>
    <cellStyle name="백분율 2 8 3 2 5" xfId="16101"/>
    <cellStyle name="백분율 2 8 3 2 5 2" xfId="32841"/>
    <cellStyle name="백분율 2 8 3 2 5 3" xfId="49561"/>
    <cellStyle name="백분율 2 8 3 2 6" xfId="19585"/>
    <cellStyle name="백분율 2 8 3 2 7" xfId="35901"/>
    <cellStyle name="백분율 2 8 3 3" xfId="4561"/>
    <cellStyle name="백분율 2 8 3 3 2" xfId="21301"/>
    <cellStyle name="백분율 2 8 3 3 3" xfId="38021"/>
    <cellStyle name="백분율 2 8 3 4" xfId="7981"/>
    <cellStyle name="백분율 2 8 3 4 2" xfId="24721"/>
    <cellStyle name="백분율 2 8 3 4 3" xfId="41441"/>
    <cellStyle name="백분율 2 8 3 5" xfId="11401"/>
    <cellStyle name="백분율 2 8 3 5 2" xfId="28141"/>
    <cellStyle name="백분율 2 8 3 5 3" xfId="44861"/>
    <cellStyle name="백분율 2 8 3 6" xfId="14821"/>
    <cellStyle name="백분율 2 8 3 6 2" xfId="31561"/>
    <cellStyle name="백분율 2 8 3 6 3" xfId="48281"/>
    <cellStyle name="백분율 2 8 3 7" xfId="18305"/>
    <cellStyle name="백분율 2 8 3 8" xfId="34621"/>
    <cellStyle name="백분율 2 8 4" xfId="1501"/>
    <cellStyle name="백분율 2 8 4 2" xfId="2781"/>
    <cellStyle name="백분율 2 8 4 2 2" xfId="6181"/>
    <cellStyle name="백분율 2 8 4 2 2 2" xfId="22921"/>
    <cellStyle name="백분율 2 8 4 2 2 3" xfId="39641"/>
    <cellStyle name="백분율 2 8 4 2 3" xfId="9601"/>
    <cellStyle name="백분율 2 8 4 2 3 2" xfId="26341"/>
    <cellStyle name="백분율 2 8 4 2 3 3" xfId="43061"/>
    <cellStyle name="백분율 2 8 4 2 4" xfId="13021"/>
    <cellStyle name="백분율 2 8 4 2 4 2" xfId="29761"/>
    <cellStyle name="백분율 2 8 4 2 4 3" xfId="46481"/>
    <cellStyle name="백분율 2 8 4 2 5" xfId="16441"/>
    <cellStyle name="백분율 2 8 4 2 5 2" xfId="33181"/>
    <cellStyle name="백분율 2 8 4 2 5 3" xfId="49901"/>
    <cellStyle name="백분율 2 8 4 2 6" xfId="19925"/>
    <cellStyle name="백분율 2 8 4 2 7" xfId="36241"/>
    <cellStyle name="백분율 2 8 4 3" xfId="4901"/>
    <cellStyle name="백분율 2 8 4 3 2" xfId="21641"/>
    <cellStyle name="백분율 2 8 4 3 3" xfId="38361"/>
    <cellStyle name="백분율 2 8 4 4" xfId="8321"/>
    <cellStyle name="백분율 2 8 4 4 2" xfId="25061"/>
    <cellStyle name="백분율 2 8 4 4 3" xfId="41781"/>
    <cellStyle name="백분율 2 8 4 5" xfId="11741"/>
    <cellStyle name="백분율 2 8 4 5 2" xfId="28481"/>
    <cellStyle name="백분율 2 8 4 5 3" xfId="45201"/>
    <cellStyle name="백분율 2 8 4 6" xfId="15161"/>
    <cellStyle name="백분율 2 8 4 6 2" xfId="31901"/>
    <cellStyle name="백분율 2 8 4 6 3" xfId="48621"/>
    <cellStyle name="백분율 2 8 4 7" xfId="18645"/>
    <cellStyle name="백분율 2 8 4 8" xfId="34961"/>
    <cellStyle name="백분율 2 8 5" xfId="1921"/>
    <cellStyle name="백분율 2 8 5 2" xfId="5321"/>
    <cellStyle name="백분율 2 8 5 2 2" xfId="22061"/>
    <cellStyle name="백분율 2 8 5 2 3" xfId="38781"/>
    <cellStyle name="백분율 2 8 5 3" xfId="8741"/>
    <cellStyle name="백분율 2 8 5 3 2" xfId="25481"/>
    <cellStyle name="백분율 2 8 5 3 3" xfId="42201"/>
    <cellStyle name="백분율 2 8 5 4" xfId="12161"/>
    <cellStyle name="백분율 2 8 5 4 2" xfId="28901"/>
    <cellStyle name="백분율 2 8 5 4 3" xfId="45621"/>
    <cellStyle name="백분율 2 8 5 5" xfId="15581"/>
    <cellStyle name="백분율 2 8 5 5 2" xfId="32321"/>
    <cellStyle name="백분율 2 8 5 5 3" xfId="49041"/>
    <cellStyle name="백분율 2 8 5 6" xfId="19065"/>
    <cellStyle name="백분율 2 8 5 7" xfId="35381"/>
    <cellStyle name="백분율 2 8 6" xfId="3241"/>
    <cellStyle name="백분율 2 8 6 2" xfId="6641"/>
    <cellStyle name="백분율 2 8 6 2 2" xfId="23381"/>
    <cellStyle name="백분율 2 8 6 2 3" xfId="40101"/>
    <cellStyle name="백분율 2 8 6 3" xfId="10061"/>
    <cellStyle name="백분율 2 8 6 3 2" xfId="26801"/>
    <cellStyle name="백분율 2 8 6 3 3" xfId="43521"/>
    <cellStyle name="백분율 2 8 6 4" xfId="13481"/>
    <cellStyle name="백분율 2 8 6 4 2" xfId="30221"/>
    <cellStyle name="백분율 2 8 6 4 3" xfId="46941"/>
    <cellStyle name="백분율 2 8 6 5" xfId="16901"/>
    <cellStyle name="백분율 2 8 6 5 2" xfId="33641"/>
    <cellStyle name="백분율 2 8 6 5 3" xfId="50361"/>
    <cellStyle name="백분율 2 8 6 6" xfId="20385"/>
    <cellStyle name="백분율 2 8 6 7" xfId="36701"/>
    <cellStyle name="백분율 2 8 7" xfId="4061"/>
    <cellStyle name="백분율 2 8 7 2" xfId="7481"/>
    <cellStyle name="백분율 2 8 7 2 2" xfId="24221"/>
    <cellStyle name="백분율 2 8 7 2 3" xfId="40941"/>
    <cellStyle name="백분율 2 8 7 3" xfId="10901"/>
    <cellStyle name="백분율 2 8 7 3 2" xfId="27641"/>
    <cellStyle name="백분율 2 8 7 3 3" xfId="44361"/>
    <cellStyle name="백분율 2 8 7 4" xfId="14321"/>
    <cellStyle name="백분율 2 8 7 4 2" xfId="31061"/>
    <cellStyle name="백분율 2 8 7 4 3" xfId="47781"/>
    <cellStyle name="백분율 2 8 7 5" xfId="17805"/>
    <cellStyle name="백분율 2 8 7 6" xfId="37521"/>
    <cellStyle name="백분율 2 8 8" xfId="3661"/>
    <cellStyle name="백분율 2 8 8 2" xfId="20801"/>
    <cellStyle name="백분율 2 8 8 3" xfId="37121"/>
    <cellStyle name="백분율 2 8 9" xfId="7061"/>
    <cellStyle name="백분율 2 8 9 2" xfId="23801"/>
    <cellStyle name="백분율 2 8 9 3" xfId="40521"/>
    <cellStyle name="백분율 2 9" xfId="654"/>
    <cellStyle name="백분율 2 9 10" xfId="10501"/>
    <cellStyle name="백분율 2 9 10 2" xfId="27241"/>
    <cellStyle name="백분율 2 9 10 3" xfId="43961"/>
    <cellStyle name="백분율 2 9 11" xfId="13921"/>
    <cellStyle name="백분율 2 9 11 2" xfId="30661"/>
    <cellStyle name="백분율 2 9 11 3" xfId="47381"/>
    <cellStyle name="백분율 2 9 12" xfId="17405"/>
    <cellStyle name="백분율 2 9 13" xfId="34141"/>
    <cellStyle name="백분율 2 9 2" xfId="874"/>
    <cellStyle name="백분율 2 9 2 10" xfId="14141"/>
    <cellStyle name="백분율 2 9 2 10 2" xfId="30881"/>
    <cellStyle name="백분율 2 9 2 10 3" xfId="47601"/>
    <cellStyle name="백분율 2 9 2 11" xfId="17625"/>
    <cellStyle name="백분율 2 9 2 12" xfId="34361"/>
    <cellStyle name="백분율 2 9 2 2" xfId="1341"/>
    <cellStyle name="백분율 2 9 2 2 2" xfId="2621"/>
    <cellStyle name="백분율 2 9 2 2 2 2" xfId="6021"/>
    <cellStyle name="백분율 2 9 2 2 2 2 2" xfId="22761"/>
    <cellStyle name="백분율 2 9 2 2 2 2 3" xfId="39481"/>
    <cellStyle name="백분율 2 9 2 2 2 3" xfId="9441"/>
    <cellStyle name="백분율 2 9 2 2 2 3 2" xfId="26181"/>
    <cellStyle name="백분율 2 9 2 2 2 3 3" xfId="42901"/>
    <cellStyle name="백분율 2 9 2 2 2 4" xfId="12861"/>
    <cellStyle name="백분율 2 9 2 2 2 4 2" xfId="29601"/>
    <cellStyle name="백분율 2 9 2 2 2 4 3" xfId="46321"/>
    <cellStyle name="백분율 2 9 2 2 2 5" xfId="16281"/>
    <cellStyle name="백분율 2 9 2 2 2 5 2" xfId="33021"/>
    <cellStyle name="백분율 2 9 2 2 2 5 3" xfId="49741"/>
    <cellStyle name="백분율 2 9 2 2 2 6" xfId="19765"/>
    <cellStyle name="백분율 2 9 2 2 2 7" xfId="36081"/>
    <cellStyle name="백분율 2 9 2 2 3" xfId="4741"/>
    <cellStyle name="백분율 2 9 2 2 3 2" xfId="21481"/>
    <cellStyle name="백분율 2 9 2 2 3 3" xfId="38201"/>
    <cellStyle name="백분율 2 9 2 2 4" xfId="8161"/>
    <cellStyle name="백분율 2 9 2 2 4 2" xfId="24901"/>
    <cellStyle name="백분율 2 9 2 2 4 3" xfId="41621"/>
    <cellStyle name="백분율 2 9 2 2 5" xfId="11581"/>
    <cellStyle name="백분율 2 9 2 2 5 2" xfId="28321"/>
    <cellStyle name="백분율 2 9 2 2 5 3" xfId="45041"/>
    <cellStyle name="백분율 2 9 2 2 6" xfId="15001"/>
    <cellStyle name="백분율 2 9 2 2 6 2" xfId="31741"/>
    <cellStyle name="백분율 2 9 2 2 6 3" xfId="48461"/>
    <cellStyle name="백분율 2 9 2 2 7" xfId="18485"/>
    <cellStyle name="백분율 2 9 2 2 8" xfId="34801"/>
    <cellStyle name="백분율 2 9 2 3" xfId="1741"/>
    <cellStyle name="백분율 2 9 2 3 2" xfId="3021"/>
    <cellStyle name="백분율 2 9 2 3 2 2" xfId="6421"/>
    <cellStyle name="백분율 2 9 2 3 2 2 2" xfId="23161"/>
    <cellStyle name="백분율 2 9 2 3 2 2 3" xfId="39881"/>
    <cellStyle name="백분율 2 9 2 3 2 3" xfId="9841"/>
    <cellStyle name="백분율 2 9 2 3 2 3 2" xfId="26581"/>
    <cellStyle name="백분율 2 9 2 3 2 3 3" xfId="43301"/>
    <cellStyle name="백분율 2 9 2 3 2 4" xfId="13261"/>
    <cellStyle name="백분율 2 9 2 3 2 4 2" xfId="30001"/>
    <cellStyle name="백분율 2 9 2 3 2 4 3" xfId="46721"/>
    <cellStyle name="백분율 2 9 2 3 2 5" xfId="16681"/>
    <cellStyle name="백분율 2 9 2 3 2 5 2" xfId="33421"/>
    <cellStyle name="백분율 2 9 2 3 2 5 3" xfId="50141"/>
    <cellStyle name="백분율 2 9 2 3 2 6" xfId="20165"/>
    <cellStyle name="백분율 2 9 2 3 2 7" xfId="36481"/>
    <cellStyle name="백분율 2 9 2 3 3" xfId="5141"/>
    <cellStyle name="백분율 2 9 2 3 3 2" xfId="21881"/>
    <cellStyle name="백분율 2 9 2 3 3 3" xfId="38601"/>
    <cellStyle name="백분율 2 9 2 3 4" xfId="8561"/>
    <cellStyle name="백분율 2 9 2 3 4 2" xfId="25301"/>
    <cellStyle name="백분율 2 9 2 3 4 3" xfId="42021"/>
    <cellStyle name="백분율 2 9 2 3 5" xfId="11981"/>
    <cellStyle name="백분율 2 9 2 3 5 2" xfId="28721"/>
    <cellStyle name="백분율 2 9 2 3 5 3" xfId="45441"/>
    <cellStyle name="백분율 2 9 2 3 6" xfId="15401"/>
    <cellStyle name="백분율 2 9 2 3 6 2" xfId="32141"/>
    <cellStyle name="백분율 2 9 2 3 6 3" xfId="48861"/>
    <cellStyle name="백분율 2 9 2 3 7" xfId="18885"/>
    <cellStyle name="백분율 2 9 2 3 8" xfId="35201"/>
    <cellStyle name="백분율 2 9 2 4" xfId="2161"/>
    <cellStyle name="백분율 2 9 2 4 2" xfId="5561"/>
    <cellStyle name="백분율 2 9 2 4 2 2" xfId="22301"/>
    <cellStyle name="백분율 2 9 2 4 2 3" xfId="39021"/>
    <cellStyle name="백분율 2 9 2 4 3" xfId="8981"/>
    <cellStyle name="백분율 2 9 2 4 3 2" xfId="25721"/>
    <cellStyle name="백분율 2 9 2 4 3 3" xfId="42441"/>
    <cellStyle name="백분율 2 9 2 4 4" xfId="12401"/>
    <cellStyle name="백분율 2 9 2 4 4 2" xfId="29141"/>
    <cellStyle name="백분율 2 9 2 4 4 3" xfId="45861"/>
    <cellStyle name="백분율 2 9 2 4 5" xfId="15821"/>
    <cellStyle name="백분율 2 9 2 4 5 2" xfId="32561"/>
    <cellStyle name="백분율 2 9 2 4 5 3" xfId="49281"/>
    <cellStyle name="백분율 2 9 2 4 6" xfId="19305"/>
    <cellStyle name="백분율 2 9 2 4 7" xfId="35621"/>
    <cellStyle name="백분율 2 9 2 5" xfId="3481"/>
    <cellStyle name="백분율 2 9 2 5 2" xfId="6881"/>
    <cellStyle name="백분율 2 9 2 5 2 2" xfId="23621"/>
    <cellStyle name="백분율 2 9 2 5 2 3" xfId="40341"/>
    <cellStyle name="백분율 2 9 2 5 3" xfId="10301"/>
    <cellStyle name="백분율 2 9 2 5 3 2" xfId="27041"/>
    <cellStyle name="백분율 2 9 2 5 3 3" xfId="43761"/>
    <cellStyle name="백분율 2 9 2 5 4" xfId="13721"/>
    <cellStyle name="백분율 2 9 2 5 4 2" xfId="30461"/>
    <cellStyle name="백분율 2 9 2 5 4 3" xfId="47181"/>
    <cellStyle name="백분율 2 9 2 5 5" xfId="17141"/>
    <cellStyle name="백분율 2 9 2 5 5 2" xfId="33881"/>
    <cellStyle name="백분율 2 9 2 5 5 3" xfId="50601"/>
    <cellStyle name="백분율 2 9 2 5 6" xfId="20625"/>
    <cellStyle name="백분율 2 9 2 5 7" xfId="36941"/>
    <cellStyle name="백분율 2 9 2 6" xfId="4301"/>
    <cellStyle name="백분율 2 9 2 6 2" xfId="7721"/>
    <cellStyle name="백분율 2 9 2 6 2 2" xfId="24461"/>
    <cellStyle name="백분율 2 9 2 6 2 3" xfId="41181"/>
    <cellStyle name="백분율 2 9 2 6 3" xfId="11141"/>
    <cellStyle name="백분율 2 9 2 6 3 2" xfId="27881"/>
    <cellStyle name="백분율 2 9 2 6 3 3" xfId="44601"/>
    <cellStyle name="백분율 2 9 2 6 4" xfId="14561"/>
    <cellStyle name="백분율 2 9 2 6 4 2" xfId="31301"/>
    <cellStyle name="백분율 2 9 2 6 4 3" xfId="48021"/>
    <cellStyle name="백분율 2 9 2 6 5" xfId="18045"/>
    <cellStyle name="백분율 2 9 2 6 6" xfId="37761"/>
    <cellStyle name="백분율 2 9 2 7" xfId="3901"/>
    <cellStyle name="백분율 2 9 2 7 2" xfId="21041"/>
    <cellStyle name="백분율 2 9 2 7 3" xfId="37361"/>
    <cellStyle name="백분율 2 9 2 8" xfId="7301"/>
    <cellStyle name="백분율 2 9 2 8 2" xfId="24041"/>
    <cellStyle name="백분율 2 9 2 8 3" xfId="40761"/>
    <cellStyle name="백분율 2 9 2 9" xfId="10721"/>
    <cellStyle name="백분율 2 9 2 9 2" xfId="27461"/>
    <cellStyle name="백분율 2 9 2 9 3" xfId="44181"/>
    <cellStyle name="백분율 2 9 3" xfId="1181"/>
    <cellStyle name="백분율 2 9 3 2" xfId="2461"/>
    <cellStyle name="백분율 2 9 3 2 2" xfId="5861"/>
    <cellStyle name="백분율 2 9 3 2 2 2" xfId="22601"/>
    <cellStyle name="백분율 2 9 3 2 2 3" xfId="39321"/>
    <cellStyle name="백분율 2 9 3 2 3" xfId="9281"/>
    <cellStyle name="백분율 2 9 3 2 3 2" xfId="26021"/>
    <cellStyle name="백분율 2 9 3 2 3 3" xfId="42741"/>
    <cellStyle name="백분율 2 9 3 2 4" xfId="12701"/>
    <cellStyle name="백분율 2 9 3 2 4 2" xfId="29441"/>
    <cellStyle name="백분율 2 9 3 2 4 3" xfId="46161"/>
    <cellStyle name="백분율 2 9 3 2 5" xfId="16121"/>
    <cellStyle name="백분율 2 9 3 2 5 2" xfId="32861"/>
    <cellStyle name="백분율 2 9 3 2 5 3" xfId="49581"/>
    <cellStyle name="백분율 2 9 3 2 6" xfId="19605"/>
    <cellStyle name="백분율 2 9 3 2 7" xfId="35921"/>
    <cellStyle name="백분율 2 9 3 3" xfId="4581"/>
    <cellStyle name="백분율 2 9 3 3 2" xfId="21321"/>
    <cellStyle name="백분율 2 9 3 3 3" xfId="38041"/>
    <cellStyle name="백분율 2 9 3 4" xfId="8001"/>
    <cellStyle name="백분율 2 9 3 4 2" xfId="24741"/>
    <cellStyle name="백분율 2 9 3 4 3" xfId="41461"/>
    <cellStyle name="백분율 2 9 3 5" xfId="11421"/>
    <cellStyle name="백분율 2 9 3 5 2" xfId="28161"/>
    <cellStyle name="백분율 2 9 3 5 3" xfId="44881"/>
    <cellStyle name="백분율 2 9 3 6" xfId="14841"/>
    <cellStyle name="백분율 2 9 3 6 2" xfId="31581"/>
    <cellStyle name="백분율 2 9 3 6 3" xfId="48301"/>
    <cellStyle name="백분율 2 9 3 7" xfId="18325"/>
    <cellStyle name="백분율 2 9 3 8" xfId="34641"/>
    <cellStyle name="백분율 2 9 4" xfId="1521"/>
    <cellStyle name="백분율 2 9 4 2" xfId="2801"/>
    <cellStyle name="백분율 2 9 4 2 2" xfId="6201"/>
    <cellStyle name="백분율 2 9 4 2 2 2" xfId="22941"/>
    <cellStyle name="백분율 2 9 4 2 2 3" xfId="39661"/>
    <cellStyle name="백분율 2 9 4 2 3" xfId="9621"/>
    <cellStyle name="백분율 2 9 4 2 3 2" xfId="26361"/>
    <cellStyle name="백분율 2 9 4 2 3 3" xfId="43081"/>
    <cellStyle name="백분율 2 9 4 2 4" xfId="13041"/>
    <cellStyle name="백분율 2 9 4 2 4 2" xfId="29781"/>
    <cellStyle name="백분율 2 9 4 2 4 3" xfId="46501"/>
    <cellStyle name="백분율 2 9 4 2 5" xfId="16461"/>
    <cellStyle name="백분율 2 9 4 2 5 2" xfId="33201"/>
    <cellStyle name="백분율 2 9 4 2 5 3" xfId="49921"/>
    <cellStyle name="백분율 2 9 4 2 6" xfId="19945"/>
    <cellStyle name="백분율 2 9 4 2 7" xfId="36261"/>
    <cellStyle name="백분율 2 9 4 3" xfId="4921"/>
    <cellStyle name="백분율 2 9 4 3 2" xfId="21661"/>
    <cellStyle name="백분율 2 9 4 3 3" xfId="38381"/>
    <cellStyle name="백분율 2 9 4 4" xfId="8341"/>
    <cellStyle name="백분율 2 9 4 4 2" xfId="25081"/>
    <cellStyle name="백분율 2 9 4 4 3" xfId="41801"/>
    <cellStyle name="백분율 2 9 4 5" xfId="11761"/>
    <cellStyle name="백분율 2 9 4 5 2" xfId="28501"/>
    <cellStyle name="백분율 2 9 4 5 3" xfId="45221"/>
    <cellStyle name="백분율 2 9 4 6" xfId="15181"/>
    <cellStyle name="백분율 2 9 4 6 2" xfId="31921"/>
    <cellStyle name="백분율 2 9 4 6 3" xfId="48641"/>
    <cellStyle name="백분율 2 9 4 7" xfId="18665"/>
    <cellStyle name="백분율 2 9 4 8" xfId="34981"/>
    <cellStyle name="백분율 2 9 5" xfId="1941"/>
    <cellStyle name="백분율 2 9 5 2" xfId="5341"/>
    <cellStyle name="백분율 2 9 5 2 2" xfId="22081"/>
    <cellStyle name="백분율 2 9 5 2 3" xfId="38801"/>
    <cellStyle name="백분율 2 9 5 3" xfId="8761"/>
    <cellStyle name="백분율 2 9 5 3 2" xfId="25501"/>
    <cellStyle name="백분율 2 9 5 3 3" xfId="42221"/>
    <cellStyle name="백분율 2 9 5 4" xfId="12181"/>
    <cellStyle name="백분율 2 9 5 4 2" xfId="28921"/>
    <cellStyle name="백분율 2 9 5 4 3" xfId="45641"/>
    <cellStyle name="백분율 2 9 5 5" xfId="15601"/>
    <cellStyle name="백분율 2 9 5 5 2" xfId="32341"/>
    <cellStyle name="백분율 2 9 5 5 3" xfId="49061"/>
    <cellStyle name="백분율 2 9 5 6" xfId="19085"/>
    <cellStyle name="백분율 2 9 5 7" xfId="35401"/>
    <cellStyle name="백분율 2 9 6" xfId="3261"/>
    <cellStyle name="백분율 2 9 6 2" xfId="6661"/>
    <cellStyle name="백분율 2 9 6 2 2" xfId="23401"/>
    <cellStyle name="백분율 2 9 6 2 3" xfId="40121"/>
    <cellStyle name="백분율 2 9 6 3" xfId="10081"/>
    <cellStyle name="백분율 2 9 6 3 2" xfId="26821"/>
    <cellStyle name="백분율 2 9 6 3 3" xfId="43541"/>
    <cellStyle name="백분율 2 9 6 4" xfId="13501"/>
    <cellStyle name="백분율 2 9 6 4 2" xfId="30241"/>
    <cellStyle name="백분율 2 9 6 4 3" xfId="46961"/>
    <cellStyle name="백분율 2 9 6 5" xfId="16921"/>
    <cellStyle name="백분율 2 9 6 5 2" xfId="33661"/>
    <cellStyle name="백분율 2 9 6 5 3" xfId="50381"/>
    <cellStyle name="백분율 2 9 6 6" xfId="20405"/>
    <cellStyle name="백분율 2 9 6 7" xfId="36721"/>
    <cellStyle name="백분율 2 9 7" xfId="4081"/>
    <cellStyle name="백분율 2 9 7 2" xfId="7501"/>
    <cellStyle name="백분율 2 9 7 2 2" xfId="24241"/>
    <cellStyle name="백분율 2 9 7 2 3" xfId="40961"/>
    <cellStyle name="백분율 2 9 7 3" xfId="10921"/>
    <cellStyle name="백분율 2 9 7 3 2" xfId="27661"/>
    <cellStyle name="백분율 2 9 7 3 3" xfId="44381"/>
    <cellStyle name="백분율 2 9 7 4" xfId="14341"/>
    <cellStyle name="백분율 2 9 7 4 2" xfId="31081"/>
    <cellStyle name="백분율 2 9 7 4 3" xfId="47801"/>
    <cellStyle name="백분율 2 9 7 5" xfId="17825"/>
    <cellStyle name="백분율 2 9 7 6" xfId="37541"/>
    <cellStyle name="백분율 2 9 8" xfId="3681"/>
    <cellStyle name="백분율 2 9 8 2" xfId="20821"/>
    <cellStyle name="백분율 2 9 8 3" xfId="37141"/>
    <cellStyle name="백분율 2 9 9" xfId="7081"/>
    <cellStyle name="백분율 2 9 9 2" xfId="23821"/>
    <cellStyle name="백분율 2 9 9 3" xfId="40541"/>
    <cellStyle name="백분율 3" xfId="532"/>
    <cellStyle name="백분율 3 2" xfId="556"/>
    <cellStyle name="백분율 3 2 2" xfId="994"/>
    <cellStyle name="백분율 4" xfId="552"/>
    <cellStyle name="백분율 4 2" xfId="995"/>
    <cellStyle name="백분율 5" xfId="548"/>
    <cellStyle name="백분율 6" xfId="570"/>
    <cellStyle name="백분율 7" xfId="550"/>
    <cellStyle name="백분율［△1］" xfId="286"/>
    <cellStyle name="백분율［△2］" xfId="287"/>
    <cellStyle name="벭?_Q1 PRODUCT ACTUAL_4월 (2)" xfId="288"/>
    <cellStyle name="뷭?_?긚??_1" xfId="289"/>
    <cellStyle name="빨강" xfId="290"/>
    <cellStyle name="선택영역의 가운데로" xfId="291"/>
    <cellStyle name="설계서" xfId="292"/>
    <cellStyle name="소수" xfId="293"/>
    <cellStyle name="소수3" xfId="294"/>
    <cellStyle name="소수4" xfId="295"/>
    <cellStyle name="소수점" xfId="296"/>
    <cellStyle name="숫자(R)" xfId="297"/>
    <cellStyle name="쉼표" xfId="65" builtinId="3" hidden="1"/>
    <cellStyle name="쉼표 [0]" xfId="66" builtinId="6" hidden="1"/>
    <cellStyle name="쉼표 [0] 2" xfId="71"/>
    <cellStyle name="쉼표 [0] 2 2" xfId="973"/>
    <cellStyle name="쉼표 [0] 2 2 2 3" xfId="298"/>
    <cellStyle name="쉼표 [0] 3" xfId="70"/>
    <cellStyle name="쉼표 [0] 3 10" xfId="693"/>
    <cellStyle name="쉼표 [0] 3 10 10" xfId="10540"/>
    <cellStyle name="쉼표 [0] 3 10 10 2" xfId="27280"/>
    <cellStyle name="쉼표 [0] 3 10 10 3" xfId="44000"/>
    <cellStyle name="쉼표 [0] 3 10 11" xfId="13960"/>
    <cellStyle name="쉼표 [0] 3 10 11 2" xfId="30700"/>
    <cellStyle name="쉼표 [0] 3 10 11 3" xfId="47420"/>
    <cellStyle name="쉼표 [0] 3 10 12" xfId="17444"/>
    <cellStyle name="쉼표 [0] 3 10 13" xfId="34180"/>
    <cellStyle name="쉼표 [0] 3 10 2" xfId="913"/>
    <cellStyle name="쉼표 [0] 3 10 2 10" xfId="14180"/>
    <cellStyle name="쉼표 [0] 3 10 2 10 2" xfId="30920"/>
    <cellStyle name="쉼표 [0] 3 10 2 10 3" xfId="47640"/>
    <cellStyle name="쉼표 [0] 3 10 2 11" xfId="17664"/>
    <cellStyle name="쉼표 [0] 3 10 2 12" xfId="34400"/>
    <cellStyle name="쉼표 [0] 3 10 2 2" xfId="1380"/>
    <cellStyle name="쉼표 [0] 3 10 2 2 2" xfId="2660"/>
    <cellStyle name="쉼표 [0] 3 10 2 2 2 2" xfId="6060"/>
    <cellStyle name="쉼표 [0] 3 10 2 2 2 2 2" xfId="22800"/>
    <cellStyle name="쉼표 [0] 3 10 2 2 2 2 3" xfId="39520"/>
    <cellStyle name="쉼표 [0] 3 10 2 2 2 3" xfId="9480"/>
    <cellStyle name="쉼표 [0] 3 10 2 2 2 3 2" xfId="26220"/>
    <cellStyle name="쉼표 [0] 3 10 2 2 2 3 3" xfId="42940"/>
    <cellStyle name="쉼표 [0] 3 10 2 2 2 4" xfId="12900"/>
    <cellStyle name="쉼표 [0] 3 10 2 2 2 4 2" xfId="29640"/>
    <cellStyle name="쉼표 [0] 3 10 2 2 2 4 3" xfId="46360"/>
    <cellStyle name="쉼표 [0] 3 10 2 2 2 5" xfId="16320"/>
    <cellStyle name="쉼표 [0] 3 10 2 2 2 5 2" xfId="33060"/>
    <cellStyle name="쉼표 [0] 3 10 2 2 2 5 3" xfId="49780"/>
    <cellStyle name="쉼표 [0] 3 10 2 2 2 6" xfId="19804"/>
    <cellStyle name="쉼표 [0] 3 10 2 2 2 7" xfId="36120"/>
    <cellStyle name="쉼표 [0] 3 10 2 2 3" xfId="4780"/>
    <cellStyle name="쉼표 [0] 3 10 2 2 3 2" xfId="21520"/>
    <cellStyle name="쉼표 [0] 3 10 2 2 3 3" xfId="38240"/>
    <cellStyle name="쉼표 [0] 3 10 2 2 4" xfId="8200"/>
    <cellStyle name="쉼표 [0] 3 10 2 2 4 2" xfId="24940"/>
    <cellStyle name="쉼표 [0] 3 10 2 2 4 3" xfId="41660"/>
    <cellStyle name="쉼표 [0] 3 10 2 2 5" xfId="11620"/>
    <cellStyle name="쉼표 [0] 3 10 2 2 5 2" xfId="28360"/>
    <cellStyle name="쉼표 [0] 3 10 2 2 5 3" xfId="45080"/>
    <cellStyle name="쉼표 [0] 3 10 2 2 6" xfId="15040"/>
    <cellStyle name="쉼표 [0] 3 10 2 2 6 2" xfId="31780"/>
    <cellStyle name="쉼표 [0] 3 10 2 2 6 3" xfId="48500"/>
    <cellStyle name="쉼표 [0] 3 10 2 2 7" xfId="18524"/>
    <cellStyle name="쉼표 [0] 3 10 2 2 8" xfId="34840"/>
    <cellStyle name="쉼표 [0] 3 10 2 3" xfId="1780"/>
    <cellStyle name="쉼표 [0] 3 10 2 3 2" xfId="3060"/>
    <cellStyle name="쉼표 [0] 3 10 2 3 2 2" xfId="6460"/>
    <cellStyle name="쉼표 [0] 3 10 2 3 2 2 2" xfId="23200"/>
    <cellStyle name="쉼표 [0] 3 10 2 3 2 2 3" xfId="39920"/>
    <cellStyle name="쉼표 [0] 3 10 2 3 2 3" xfId="9880"/>
    <cellStyle name="쉼표 [0] 3 10 2 3 2 3 2" xfId="26620"/>
    <cellStyle name="쉼표 [0] 3 10 2 3 2 3 3" xfId="43340"/>
    <cellStyle name="쉼표 [0] 3 10 2 3 2 4" xfId="13300"/>
    <cellStyle name="쉼표 [0] 3 10 2 3 2 4 2" xfId="30040"/>
    <cellStyle name="쉼표 [0] 3 10 2 3 2 4 3" xfId="46760"/>
    <cellStyle name="쉼표 [0] 3 10 2 3 2 5" xfId="16720"/>
    <cellStyle name="쉼표 [0] 3 10 2 3 2 5 2" xfId="33460"/>
    <cellStyle name="쉼표 [0] 3 10 2 3 2 5 3" xfId="50180"/>
    <cellStyle name="쉼표 [0] 3 10 2 3 2 6" xfId="20204"/>
    <cellStyle name="쉼표 [0] 3 10 2 3 2 7" xfId="36520"/>
    <cellStyle name="쉼표 [0] 3 10 2 3 3" xfId="5180"/>
    <cellStyle name="쉼표 [0] 3 10 2 3 3 2" xfId="21920"/>
    <cellStyle name="쉼표 [0] 3 10 2 3 3 3" xfId="38640"/>
    <cellStyle name="쉼표 [0] 3 10 2 3 4" xfId="8600"/>
    <cellStyle name="쉼표 [0] 3 10 2 3 4 2" xfId="25340"/>
    <cellStyle name="쉼표 [0] 3 10 2 3 4 3" xfId="42060"/>
    <cellStyle name="쉼표 [0] 3 10 2 3 5" xfId="12020"/>
    <cellStyle name="쉼표 [0] 3 10 2 3 5 2" xfId="28760"/>
    <cellStyle name="쉼표 [0] 3 10 2 3 5 3" xfId="45480"/>
    <cellStyle name="쉼표 [0] 3 10 2 3 6" xfId="15440"/>
    <cellStyle name="쉼표 [0] 3 10 2 3 6 2" xfId="32180"/>
    <cellStyle name="쉼표 [0] 3 10 2 3 6 3" xfId="48900"/>
    <cellStyle name="쉼표 [0] 3 10 2 3 7" xfId="18924"/>
    <cellStyle name="쉼표 [0] 3 10 2 3 8" xfId="35240"/>
    <cellStyle name="쉼표 [0] 3 10 2 4" xfId="2200"/>
    <cellStyle name="쉼표 [0] 3 10 2 4 2" xfId="5600"/>
    <cellStyle name="쉼표 [0] 3 10 2 4 2 2" xfId="22340"/>
    <cellStyle name="쉼표 [0] 3 10 2 4 2 3" xfId="39060"/>
    <cellStyle name="쉼표 [0] 3 10 2 4 3" xfId="9020"/>
    <cellStyle name="쉼표 [0] 3 10 2 4 3 2" xfId="25760"/>
    <cellStyle name="쉼표 [0] 3 10 2 4 3 3" xfId="42480"/>
    <cellStyle name="쉼표 [0] 3 10 2 4 4" xfId="12440"/>
    <cellStyle name="쉼표 [0] 3 10 2 4 4 2" xfId="29180"/>
    <cellStyle name="쉼표 [0] 3 10 2 4 4 3" xfId="45900"/>
    <cellStyle name="쉼표 [0] 3 10 2 4 5" xfId="15860"/>
    <cellStyle name="쉼표 [0] 3 10 2 4 5 2" xfId="32600"/>
    <cellStyle name="쉼표 [0] 3 10 2 4 5 3" xfId="49320"/>
    <cellStyle name="쉼표 [0] 3 10 2 4 6" xfId="19344"/>
    <cellStyle name="쉼표 [0] 3 10 2 4 7" xfId="35660"/>
    <cellStyle name="쉼표 [0] 3 10 2 5" xfId="3520"/>
    <cellStyle name="쉼표 [0] 3 10 2 5 2" xfId="6920"/>
    <cellStyle name="쉼표 [0] 3 10 2 5 2 2" xfId="23660"/>
    <cellStyle name="쉼표 [0] 3 10 2 5 2 3" xfId="40380"/>
    <cellStyle name="쉼표 [0] 3 10 2 5 3" xfId="10340"/>
    <cellStyle name="쉼표 [0] 3 10 2 5 3 2" xfId="27080"/>
    <cellStyle name="쉼표 [0] 3 10 2 5 3 3" xfId="43800"/>
    <cellStyle name="쉼표 [0] 3 10 2 5 4" xfId="13760"/>
    <cellStyle name="쉼표 [0] 3 10 2 5 4 2" xfId="30500"/>
    <cellStyle name="쉼표 [0] 3 10 2 5 4 3" xfId="47220"/>
    <cellStyle name="쉼표 [0] 3 10 2 5 5" xfId="17180"/>
    <cellStyle name="쉼표 [0] 3 10 2 5 5 2" xfId="33920"/>
    <cellStyle name="쉼표 [0] 3 10 2 5 5 3" xfId="50640"/>
    <cellStyle name="쉼표 [0] 3 10 2 5 6" xfId="20664"/>
    <cellStyle name="쉼표 [0] 3 10 2 5 7" xfId="36980"/>
    <cellStyle name="쉼표 [0] 3 10 2 6" xfId="4340"/>
    <cellStyle name="쉼표 [0] 3 10 2 6 2" xfId="7760"/>
    <cellStyle name="쉼표 [0] 3 10 2 6 2 2" xfId="24500"/>
    <cellStyle name="쉼표 [0] 3 10 2 6 2 3" xfId="41220"/>
    <cellStyle name="쉼표 [0] 3 10 2 6 3" xfId="11180"/>
    <cellStyle name="쉼표 [0] 3 10 2 6 3 2" xfId="27920"/>
    <cellStyle name="쉼표 [0] 3 10 2 6 3 3" xfId="44640"/>
    <cellStyle name="쉼표 [0] 3 10 2 6 4" xfId="14600"/>
    <cellStyle name="쉼표 [0] 3 10 2 6 4 2" xfId="31340"/>
    <cellStyle name="쉼표 [0] 3 10 2 6 4 3" xfId="48060"/>
    <cellStyle name="쉼표 [0] 3 10 2 6 5" xfId="18084"/>
    <cellStyle name="쉼표 [0] 3 10 2 6 6" xfId="37800"/>
    <cellStyle name="쉼표 [0] 3 10 2 7" xfId="3940"/>
    <cellStyle name="쉼표 [0] 3 10 2 7 2" xfId="21080"/>
    <cellStyle name="쉼표 [0] 3 10 2 7 3" xfId="37400"/>
    <cellStyle name="쉼표 [0] 3 10 2 8" xfId="7340"/>
    <cellStyle name="쉼표 [0] 3 10 2 8 2" xfId="24080"/>
    <cellStyle name="쉼표 [0] 3 10 2 8 3" xfId="40800"/>
    <cellStyle name="쉼표 [0] 3 10 2 9" xfId="10760"/>
    <cellStyle name="쉼표 [0] 3 10 2 9 2" xfId="27500"/>
    <cellStyle name="쉼표 [0] 3 10 2 9 3" xfId="44220"/>
    <cellStyle name="쉼표 [0] 3 10 3" xfId="1220"/>
    <cellStyle name="쉼표 [0] 3 10 3 2" xfId="2500"/>
    <cellStyle name="쉼표 [0] 3 10 3 2 2" xfId="5900"/>
    <cellStyle name="쉼표 [0] 3 10 3 2 2 2" xfId="22640"/>
    <cellStyle name="쉼표 [0] 3 10 3 2 2 3" xfId="39360"/>
    <cellStyle name="쉼표 [0] 3 10 3 2 3" xfId="9320"/>
    <cellStyle name="쉼표 [0] 3 10 3 2 3 2" xfId="26060"/>
    <cellStyle name="쉼표 [0] 3 10 3 2 3 3" xfId="42780"/>
    <cellStyle name="쉼표 [0] 3 10 3 2 4" xfId="12740"/>
    <cellStyle name="쉼표 [0] 3 10 3 2 4 2" xfId="29480"/>
    <cellStyle name="쉼표 [0] 3 10 3 2 4 3" xfId="46200"/>
    <cellStyle name="쉼표 [0] 3 10 3 2 5" xfId="16160"/>
    <cellStyle name="쉼표 [0] 3 10 3 2 5 2" xfId="32900"/>
    <cellStyle name="쉼표 [0] 3 10 3 2 5 3" xfId="49620"/>
    <cellStyle name="쉼표 [0] 3 10 3 2 6" xfId="19644"/>
    <cellStyle name="쉼표 [0] 3 10 3 2 7" xfId="35960"/>
    <cellStyle name="쉼표 [0] 3 10 3 3" xfId="4620"/>
    <cellStyle name="쉼표 [0] 3 10 3 3 2" xfId="21360"/>
    <cellStyle name="쉼표 [0] 3 10 3 3 3" xfId="38080"/>
    <cellStyle name="쉼표 [0] 3 10 3 4" xfId="8040"/>
    <cellStyle name="쉼표 [0] 3 10 3 4 2" xfId="24780"/>
    <cellStyle name="쉼표 [0] 3 10 3 4 3" xfId="41500"/>
    <cellStyle name="쉼표 [0] 3 10 3 5" xfId="11460"/>
    <cellStyle name="쉼표 [0] 3 10 3 5 2" xfId="28200"/>
    <cellStyle name="쉼표 [0] 3 10 3 5 3" xfId="44920"/>
    <cellStyle name="쉼표 [0] 3 10 3 6" xfId="14880"/>
    <cellStyle name="쉼표 [0] 3 10 3 6 2" xfId="31620"/>
    <cellStyle name="쉼표 [0] 3 10 3 6 3" xfId="48340"/>
    <cellStyle name="쉼표 [0] 3 10 3 7" xfId="18364"/>
    <cellStyle name="쉼표 [0] 3 10 3 8" xfId="34680"/>
    <cellStyle name="쉼표 [0] 3 10 4" xfId="1560"/>
    <cellStyle name="쉼표 [0] 3 10 4 2" xfId="2840"/>
    <cellStyle name="쉼표 [0] 3 10 4 2 2" xfId="6240"/>
    <cellStyle name="쉼표 [0] 3 10 4 2 2 2" xfId="22980"/>
    <cellStyle name="쉼표 [0] 3 10 4 2 2 3" xfId="39700"/>
    <cellStyle name="쉼표 [0] 3 10 4 2 3" xfId="9660"/>
    <cellStyle name="쉼표 [0] 3 10 4 2 3 2" xfId="26400"/>
    <cellStyle name="쉼표 [0] 3 10 4 2 3 3" xfId="43120"/>
    <cellStyle name="쉼표 [0] 3 10 4 2 4" xfId="13080"/>
    <cellStyle name="쉼표 [0] 3 10 4 2 4 2" xfId="29820"/>
    <cellStyle name="쉼표 [0] 3 10 4 2 4 3" xfId="46540"/>
    <cellStyle name="쉼표 [0] 3 10 4 2 5" xfId="16500"/>
    <cellStyle name="쉼표 [0] 3 10 4 2 5 2" xfId="33240"/>
    <cellStyle name="쉼표 [0] 3 10 4 2 5 3" xfId="49960"/>
    <cellStyle name="쉼표 [0] 3 10 4 2 6" xfId="19984"/>
    <cellStyle name="쉼표 [0] 3 10 4 2 7" xfId="36300"/>
    <cellStyle name="쉼표 [0] 3 10 4 3" xfId="4960"/>
    <cellStyle name="쉼표 [0] 3 10 4 3 2" xfId="21700"/>
    <cellStyle name="쉼표 [0] 3 10 4 3 3" xfId="38420"/>
    <cellStyle name="쉼표 [0] 3 10 4 4" xfId="8380"/>
    <cellStyle name="쉼표 [0] 3 10 4 4 2" xfId="25120"/>
    <cellStyle name="쉼표 [0] 3 10 4 4 3" xfId="41840"/>
    <cellStyle name="쉼표 [0] 3 10 4 5" xfId="11800"/>
    <cellStyle name="쉼표 [0] 3 10 4 5 2" xfId="28540"/>
    <cellStyle name="쉼표 [0] 3 10 4 5 3" xfId="45260"/>
    <cellStyle name="쉼표 [0] 3 10 4 6" xfId="15220"/>
    <cellStyle name="쉼표 [0] 3 10 4 6 2" xfId="31960"/>
    <cellStyle name="쉼표 [0] 3 10 4 6 3" xfId="48680"/>
    <cellStyle name="쉼표 [0] 3 10 4 7" xfId="18704"/>
    <cellStyle name="쉼표 [0] 3 10 4 8" xfId="35020"/>
    <cellStyle name="쉼표 [0] 3 10 5" xfId="1980"/>
    <cellStyle name="쉼표 [0] 3 10 5 2" xfId="5380"/>
    <cellStyle name="쉼표 [0] 3 10 5 2 2" xfId="22120"/>
    <cellStyle name="쉼표 [0] 3 10 5 2 3" xfId="38840"/>
    <cellStyle name="쉼표 [0] 3 10 5 3" xfId="8800"/>
    <cellStyle name="쉼표 [0] 3 10 5 3 2" xfId="25540"/>
    <cellStyle name="쉼표 [0] 3 10 5 3 3" xfId="42260"/>
    <cellStyle name="쉼표 [0] 3 10 5 4" xfId="12220"/>
    <cellStyle name="쉼표 [0] 3 10 5 4 2" xfId="28960"/>
    <cellStyle name="쉼표 [0] 3 10 5 4 3" xfId="45680"/>
    <cellStyle name="쉼표 [0] 3 10 5 5" xfId="15640"/>
    <cellStyle name="쉼표 [0] 3 10 5 5 2" xfId="32380"/>
    <cellStyle name="쉼표 [0] 3 10 5 5 3" xfId="49100"/>
    <cellStyle name="쉼표 [0] 3 10 5 6" xfId="19124"/>
    <cellStyle name="쉼표 [0] 3 10 5 7" xfId="35440"/>
    <cellStyle name="쉼표 [0] 3 10 6" xfId="3300"/>
    <cellStyle name="쉼표 [0] 3 10 6 2" xfId="6700"/>
    <cellStyle name="쉼표 [0] 3 10 6 2 2" xfId="23440"/>
    <cellStyle name="쉼표 [0] 3 10 6 2 3" xfId="40160"/>
    <cellStyle name="쉼표 [0] 3 10 6 3" xfId="10120"/>
    <cellStyle name="쉼표 [0] 3 10 6 3 2" xfId="26860"/>
    <cellStyle name="쉼표 [0] 3 10 6 3 3" xfId="43580"/>
    <cellStyle name="쉼표 [0] 3 10 6 4" xfId="13540"/>
    <cellStyle name="쉼표 [0] 3 10 6 4 2" xfId="30280"/>
    <cellStyle name="쉼표 [0] 3 10 6 4 3" xfId="47000"/>
    <cellStyle name="쉼표 [0] 3 10 6 5" xfId="16960"/>
    <cellStyle name="쉼표 [0] 3 10 6 5 2" xfId="33700"/>
    <cellStyle name="쉼표 [0] 3 10 6 5 3" xfId="50420"/>
    <cellStyle name="쉼표 [0] 3 10 6 6" xfId="20444"/>
    <cellStyle name="쉼표 [0] 3 10 6 7" xfId="36760"/>
    <cellStyle name="쉼표 [0] 3 10 7" xfId="4120"/>
    <cellStyle name="쉼표 [0] 3 10 7 2" xfId="7540"/>
    <cellStyle name="쉼표 [0] 3 10 7 2 2" xfId="24280"/>
    <cellStyle name="쉼표 [0] 3 10 7 2 3" xfId="41000"/>
    <cellStyle name="쉼표 [0] 3 10 7 3" xfId="10960"/>
    <cellStyle name="쉼표 [0] 3 10 7 3 2" xfId="27700"/>
    <cellStyle name="쉼표 [0] 3 10 7 3 3" xfId="44420"/>
    <cellStyle name="쉼표 [0] 3 10 7 4" xfId="14380"/>
    <cellStyle name="쉼표 [0] 3 10 7 4 2" xfId="31120"/>
    <cellStyle name="쉼표 [0] 3 10 7 4 3" xfId="47840"/>
    <cellStyle name="쉼표 [0] 3 10 7 5" xfId="17864"/>
    <cellStyle name="쉼표 [0] 3 10 7 6" xfId="37580"/>
    <cellStyle name="쉼표 [0] 3 10 8" xfId="3720"/>
    <cellStyle name="쉼표 [0] 3 10 8 2" xfId="20860"/>
    <cellStyle name="쉼표 [0] 3 10 8 3" xfId="37180"/>
    <cellStyle name="쉼표 [0] 3 10 9" xfId="7120"/>
    <cellStyle name="쉼표 [0] 3 10 9 2" xfId="23860"/>
    <cellStyle name="쉼표 [0] 3 10 9 3" xfId="40580"/>
    <cellStyle name="쉼표 [0] 3 11" xfId="733"/>
    <cellStyle name="쉼표 [0] 3 11 10" xfId="14000"/>
    <cellStyle name="쉼표 [0] 3 11 10 2" xfId="30740"/>
    <cellStyle name="쉼표 [0] 3 11 10 3" xfId="47460"/>
    <cellStyle name="쉼표 [0] 3 11 11" xfId="17484"/>
    <cellStyle name="쉼표 [0] 3 11 12" xfId="34220"/>
    <cellStyle name="쉼표 [0] 3 11 2" xfId="1260"/>
    <cellStyle name="쉼표 [0] 3 11 2 2" xfId="2540"/>
    <cellStyle name="쉼표 [0] 3 11 2 2 2" xfId="5940"/>
    <cellStyle name="쉼표 [0] 3 11 2 2 2 2" xfId="22680"/>
    <cellStyle name="쉼표 [0] 3 11 2 2 2 3" xfId="39400"/>
    <cellStyle name="쉼표 [0] 3 11 2 2 3" xfId="9360"/>
    <cellStyle name="쉼표 [0] 3 11 2 2 3 2" xfId="26100"/>
    <cellStyle name="쉼표 [0] 3 11 2 2 3 3" xfId="42820"/>
    <cellStyle name="쉼표 [0] 3 11 2 2 4" xfId="12780"/>
    <cellStyle name="쉼표 [0] 3 11 2 2 4 2" xfId="29520"/>
    <cellStyle name="쉼표 [0] 3 11 2 2 4 3" xfId="46240"/>
    <cellStyle name="쉼표 [0] 3 11 2 2 5" xfId="16200"/>
    <cellStyle name="쉼표 [0] 3 11 2 2 5 2" xfId="32940"/>
    <cellStyle name="쉼표 [0] 3 11 2 2 5 3" xfId="49660"/>
    <cellStyle name="쉼표 [0] 3 11 2 2 6" xfId="19684"/>
    <cellStyle name="쉼표 [0] 3 11 2 2 7" xfId="36000"/>
    <cellStyle name="쉼표 [0] 3 11 2 3" xfId="4660"/>
    <cellStyle name="쉼표 [0] 3 11 2 3 2" xfId="21400"/>
    <cellStyle name="쉼표 [0] 3 11 2 3 3" xfId="38120"/>
    <cellStyle name="쉼표 [0] 3 11 2 4" xfId="8080"/>
    <cellStyle name="쉼표 [0] 3 11 2 4 2" xfId="24820"/>
    <cellStyle name="쉼표 [0] 3 11 2 4 3" xfId="41540"/>
    <cellStyle name="쉼표 [0] 3 11 2 5" xfId="11500"/>
    <cellStyle name="쉼표 [0] 3 11 2 5 2" xfId="28240"/>
    <cellStyle name="쉼표 [0] 3 11 2 5 3" xfId="44960"/>
    <cellStyle name="쉼표 [0] 3 11 2 6" xfId="14920"/>
    <cellStyle name="쉼표 [0] 3 11 2 6 2" xfId="31660"/>
    <cellStyle name="쉼표 [0] 3 11 2 6 3" xfId="48380"/>
    <cellStyle name="쉼표 [0] 3 11 2 7" xfId="18404"/>
    <cellStyle name="쉼표 [0] 3 11 2 8" xfId="34720"/>
    <cellStyle name="쉼표 [0] 3 11 3" xfId="1600"/>
    <cellStyle name="쉼표 [0] 3 11 3 2" xfId="2880"/>
    <cellStyle name="쉼표 [0] 3 11 3 2 2" xfId="6280"/>
    <cellStyle name="쉼표 [0] 3 11 3 2 2 2" xfId="23020"/>
    <cellStyle name="쉼표 [0] 3 11 3 2 2 3" xfId="39740"/>
    <cellStyle name="쉼표 [0] 3 11 3 2 3" xfId="9700"/>
    <cellStyle name="쉼표 [0] 3 11 3 2 3 2" xfId="26440"/>
    <cellStyle name="쉼표 [0] 3 11 3 2 3 3" xfId="43160"/>
    <cellStyle name="쉼표 [0] 3 11 3 2 4" xfId="13120"/>
    <cellStyle name="쉼표 [0] 3 11 3 2 4 2" xfId="29860"/>
    <cellStyle name="쉼표 [0] 3 11 3 2 4 3" xfId="46580"/>
    <cellStyle name="쉼표 [0] 3 11 3 2 5" xfId="16540"/>
    <cellStyle name="쉼표 [0] 3 11 3 2 5 2" xfId="33280"/>
    <cellStyle name="쉼표 [0] 3 11 3 2 5 3" xfId="50000"/>
    <cellStyle name="쉼표 [0] 3 11 3 2 6" xfId="20024"/>
    <cellStyle name="쉼표 [0] 3 11 3 2 7" xfId="36340"/>
    <cellStyle name="쉼표 [0] 3 11 3 3" xfId="5000"/>
    <cellStyle name="쉼표 [0] 3 11 3 3 2" xfId="21740"/>
    <cellStyle name="쉼표 [0] 3 11 3 3 3" xfId="38460"/>
    <cellStyle name="쉼표 [0] 3 11 3 4" xfId="8420"/>
    <cellStyle name="쉼표 [0] 3 11 3 4 2" xfId="25160"/>
    <cellStyle name="쉼표 [0] 3 11 3 4 3" xfId="41880"/>
    <cellStyle name="쉼표 [0] 3 11 3 5" xfId="11840"/>
    <cellStyle name="쉼표 [0] 3 11 3 5 2" xfId="28580"/>
    <cellStyle name="쉼표 [0] 3 11 3 5 3" xfId="45300"/>
    <cellStyle name="쉼표 [0] 3 11 3 6" xfId="15260"/>
    <cellStyle name="쉼표 [0] 3 11 3 6 2" xfId="32000"/>
    <cellStyle name="쉼표 [0] 3 11 3 6 3" xfId="48720"/>
    <cellStyle name="쉼표 [0] 3 11 3 7" xfId="18744"/>
    <cellStyle name="쉼표 [0] 3 11 3 8" xfId="35060"/>
    <cellStyle name="쉼표 [0] 3 11 4" xfId="2020"/>
    <cellStyle name="쉼표 [0] 3 11 4 2" xfId="5420"/>
    <cellStyle name="쉼표 [0] 3 11 4 2 2" xfId="22160"/>
    <cellStyle name="쉼표 [0] 3 11 4 2 3" xfId="38880"/>
    <cellStyle name="쉼표 [0] 3 11 4 3" xfId="8840"/>
    <cellStyle name="쉼표 [0] 3 11 4 3 2" xfId="25580"/>
    <cellStyle name="쉼표 [0] 3 11 4 3 3" xfId="42300"/>
    <cellStyle name="쉼표 [0] 3 11 4 4" xfId="12260"/>
    <cellStyle name="쉼표 [0] 3 11 4 4 2" xfId="29000"/>
    <cellStyle name="쉼표 [0] 3 11 4 4 3" xfId="45720"/>
    <cellStyle name="쉼표 [0] 3 11 4 5" xfId="15680"/>
    <cellStyle name="쉼표 [0] 3 11 4 5 2" xfId="32420"/>
    <cellStyle name="쉼표 [0] 3 11 4 5 3" xfId="49140"/>
    <cellStyle name="쉼표 [0] 3 11 4 6" xfId="19164"/>
    <cellStyle name="쉼표 [0] 3 11 4 7" xfId="35480"/>
    <cellStyle name="쉼표 [0] 3 11 5" xfId="3340"/>
    <cellStyle name="쉼표 [0] 3 11 5 2" xfId="6740"/>
    <cellStyle name="쉼표 [0] 3 11 5 2 2" xfId="23480"/>
    <cellStyle name="쉼표 [0] 3 11 5 2 3" xfId="40200"/>
    <cellStyle name="쉼표 [0] 3 11 5 3" xfId="10160"/>
    <cellStyle name="쉼표 [0] 3 11 5 3 2" xfId="26900"/>
    <cellStyle name="쉼표 [0] 3 11 5 3 3" xfId="43620"/>
    <cellStyle name="쉼표 [0] 3 11 5 4" xfId="13580"/>
    <cellStyle name="쉼표 [0] 3 11 5 4 2" xfId="30320"/>
    <cellStyle name="쉼표 [0] 3 11 5 4 3" xfId="47040"/>
    <cellStyle name="쉼표 [0] 3 11 5 5" xfId="17000"/>
    <cellStyle name="쉼표 [0] 3 11 5 5 2" xfId="33740"/>
    <cellStyle name="쉼표 [0] 3 11 5 5 3" xfId="50460"/>
    <cellStyle name="쉼표 [0] 3 11 5 6" xfId="20484"/>
    <cellStyle name="쉼표 [0] 3 11 5 7" xfId="36800"/>
    <cellStyle name="쉼표 [0] 3 11 6" xfId="4160"/>
    <cellStyle name="쉼표 [0] 3 11 6 2" xfId="7580"/>
    <cellStyle name="쉼표 [0] 3 11 6 2 2" xfId="24320"/>
    <cellStyle name="쉼표 [0] 3 11 6 2 3" xfId="41040"/>
    <cellStyle name="쉼표 [0] 3 11 6 3" xfId="11000"/>
    <cellStyle name="쉼표 [0] 3 11 6 3 2" xfId="27740"/>
    <cellStyle name="쉼표 [0] 3 11 6 3 3" xfId="44460"/>
    <cellStyle name="쉼표 [0] 3 11 6 4" xfId="14420"/>
    <cellStyle name="쉼표 [0] 3 11 6 4 2" xfId="31160"/>
    <cellStyle name="쉼표 [0] 3 11 6 4 3" xfId="47880"/>
    <cellStyle name="쉼표 [0] 3 11 6 5" xfId="17904"/>
    <cellStyle name="쉼표 [0] 3 11 6 6" xfId="37620"/>
    <cellStyle name="쉼표 [0] 3 11 7" xfId="3760"/>
    <cellStyle name="쉼표 [0] 3 11 7 2" xfId="20900"/>
    <cellStyle name="쉼표 [0] 3 11 7 3" xfId="37220"/>
    <cellStyle name="쉼표 [0] 3 11 8" xfId="7160"/>
    <cellStyle name="쉼표 [0] 3 11 8 2" xfId="23900"/>
    <cellStyle name="쉼표 [0] 3 11 8 3" xfId="40620"/>
    <cellStyle name="쉼표 [0] 3 11 9" xfId="10580"/>
    <cellStyle name="쉼표 [0] 3 11 9 2" xfId="27320"/>
    <cellStyle name="쉼표 [0] 3 11 9 3" xfId="44040"/>
    <cellStyle name="쉼표 [0] 3 12" xfId="773"/>
    <cellStyle name="쉼표 [0] 3 12 10" xfId="14040"/>
    <cellStyle name="쉼표 [0] 3 12 10 2" xfId="30780"/>
    <cellStyle name="쉼표 [0] 3 12 10 3" xfId="47500"/>
    <cellStyle name="쉼표 [0] 3 12 11" xfId="17524"/>
    <cellStyle name="쉼표 [0] 3 12 12" xfId="34260"/>
    <cellStyle name="쉼표 [0] 3 12 2" xfId="1080"/>
    <cellStyle name="쉼표 [0] 3 12 2 2" xfId="2360"/>
    <cellStyle name="쉼표 [0] 3 12 2 2 2" xfId="5760"/>
    <cellStyle name="쉼표 [0] 3 12 2 2 2 2" xfId="22500"/>
    <cellStyle name="쉼표 [0] 3 12 2 2 2 3" xfId="39220"/>
    <cellStyle name="쉼표 [0] 3 12 2 2 3" xfId="9180"/>
    <cellStyle name="쉼표 [0] 3 12 2 2 3 2" xfId="25920"/>
    <cellStyle name="쉼표 [0] 3 12 2 2 3 3" xfId="42640"/>
    <cellStyle name="쉼표 [0] 3 12 2 2 4" xfId="12600"/>
    <cellStyle name="쉼표 [0] 3 12 2 2 4 2" xfId="29340"/>
    <cellStyle name="쉼표 [0] 3 12 2 2 4 3" xfId="46060"/>
    <cellStyle name="쉼표 [0] 3 12 2 2 5" xfId="16020"/>
    <cellStyle name="쉼표 [0] 3 12 2 2 5 2" xfId="32760"/>
    <cellStyle name="쉼표 [0] 3 12 2 2 5 3" xfId="49480"/>
    <cellStyle name="쉼표 [0] 3 12 2 2 6" xfId="19504"/>
    <cellStyle name="쉼표 [0] 3 12 2 2 7" xfId="35820"/>
    <cellStyle name="쉼표 [0] 3 12 2 3" xfId="4480"/>
    <cellStyle name="쉼표 [0] 3 12 2 3 2" xfId="21220"/>
    <cellStyle name="쉼표 [0] 3 12 2 3 3" xfId="37940"/>
    <cellStyle name="쉼표 [0] 3 12 2 4" xfId="7900"/>
    <cellStyle name="쉼표 [0] 3 12 2 4 2" xfId="24640"/>
    <cellStyle name="쉼표 [0] 3 12 2 4 3" xfId="41360"/>
    <cellStyle name="쉼표 [0] 3 12 2 5" xfId="11320"/>
    <cellStyle name="쉼표 [0] 3 12 2 5 2" xfId="28060"/>
    <cellStyle name="쉼표 [0] 3 12 2 5 3" xfId="44780"/>
    <cellStyle name="쉼표 [0] 3 12 2 6" xfId="14740"/>
    <cellStyle name="쉼표 [0] 3 12 2 6 2" xfId="31480"/>
    <cellStyle name="쉼표 [0] 3 12 2 6 3" xfId="48200"/>
    <cellStyle name="쉼표 [0] 3 12 2 7" xfId="18224"/>
    <cellStyle name="쉼표 [0] 3 12 2 8" xfId="34540"/>
    <cellStyle name="쉼표 [0] 3 12 3" xfId="1640"/>
    <cellStyle name="쉼표 [0] 3 12 3 2" xfId="2920"/>
    <cellStyle name="쉼표 [0] 3 12 3 2 2" xfId="6320"/>
    <cellStyle name="쉼표 [0] 3 12 3 2 2 2" xfId="23060"/>
    <cellStyle name="쉼표 [0] 3 12 3 2 2 3" xfId="39780"/>
    <cellStyle name="쉼표 [0] 3 12 3 2 3" xfId="9740"/>
    <cellStyle name="쉼표 [0] 3 12 3 2 3 2" xfId="26480"/>
    <cellStyle name="쉼표 [0] 3 12 3 2 3 3" xfId="43200"/>
    <cellStyle name="쉼표 [0] 3 12 3 2 4" xfId="13160"/>
    <cellStyle name="쉼표 [0] 3 12 3 2 4 2" xfId="29900"/>
    <cellStyle name="쉼표 [0] 3 12 3 2 4 3" xfId="46620"/>
    <cellStyle name="쉼표 [0] 3 12 3 2 5" xfId="16580"/>
    <cellStyle name="쉼표 [0] 3 12 3 2 5 2" xfId="33320"/>
    <cellStyle name="쉼표 [0] 3 12 3 2 5 3" xfId="50040"/>
    <cellStyle name="쉼표 [0] 3 12 3 2 6" xfId="20064"/>
    <cellStyle name="쉼표 [0] 3 12 3 2 7" xfId="36380"/>
    <cellStyle name="쉼표 [0] 3 12 3 3" xfId="5040"/>
    <cellStyle name="쉼표 [0] 3 12 3 3 2" xfId="21780"/>
    <cellStyle name="쉼표 [0] 3 12 3 3 3" xfId="38500"/>
    <cellStyle name="쉼표 [0] 3 12 3 4" xfId="8460"/>
    <cellStyle name="쉼표 [0] 3 12 3 4 2" xfId="25200"/>
    <cellStyle name="쉼표 [0] 3 12 3 4 3" xfId="41920"/>
    <cellStyle name="쉼표 [0] 3 12 3 5" xfId="11880"/>
    <cellStyle name="쉼표 [0] 3 12 3 5 2" xfId="28620"/>
    <cellStyle name="쉼표 [0] 3 12 3 5 3" xfId="45340"/>
    <cellStyle name="쉼표 [0] 3 12 3 6" xfId="15300"/>
    <cellStyle name="쉼표 [0] 3 12 3 6 2" xfId="32040"/>
    <cellStyle name="쉼표 [0] 3 12 3 6 3" xfId="48760"/>
    <cellStyle name="쉼표 [0] 3 12 3 7" xfId="18784"/>
    <cellStyle name="쉼표 [0] 3 12 3 8" xfId="35100"/>
    <cellStyle name="쉼표 [0] 3 12 4" xfId="2060"/>
    <cellStyle name="쉼표 [0] 3 12 4 2" xfId="5460"/>
    <cellStyle name="쉼표 [0] 3 12 4 2 2" xfId="22200"/>
    <cellStyle name="쉼표 [0] 3 12 4 2 3" xfId="38920"/>
    <cellStyle name="쉼표 [0] 3 12 4 3" xfId="8880"/>
    <cellStyle name="쉼표 [0] 3 12 4 3 2" xfId="25620"/>
    <cellStyle name="쉼표 [0] 3 12 4 3 3" xfId="42340"/>
    <cellStyle name="쉼표 [0] 3 12 4 4" xfId="12300"/>
    <cellStyle name="쉼표 [0] 3 12 4 4 2" xfId="29040"/>
    <cellStyle name="쉼표 [0] 3 12 4 4 3" xfId="45760"/>
    <cellStyle name="쉼표 [0] 3 12 4 5" xfId="15720"/>
    <cellStyle name="쉼표 [0] 3 12 4 5 2" xfId="32460"/>
    <cellStyle name="쉼표 [0] 3 12 4 5 3" xfId="49180"/>
    <cellStyle name="쉼표 [0] 3 12 4 6" xfId="19204"/>
    <cellStyle name="쉼표 [0] 3 12 4 7" xfId="35520"/>
    <cellStyle name="쉼표 [0] 3 12 5" xfId="3380"/>
    <cellStyle name="쉼표 [0] 3 12 5 2" xfId="6780"/>
    <cellStyle name="쉼표 [0] 3 12 5 2 2" xfId="23520"/>
    <cellStyle name="쉼표 [0] 3 12 5 2 3" xfId="40240"/>
    <cellStyle name="쉼표 [0] 3 12 5 3" xfId="10200"/>
    <cellStyle name="쉼표 [0] 3 12 5 3 2" xfId="26940"/>
    <cellStyle name="쉼표 [0] 3 12 5 3 3" xfId="43660"/>
    <cellStyle name="쉼표 [0] 3 12 5 4" xfId="13620"/>
    <cellStyle name="쉼표 [0] 3 12 5 4 2" xfId="30360"/>
    <cellStyle name="쉼표 [0] 3 12 5 4 3" xfId="47080"/>
    <cellStyle name="쉼표 [0] 3 12 5 5" xfId="17040"/>
    <cellStyle name="쉼표 [0] 3 12 5 5 2" xfId="33780"/>
    <cellStyle name="쉼표 [0] 3 12 5 5 3" xfId="50500"/>
    <cellStyle name="쉼표 [0] 3 12 5 6" xfId="20524"/>
    <cellStyle name="쉼표 [0] 3 12 5 7" xfId="36840"/>
    <cellStyle name="쉼표 [0] 3 12 6" xfId="4200"/>
    <cellStyle name="쉼표 [0] 3 12 6 2" xfId="7620"/>
    <cellStyle name="쉼표 [0] 3 12 6 2 2" xfId="24360"/>
    <cellStyle name="쉼표 [0] 3 12 6 2 3" xfId="41080"/>
    <cellStyle name="쉼표 [0] 3 12 6 3" xfId="11040"/>
    <cellStyle name="쉼표 [0] 3 12 6 3 2" xfId="27780"/>
    <cellStyle name="쉼표 [0] 3 12 6 3 3" xfId="44500"/>
    <cellStyle name="쉼표 [0] 3 12 6 4" xfId="14460"/>
    <cellStyle name="쉼표 [0] 3 12 6 4 2" xfId="31200"/>
    <cellStyle name="쉼표 [0] 3 12 6 4 3" xfId="47920"/>
    <cellStyle name="쉼표 [0] 3 12 6 5" xfId="17944"/>
    <cellStyle name="쉼표 [0] 3 12 6 6" xfId="37660"/>
    <cellStyle name="쉼표 [0] 3 12 7" xfId="3800"/>
    <cellStyle name="쉼표 [0] 3 12 7 2" xfId="20940"/>
    <cellStyle name="쉼표 [0] 3 12 7 3" xfId="37260"/>
    <cellStyle name="쉼표 [0] 3 12 8" xfId="7200"/>
    <cellStyle name="쉼표 [0] 3 12 8 2" xfId="23940"/>
    <cellStyle name="쉼표 [0] 3 12 8 3" xfId="40660"/>
    <cellStyle name="쉼표 [0] 3 12 9" xfId="10620"/>
    <cellStyle name="쉼표 [0] 3 12 9 2" xfId="27360"/>
    <cellStyle name="쉼표 [0] 3 12 9 3" xfId="44080"/>
    <cellStyle name="쉼표 [0] 3 13" xfId="953"/>
    <cellStyle name="쉼표 [0] 3 13 10" xfId="14220"/>
    <cellStyle name="쉼표 [0] 3 13 10 2" xfId="30960"/>
    <cellStyle name="쉼표 [0] 3 13 10 3" xfId="47680"/>
    <cellStyle name="쉼표 [0] 3 13 11" xfId="17704"/>
    <cellStyle name="쉼표 [0] 3 13 12" xfId="34440"/>
    <cellStyle name="쉼표 [0] 3 13 2" xfId="1040"/>
    <cellStyle name="쉼표 [0] 3 13 2 2" xfId="2320"/>
    <cellStyle name="쉼표 [0] 3 13 2 2 2" xfId="5720"/>
    <cellStyle name="쉼표 [0] 3 13 2 2 2 2" xfId="22460"/>
    <cellStyle name="쉼표 [0] 3 13 2 2 2 3" xfId="39180"/>
    <cellStyle name="쉼표 [0] 3 13 2 2 3" xfId="9140"/>
    <cellStyle name="쉼표 [0] 3 13 2 2 3 2" xfId="25880"/>
    <cellStyle name="쉼표 [0] 3 13 2 2 3 3" xfId="42600"/>
    <cellStyle name="쉼표 [0] 3 13 2 2 4" xfId="12560"/>
    <cellStyle name="쉼표 [0] 3 13 2 2 4 2" xfId="29300"/>
    <cellStyle name="쉼표 [0] 3 13 2 2 4 3" xfId="46020"/>
    <cellStyle name="쉼표 [0] 3 13 2 2 5" xfId="15980"/>
    <cellStyle name="쉼표 [0] 3 13 2 2 5 2" xfId="32720"/>
    <cellStyle name="쉼표 [0] 3 13 2 2 5 3" xfId="49440"/>
    <cellStyle name="쉼표 [0] 3 13 2 2 6" xfId="19464"/>
    <cellStyle name="쉼표 [0] 3 13 2 2 7" xfId="35780"/>
    <cellStyle name="쉼표 [0] 3 13 2 3" xfId="4440"/>
    <cellStyle name="쉼표 [0] 3 13 2 3 2" xfId="21180"/>
    <cellStyle name="쉼표 [0] 3 13 2 3 3" xfId="37900"/>
    <cellStyle name="쉼표 [0] 3 13 2 4" xfId="7860"/>
    <cellStyle name="쉼표 [0] 3 13 2 4 2" xfId="24600"/>
    <cellStyle name="쉼표 [0] 3 13 2 4 3" xfId="41320"/>
    <cellStyle name="쉼표 [0] 3 13 2 5" xfId="11280"/>
    <cellStyle name="쉼표 [0] 3 13 2 5 2" xfId="28020"/>
    <cellStyle name="쉼표 [0] 3 13 2 5 3" xfId="44740"/>
    <cellStyle name="쉼표 [0] 3 13 2 6" xfId="14700"/>
    <cellStyle name="쉼표 [0] 3 13 2 6 2" xfId="31440"/>
    <cellStyle name="쉼표 [0] 3 13 2 6 3" xfId="48160"/>
    <cellStyle name="쉼표 [0] 3 13 2 7" xfId="18184"/>
    <cellStyle name="쉼표 [0] 3 13 2 8" xfId="34500"/>
    <cellStyle name="쉼표 [0] 3 13 3" xfId="1820"/>
    <cellStyle name="쉼표 [0] 3 13 3 2" xfId="3100"/>
    <cellStyle name="쉼표 [0] 3 13 3 2 2" xfId="6500"/>
    <cellStyle name="쉼표 [0] 3 13 3 2 2 2" xfId="23240"/>
    <cellStyle name="쉼표 [0] 3 13 3 2 2 3" xfId="39960"/>
    <cellStyle name="쉼표 [0] 3 13 3 2 3" xfId="9920"/>
    <cellStyle name="쉼표 [0] 3 13 3 2 3 2" xfId="26660"/>
    <cellStyle name="쉼표 [0] 3 13 3 2 3 3" xfId="43380"/>
    <cellStyle name="쉼표 [0] 3 13 3 2 4" xfId="13340"/>
    <cellStyle name="쉼표 [0] 3 13 3 2 4 2" xfId="30080"/>
    <cellStyle name="쉼표 [0] 3 13 3 2 4 3" xfId="46800"/>
    <cellStyle name="쉼표 [0] 3 13 3 2 5" xfId="16760"/>
    <cellStyle name="쉼표 [0] 3 13 3 2 5 2" xfId="33500"/>
    <cellStyle name="쉼표 [0] 3 13 3 2 5 3" xfId="50220"/>
    <cellStyle name="쉼표 [0] 3 13 3 2 6" xfId="20244"/>
    <cellStyle name="쉼표 [0] 3 13 3 2 7" xfId="36560"/>
    <cellStyle name="쉼표 [0] 3 13 3 3" xfId="5220"/>
    <cellStyle name="쉼표 [0] 3 13 3 3 2" xfId="21960"/>
    <cellStyle name="쉼표 [0] 3 13 3 3 3" xfId="38680"/>
    <cellStyle name="쉼표 [0] 3 13 3 4" xfId="8640"/>
    <cellStyle name="쉼표 [0] 3 13 3 4 2" xfId="25380"/>
    <cellStyle name="쉼표 [0] 3 13 3 4 3" xfId="42100"/>
    <cellStyle name="쉼표 [0] 3 13 3 5" xfId="12060"/>
    <cellStyle name="쉼표 [0] 3 13 3 5 2" xfId="28800"/>
    <cellStyle name="쉼표 [0] 3 13 3 5 3" xfId="45520"/>
    <cellStyle name="쉼표 [0] 3 13 3 6" xfId="15480"/>
    <cellStyle name="쉼표 [0] 3 13 3 6 2" xfId="32220"/>
    <cellStyle name="쉼표 [0] 3 13 3 6 3" xfId="48940"/>
    <cellStyle name="쉼표 [0] 3 13 3 7" xfId="18964"/>
    <cellStyle name="쉼표 [0] 3 13 3 8" xfId="35280"/>
    <cellStyle name="쉼표 [0] 3 13 4" xfId="2240"/>
    <cellStyle name="쉼표 [0] 3 13 4 2" xfId="5640"/>
    <cellStyle name="쉼표 [0] 3 13 4 2 2" xfId="22380"/>
    <cellStyle name="쉼표 [0] 3 13 4 2 3" xfId="39100"/>
    <cellStyle name="쉼표 [0] 3 13 4 3" xfId="9060"/>
    <cellStyle name="쉼표 [0] 3 13 4 3 2" xfId="25800"/>
    <cellStyle name="쉼표 [0] 3 13 4 3 3" xfId="42520"/>
    <cellStyle name="쉼표 [0] 3 13 4 4" xfId="12480"/>
    <cellStyle name="쉼표 [0] 3 13 4 4 2" xfId="29220"/>
    <cellStyle name="쉼표 [0] 3 13 4 4 3" xfId="45940"/>
    <cellStyle name="쉼표 [0] 3 13 4 5" xfId="15900"/>
    <cellStyle name="쉼표 [0] 3 13 4 5 2" xfId="32640"/>
    <cellStyle name="쉼표 [0] 3 13 4 5 3" xfId="49360"/>
    <cellStyle name="쉼표 [0] 3 13 4 6" xfId="19384"/>
    <cellStyle name="쉼표 [0] 3 13 4 7" xfId="35700"/>
    <cellStyle name="쉼표 [0] 3 13 5" xfId="3560"/>
    <cellStyle name="쉼표 [0] 3 13 5 2" xfId="6960"/>
    <cellStyle name="쉼표 [0] 3 13 5 2 2" xfId="23700"/>
    <cellStyle name="쉼표 [0] 3 13 5 2 3" xfId="40420"/>
    <cellStyle name="쉼표 [0] 3 13 5 3" xfId="10380"/>
    <cellStyle name="쉼표 [0] 3 13 5 3 2" xfId="27120"/>
    <cellStyle name="쉼표 [0] 3 13 5 3 3" xfId="43840"/>
    <cellStyle name="쉼표 [0] 3 13 5 4" xfId="13800"/>
    <cellStyle name="쉼표 [0] 3 13 5 4 2" xfId="30540"/>
    <cellStyle name="쉼표 [0] 3 13 5 4 3" xfId="47260"/>
    <cellStyle name="쉼표 [0] 3 13 5 5" xfId="17220"/>
    <cellStyle name="쉼표 [0] 3 13 5 5 2" xfId="33960"/>
    <cellStyle name="쉼표 [0] 3 13 5 5 3" xfId="50680"/>
    <cellStyle name="쉼표 [0] 3 13 5 6" xfId="20704"/>
    <cellStyle name="쉼표 [0] 3 13 5 7" xfId="37020"/>
    <cellStyle name="쉼표 [0] 3 13 6" xfId="4380"/>
    <cellStyle name="쉼표 [0] 3 13 6 2" xfId="7800"/>
    <cellStyle name="쉼표 [0] 3 13 6 2 2" xfId="24540"/>
    <cellStyle name="쉼표 [0] 3 13 6 2 3" xfId="41260"/>
    <cellStyle name="쉼표 [0] 3 13 6 3" xfId="11220"/>
    <cellStyle name="쉼표 [0] 3 13 6 3 2" xfId="27960"/>
    <cellStyle name="쉼표 [0] 3 13 6 3 3" xfId="44680"/>
    <cellStyle name="쉼표 [0] 3 13 6 4" xfId="14640"/>
    <cellStyle name="쉼표 [0] 3 13 6 4 2" xfId="31380"/>
    <cellStyle name="쉼표 [0] 3 13 6 4 3" xfId="48100"/>
    <cellStyle name="쉼표 [0] 3 13 6 5" xfId="18124"/>
    <cellStyle name="쉼표 [0] 3 13 6 6" xfId="37840"/>
    <cellStyle name="쉼표 [0] 3 13 7" xfId="3980"/>
    <cellStyle name="쉼표 [0] 3 13 7 2" xfId="21120"/>
    <cellStyle name="쉼표 [0] 3 13 7 3" xfId="37440"/>
    <cellStyle name="쉼표 [0] 3 13 8" xfId="7380"/>
    <cellStyle name="쉼표 [0] 3 13 8 2" xfId="24120"/>
    <cellStyle name="쉼표 [0] 3 13 8 3" xfId="40840"/>
    <cellStyle name="쉼표 [0] 3 13 9" xfId="10800"/>
    <cellStyle name="쉼표 [0] 3 13 9 2" xfId="27540"/>
    <cellStyle name="쉼표 [0] 3 13 9 3" xfId="44260"/>
    <cellStyle name="쉼표 [0] 3 14" xfId="1000"/>
    <cellStyle name="쉼표 [0] 3 14 2" xfId="2280"/>
    <cellStyle name="쉼표 [0] 3 14 2 2" xfId="5680"/>
    <cellStyle name="쉼표 [0] 3 14 2 2 2" xfId="22420"/>
    <cellStyle name="쉼표 [0] 3 14 2 2 3" xfId="39140"/>
    <cellStyle name="쉼표 [0] 3 14 2 3" xfId="9100"/>
    <cellStyle name="쉼표 [0] 3 14 2 3 2" xfId="25840"/>
    <cellStyle name="쉼표 [0] 3 14 2 3 3" xfId="42560"/>
    <cellStyle name="쉼표 [0] 3 14 2 4" xfId="12520"/>
    <cellStyle name="쉼표 [0] 3 14 2 4 2" xfId="29260"/>
    <cellStyle name="쉼표 [0] 3 14 2 4 3" xfId="45980"/>
    <cellStyle name="쉼표 [0] 3 14 2 5" xfId="15940"/>
    <cellStyle name="쉼표 [0] 3 14 2 5 2" xfId="32680"/>
    <cellStyle name="쉼표 [0] 3 14 2 5 3" xfId="49400"/>
    <cellStyle name="쉼표 [0] 3 14 2 6" xfId="19424"/>
    <cellStyle name="쉼표 [0] 3 14 2 7" xfId="35740"/>
    <cellStyle name="쉼표 [0] 3 14 3" xfId="4400"/>
    <cellStyle name="쉼표 [0] 3 14 3 2" xfId="21140"/>
    <cellStyle name="쉼표 [0] 3 14 3 3" xfId="37860"/>
    <cellStyle name="쉼표 [0] 3 14 4" xfId="7820"/>
    <cellStyle name="쉼표 [0] 3 14 4 2" xfId="24560"/>
    <cellStyle name="쉼표 [0] 3 14 4 3" xfId="41280"/>
    <cellStyle name="쉼표 [0] 3 14 5" xfId="11240"/>
    <cellStyle name="쉼표 [0] 3 14 5 2" xfId="27980"/>
    <cellStyle name="쉼표 [0] 3 14 5 3" xfId="44700"/>
    <cellStyle name="쉼표 [0] 3 14 6" xfId="14660"/>
    <cellStyle name="쉼표 [0] 3 14 6 2" xfId="31400"/>
    <cellStyle name="쉼표 [0] 3 14 6 3" xfId="48120"/>
    <cellStyle name="쉼표 [0] 3 14 7" xfId="18144"/>
    <cellStyle name="쉼표 [0] 3 14 8" xfId="34460"/>
    <cellStyle name="쉼표 [0] 3 15" xfId="1420"/>
    <cellStyle name="쉼표 [0] 3 15 2" xfId="2700"/>
    <cellStyle name="쉼표 [0] 3 15 2 2" xfId="6100"/>
    <cellStyle name="쉼표 [0] 3 15 2 2 2" xfId="22840"/>
    <cellStyle name="쉼표 [0] 3 15 2 2 3" xfId="39560"/>
    <cellStyle name="쉼표 [0] 3 15 2 3" xfId="9520"/>
    <cellStyle name="쉼표 [0] 3 15 2 3 2" xfId="26260"/>
    <cellStyle name="쉼표 [0] 3 15 2 3 3" xfId="42980"/>
    <cellStyle name="쉼표 [0] 3 15 2 4" xfId="12940"/>
    <cellStyle name="쉼표 [0] 3 15 2 4 2" xfId="29680"/>
    <cellStyle name="쉼표 [0] 3 15 2 4 3" xfId="46400"/>
    <cellStyle name="쉼표 [0] 3 15 2 5" xfId="16360"/>
    <cellStyle name="쉼표 [0] 3 15 2 5 2" xfId="33100"/>
    <cellStyle name="쉼표 [0] 3 15 2 5 3" xfId="49820"/>
    <cellStyle name="쉼표 [0] 3 15 2 6" xfId="19844"/>
    <cellStyle name="쉼표 [0] 3 15 2 7" xfId="36160"/>
    <cellStyle name="쉼표 [0] 3 15 3" xfId="4820"/>
    <cellStyle name="쉼표 [0] 3 15 3 2" xfId="21560"/>
    <cellStyle name="쉼표 [0] 3 15 3 3" xfId="38280"/>
    <cellStyle name="쉼표 [0] 3 15 4" xfId="8240"/>
    <cellStyle name="쉼표 [0] 3 15 4 2" xfId="24980"/>
    <cellStyle name="쉼표 [0] 3 15 4 3" xfId="41700"/>
    <cellStyle name="쉼표 [0] 3 15 5" xfId="11660"/>
    <cellStyle name="쉼표 [0] 3 15 5 2" xfId="28400"/>
    <cellStyle name="쉼표 [0] 3 15 5 3" xfId="45120"/>
    <cellStyle name="쉼표 [0] 3 15 6" xfId="15080"/>
    <cellStyle name="쉼표 [0] 3 15 6 2" xfId="31820"/>
    <cellStyle name="쉼표 [0] 3 15 6 3" xfId="48540"/>
    <cellStyle name="쉼표 [0] 3 15 7" xfId="18564"/>
    <cellStyle name="쉼표 [0] 3 15 8" xfId="34880"/>
    <cellStyle name="쉼표 [0] 3 16" xfId="1840"/>
    <cellStyle name="쉼표 [0] 3 16 2" xfId="5240"/>
    <cellStyle name="쉼표 [0] 3 16 2 2" xfId="21980"/>
    <cellStyle name="쉼표 [0] 3 16 2 3" xfId="38700"/>
    <cellStyle name="쉼표 [0] 3 16 3" xfId="8660"/>
    <cellStyle name="쉼표 [0] 3 16 3 2" xfId="25400"/>
    <cellStyle name="쉼표 [0] 3 16 3 3" xfId="42120"/>
    <cellStyle name="쉼표 [0] 3 16 4" xfId="12080"/>
    <cellStyle name="쉼표 [0] 3 16 4 2" xfId="28820"/>
    <cellStyle name="쉼표 [0] 3 16 4 3" xfId="45540"/>
    <cellStyle name="쉼표 [0] 3 16 5" xfId="15500"/>
    <cellStyle name="쉼표 [0] 3 16 5 2" xfId="32240"/>
    <cellStyle name="쉼표 [0] 3 16 5 3" xfId="48960"/>
    <cellStyle name="쉼표 [0] 3 16 6" xfId="18984"/>
    <cellStyle name="쉼표 [0] 3 16 7" xfId="35300"/>
    <cellStyle name="쉼표 [0] 3 17" xfId="2262"/>
    <cellStyle name="쉼표 [0] 3 17 2" xfId="5662"/>
    <cellStyle name="쉼표 [0] 3 17 2 2" xfId="22402"/>
    <cellStyle name="쉼표 [0] 3 17 2 3" xfId="39122"/>
    <cellStyle name="쉼표 [0] 3 17 3" xfId="9082"/>
    <cellStyle name="쉼표 [0] 3 17 3 2" xfId="25822"/>
    <cellStyle name="쉼표 [0] 3 17 3 3" xfId="42542"/>
    <cellStyle name="쉼표 [0] 3 17 4" xfId="12502"/>
    <cellStyle name="쉼표 [0] 3 17 4 2" xfId="29242"/>
    <cellStyle name="쉼표 [0] 3 17 4 3" xfId="45962"/>
    <cellStyle name="쉼표 [0] 3 17 5" xfId="15922"/>
    <cellStyle name="쉼표 [0] 3 17 5 2" xfId="32662"/>
    <cellStyle name="쉼표 [0] 3 17 5 3" xfId="49382"/>
    <cellStyle name="쉼표 [0] 3 17 6" xfId="19406"/>
    <cellStyle name="쉼표 [0] 3 17 7" xfId="35722"/>
    <cellStyle name="쉼표 [0] 3 18" xfId="3120"/>
    <cellStyle name="쉼표 [0] 3 18 2" xfId="6520"/>
    <cellStyle name="쉼표 [0] 3 18 2 2" xfId="23260"/>
    <cellStyle name="쉼표 [0] 3 18 2 3" xfId="39980"/>
    <cellStyle name="쉼표 [0] 3 18 3" xfId="9940"/>
    <cellStyle name="쉼표 [0] 3 18 3 2" xfId="26680"/>
    <cellStyle name="쉼표 [0] 3 18 3 3" xfId="43400"/>
    <cellStyle name="쉼표 [0] 3 18 4" xfId="13360"/>
    <cellStyle name="쉼표 [0] 3 18 4 2" xfId="30100"/>
    <cellStyle name="쉼표 [0] 3 18 4 3" xfId="46820"/>
    <cellStyle name="쉼표 [0] 3 18 5" xfId="16780"/>
    <cellStyle name="쉼표 [0] 3 18 5 2" xfId="33520"/>
    <cellStyle name="쉼표 [0] 3 18 5 3" xfId="50240"/>
    <cellStyle name="쉼표 [0] 3 18 6" xfId="20264"/>
    <cellStyle name="쉼표 [0] 3 18 7" xfId="36580"/>
    <cellStyle name="쉼표 [0] 3 19" xfId="3160"/>
    <cellStyle name="쉼표 [0] 3 19 2" xfId="6560"/>
    <cellStyle name="쉼표 [0] 3 19 2 2" xfId="23300"/>
    <cellStyle name="쉼표 [0] 3 19 2 3" xfId="40020"/>
    <cellStyle name="쉼표 [0] 3 19 3" xfId="9980"/>
    <cellStyle name="쉼표 [0] 3 19 3 2" xfId="26720"/>
    <cellStyle name="쉼표 [0] 3 19 3 3" xfId="43440"/>
    <cellStyle name="쉼표 [0] 3 19 4" xfId="13400"/>
    <cellStyle name="쉼표 [0] 3 19 4 2" xfId="30140"/>
    <cellStyle name="쉼표 [0] 3 19 4 3" xfId="46860"/>
    <cellStyle name="쉼표 [0] 3 19 5" xfId="16820"/>
    <cellStyle name="쉼표 [0] 3 19 5 2" xfId="33560"/>
    <cellStyle name="쉼표 [0] 3 19 5 3" xfId="50280"/>
    <cellStyle name="쉼표 [0] 3 19 6" xfId="20304"/>
    <cellStyle name="쉼표 [0] 3 19 7" xfId="36620"/>
    <cellStyle name="쉼표 [0] 3 2" xfId="527"/>
    <cellStyle name="쉼표 [0] 3 2 10" xfId="738"/>
    <cellStyle name="쉼표 [0] 3 2 10 10" xfId="14005"/>
    <cellStyle name="쉼표 [0] 3 2 10 10 2" xfId="30745"/>
    <cellStyle name="쉼표 [0] 3 2 10 10 3" xfId="47465"/>
    <cellStyle name="쉼표 [0] 3 2 10 11" xfId="17489"/>
    <cellStyle name="쉼표 [0] 3 2 10 12" xfId="34225"/>
    <cellStyle name="쉼표 [0] 3 2 10 2" xfId="1265"/>
    <cellStyle name="쉼표 [0] 3 2 10 2 2" xfId="2545"/>
    <cellStyle name="쉼표 [0] 3 2 10 2 2 2" xfId="5945"/>
    <cellStyle name="쉼표 [0] 3 2 10 2 2 2 2" xfId="22685"/>
    <cellStyle name="쉼표 [0] 3 2 10 2 2 2 3" xfId="39405"/>
    <cellStyle name="쉼표 [0] 3 2 10 2 2 3" xfId="9365"/>
    <cellStyle name="쉼표 [0] 3 2 10 2 2 3 2" xfId="26105"/>
    <cellStyle name="쉼표 [0] 3 2 10 2 2 3 3" xfId="42825"/>
    <cellStyle name="쉼표 [0] 3 2 10 2 2 4" xfId="12785"/>
    <cellStyle name="쉼표 [0] 3 2 10 2 2 4 2" xfId="29525"/>
    <cellStyle name="쉼표 [0] 3 2 10 2 2 4 3" xfId="46245"/>
    <cellStyle name="쉼표 [0] 3 2 10 2 2 5" xfId="16205"/>
    <cellStyle name="쉼표 [0] 3 2 10 2 2 5 2" xfId="32945"/>
    <cellStyle name="쉼표 [0] 3 2 10 2 2 5 3" xfId="49665"/>
    <cellStyle name="쉼표 [0] 3 2 10 2 2 6" xfId="19689"/>
    <cellStyle name="쉼표 [0] 3 2 10 2 2 7" xfId="36005"/>
    <cellStyle name="쉼표 [0] 3 2 10 2 3" xfId="4665"/>
    <cellStyle name="쉼표 [0] 3 2 10 2 3 2" xfId="21405"/>
    <cellStyle name="쉼표 [0] 3 2 10 2 3 3" xfId="38125"/>
    <cellStyle name="쉼표 [0] 3 2 10 2 4" xfId="8085"/>
    <cellStyle name="쉼표 [0] 3 2 10 2 4 2" xfId="24825"/>
    <cellStyle name="쉼표 [0] 3 2 10 2 4 3" xfId="41545"/>
    <cellStyle name="쉼표 [0] 3 2 10 2 5" xfId="11505"/>
    <cellStyle name="쉼표 [0] 3 2 10 2 5 2" xfId="28245"/>
    <cellStyle name="쉼표 [0] 3 2 10 2 5 3" xfId="44965"/>
    <cellStyle name="쉼표 [0] 3 2 10 2 6" xfId="14925"/>
    <cellStyle name="쉼표 [0] 3 2 10 2 6 2" xfId="31665"/>
    <cellStyle name="쉼표 [0] 3 2 10 2 6 3" xfId="48385"/>
    <cellStyle name="쉼표 [0] 3 2 10 2 7" xfId="18409"/>
    <cellStyle name="쉼표 [0] 3 2 10 2 8" xfId="34725"/>
    <cellStyle name="쉼표 [0] 3 2 10 3" xfId="1605"/>
    <cellStyle name="쉼표 [0] 3 2 10 3 2" xfId="2885"/>
    <cellStyle name="쉼표 [0] 3 2 10 3 2 2" xfId="6285"/>
    <cellStyle name="쉼표 [0] 3 2 10 3 2 2 2" xfId="23025"/>
    <cellStyle name="쉼표 [0] 3 2 10 3 2 2 3" xfId="39745"/>
    <cellStyle name="쉼표 [0] 3 2 10 3 2 3" xfId="9705"/>
    <cellStyle name="쉼표 [0] 3 2 10 3 2 3 2" xfId="26445"/>
    <cellStyle name="쉼표 [0] 3 2 10 3 2 3 3" xfId="43165"/>
    <cellStyle name="쉼표 [0] 3 2 10 3 2 4" xfId="13125"/>
    <cellStyle name="쉼표 [0] 3 2 10 3 2 4 2" xfId="29865"/>
    <cellStyle name="쉼표 [0] 3 2 10 3 2 4 3" xfId="46585"/>
    <cellStyle name="쉼표 [0] 3 2 10 3 2 5" xfId="16545"/>
    <cellStyle name="쉼표 [0] 3 2 10 3 2 5 2" xfId="33285"/>
    <cellStyle name="쉼표 [0] 3 2 10 3 2 5 3" xfId="50005"/>
    <cellStyle name="쉼표 [0] 3 2 10 3 2 6" xfId="20029"/>
    <cellStyle name="쉼표 [0] 3 2 10 3 2 7" xfId="36345"/>
    <cellStyle name="쉼표 [0] 3 2 10 3 3" xfId="5005"/>
    <cellStyle name="쉼표 [0] 3 2 10 3 3 2" xfId="21745"/>
    <cellStyle name="쉼표 [0] 3 2 10 3 3 3" xfId="38465"/>
    <cellStyle name="쉼표 [0] 3 2 10 3 4" xfId="8425"/>
    <cellStyle name="쉼표 [0] 3 2 10 3 4 2" xfId="25165"/>
    <cellStyle name="쉼표 [0] 3 2 10 3 4 3" xfId="41885"/>
    <cellStyle name="쉼표 [0] 3 2 10 3 5" xfId="11845"/>
    <cellStyle name="쉼표 [0] 3 2 10 3 5 2" xfId="28585"/>
    <cellStyle name="쉼표 [0] 3 2 10 3 5 3" xfId="45305"/>
    <cellStyle name="쉼표 [0] 3 2 10 3 6" xfId="15265"/>
    <cellStyle name="쉼표 [0] 3 2 10 3 6 2" xfId="32005"/>
    <cellStyle name="쉼표 [0] 3 2 10 3 6 3" xfId="48725"/>
    <cellStyle name="쉼표 [0] 3 2 10 3 7" xfId="18749"/>
    <cellStyle name="쉼표 [0] 3 2 10 3 8" xfId="35065"/>
    <cellStyle name="쉼표 [0] 3 2 10 4" xfId="2025"/>
    <cellStyle name="쉼표 [0] 3 2 10 4 2" xfId="5425"/>
    <cellStyle name="쉼표 [0] 3 2 10 4 2 2" xfId="22165"/>
    <cellStyle name="쉼표 [0] 3 2 10 4 2 3" xfId="38885"/>
    <cellStyle name="쉼표 [0] 3 2 10 4 3" xfId="8845"/>
    <cellStyle name="쉼표 [0] 3 2 10 4 3 2" xfId="25585"/>
    <cellStyle name="쉼표 [0] 3 2 10 4 3 3" xfId="42305"/>
    <cellStyle name="쉼표 [0] 3 2 10 4 4" xfId="12265"/>
    <cellStyle name="쉼표 [0] 3 2 10 4 4 2" xfId="29005"/>
    <cellStyle name="쉼표 [0] 3 2 10 4 4 3" xfId="45725"/>
    <cellStyle name="쉼표 [0] 3 2 10 4 5" xfId="15685"/>
    <cellStyle name="쉼표 [0] 3 2 10 4 5 2" xfId="32425"/>
    <cellStyle name="쉼표 [0] 3 2 10 4 5 3" xfId="49145"/>
    <cellStyle name="쉼표 [0] 3 2 10 4 6" xfId="19169"/>
    <cellStyle name="쉼표 [0] 3 2 10 4 7" xfId="35485"/>
    <cellStyle name="쉼표 [0] 3 2 10 5" xfId="3345"/>
    <cellStyle name="쉼표 [0] 3 2 10 5 2" xfId="6745"/>
    <cellStyle name="쉼표 [0] 3 2 10 5 2 2" xfId="23485"/>
    <cellStyle name="쉼표 [0] 3 2 10 5 2 3" xfId="40205"/>
    <cellStyle name="쉼표 [0] 3 2 10 5 3" xfId="10165"/>
    <cellStyle name="쉼표 [0] 3 2 10 5 3 2" xfId="26905"/>
    <cellStyle name="쉼표 [0] 3 2 10 5 3 3" xfId="43625"/>
    <cellStyle name="쉼표 [0] 3 2 10 5 4" xfId="13585"/>
    <cellStyle name="쉼표 [0] 3 2 10 5 4 2" xfId="30325"/>
    <cellStyle name="쉼표 [0] 3 2 10 5 4 3" xfId="47045"/>
    <cellStyle name="쉼표 [0] 3 2 10 5 5" xfId="17005"/>
    <cellStyle name="쉼표 [0] 3 2 10 5 5 2" xfId="33745"/>
    <cellStyle name="쉼표 [0] 3 2 10 5 5 3" xfId="50465"/>
    <cellStyle name="쉼표 [0] 3 2 10 5 6" xfId="20489"/>
    <cellStyle name="쉼표 [0] 3 2 10 5 7" xfId="36805"/>
    <cellStyle name="쉼표 [0] 3 2 10 6" xfId="4165"/>
    <cellStyle name="쉼표 [0] 3 2 10 6 2" xfId="7585"/>
    <cellStyle name="쉼표 [0] 3 2 10 6 2 2" xfId="24325"/>
    <cellStyle name="쉼표 [0] 3 2 10 6 2 3" xfId="41045"/>
    <cellStyle name="쉼표 [0] 3 2 10 6 3" xfId="11005"/>
    <cellStyle name="쉼표 [0] 3 2 10 6 3 2" xfId="27745"/>
    <cellStyle name="쉼표 [0] 3 2 10 6 3 3" xfId="44465"/>
    <cellStyle name="쉼표 [0] 3 2 10 6 4" xfId="14425"/>
    <cellStyle name="쉼표 [0] 3 2 10 6 4 2" xfId="31165"/>
    <cellStyle name="쉼표 [0] 3 2 10 6 4 3" xfId="47885"/>
    <cellStyle name="쉼표 [0] 3 2 10 6 5" xfId="17909"/>
    <cellStyle name="쉼표 [0] 3 2 10 6 6" xfId="37625"/>
    <cellStyle name="쉼표 [0] 3 2 10 7" xfId="3765"/>
    <cellStyle name="쉼표 [0] 3 2 10 7 2" xfId="20905"/>
    <cellStyle name="쉼표 [0] 3 2 10 7 3" xfId="37225"/>
    <cellStyle name="쉼표 [0] 3 2 10 8" xfId="7165"/>
    <cellStyle name="쉼표 [0] 3 2 10 8 2" xfId="23905"/>
    <cellStyle name="쉼표 [0] 3 2 10 8 3" xfId="40625"/>
    <cellStyle name="쉼표 [0] 3 2 10 9" xfId="10585"/>
    <cellStyle name="쉼표 [0] 3 2 10 9 2" xfId="27325"/>
    <cellStyle name="쉼표 [0] 3 2 10 9 3" xfId="44045"/>
    <cellStyle name="쉼표 [0] 3 2 11" xfId="778"/>
    <cellStyle name="쉼표 [0] 3 2 11 10" xfId="14045"/>
    <cellStyle name="쉼표 [0] 3 2 11 10 2" xfId="30785"/>
    <cellStyle name="쉼표 [0] 3 2 11 10 3" xfId="47505"/>
    <cellStyle name="쉼표 [0] 3 2 11 11" xfId="17529"/>
    <cellStyle name="쉼표 [0] 3 2 11 12" xfId="34265"/>
    <cellStyle name="쉼표 [0] 3 2 11 2" xfId="1085"/>
    <cellStyle name="쉼표 [0] 3 2 11 2 2" xfId="2365"/>
    <cellStyle name="쉼표 [0] 3 2 11 2 2 2" xfId="5765"/>
    <cellStyle name="쉼표 [0] 3 2 11 2 2 2 2" xfId="22505"/>
    <cellStyle name="쉼표 [0] 3 2 11 2 2 2 3" xfId="39225"/>
    <cellStyle name="쉼표 [0] 3 2 11 2 2 3" xfId="9185"/>
    <cellStyle name="쉼표 [0] 3 2 11 2 2 3 2" xfId="25925"/>
    <cellStyle name="쉼표 [0] 3 2 11 2 2 3 3" xfId="42645"/>
    <cellStyle name="쉼표 [0] 3 2 11 2 2 4" xfId="12605"/>
    <cellStyle name="쉼표 [0] 3 2 11 2 2 4 2" xfId="29345"/>
    <cellStyle name="쉼표 [0] 3 2 11 2 2 4 3" xfId="46065"/>
    <cellStyle name="쉼표 [0] 3 2 11 2 2 5" xfId="16025"/>
    <cellStyle name="쉼표 [0] 3 2 11 2 2 5 2" xfId="32765"/>
    <cellStyle name="쉼표 [0] 3 2 11 2 2 5 3" xfId="49485"/>
    <cellStyle name="쉼표 [0] 3 2 11 2 2 6" xfId="19509"/>
    <cellStyle name="쉼표 [0] 3 2 11 2 2 7" xfId="35825"/>
    <cellStyle name="쉼표 [0] 3 2 11 2 3" xfId="4485"/>
    <cellStyle name="쉼표 [0] 3 2 11 2 3 2" xfId="21225"/>
    <cellStyle name="쉼표 [0] 3 2 11 2 3 3" xfId="37945"/>
    <cellStyle name="쉼표 [0] 3 2 11 2 4" xfId="7905"/>
    <cellStyle name="쉼표 [0] 3 2 11 2 4 2" xfId="24645"/>
    <cellStyle name="쉼표 [0] 3 2 11 2 4 3" xfId="41365"/>
    <cellStyle name="쉼표 [0] 3 2 11 2 5" xfId="11325"/>
    <cellStyle name="쉼표 [0] 3 2 11 2 5 2" xfId="28065"/>
    <cellStyle name="쉼표 [0] 3 2 11 2 5 3" xfId="44785"/>
    <cellStyle name="쉼표 [0] 3 2 11 2 6" xfId="14745"/>
    <cellStyle name="쉼표 [0] 3 2 11 2 6 2" xfId="31485"/>
    <cellStyle name="쉼표 [0] 3 2 11 2 6 3" xfId="48205"/>
    <cellStyle name="쉼표 [0] 3 2 11 2 7" xfId="18229"/>
    <cellStyle name="쉼표 [0] 3 2 11 2 8" xfId="34545"/>
    <cellStyle name="쉼표 [0] 3 2 11 3" xfId="1645"/>
    <cellStyle name="쉼표 [0] 3 2 11 3 2" xfId="2925"/>
    <cellStyle name="쉼표 [0] 3 2 11 3 2 2" xfId="6325"/>
    <cellStyle name="쉼표 [0] 3 2 11 3 2 2 2" xfId="23065"/>
    <cellStyle name="쉼표 [0] 3 2 11 3 2 2 3" xfId="39785"/>
    <cellStyle name="쉼표 [0] 3 2 11 3 2 3" xfId="9745"/>
    <cellStyle name="쉼표 [0] 3 2 11 3 2 3 2" xfId="26485"/>
    <cellStyle name="쉼표 [0] 3 2 11 3 2 3 3" xfId="43205"/>
    <cellStyle name="쉼표 [0] 3 2 11 3 2 4" xfId="13165"/>
    <cellStyle name="쉼표 [0] 3 2 11 3 2 4 2" xfId="29905"/>
    <cellStyle name="쉼표 [0] 3 2 11 3 2 4 3" xfId="46625"/>
    <cellStyle name="쉼표 [0] 3 2 11 3 2 5" xfId="16585"/>
    <cellStyle name="쉼표 [0] 3 2 11 3 2 5 2" xfId="33325"/>
    <cellStyle name="쉼표 [0] 3 2 11 3 2 5 3" xfId="50045"/>
    <cellStyle name="쉼표 [0] 3 2 11 3 2 6" xfId="20069"/>
    <cellStyle name="쉼표 [0] 3 2 11 3 2 7" xfId="36385"/>
    <cellStyle name="쉼표 [0] 3 2 11 3 3" xfId="5045"/>
    <cellStyle name="쉼표 [0] 3 2 11 3 3 2" xfId="21785"/>
    <cellStyle name="쉼표 [0] 3 2 11 3 3 3" xfId="38505"/>
    <cellStyle name="쉼표 [0] 3 2 11 3 4" xfId="8465"/>
    <cellStyle name="쉼표 [0] 3 2 11 3 4 2" xfId="25205"/>
    <cellStyle name="쉼표 [0] 3 2 11 3 4 3" xfId="41925"/>
    <cellStyle name="쉼표 [0] 3 2 11 3 5" xfId="11885"/>
    <cellStyle name="쉼표 [0] 3 2 11 3 5 2" xfId="28625"/>
    <cellStyle name="쉼표 [0] 3 2 11 3 5 3" xfId="45345"/>
    <cellStyle name="쉼표 [0] 3 2 11 3 6" xfId="15305"/>
    <cellStyle name="쉼표 [0] 3 2 11 3 6 2" xfId="32045"/>
    <cellStyle name="쉼표 [0] 3 2 11 3 6 3" xfId="48765"/>
    <cellStyle name="쉼표 [0] 3 2 11 3 7" xfId="18789"/>
    <cellStyle name="쉼표 [0] 3 2 11 3 8" xfId="35105"/>
    <cellStyle name="쉼표 [0] 3 2 11 4" xfId="2065"/>
    <cellStyle name="쉼표 [0] 3 2 11 4 2" xfId="5465"/>
    <cellStyle name="쉼표 [0] 3 2 11 4 2 2" xfId="22205"/>
    <cellStyle name="쉼표 [0] 3 2 11 4 2 3" xfId="38925"/>
    <cellStyle name="쉼표 [0] 3 2 11 4 3" xfId="8885"/>
    <cellStyle name="쉼표 [0] 3 2 11 4 3 2" xfId="25625"/>
    <cellStyle name="쉼표 [0] 3 2 11 4 3 3" xfId="42345"/>
    <cellStyle name="쉼표 [0] 3 2 11 4 4" xfId="12305"/>
    <cellStyle name="쉼표 [0] 3 2 11 4 4 2" xfId="29045"/>
    <cellStyle name="쉼표 [0] 3 2 11 4 4 3" xfId="45765"/>
    <cellStyle name="쉼표 [0] 3 2 11 4 5" xfId="15725"/>
    <cellStyle name="쉼표 [0] 3 2 11 4 5 2" xfId="32465"/>
    <cellStyle name="쉼표 [0] 3 2 11 4 5 3" xfId="49185"/>
    <cellStyle name="쉼표 [0] 3 2 11 4 6" xfId="19209"/>
    <cellStyle name="쉼표 [0] 3 2 11 4 7" xfId="35525"/>
    <cellStyle name="쉼표 [0] 3 2 11 5" xfId="3385"/>
    <cellStyle name="쉼표 [0] 3 2 11 5 2" xfId="6785"/>
    <cellStyle name="쉼표 [0] 3 2 11 5 2 2" xfId="23525"/>
    <cellStyle name="쉼표 [0] 3 2 11 5 2 3" xfId="40245"/>
    <cellStyle name="쉼표 [0] 3 2 11 5 3" xfId="10205"/>
    <cellStyle name="쉼표 [0] 3 2 11 5 3 2" xfId="26945"/>
    <cellStyle name="쉼표 [0] 3 2 11 5 3 3" xfId="43665"/>
    <cellStyle name="쉼표 [0] 3 2 11 5 4" xfId="13625"/>
    <cellStyle name="쉼표 [0] 3 2 11 5 4 2" xfId="30365"/>
    <cellStyle name="쉼표 [0] 3 2 11 5 4 3" xfId="47085"/>
    <cellStyle name="쉼표 [0] 3 2 11 5 5" xfId="17045"/>
    <cellStyle name="쉼표 [0] 3 2 11 5 5 2" xfId="33785"/>
    <cellStyle name="쉼표 [0] 3 2 11 5 5 3" xfId="50505"/>
    <cellStyle name="쉼표 [0] 3 2 11 5 6" xfId="20529"/>
    <cellStyle name="쉼표 [0] 3 2 11 5 7" xfId="36845"/>
    <cellStyle name="쉼표 [0] 3 2 11 6" xfId="4205"/>
    <cellStyle name="쉼표 [0] 3 2 11 6 2" xfId="7625"/>
    <cellStyle name="쉼표 [0] 3 2 11 6 2 2" xfId="24365"/>
    <cellStyle name="쉼표 [0] 3 2 11 6 2 3" xfId="41085"/>
    <cellStyle name="쉼표 [0] 3 2 11 6 3" xfId="11045"/>
    <cellStyle name="쉼표 [0] 3 2 11 6 3 2" xfId="27785"/>
    <cellStyle name="쉼표 [0] 3 2 11 6 3 3" xfId="44505"/>
    <cellStyle name="쉼표 [0] 3 2 11 6 4" xfId="14465"/>
    <cellStyle name="쉼표 [0] 3 2 11 6 4 2" xfId="31205"/>
    <cellStyle name="쉼표 [0] 3 2 11 6 4 3" xfId="47925"/>
    <cellStyle name="쉼표 [0] 3 2 11 6 5" xfId="17949"/>
    <cellStyle name="쉼표 [0] 3 2 11 6 6" xfId="37665"/>
    <cellStyle name="쉼표 [0] 3 2 11 7" xfId="3805"/>
    <cellStyle name="쉼표 [0] 3 2 11 7 2" xfId="20945"/>
    <cellStyle name="쉼표 [0] 3 2 11 7 3" xfId="37265"/>
    <cellStyle name="쉼표 [0] 3 2 11 8" xfId="7205"/>
    <cellStyle name="쉼표 [0] 3 2 11 8 2" xfId="23945"/>
    <cellStyle name="쉼표 [0] 3 2 11 8 3" xfId="40665"/>
    <cellStyle name="쉼표 [0] 3 2 11 9" xfId="10625"/>
    <cellStyle name="쉼표 [0] 3 2 11 9 2" xfId="27365"/>
    <cellStyle name="쉼표 [0] 3 2 11 9 3" xfId="44085"/>
    <cellStyle name="쉼표 [0] 3 2 12" xfId="958"/>
    <cellStyle name="쉼표 [0] 3 2 12 10" xfId="14225"/>
    <cellStyle name="쉼표 [0] 3 2 12 10 2" xfId="30965"/>
    <cellStyle name="쉼표 [0] 3 2 12 10 3" xfId="47685"/>
    <cellStyle name="쉼표 [0] 3 2 12 11" xfId="17709"/>
    <cellStyle name="쉼표 [0] 3 2 12 12" xfId="34445"/>
    <cellStyle name="쉼표 [0] 3 2 12 2" xfId="1045"/>
    <cellStyle name="쉼표 [0] 3 2 12 2 2" xfId="2325"/>
    <cellStyle name="쉼표 [0] 3 2 12 2 2 2" xfId="5725"/>
    <cellStyle name="쉼표 [0] 3 2 12 2 2 2 2" xfId="22465"/>
    <cellStyle name="쉼표 [0] 3 2 12 2 2 2 3" xfId="39185"/>
    <cellStyle name="쉼표 [0] 3 2 12 2 2 3" xfId="9145"/>
    <cellStyle name="쉼표 [0] 3 2 12 2 2 3 2" xfId="25885"/>
    <cellStyle name="쉼표 [0] 3 2 12 2 2 3 3" xfId="42605"/>
    <cellStyle name="쉼표 [0] 3 2 12 2 2 4" xfId="12565"/>
    <cellStyle name="쉼표 [0] 3 2 12 2 2 4 2" xfId="29305"/>
    <cellStyle name="쉼표 [0] 3 2 12 2 2 4 3" xfId="46025"/>
    <cellStyle name="쉼표 [0] 3 2 12 2 2 5" xfId="15985"/>
    <cellStyle name="쉼표 [0] 3 2 12 2 2 5 2" xfId="32725"/>
    <cellStyle name="쉼표 [0] 3 2 12 2 2 5 3" xfId="49445"/>
    <cellStyle name="쉼표 [0] 3 2 12 2 2 6" xfId="19469"/>
    <cellStyle name="쉼표 [0] 3 2 12 2 2 7" xfId="35785"/>
    <cellStyle name="쉼표 [0] 3 2 12 2 3" xfId="4445"/>
    <cellStyle name="쉼표 [0] 3 2 12 2 3 2" xfId="21185"/>
    <cellStyle name="쉼표 [0] 3 2 12 2 3 3" xfId="37905"/>
    <cellStyle name="쉼표 [0] 3 2 12 2 4" xfId="7865"/>
    <cellStyle name="쉼표 [0] 3 2 12 2 4 2" xfId="24605"/>
    <cellStyle name="쉼표 [0] 3 2 12 2 4 3" xfId="41325"/>
    <cellStyle name="쉼표 [0] 3 2 12 2 5" xfId="11285"/>
    <cellStyle name="쉼표 [0] 3 2 12 2 5 2" xfId="28025"/>
    <cellStyle name="쉼표 [0] 3 2 12 2 5 3" xfId="44745"/>
    <cellStyle name="쉼표 [0] 3 2 12 2 6" xfId="14705"/>
    <cellStyle name="쉼표 [0] 3 2 12 2 6 2" xfId="31445"/>
    <cellStyle name="쉼표 [0] 3 2 12 2 6 3" xfId="48165"/>
    <cellStyle name="쉼표 [0] 3 2 12 2 7" xfId="18189"/>
    <cellStyle name="쉼표 [0] 3 2 12 2 8" xfId="34505"/>
    <cellStyle name="쉼표 [0] 3 2 12 3" xfId="1825"/>
    <cellStyle name="쉼표 [0] 3 2 12 3 2" xfId="3105"/>
    <cellStyle name="쉼표 [0] 3 2 12 3 2 2" xfId="6505"/>
    <cellStyle name="쉼표 [0] 3 2 12 3 2 2 2" xfId="23245"/>
    <cellStyle name="쉼표 [0] 3 2 12 3 2 2 3" xfId="39965"/>
    <cellStyle name="쉼표 [0] 3 2 12 3 2 3" xfId="9925"/>
    <cellStyle name="쉼표 [0] 3 2 12 3 2 3 2" xfId="26665"/>
    <cellStyle name="쉼표 [0] 3 2 12 3 2 3 3" xfId="43385"/>
    <cellStyle name="쉼표 [0] 3 2 12 3 2 4" xfId="13345"/>
    <cellStyle name="쉼표 [0] 3 2 12 3 2 4 2" xfId="30085"/>
    <cellStyle name="쉼표 [0] 3 2 12 3 2 4 3" xfId="46805"/>
    <cellStyle name="쉼표 [0] 3 2 12 3 2 5" xfId="16765"/>
    <cellStyle name="쉼표 [0] 3 2 12 3 2 5 2" xfId="33505"/>
    <cellStyle name="쉼표 [0] 3 2 12 3 2 5 3" xfId="50225"/>
    <cellStyle name="쉼표 [0] 3 2 12 3 2 6" xfId="20249"/>
    <cellStyle name="쉼표 [0] 3 2 12 3 2 7" xfId="36565"/>
    <cellStyle name="쉼표 [0] 3 2 12 3 3" xfId="5225"/>
    <cellStyle name="쉼표 [0] 3 2 12 3 3 2" xfId="21965"/>
    <cellStyle name="쉼표 [0] 3 2 12 3 3 3" xfId="38685"/>
    <cellStyle name="쉼표 [0] 3 2 12 3 4" xfId="8645"/>
    <cellStyle name="쉼표 [0] 3 2 12 3 4 2" xfId="25385"/>
    <cellStyle name="쉼표 [0] 3 2 12 3 4 3" xfId="42105"/>
    <cellStyle name="쉼표 [0] 3 2 12 3 5" xfId="12065"/>
    <cellStyle name="쉼표 [0] 3 2 12 3 5 2" xfId="28805"/>
    <cellStyle name="쉼표 [0] 3 2 12 3 5 3" xfId="45525"/>
    <cellStyle name="쉼표 [0] 3 2 12 3 6" xfId="15485"/>
    <cellStyle name="쉼표 [0] 3 2 12 3 6 2" xfId="32225"/>
    <cellStyle name="쉼표 [0] 3 2 12 3 6 3" xfId="48945"/>
    <cellStyle name="쉼표 [0] 3 2 12 3 7" xfId="18969"/>
    <cellStyle name="쉼표 [0] 3 2 12 3 8" xfId="35285"/>
    <cellStyle name="쉼표 [0] 3 2 12 4" xfId="2245"/>
    <cellStyle name="쉼표 [0] 3 2 12 4 2" xfId="5645"/>
    <cellStyle name="쉼표 [0] 3 2 12 4 2 2" xfId="22385"/>
    <cellStyle name="쉼표 [0] 3 2 12 4 2 3" xfId="39105"/>
    <cellStyle name="쉼표 [0] 3 2 12 4 3" xfId="9065"/>
    <cellStyle name="쉼표 [0] 3 2 12 4 3 2" xfId="25805"/>
    <cellStyle name="쉼표 [0] 3 2 12 4 3 3" xfId="42525"/>
    <cellStyle name="쉼표 [0] 3 2 12 4 4" xfId="12485"/>
    <cellStyle name="쉼표 [0] 3 2 12 4 4 2" xfId="29225"/>
    <cellStyle name="쉼표 [0] 3 2 12 4 4 3" xfId="45945"/>
    <cellStyle name="쉼표 [0] 3 2 12 4 5" xfId="15905"/>
    <cellStyle name="쉼표 [0] 3 2 12 4 5 2" xfId="32645"/>
    <cellStyle name="쉼표 [0] 3 2 12 4 5 3" xfId="49365"/>
    <cellStyle name="쉼표 [0] 3 2 12 4 6" xfId="19389"/>
    <cellStyle name="쉼표 [0] 3 2 12 4 7" xfId="35705"/>
    <cellStyle name="쉼표 [0] 3 2 12 5" xfId="3565"/>
    <cellStyle name="쉼표 [0] 3 2 12 5 2" xfId="6965"/>
    <cellStyle name="쉼표 [0] 3 2 12 5 2 2" xfId="23705"/>
    <cellStyle name="쉼표 [0] 3 2 12 5 2 3" xfId="40425"/>
    <cellStyle name="쉼표 [0] 3 2 12 5 3" xfId="10385"/>
    <cellStyle name="쉼표 [0] 3 2 12 5 3 2" xfId="27125"/>
    <cellStyle name="쉼표 [0] 3 2 12 5 3 3" xfId="43845"/>
    <cellStyle name="쉼표 [0] 3 2 12 5 4" xfId="13805"/>
    <cellStyle name="쉼표 [0] 3 2 12 5 4 2" xfId="30545"/>
    <cellStyle name="쉼표 [0] 3 2 12 5 4 3" xfId="47265"/>
    <cellStyle name="쉼표 [0] 3 2 12 5 5" xfId="17225"/>
    <cellStyle name="쉼표 [0] 3 2 12 5 5 2" xfId="33965"/>
    <cellStyle name="쉼표 [0] 3 2 12 5 5 3" xfId="50685"/>
    <cellStyle name="쉼표 [0] 3 2 12 5 6" xfId="20709"/>
    <cellStyle name="쉼표 [0] 3 2 12 5 7" xfId="37025"/>
    <cellStyle name="쉼표 [0] 3 2 12 6" xfId="4385"/>
    <cellStyle name="쉼표 [0] 3 2 12 6 2" xfId="7805"/>
    <cellStyle name="쉼표 [0] 3 2 12 6 2 2" xfId="24545"/>
    <cellStyle name="쉼표 [0] 3 2 12 6 2 3" xfId="41265"/>
    <cellStyle name="쉼표 [0] 3 2 12 6 3" xfId="11225"/>
    <cellStyle name="쉼표 [0] 3 2 12 6 3 2" xfId="27965"/>
    <cellStyle name="쉼표 [0] 3 2 12 6 3 3" xfId="44685"/>
    <cellStyle name="쉼표 [0] 3 2 12 6 4" xfId="14645"/>
    <cellStyle name="쉼표 [0] 3 2 12 6 4 2" xfId="31385"/>
    <cellStyle name="쉼표 [0] 3 2 12 6 4 3" xfId="48105"/>
    <cellStyle name="쉼표 [0] 3 2 12 6 5" xfId="18129"/>
    <cellStyle name="쉼표 [0] 3 2 12 6 6" xfId="37845"/>
    <cellStyle name="쉼표 [0] 3 2 12 7" xfId="3985"/>
    <cellStyle name="쉼표 [0] 3 2 12 7 2" xfId="21125"/>
    <cellStyle name="쉼표 [0] 3 2 12 7 3" xfId="37445"/>
    <cellStyle name="쉼표 [0] 3 2 12 8" xfId="7385"/>
    <cellStyle name="쉼표 [0] 3 2 12 8 2" xfId="24125"/>
    <cellStyle name="쉼표 [0] 3 2 12 8 3" xfId="40845"/>
    <cellStyle name="쉼표 [0] 3 2 12 9" xfId="10805"/>
    <cellStyle name="쉼표 [0] 3 2 12 9 2" xfId="27545"/>
    <cellStyle name="쉼표 [0] 3 2 12 9 3" xfId="44265"/>
    <cellStyle name="쉼표 [0] 3 2 13" xfId="1005"/>
    <cellStyle name="쉼표 [0] 3 2 13 2" xfId="2285"/>
    <cellStyle name="쉼표 [0] 3 2 13 2 2" xfId="5685"/>
    <cellStyle name="쉼표 [0] 3 2 13 2 2 2" xfId="22425"/>
    <cellStyle name="쉼표 [0] 3 2 13 2 2 3" xfId="39145"/>
    <cellStyle name="쉼표 [0] 3 2 13 2 3" xfId="9105"/>
    <cellStyle name="쉼표 [0] 3 2 13 2 3 2" xfId="25845"/>
    <cellStyle name="쉼표 [0] 3 2 13 2 3 3" xfId="42565"/>
    <cellStyle name="쉼표 [0] 3 2 13 2 4" xfId="12525"/>
    <cellStyle name="쉼표 [0] 3 2 13 2 4 2" xfId="29265"/>
    <cellStyle name="쉼표 [0] 3 2 13 2 4 3" xfId="45985"/>
    <cellStyle name="쉼표 [0] 3 2 13 2 5" xfId="15945"/>
    <cellStyle name="쉼표 [0] 3 2 13 2 5 2" xfId="32685"/>
    <cellStyle name="쉼표 [0] 3 2 13 2 5 3" xfId="49405"/>
    <cellStyle name="쉼표 [0] 3 2 13 2 6" xfId="19429"/>
    <cellStyle name="쉼표 [0] 3 2 13 2 7" xfId="35745"/>
    <cellStyle name="쉼표 [0] 3 2 13 3" xfId="4405"/>
    <cellStyle name="쉼표 [0] 3 2 13 3 2" xfId="21145"/>
    <cellStyle name="쉼표 [0] 3 2 13 3 3" xfId="37865"/>
    <cellStyle name="쉼표 [0] 3 2 13 4" xfId="7825"/>
    <cellStyle name="쉼표 [0] 3 2 13 4 2" xfId="24565"/>
    <cellStyle name="쉼표 [0] 3 2 13 4 3" xfId="41285"/>
    <cellStyle name="쉼표 [0] 3 2 13 5" xfId="11245"/>
    <cellStyle name="쉼표 [0] 3 2 13 5 2" xfId="27985"/>
    <cellStyle name="쉼표 [0] 3 2 13 5 3" xfId="44705"/>
    <cellStyle name="쉼표 [0] 3 2 13 6" xfId="14665"/>
    <cellStyle name="쉼표 [0] 3 2 13 6 2" xfId="31405"/>
    <cellStyle name="쉼표 [0] 3 2 13 6 3" xfId="48125"/>
    <cellStyle name="쉼표 [0] 3 2 13 7" xfId="18149"/>
    <cellStyle name="쉼표 [0] 3 2 13 8" xfId="34465"/>
    <cellStyle name="쉼표 [0] 3 2 14" xfId="1425"/>
    <cellStyle name="쉼표 [0] 3 2 14 2" xfId="2705"/>
    <cellStyle name="쉼표 [0] 3 2 14 2 2" xfId="6105"/>
    <cellStyle name="쉼표 [0] 3 2 14 2 2 2" xfId="22845"/>
    <cellStyle name="쉼표 [0] 3 2 14 2 2 3" xfId="39565"/>
    <cellStyle name="쉼표 [0] 3 2 14 2 3" xfId="9525"/>
    <cellStyle name="쉼표 [0] 3 2 14 2 3 2" xfId="26265"/>
    <cellStyle name="쉼표 [0] 3 2 14 2 3 3" xfId="42985"/>
    <cellStyle name="쉼표 [0] 3 2 14 2 4" xfId="12945"/>
    <cellStyle name="쉼표 [0] 3 2 14 2 4 2" xfId="29685"/>
    <cellStyle name="쉼표 [0] 3 2 14 2 4 3" xfId="46405"/>
    <cellStyle name="쉼표 [0] 3 2 14 2 5" xfId="16365"/>
    <cellStyle name="쉼표 [0] 3 2 14 2 5 2" xfId="33105"/>
    <cellStyle name="쉼표 [0] 3 2 14 2 5 3" xfId="49825"/>
    <cellStyle name="쉼표 [0] 3 2 14 2 6" xfId="19849"/>
    <cellStyle name="쉼표 [0] 3 2 14 2 7" xfId="36165"/>
    <cellStyle name="쉼표 [0] 3 2 14 3" xfId="4825"/>
    <cellStyle name="쉼표 [0] 3 2 14 3 2" xfId="21565"/>
    <cellStyle name="쉼표 [0] 3 2 14 3 3" xfId="38285"/>
    <cellStyle name="쉼표 [0] 3 2 14 4" xfId="8245"/>
    <cellStyle name="쉼표 [0] 3 2 14 4 2" xfId="24985"/>
    <cellStyle name="쉼표 [0] 3 2 14 4 3" xfId="41705"/>
    <cellStyle name="쉼표 [0] 3 2 14 5" xfId="11665"/>
    <cellStyle name="쉼표 [0] 3 2 14 5 2" xfId="28405"/>
    <cellStyle name="쉼표 [0] 3 2 14 5 3" xfId="45125"/>
    <cellStyle name="쉼표 [0] 3 2 14 6" xfId="15085"/>
    <cellStyle name="쉼표 [0] 3 2 14 6 2" xfId="31825"/>
    <cellStyle name="쉼표 [0] 3 2 14 6 3" xfId="48545"/>
    <cellStyle name="쉼표 [0] 3 2 14 7" xfId="18569"/>
    <cellStyle name="쉼표 [0] 3 2 14 8" xfId="34885"/>
    <cellStyle name="쉼표 [0] 3 2 15" xfId="1845"/>
    <cellStyle name="쉼표 [0] 3 2 15 2" xfId="5245"/>
    <cellStyle name="쉼표 [0] 3 2 15 2 2" xfId="21985"/>
    <cellStyle name="쉼표 [0] 3 2 15 2 3" xfId="38705"/>
    <cellStyle name="쉼표 [0] 3 2 15 3" xfId="8665"/>
    <cellStyle name="쉼표 [0] 3 2 15 3 2" xfId="25405"/>
    <cellStyle name="쉼표 [0] 3 2 15 3 3" xfId="42125"/>
    <cellStyle name="쉼표 [0] 3 2 15 4" xfId="12085"/>
    <cellStyle name="쉼표 [0] 3 2 15 4 2" xfId="28825"/>
    <cellStyle name="쉼표 [0] 3 2 15 4 3" xfId="45545"/>
    <cellStyle name="쉼표 [0] 3 2 15 5" xfId="15505"/>
    <cellStyle name="쉼표 [0] 3 2 15 5 2" xfId="32245"/>
    <cellStyle name="쉼표 [0] 3 2 15 5 3" xfId="48965"/>
    <cellStyle name="쉼표 [0] 3 2 15 6" xfId="18989"/>
    <cellStyle name="쉼표 [0] 3 2 15 7" xfId="35305"/>
    <cellStyle name="쉼표 [0] 3 2 16" xfId="2265"/>
    <cellStyle name="쉼표 [0] 3 2 16 2" xfId="5665"/>
    <cellStyle name="쉼표 [0] 3 2 16 2 2" xfId="22405"/>
    <cellStyle name="쉼표 [0] 3 2 16 2 3" xfId="39125"/>
    <cellStyle name="쉼표 [0] 3 2 16 3" xfId="9085"/>
    <cellStyle name="쉼표 [0] 3 2 16 3 2" xfId="25825"/>
    <cellStyle name="쉼표 [0] 3 2 16 3 3" xfId="42545"/>
    <cellStyle name="쉼표 [0] 3 2 16 4" xfId="12505"/>
    <cellStyle name="쉼표 [0] 3 2 16 4 2" xfId="29245"/>
    <cellStyle name="쉼표 [0] 3 2 16 4 3" xfId="45965"/>
    <cellStyle name="쉼표 [0] 3 2 16 5" xfId="15925"/>
    <cellStyle name="쉼표 [0] 3 2 16 5 2" xfId="32665"/>
    <cellStyle name="쉼표 [0] 3 2 16 5 3" xfId="49385"/>
    <cellStyle name="쉼표 [0] 3 2 16 6" xfId="19409"/>
    <cellStyle name="쉼표 [0] 3 2 16 7" xfId="35725"/>
    <cellStyle name="쉼표 [0] 3 2 17" xfId="3125"/>
    <cellStyle name="쉼표 [0] 3 2 17 2" xfId="6525"/>
    <cellStyle name="쉼표 [0] 3 2 17 2 2" xfId="23265"/>
    <cellStyle name="쉼표 [0] 3 2 17 2 3" xfId="39985"/>
    <cellStyle name="쉼표 [0] 3 2 17 3" xfId="9945"/>
    <cellStyle name="쉼표 [0] 3 2 17 3 2" xfId="26685"/>
    <cellStyle name="쉼표 [0] 3 2 17 3 3" xfId="43405"/>
    <cellStyle name="쉼표 [0] 3 2 17 4" xfId="13365"/>
    <cellStyle name="쉼표 [0] 3 2 17 4 2" xfId="30105"/>
    <cellStyle name="쉼표 [0] 3 2 17 4 3" xfId="46825"/>
    <cellStyle name="쉼표 [0] 3 2 17 5" xfId="16785"/>
    <cellStyle name="쉼표 [0] 3 2 17 5 2" xfId="33525"/>
    <cellStyle name="쉼표 [0] 3 2 17 5 3" xfId="50245"/>
    <cellStyle name="쉼표 [0] 3 2 17 6" xfId="20269"/>
    <cellStyle name="쉼표 [0] 3 2 17 7" xfId="36585"/>
    <cellStyle name="쉼표 [0] 3 2 18" xfId="3165"/>
    <cellStyle name="쉼표 [0] 3 2 18 2" xfId="6565"/>
    <cellStyle name="쉼표 [0] 3 2 18 2 2" xfId="23305"/>
    <cellStyle name="쉼표 [0] 3 2 18 2 3" xfId="40025"/>
    <cellStyle name="쉼표 [0] 3 2 18 3" xfId="9985"/>
    <cellStyle name="쉼표 [0] 3 2 18 3 2" xfId="26725"/>
    <cellStyle name="쉼표 [0] 3 2 18 3 3" xfId="43445"/>
    <cellStyle name="쉼표 [0] 3 2 18 4" xfId="13405"/>
    <cellStyle name="쉼표 [0] 3 2 18 4 2" xfId="30145"/>
    <cellStyle name="쉼표 [0] 3 2 18 4 3" xfId="46865"/>
    <cellStyle name="쉼표 [0] 3 2 18 5" xfId="16825"/>
    <cellStyle name="쉼표 [0] 3 2 18 5 2" xfId="33565"/>
    <cellStyle name="쉼표 [0] 3 2 18 5 3" xfId="50285"/>
    <cellStyle name="쉼표 [0] 3 2 18 6" xfId="20309"/>
    <cellStyle name="쉼표 [0] 3 2 18 7" xfId="36625"/>
    <cellStyle name="쉼표 [0] 3 2 19" xfId="3587"/>
    <cellStyle name="쉼표 [0] 3 2 19 2" xfId="7405"/>
    <cellStyle name="쉼표 [0] 3 2 19 2 2" xfId="24145"/>
    <cellStyle name="쉼표 [0] 3 2 19 2 3" xfId="40865"/>
    <cellStyle name="쉼표 [0] 3 2 19 3" xfId="10825"/>
    <cellStyle name="쉼표 [0] 3 2 19 3 2" xfId="27565"/>
    <cellStyle name="쉼표 [0] 3 2 19 3 3" xfId="44285"/>
    <cellStyle name="쉼표 [0] 3 2 19 4" xfId="14245"/>
    <cellStyle name="쉼표 [0] 3 2 19 4 2" xfId="30985"/>
    <cellStyle name="쉼표 [0] 3 2 19 4 3" xfId="47705"/>
    <cellStyle name="쉼표 [0] 3 2 19 5" xfId="17729"/>
    <cellStyle name="쉼표 [0] 3 2 19 6" xfId="37047"/>
    <cellStyle name="쉼표 [0] 3 2 2" xfId="543"/>
    <cellStyle name="쉼표 [0] 3 2 2 10" xfId="968"/>
    <cellStyle name="쉼표 [0] 3 2 2 10 10" xfId="14235"/>
    <cellStyle name="쉼표 [0] 3 2 2 10 10 2" xfId="30975"/>
    <cellStyle name="쉼표 [0] 3 2 2 10 10 3" xfId="47695"/>
    <cellStyle name="쉼표 [0] 3 2 2 10 11" xfId="17719"/>
    <cellStyle name="쉼표 [0] 3 2 2 10 12" xfId="34455"/>
    <cellStyle name="쉼표 [0] 3 2 2 10 2" xfId="1055"/>
    <cellStyle name="쉼표 [0] 3 2 2 10 2 2" xfId="2335"/>
    <cellStyle name="쉼표 [0] 3 2 2 10 2 2 2" xfId="5735"/>
    <cellStyle name="쉼표 [0] 3 2 2 10 2 2 2 2" xfId="22475"/>
    <cellStyle name="쉼표 [0] 3 2 2 10 2 2 2 3" xfId="39195"/>
    <cellStyle name="쉼표 [0] 3 2 2 10 2 2 3" xfId="9155"/>
    <cellStyle name="쉼표 [0] 3 2 2 10 2 2 3 2" xfId="25895"/>
    <cellStyle name="쉼표 [0] 3 2 2 10 2 2 3 3" xfId="42615"/>
    <cellStyle name="쉼표 [0] 3 2 2 10 2 2 4" xfId="12575"/>
    <cellStyle name="쉼표 [0] 3 2 2 10 2 2 4 2" xfId="29315"/>
    <cellStyle name="쉼표 [0] 3 2 2 10 2 2 4 3" xfId="46035"/>
    <cellStyle name="쉼표 [0] 3 2 2 10 2 2 5" xfId="15995"/>
    <cellStyle name="쉼표 [0] 3 2 2 10 2 2 5 2" xfId="32735"/>
    <cellStyle name="쉼표 [0] 3 2 2 10 2 2 5 3" xfId="49455"/>
    <cellStyle name="쉼표 [0] 3 2 2 10 2 2 6" xfId="19479"/>
    <cellStyle name="쉼표 [0] 3 2 2 10 2 2 7" xfId="35795"/>
    <cellStyle name="쉼표 [0] 3 2 2 10 2 3" xfId="4455"/>
    <cellStyle name="쉼표 [0] 3 2 2 10 2 3 2" xfId="21195"/>
    <cellStyle name="쉼표 [0] 3 2 2 10 2 3 3" xfId="37915"/>
    <cellStyle name="쉼표 [0] 3 2 2 10 2 4" xfId="7875"/>
    <cellStyle name="쉼표 [0] 3 2 2 10 2 4 2" xfId="24615"/>
    <cellStyle name="쉼표 [0] 3 2 2 10 2 4 3" xfId="41335"/>
    <cellStyle name="쉼표 [0] 3 2 2 10 2 5" xfId="11295"/>
    <cellStyle name="쉼표 [0] 3 2 2 10 2 5 2" xfId="28035"/>
    <cellStyle name="쉼표 [0] 3 2 2 10 2 5 3" xfId="44755"/>
    <cellStyle name="쉼표 [0] 3 2 2 10 2 6" xfId="14715"/>
    <cellStyle name="쉼표 [0] 3 2 2 10 2 6 2" xfId="31455"/>
    <cellStyle name="쉼표 [0] 3 2 2 10 2 6 3" xfId="48175"/>
    <cellStyle name="쉼표 [0] 3 2 2 10 2 7" xfId="18199"/>
    <cellStyle name="쉼표 [0] 3 2 2 10 2 8" xfId="34515"/>
    <cellStyle name="쉼표 [0] 3 2 2 10 3" xfId="1835"/>
    <cellStyle name="쉼표 [0] 3 2 2 10 3 2" xfId="3115"/>
    <cellStyle name="쉼표 [0] 3 2 2 10 3 2 2" xfId="6515"/>
    <cellStyle name="쉼표 [0] 3 2 2 10 3 2 2 2" xfId="23255"/>
    <cellStyle name="쉼표 [0] 3 2 2 10 3 2 2 3" xfId="39975"/>
    <cellStyle name="쉼표 [0] 3 2 2 10 3 2 3" xfId="9935"/>
    <cellStyle name="쉼표 [0] 3 2 2 10 3 2 3 2" xfId="26675"/>
    <cellStyle name="쉼표 [0] 3 2 2 10 3 2 3 3" xfId="43395"/>
    <cellStyle name="쉼표 [0] 3 2 2 10 3 2 4" xfId="13355"/>
    <cellStyle name="쉼표 [0] 3 2 2 10 3 2 4 2" xfId="30095"/>
    <cellStyle name="쉼표 [0] 3 2 2 10 3 2 4 3" xfId="46815"/>
    <cellStyle name="쉼표 [0] 3 2 2 10 3 2 5" xfId="16775"/>
    <cellStyle name="쉼표 [0] 3 2 2 10 3 2 5 2" xfId="33515"/>
    <cellStyle name="쉼표 [0] 3 2 2 10 3 2 5 3" xfId="50235"/>
    <cellStyle name="쉼표 [0] 3 2 2 10 3 2 6" xfId="20259"/>
    <cellStyle name="쉼표 [0] 3 2 2 10 3 2 7" xfId="36575"/>
    <cellStyle name="쉼표 [0] 3 2 2 10 3 3" xfId="5235"/>
    <cellStyle name="쉼표 [0] 3 2 2 10 3 3 2" xfId="21975"/>
    <cellStyle name="쉼표 [0] 3 2 2 10 3 3 3" xfId="38695"/>
    <cellStyle name="쉼표 [0] 3 2 2 10 3 4" xfId="8655"/>
    <cellStyle name="쉼표 [0] 3 2 2 10 3 4 2" xfId="25395"/>
    <cellStyle name="쉼표 [0] 3 2 2 10 3 4 3" xfId="42115"/>
    <cellStyle name="쉼표 [0] 3 2 2 10 3 5" xfId="12075"/>
    <cellStyle name="쉼표 [0] 3 2 2 10 3 5 2" xfId="28815"/>
    <cellStyle name="쉼표 [0] 3 2 2 10 3 5 3" xfId="45535"/>
    <cellStyle name="쉼표 [0] 3 2 2 10 3 6" xfId="15495"/>
    <cellStyle name="쉼표 [0] 3 2 2 10 3 6 2" xfId="32235"/>
    <cellStyle name="쉼표 [0] 3 2 2 10 3 6 3" xfId="48955"/>
    <cellStyle name="쉼표 [0] 3 2 2 10 3 7" xfId="18979"/>
    <cellStyle name="쉼표 [0] 3 2 2 10 3 8" xfId="35295"/>
    <cellStyle name="쉼표 [0] 3 2 2 10 4" xfId="2255"/>
    <cellStyle name="쉼표 [0] 3 2 2 10 4 2" xfId="5655"/>
    <cellStyle name="쉼표 [0] 3 2 2 10 4 2 2" xfId="22395"/>
    <cellStyle name="쉼표 [0] 3 2 2 10 4 2 3" xfId="39115"/>
    <cellStyle name="쉼표 [0] 3 2 2 10 4 3" xfId="9075"/>
    <cellStyle name="쉼표 [0] 3 2 2 10 4 3 2" xfId="25815"/>
    <cellStyle name="쉼표 [0] 3 2 2 10 4 3 3" xfId="42535"/>
    <cellStyle name="쉼표 [0] 3 2 2 10 4 4" xfId="12495"/>
    <cellStyle name="쉼표 [0] 3 2 2 10 4 4 2" xfId="29235"/>
    <cellStyle name="쉼표 [0] 3 2 2 10 4 4 3" xfId="45955"/>
    <cellStyle name="쉼표 [0] 3 2 2 10 4 5" xfId="15915"/>
    <cellStyle name="쉼표 [0] 3 2 2 10 4 5 2" xfId="32655"/>
    <cellStyle name="쉼표 [0] 3 2 2 10 4 5 3" xfId="49375"/>
    <cellStyle name="쉼표 [0] 3 2 2 10 4 6" xfId="19399"/>
    <cellStyle name="쉼표 [0] 3 2 2 10 4 7" xfId="35715"/>
    <cellStyle name="쉼표 [0] 3 2 2 10 5" xfId="3575"/>
    <cellStyle name="쉼표 [0] 3 2 2 10 5 2" xfId="6975"/>
    <cellStyle name="쉼표 [0] 3 2 2 10 5 2 2" xfId="23715"/>
    <cellStyle name="쉼표 [0] 3 2 2 10 5 2 3" xfId="40435"/>
    <cellStyle name="쉼표 [0] 3 2 2 10 5 3" xfId="10395"/>
    <cellStyle name="쉼표 [0] 3 2 2 10 5 3 2" xfId="27135"/>
    <cellStyle name="쉼표 [0] 3 2 2 10 5 3 3" xfId="43855"/>
    <cellStyle name="쉼표 [0] 3 2 2 10 5 4" xfId="13815"/>
    <cellStyle name="쉼표 [0] 3 2 2 10 5 4 2" xfId="30555"/>
    <cellStyle name="쉼표 [0] 3 2 2 10 5 4 3" xfId="47275"/>
    <cellStyle name="쉼표 [0] 3 2 2 10 5 5" xfId="17235"/>
    <cellStyle name="쉼표 [0] 3 2 2 10 5 5 2" xfId="33975"/>
    <cellStyle name="쉼표 [0] 3 2 2 10 5 5 3" xfId="50695"/>
    <cellStyle name="쉼표 [0] 3 2 2 10 5 6" xfId="20719"/>
    <cellStyle name="쉼표 [0] 3 2 2 10 5 7" xfId="37035"/>
    <cellStyle name="쉼표 [0] 3 2 2 10 6" xfId="4395"/>
    <cellStyle name="쉼표 [0] 3 2 2 10 6 2" xfId="7815"/>
    <cellStyle name="쉼표 [0] 3 2 2 10 6 2 2" xfId="24555"/>
    <cellStyle name="쉼표 [0] 3 2 2 10 6 2 3" xfId="41275"/>
    <cellStyle name="쉼표 [0] 3 2 2 10 6 3" xfId="11235"/>
    <cellStyle name="쉼표 [0] 3 2 2 10 6 3 2" xfId="27975"/>
    <cellStyle name="쉼표 [0] 3 2 2 10 6 3 3" xfId="44695"/>
    <cellStyle name="쉼표 [0] 3 2 2 10 6 4" xfId="14655"/>
    <cellStyle name="쉼표 [0] 3 2 2 10 6 4 2" xfId="31395"/>
    <cellStyle name="쉼표 [0] 3 2 2 10 6 4 3" xfId="48115"/>
    <cellStyle name="쉼표 [0] 3 2 2 10 6 5" xfId="18139"/>
    <cellStyle name="쉼표 [0] 3 2 2 10 6 6" xfId="37855"/>
    <cellStyle name="쉼표 [0] 3 2 2 10 7" xfId="3995"/>
    <cellStyle name="쉼표 [0] 3 2 2 10 7 2" xfId="21135"/>
    <cellStyle name="쉼표 [0] 3 2 2 10 7 3" xfId="37455"/>
    <cellStyle name="쉼표 [0] 3 2 2 10 8" xfId="7395"/>
    <cellStyle name="쉼표 [0] 3 2 2 10 8 2" xfId="24135"/>
    <cellStyle name="쉼표 [0] 3 2 2 10 8 3" xfId="40855"/>
    <cellStyle name="쉼표 [0] 3 2 2 10 9" xfId="10815"/>
    <cellStyle name="쉼표 [0] 3 2 2 10 9 2" xfId="27555"/>
    <cellStyle name="쉼표 [0] 3 2 2 10 9 3" xfId="44275"/>
    <cellStyle name="쉼표 [0] 3 2 2 11" xfId="1015"/>
    <cellStyle name="쉼표 [0] 3 2 2 11 2" xfId="2295"/>
    <cellStyle name="쉼표 [0] 3 2 2 11 2 2" xfId="5695"/>
    <cellStyle name="쉼표 [0] 3 2 2 11 2 2 2" xfId="22435"/>
    <cellStyle name="쉼표 [0] 3 2 2 11 2 2 3" xfId="39155"/>
    <cellStyle name="쉼표 [0] 3 2 2 11 2 3" xfId="9115"/>
    <cellStyle name="쉼표 [0] 3 2 2 11 2 3 2" xfId="25855"/>
    <cellStyle name="쉼표 [0] 3 2 2 11 2 3 3" xfId="42575"/>
    <cellStyle name="쉼표 [0] 3 2 2 11 2 4" xfId="12535"/>
    <cellStyle name="쉼표 [0] 3 2 2 11 2 4 2" xfId="29275"/>
    <cellStyle name="쉼표 [0] 3 2 2 11 2 4 3" xfId="45995"/>
    <cellStyle name="쉼표 [0] 3 2 2 11 2 5" xfId="15955"/>
    <cellStyle name="쉼표 [0] 3 2 2 11 2 5 2" xfId="32695"/>
    <cellStyle name="쉼표 [0] 3 2 2 11 2 5 3" xfId="49415"/>
    <cellStyle name="쉼표 [0] 3 2 2 11 2 6" xfId="19439"/>
    <cellStyle name="쉼표 [0] 3 2 2 11 2 7" xfId="35755"/>
    <cellStyle name="쉼표 [0] 3 2 2 11 3" xfId="4415"/>
    <cellStyle name="쉼표 [0] 3 2 2 11 3 2" xfId="21155"/>
    <cellStyle name="쉼표 [0] 3 2 2 11 3 3" xfId="37875"/>
    <cellStyle name="쉼표 [0] 3 2 2 11 4" xfId="7835"/>
    <cellStyle name="쉼표 [0] 3 2 2 11 4 2" xfId="24575"/>
    <cellStyle name="쉼표 [0] 3 2 2 11 4 3" xfId="41295"/>
    <cellStyle name="쉼표 [0] 3 2 2 11 5" xfId="11255"/>
    <cellStyle name="쉼표 [0] 3 2 2 11 5 2" xfId="27995"/>
    <cellStyle name="쉼표 [0] 3 2 2 11 5 3" xfId="44715"/>
    <cellStyle name="쉼표 [0] 3 2 2 11 6" xfId="14675"/>
    <cellStyle name="쉼표 [0] 3 2 2 11 6 2" xfId="31415"/>
    <cellStyle name="쉼표 [0] 3 2 2 11 6 3" xfId="48135"/>
    <cellStyle name="쉼표 [0] 3 2 2 11 7" xfId="18159"/>
    <cellStyle name="쉼표 [0] 3 2 2 11 8" xfId="34475"/>
    <cellStyle name="쉼표 [0] 3 2 2 12" xfId="1435"/>
    <cellStyle name="쉼표 [0] 3 2 2 12 2" xfId="2715"/>
    <cellStyle name="쉼표 [0] 3 2 2 12 2 2" xfId="6115"/>
    <cellStyle name="쉼표 [0] 3 2 2 12 2 2 2" xfId="22855"/>
    <cellStyle name="쉼표 [0] 3 2 2 12 2 2 3" xfId="39575"/>
    <cellStyle name="쉼표 [0] 3 2 2 12 2 3" xfId="9535"/>
    <cellStyle name="쉼표 [0] 3 2 2 12 2 3 2" xfId="26275"/>
    <cellStyle name="쉼표 [0] 3 2 2 12 2 3 3" xfId="42995"/>
    <cellStyle name="쉼표 [0] 3 2 2 12 2 4" xfId="12955"/>
    <cellStyle name="쉼표 [0] 3 2 2 12 2 4 2" xfId="29695"/>
    <cellStyle name="쉼표 [0] 3 2 2 12 2 4 3" xfId="46415"/>
    <cellStyle name="쉼표 [0] 3 2 2 12 2 5" xfId="16375"/>
    <cellStyle name="쉼표 [0] 3 2 2 12 2 5 2" xfId="33115"/>
    <cellStyle name="쉼표 [0] 3 2 2 12 2 5 3" xfId="49835"/>
    <cellStyle name="쉼표 [0] 3 2 2 12 2 6" xfId="19859"/>
    <cellStyle name="쉼표 [0] 3 2 2 12 2 7" xfId="36175"/>
    <cellStyle name="쉼표 [0] 3 2 2 12 3" xfId="4835"/>
    <cellStyle name="쉼표 [0] 3 2 2 12 3 2" xfId="21575"/>
    <cellStyle name="쉼표 [0] 3 2 2 12 3 3" xfId="38295"/>
    <cellStyle name="쉼표 [0] 3 2 2 12 4" xfId="8255"/>
    <cellStyle name="쉼표 [0] 3 2 2 12 4 2" xfId="24995"/>
    <cellStyle name="쉼표 [0] 3 2 2 12 4 3" xfId="41715"/>
    <cellStyle name="쉼표 [0] 3 2 2 12 5" xfId="11675"/>
    <cellStyle name="쉼표 [0] 3 2 2 12 5 2" xfId="28415"/>
    <cellStyle name="쉼표 [0] 3 2 2 12 5 3" xfId="45135"/>
    <cellStyle name="쉼표 [0] 3 2 2 12 6" xfId="15095"/>
    <cellStyle name="쉼표 [0] 3 2 2 12 6 2" xfId="31835"/>
    <cellStyle name="쉼표 [0] 3 2 2 12 6 3" xfId="48555"/>
    <cellStyle name="쉼표 [0] 3 2 2 12 7" xfId="18579"/>
    <cellStyle name="쉼표 [0] 3 2 2 12 8" xfId="34895"/>
    <cellStyle name="쉼표 [0] 3 2 2 13" xfId="1855"/>
    <cellStyle name="쉼표 [0] 3 2 2 13 2" xfId="5255"/>
    <cellStyle name="쉼표 [0] 3 2 2 13 2 2" xfId="21995"/>
    <cellStyle name="쉼표 [0] 3 2 2 13 2 3" xfId="38715"/>
    <cellStyle name="쉼표 [0] 3 2 2 13 3" xfId="8675"/>
    <cellStyle name="쉼표 [0] 3 2 2 13 3 2" xfId="25415"/>
    <cellStyle name="쉼표 [0] 3 2 2 13 3 3" xfId="42135"/>
    <cellStyle name="쉼표 [0] 3 2 2 13 4" xfId="12095"/>
    <cellStyle name="쉼표 [0] 3 2 2 13 4 2" xfId="28835"/>
    <cellStyle name="쉼표 [0] 3 2 2 13 4 3" xfId="45555"/>
    <cellStyle name="쉼표 [0] 3 2 2 13 5" xfId="15515"/>
    <cellStyle name="쉼표 [0] 3 2 2 13 5 2" xfId="32255"/>
    <cellStyle name="쉼표 [0] 3 2 2 13 5 3" xfId="48975"/>
    <cellStyle name="쉼표 [0] 3 2 2 13 6" xfId="18999"/>
    <cellStyle name="쉼표 [0] 3 2 2 13 7" xfId="35315"/>
    <cellStyle name="쉼표 [0] 3 2 2 14" xfId="2275"/>
    <cellStyle name="쉼표 [0] 3 2 2 14 2" xfId="5675"/>
    <cellStyle name="쉼표 [0] 3 2 2 14 2 2" xfId="22415"/>
    <cellStyle name="쉼표 [0] 3 2 2 14 2 3" xfId="39135"/>
    <cellStyle name="쉼표 [0] 3 2 2 14 3" xfId="9095"/>
    <cellStyle name="쉼표 [0] 3 2 2 14 3 2" xfId="25835"/>
    <cellStyle name="쉼표 [0] 3 2 2 14 3 3" xfId="42555"/>
    <cellStyle name="쉼표 [0] 3 2 2 14 4" xfId="12515"/>
    <cellStyle name="쉼표 [0] 3 2 2 14 4 2" xfId="29255"/>
    <cellStyle name="쉼표 [0] 3 2 2 14 4 3" xfId="45975"/>
    <cellStyle name="쉼표 [0] 3 2 2 14 5" xfId="15935"/>
    <cellStyle name="쉼표 [0] 3 2 2 14 5 2" xfId="32675"/>
    <cellStyle name="쉼표 [0] 3 2 2 14 5 3" xfId="49395"/>
    <cellStyle name="쉼표 [0] 3 2 2 14 6" xfId="19419"/>
    <cellStyle name="쉼표 [0] 3 2 2 14 7" xfId="35735"/>
    <cellStyle name="쉼표 [0] 3 2 2 15" xfId="3135"/>
    <cellStyle name="쉼표 [0] 3 2 2 15 2" xfId="6535"/>
    <cellStyle name="쉼표 [0] 3 2 2 15 2 2" xfId="23275"/>
    <cellStyle name="쉼표 [0] 3 2 2 15 2 3" xfId="39995"/>
    <cellStyle name="쉼표 [0] 3 2 2 15 3" xfId="9955"/>
    <cellStyle name="쉼표 [0] 3 2 2 15 3 2" xfId="26695"/>
    <cellStyle name="쉼표 [0] 3 2 2 15 3 3" xfId="43415"/>
    <cellStyle name="쉼표 [0] 3 2 2 15 4" xfId="13375"/>
    <cellStyle name="쉼표 [0] 3 2 2 15 4 2" xfId="30115"/>
    <cellStyle name="쉼표 [0] 3 2 2 15 4 3" xfId="46835"/>
    <cellStyle name="쉼표 [0] 3 2 2 15 5" xfId="16795"/>
    <cellStyle name="쉼표 [0] 3 2 2 15 5 2" xfId="33535"/>
    <cellStyle name="쉼표 [0] 3 2 2 15 5 3" xfId="50255"/>
    <cellStyle name="쉼표 [0] 3 2 2 15 6" xfId="20279"/>
    <cellStyle name="쉼표 [0] 3 2 2 15 7" xfId="36595"/>
    <cellStyle name="쉼표 [0] 3 2 2 16" xfId="3175"/>
    <cellStyle name="쉼표 [0] 3 2 2 16 2" xfId="6575"/>
    <cellStyle name="쉼표 [0] 3 2 2 16 2 2" xfId="23315"/>
    <cellStyle name="쉼표 [0] 3 2 2 16 2 3" xfId="40035"/>
    <cellStyle name="쉼표 [0] 3 2 2 16 3" xfId="9995"/>
    <cellStyle name="쉼표 [0] 3 2 2 16 3 2" xfId="26735"/>
    <cellStyle name="쉼표 [0] 3 2 2 16 3 3" xfId="43455"/>
    <cellStyle name="쉼표 [0] 3 2 2 16 4" xfId="13415"/>
    <cellStyle name="쉼표 [0] 3 2 2 16 4 2" xfId="30155"/>
    <cellStyle name="쉼표 [0] 3 2 2 16 4 3" xfId="46875"/>
    <cellStyle name="쉼표 [0] 3 2 2 16 5" xfId="16835"/>
    <cellStyle name="쉼표 [0] 3 2 2 16 5 2" xfId="33575"/>
    <cellStyle name="쉼표 [0] 3 2 2 16 5 3" xfId="50295"/>
    <cellStyle name="쉼표 [0] 3 2 2 16 6" xfId="20319"/>
    <cellStyle name="쉼표 [0] 3 2 2 16 7" xfId="36635"/>
    <cellStyle name="쉼표 [0] 3 2 2 17" xfId="3597"/>
    <cellStyle name="쉼표 [0] 3 2 2 17 2" xfId="7415"/>
    <cellStyle name="쉼표 [0] 3 2 2 17 2 2" xfId="24155"/>
    <cellStyle name="쉼표 [0] 3 2 2 17 2 3" xfId="40875"/>
    <cellStyle name="쉼표 [0] 3 2 2 17 3" xfId="10835"/>
    <cellStyle name="쉼표 [0] 3 2 2 17 3 2" xfId="27575"/>
    <cellStyle name="쉼표 [0] 3 2 2 17 3 3" xfId="44295"/>
    <cellStyle name="쉼표 [0] 3 2 2 17 4" xfId="14255"/>
    <cellStyle name="쉼표 [0] 3 2 2 17 4 2" xfId="30995"/>
    <cellStyle name="쉼표 [0] 3 2 2 17 4 3" xfId="47715"/>
    <cellStyle name="쉼표 [0] 3 2 2 17 5" xfId="17739"/>
    <cellStyle name="쉼표 [0] 3 2 2 17 6" xfId="37057"/>
    <cellStyle name="쉼표 [0] 3 2 2 18" xfId="6995"/>
    <cellStyle name="쉼표 [0] 3 2 2 18 2" xfId="23735"/>
    <cellStyle name="쉼표 [0] 3 2 2 18 3" xfId="40455"/>
    <cellStyle name="쉼표 [0] 3 2 2 19" xfId="10415"/>
    <cellStyle name="쉼표 [0] 3 2 2 19 2" xfId="27155"/>
    <cellStyle name="쉼표 [0] 3 2 2 19 3" xfId="43875"/>
    <cellStyle name="쉼표 [0] 3 2 2 2" xfId="588"/>
    <cellStyle name="쉼표 [0] 3 2 2 2 10" xfId="3195"/>
    <cellStyle name="쉼표 [0] 3 2 2 2 10 2" xfId="6595"/>
    <cellStyle name="쉼표 [0] 3 2 2 2 10 2 2" xfId="23335"/>
    <cellStyle name="쉼표 [0] 3 2 2 2 10 2 3" xfId="40055"/>
    <cellStyle name="쉼표 [0] 3 2 2 2 10 3" xfId="10015"/>
    <cellStyle name="쉼표 [0] 3 2 2 2 10 3 2" xfId="26755"/>
    <cellStyle name="쉼표 [0] 3 2 2 2 10 3 3" xfId="43475"/>
    <cellStyle name="쉼표 [0] 3 2 2 2 10 4" xfId="13435"/>
    <cellStyle name="쉼표 [0] 3 2 2 2 10 4 2" xfId="30175"/>
    <cellStyle name="쉼표 [0] 3 2 2 2 10 4 3" xfId="46895"/>
    <cellStyle name="쉼표 [0] 3 2 2 2 10 5" xfId="16855"/>
    <cellStyle name="쉼표 [0] 3 2 2 2 10 5 2" xfId="33595"/>
    <cellStyle name="쉼표 [0] 3 2 2 2 10 5 3" xfId="50315"/>
    <cellStyle name="쉼표 [0] 3 2 2 2 10 6" xfId="20339"/>
    <cellStyle name="쉼표 [0] 3 2 2 2 10 7" xfId="36655"/>
    <cellStyle name="쉼표 [0] 3 2 2 2 11" xfId="4015"/>
    <cellStyle name="쉼표 [0] 3 2 2 2 11 2" xfId="7435"/>
    <cellStyle name="쉼표 [0] 3 2 2 2 11 2 2" xfId="24175"/>
    <cellStyle name="쉼표 [0] 3 2 2 2 11 2 3" xfId="40895"/>
    <cellStyle name="쉼표 [0] 3 2 2 2 11 3" xfId="10855"/>
    <cellStyle name="쉼표 [0] 3 2 2 2 11 3 2" xfId="27595"/>
    <cellStyle name="쉼표 [0] 3 2 2 2 11 3 3" xfId="44315"/>
    <cellStyle name="쉼표 [0] 3 2 2 2 11 4" xfId="14275"/>
    <cellStyle name="쉼표 [0] 3 2 2 2 11 4 2" xfId="31015"/>
    <cellStyle name="쉼표 [0] 3 2 2 2 11 4 3" xfId="47735"/>
    <cellStyle name="쉼표 [0] 3 2 2 2 11 5" xfId="17759"/>
    <cellStyle name="쉼표 [0] 3 2 2 2 11 6" xfId="37475"/>
    <cellStyle name="쉼표 [0] 3 2 2 2 12" xfId="3615"/>
    <cellStyle name="쉼표 [0] 3 2 2 2 12 2" xfId="20755"/>
    <cellStyle name="쉼표 [0] 3 2 2 2 12 3" xfId="37075"/>
    <cellStyle name="쉼표 [0] 3 2 2 2 13" xfId="7015"/>
    <cellStyle name="쉼표 [0] 3 2 2 2 13 2" xfId="23755"/>
    <cellStyle name="쉼표 [0] 3 2 2 2 13 3" xfId="40475"/>
    <cellStyle name="쉼표 [0] 3 2 2 2 14" xfId="10435"/>
    <cellStyle name="쉼표 [0] 3 2 2 2 14 2" xfId="27175"/>
    <cellStyle name="쉼표 [0] 3 2 2 2 14 3" xfId="43895"/>
    <cellStyle name="쉼표 [0] 3 2 2 2 15" xfId="13861"/>
    <cellStyle name="쉼표 [0] 3 2 2 2 15 2" xfId="30601"/>
    <cellStyle name="쉼표 [0] 3 2 2 2 15 3" xfId="47321"/>
    <cellStyle name="쉼표 [0] 3 2 2 2 16" xfId="17295"/>
    <cellStyle name="쉼표 [0] 3 2 2 2 16 2" xfId="34035"/>
    <cellStyle name="쉼표 [0] 3 2 2 2 17" xfId="17339"/>
    <cellStyle name="쉼표 [0] 3 2 2 2 18" xfId="34075"/>
    <cellStyle name="쉼표 [0] 3 2 2 2 2" xfId="688"/>
    <cellStyle name="쉼표 [0] 3 2 2 2 2 10" xfId="10535"/>
    <cellStyle name="쉼표 [0] 3 2 2 2 2 10 2" xfId="27275"/>
    <cellStyle name="쉼표 [0] 3 2 2 2 2 10 3" xfId="43995"/>
    <cellStyle name="쉼표 [0] 3 2 2 2 2 11" xfId="13955"/>
    <cellStyle name="쉼표 [0] 3 2 2 2 2 11 2" xfId="30695"/>
    <cellStyle name="쉼표 [0] 3 2 2 2 2 11 3" xfId="47415"/>
    <cellStyle name="쉼표 [0] 3 2 2 2 2 12" xfId="17439"/>
    <cellStyle name="쉼표 [0] 3 2 2 2 2 13" xfId="34175"/>
    <cellStyle name="쉼표 [0] 3 2 2 2 2 2" xfId="908"/>
    <cellStyle name="쉼표 [0] 3 2 2 2 2 2 10" xfId="14175"/>
    <cellStyle name="쉼표 [0] 3 2 2 2 2 2 10 2" xfId="30915"/>
    <cellStyle name="쉼표 [0] 3 2 2 2 2 2 10 3" xfId="47635"/>
    <cellStyle name="쉼표 [0] 3 2 2 2 2 2 11" xfId="17659"/>
    <cellStyle name="쉼표 [0] 3 2 2 2 2 2 12" xfId="34395"/>
    <cellStyle name="쉼표 [0] 3 2 2 2 2 2 2" xfId="1375"/>
    <cellStyle name="쉼표 [0] 3 2 2 2 2 2 2 2" xfId="2655"/>
    <cellStyle name="쉼표 [0] 3 2 2 2 2 2 2 2 2" xfId="6055"/>
    <cellStyle name="쉼표 [0] 3 2 2 2 2 2 2 2 2 2" xfId="22795"/>
    <cellStyle name="쉼표 [0] 3 2 2 2 2 2 2 2 2 3" xfId="39515"/>
    <cellStyle name="쉼표 [0] 3 2 2 2 2 2 2 2 3" xfId="9475"/>
    <cellStyle name="쉼표 [0] 3 2 2 2 2 2 2 2 3 2" xfId="26215"/>
    <cellStyle name="쉼표 [0] 3 2 2 2 2 2 2 2 3 3" xfId="42935"/>
    <cellStyle name="쉼표 [0] 3 2 2 2 2 2 2 2 4" xfId="12895"/>
    <cellStyle name="쉼표 [0] 3 2 2 2 2 2 2 2 4 2" xfId="29635"/>
    <cellStyle name="쉼표 [0] 3 2 2 2 2 2 2 2 4 3" xfId="46355"/>
    <cellStyle name="쉼표 [0] 3 2 2 2 2 2 2 2 5" xfId="16315"/>
    <cellStyle name="쉼표 [0] 3 2 2 2 2 2 2 2 5 2" xfId="33055"/>
    <cellStyle name="쉼표 [0] 3 2 2 2 2 2 2 2 5 3" xfId="49775"/>
    <cellStyle name="쉼표 [0] 3 2 2 2 2 2 2 2 6" xfId="19799"/>
    <cellStyle name="쉼표 [0] 3 2 2 2 2 2 2 2 7" xfId="36115"/>
    <cellStyle name="쉼표 [0] 3 2 2 2 2 2 2 3" xfId="4775"/>
    <cellStyle name="쉼표 [0] 3 2 2 2 2 2 2 3 2" xfId="21515"/>
    <cellStyle name="쉼표 [0] 3 2 2 2 2 2 2 3 3" xfId="38235"/>
    <cellStyle name="쉼표 [0] 3 2 2 2 2 2 2 4" xfId="8195"/>
    <cellStyle name="쉼표 [0] 3 2 2 2 2 2 2 4 2" xfId="24935"/>
    <cellStyle name="쉼표 [0] 3 2 2 2 2 2 2 4 3" xfId="41655"/>
    <cellStyle name="쉼표 [0] 3 2 2 2 2 2 2 5" xfId="11615"/>
    <cellStyle name="쉼표 [0] 3 2 2 2 2 2 2 5 2" xfId="28355"/>
    <cellStyle name="쉼표 [0] 3 2 2 2 2 2 2 5 3" xfId="45075"/>
    <cellStyle name="쉼표 [0] 3 2 2 2 2 2 2 6" xfId="15035"/>
    <cellStyle name="쉼표 [0] 3 2 2 2 2 2 2 6 2" xfId="31775"/>
    <cellStyle name="쉼표 [0] 3 2 2 2 2 2 2 6 3" xfId="48495"/>
    <cellStyle name="쉼표 [0] 3 2 2 2 2 2 2 7" xfId="18519"/>
    <cellStyle name="쉼표 [0] 3 2 2 2 2 2 2 8" xfId="34835"/>
    <cellStyle name="쉼표 [0] 3 2 2 2 2 2 3" xfId="1775"/>
    <cellStyle name="쉼표 [0] 3 2 2 2 2 2 3 2" xfId="3055"/>
    <cellStyle name="쉼표 [0] 3 2 2 2 2 2 3 2 2" xfId="6455"/>
    <cellStyle name="쉼표 [0] 3 2 2 2 2 2 3 2 2 2" xfId="23195"/>
    <cellStyle name="쉼표 [0] 3 2 2 2 2 2 3 2 2 3" xfId="39915"/>
    <cellStyle name="쉼표 [0] 3 2 2 2 2 2 3 2 3" xfId="9875"/>
    <cellStyle name="쉼표 [0] 3 2 2 2 2 2 3 2 3 2" xfId="26615"/>
    <cellStyle name="쉼표 [0] 3 2 2 2 2 2 3 2 3 3" xfId="43335"/>
    <cellStyle name="쉼표 [0] 3 2 2 2 2 2 3 2 4" xfId="13295"/>
    <cellStyle name="쉼표 [0] 3 2 2 2 2 2 3 2 4 2" xfId="30035"/>
    <cellStyle name="쉼표 [0] 3 2 2 2 2 2 3 2 4 3" xfId="46755"/>
    <cellStyle name="쉼표 [0] 3 2 2 2 2 2 3 2 5" xfId="16715"/>
    <cellStyle name="쉼표 [0] 3 2 2 2 2 2 3 2 5 2" xfId="33455"/>
    <cellStyle name="쉼표 [0] 3 2 2 2 2 2 3 2 5 3" xfId="50175"/>
    <cellStyle name="쉼표 [0] 3 2 2 2 2 2 3 2 6" xfId="20199"/>
    <cellStyle name="쉼표 [0] 3 2 2 2 2 2 3 2 7" xfId="36515"/>
    <cellStyle name="쉼표 [0] 3 2 2 2 2 2 3 3" xfId="5175"/>
    <cellStyle name="쉼표 [0] 3 2 2 2 2 2 3 3 2" xfId="21915"/>
    <cellStyle name="쉼표 [0] 3 2 2 2 2 2 3 3 3" xfId="38635"/>
    <cellStyle name="쉼표 [0] 3 2 2 2 2 2 3 4" xfId="8595"/>
    <cellStyle name="쉼표 [0] 3 2 2 2 2 2 3 4 2" xfId="25335"/>
    <cellStyle name="쉼표 [0] 3 2 2 2 2 2 3 4 3" xfId="42055"/>
    <cellStyle name="쉼표 [0] 3 2 2 2 2 2 3 5" xfId="12015"/>
    <cellStyle name="쉼표 [0] 3 2 2 2 2 2 3 5 2" xfId="28755"/>
    <cellStyle name="쉼표 [0] 3 2 2 2 2 2 3 5 3" xfId="45475"/>
    <cellStyle name="쉼표 [0] 3 2 2 2 2 2 3 6" xfId="15435"/>
    <cellStyle name="쉼표 [0] 3 2 2 2 2 2 3 6 2" xfId="32175"/>
    <cellStyle name="쉼표 [0] 3 2 2 2 2 2 3 6 3" xfId="48895"/>
    <cellStyle name="쉼표 [0] 3 2 2 2 2 2 3 7" xfId="18919"/>
    <cellStyle name="쉼표 [0] 3 2 2 2 2 2 3 8" xfId="35235"/>
    <cellStyle name="쉼표 [0] 3 2 2 2 2 2 4" xfId="2195"/>
    <cellStyle name="쉼표 [0] 3 2 2 2 2 2 4 2" xfId="5595"/>
    <cellStyle name="쉼표 [0] 3 2 2 2 2 2 4 2 2" xfId="22335"/>
    <cellStyle name="쉼표 [0] 3 2 2 2 2 2 4 2 3" xfId="39055"/>
    <cellStyle name="쉼표 [0] 3 2 2 2 2 2 4 3" xfId="9015"/>
    <cellStyle name="쉼표 [0] 3 2 2 2 2 2 4 3 2" xfId="25755"/>
    <cellStyle name="쉼표 [0] 3 2 2 2 2 2 4 3 3" xfId="42475"/>
    <cellStyle name="쉼표 [0] 3 2 2 2 2 2 4 4" xfId="12435"/>
    <cellStyle name="쉼표 [0] 3 2 2 2 2 2 4 4 2" xfId="29175"/>
    <cellStyle name="쉼표 [0] 3 2 2 2 2 2 4 4 3" xfId="45895"/>
    <cellStyle name="쉼표 [0] 3 2 2 2 2 2 4 5" xfId="15855"/>
    <cellStyle name="쉼표 [0] 3 2 2 2 2 2 4 5 2" xfId="32595"/>
    <cellStyle name="쉼표 [0] 3 2 2 2 2 2 4 5 3" xfId="49315"/>
    <cellStyle name="쉼표 [0] 3 2 2 2 2 2 4 6" xfId="19339"/>
    <cellStyle name="쉼표 [0] 3 2 2 2 2 2 4 7" xfId="35655"/>
    <cellStyle name="쉼표 [0] 3 2 2 2 2 2 5" xfId="3515"/>
    <cellStyle name="쉼표 [0] 3 2 2 2 2 2 5 2" xfId="6915"/>
    <cellStyle name="쉼표 [0] 3 2 2 2 2 2 5 2 2" xfId="23655"/>
    <cellStyle name="쉼표 [0] 3 2 2 2 2 2 5 2 3" xfId="40375"/>
    <cellStyle name="쉼표 [0] 3 2 2 2 2 2 5 3" xfId="10335"/>
    <cellStyle name="쉼표 [0] 3 2 2 2 2 2 5 3 2" xfId="27075"/>
    <cellStyle name="쉼표 [0] 3 2 2 2 2 2 5 3 3" xfId="43795"/>
    <cellStyle name="쉼표 [0] 3 2 2 2 2 2 5 4" xfId="13755"/>
    <cellStyle name="쉼표 [0] 3 2 2 2 2 2 5 4 2" xfId="30495"/>
    <cellStyle name="쉼표 [0] 3 2 2 2 2 2 5 4 3" xfId="47215"/>
    <cellStyle name="쉼표 [0] 3 2 2 2 2 2 5 5" xfId="17175"/>
    <cellStyle name="쉼표 [0] 3 2 2 2 2 2 5 5 2" xfId="33915"/>
    <cellStyle name="쉼표 [0] 3 2 2 2 2 2 5 5 3" xfId="50635"/>
    <cellStyle name="쉼표 [0] 3 2 2 2 2 2 5 6" xfId="20659"/>
    <cellStyle name="쉼표 [0] 3 2 2 2 2 2 5 7" xfId="36975"/>
    <cellStyle name="쉼표 [0] 3 2 2 2 2 2 6" xfId="4335"/>
    <cellStyle name="쉼표 [0] 3 2 2 2 2 2 6 2" xfId="7755"/>
    <cellStyle name="쉼표 [0] 3 2 2 2 2 2 6 2 2" xfId="24495"/>
    <cellStyle name="쉼표 [0] 3 2 2 2 2 2 6 2 3" xfId="41215"/>
    <cellStyle name="쉼표 [0] 3 2 2 2 2 2 6 3" xfId="11175"/>
    <cellStyle name="쉼표 [0] 3 2 2 2 2 2 6 3 2" xfId="27915"/>
    <cellStyle name="쉼표 [0] 3 2 2 2 2 2 6 3 3" xfId="44635"/>
    <cellStyle name="쉼표 [0] 3 2 2 2 2 2 6 4" xfId="14595"/>
    <cellStyle name="쉼표 [0] 3 2 2 2 2 2 6 4 2" xfId="31335"/>
    <cellStyle name="쉼표 [0] 3 2 2 2 2 2 6 4 3" xfId="48055"/>
    <cellStyle name="쉼표 [0] 3 2 2 2 2 2 6 5" xfId="18079"/>
    <cellStyle name="쉼표 [0] 3 2 2 2 2 2 6 6" xfId="37795"/>
    <cellStyle name="쉼표 [0] 3 2 2 2 2 2 7" xfId="3935"/>
    <cellStyle name="쉼표 [0] 3 2 2 2 2 2 7 2" xfId="21075"/>
    <cellStyle name="쉼표 [0] 3 2 2 2 2 2 7 3" xfId="37395"/>
    <cellStyle name="쉼표 [0] 3 2 2 2 2 2 8" xfId="7335"/>
    <cellStyle name="쉼표 [0] 3 2 2 2 2 2 8 2" xfId="24075"/>
    <cellStyle name="쉼표 [0] 3 2 2 2 2 2 8 3" xfId="40795"/>
    <cellStyle name="쉼표 [0] 3 2 2 2 2 2 9" xfId="10755"/>
    <cellStyle name="쉼표 [0] 3 2 2 2 2 2 9 2" xfId="27495"/>
    <cellStyle name="쉼표 [0] 3 2 2 2 2 2 9 3" xfId="44215"/>
    <cellStyle name="쉼표 [0] 3 2 2 2 2 3" xfId="1215"/>
    <cellStyle name="쉼표 [0] 3 2 2 2 2 3 2" xfId="2495"/>
    <cellStyle name="쉼표 [0] 3 2 2 2 2 3 2 2" xfId="5895"/>
    <cellStyle name="쉼표 [0] 3 2 2 2 2 3 2 2 2" xfId="22635"/>
    <cellStyle name="쉼표 [0] 3 2 2 2 2 3 2 2 3" xfId="39355"/>
    <cellStyle name="쉼표 [0] 3 2 2 2 2 3 2 3" xfId="9315"/>
    <cellStyle name="쉼표 [0] 3 2 2 2 2 3 2 3 2" xfId="26055"/>
    <cellStyle name="쉼표 [0] 3 2 2 2 2 3 2 3 3" xfId="42775"/>
    <cellStyle name="쉼표 [0] 3 2 2 2 2 3 2 4" xfId="12735"/>
    <cellStyle name="쉼표 [0] 3 2 2 2 2 3 2 4 2" xfId="29475"/>
    <cellStyle name="쉼표 [0] 3 2 2 2 2 3 2 4 3" xfId="46195"/>
    <cellStyle name="쉼표 [0] 3 2 2 2 2 3 2 5" xfId="16155"/>
    <cellStyle name="쉼표 [0] 3 2 2 2 2 3 2 5 2" xfId="32895"/>
    <cellStyle name="쉼표 [0] 3 2 2 2 2 3 2 5 3" xfId="49615"/>
    <cellStyle name="쉼표 [0] 3 2 2 2 2 3 2 6" xfId="19639"/>
    <cellStyle name="쉼표 [0] 3 2 2 2 2 3 2 7" xfId="35955"/>
    <cellStyle name="쉼표 [0] 3 2 2 2 2 3 3" xfId="4615"/>
    <cellStyle name="쉼표 [0] 3 2 2 2 2 3 3 2" xfId="21355"/>
    <cellStyle name="쉼표 [0] 3 2 2 2 2 3 3 3" xfId="38075"/>
    <cellStyle name="쉼표 [0] 3 2 2 2 2 3 4" xfId="8035"/>
    <cellStyle name="쉼표 [0] 3 2 2 2 2 3 4 2" xfId="24775"/>
    <cellStyle name="쉼표 [0] 3 2 2 2 2 3 4 3" xfId="41495"/>
    <cellStyle name="쉼표 [0] 3 2 2 2 2 3 5" xfId="11455"/>
    <cellStyle name="쉼표 [0] 3 2 2 2 2 3 5 2" xfId="28195"/>
    <cellStyle name="쉼표 [0] 3 2 2 2 2 3 5 3" xfId="44915"/>
    <cellStyle name="쉼표 [0] 3 2 2 2 2 3 6" xfId="14875"/>
    <cellStyle name="쉼표 [0] 3 2 2 2 2 3 6 2" xfId="31615"/>
    <cellStyle name="쉼표 [0] 3 2 2 2 2 3 6 3" xfId="48335"/>
    <cellStyle name="쉼표 [0] 3 2 2 2 2 3 7" xfId="18359"/>
    <cellStyle name="쉼표 [0] 3 2 2 2 2 3 8" xfId="34675"/>
    <cellStyle name="쉼표 [0] 3 2 2 2 2 4" xfId="1555"/>
    <cellStyle name="쉼표 [0] 3 2 2 2 2 4 2" xfId="2835"/>
    <cellStyle name="쉼표 [0] 3 2 2 2 2 4 2 2" xfId="6235"/>
    <cellStyle name="쉼표 [0] 3 2 2 2 2 4 2 2 2" xfId="22975"/>
    <cellStyle name="쉼표 [0] 3 2 2 2 2 4 2 2 3" xfId="39695"/>
    <cellStyle name="쉼표 [0] 3 2 2 2 2 4 2 3" xfId="9655"/>
    <cellStyle name="쉼표 [0] 3 2 2 2 2 4 2 3 2" xfId="26395"/>
    <cellStyle name="쉼표 [0] 3 2 2 2 2 4 2 3 3" xfId="43115"/>
    <cellStyle name="쉼표 [0] 3 2 2 2 2 4 2 4" xfId="13075"/>
    <cellStyle name="쉼표 [0] 3 2 2 2 2 4 2 4 2" xfId="29815"/>
    <cellStyle name="쉼표 [0] 3 2 2 2 2 4 2 4 3" xfId="46535"/>
    <cellStyle name="쉼표 [0] 3 2 2 2 2 4 2 5" xfId="16495"/>
    <cellStyle name="쉼표 [0] 3 2 2 2 2 4 2 5 2" xfId="33235"/>
    <cellStyle name="쉼표 [0] 3 2 2 2 2 4 2 5 3" xfId="49955"/>
    <cellStyle name="쉼표 [0] 3 2 2 2 2 4 2 6" xfId="19979"/>
    <cellStyle name="쉼표 [0] 3 2 2 2 2 4 2 7" xfId="36295"/>
    <cellStyle name="쉼표 [0] 3 2 2 2 2 4 3" xfId="4955"/>
    <cellStyle name="쉼표 [0] 3 2 2 2 2 4 3 2" xfId="21695"/>
    <cellStyle name="쉼표 [0] 3 2 2 2 2 4 3 3" xfId="38415"/>
    <cellStyle name="쉼표 [0] 3 2 2 2 2 4 4" xfId="8375"/>
    <cellStyle name="쉼표 [0] 3 2 2 2 2 4 4 2" xfId="25115"/>
    <cellStyle name="쉼표 [0] 3 2 2 2 2 4 4 3" xfId="41835"/>
    <cellStyle name="쉼표 [0] 3 2 2 2 2 4 5" xfId="11795"/>
    <cellStyle name="쉼표 [0] 3 2 2 2 2 4 5 2" xfId="28535"/>
    <cellStyle name="쉼표 [0] 3 2 2 2 2 4 5 3" xfId="45255"/>
    <cellStyle name="쉼표 [0] 3 2 2 2 2 4 6" xfId="15215"/>
    <cellStyle name="쉼표 [0] 3 2 2 2 2 4 6 2" xfId="31955"/>
    <cellStyle name="쉼표 [0] 3 2 2 2 2 4 6 3" xfId="48675"/>
    <cellStyle name="쉼표 [0] 3 2 2 2 2 4 7" xfId="18699"/>
    <cellStyle name="쉼표 [0] 3 2 2 2 2 4 8" xfId="35015"/>
    <cellStyle name="쉼표 [0] 3 2 2 2 2 5" xfId="1975"/>
    <cellStyle name="쉼표 [0] 3 2 2 2 2 5 2" xfId="5375"/>
    <cellStyle name="쉼표 [0] 3 2 2 2 2 5 2 2" xfId="22115"/>
    <cellStyle name="쉼표 [0] 3 2 2 2 2 5 2 3" xfId="38835"/>
    <cellStyle name="쉼표 [0] 3 2 2 2 2 5 3" xfId="8795"/>
    <cellStyle name="쉼표 [0] 3 2 2 2 2 5 3 2" xfId="25535"/>
    <cellStyle name="쉼표 [0] 3 2 2 2 2 5 3 3" xfId="42255"/>
    <cellStyle name="쉼표 [0] 3 2 2 2 2 5 4" xfId="12215"/>
    <cellStyle name="쉼표 [0] 3 2 2 2 2 5 4 2" xfId="28955"/>
    <cellStyle name="쉼표 [0] 3 2 2 2 2 5 4 3" xfId="45675"/>
    <cellStyle name="쉼표 [0] 3 2 2 2 2 5 5" xfId="15635"/>
    <cellStyle name="쉼표 [0] 3 2 2 2 2 5 5 2" xfId="32375"/>
    <cellStyle name="쉼표 [0] 3 2 2 2 2 5 5 3" xfId="49095"/>
    <cellStyle name="쉼표 [0] 3 2 2 2 2 5 6" xfId="19119"/>
    <cellStyle name="쉼표 [0] 3 2 2 2 2 5 7" xfId="35435"/>
    <cellStyle name="쉼표 [0] 3 2 2 2 2 6" xfId="3295"/>
    <cellStyle name="쉼표 [0] 3 2 2 2 2 6 2" xfId="6695"/>
    <cellStyle name="쉼표 [0] 3 2 2 2 2 6 2 2" xfId="23435"/>
    <cellStyle name="쉼표 [0] 3 2 2 2 2 6 2 3" xfId="40155"/>
    <cellStyle name="쉼표 [0] 3 2 2 2 2 6 3" xfId="10115"/>
    <cellStyle name="쉼표 [0] 3 2 2 2 2 6 3 2" xfId="26855"/>
    <cellStyle name="쉼표 [0] 3 2 2 2 2 6 3 3" xfId="43575"/>
    <cellStyle name="쉼표 [0] 3 2 2 2 2 6 4" xfId="13535"/>
    <cellStyle name="쉼표 [0] 3 2 2 2 2 6 4 2" xfId="30275"/>
    <cellStyle name="쉼표 [0] 3 2 2 2 2 6 4 3" xfId="46995"/>
    <cellStyle name="쉼표 [0] 3 2 2 2 2 6 5" xfId="16955"/>
    <cellStyle name="쉼표 [0] 3 2 2 2 2 6 5 2" xfId="33695"/>
    <cellStyle name="쉼표 [0] 3 2 2 2 2 6 5 3" xfId="50415"/>
    <cellStyle name="쉼표 [0] 3 2 2 2 2 6 6" xfId="20439"/>
    <cellStyle name="쉼표 [0] 3 2 2 2 2 6 7" xfId="36755"/>
    <cellStyle name="쉼표 [0] 3 2 2 2 2 7" xfId="4115"/>
    <cellStyle name="쉼표 [0] 3 2 2 2 2 7 2" xfId="7535"/>
    <cellStyle name="쉼표 [0] 3 2 2 2 2 7 2 2" xfId="24275"/>
    <cellStyle name="쉼표 [0] 3 2 2 2 2 7 2 3" xfId="40995"/>
    <cellStyle name="쉼표 [0] 3 2 2 2 2 7 3" xfId="10955"/>
    <cellStyle name="쉼표 [0] 3 2 2 2 2 7 3 2" xfId="27695"/>
    <cellStyle name="쉼표 [0] 3 2 2 2 2 7 3 3" xfId="44415"/>
    <cellStyle name="쉼표 [0] 3 2 2 2 2 7 4" xfId="14375"/>
    <cellStyle name="쉼표 [0] 3 2 2 2 2 7 4 2" xfId="31115"/>
    <cellStyle name="쉼표 [0] 3 2 2 2 2 7 4 3" xfId="47835"/>
    <cellStyle name="쉼표 [0] 3 2 2 2 2 7 5" xfId="17859"/>
    <cellStyle name="쉼표 [0] 3 2 2 2 2 7 6" xfId="37575"/>
    <cellStyle name="쉼표 [0] 3 2 2 2 2 8" xfId="3715"/>
    <cellStyle name="쉼표 [0] 3 2 2 2 2 8 2" xfId="20855"/>
    <cellStyle name="쉼표 [0] 3 2 2 2 2 8 3" xfId="37175"/>
    <cellStyle name="쉼표 [0] 3 2 2 2 2 9" xfId="7115"/>
    <cellStyle name="쉼표 [0] 3 2 2 2 2 9 2" xfId="23855"/>
    <cellStyle name="쉼표 [0] 3 2 2 2 2 9 3" xfId="40575"/>
    <cellStyle name="쉼표 [0] 3 2 2 2 3" xfId="728"/>
    <cellStyle name="쉼표 [0] 3 2 2 2 3 10" xfId="10575"/>
    <cellStyle name="쉼표 [0] 3 2 2 2 3 10 2" xfId="27315"/>
    <cellStyle name="쉼표 [0] 3 2 2 2 3 10 3" xfId="44035"/>
    <cellStyle name="쉼표 [0] 3 2 2 2 3 11" xfId="13995"/>
    <cellStyle name="쉼표 [0] 3 2 2 2 3 11 2" xfId="30735"/>
    <cellStyle name="쉼표 [0] 3 2 2 2 3 11 3" xfId="47455"/>
    <cellStyle name="쉼표 [0] 3 2 2 2 3 12" xfId="17479"/>
    <cellStyle name="쉼표 [0] 3 2 2 2 3 13" xfId="34215"/>
    <cellStyle name="쉼표 [0] 3 2 2 2 3 2" xfId="948"/>
    <cellStyle name="쉼표 [0] 3 2 2 2 3 2 10" xfId="14215"/>
    <cellStyle name="쉼표 [0] 3 2 2 2 3 2 10 2" xfId="30955"/>
    <cellStyle name="쉼표 [0] 3 2 2 2 3 2 10 3" xfId="47675"/>
    <cellStyle name="쉼표 [0] 3 2 2 2 3 2 11" xfId="17699"/>
    <cellStyle name="쉼표 [0] 3 2 2 2 3 2 12" xfId="34435"/>
    <cellStyle name="쉼표 [0] 3 2 2 2 3 2 2" xfId="1415"/>
    <cellStyle name="쉼표 [0] 3 2 2 2 3 2 2 2" xfId="2695"/>
    <cellStyle name="쉼표 [0] 3 2 2 2 3 2 2 2 2" xfId="6095"/>
    <cellStyle name="쉼표 [0] 3 2 2 2 3 2 2 2 2 2" xfId="22835"/>
    <cellStyle name="쉼표 [0] 3 2 2 2 3 2 2 2 2 3" xfId="39555"/>
    <cellStyle name="쉼표 [0] 3 2 2 2 3 2 2 2 3" xfId="9515"/>
    <cellStyle name="쉼표 [0] 3 2 2 2 3 2 2 2 3 2" xfId="26255"/>
    <cellStyle name="쉼표 [0] 3 2 2 2 3 2 2 2 3 3" xfId="42975"/>
    <cellStyle name="쉼표 [0] 3 2 2 2 3 2 2 2 4" xfId="12935"/>
    <cellStyle name="쉼표 [0] 3 2 2 2 3 2 2 2 4 2" xfId="29675"/>
    <cellStyle name="쉼표 [0] 3 2 2 2 3 2 2 2 4 3" xfId="46395"/>
    <cellStyle name="쉼표 [0] 3 2 2 2 3 2 2 2 5" xfId="16355"/>
    <cellStyle name="쉼표 [0] 3 2 2 2 3 2 2 2 5 2" xfId="33095"/>
    <cellStyle name="쉼표 [0] 3 2 2 2 3 2 2 2 5 3" xfId="49815"/>
    <cellStyle name="쉼표 [0] 3 2 2 2 3 2 2 2 6" xfId="19839"/>
    <cellStyle name="쉼표 [0] 3 2 2 2 3 2 2 2 7" xfId="36155"/>
    <cellStyle name="쉼표 [0] 3 2 2 2 3 2 2 3" xfId="4815"/>
    <cellStyle name="쉼표 [0] 3 2 2 2 3 2 2 3 2" xfId="21555"/>
    <cellStyle name="쉼표 [0] 3 2 2 2 3 2 2 3 3" xfId="38275"/>
    <cellStyle name="쉼표 [0] 3 2 2 2 3 2 2 4" xfId="8235"/>
    <cellStyle name="쉼표 [0] 3 2 2 2 3 2 2 4 2" xfId="24975"/>
    <cellStyle name="쉼표 [0] 3 2 2 2 3 2 2 4 3" xfId="41695"/>
    <cellStyle name="쉼표 [0] 3 2 2 2 3 2 2 5" xfId="11655"/>
    <cellStyle name="쉼표 [0] 3 2 2 2 3 2 2 5 2" xfId="28395"/>
    <cellStyle name="쉼표 [0] 3 2 2 2 3 2 2 5 3" xfId="45115"/>
    <cellStyle name="쉼표 [0] 3 2 2 2 3 2 2 6" xfId="15075"/>
    <cellStyle name="쉼표 [0] 3 2 2 2 3 2 2 6 2" xfId="31815"/>
    <cellStyle name="쉼표 [0] 3 2 2 2 3 2 2 6 3" xfId="48535"/>
    <cellStyle name="쉼표 [0] 3 2 2 2 3 2 2 7" xfId="18559"/>
    <cellStyle name="쉼표 [0] 3 2 2 2 3 2 2 8" xfId="34875"/>
    <cellStyle name="쉼표 [0] 3 2 2 2 3 2 3" xfId="1815"/>
    <cellStyle name="쉼표 [0] 3 2 2 2 3 2 3 2" xfId="3095"/>
    <cellStyle name="쉼표 [0] 3 2 2 2 3 2 3 2 2" xfId="6495"/>
    <cellStyle name="쉼표 [0] 3 2 2 2 3 2 3 2 2 2" xfId="23235"/>
    <cellStyle name="쉼표 [0] 3 2 2 2 3 2 3 2 2 3" xfId="39955"/>
    <cellStyle name="쉼표 [0] 3 2 2 2 3 2 3 2 3" xfId="9915"/>
    <cellStyle name="쉼표 [0] 3 2 2 2 3 2 3 2 3 2" xfId="26655"/>
    <cellStyle name="쉼표 [0] 3 2 2 2 3 2 3 2 3 3" xfId="43375"/>
    <cellStyle name="쉼표 [0] 3 2 2 2 3 2 3 2 4" xfId="13335"/>
    <cellStyle name="쉼표 [0] 3 2 2 2 3 2 3 2 4 2" xfId="30075"/>
    <cellStyle name="쉼표 [0] 3 2 2 2 3 2 3 2 4 3" xfId="46795"/>
    <cellStyle name="쉼표 [0] 3 2 2 2 3 2 3 2 5" xfId="16755"/>
    <cellStyle name="쉼표 [0] 3 2 2 2 3 2 3 2 5 2" xfId="33495"/>
    <cellStyle name="쉼표 [0] 3 2 2 2 3 2 3 2 5 3" xfId="50215"/>
    <cellStyle name="쉼표 [0] 3 2 2 2 3 2 3 2 6" xfId="20239"/>
    <cellStyle name="쉼표 [0] 3 2 2 2 3 2 3 2 7" xfId="36555"/>
    <cellStyle name="쉼표 [0] 3 2 2 2 3 2 3 3" xfId="5215"/>
    <cellStyle name="쉼표 [0] 3 2 2 2 3 2 3 3 2" xfId="21955"/>
    <cellStyle name="쉼표 [0] 3 2 2 2 3 2 3 3 3" xfId="38675"/>
    <cellStyle name="쉼표 [0] 3 2 2 2 3 2 3 4" xfId="8635"/>
    <cellStyle name="쉼표 [0] 3 2 2 2 3 2 3 4 2" xfId="25375"/>
    <cellStyle name="쉼표 [0] 3 2 2 2 3 2 3 4 3" xfId="42095"/>
    <cellStyle name="쉼표 [0] 3 2 2 2 3 2 3 5" xfId="12055"/>
    <cellStyle name="쉼표 [0] 3 2 2 2 3 2 3 5 2" xfId="28795"/>
    <cellStyle name="쉼표 [0] 3 2 2 2 3 2 3 5 3" xfId="45515"/>
    <cellStyle name="쉼표 [0] 3 2 2 2 3 2 3 6" xfId="15475"/>
    <cellStyle name="쉼표 [0] 3 2 2 2 3 2 3 6 2" xfId="32215"/>
    <cellStyle name="쉼표 [0] 3 2 2 2 3 2 3 6 3" xfId="48935"/>
    <cellStyle name="쉼표 [0] 3 2 2 2 3 2 3 7" xfId="18959"/>
    <cellStyle name="쉼표 [0] 3 2 2 2 3 2 3 8" xfId="35275"/>
    <cellStyle name="쉼표 [0] 3 2 2 2 3 2 4" xfId="2235"/>
    <cellStyle name="쉼표 [0] 3 2 2 2 3 2 4 2" xfId="5635"/>
    <cellStyle name="쉼표 [0] 3 2 2 2 3 2 4 2 2" xfId="22375"/>
    <cellStyle name="쉼표 [0] 3 2 2 2 3 2 4 2 3" xfId="39095"/>
    <cellStyle name="쉼표 [0] 3 2 2 2 3 2 4 3" xfId="9055"/>
    <cellStyle name="쉼표 [0] 3 2 2 2 3 2 4 3 2" xfId="25795"/>
    <cellStyle name="쉼표 [0] 3 2 2 2 3 2 4 3 3" xfId="42515"/>
    <cellStyle name="쉼표 [0] 3 2 2 2 3 2 4 4" xfId="12475"/>
    <cellStyle name="쉼표 [0] 3 2 2 2 3 2 4 4 2" xfId="29215"/>
    <cellStyle name="쉼표 [0] 3 2 2 2 3 2 4 4 3" xfId="45935"/>
    <cellStyle name="쉼표 [0] 3 2 2 2 3 2 4 5" xfId="15895"/>
    <cellStyle name="쉼표 [0] 3 2 2 2 3 2 4 5 2" xfId="32635"/>
    <cellStyle name="쉼표 [0] 3 2 2 2 3 2 4 5 3" xfId="49355"/>
    <cellStyle name="쉼표 [0] 3 2 2 2 3 2 4 6" xfId="19379"/>
    <cellStyle name="쉼표 [0] 3 2 2 2 3 2 4 7" xfId="35695"/>
    <cellStyle name="쉼표 [0] 3 2 2 2 3 2 5" xfId="3555"/>
    <cellStyle name="쉼표 [0] 3 2 2 2 3 2 5 2" xfId="6955"/>
    <cellStyle name="쉼표 [0] 3 2 2 2 3 2 5 2 2" xfId="23695"/>
    <cellStyle name="쉼표 [0] 3 2 2 2 3 2 5 2 3" xfId="40415"/>
    <cellStyle name="쉼표 [0] 3 2 2 2 3 2 5 3" xfId="10375"/>
    <cellStyle name="쉼표 [0] 3 2 2 2 3 2 5 3 2" xfId="27115"/>
    <cellStyle name="쉼표 [0] 3 2 2 2 3 2 5 3 3" xfId="43835"/>
    <cellStyle name="쉼표 [0] 3 2 2 2 3 2 5 4" xfId="13795"/>
    <cellStyle name="쉼표 [0] 3 2 2 2 3 2 5 4 2" xfId="30535"/>
    <cellStyle name="쉼표 [0] 3 2 2 2 3 2 5 4 3" xfId="47255"/>
    <cellStyle name="쉼표 [0] 3 2 2 2 3 2 5 5" xfId="17215"/>
    <cellStyle name="쉼표 [0] 3 2 2 2 3 2 5 5 2" xfId="33955"/>
    <cellStyle name="쉼표 [0] 3 2 2 2 3 2 5 5 3" xfId="50675"/>
    <cellStyle name="쉼표 [0] 3 2 2 2 3 2 5 6" xfId="20699"/>
    <cellStyle name="쉼표 [0] 3 2 2 2 3 2 5 7" xfId="37015"/>
    <cellStyle name="쉼표 [0] 3 2 2 2 3 2 6" xfId="4375"/>
    <cellStyle name="쉼표 [0] 3 2 2 2 3 2 6 2" xfId="7795"/>
    <cellStyle name="쉼표 [0] 3 2 2 2 3 2 6 2 2" xfId="24535"/>
    <cellStyle name="쉼표 [0] 3 2 2 2 3 2 6 2 3" xfId="41255"/>
    <cellStyle name="쉼표 [0] 3 2 2 2 3 2 6 3" xfId="11215"/>
    <cellStyle name="쉼표 [0] 3 2 2 2 3 2 6 3 2" xfId="27955"/>
    <cellStyle name="쉼표 [0] 3 2 2 2 3 2 6 3 3" xfId="44675"/>
    <cellStyle name="쉼표 [0] 3 2 2 2 3 2 6 4" xfId="14635"/>
    <cellStyle name="쉼표 [0] 3 2 2 2 3 2 6 4 2" xfId="31375"/>
    <cellStyle name="쉼표 [0] 3 2 2 2 3 2 6 4 3" xfId="48095"/>
    <cellStyle name="쉼표 [0] 3 2 2 2 3 2 6 5" xfId="18119"/>
    <cellStyle name="쉼표 [0] 3 2 2 2 3 2 6 6" xfId="37835"/>
    <cellStyle name="쉼표 [0] 3 2 2 2 3 2 7" xfId="3975"/>
    <cellStyle name="쉼표 [0] 3 2 2 2 3 2 7 2" xfId="21115"/>
    <cellStyle name="쉼표 [0] 3 2 2 2 3 2 7 3" xfId="37435"/>
    <cellStyle name="쉼표 [0] 3 2 2 2 3 2 8" xfId="7375"/>
    <cellStyle name="쉼표 [0] 3 2 2 2 3 2 8 2" xfId="24115"/>
    <cellStyle name="쉼표 [0] 3 2 2 2 3 2 8 3" xfId="40835"/>
    <cellStyle name="쉼표 [0] 3 2 2 2 3 2 9" xfId="10795"/>
    <cellStyle name="쉼표 [0] 3 2 2 2 3 2 9 2" xfId="27535"/>
    <cellStyle name="쉼표 [0] 3 2 2 2 3 2 9 3" xfId="44255"/>
    <cellStyle name="쉼표 [0] 3 2 2 2 3 3" xfId="1255"/>
    <cellStyle name="쉼표 [0] 3 2 2 2 3 3 2" xfId="2535"/>
    <cellStyle name="쉼표 [0] 3 2 2 2 3 3 2 2" xfId="5935"/>
    <cellStyle name="쉼표 [0] 3 2 2 2 3 3 2 2 2" xfId="22675"/>
    <cellStyle name="쉼표 [0] 3 2 2 2 3 3 2 2 3" xfId="39395"/>
    <cellStyle name="쉼표 [0] 3 2 2 2 3 3 2 3" xfId="9355"/>
    <cellStyle name="쉼표 [0] 3 2 2 2 3 3 2 3 2" xfId="26095"/>
    <cellStyle name="쉼표 [0] 3 2 2 2 3 3 2 3 3" xfId="42815"/>
    <cellStyle name="쉼표 [0] 3 2 2 2 3 3 2 4" xfId="12775"/>
    <cellStyle name="쉼표 [0] 3 2 2 2 3 3 2 4 2" xfId="29515"/>
    <cellStyle name="쉼표 [0] 3 2 2 2 3 3 2 4 3" xfId="46235"/>
    <cellStyle name="쉼표 [0] 3 2 2 2 3 3 2 5" xfId="16195"/>
    <cellStyle name="쉼표 [0] 3 2 2 2 3 3 2 5 2" xfId="32935"/>
    <cellStyle name="쉼표 [0] 3 2 2 2 3 3 2 5 3" xfId="49655"/>
    <cellStyle name="쉼표 [0] 3 2 2 2 3 3 2 6" xfId="19679"/>
    <cellStyle name="쉼표 [0] 3 2 2 2 3 3 2 7" xfId="35995"/>
    <cellStyle name="쉼표 [0] 3 2 2 2 3 3 3" xfId="4655"/>
    <cellStyle name="쉼표 [0] 3 2 2 2 3 3 3 2" xfId="21395"/>
    <cellStyle name="쉼표 [0] 3 2 2 2 3 3 3 3" xfId="38115"/>
    <cellStyle name="쉼표 [0] 3 2 2 2 3 3 4" xfId="8075"/>
    <cellStyle name="쉼표 [0] 3 2 2 2 3 3 4 2" xfId="24815"/>
    <cellStyle name="쉼표 [0] 3 2 2 2 3 3 4 3" xfId="41535"/>
    <cellStyle name="쉼표 [0] 3 2 2 2 3 3 5" xfId="11495"/>
    <cellStyle name="쉼표 [0] 3 2 2 2 3 3 5 2" xfId="28235"/>
    <cellStyle name="쉼표 [0] 3 2 2 2 3 3 5 3" xfId="44955"/>
    <cellStyle name="쉼표 [0] 3 2 2 2 3 3 6" xfId="14915"/>
    <cellStyle name="쉼표 [0] 3 2 2 2 3 3 6 2" xfId="31655"/>
    <cellStyle name="쉼표 [0] 3 2 2 2 3 3 6 3" xfId="48375"/>
    <cellStyle name="쉼표 [0] 3 2 2 2 3 3 7" xfId="18399"/>
    <cellStyle name="쉼표 [0] 3 2 2 2 3 3 8" xfId="34715"/>
    <cellStyle name="쉼표 [0] 3 2 2 2 3 4" xfId="1595"/>
    <cellStyle name="쉼표 [0] 3 2 2 2 3 4 2" xfId="2875"/>
    <cellStyle name="쉼표 [0] 3 2 2 2 3 4 2 2" xfId="6275"/>
    <cellStyle name="쉼표 [0] 3 2 2 2 3 4 2 2 2" xfId="23015"/>
    <cellStyle name="쉼표 [0] 3 2 2 2 3 4 2 2 3" xfId="39735"/>
    <cellStyle name="쉼표 [0] 3 2 2 2 3 4 2 3" xfId="9695"/>
    <cellStyle name="쉼표 [0] 3 2 2 2 3 4 2 3 2" xfId="26435"/>
    <cellStyle name="쉼표 [0] 3 2 2 2 3 4 2 3 3" xfId="43155"/>
    <cellStyle name="쉼표 [0] 3 2 2 2 3 4 2 4" xfId="13115"/>
    <cellStyle name="쉼표 [0] 3 2 2 2 3 4 2 4 2" xfId="29855"/>
    <cellStyle name="쉼표 [0] 3 2 2 2 3 4 2 4 3" xfId="46575"/>
    <cellStyle name="쉼표 [0] 3 2 2 2 3 4 2 5" xfId="16535"/>
    <cellStyle name="쉼표 [0] 3 2 2 2 3 4 2 5 2" xfId="33275"/>
    <cellStyle name="쉼표 [0] 3 2 2 2 3 4 2 5 3" xfId="49995"/>
    <cellStyle name="쉼표 [0] 3 2 2 2 3 4 2 6" xfId="20019"/>
    <cellStyle name="쉼표 [0] 3 2 2 2 3 4 2 7" xfId="36335"/>
    <cellStyle name="쉼표 [0] 3 2 2 2 3 4 3" xfId="4995"/>
    <cellStyle name="쉼표 [0] 3 2 2 2 3 4 3 2" xfId="21735"/>
    <cellStyle name="쉼표 [0] 3 2 2 2 3 4 3 3" xfId="38455"/>
    <cellStyle name="쉼표 [0] 3 2 2 2 3 4 4" xfId="8415"/>
    <cellStyle name="쉼표 [0] 3 2 2 2 3 4 4 2" xfId="25155"/>
    <cellStyle name="쉼표 [0] 3 2 2 2 3 4 4 3" xfId="41875"/>
    <cellStyle name="쉼표 [0] 3 2 2 2 3 4 5" xfId="11835"/>
    <cellStyle name="쉼표 [0] 3 2 2 2 3 4 5 2" xfId="28575"/>
    <cellStyle name="쉼표 [0] 3 2 2 2 3 4 5 3" xfId="45295"/>
    <cellStyle name="쉼표 [0] 3 2 2 2 3 4 6" xfId="15255"/>
    <cellStyle name="쉼표 [0] 3 2 2 2 3 4 6 2" xfId="31995"/>
    <cellStyle name="쉼표 [0] 3 2 2 2 3 4 6 3" xfId="48715"/>
    <cellStyle name="쉼표 [0] 3 2 2 2 3 4 7" xfId="18739"/>
    <cellStyle name="쉼표 [0] 3 2 2 2 3 4 8" xfId="35055"/>
    <cellStyle name="쉼표 [0] 3 2 2 2 3 5" xfId="2015"/>
    <cellStyle name="쉼표 [0] 3 2 2 2 3 5 2" xfId="5415"/>
    <cellStyle name="쉼표 [0] 3 2 2 2 3 5 2 2" xfId="22155"/>
    <cellStyle name="쉼표 [0] 3 2 2 2 3 5 2 3" xfId="38875"/>
    <cellStyle name="쉼표 [0] 3 2 2 2 3 5 3" xfId="8835"/>
    <cellStyle name="쉼표 [0] 3 2 2 2 3 5 3 2" xfId="25575"/>
    <cellStyle name="쉼표 [0] 3 2 2 2 3 5 3 3" xfId="42295"/>
    <cellStyle name="쉼표 [0] 3 2 2 2 3 5 4" xfId="12255"/>
    <cellStyle name="쉼표 [0] 3 2 2 2 3 5 4 2" xfId="28995"/>
    <cellStyle name="쉼표 [0] 3 2 2 2 3 5 4 3" xfId="45715"/>
    <cellStyle name="쉼표 [0] 3 2 2 2 3 5 5" xfId="15675"/>
    <cellStyle name="쉼표 [0] 3 2 2 2 3 5 5 2" xfId="32415"/>
    <cellStyle name="쉼표 [0] 3 2 2 2 3 5 5 3" xfId="49135"/>
    <cellStyle name="쉼표 [0] 3 2 2 2 3 5 6" xfId="19159"/>
    <cellStyle name="쉼표 [0] 3 2 2 2 3 5 7" xfId="35475"/>
    <cellStyle name="쉼표 [0] 3 2 2 2 3 6" xfId="3335"/>
    <cellStyle name="쉼표 [0] 3 2 2 2 3 6 2" xfId="6735"/>
    <cellStyle name="쉼표 [0] 3 2 2 2 3 6 2 2" xfId="23475"/>
    <cellStyle name="쉼표 [0] 3 2 2 2 3 6 2 3" xfId="40195"/>
    <cellStyle name="쉼표 [0] 3 2 2 2 3 6 3" xfId="10155"/>
    <cellStyle name="쉼표 [0] 3 2 2 2 3 6 3 2" xfId="26895"/>
    <cellStyle name="쉼표 [0] 3 2 2 2 3 6 3 3" xfId="43615"/>
    <cellStyle name="쉼표 [0] 3 2 2 2 3 6 4" xfId="13575"/>
    <cellStyle name="쉼표 [0] 3 2 2 2 3 6 4 2" xfId="30315"/>
    <cellStyle name="쉼표 [0] 3 2 2 2 3 6 4 3" xfId="47035"/>
    <cellStyle name="쉼표 [0] 3 2 2 2 3 6 5" xfId="16995"/>
    <cellStyle name="쉼표 [0] 3 2 2 2 3 6 5 2" xfId="33735"/>
    <cellStyle name="쉼표 [0] 3 2 2 2 3 6 5 3" xfId="50455"/>
    <cellStyle name="쉼표 [0] 3 2 2 2 3 6 6" xfId="20479"/>
    <cellStyle name="쉼표 [0] 3 2 2 2 3 6 7" xfId="36795"/>
    <cellStyle name="쉼표 [0] 3 2 2 2 3 7" xfId="4155"/>
    <cellStyle name="쉼표 [0] 3 2 2 2 3 7 2" xfId="7575"/>
    <cellStyle name="쉼표 [0] 3 2 2 2 3 7 2 2" xfId="24315"/>
    <cellStyle name="쉼표 [0] 3 2 2 2 3 7 2 3" xfId="41035"/>
    <cellStyle name="쉼표 [0] 3 2 2 2 3 7 3" xfId="10995"/>
    <cellStyle name="쉼표 [0] 3 2 2 2 3 7 3 2" xfId="27735"/>
    <cellStyle name="쉼표 [0] 3 2 2 2 3 7 3 3" xfId="44455"/>
    <cellStyle name="쉼표 [0] 3 2 2 2 3 7 4" xfId="14415"/>
    <cellStyle name="쉼표 [0] 3 2 2 2 3 7 4 2" xfId="31155"/>
    <cellStyle name="쉼표 [0] 3 2 2 2 3 7 4 3" xfId="47875"/>
    <cellStyle name="쉼표 [0] 3 2 2 2 3 7 5" xfId="17899"/>
    <cellStyle name="쉼표 [0] 3 2 2 2 3 7 6" xfId="37615"/>
    <cellStyle name="쉼표 [0] 3 2 2 2 3 8" xfId="3755"/>
    <cellStyle name="쉼표 [0] 3 2 2 2 3 8 2" xfId="20895"/>
    <cellStyle name="쉼표 [0] 3 2 2 2 3 8 3" xfId="37215"/>
    <cellStyle name="쉼표 [0] 3 2 2 2 3 9" xfId="7155"/>
    <cellStyle name="쉼표 [0] 3 2 2 2 3 9 2" xfId="23895"/>
    <cellStyle name="쉼표 [0] 3 2 2 2 3 9 3" xfId="40615"/>
    <cellStyle name="쉼표 [0] 3 2 2 2 4" xfId="808"/>
    <cellStyle name="쉼표 [0] 3 2 2 2 4 10" xfId="14075"/>
    <cellStyle name="쉼표 [0] 3 2 2 2 4 10 2" xfId="30815"/>
    <cellStyle name="쉼표 [0] 3 2 2 2 4 10 3" xfId="47535"/>
    <cellStyle name="쉼표 [0] 3 2 2 2 4 11" xfId="17559"/>
    <cellStyle name="쉼표 [0] 3 2 2 2 4 12" xfId="34295"/>
    <cellStyle name="쉼표 [0] 3 2 2 2 4 2" xfId="1115"/>
    <cellStyle name="쉼표 [0] 3 2 2 2 4 2 2" xfId="2395"/>
    <cellStyle name="쉼표 [0] 3 2 2 2 4 2 2 2" xfId="5795"/>
    <cellStyle name="쉼표 [0] 3 2 2 2 4 2 2 2 2" xfId="22535"/>
    <cellStyle name="쉼표 [0] 3 2 2 2 4 2 2 2 3" xfId="39255"/>
    <cellStyle name="쉼표 [0] 3 2 2 2 4 2 2 3" xfId="9215"/>
    <cellStyle name="쉼표 [0] 3 2 2 2 4 2 2 3 2" xfId="25955"/>
    <cellStyle name="쉼표 [0] 3 2 2 2 4 2 2 3 3" xfId="42675"/>
    <cellStyle name="쉼표 [0] 3 2 2 2 4 2 2 4" xfId="12635"/>
    <cellStyle name="쉼표 [0] 3 2 2 2 4 2 2 4 2" xfId="29375"/>
    <cellStyle name="쉼표 [0] 3 2 2 2 4 2 2 4 3" xfId="46095"/>
    <cellStyle name="쉼표 [0] 3 2 2 2 4 2 2 5" xfId="16055"/>
    <cellStyle name="쉼표 [0] 3 2 2 2 4 2 2 5 2" xfId="32795"/>
    <cellStyle name="쉼표 [0] 3 2 2 2 4 2 2 5 3" xfId="49515"/>
    <cellStyle name="쉼표 [0] 3 2 2 2 4 2 2 6" xfId="19539"/>
    <cellStyle name="쉼표 [0] 3 2 2 2 4 2 2 7" xfId="35855"/>
    <cellStyle name="쉼표 [0] 3 2 2 2 4 2 3" xfId="4515"/>
    <cellStyle name="쉼표 [0] 3 2 2 2 4 2 3 2" xfId="21255"/>
    <cellStyle name="쉼표 [0] 3 2 2 2 4 2 3 3" xfId="37975"/>
    <cellStyle name="쉼표 [0] 3 2 2 2 4 2 4" xfId="7935"/>
    <cellStyle name="쉼표 [0] 3 2 2 2 4 2 4 2" xfId="24675"/>
    <cellStyle name="쉼표 [0] 3 2 2 2 4 2 4 3" xfId="41395"/>
    <cellStyle name="쉼표 [0] 3 2 2 2 4 2 5" xfId="11355"/>
    <cellStyle name="쉼표 [0] 3 2 2 2 4 2 5 2" xfId="28095"/>
    <cellStyle name="쉼표 [0] 3 2 2 2 4 2 5 3" xfId="44815"/>
    <cellStyle name="쉼표 [0] 3 2 2 2 4 2 6" xfId="14775"/>
    <cellStyle name="쉼표 [0] 3 2 2 2 4 2 6 2" xfId="31515"/>
    <cellStyle name="쉼표 [0] 3 2 2 2 4 2 6 3" xfId="48235"/>
    <cellStyle name="쉼표 [0] 3 2 2 2 4 2 7" xfId="18259"/>
    <cellStyle name="쉼표 [0] 3 2 2 2 4 2 8" xfId="34575"/>
    <cellStyle name="쉼표 [0] 3 2 2 2 4 3" xfId="1675"/>
    <cellStyle name="쉼표 [0] 3 2 2 2 4 3 2" xfId="2955"/>
    <cellStyle name="쉼표 [0] 3 2 2 2 4 3 2 2" xfId="6355"/>
    <cellStyle name="쉼표 [0] 3 2 2 2 4 3 2 2 2" xfId="23095"/>
    <cellStyle name="쉼표 [0] 3 2 2 2 4 3 2 2 3" xfId="39815"/>
    <cellStyle name="쉼표 [0] 3 2 2 2 4 3 2 3" xfId="9775"/>
    <cellStyle name="쉼표 [0] 3 2 2 2 4 3 2 3 2" xfId="26515"/>
    <cellStyle name="쉼표 [0] 3 2 2 2 4 3 2 3 3" xfId="43235"/>
    <cellStyle name="쉼표 [0] 3 2 2 2 4 3 2 4" xfId="13195"/>
    <cellStyle name="쉼표 [0] 3 2 2 2 4 3 2 4 2" xfId="29935"/>
    <cellStyle name="쉼표 [0] 3 2 2 2 4 3 2 4 3" xfId="46655"/>
    <cellStyle name="쉼표 [0] 3 2 2 2 4 3 2 5" xfId="16615"/>
    <cellStyle name="쉼표 [0] 3 2 2 2 4 3 2 5 2" xfId="33355"/>
    <cellStyle name="쉼표 [0] 3 2 2 2 4 3 2 5 3" xfId="50075"/>
    <cellStyle name="쉼표 [0] 3 2 2 2 4 3 2 6" xfId="20099"/>
    <cellStyle name="쉼표 [0] 3 2 2 2 4 3 2 7" xfId="36415"/>
    <cellStyle name="쉼표 [0] 3 2 2 2 4 3 3" xfId="5075"/>
    <cellStyle name="쉼표 [0] 3 2 2 2 4 3 3 2" xfId="21815"/>
    <cellStyle name="쉼표 [0] 3 2 2 2 4 3 3 3" xfId="38535"/>
    <cellStyle name="쉼표 [0] 3 2 2 2 4 3 4" xfId="8495"/>
    <cellStyle name="쉼표 [0] 3 2 2 2 4 3 4 2" xfId="25235"/>
    <cellStyle name="쉼표 [0] 3 2 2 2 4 3 4 3" xfId="41955"/>
    <cellStyle name="쉼표 [0] 3 2 2 2 4 3 5" xfId="11915"/>
    <cellStyle name="쉼표 [0] 3 2 2 2 4 3 5 2" xfId="28655"/>
    <cellStyle name="쉼표 [0] 3 2 2 2 4 3 5 3" xfId="45375"/>
    <cellStyle name="쉼표 [0] 3 2 2 2 4 3 6" xfId="15335"/>
    <cellStyle name="쉼표 [0] 3 2 2 2 4 3 6 2" xfId="32075"/>
    <cellStyle name="쉼표 [0] 3 2 2 2 4 3 6 3" xfId="48795"/>
    <cellStyle name="쉼표 [0] 3 2 2 2 4 3 7" xfId="18819"/>
    <cellStyle name="쉼표 [0] 3 2 2 2 4 3 8" xfId="35135"/>
    <cellStyle name="쉼표 [0] 3 2 2 2 4 4" xfId="2095"/>
    <cellStyle name="쉼표 [0] 3 2 2 2 4 4 2" xfId="5495"/>
    <cellStyle name="쉼표 [0] 3 2 2 2 4 4 2 2" xfId="22235"/>
    <cellStyle name="쉼표 [0] 3 2 2 2 4 4 2 3" xfId="38955"/>
    <cellStyle name="쉼표 [0] 3 2 2 2 4 4 3" xfId="8915"/>
    <cellStyle name="쉼표 [0] 3 2 2 2 4 4 3 2" xfId="25655"/>
    <cellStyle name="쉼표 [0] 3 2 2 2 4 4 3 3" xfId="42375"/>
    <cellStyle name="쉼표 [0] 3 2 2 2 4 4 4" xfId="12335"/>
    <cellStyle name="쉼표 [0] 3 2 2 2 4 4 4 2" xfId="29075"/>
    <cellStyle name="쉼표 [0] 3 2 2 2 4 4 4 3" xfId="45795"/>
    <cellStyle name="쉼표 [0] 3 2 2 2 4 4 5" xfId="15755"/>
    <cellStyle name="쉼표 [0] 3 2 2 2 4 4 5 2" xfId="32495"/>
    <cellStyle name="쉼표 [0] 3 2 2 2 4 4 5 3" xfId="49215"/>
    <cellStyle name="쉼표 [0] 3 2 2 2 4 4 6" xfId="19239"/>
    <cellStyle name="쉼표 [0] 3 2 2 2 4 4 7" xfId="35555"/>
    <cellStyle name="쉼표 [0] 3 2 2 2 4 5" xfId="3415"/>
    <cellStyle name="쉼표 [0] 3 2 2 2 4 5 2" xfId="6815"/>
    <cellStyle name="쉼표 [0] 3 2 2 2 4 5 2 2" xfId="23555"/>
    <cellStyle name="쉼표 [0] 3 2 2 2 4 5 2 3" xfId="40275"/>
    <cellStyle name="쉼표 [0] 3 2 2 2 4 5 3" xfId="10235"/>
    <cellStyle name="쉼표 [0] 3 2 2 2 4 5 3 2" xfId="26975"/>
    <cellStyle name="쉼표 [0] 3 2 2 2 4 5 3 3" xfId="43695"/>
    <cellStyle name="쉼표 [0] 3 2 2 2 4 5 4" xfId="13655"/>
    <cellStyle name="쉼표 [0] 3 2 2 2 4 5 4 2" xfId="30395"/>
    <cellStyle name="쉼표 [0] 3 2 2 2 4 5 4 3" xfId="47115"/>
    <cellStyle name="쉼표 [0] 3 2 2 2 4 5 5" xfId="17075"/>
    <cellStyle name="쉼표 [0] 3 2 2 2 4 5 5 2" xfId="33815"/>
    <cellStyle name="쉼표 [0] 3 2 2 2 4 5 5 3" xfId="50535"/>
    <cellStyle name="쉼표 [0] 3 2 2 2 4 5 6" xfId="20559"/>
    <cellStyle name="쉼표 [0] 3 2 2 2 4 5 7" xfId="36875"/>
    <cellStyle name="쉼표 [0] 3 2 2 2 4 6" xfId="4235"/>
    <cellStyle name="쉼표 [0] 3 2 2 2 4 6 2" xfId="7655"/>
    <cellStyle name="쉼표 [0] 3 2 2 2 4 6 2 2" xfId="24395"/>
    <cellStyle name="쉼표 [0] 3 2 2 2 4 6 2 3" xfId="41115"/>
    <cellStyle name="쉼표 [0] 3 2 2 2 4 6 3" xfId="11075"/>
    <cellStyle name="쉼표 [0] 3 2 2 2 4 6 3 2" xfId="27815"/>
    <cellStyle name="쉼표 [0] 3 2 2 2 4 6 3 3" xfId="44535"/>
    <cellStyle name="쉼표 [0] 3 2 2 2 4 6 4" xfId="14495"/>
    <cellStyle name="쉼표 [0] 3 2 2 2 4 6 4 2" xfId="31235"/>
    <cellStyle name="쉼표 [0] 3 2 2 2 4 6 4 3" xfId="47955"/>
    <cellStyle name="쉼표 [0] 3 2 2 2 4 6 5" xfId="17979"/>
    <cellStyle name="쉼표 [0] 3 2 2 2 4 6 6" xfId="37695"/>
    <cellStyle name="쉼표 [0] 3 2 2 2 4 7" xfId="3835"/>
    <cellStyle name="쉼표 [0] 3 2 2 2 4 7 2" xfId="20975"/>
    <cellStyle name="쉼표 [0] 3 2 2 2 4 7 3" xfId="37295"/>
    <cellStyle name="쉼표 [0] 3 2 2 2 4 8" xfId="7235"/>
    <cellStyle name="쉼표 [0] 3 2 2 2 4 8 2" xfId="23975"/>
    <cellStyle name="쉼표 [0] 3 2 2 2 4 8 3" xfId="40695"/>
    <cellStyle name="쉼표 [0] 3 2 2 2 4 9" xfId="10655"/>
    <cellStyle name="쉼표 [0] 3 2 2 2 4 9 2" xfId="27395"/>
    <cellStyle name="쉼표 [0] 3 2 2 2 4 9 3" xfId="44115"/>
    <cellStyle name="쉼표 [0] 3 2 2 2 5" xfId="768"/>
    <cellStyle name="쉼표 [0] 3 2 2 2 5 10" xfId="14035"/>
    <cellStyle name="쉼표 [0] 3 2 2 2 5 10 2" xfId="30775"/>
    <cellStyle name="쉼표 [0] 3 2 2 2 5 10 3" xfId="47495"/>
    <cellStyle name="쉼표 [0] 3 2 2 2 5 11" xfId="17519"/>
    <cellStyle name="쉼표 [0] 3 2 2 2 5 12" xfId="34255"/>
    <cellStyle name="쉼표 [0] 3 2 2 2 5 2" xfId="1075"/>
    <cellStyle name="쉼표 [0] 3 2 2 2 5 2 2" xfId="2355"/>
    <cellStyle name="쉼표 [0] 3 2 2 2 5 2 2 2" xfId="5755"/>
    <cellStyle name="쉼표 [0] 3 2 2 2 5 2 2 2 2" xfId="22495"/>
    <cellStyle name="쉼표 [0] 3 2 2 2 5 2 2 2 3" xfId="39215"/>
    <cellStyle name="쉼표 [0] 3 2 2 2 5 2 2 3" xfId="9175"/>
    <cellStyle name="쉼표 [0] 3 2 2 2 5 2 2 3 2" xfId="25915"/>
    <cellStyle name="쉼표 [0] 3 2 2 2 5 2 2 3 3" xfId="42635"/>
    <cellStyle name="쉼표 [0] 3 2 2 2 5 2 2 4" xfId="12595"/>
    <cellStyle name="쉼표 [0] 3 2 2 2 5 2 2 4 2" xfId="29335"/>
    <cellStyle name="쉼표 [0] 3 2 2 2 5 2 2 4 3" xfId="46055"/>
    <cellStyle name="쉼표 [0] 3 2 2 2 5 2 2 5" xfId="16015"/>
    <cellStyle name="쉼표 [0] 3 2 2 2 5 2 2 5 2" xfId="32755"/>
    <cellStyle name="쉼표 [0] 3 2 2 2 5 2 2 5 3" xfId="49475"/>
    <cellStyle name="쉼표 [0] 3 2 2 2 5 2 2 6" xfId="19499"/>
    <cellStyle name="쉼표 [0] 3 2 2 2 5 2 2 7" xfId="35815"/>
    <cellStyle name="쉼표 [0] 3 2 2 2 5 2 3" xfId="4475"/>
    <cellStyle name="쉼표 [0] 3 2 2 2 5 2 3 2" xfId="21215"/>
    <cellStyle name="쉼표 [0] 3 2 2 2 5 2 3 3" xfId="37935"/>
    <cellStyle name="쉼표 [0] 3 2 2 2 5 2 4" xfId="7895"/>
    <cellStyle name="쉼표 [0] 3 2 2 2 5 2 4 2" xfId="24635"/>
    <cellStyle name="쉼표 [0] 3 2 2 2 5 2 4 3" xfId="41355"/>
    <cellStyle name="쉼표 [0] 3 2 2 2 5 2 5" xfId="11315"/>
    <cellStyle name="쉼표 [0] 3 2 2 2 5 2 5 2" xfId="28055"/>
    <cellStyle name="쉼표 [0] 3 2 2 2 5 2 5 3" xfId="44775"/>
    <cellStyle name="쉼표 [0] 3 2 2 2 5 2 6" xfId="14735"/>
    <cellStyle name="쉼표 [0] 3 2 2 2 5 2 6 2" xfId="31475"/>
    <cellStyle name="쉼표 [0] 3 2 2 2 5 2 6 3" xfId="48195"/>
    <cellStyle name="쉼표 [0] 3 2 2 2 5 2 7" xfId="18219"/>
    <cellStyle name="쉼표 [0] 3 2 2 2 5 2 8" xfId="34535"/>
    <cellStyle name="쉼표 [0] 3 2 2 2 5 3" xfId="1635"/>
    <cellStyle name="쉼표 [0] 3 2 2 2 5 3 2" xfId="2915"/>
    <cellStyle name="쉼표 [0] 3 2 2 2 5 3 2 2" xfId="6315"/>
    <cellStyle name="쉼표 [0] 3 2 2 2 5 3 2 2 2" xfId="23055"/>
    <cellStyle name="쉼표 [0] 3 2 2 2 5 3 2 2 3" xfId="39775"/>
    <cellStyle name="쉼표 [0] 3 2 2 2 5 3 2 3" xfId="9735"/>
    <cellStyle name="쉼표 [0] 3 2 2 2 5 3 2 3 2" xfId="26475"/>
    <cellStyle name="쉼표 [0] 3 2 2 2 5 3 2 3 3" xfId="43195"/>
    <cellStyle name="쉼표 [0] 3 2 2 2 5 3 2 4" xfId="13155"/>
    <cellStyle name="쉼표 [0] 3 2 2 2 5 3 2 4 2" xfId="29895"/>
    <cellStyle name="쉼표 [0] 3 2 2 2 5 3 2 4 3" xfId="46615"/>
    <cellStyle name="쉼표 [0] 3 2 2 2 5 3 2 5" xfId="16575"/>
    <cellStyle name="쉼표 [0] 3 2 2 2 5 3 2 5 2" xfId="33315"/>
    <cellStyle name="쉼표 [0] 3 2 2 2 5 3 2 5 3" xfId="50035"/>
    <cellStyle name="쉼표 [0] 3 2 2 2 5 3 2 6" xfId="20059"/>
    <cellStyle name="쉼표 [0] 3 2 2 2 5 3 2 7" xfId="36375"/>
    <cellStyle name="쉼표 [0] 3 2 2 2 5 3 3" xfId="5035"/>
    <cellStyle name="쉼표 [0] 3 2 2 2 5 3 3 2" xfId="21775"/>
    <cellStyle name="쉼표 [0] 3 2 2 2 5 3 3 3" xfId="38495"/>
    <cellStyle name="쉼표 [0] 3 2 2 2 5 3 4" xfId="8455"/>
    <cellStyle name="쉼표 [0] 3 2 2 2 5 3 4 2" xfId="25195"/>
    <cellStyle name="쉼표 [0] 3 2 2 2 5 3 4 3" xfId="41915"/>
    <cellStyle name="쉼표 [0] 3 2 2 2 5 3 5" xfId="11875"/>
    <cellStyle name="쉼표 [0] 3 2 2 2 5 3 5 2" xfId="28615"/>
    <cellStyle name="쉼표 [0] 3 2 2 2 5 3 5 3" xfId="45335"/>
    <cellStyle name="쉼표 [0] 3 2 2 2 5 3 6" xfId="15295"/>
    <cellStyle name="쉼표 [0] 3 2 2 2 5 3 6 2" xfId="32035"/>
    <cellStyle name="쉼표 [0] 3 2 2 2 5 3 6 3" xfId="48755"/>
    <cellStyle name="쉼표 [0] 3 2 2 2 5 3 7" xfId="18779"/>
    <cellStyle name="쉼표 [0] 3 2 2 2 5 3 8" xfId="35095"/>
    <cellStyle name="쉼표 [0] 3 2 2 2 5 4" xfId="2055"/>
    <cellStyle name="쉼표 [0] 3 2 2 2 5 4 2" xfId="5455"/>
    <cellStyle name="쉼표 [0] 3 2 2 2 5 4 2 2" xfId="22195"/>
    <cellStyle name="쉼표 [0] 3 2 2 2 5 4 2 3" xfId="38915"/>
    <cellStyle name="쉼표 [0] 3 2 2 2 5 4 3" xfId="8875"/>
    <cellStyle name="쉼표 [0] 3 2 2 2 5 4 3 2" xfId="25615"/>
    <cellStyle name="쉼표 [0] 3 2 2 2 5 4 3 3" xfId="42335"/>
    <cellStyle name="쉼표 [0] 3 2 2 2 5 4 4" xfId="12295"/>
    <cellStyle name="쉼표 [0] 3 2 2 2 5 4 4 2" xfId="29035"/>
    <cellStyle name="쉼표 [0] 3 2 2 2 5 4 4 3" xfId="45755"/>
    <cellStyle name="쉼표 [0] 3 2 2 2 5 4 5" xfId="15715"/>
    <cellStyle name="쉼표 [0] 3 2 2 2 5 4 5 2" xfId="32455"/>
    <cellStyle name="쉼표 [0] 3 2 2 2 5 4 5 3" xfId="49175"/>
    <cellStyle name="쉼표 [0] 3 2 2 2 5 4 6" xfId="19199"/>
    <cellStyle name="쉼표 [0] 3 2 2 2 5 4 7" xfId="35515"/>
    <cellStyle name="쉼표 [0] 3 2 2 2 5 5" xfId="3375"/>
    <cellStyle name="쉼표 [0] 3 2 2 2 5 5 2" xfId="6775"/>
    <cellStyle name="쉼표 [0] 3 2 2 2 5 5 2 2" xfId="23515"/>
    <cellStyle name="쉼표 [0] 3 2 2 2 5 5 2 3" xfId="40235"/>
    <cellStyle name="쉼표 [0] 3 2 2 2 5 5 3" xfId="10195"/>
    <cellStyle name="쉼표 [0] 3 2 2 2 5 5 3 2" xfId="26935"/>
    <cellStyle name="쉼표 [0] 3 2 2 2 5 5 3 3" xfId="43655"/>
    <cellStyle name="쉼표 [0] 3 2 2 2 5 5 4" xfId="13615"/>
    <cellStyle name="쉼표 [0] 3 2 2 2 5 5 4 2" xfId="30355"/>
    <cellStyle name="쉼표 [0] 3 2 2 2 5 5 4 3" xfId="47075"/>
    <cellStyle name="쉼표 [0] 3 2 2 2 5 5 5" xfId="17035"/>
    <cellStyle name="쉼표 [0] 3 2 2 2 5 5 5 2" xfId="33775"/>
    <cellStyle name="쉼표 [0] 3 2 2 2 5 5 5 3" xfId="50495"/>
    <cellStyle name="쉼표 [0] 3 2 2 2 5 5 6" xfId="20519"/>
    <cellStyle name="쉼표 [0] 3 2 2 2 5 5 7" xfId="36835"/>
    <cellStyle name="쉼표 [0] 3 2 2 2 5 6" xfId="4195"/>
    <cellStyle name="쉼표 [0] 3 2 2 2 5 6 2" xfId="7615"/>
    <cellStyle name="쉼표 [0] 3 2 2 2 5 6 2 2" xfId="24355"/>
    <cellStyle name="쉼표 [0] 3 2 2 2 5 6 2 3" xfId="41075"/>
    <cellStyle name="쉼표 [0] 3 2 2 2 5 6 3" xfId="11035"/>
    <cellStyle name="쉼표 [0] 3 2 2 2 5 6 3 2" xfId="27775"/>
    <cellStyle name="쉼표 [0] 3 2 2 2 5 6 3 3" xfId="44495"/>
    <cellStyle name="쉼표 [0] 3 2 2 2 5 6 4" xfId="14455"/>
    <cellStyle name="쉼표 [0] 3 2 2 2 5 6 4 2" xfId="31195"/>
    <cellStyle name="쉼표 [0] 3 2 2 2 5 6 4 3" xfId="47915"/>
    <cellStyle name="쉼표 [0] 3 2 2 2 5 6 5" xfId="17939"/>
    <cellStyle name="쉼표 [0] 3 2 2 2 5 6 6" xfId="37655"/>
    <cellStyle name="쉼표 [0] 3 2 2 2 5 7" xfId="3795"/>
    <cellStyle name="쉼표 [0] 3 2 2 2 5 7 2" xfId="20935"/>
    <cellStyle name="쉼표 [0] 3 2 2 2 5 7 3" xfId="37255"/>
    <cellStyle name="쉼표 [0] 3 2 2 2 5 8" xfId="7195"/>
    <cellStyle name="쉼표 [0] 3 2 2 2 5 8 2" xfId="23935"/>
    <cellStyle name="쉼표 [0] 3 2 2 2 5 8 3" xfId="40655"/>
    <cellStyle name="쉼표 [0] 3 2 2 2 5 9" xfId="10615"/>
    <cellStyle name="쉼표 [0] 3 2 2 2 5 9 2" xfId="27355"/>
    <cellStyle name="쉼표 [0] 3 2 2 2 5 9 3" xfId="44075"/>
    <cellStyle name="쉼표 [0] 3 2 2 2 6" xfId="1035"/>
    <cellStyle name="쉼표 [0] 3 2 2 2 6 2" xfId="2315"/>
    <cellStyle name="쉼표 [0] 3 2 2 2 6 2 2" xfId="5715"/>
    <cellStyle name="쉼표 [0] 3 2 2 2 6 2 2 2" xfId="22455"/>
    <cellStyle name="쉼표 [0] 3 2 2 2 6 2 2 3" xfId="39175"/>
    <cellStyle name="쉼표 [0] 3 2 2 2 6 2 3" xfId="9135"/>
    <cellStyle name="쉼표 [0] 3 2 2 2 6 2 3 2" xfId="25875"/>
    <cellStyle name="쉼표 [0] 3 2 2 2 6 2 3 3" xfId="42595"/>
    <cellStyle name="쉼표 [0] 3 2 2 2 6 2 4" xfId="12555"/>
    <cellStyle name="쉼표 [0] 3 2 2 2 6 2 4 2" xfId="29295"/>
    <cellStyle name="쉼표 [0] 3 2 2 2 6 2 4 3" xfId="46015"/>
    <cellStyle name="쉼표 [0] 3 2 2 2 6 2 5" xfId="15975"/>
    <cellStyle name="쉼표 [0] 3 2 2 2 6 2 5 2" xfId="32715"/>
    <cellStyle name="쉼표 [0] 3 2 2 2 6 2 5 3" xfId="49435"/>
    <cellStyle name="쉼표 [0] 3 2 2 2 6 2 6" xfId="19459"/>
    <cellStyle name="쉼표 [0] 3 2 2 2 6 2 7" xfId="35775"/>
    <cellStyle name="쉼표 [0] 3 2 2 2 6 3" xfId="4435"/>
    <cellStyle name="쉼표 [0] 3 2 2 2 6 3 2" xfId="21175"/>
    <cellStyle name="쉼표 [0] 3 2 2 2 6 3 3" xfId="37895"/>
    <cellStyle name="쉼표 [0] 3 2 2 2 6 4" xfId="7855"/>
    <cellStyle name="쉼표 [0] 3 2 2 2 6 4 2" xfId="24595"/>
    <cellStyle name="쉼표 [0] 3 2 2 2 6 4 3" xfId="41315"/>
    <cellStyle name="쉼표 [0] 3 2 2 2 6 5" xfId="11275"/>
    <cellStyle name="쉼표 [0] 3 2 2 2 6 5 2" xfId="28015"/>
    <cellStyle name="쉼표 [0] 3 2 2 2 6 5 3" xfId="44735"/>
    <cellStyle name="쉼표 [0] 3 2 2 2 6 6" xfId="14695"/>
    <cellStyle name="쉼표 [0] 3 2 2 2 6 6 2" xfId="31435"/>
    <cellStyle name="쉼표 [0] 3 2 2 2 6 6 3" xfId="48155"/>
    <cellStyle name="쉼표 [0] 3 2 2 2 6 7" xfId="18179"/>
    <cellStyle name="쉼표 [0] 3 2 2 2 6 8" xfId="34495"/>
    <cellStyle name="쉼표 [0] 3 2 2 2 7" xfId="1455"/>
    <cellStyle name="쉼표 [0] 3 2 2 2 7 2" xfId="2735"/>
    <cellStyle name="쉼표 [0] 3 2 2 2 7 2 2" xfId="6135"/>
    <cellStyle name="쉼표 [0] 3 2 2 2 7 2 2 2" xfId="22875"/>
    <cellStyle name="쉼표 [0] 3 2 2 2 7 2 2 3" xfId="39595"/>
    <cellStyle name="쉼표 [0] 3 2 2 2 7 2 3" xfId="9555"/>
    <cellStyle name="쉼표 [0] 3 2 2 2 7 2 3 2" xfId="26295"/>
    <cellStyle name="쉼표 [0] 3 2 2 2 7 2 3 3" xfId="43015"/>
    <cellStyle name="쉼표 [0] 3 2 2 2 7 2 4" xfId="12975"/>
    <cellStyle name="쉼표 [0] 3 2 2 2 7 2 4 2" xfId="29715"/>
    <cellStyle name="쉼표 [0] 3 2 2 2 7 2 4 3" xfId="46435"/>
    <cellStyle name="쉼표 [0] 3 2 2 2 7 2 5" xfId="16395"/>
    <cellStyle name="쉼표 [0] 3 2 2 2 7 2 5 2" xfId="33135"/>
    <cellStyle name="쉼표 [0] 3 2 2 2 7 2 5 3" xfId="49855"/>
    <cellStyle name="쉼표 [0] 3 2 2 2 7 2 6" xfId="19879"/>
    <cellStyle name="쉼표 [0] 3 2 2 2 7 2 7" xfId="36195"/>
    <cellStyle name="쉼표 [0] 3 2 2 2 7 3" xfId="4855"/>
    <cellStyle name="쉼표 [0] 3 2 2 2 7 3 2" xfId="21595"/>
    <cellStyle name="쉼표 [0] 3 2 2 2 7 3 3" xfId="38315"/>
    <cellStyle name="쉼표 [0] 3 2 2 2 7 4" xfId="8275"/>
    <cellStyle name="쉼표 [0] 3 2 2 2 7 4 2" xfId="25015"/>
    <cellStyle name="쉼표 [0] 3 2 2 2 7 4 3" xfId="41735"/>
    <cellStyle name="쉼표 [0] 3 2 2 2 7 5" xfId="11695"/>
    <cellStyle name="쉼표 [0] 3 2 2 2 7 5 2" xfId="28435"/>
    <cellStyle name="쉼표 [0] 3 2 2 2 7 5 3" xfId="45155"/>
    <cellStyle name="쉼표 [0] 3 2 2 2 7 6" xfId="15115"/>
    <cellStyle name="쉼표 [0] 3 2 2 2 7 6 2" xfId="31855"/>
    <cellStyle name="쉼표 [0] 3 2 2 2 7 6 3" xfId="48575"/>
    <cellStyle name="쉼표 [0] 3 2 2 2 7 7" xfId="18599"/>
    <cellStyle name="쉼표 [0] 3 2 2 2 7 8" xfId="34915"/>
    <cellStyle name="쉼표 [0] 3 2 2 2 8" xfId="1875"/>
    <cellStyle name="쉼표 [0] 3 2 2 2 8 2" xfId="5275"/>
    <cellStyle name="쉼표 [0] 3 2 2 2 8 2 2" xfId="22015"/>
    <cellStyle name="쉼표 [0] 3 2 2 2 8 2 3" xfId="38735"/>
    <cellStyle name="쉼표 [0] 3 2 2 2 8 3" xfId="8695"/>
    <cellStyle name="쉼표 [0] 3 2 2 2 8 3 2" xfId="25435"/>
    <cellStyle name="쉼표 [0] 3 2 2 2 8 3 3" xfId="42155"/>
    <cellStyle name="쉼표 [0] 3 2 2 2 8 4" xfId="12115"/>
    <cellStyle name="쉼표 [0] 3 2 2 2 8 4 2" xfId="28855"/>
    <cellStyle name="쉼표 [0] 3 2 2 2 8 4 3" xfId="45575"/>
    <cellStyle name="쉼표 [0] 3 2 2 2 8 5" xfId="15535"/>
    <cellStyle name="쉼표 [0] 3 2 2 2 8 5 2" xfId="32275"/>
    <cellStyle name="쉼표 [0] 3 2 2 2 8 5 3" xfId="48995"/>
    <cellStyle name="쉼표 [0] 3 2 2 2 8 6" xfId="19019"/>
    <cellStyle name="쉼표 [0] 3 2 2 2 8 7" xfId="35335"/>
    <cellStyle name="쉼표 [0] 3 2 2 2 9" xfId="3155"/>
    <cellStyle name="쉼표 [0] 3 2 2 2 9 2" xfId="6555"/>
    <cellStyle name="쉼표 [0] 3 2 2 2 9 2 2" xfId="23295"/>
    <cellStyle name="쉼표 [0] 3 2 2 2 9 2 3" xfId="40015"/>
    <cellStyle name="쉼표 [0] 3 2 2 2 9 3" xfId="9975"/>
    <cellStyle name="쉼표 [0] 3 2 2 2 9 3 2" xfId="26715"/>
    <cellStyle name="쉼표 [0] 3 2 2 2 9 3 3" xfId="43435"/>
    <cellStyle name="쉼표 [0] 3 2 2 2 9 4" xfId="13395"/>
    <cellStyle name="쉼표 [0] 3 2 2 2 9 4 2" xfId="30135"/>
    <cellStyle name="쉼표 [0] 3 2 2 2 9 4 3" xfId="46855"/>
    <cellStyle name="쉼표 [0] 3 2 2 2 9 5" xfId="16815"/>
    <cellStyle name="쉼표 [0] 3 2 2 2 9 5 2" xfId="33555"/>
    <cellStyle name="쉼표 [0] 3 2 2 2 9 5 3" xfId="50275"/>
    <cellStyle name="쉼표 [0] 3 2 2 2 9 6" xfId="20299"/>
    <cellStyle name="쉼표 [0] 3 2 2 2 9 7" xfId="36615"/>
    <cellStyle name="쉼표 [0] 3 2 2 20" xfId="13838"/>
    <cellStyle name="쉼표 [0] 3 2 2 20 2" xfId="30578"/>
    <cellStyle name="쉼표 [0] 3 2 2 20 3" xfId="47298"/>
    <cellStyle name="쉼표 [0] 3 2 2 21" xfId="17255"/>
    <cellStyle name="쉼표 [0] 3 2 2 21 2" xfId="33995"/>
    <cellStyle name="쉼표 [0] 3 2 2 22" xfId="17275"/>
    <cellStyle name="쉼표 [0] 3 2 2 22 2" xfId="34015"/>
    <cellStyle name="쉼표 [0] 3 2 2 23" xfId="17319"/>
    <cellStyle name="쉼표 [0] 3 2 2 24" xfId="20735"/>
    <cellStyle name="쉼표 [0] 3 2 2 25" xfId="34055"/>
    <cellStyle name="쉼표 [0] 3 2 2 3" xfId="608"/>
    <cellStyle name="쉼표 [0] 3 2 2 3 10" xfId="10455"/>
    <cellStyle name="쉼표 [0] 3 2 2 3 10 2" xfId="27195"/>
    <cellStyle name="쉼표 [0] 3 2 2 3 10 3" xfId="43915"/>
    <cellStyle name="쉼표 [0] 3 2 2 3 11" xfId="13875"/>
    <cellStyle name="쉼표 [0] 3 2 2 3 11 2" xfId="30615"/>
    <cellStyle name="쉼표 [0] 3 2 2 3 11 3" xfId="47335"/>
    <cellStyle name="쉼표 [0] 3 2 2 3 12" xfId="17359"/>
    <cellStyle name="쉼표 [0] 3 2 2 3 13" xfId="34095"/>
    <cellStyle name="쉼표 [0] 3 2 2 3 2" xfId="828"/>
    <cellStyle name="쉼표 [0] 3 2 2 3 2 10" xfId="14095"/>
    <cellStyle name="쉼표 [0] 3 2 2 3 2 10 2" xfId="30835"/>
    <cellStyle name="쉼표 [0] 3 2 2 3 2 10 3" xfId="47555"/>
    <cellStyle name="쉼표 [0] 3 2 2 3 2 11" xfId="17579"/>
    <cellStyle name="쉼표 [0] 3 2 2 3 2 12" xfId="34315"/>
    <cellStyle name="쉼표 [0] 3 2 2 3 2 2" xfId="1295"/>
    <cellStyle name="쉼표 [0] 3 2 2 3 2 2 2" xfId="2575"/>
    <cellStyle name="쉼표 [0] 3 2 2 3 2 2 2 2" xfId="5975"/>
    <cellStyle name="쉼표 [0] 3 2 2 3 2 2 2 2 2" xfId="22715"/>
    <cellStyle name="쉼표 [0] 3 2 2 3 2 2 2 2 3" xfId="39435"/>
    <cellStyle name="쉼표 [0] 3 2 2 3 2 2 2 3" xfId="9395"/>
    <cellStyle name="쉼표 [0] 3 2 2 3 2 2 2 3 2" xfId="26135"/>
    <cellStyle name="쉼표 [0] 3 2 2 3 2 2 2 3 3" xfId="42855"/>
    <cellStyle name="쉼표 [0] 3 2 2 3 2 2 2 4" xfId="12815"/>
    <cellStyle name="쉼표 [0] 3 2 2 3 2 2 2 4 2" xfId="29555"/>
    <cellStyle name="쉼표 [0] 3 2 2 3 2 2 2 4 3" xfId="46275"/>
    <cellStyle name="쉼표 [0] 3 2 2 3 2 2 2 5" xfId="16235"/>
    <cellStyle name="쉼표 [0] 3 2 2 3 2 2 2 5 2" xfId="32975"/>
    <cellStyle name="쉼표 [0] 3 2 2 3 2 2 2 5 3" xfId="49695"/>
    <cellStyle name="쉼표 [0] 3 2 2 3 2 2 2 6" xfId="19719"/>
    <cellStyle name="쉼표 [0] 3 2 2 3 2 2 2 7" xfId="36035"/>
    <cellStyle name="쉼표 [0] 3 2 2 3 2 2 3" xfId="4695"/>
    <cellStyle name="쉼표 [0] 3 2 2 3 2 2 3 2" xfId="21435"/>
    <cellStyle name="쉼표 [0] 3 2 2 3 2 2 3 3" xfId="38155"/>
    <cellStyle name="쉼표 [0] 3 2 2 3 2 2 4" xfId="8115"/>
    <cellStyle name="쉼표 [0] 3 2 2 3 2 2 4 2" xfId="24855"/>
    <cellStyle name="쉼표 [0] 3 2 2 3 2 2 4 3" xfId="41575"/>
    <cellStyle name="쉼표 [0] 3 2 2 3 2 2 5" xfId="11535"/>
    <cellStyle name="쉼표 [0] 3 2 2 3 2 2 5 2" xfId="28275"/>
    <cellStyle name="쉼표 [0] 3 2 2 3 2 2 5 3" xfId="44995"/>
    <cellStyle name="쉼표 [0] 3 2 2 3 2 2 6" xfId="14955"/>
    <cellStyle name="쉼표 [0] 3 2 2 3 2 2 6 2" xfId="31695"/>
    <cellStyle name="쉼표 [0] 3 2 2 3 2 2 6 3" xfId="48415"/>
    <cellStyle name="쉼표 [0] 3 2 2 3 2 2 7" xfId="18439"/>
    <cellStyle name="쉼표 [0] 3 2 2 3 2 2 8" xfId="34755"/>
    <cellStyle name="쉼표 [0] 3 2 2 3 2 3" xfId="1695"/>
    <cellStyle name="쉼표 [0] 3 2 2 3 2 3 2" xfId="2975"/>
    <cellStyle name="쉼표 [0] 3 2 2 3 2 3 2 2" xfId="6375"/>
    <cellStyle name="쉼표 [0] 3 2 2 3 2 3 2 2 2" xfId="23115"/>
    <cellStyle name="쉼표 [0] 3 2 2 3 2 3 2 2 3" xfId="39835"/>
    <cellStyle name="쉼표 [0] 3 2 2 3 2 3 2 3" xfId="9795"/>
    <cellStyle name="쉼표 [0] 3 2 2 3 2 3 2 3 2" xfId="26535"/>
    <cellStyle name="쉼표 [0] 3 2 2 3 2 3 2 3 3" xfId="43255"/>
    <cellStyle name="쉼표 [0] 3 2 2 3 2 3 2 4" xfId="13215"/>
    <cellStyle name="쉼표 [0] 3 2 2 3 2 3 2 4 2" xfId="29955"/>
    <cellStyle name="쉼표 [0] 3 2 2 3 2 3 2 4 3" xfId="46675"/>
    <cellStyle name="쉼표 [0] 3 2 2 3 2 3 2 5" xfId="16635"/>
    <cellStyle name="쉼표 [0] 3 2 2 3 2 3 2 5 2" xfId="33375"/>
    <cellStyle name="쉼표 [0] 3 2 2 3 2 3 2 5 3" xfId="50095"/>
    <cellStyle name="쉼표 [0] 3 2 2 3 2 3 2 6" xfId="20119"/>
    <cellStyle name="쉼표 [0] 3 2 2 3 2 3 2 7" xfId="36435"/>
    <cellStyle name="쉼표 [0] 3 2 2 3 2 3 3" xfId="5095"/>
    <cellStyle name="쉼표 [0] 3 2 2 3 2 3 3 2" xfId="21835"/>
    <cellStyle name="쉼표 [0] 3 2 2 3 2 3 3 3" xfId="38555"/>
    <cellStyle name="쉼표 [0] 3 2 2 3 2 3 4" xfId="8515"/>
    <cellStyle name="쉼표 [0] 3 2 2 3 2 3 4 2" xfId="25255"/>
    <cellStyle name="쉼표 [0] 3 2 2 3 2 3 4 3" xfId="41975"/>
    <cellStyle name="쉼표 [0] 3 2 2 3 2 3 5" xfId="11935"/>
    <cellStyle name="쉼표 [0] 3 2 2 3 2 3 5 2" xfId="28675"/>
    <cellStyle name="쉼표 [0] 3 2 2 3 2 3 5 3" xfId="45395"/>
    <cellStyle name="쉼표 [0] 3 2 2 3 2 3 6" xfId="15355"/>
    <cellStyle name="쉼표 [0] 3 2 2 3 2 3 6 2" xfId="32095"/>
    <cellStyle name="쉼표 [0] 3 2 2 3 2 3 6 3" xfId="48815"/>
    <cellStyle name="쉼표 [0] 3 2 2 3 2 3 7" xfId="18839"/>
    <cellStyle name="쉼표 [0] 3 2 2 3 2 3 8" xfId="35155"/>
    <cellStyle name="쉼표 [0] 3 2 2 3 2 4" xfId="2115"/>
    <cellStyle name="쉼표 [0] 3 2 2 3 2 4 2" xfId="5515"/>
    <cellStyle name="쉼표 [0] 3 2 2 3 2 4 2 2" xfId="22255"/>
    <cellStyle name="쉼표 [0] 3 2 2 3 2 4 2 3" xfId="38975"/>
    <cellStyle name="쉼표 [0] 3 2 2 3 2 4 3" xfId="8935"/>
    <cellStyle name="쉼표 [0] 3 2 2 3 2 4 3 2" xfId="25675"/>
    <cellStyle name="쉼표 [0] 3 2 2 3 2 4 3 3" xfId="42395"/>
    <cellStyle name="쉼표 [0] 3 2 2 3 2 4 4" xfId="12355"/>
    <cellStyle name="쉼표 [0] 3 2 2 3 2 4 4 2" xfId="29095"/>
    <cellStyle name="쉼표 [0] 3 2 2 3 2 4 4 3" xfId="45815"/>
    <cellStyle name="쉼표 [0] 3 2 2 3 2 4 5" xfId="15775"/>
    <cellStyle name="쉼표 [0] 3 2 2 3 2 4 5 2" xfId="32515"/>
    <cellStyle name="쉼표 [0] 3 2 2 3 2 4 5 3" xfId="49235"/>
    <cellStyle name="쉼표 [0] 3 2 2 3 2 4 6" xfId="19259"/>
    <cellStyle name="쉼표 [0] 3 2 2 3 2 4 7" xfId="35575"/>
    <cellStyle name="쉼표 [0] 3 2 2 3 2 5" xfId="3435"/>
    <cellStyle name="쉼표 [0] 3 2 2 3 2 5 2" xfId="6835"/>
    <cellStyle name="쉼표 [0] 3 2 2 3 2 5 2 2" xfId="23575"/>
    <cellStyle name="쉼표 [0] 3 2 2 3 2 5 2 3" xfId="40295"/>
    <cellStyle name="쉼표 [0] 3 2 2 3 2 5 3" xfId="10255"/>
    <cellStyle name="쉼표 [0] 3 2 2 3 2 5 3 2" xfId="26995"/>
    <cellStyle name="쉼표 [0] 3 2 2 3 2 5 3 3" xfId="43715"/>
    <cellStyle name="쉼표 [0] 3 2 2 3 2 5 4" xfId="13675"/>
    <cellStyle name="쉼표 [0] 3 2 2 3 2 5 4 2" xfId="30415"/>
    <cellStyle name="쉼표 [0] 3 2 2 3 2 5 4 3" xfId="47135"/>
    <cellStyle name="쉼표 [0] 3 2 2 3 2 5 5" xfId="17095"/>
    <cellStyle name="쉼표 [0] 3 2 2 3 2 5 5 2" xfId="33835"/>
    <cellStyle name="쉼표 [0] 3 2 2 3 2 5 5 3" xfId="50555"/>
    <cellStyle name="쉼표 [0] 3 2 2 3 2 5 6" xfId="20579"/>
    <cellStyle name="쉼표 [0] 3 2 2 3 2 5 7" xfId="36895"/>
    <cellStyle name="쉼표 [0] 3 2 2 3 2 6" xfId="4255"/>
    <cellStyle name="쉼표 [0] 3 2 2 3 2 6 2" xfId="7675"/>
    <cellStyle name="쉼표 [0] 3 2 2 3 2 6 2 2" xfId="24415"/>
    <cellStyle name="쉼표 [0] 3 2 2 3 2 6 2 3" xfId="41135"/>
    <cellStyle name="쉼표 [0] 3 2 2 3 2 6 3" xfId="11095"/>
    <cellStyle name="쉼표 [0] 3 2 2 3 2 6 3 2" xfId="27835"/>
    <cellStyle name="쉼표 [0] 3 2 2 3 2 6 3 3" xfId="44555"/>
    <cellStyle name="쉼표 [0] 3 2 2 3 2 6 4" xfId="14515"/>
    <cellStyle name="쉼표 [0] 3 2 2 3 2 6 4 2" xfId="31255"/>
    <cellStyle name="쉼표 [0] 3 2 2 3 2 6 4 3" xfId="47975"/>
    <cellStyle name="쉼표 [0] 3 2 2 3 2 6 5" xfId="17999"/>
    <cellStyle name="쉼표 [0] 3 2 2 3 2 6 6" xfId="37715"/>
    <cellStyle name="쉼표 [0] 3 2 2 3 2 7" xfId="3855"/>
    <cellStyle name="쉼표 [0] 3 2 2 3 2 7 2" xfId="20995"/>
    <cellStyle name="쉼표 [0] 3 2 2 3 2 7 3" xfId="37315"/>
    <cellStyle name="쉼표 [0] 3 2 2 3 2 8" xfId="7255"/>
    <cellStyle name="쉼표 [0] 3 2 2 3 2 8 2" xfId="23995"/>
    <cellStyle name="쉼표 [0] 3 2 2 3 2 8 3" xfId="40715"/>
    <cellStyle name="쉼표 [0] 3 2 2 3 2 9" xfId="10675"/>
    <cellStyle name="쉼표 [0] 3 2 2 3 2 9 2" xfId="27415"/>
    <cellStyle name="쉼표 [0] 3 2 2 3 2 9 3" xfId="44135"/>
    <cellStyle name="쉼표 [0] 3 2 2 3 3" xfId="1135"/>
    <cellStyle name="쉼표 [0] 3 2 2 3 3 2" xfId="2415"/>
    <cellStyle name="쉼표 [0] 3 2 2 3 3 2 2" xfId="5815"/>
    <cellStyle name="쉼표 [0] 3 2 2 3 3 2 2 2" xfId="22555"/>
    <cellStyle name="쉼표 [0] 3 2 2 3 3 2 2 3" xfId="39275"/>
    <cellStyle name="쉼표 [0] 3 2 2 3 3 2 3" xfId="9235"/>
    <cellStyle name="쉼표 [0] 3 2 2 3 3 2 3 2" xfId="25975"/>
    <cellStyle name="쉼표 [0] 3 2 2 3 3 2 3 3" xfId="42695"/>
    <cellStyle name="쉼표 [0] 3 2 2 3 3 2 4" xfId="12655"/>
    <cellStyle name="쉼표 [0] 3 2 2 3 3 2 4 2" xfId="29395"/>
    <cellStyle name="쉼표 [0] 3 2 2 3 3 2 4 3" xfId="46115"/>
    <cellStyle name="쉼표 [0] 3 2 2 3 3 2 5" xfId="16075"/>
    <cellStyle name="쉼표 [0] 3 2 2 3 3 2 5 2" xfId="32815"/>
    <cellStyle name="쉼표 [0] 3 2 2 3 3 2 5 3" xfId="49535"/>
    <cellStyle name="쉼표 [0] 3 2 2 3 3 2 6" xfId="19559"/>
    <cellStyle name="쉼표 [0] 3 2 2 3 3 2 7" xfId="35875"/>
    <cellStyle name="쉼표 [0] 3 2 2 3 3 3" xfId="4535"/>
    <cellStyle name="쉼표 [0] 3 2 2 3 3 3 2" xfId="21275"/>
    <cellStyle name="쉼표 [0] 3 2 2 3 3 3 3" xfId="37995"/>
    <cellStyle name="쉼표 [0] 3 2 2 3 3 4" xfId="7955"/>
    <cellStyle name="쉼표 [0] 3 2 2 3 3 4 2" xfId="24695"/>
    <cellStyle name="쉼표 [0] 3 2 2 3 3 4 3" xfId="41415"/>
    <cellStyle name="쉼표 [0] 3 2 2 3 3 5" xfId="11375"/>
    <cellStyle name="쉼표 [0] 3 2 2 3 3 5 2" xfId="28115"/>
    <cellStyle name="쉼표 [0] 3 2 2 3 3 5 3" xfId="44835"/>
    <cellStyle name="쉼표 [0] 3 2 2 3 3 6" xfId="14795"/>
    <cellStyle name="쉼표 [0] 3 2 2 3 3 6 2" xfId="31535"/>
    <cellStyle name="쉼표 [0] 3 2 2 3 3 6 3" xfId="48255"/>
    <cellStyle name="쉼표 [0] 3 2 2 3 3 7" xfId="18279"/>
    <cellStyle name="쉼표 [0] 3 2 2 3 3 8" xfId="34595"/>
    <cellStyle name="쉼표 [0] 3 2 2 3 4" xfId="1475"/>
    <cellStyle name="쉼표 [0] 3 2 2 3 4 2" xfId="2755"/>
    <cellStyle name="쉼표 [0] 3 2 2 3 4 2 2" xfId="6155"/>
    <cellStyle name="쉼표 [0] 3 2 2 3 4 2 2 2" xfId="22895"/>
    <cellStyle name="쉼표 [0] 3 2 2 3 4 2 2 3" xfId="39615"/>
    <cellStyle name="쉼표 [0] 3 2 2 3 4 2 3" xfId="9575"/>
    <cellStyle name="쉼표 [0] 3 2 2 3 4 2 3 2" xfId="26315"/>
    <cellStyle name="쉼표 [0] 3 2 2 3 4 2 3 3" xfId="43035"/>
    <cellStyle name="쉼표 [0] 3 2 2 3 4 2 4" xfId="12995"/>
    <cellStyle name="쉼표 [0] 3 2 2 3 4 2 4 2" xfId="29735"/>
    <cellStyle name="쉼표 [0] 3 2 2 3 4 2 4 3" xfId="46455"/>
    <cellStyle name="쉼표 [0] 3 2 2 3 4 2 5" xfId="16415"/>
    <cellStyle name="쉼표 [0] 3 2 2 3 4 2 5 2" xfId="33155"/>
    <cellStyle name="쉼표 [0] 3 2 2 3 4 2 5 3" xfId="49875"/>
    <cellStyle name="쉼표 [0] 3 2 2 3 4 2 6" xfId="19899"/>
    <cellStyle name="쉼표 [0] 3 2 2 3 4 2 7" xfId="36215"/>
    <cellStyle name="쉼표 [0] 3 2 2 3 4 3" xfId="4875"/>
    <cellStyle name="쉼표 [0] 3 2 2 3 4 3 2" xfId="21615"/>
    <cellStyle name="쉼표 [0] 3 2 2 3 4 3 3" xfId="38335"/>
    <cellStyle name="쉼표 [0] 3 2 2 3 4 4" xfId="8295"/>
    <cellStyle name="쉼표 [0] 3 2 2 3 4 4 2" xfId="25035"/>
    <cellStyle name="쉼표 [0] 3 2 2 3 4 4 3" xfId="41755"/>
    <cellStyle name="쉼표 [0] 3 2 2 3 4 5" xfId="11715"/>
    <cellStyle name="쉼표 [0] 3 2 2 3 4 5 2" xfId="28455"/>
    <cellStyle name="쉼표 [0] 3 2 2 3 4 5 3" xfId="45175"/>
    <cellStyle name="쉼표 [0] 3 2 2 3 4 6" xfId="15135"/>
    <cellStyle name="쉼표 [0] 3 2 2 3 4 6 2" xfId="31875"/>
    <cellStyle name="쉼표 [0] 3 2 2 3 4 6 3" xfId="48595"/>
    <cellStyle name="쉼표 [0] 3 2 2 3 4 7" xfId="18619"/>
    <cellStyle name="쉼표 [0] 3 2 2 3 4 8" xfId="34935"/>
    <cellStyle name="쉼표 [0] 3 2 2 3 5" xfId="1895"/>
    <cellStyle name="쉼표 [0] 3 2 2 3 5 2" xfId="5295"/>
    <cellStyle name="쉼표 [0] 3 2 2 3 5 2 2" xfId="22035"/>
    <cellStyle name="쉼표 [0] 3 2 2 3 5 2 3" xfId="38755"/>
    <cellStyle name="쉼표 [0] 3 2 2 3 5 3" xfId="8715"/>
    <cellStyle name="쉼표 [0] 3 2 2 3 5 3 2" xfId="25455"/>
    <cellStyle name="쉼표 [0] 3 2 2 3 5 3 3" xfId="42175"/>
    <cellStyle name="쉼표 [0] 3 2 2 3 5 4" xfId="12135"/>
    <cellStyle name="쉼표 [0] 3 2 2 3 5 4 2" xfId="28875"/>
    <cellStyle name="쉼표 [0] 3 2 2 3 5 4 3" xfId="45595"/>
    <cellStyle name="쉼표 [0] 3 2 2 3 5 5" xfId="15555"/>
    <cellStyle name="쉼표 [0] 3 2 2 3 5 5 2" xfId="32295"/>
    <cellStyle name="쉼표 [0] 3 2 2 3 5 5 3" xfId="49015"/>
    <cellStyle name="쉼표 [0] 3 2 2 3 5 6" xfId="19039"/>
    <cellStyle name="쉼표 [0] 3 2 2 3 5 7" xfId="35355"/>
    <cellStyle name="쉼표 [0] 3 2 2 3 6" xfId="3215"/>
    <cellStyle name="쉼표 [0] 3 2 2 3 6 2" xfId="6615"/>
    <cellStyle name="쉼표 [0] 3 2 2 3 6 2 2" xfId="23355"/>
    <cellStyle name="쉼표 [0] 3 2 2 3 6 2 3" xfId="40075"/>
    <cellStyle name="쉼표 [0] 3 2 2 3 6 3" xfId="10035"/>
    <cellStyle name="쉼표 [0] 3 2 2 3 6 3 2" xfId="26775"/>
    <cellStyle name="쉼표 [0] 3 2 2 3 6 3 3" xfId="43495"/>
    <cellStyle name="쉼표 [0] 3 2 2 3 6 4" xfId="13455"/>
    <cellStyle name="쉼표 [0] 3 2 2 3 6 4 2" xfId="30195"/>
    <cellStyle name="쉼표 [0] 3 2 2 3 6 4 3" xfId="46915"/>
    <cellStyle name="쉼표 [0] 3 2 2 3 6 5" xfId="16875"/>
    <cellStyle name="쉼표 [0] 3 2 2 3 6 5 2" xfId="33615"/>
    <cellStyle name="쉼표 [0] 3 2 2 3 6 5 3" xfId="50335"/>
    <cellStyle name="쉼표 [0] 3 2 2 3 6 6" xfId="20359"/>
    <cellStyle name="쉼표 [0] 3 2 2 3 6 7" xfId="36675"/>
    <cellStyle name="쉼표 [0] 3 2 2 3 7" xfId="4035"/>
    <cellStyle name="쉼표 [0] 3 2 2 3 7 2" xfId="7455"/>
    <cellStyle name="쉼표 [0] 3 2 2 3 7 2 2" xfId="24195"/>
    <cellStyle name="쉼표 [0] 3 2 2 3 7 2 3" xfId="40915"/>
    <cellStyle name="쉼표 [0] 3 2 2 3 7 3" xfId="10875"/>
    <cellStyle name="쉼표 [0] 3 2 2 3 7 3 2" xfId="27615"/>
    <cellStyle name="쉼표 [0] 3 2 2 3 7 3 3" xfId="44335"/>
    <cellStyle name="쉼표 [0] 3 2 2 3 7 4" xfId="14295"/>
    <cellStyle name="쉼표 [0] 3 2 2 3 7 4 2" xfId="31035"/>
    <cellStyle name="쉼표 [0] 3 2 2 3 7 4 3" xfId="47755"/>
    <cellStyle name="쉼표 [0] 3 2 2 3 7 5" xfId="17779"/>
    <cellStyle name="쉼표 [0] 3 2 2 3 7 6" xfId="37495"/>
    <cellStyle name="쉼표 [0] 3 2 2 3 8" xfId="3635"/>
    <cellStyle name="쉼표 [0] 3 2 2 3 8 2" xfId="20775"/>
    <cellStyle name="쉼표 [0] 3 2 2 3 8 3" xfId="37095"/>
    <cellStyle name="쉼표 [0] 3 2 2 3 9" xfId="7035"/>
    <cellStyle name="쉼표 [0] 3 2 2 3 9 2" xfId="23775"/>
    <cellStyle name="쉼표 [0] 3 2 2 3 9 3" xfId="40495"/>
    <cellStyle name="쉼표 [0] 3 2 2 4" xfId="628"/>
    <cellStyle name="쉼표 [0] 3 2 2 4 10" xfId="10475"/>
    <cellStyle name="쉼표 [0] 3 2 2 4 10 2" xfId="27215"/>
    <cellStyle name="쉼표 [0] 3 2 2 4 10 3" xfId="43935"/>
    <cellStyle name="쉼표 [0] 3 2 2 4 11" xfId="13895"/>
    <cellStyle name="쉼표 [0] 3 2 2 4 11 2" xfId="30635"/>
    <cellStyle name="쉼표 [0] 3 2 2 4 11 3" xfId="47355"/>
    <cellStyle name="쉼표 [0] 3 2 2 4 12" xfId="17379"/>
    <cellStyle name="쉼표 [0] 3 2 2 4 13" xfId="34115"/>
    <cellStyle name="쉼표 [0] 3 2 2 4 2" xfId="848"/>
    <cellStyle name="쉼표 [0] 3 2 2 4 2 10" xfId="14115"/>
    <cellStyle name="쉼표 [0] 3 2 2 4 2 10 2" xfId="30855"/>
    <cellStyle name="쉼표 [0] 3 2 2 4 2 10 3" xfId="47575"/>
    <cellStyle name="쉼표 [0] 3 2 2 4 2 11" xfId="17599"/>
    <cellStyle name="쉼표 [0] 3 2 2 4 2 12" xfId="34335"/>
    <cellStyle name="쉼표 [0] 3 2 2 4 2 2" xfId="1315"/>
    <cellStyle name="쉼표 [0] 3 2 2 4 2 2 2" xfId="2595"/>
    <cellStyle name="쉼표 [0] 3 2 2 4 2 2 2 2" xfId="5995"/>
    <cellStyle name="쉼표 [0] 3 2 2 4 2 2 2 2 2" xfId="22735"/>
    <cellStyle name="쉼표 [0] 3 2 2 4 2 2 2 2 3" xfId="39455"/>
    <cellStyle name="쉼표 [0] 3 2 2 4 2 2 2 3" xfId="9415"/>
    <cellStyle name="쉼표 [0] 3 2 2 4 2 2 2 3 2" xfId="26155"/>
    <cellStyle name="쉼표 [0] 3 2 2 4 2 2 2 3 3" xfId="42875"/>
    <cellStyle name="쉼표 [0] 3 2 2 4 2 2 2 4" xfId="12835"/>
    <cellStyle name="쉼표 [0] 3 2 2 4 2 2 2 4 2" xfId="29575"/>
    <cellStyle name="쉼표 [0] 3 2 2 4 2 2 2 4 3" xfId="46295"/>
    <cellStyle name="쉼표 [0] 3 2 2 4 2 2 2 5" xfId="16255"/>
    <cellStyle name="쉼표 [0] 3 2 2 4 2 2 2 5 2" xfId="32995"/>
    <cellStyle name="쉼표 [0] 3 2 2 4 2 2 2 5 3" xfId="49715"/>
    <cellStyle name="쉼표 [0] 3 2 2 4 2 2 2 6" xfId="19739"/>
    <cellStyle name="쉼표 [0] 3 2 2 4 2 2 2 7" xfId="36055"/>
    <cellStyle name="쉼표 [0] 3 2 2 4 2 2 3" xfId="4715"/>
    <cellStyle name="쉼표 [0] 3 2 2 4 2 2 3 2" xfId="21455"/>
    <cellStyle name="쉼표 [0] 3 2 2 4 2 2 3 3" xfId="38175"/>
    <cellStyle name="쉼표 [0] 3 2 2 4 2 2 4" xfId="8135"/>
    <cellStyle name="쉼표 [0] 3 2 2 4 2 2 4 2" xfId="24875"/>
    <cellStyle name="쉼표 [0] 3 2 2 4 2 2 4 3" xfId="41595"/>
    <cellStyle name="쉼표 [0] 3 2 2 4 2 2 5" xfId="11555"/>
    <cellStyle name="쉼표 [0] 3 2 2 4 2 2 5 2" xfId="28295"/>
    <cellStyle name="쉼표 [0] 3 2 2 4 2 2 5 3" xfId="45015"/>
    <cellStyle name="쉼표 [0] 3 2 2 4 2 2 6" xfId="14975"/>
    <cellStyle name="쉼표 [0] 3 2 2 4 2 2 6 2" xfId="31715"/>
    <cellStyle name="쉼표 [0] 3 2 2 4 2 2 6 3" xfId="48435"/>
    <cellStyle name="쉼표 [0] 3 2 2 4 2 2 7" xfId="18459"/>
    <cellStyle name="쉼표 [0] 3 2 2 4 2 2 8" xfId="34775"/>
    <cellStyle name="쉼표 [0] 3 2 2 4 2 3" xfId="1715"/>
    <cellStyle name="쉼표 [0] 3 2 2 4 2 3 2" xfId="2995"/>
    <cellStyle name="쉼표 [0] 3 2 2 4 2 3 2 2" xfId="6395"/>
    <cellStyle name="쉼표 [0] 3 2 2 4 2 3 2 2 2" xfId="23135"/>
    <cellStyle name="쉼표 [0] 3 2 2 4 2 3 2 2 3" xfId="39855"/>
    <cellStyle name="쉼표 [0] 3 2 2 4 2 3 2 3" xfId="9815"/>
    <cellStyle name="쉼표 [0] 3 2 2 4 2 3 2 3 2" xfId="26555"/>
    <cellStyle name="쉼표 [0] 3 2 2 4 2 3 2 3 3" xfId="43275"/>
    <cellStyle name="쉼표 [0] 3 2 2 4 2 3 2 4" xfId="13235"/>
    <cellStyle name="쉼표 [0] 3 2 2 4 2 3 2 4 2" xfId="29975"/>
    <cellStyle name="쉼표 [0] 3 2 2 4 2 3 2 4 3" xfId="46695"/>
    <cellStyle name="쉼표 [0] 3 2 2 4 2 3 2 5" xfId="16655"/>
    <cellStyle name="쉼표 [0] 3 2 2 4 2 3 2 5 2" xfId="33395"/>
    <cellStyle name="쉼표 [0] 3 2 2 4 2 3 2 5 3" xfId="50115"/>
    <cellStyle name="쉼표 [0] 3 2 2 4 2 3 2 6" xfId="20139"/>
    <cellStyle name="쉼표 [0] 3 2 2 4 2 3 2 7" xfId="36455"/>
    <cellStyle name="쉼표 [0] 3 2 2 4 2 3 3" xfId="5115"/>
    <cellStyle name="쉼표 [0] 3 2 2 4 2 3 3 2" xfId="21855"/>
    <cellStyle name="쉼표 [0] 3 2 2 4 2 3 3 3" xfId="38575"/>
    <cellStyle name="쉼표 [0] 3 2 2 4 2 3 4" xfId="8535"/>
    <cellStyle name="쉼표 [0] 3 2 2 4 2 3 4 2" xfId="25275"/>
    <cellStyle name="쉼표 [0] 3 2 2 4 2 3 4 3" xfId="41995"/>
    <cellStyle name="쉼표 [0] 3 2 2 4 2 3 5" xfId="11955"/>
    <cellStyle name="쉼표 [0] 3 2 2 4 2 3 5 2" xfId="28695"/>
    <cellStyle name="쉼표 [0] 3 2 2 4 2 3 5 3" xfId="45415"/>
    <cellStyle name="쉼표 [0] 3 2 2 4 2 3 6" xfId="15375"/>
    <cellStyle name="쉼표 [0] 3 2 2 4 2 3 6 2" xfId="32115"/>
    <cellStyle name="쉼표 [0] 3 2 2 4 2 3 6 3" xfId="48835"/>
    <cellStyle name="쉼표 [0] 3 2 2 4 2 3 7" xfId="18859"/>
    <cellStyle name="쉼표 [0] 3 2 2 4 2 3 8" xfId="35175"/>
    <cellStyle name="쉼표 [0] 3 2 2 4 2 4" xfId="2135"/>
    <cellStyle name="쉼표 [0] 3 2 2 4 2 4 2" xfId="5535"/>
    <cellStyle name="쉼표 [0] 3 2 2 4 2 4 2 2" xfId="22275"/>
    <cellStyle name="쉼표 [0] 3 2 2 4 2 4 2 3" xfId="38995"/>
    <cellStyle name="쉼표 [0] 3 2 2 4 2 4 3" xfId="8955"/>
    <cellStyle name="쉼표 [0] 3 2 2 4 2 4 3 2" xfId="25695"/>
    <cellStyle name="쉼표 [0] 3 2 2 4 2 4 3 3" xfId="42415"/>
    <cellStyle name="쉼표 [0] 3 2 2 4 2 4 4" xfId="12375"/>
    <cellStyle name="쉼표 [0] 3 2 2 4 2 4 4 2" xfId="29115"/>
    <cellStyle name="쉼표 [0] 3 2 2 4 2 4 4 3" xfId="45835"/>
    <cellStyle name="쉼표 [0] 3 2 2 4 2 4 5" xfId="15795"/>
    <cellStyle name="쉼표 [0] 3 2 2 4 2 4 5 2" xfId="32535"/>
    <cellStyle name="쉼표 [0] 3 2 2 4 2 4 5 3" xfId="49255"/>
    <cellStyle name="쉼표 [0] 3 2 2 4 2 4 6" xfId="19279"/>
    <cellStyle name="쉼표 [0] 3 2 2 4 2 4 7" xfId="35595"/>
    <cellStyle name="쉼표 [0] 3 2 2 4 2 5" xfId="3455"/>
    <cellStyle name="쉼표 [0] 3 2 2 4 2 5 2" xfId="6855"/>
    <cellStyle name="쉼표 [0] 3 2 2 4 2 5 2 2" xfId="23595"/>
    <cellStyle name="쉼표 [0] 3 2 2 4 2 5 2 3" xfId="40315"/>
    <cellStyle name="쉼표 [0] 3 2 2 4 2 5 3" xfId="10275"/>
    <cellStyle name="쉼표 [0] 3 2 2 4 2 5 3 2" xfId="27015"/>
    <cellStyle name="쉼표 [0] 3 2 2 4 2 5 3 3" xfId="43735"/>
    <cellStyle name="쉼표 [0] 3 2 2 4 2 5 4" xfId="13695"/>
    <cellStyle name="쉼표 [0] 3 2 2 4 2 5 4 2" xfId="30435"/>
    <cellStyle name="쉼표 [0] 3 2 2 4 2 5 4 3" xfId="47155"/>
    <cellStyle name="쉼표 [0] 3 2 2 4 2 5 5" xfId="17115"/>
    <cellStyle name="쉼표 [0] 3 2 2 4 2 5 5 2" xfId="33855"/>
    <cellStyle name="쉼표 [0] 3 2 2 4 2 5 5 3" xfId="50575"/>
    <cellStyle name="쉼표 [0] 3 2 2 4 2 5 6" xfId="20599"/>
    <cellStyle name="쉼표 [0] 3 2 2 4 2 5 7" xfId="36915"/>
    <cellStyle name="쉼표 [0] 3 2 2 4 2 6" xfId="4275"/>
    <cellStyle name="쉼표 [0] 3 2 2 4 2 6 2" xfId="7695"/>
    <cellStyle name="쉼표 [0] 3 2 2 4 2 6 2 2" xfId="24435"/>
    <cellStyle name="쉼표 [0] 3 2 2 4 2 6 2 3" xfId="41155"/>
    <cellStyle name="쉼표 [0] 3 2 2 4 2 6 3" xfId="11115"/>
    <cellStyle name="쉼표 [0] 3 2 2 4 2 6 3 2" xfId="27855"/>
    <cellStyle name="쉼표 [0] 3 2 2 4 2 6 3 3" xfId="44575"/>
    <cellStyle name="쉼표 [0] 3 2 2 4 2 6 4" xfId="14535"/>
    <cellStyle name="쉼표 [0] 3 2 2 4 2 6 4 2" xfId="31275"/>
    <cellStyle name="쉼표 [0] 3 2 2 4 2 6 4 3" xfId="47995"/>
    <cellStyle name="쉼표 [0] 3 2 2 4 2 6 5" xfId="18019"/>
    <cellStyle name="쉼표 [0] 3 2 2 4 2 6 6" xfId="37735"/>
    <cellStyle name="쉼표 [0] 3 2 2 4 2 7" xfId="3875"/>
    <cellStyle name="쉼표 [0] 3 2 2 4 2 7 2" xfId="21015"/>
    <cellStyle name="쉼표 [0] 3 2 2 4 2 7 3" xfId="37335"/>
    <cellStyle name="쉼표 [0] 3 2 2 4 2 8" xfId="7275"/>
    <cellStyle name="쉼표 [0] 3 2 2 4 2 8 2" xfId="24015"/>
    <cellStyle name="쉼표 [0] 3 2 2 4 2 8 3" xfId="40735"/>
    <cellStyle name="쉼표 [0] 3 2 2 4 2 9" xfId="10695"/>
    <cellStyle name="쉼표 [0] 3 2 2 4 2 9 2" xfId="27435"/>
    <cellStyle name="쉼표 [0] 3 2 2 4 2 9 3" xfId="44155"/>
    <cellStyle name="쉼표 [0] 3 2 2 4 3" xfId="1155"/>
    <cellStyle name="쉼표 [0] 3 2 2 4 3 2" xfId="2435"/>
    <cellStyle name="쉼표 [0] 3 2 2 4 3 2 2" xfId="5835"/>
    <cellStyle name="쉼표 [0] 3 2 2 4 3 2 2 2" xfId="22575"/>
    <cellStyle name="쉼표 [0] 3 2 2 4 3 2 2 3" xfId="39295"/>
    <cellStyle name="쉼표 [0] 3 2 2 4 3 2 3" xfId="9255"/>
    <cellStyle name="쉼표 [0] 3 2 2 4 3 2 3 2" xfId="25995"/>
    <cellStyle name="쉼표 [0] 3 2 2 4 3 2 3 3" xfId="42715"/>
    <cellStyle name="쉼표 [0] 3 2 2 4 3 2 4" xfId="12675"/>
    <cellStyle name="쉼표 [0] 3 2 2 4 3 2 4 2" xfId="29415"/>
    <cellStyle name="쉼표 [0] 3 2 2 4 3 2 4 3" xfId="46135"/>
    <cellStyle name="쉼표 [0] 3 2 2 4 3 2 5" xfId="16095"/>
    <cellStyle name="쉼표 [0] 3 2 2 4 3 2 5 2" xfId="32835"/>
    <cellStyle name="쉼표 [0] 3 2 2 4 3 2 5 3" xfId="49555"/>
    <cellStyle name="쉼표 [0] 3 2 2 4 3 2 6" xfId="19579"/>
    <cellStyle name="쉼표 [0] 3 2 2 4 3 2 7" xfId="35895"/>
    <cellStyle name="쉼표 [0] 3 2 2 4 3 3" xfId="4555"/>
    <cellStyle name="쉼표 [0] 3 2 2 4 3 3 2" xfId="21295"/>
    <cellStyle name="쉼표 [0] 3 2 2 4 3 3 3" xfId="38015"/>
    <cellStyle name="쉼표 [0] 3 2 2 4 3 4" xfId="7975"/>
    <cellStyle name="쉼표 [0] 3 2 2 4 3 4 2" xfId="24715"/>
    <cellStyle name="쉼표 [0] 3 2 2 4 3 4 3" xfId="41435"/>
    <cellStyle name="쉼표 [0] 3 2 2 4 3 5" xfId="11395"/>
    <cellStyle name="쉼표 [0] 3 2 2 4 3 5 2" xfId="28135"/>
    <cellStyle name="쉼표 [0] 3 2 2 4 3 5 3" xfId="44855"/>
    <cellStyle name="쉼표 [0] 3 2 2 4 3 6" xfId="14815"/>
    <cellStyle name="쉼표 [0] 3 2 2 4 3 6 2" xfId="31555"/>
    <cellStyle name="쉼표 [0] 3 2 2 4 3 6 3" xfId="48275"/>
    <cellStyle name="쉼표 [0] 3 2 2 4 3 7" xfId="18299"/>
    <cellStyle name="쉼표 [0] 3 2 2 4 3 8" xfId="34615"/>
    <cellStyle name="쉼표 [0] 3 2 2 4 4" xfId="1495"/>
    <cellStyle name="쉼표 [0] 3 2 2 4 4 2" xfId="2775"/>
    <cellStyle name="쉼표 [0] 3 2 2 4 4 2 2" xfId="6175"/>
    <cellStyle name="쉼표 [0] 3 2 2 4 4 2 2 2" xfId="22915"/>
    <cellStyle name="쉼표 [0] 3 2 2 4 4 2 2 3" xfId="39635"/>
    <cellStyle name="쉼표 [0] 3 2 2 4 4 2 3" xfId="9595"/>
    <cellStyle name="쉼표 [0] 3 2 2 4 4 2 3 2" xfId="26335"/>
    <cellStyle name="쉼표 [0] 3 2 2 4 4 2 3 3" xfId="43055"/>
    <cellStyle name="쉼표 [0] 3 2 2 4 4 2 4" xfId="13015"/>
    <cellStyle name="쉼표 [0] 3 2 2 4 4 2 4 2" xfId="29755"/>
    <cellStyle name="쉼표 [0] 3 2 2 4 4 2 4 3" xfId="46475"/>
    <cellStyle name="쉼표 [0] 3 2 2 4 4 2 5" xfId="16435"/>
    <cellStyle name="쉼표 [0] 3 2 2 4 4 2 5 2" xfId="33175"/>
    <cellStyle name="쉼표 [0] 3 2 2 4 4 2 5 3" xfId="49895"/>
    <cellStyle name="쉼표 [0] 3 2 2 4 4 2 6" xfId="19919"/>
    <cellStyle name="쉼표 [0] 3 2 2 4 4 2 7" xfId="36235"/>
    <cellStyle name="쉼표 [0] 3 2 2 4 4 3" xfId="4895"/>
    <cellStyle name="쉼표 [0] 3 2 2 4 4 3 2" xfId="21635"/>
    <cellStyle name="쉼표 [0] 3 2 2 4 4 3 3" xfId="38355"/>
    <cellStyle name="쉼표 [0] 3 2 2 4 4 4" xfId="8315"/>
    <cellStyle name="쉼표 [0] 3 2 2 4 4 4 2" xfId="25055"/>
    <cellStyle name="쉼표 [0] 3 2 2 4 4 4 3" xfId="41775"/>
    <cellStyle name="쉼표 [0] 3 2 2 4 4 5" xfId="11735"/>
    <cellStyle name="쉼표 [0] 3 2 2 4 4 5 2" xfId="28475"/>
    <cellStyle name="쉼표 [0] 3 2 2 4 4 5 3" xfId="45195"/>
    <cellStyle name="쉼표 [0] 3 2 2 4 4 6" xfId="15155"/>
    <cellStyle name="쉼표 [0] 3 2 2 4 4 6 2" xfId="31895"/>
    <cellStyle name="쉼표 [0] 3 2 2 4 4 6 3" xfId="48615"/>
    <cellStyle name="쉼표 [0] 3 2 2 4 4 7" xfId="18639"/>
    <cellStyle name="쉼표 [0] 3 2 2 4 4 8" xfId="34955"/>
    <cellStyle name="쉼표 [0] 3 2 2 4 5" xfId="1915"/>
    <cellStyle name="쉼표 [0] 3 2 2 4 5 2" xfId="5315"/>
    <cellStyle name="쉼표 [0] 3 2 2 4 5 2 2" xfId="22055"/>
    <cellStyle name="쉼표 [0] 3 2 2 4 5 2 3" xfId="38775"/>
    <cellStyle name="쉼표 [0] 3 2 2 4 5 3" xfId="8735"/>
    <cellStyle name="쉼표 [0] 3 2 2 4 5 3 2" xfId="25475"/>
    <cellStyle name="쉼표 [0] 3 2 2 4 5 3 3" xfId="42195"/>
    <cellStyle name="쉼표 [0] 3 2 2 4 5 4" xfId="12155"/>
    <cellStyle name="쉼표 [0] 3 2 2 4 5 4 2" xfId="28895"/>
    <cellStyle name="쉼표 [0] 3 2 2 4 5 4 3" xfId="45615"/>
    <cellStyle name="쉼표 [0] 3 2 2 4 5 5" xfId="15575"/>
    <cellStyle name="쉼표 [0] 3 2 2 4 5 5 2" xfId="32315"/>
    <cellStyle name="쉼표 [0] 3 2 2 4 5 5 3" xfId="49035"/>
    <cellStyle name="쉼표 [0] 3 2 2 4 5 6" xfId="19059"/>
    <cellStyle name="쉼표 [0] 3 2 2 4 5 7" xfId="35375"/>
    <cellStyle name="쉼표 [0] 3 2 2 4 6" xfId="3235"/>
    <cellStyle name="쉼표 [0] 3 2 2 4 6 2" xfId="6635"/>
    <cellStyle name="쉼표 [0] 3 2 2 4 6 2 2" xfId="23375"/>
    <cellStyle name="쉼표 [0] 3 2 2 4 6 2 3" xfId="40095"/>
    <cellStyle name="쉼표 [0] 3 2 2 4 6 3" xfId="10055"/>
    <cellStyle name="쉼표 [0] 3 2 2 4 6 3 2" xfId="26795"/>
    <cellStyle name="쉼표 [0] 3 2 2 4 6 3 3" xfId="43515"/>
    <cellStyle name="쉼표 [0] 3 2 2 4 6 4" xfId="13475"/>
    <cellStyle name="쉼표 [0] 3 2 2 4 6 4 2" xfId="30215"/>
    <cellStyle name="쉼표 [0] 3 2 2 4 6 4 3" xfId="46935"/>
    <cellStyle name="쉼표 [0] 3 2 2 4 6 5" xfId="16895"/>
    <cellStyle name="쉼표 [0] 3 2 2 4 6 5 2" xfId="33635"/>
    <cellStyle name="쉼표 [0] 3 2 2 4 6 5 3" xfId="50355"/>
    <cellStyle name="쉼표 [0] 3 2 2 4 6 6" xfId="20379"/>
    <cellStyle name="쉼표 [0] 3 2 2 4 6 7" xfId="36695"/>
    <cellStyle name="쉼표 [0] 3 2 2 4 7" xfId="4055"/>
    <cellStyle name="쉼표 [0] 3 2 2 4 7 2" xfId="7475"/>
    <cellStyle name="쉼표 [0] 3 2 2 4 7 2 2" xfId="24215"/>
    <cellStyle name="쉼표 [0] 3 2 2 4 7 2 3" xfId="40935"/>
    <cellStyle name="쉼표 [0] 3 2 2 4 7 3" xfId="10895"/>
    <cellStyle name="쉼표 [0] 3 2 2 4 7 3 2" xfId="27635"/>
    <cellStyle name="쉼표 [0] 3 2 2 4 7 3 3" xfId="44355"/>
    <cellStyle name="쉼표 [0] 3 2 2 4 7 4" xfId="14315"/>
    <cellStyle name="쉼표 [0] 3 2 2 4 7 4 2" xfId="31055"/>
    <cellStyle name="쉼표 [0] 3 2 2 4 7 4 3" xfId="47775"/>
    <cellStyle name="쉼표 [0] 3 2 2 4 7 5" xfId="17799"/>
    <cellStyle name="쉼표 [0] 3 2 2 4 7 6" xfId="37515"/>
    <cellStyle name="쉼표 [0] 3 2 2 4 8" xfId="3655"/>
    <cellStyle name="쉼표 [0] 3 2 2 4 8 2" xfId="20795"/>
    <cellStyle name="쉼표 [0] 3 2 2 4 8 3" xfId="37115"/>
    <cellStyle name="쉼표 [0] 3 2 2 4 9" xfId="7055"/>
    <cellStyle name="쉼표 [0] 3 2 2 4 9 2" xfId="23795"/>
    <cellStyle name="쉼표 [0] 3 2 2 4 9 3" xfId="40515"/>
    <cellStyle name="쉼표 [0] 3 2 2 5" xfId="648"/>
    <cellStyle name="쉼표 [0] 3 2 2 5 10" xfId="10495"/>
    <cellStyle name="쉼표 [0] 3 2 2 5 10 2" xfId="27235"/>
    <cellStyle name="쉼표 [0] 3 2 2 5 10 3" xfId="43955"/>
    <cellStyle name="쉼표 [0] 3 2 2 5 11" xfId="13915"/>
    <cellStyle name="쉼표 [0] 3 2 2 5 11 2" xfId="30655"/>
    <cellStyle name="쉼표 [0] 3 2 2 5 11 3" xfId="47375"/>
    <cellStyle name="쉼표 [0] 3 2 2 5 12" xfId="17399"/>
    <cellStyle name="쉼표 [0] 3 2 2 5 13" xfId="34135"/>
    <cellStyle name="쉼표 [0] 3 2 2 5 2" xfId="868"/>
    <cellStyle name="쉼표 [0] 3 2 2 5 2 10" xfId="14135"/>
    <cellStyle name="쉼표 [0] 3 2 2 5 2 10 2" xfId="30875"/>
    <cellStyle name="쉼표 [0] 3 2 2 5 2 10 3" xfId="47595"/>
    <cellStyle name="쉼표 [0] 3 2 2 5 2 11" xfId="17619"/>
    <cellStyle name="쉼표 [0] 3 2 2 5 2 12" xfId="34355"/>
    <cellStyle name="쉼표 [0] 3 2 2 5 2 2" xfId="1335"/>
    <cellStyle name="쉼표 [0] 3 2 2 5 2 2 2" xfId="2615"/>
    <cellStyle name="쉼표 [0] 3 2 2 5 2 2 2 2" xfId="6015"/>
    <cellStyle name="쉼표 [0] 3 2 2 5 2 2 2 2 2" xfId="22755"/>
    <cellStyle name="쉼표 [0] 3 2 2 5 2 2 2 2 3" xfId="39475"/>
    <cellStyle name="쉼표 [0] 3 2 2 5 2 2 2 3" xfId="9435"/>
    <cellStyle name="쉼표 [0] 3 2 2 5 2 2 2 3 2" xfId="26175"/>
    <cellStyle name="쉼표 [0] 3 2 2 5 2 2 2 3 3" xfId="42895"/>
    <cellStyle name="쉼표 [0] 3 2 2 5 2 2 2 4" xfId="12855"/>
    <cellStyle name="쉼표 [0] 3 2 2 5 2 2 2 4 2" xfId="29595"/>
    <cellStyle name="쉼표 [0] 3 2 2 5 2 2 2 4 3" xfId="46315"/>
    <cellStyle name="쉼표 [0] 3 2 2 5 2 2 2 5" xfId="16275"/>
    <cellStyle name="쉼표 [0] 3 2 2 5 2 2 2 5 2" xfId="33015"/>
    <cellStyle name="쉼표 [0] 3 2 2 5 2 2 2 5 3" xfId="49735"/>
    <cellStyle name="쉼표 [0] 3 2 2 5 2 2 2 6" xfId="19759"/>
    <cellStyle name="쉼표 [0] 3 2 2 5 2 2 2 7" xfId="36075"/>
    <cellStyle name="쉼표 [0] 3 2 2 5 2 2 3" xfId="4735"/>
    <cellStyle name="쉼표 [0] 3 2 2 5 2 2 3 2" xfId="21475"/>
    <cellStyle name="쉼표 [0] 3 2 2 5 2 2 3 3" xfId="38195"/>
    <cellStyle name="쉼표 [0] 3 2 2 5 2 2 4" xfId="8155"/>
    <cellStyle name="쉼표 [0] 3 2 2 5 2 2 4 2" xfId="24895"/>
    <cellStyle name="쉼표 [0] 3 2 2 5 2 2 4 3" xfId="41615"/>
    <cellStyle name="쉼표 [0] 3 2 2 5 2 2 5" xfId="11575"/>
    <cellStyle name="쉼표 [0] 3 2 2 5 2 2 5 2" xfId="28315"/>
    <cellStyle name="쉼표 [0] 3 2 2 5 2 2 5 3" xfId="45035"/>
    <cellStyle name="쉼표 [0] 3 2 2 5 2 2 6" xfId="14995"/>
    <cellStyle name="쉼표 [0] 3 2 2 5 2 2 6 2" xfId="31735"/>
    <cellStyle name="쉼표 [0] 3 2 2 5 2 2 6 3" xfId="48455"/>
    <cellStyle name="쉼표 [0] 3 2 2 5 2 2 7" xfId="18479"/>
    <cellStyle name="쉼표 [0] 3 2 2 5 2 2 8" xfId="34795"/>
    <cellStyle name="쉼표 [0] 3 2 2 5 2 3" xfId="1735"/>
    <cellStyle name="쉼표 [0] 3 2 2 5 2 3 2" xfId="3015"/>
    <cellStyle name="쉼표 [0] 3 2 2 5 2 3 2 2" xfId="6415"/>
    <cellStyle name="쉼표 [0] 3 2 2 5 2 3 2 2 2" xfId="23155"/>
    <cellStyle name="쉼표 [0] 3 2 2 5 2 3 2 2 3" xfId="39875"/>
    <cellStyle name="쉼표 [0] 3 2 2 5 2 3 2 3" xfId="9835"/>
    <cellStyle name="쉼표 [0] 3 2 2 5 2 3 2 3 2" xfId="26575"/>
    <cellStyle name="쉼표 [0] 3 2 2 5 2 3 2 3 3" xfId="43295"/>
    <cellStyle name="쉼표 [0] 3 2 2 5 2 3 2 4" xfId="13255"/>
    <cellStyle name="쉼표 [0] 3 2 2 5 2 3 2 4 2" xfId="29995"/>
    <cellStyle name="쉼표 [0] 3 2 2 5 2 3 2 4 3" xfId="46715"/>
    <cellStyle name="쉼표 [0] 3 2 2 5 2 3 2 5" xfId="16675"/>
    <cellStyle name="쉼표 [0] 3 2 2 5 2 3 2 5 2" xfId="33415"/>
    <cellStyle name="쉼표 [0] 3 2 2 5 2 3 2 5 3" xfId="50135"/>
    <cellStyle name="쉼표 [0] 3 2 2 5 2 3 2 6" xfId="20159"/>
    <cellStyle name="쉼표 [0] 3 2 2 5 2 3 2 7" xfId="36475"/>
    <cellStyle name="쉼표 [0] 3 2 2 5 2 3 3" xfId="5135"/>
    <cellStyle name="쉼표 [0] 3 2 2 5 2 3 3 2" xfId="21875"/>
    <cellStyle name="쉼표 [0] 3 2 2 5 2 3 3 3" xfId="38595"/>
    <cellStyle name="쉼표 [0] 3 2 2 5 2 3 4" xfId="8555"/>
    <cellStyle name="쉼표 [0] 3 2 2 5 2 3 4 2" xfId="25295"/>
    <cellStyle name="쉼표 [0] 3 2 2 5 2 3 4 3" xfId="42015"/>
    <cellStyle name="쉼표 [0] 3 2 2 5 2 3 5" xfId="11975"/>
    <cellStyle name="쉼표 [0] 3 2 2 5 2 3 5 2" xfId="28715"/>
    <cellStyle name="쉼표 [0] 3 2 2 5 2 3 5 3" xfId="45435"/>
    <cellStyle name="쉼표 [0] 3 2 2 5 2 3 6" xfId="15395"/>
    <cellStyle name="쉼표 [0] 3 2 2 5 2 3 6 2" xfId="32135"/>
    <cellStyle name="쉼표 [0] 3 2 2 5 2 3 6 3" xfId="48855"/>
    <cellStyle name="쉼표 [0] 3 2 2 5 2 3 7" xfId="18879"/>
    <cellStyle name="쉼표 [0] 3 2 2 5 2 3 8" xfId="35195"/>
    <cellStyle name="쉼표 [0] 3 2 2 5 2 4" xfId="2155"/>
    <cellStyle name="쉼표 [0] 3 2 2 5 2 4 2" xfId="5555"/>
    <cellStyle name="쉼표 [0] 3 2 2 5 2 4 2 2" xfId="22295"/>
    <cellStyle name="쉼표 [0] 3 2 2 5 2 4 2 3" xfId="39015"/>
    <cellStyle name="쉼표 [0] 3 2 2 5 2 4 3" xfId="8975"/>
    <cellStyle name="쉼표 [0] 3 2 2 5 2 4 3 2" xfId="25715"/>
    <cellStyle name="쉼표 [0] 3 2 2 5 2 4 3 3" xfId="42435"/>
    <cellStyle name="쉼표 [0] 3 2 2 5 2 4 4" xfId="12395"/>
    <cellStyle name="쉼표 [0] 3 2 2 5 2 4 4 2" xfId="29135"/>
    <cellStyle name="쉼표 [0] 3 2 2 5 2 4 4 3" xfId="45855"/>
    <cellStyle name="쉼표 [0] 3 2 2 5 2 4 5" xfId="15815"/>
    <cellStyle name="쉼표 [0] 3 2 2 5 2 4 5 2" xfId="32555"/>
    <cellStyle name="쉼표 [0] 3 2 2 5 2 4 5 3" xfId="49275"/>
    <cellStyle name="쉼표 [0] 3 2 2 5 2 4 6" xfId="19299"/>
    <cellStyle name="쉼표 [0] 3 2 2 5 2 4 7" xfId="35615"/>
    <cellStyle name="쉼표 [0] 3 2 2 5 2 5" xfId="3475"/>
    <cellStyle name="쉼표 [0] 3 2 2 5 2 5 2" xfId="6875"/>
    <cellStyle name="쉼표 [0] 3 2 2 5 2 5 2 2" xfId="23615"/>
    <cellStyle name="쉼표 [0] 3 2 2 5 2 5 2 3" xfId="40335"/>
    <cellStyle name="쉼표 [0] 3 2 2 5 2 5 3" xfId="10295"/>
    <cellStyle name="쉼표 [0] 3 2 2 5 2 5 3 2" xfId="27035"/>
    <cellStyle name="쉼표 [0] 3 2 2 5 2 5 3 3" xfId="43755"/>
    <cellStyle name="쉼표 [0] 3 2 2 5 2 5 4" xfId="13715"/>
    <cellStyle name="쉼표 [0] 3 2 2 5 2 5 4 2" xfId="30455"/>
    <cellStyle name="쉼표 [0] 3 2 2 5 2 5 4 3" xfId="47175"/>
    <cellStyle name="쉼표 [0] 3 2 2 5 2 5 5" xfId="17135"/>
    <cellStyle name="쉼표 [0] 3 2 2 5 2 5 5 2" xfId="33875"/>
    <cellStyle name="쉼표 [0] 3 2 2 5 2 5 5 3" xfId="50595"/>
    <cellStyle name="쉼표 [0] 3 2 2 5 2 5 6" xfId="20619"/>
    <cellStyle name="쉼표 [0] 3 2 2 5 2 5 7" xfId="36935"/>
    <cellStyle name="쉼표 [0] 3 2 2 5 2 6" xfId="4295"/>
    <cellStyle name="쉼표 [0] 3 2 2 5 2 6 2" xfId="7715"/>
    <cellStyle name="쉼표 [0] 3 2 2 5 2 6 2 2" xfId="24455"/>
    <cellStyle name="쉼표 [0] 3 2 2 5 2 6 2 3" xfId="41175"/>
    <cellStyle name="쉼표 [0] 3 2 2 5 2 6 3" xfId="11135"/>
    <cellStyle name="쉼표 [0] 3 2 2 5 2 6 3 2" xfId="27875"/>
    <cellStyle name="쉼표 [0] 3 2 2 5 2 6 3 3" xfId="44595"/>
    <cellStyle name="쉼표 [0] 3 2 2 5 2 6 4" xfId="14555"/>
    <cellStyle name="쉼표 [0] 3 2 2 5 2 6 4 2" xfId="31295"/>
    <cellStyle name="쉼표 [0] 3 2 2 5 2 6 4 3" xfId="48015"/>
    <cellStyle name="쉼표 [0] 3 2 2 5 2 6 5" xfId="18039"/>
    <cellStyle name="쉼표 [0] 3 2 2 5 2 6 6" xfId="37755"/>
    <cellStyle name="쉼표 [0] 3 2 2 5 2 7" xfId="3895"/>
    <cellStyle name="쉼표 [0] 3 2 2 5 2 7 2" xfId="21035"/>
    <cellStyle name="쉼표 [0] 3 2 2 5 2 7 3" xfId="37355"/>
    <cellStyle name="쉼표 [0] 3 2 2 5 2 8" xfId="7295"/>
    <cellStyle name="쉼표 [0] 3 2 2 5 2 8 2" xfId="24035"/>
    <cellStyle name="쉼표 [0] 3 2 2 5 2 8 3" xfId="40755"/>
    <cellStyle name="쉼표 [0] 3 2 2 5 2 9" xfId="10715"/>
    <cellStyle name="쉼표 [0] 3 2 2 5 2 9 2" xfId="27455"/>
    <cellStyle name="쉼표 [0] 3 2 2 5 2 9 3" xfId="44175"/>
    <cellStyle name="쉼표 [0] 3 2 2 5 3" xfId="1175"/>
    <cellStyle name="쉼표 [0] 3 2 2 5 3 2" xfId="2455"/>
    <cellStyle name="쉼표 [0] 3 2 2 5 3 2 2" xfId="5855"/>
    <cellStyle name="쉼표 [0] 3 2 2 5 3 2 2 2" xfId="22595"/>
    <cellStyle name="쉼표 [0] 3 2 2 5 3 2 2 3" xfId="39315"/>
    <cellStyle name="쉼표 [0] 3 2 2 5 3 2 3" xfId="9275"/>
    <cellStyle name="쉼표 [0] 3 2 2 5 3 2 3 2" xfId="26015"/>
    <cellStyle name="쉼표 [0] 3 2 2 5 3 2 3 3" xfId="42735"/>
    <cellStyle name="쉼표 [0] 3 2 2 5 3 2 4" xfId="12695"/>
    <cellStyle name="쉼표 [0] 3 2 2 5 3 2 4 2" xfId="29435"/>
    <cellStyle name="쉼표 [0] 3 2 2 5 3 2 4 3" xfId="46155"/>
    <cellStyle name="쉼표 [0] 3 2 2 5 3 2 5" xfId="16115"/>
    <cellStyle name="쉼표 [0] 3 2 2 5 3 2 5 2" xfId="32855"/>
    <cellStyle name="쉼표 [0] 3 2 2 5 3 2 5 3" xfId="49575"/>
    <cellStyle name="쉼표 [0] 3 2 2 5 3 2 6" xfId="19599"/>
    <cellStyle name="쉼표 [0] 3 2 2 5 3 2 7" xfId="35915"/>
    <cellStyle name="쉼표 [0] 3 2 2 5 3 3" xfId="4575"/>
    <cellStyle name="쉼표 [0] 3 2 2 5 3 3 2" xfId="21315"/>
    <cellStyle name="쉼표 [0] 3 2 2 5 3 3 3" xfId="38035"/>
    <cellStyle name="쉼표 [0] 3 2 2 5 3 4" xfId="7995"/>
    <cellStyle name="쉼표 [0] 3 2 2 5 3 4 2" xfId="24735"/>
    <cellStyle name="쉼표 [0] 3 2 2 5 3 4 3" xfId="41455"/>
    <cellStyle name="쉼표 [0] 3 2 2 5 3 5" xfId="11415"/>
    <cellStyle name="쉼표 [0] 3 2 2 5 3 5 2" xfId="28155"/>
    <cellStyle name="쉼표 [0] 3 2 2 5 3 5 3" xfId="44875"/>
    <cellStyle name="쉼표 [0] 3 2 2 5 3 6" xfId="14835"/>
    <cellStyle name="쉼표 [0] 3 2 2 5 3 6 2" xfId="31575"/>
    <cellStyle name="쉼표 [0] 3 2 2 5 3 6 3" xfId="48295"/>
    <cellStyle name="쉼표 [0] 3 2 2 5 3 7" xfId="18319"/>
    <cellStyle name="쉼표 [0] 3 2 2 5 3 8" xfId="34635"/>
    <cellStyle name="쉼표 [0] 3 2 2 5 4" xfId="1515"/>
    <cellStyle name="쉼표 [0] 3 2 2 5 4 2" xfId="2795"/>
    <cellStyle name="쉼표 [0] 3 2 2 5 4 2 2" xfId="6195"/>
    <cellStyle name="쉼표 [0] 3 2 2 5 4 2 2 2" xfId="22935"/>
    <cellStyle name="쉼표 [0] 3 2 2 5 4 2 2 3" xfId="39655"/>
    <cellStyle name="쉼표 [0] 3 2 2 5 4 2 3" xfId="9615"/>
    <cellStyle name="쉼표 [0] 3 2 2 5 4 2 3 2" xfId="26355"/>
    <cellStyle name="쉼표 [0] 3 2 2 5 4 2 3 3" xfId="43075"/>
    <cellStyle name="쉼표 [0] 3 2 2 5 4 2 4" xfId="13035"/>
    <cellStyle name="쉼표 [0] 3 2 2 5 4 2 4 2" xfId="29775"/>
    <cellStyle name="쉼표 [0] 3 2 2 5 4 2 4 3" xfId="46495"/>
    <cellStyle name="쉼표 [0] 3 2 2 5 4 2 5" xfId="16455"/>
    <cellStyle name="쉼표 [0] 3 2 2 5 4 2 5 2" xfId="33195"/>
    <cellStyle name="쉼표 [0] 3 2 2 5 4 2 5 3" xfId="49915"/>
    <cellStyle name="쉼표 [0] 3 2 2 5 4 2 6" xfId="19939"/>
    <cellStyle name="쉼표 [0] 3 2 2 5 4 2 7" xfId="36255"/>
    <cellStyle name="쉼표 [0] 3 2 2 5 4 3" xfId="4915"/>
    <cellStyle name="쉼표 [0] 3 2 2 5 4 3 2" xfId="21655"/>
    <cellStyle name="쉼표 [0] 3 2 2 5 4 3 3" xfId="38375"/>
    <cellStyle name="쉼표 [0] 3 2 2 5 4 4" xfId="8335"/>
    <cellStyle name="쉼표 [0] 3 2 2 5 4 4 2" xfId="25075"/>
    <cellStyle name="쉼표 [0] 3 2 2 5 4 4 3" xfId="41795"/>
    <cellStyle name="쉼표 [0] 3 2 2 5 4 5" xfId="11755"/>
    <cellStyle name="쉼표 [0] 3 2 2 5 4 5 2" xfId="28495"/>
    <cellStyle name="쉼표 [0] 3 2 2 5 4 5 3" xfId="45215"/>
    <cellStyle name="쉼표 [0] 3 2 2 5 4 6" xfId="15175"/>
    <cellStyle name="쉼표 [0] 3 2 2 5 4 6 2" xfId="31915"/>
    <cellStyle name="쉼표 [0] 3 2 2 5 4 6 3" xfId="48635"/>
    <cellStyle name="쉼표 [0] 3 2 2 5 4 7" xfId="18659"/>
    <cellStyle name="쉼표 [0] 3 2 2 5 4 8" xfId="34975"/>
    <cellStyle name="쉼표 [0] 3 2 2 5 5" xfId="1935"/>
    <cellStyle name="쉼표 [0] 3 2 2 5 5 2" xfId="5335"/>
    <cellStyle name="쉼표 [0] 3 2 2 5 5 2 2" xfId="22075"/>
    <cellStyle name="쉼표 [0] 3 2 2 5 5 2 3" xfId="38795"/>
    <cellStyle name="쉼표 [0] 3 2 2 5 5 3" xfId="8755"/>
    <cellStyle name="쉼표 [0] 3 2 2 5 5 3 2" xfId="25495"/>
    <cellStyle name="쉼표 [0] 3 2 2 5 5 3 3" xfId="42215"/>
    <cellStyle name="쉼표 [0] 3 2 2 5 5 4" xfId="12175"/>
    <cellStyle name="쉼표 [0] 3 2 2 5 5 4 2" xfId="28915"/>
    <cellStyle name="쉼표 [0] 3 2 2 5 5 4 3" xfId="45635"/>
    <cellStyle name="쉼표 [0] 3 2 2 5 5 5" xfId="15595"/>
    <cellStyle name="쉼표 [0] 3 2 2 5 5 5 2" xfId="32335"/>
    <cellStyle name="쉼표 [0] 3 2 2 5 5 5 3" xfId="49055"/>
    <cellStyle name="쉼표 [0] 3 2 2 5 5 6" xfId="19079"/>
    <cellStyle name="쉼표 [0] 3 2 2 5 5 7" xfId="35395"/>
    <cellStyle name="쉼표 [0] 3 2 2 5 6" xfId="3255"/>
    <cellStyle name="쉼표 [0] 3 2 2 5 6 2" xfId="6655"/>
    <cellStyle name="쉼표 [0] 3 2 2 5 6 2 2" xfId="23395"/>
    <cellStyle name="쉼표 [0] 3 2 2 5 6 2 3" xfId="40115"/>
    <cellStyle name="쉼표 [0] 3 2 2 5 6 3" xfId="10075"/>
    <cellStyle name="쉼표 [0] 3 2 2 5 6 3 2" xfId="26815"/>
    <cellStyle name="쉼표 [0] 3 2 2 5 6 3 3" xfId="43535"/>
    <cellStyle name="쉼표 [0] 3 2 2 5 6 4" xfId="13495"/>
    <cellStyle name="쉼표 [0] 3 2 2 5 6 4 2" xfId="30235"/>
    <cellStyle name="쉼표 [0] 3 2 2 5 6 4 3" xfId="46955"/>
    <cellStyle name="쉼표 [0] 3 2 2 5 6 5" xfId="16915"/>
    <cellStyle name="쉼표 [0] 3 2 2 5 6 5 2" xfId="33655"/>
    <cellStyle name="쉼표 [0] 3 2 2 5 6 5 3" xfId="50375"/>
    <cellStyle name="쉼표 [0] 3 2 2 5 6 6" xfId="20399"/>
    <cellStyle name="쉼표 [0] 3 2 2 5 6 7" xfId="36715"/>
    <cellStyle name="쉼표 [0] 3 2 2 5 7" xfId="4075"/>
    <cellStyle name="쉼표 [0] 3 2 2 5 7 2" xfId="7495"/>
    <cellStyle name="쉼표 [0] 3 2 2 5 7 2 2" xfId="24235"/>
    <cellStyle name="쉼표 [0] 3 2 2 5 7 2 3" xfId="40955"/>
    <cellStyle name="쉼표 [0] 3 2 2 5 7 3" xfId="10915"/>
    <cellStyle name="쉼표 [0] 3 2 2 5 7 3 2" xfId="27655"/>
    <cellStyle name="쉼표 [0] 3 2 2 5 7 3 3" xfId="44375"/>
    <cellStyle name="쉼표 [0] 3 2 2 5 7 4" xfId="14335"/>
    <cellStyle name="쉼표 [0] 3 2 2 5 7 4 2" xfId="31075"/>
    <cellStyle name="쉼표 [0] 3 2 2 5 7 4 3" xfId="47795"/>
    <cellStyle name="쉼표 [0] 3 2 2 5 7 5" xfId="17819"/>
    <cellStyle name="쉼표 [0] 3 2 2 5 7 6" xfId="37535"/>
    <cellStyle name="쉼표 [0] 3 2 2 5 8" xfId="3675"/>
    <cellStyle name="쉼표 [0] 3 2 2 5 8 2" xfId="20815"/>
    <cellStyle name="쉼표 [0] 3 2 2 5 8 3" xfId="37135"/>
    <cellStyle name="쉼표 [0] 3 2 2 5 9" xfId="7075"/>
    <cellStyle name="쉼표 [0] 3 2 2 5 9 2" xfId="23815"/>
    <cellStyle name="쉼표 [0] 3 2 2 5 9 3" xfId="40535"/>
    <cellStyle name="쉼표 [0] 3 2 2 6" xfId="668"/>
    <cellStyle name="쉼표 [0] 3 2 2 6 10" xfId="10515"/>
    <cellStyle name="쉼표 [0] 3 2 2 6 10 2" xfId="27255"/>
    <cellStyle name="쉼표 [0] 3 2 2 6 10 3" xfId="43975"/>
    <cellStyle name="쉼표 [0] 3 2 2 6 11" xfId="13935"/>
    <cellStyle name="쉼표 [0] 3 2 2 6 11 2" xfId="30675"/>
    <cellStyle name="쉼표 [0] 3 2 2 6 11 3" xfId="47395"/>
    <cellStyle name="쉼표 [0] 3 2 2 6 12" xfId="17419"/>
    <cellStyle name="쉼표 [0] 3 2 2 6 13" xfId="34155"/>
    <cellStyle name="쉼표 [0] 3 2 2 6 2" xfId="888"/>
    <cellStyle name="쉼표 [0] 3 2 2 6 2 10" xfId="14155"/>
    <cellStyle name="쉼표 [0] 3 2 2 6 2 10 2" xfId="30895"/>
    <cellStyle name="쉼표 [0] 3 2 2 6 2 10 3" xfId="47615"/>
    <cellStyle name="쉼표 [0] 3 2 2 6 2 11" xfId="17639"/>
    <cellStyle name="쉼표 [0] 3 2 2 6 2 12" xfId="34375"/>
    <cellStyle name="쉼표 [0] 3 2 2 6 2 2" xfId="1355"/>
    <cellStyle name="쉼표 [0] 3 2 2 6 2 2 2" xfId="2635"/>
    <cellStyle name="쉼표 [0] 3 2 2 6 2 2 2 2" xfId="6035"/>
    <cellStyle name="쉼표 [0] 3 2 2 6 2 2 2 2 2" xfId="22775"/>
    <cellStyle name="쉼표 [0] 3 2 2 6 2 2 2 2 3" xfId="39495"/>
    <cellStyle name="쉼표 [0] 3 2 2 6 2 2 2 3" xfId="9455"/>
    <cellStyle name="쉼표 [0] 3 2 2 6 2 2 2 3 2" xfId="26195"/>
    <cellStyle name="쉼표 [0] 3 2 2 6 2 2 2 3 3" xfId="42915"/>
    <cellStyle name="쉼표 [0] 3 2 2 6 2 2 2 4" xfId="12875"/>
    <cellStyle name="쉼표 [0] 3 2 2 6 2 2 2 4 2" xfId="29615"/>
    <cellStyle name="쉼표 [0] 3 2 2 6 2 2 2 4 3" xfId="46335"/>
    <cellStyle name="쉼표 [0] 3 2 2 6 2 2 2 5" xfId="16295"/>
    <cellStyle name="쉼표 [0] 3 2 2 6 2 2 2 5 2" xfId="33035"/>
    <cellStyle name="쉼표 [0] 3 2 2 6 2 2 2 5 3" xfId="49755"/>
    <cellStyle name="쉼표 [0] 3 2 2 6 2 2 2 6" xfId="19779"/>
    <cellStyle name="쉼표 [0] 3 2 2 6 2 2 2 7" xfId="36095"/>
    <cellStyle name="쉼표 [0] 3 2 2 6 2 2 3" xfId="4755"/>
    <cellStyle name="쉼표 [0] 3 2 2 6 2 2 3 2" xfId="21495"/>
    <cellStyle name="쉼표 [0] 3 2 2 6 2 2 3 3" xfId="38215"/>
    <cellStyle name="쉼표 [0] 3 2 2 6 2 2 4" xfId="8175"/>
    <cellStyle name="쉼표 [0] 3 2 2 6 2 2 4 2" xfId="24915"/>
    <cellStyle name="쉼표 [0] 3 2 2 6 2 2 4 3" xfId="41635"/>
    <cellStyle name="쉼표 [0] 3 2 2 6 2 2 5" xfId="11595"/>
    <cellStyle name="쉼표 [0] 3 2 2 6 2 2 5 2" xfId="28335"/>
    <cellStyle name="쉼표 [0] 3 2 2 6 2 2 5 3" xfId="45055"/>
    <cellStyle name="쉼표 [0] 3 2 2 6 2 2 6" xfId="15015"/>
    <cellStyle name="쉼표 [0] 3 2 2 6 2 2 6 2" xfId="31755"/>
    <cellStyle name="쉼표 [0] 3 2 2 6 2 2 6 3" xfId="48475"/>
    <cellStyle name="쉼표 [0] 3 2 2 6 2 2 7" xfId="18499"/>
    <cellStyle name="쉼표 [0] 3 2 2 6 2 2 8" xfId="34815"/>
    <cellStyle name="쉼표 [0] 3 2 2 6 2 3" xfId="1755"/>
    <cellStyle name="쉼표 [0] 3 2 2 6 2 3 2" xfId="3035"/>
    <cellStyle name="쉼표 [0] 3 2 2 6 2 3 2 2" xfId="6435"/>
    <cellStyle name="쉼표 [0] 3 2 2 6 2 3 2 2 2" xfId="23175"/>
    <cellStyle name="쉼표 [0] 3 2 2 6 2 3 2 2 3" xfId="39895"/>
    <cellStyle name="쉼표 [0] 3 2 2 6 2 3 2 3" xfId="9855"/>
    <cellStyle name="쉼표 [0] 3 2 2 6 2 3 2 3 2" xfId="26595"/>
    <cellStyle name="쉼표 [0] 3 2 2 6 2 3 2 3 3" xfId="43315"/>
    <cellStyle name="쉼표 [0] 3 2 2 6 2 3 2 4" xfId="13275"/>
    <cellStyle name="쉼표 [0] 3 2 2 6 2 3 2 4 2" xfId="30015"/>
    <cellStyle name="쉼표 [0] 3 2 2 6 2 3 2 4 3" xfId="46735"/>
    <cellStyle name="쉼표 [0] 3 2 2 6 2 3 2 5" xfId="16695"/>
    <cellStyle name="쉼표 [0] 3 2 2 6 2 3 2 5 2" xfId="33435"/>
    <cellStyle name="쉼표 [0] 3 2 2 6 2 3 2 5 3" xfId="50155"/>
    <cellStyle name="쉼표 [0] 3 2 2 6 2 3 2 6" xfId="20179"/>
    <cellStyle name="쉼표 [0] 3 2 2 6 2 3 2 7" xfId="36495"/>
    <cellStyle name="쉼표 [0] 3 2 2 6 2 3 3" xfId="5155"/>
    <cellStyle name="쉼표 [0] 3 2 2 6 2 3 3 2" xfId="21895"/>
    <cellStyle name="쉼표 [0] 3 2 2 6 2 3 3 3" xfId="38615"/>
    <cellStyle name="쉼표 [0] 3 2 2 6 2 3 4" xfId="8575"/>
    <cellStyle name="쉼표 [0] 3 2 2 6 2 3 4 2" xfId="25315"/>
    <cellStyle name="쉼표 [0] 3 2 2 6 2 3 4 3" xfId="42035"/>
    <cellStyle name="쉼표 [0] 3 2 2 6 2 3 5" xfId="11995"/>
    <cellStyle name="쉼표 [0] 3 2 2 6 2 3 5 2" xfId="28735"/>
    <cellStyle name="쉼표 [0] 3 2 2 6 2 3 5 3" xfId="45455"/>
    <cellStyle name="쉼표 [0] 3 2 2 6 2 3 6" xfId="15415"/>
    <cellStyle name="쉼표 [0] 3 2 2 6 2 3 6 2" xfId="32155"/>
    <cellStyle name="쉼표 [0] 3 2 2 6 2 3 6 3" xfId="48875"/>
    <cellStyle name="쉼표 [0] 3 2 2 6 2 3 7" xfId="18899"/>
    <cellStyle name="쉼표 [0] 3 2 2 6 2 3 8" xfId="35215"/>
    <cellStyle name="쉼표 [0] 3 2 2 6 2 4" xfId="2175"/>
    <cellStyle name="쉼표 [0] 3 2 2 6 2 4 2" xfId="5575"/>
    <cellStyle name="쉼표 [0] 3 2 2 6 2 4 2 2" xfId="22315"/>
    <cellStyle name="쉼표 [0] 3 2 2 6 2 4 2 3" xfId="39035"/>
    <cellStyle name="쉼표 [0] 3 2 2 6 2 4 3" xfId="8995"/>
    <cellStyle name="쉼표 [0] 3 2 2 6 2 4 3 2" xfId="25735"/>
    <cellStyle name="쉼표 [0] 3 2 2 6 2 4 3 3" xfId="42455"/>
    <cellStyle name="쉼표 [0] 3 2 2 6 2 4 4" xfId="12415"/>
    <cellStyle name="쉼표 [0] 3 2 2 6 2 4 4 2" xfId="29155"/>
    <cellStyle name="쉼표 [0] 3 2 2 6 2 4 4 3" xfId="45875"/>
    <cellStyle name="쉼표 [0] 3 2 2 6 2 4 5" xfId="15835"/>
    <cellStyle name="쉼표 [0] 3 2 2 6 2 4 5 2" xfId="32575"/>
    <cellStyle name="쉼표 [0] 3 2 2 6 2 4 5 3" xfId="49295"/>
    <cellStyle name="쉼표 [0] 3 2 2 6 2 4 6" xfId="19319"/>
    <cellStyle name="쉼표 [0] 3 2 2 6 2 4 7" xfId="35635"/>
    <cellStyle name="쉼표 [0] 3 2 2 6 2 5" xfId="3495"/>
    <cellStyle name="쉼표 [0] 3 2 2 6 2 5 2" xfId="6895"/>
    <cellStyle name="쉼표 [0] 3 2 2 6 2 5 2 2" xfId="23635"/>
    <cellStyle name="쉼표 [0] 3 2 2 6 2 5 2 3" xfId="40355"/>
    <cellStyle name="쉼표 [0] 3 2 2 6 2 5 3" xfId="10315"/>
    <cellStyle name="쉼표 [0] 3 2 2 6 2 5 3 2" xfId="27055"/>
    <cellStyle name="쉼표 [0] 3 2 2 6 2 5 3 3" xfId="43775"/>
    <cellStyle name="쉼표 [0] 3 2 2 6 2 5 4" xfId="13735"/>
    <cellStyle name="쉼표 [0] 3 2 2 6 2 5 4 2" xfId="30475"/>
    <cellStyle name="쉼표 [0] 3 2 2 6 2 5 4 3" xfId="47195"/>
    <cellStyle name="쉼표 [0] 3 2 2 6 2 5 5" xfId="17155"/>
    <cellStyle name="쉼표 [0] 3 2 2 6 2 5 5 2" xfId="33895"/>
    <cellStyle name="쉼표 [0] 3 2 2 6 2 5 5 3" xfId="50615"/>
    <cellStyle name="쉼표 [0] 3 2 2 6 2 5 6" xfId="20639"/>
    <cellStyle name="쉼표 [0] 3 2 2 6 2 5 7" xfId="36955"/>
    <cellStyle name="쉼표 [0] 3 2 2 6 2 6" xfId="4315"/>
    <cellStyle name="쉼표 [0] 3 2 2 6 2 6 2" xfId="7735"/>
    <cellStyle name="쉼표 [0] 3 2 2 6 2 6 2 2" xfId="24475"/>
    <cellStyle name="쉼표 [0] 3 2 2 6 2 6 2 3" xfId="41195"/>
    <cellStyle name="쉼표 [0] 3 2 2 6 2 6 3" xfId="11155"/>
    <cellStyle name="쉼표 [0] 3 2 2 6 2 6 3 2" xfId="27895"/>
    <cellStyle name="쉼표 [0] 3 2 2 6 2 6 3 3" xfId="44615"/>
    <cellStyle name="쉼표 [0] 3 2 2 6 2 6 4" xfId="14575"/>
    <cellStyle name="쉼표 [0] 3 2 2 6 2 6 4 2" xfId="31315"/>
    <cellStyle name="쉼표 [0] 3 2 2 6 2 6 4 3" xfId="48035"/>
    <cellStyle name="쉼표 [0] 3 2 2 6 2 6 5" xfId="18059"/>
    <cellStyle name="쉼표 [0] 3 2 2 6 2 6 6" xfId="37775"/>
    <cellStyle name="쉼표 [0] 3 2 2 6 2 7" xfId="3915"/>
    <cellStyle name="쉼표 [0] 3 2 2 6 2 7 2" xfId="21055"/>
    <cellStyle name="쉼표 [0] 3 2 2 6 2 7 3" xfId="37375"/>
    <cellStyle name="쉼표 [0] 3 2 2 6 2 8" xfId="7315"/>
    <cellStyle name="쉼표 [0] 3 2 2 6 2 8 2" xfId="24055"/>
    <cellStyle name="쉼표 [0] 3 2 2 6 2 8 3" xfId="40775"/>
    <cellStyle name="쉼표 [0] 3 2 2 6 2 9" xfId="10735"/>
    <cellStyle name="쉼표 [0] 3 2 2 6 2 9 2" xfId="27475"/>
    <cellStyle name="쉼표 [0] 3 2 2 6 2 9 3" xfId="44195"/>
    <cellStyle name="쉼표 [0] 3 2 2 6 3" xfId="1195"/>
    <cellStyle name="쉼표 [0] 3 2 2 6 3 2" xfId="2475"/>
    <cellStyle name="쉼표 [0] 3 2 2 6 3 2 2" xfId="5875"/>
    <cellStyle name="쉼표 [0] 3 2 2 6 3 2 2 2" xfId="22615"/>
    <cellStyle name="쉼표 [0] 3 2 2 6 3 2 2 3" xfId="39335"/>
    <cellStyle name="쉼표 [0] 3 2 2 6 3 2 3" xfId="9295"/>
    <cellStyle name="쉼표 [0] 3 2 2 6 3 2 3 2" xfId="26035"/>
    <cellStyle name="쉼표 [0] 3 2 2 6 3 2 3 3" xfId="42755"/>
    <cellStyle name="쉼표 [0] 3 2 2 6 3 2 4" xfId="12715"/>
    <cellStyle name="쉼표 [0] 3 2 2 6 3 2 4 2" xfId="29455"/>
    <cellStyle name="쉼표 [0] 3 2 2 6 3 2 4 3" xfId="46175"/>
    <cellStyle name="쉼표 [0] 3 2 2 6 3 2 5" xfId="16135"/>
    <cellStyle name="쉼표 [0] 3 2 2 6 3 2 5 2" xfId="32875"/>
    <cellStyle name="쉼표 [0] 3 2 2 6 3 2 5 3" xfId="49595"/>
    <cellStyle name="쉼표 [0] 3 2 2 6 3 2 6" xfId="19619"/>
    <cellStyle name="쉼표 [0] 3 2 2 6 3 2 7" xfId="35935"/>
    <cellStyle name="쉼표 [0] 3 2 2 6 3 3" xfId="4595"/>
    <cellStyle name="쉼표 [0] 3 2 2 6 3 3 2" xfId="21335"/>
    <cellStyle name="쉼표 [0] 3 2 2 6 3 3 3" xfId="38055"/>
    <cellStyle name="쉼표 [0] 3 2 2 6 3 4" xfId="8015"/>
    <cellStyle name="쉼표 [0] 3 2 2 6 3 4 2" xfId="24755"/>
    <cellStyle name="쉼표 [0] 3 2 2 6 3 4 3" xfId="41475"/>
    <cellStyle name="쉼표 [0] 3 2 2 6 3 5" xfId="11435"/>
    <cellStyle name="쉼표 [0] 3 2 2 6 3 5 2" xfId="28175"/>
    <cellStyle name="쉼표 [0] 3 2 2 6 3 5 3" xfId="44895"/>
    <cellStyle name="쉼표 [0] 3 2 2 6 3 6" xfId="14855"/>
    <cellStyle name="쉼표 [0] 3 2 2 6 3 6 2" xfId="31595"/>
    <cellStyle name="쉼표 [0] 3 2 2 6 3 6 3" xfId="48315"/>
    <cellStyle name="쉼표 [0] 3 2 2 6 3 7" xfId="18339"/>
    <cellStyle name="쉼표 [0] 3 2 2 6 3 8" xfId="34655"/>
    <cellStyle name="쉼표 [0] 3 2 2 6 4" xfId="1535"/>
    <cellStyle name="쉼표 [0] 3 2 2 6 4 2" xfId="2815"/>
    <cellStyle name="쉼표 [0] 3 2 2 6 4 2 2" xfId="6215"/>
    <cellStyle name="쉼표 [0] 3 2 2 6 4 2 2 2" xfId="22955"/>
    <cellStyle name="쉼표 [0] 3 2 2 6 4 2 2 3" xfId="39675"/>
    <cellStyle name="쉼표 [0] 3 2 2 6 4 2 3" xfId="9635"/>
    <cellStyle name="쉼표 [0] 3 2 2 6 4 2 3 2" xfId="26375"/>
    <cellStyle name="쉼표 [0] 3 2 2 6 4 2 3 3" xfId="43095"/>
    <cellStyle name="쉼표 [0] 3 2 2 6 4 2 4" xfId="13055"/>
    <cellStyle name="쉼표 [0] 3 2 2 6 4 2 4 2" xfId="29795"/>
    <cellStyle name="쉼표 [0] 3 2 2 6 4 2 4 3" xfId="46515"/>
    <cellStyle name="쉼표 [0] 3 2 2 6 4 2 5" xfId="16475"/>
    <cellStyle name="쉼표 [0] 3 2 2 6 4 2 5 2" xfId="33215"/>
    <cellStyle name="쉼표 [0] 3 2 2 6 4 2 5 3" xfId="49935"/>
    <cellStyle name="쉼표 [0] 3 2 2 6 4 2 6" xfId="19959"/>
    <cellStyle name="쉼표 [0] 3 2 2 6 4 2 7" xfId="36275"/>
    <cellStyle name="쉼표 [0] 3 2 2 6 4 3" xfId="4935"/>
    <cellStyle name="쉼표 [0] 3 2 2 6 4 3 2" xfId="21675"/>
    <cellStyle name="쉼표 [0] 3 2 2 6 4 3 3" xfId="38395"/>
    <cellStyle name="쉼표 [0] 3 2 2 6 4 4" xfId="8355"/>
    <cellStyle name="쉼표 [0] 3 2 2 6 4 4 2" xfId="25095"/>
    <cellStyle name="쉼표 [0] 3 2 2 6 4 4 3" xfId="41815"/>
    <cellStyle name="쉼표 [0] 3 2 2 6 4 5" xfId="11775"/>
    <cellStyle name="쉼표 [0] 3 2 2 6 4 5 2" xfId="28515"/>
    <cellStyle name="쉼표 [0] 3 2 2 6 4 5 3" xfId="45235"/>
    <cellStyle name="쉼표 [0] 3 2 2 6 4 6" xfId="15195"/>
    <cellStyle name="쉼표 [0] 3 2 2 6 4 6 2" xfId="31935"/>
    <cellStyle name="쉼표 [0] 3 2 2 6 4 6 3" xfId="48655"/>
    <cellStyle name="쉼표 [0] 3 2 2 6 4 7" xfId="18679"/>
    <cellStyle name="쉼표 [0] 3 2 2 6 4 8" xfId="34995"/>
    <cellStyle name="쉼표 [0] 3 2 2 6 5" xfId="1955"/>
    <cellStyle name="쉼표 [0] 3 2 2 6 5 2" xfId="5355"/>
    <cellStyle name="쉼표 [0] 3 2 2 6 5 2 2" xfId="22095"/>
    <cellStyle name="쉼표 [0] 3 2 2 6 5 2 3" xfId="38815"/>
    <cellStyle name="쉼표 [0] 3 2 2 6 5 3" xfId="8775"/>
    <cellStyle name="쉼표 [0] 3 2 2 6 5 3 2" xfId="25515"/>
    <cellStyle name="쉼표 [0] 3 2 2 6 5 3 3" xfId="42235"/>
    <cellStyle name="쉼표 [0] 3 2 2 6 5 4" xfId="12195"/>
    <cellStyle name="쉼표 [0] 3 2 2 6 5 4 2" xfId="28935"/>
    <cellStyle name="쉼표 [0] 3 2 2 6 5 4 3" xfId="45655"/>
    <cellStyle name="쉼표 [0] 3 2 2 6 5 5" xfId="15615"/>
    <cellStyle name="쉼표 [0] 3 2 2 6 5 5 2" xfId="32355"/>
    <cellStyle name="쉼표 [0] 3 2 2 6 5 5 3" xfId="49075"/>
    <cellStyle name="쉼표 [0] 3 2 2 6 5 6" xfId="19099"/>
    <cellStyle name="쉼표 [0] 3 2 2 6 5 7" xfId="35415"/>
    <cellStyle name="쉼표 [0] 3 2 2 6 6" xfId="3275"/>
    <cellStyle name="쉼표 [0] 3 2 2 6 6 2" xfId="6675"/>
    <cellStyle name="쉼표 [0] 3 2 2 6 6 2 2" xfId="23415"/>
    <cellStyle name="쉼표 [0] 3 2 2 6 6 2 3" xfId="40135"/>
    <cellStyle name="쉼표 [0] 3 2 2 6 6 3" xfId="10095"/>
    <cellStyle name="쉼표 [0] 3 2 2 6 6 3 2" xfId="26835"/>
    <cellStyle name="쉼표 [0] 3 2 2 6 6 3 3" xfId="43555"/>
    <cellStyle name="쉼표 [0] 3 2 2 6 6 4" xfId="13515"/>
    <cellStyle name="쉼표 [0] 3 2 2 6 6 4 2" xfId="30255"/>
    <cellStyle name="쉼표 [0] 3 2 2 6 6 4 3" xfId="46975"/>
    <cellStyle name="쉼표 [0] 3 2 2 6 6 5" xfId="16935"/>
    <cellStyle name="쉼표 [0] 3 2 2 6 6 5 2" xfId="33675"/>
    <cellStyle name="쉼표 [0] 3 2 2 6 6 5 3" xfId="50395"/>
    <cellStyle name="쉼표 [0] 3 2 2 6 6 6" xfId="20419"/>
    <cellStyle name="쉼표 [0] 3 2 2 6 6 7" xfId="36735"/>
    <cellStyle name="쉼표 [0] 3 2 2 6 7" xfId="4095"/>
    <cellStyle name="쉼표 [0] 3 2 2 6 7 2" xfId="7515"/>
    <cellStyle name="쉼표 [0] 3 2 2 6 7 2 2" xfId="24255"/>
    <cellStyle name="쉼표 [0] 3 2 2 6 7 2 3" xfId="40975"/>
    <cellStyle name="쉼표 [0] 3 2 2 6 7 3" xfId="10935"/>
    <cellStyle name="쉼표 [0] 3 2 2 6 7 3 2" xfId="27675"/>
    <cellStyle name="쉼표 [0] 3 2 2 6 7 3 3" xfId="44395"/>
    <cellStyle name="쉼표 [0] 3 2 2 6 7 4" xfId="14355"/>
    <cellStyle name="쉼표 [0] 3 2 2 6 7 4 2" xfId="31095"/>
    <cellStyle name="쉼표 [0] 3 2 2 6 7 4 3" xfId="47815"/>
    <cellStyle name="쉼표 [0] 3 2 2 6 7 5" xfId="17839"/>
    <cellStyle name="쉼표 [0] 3 2 2 6 7 6" xfId="37555"/>
    <cellStyle name="쉼표 [0] 3 2 2 6 8" xfId="3695"/>
    <cellStyle name="쉼표 [0] 3 2 2 6 8 2" xfId="20835"/>
    <cellStyle name="쉼표 [0] 3 2 2 6 8 3" xfId="37155"/>
    <cellStyle name="쉼표 [0] 3 2 2 6 9" xfId="7095"/>
    <cellStyle name="쉼표 [0] 3 2 2 6 9 2" xfId="23835"/>
    <cellStyle name="쉼표 [0] 3 2 2 6 9 3" xfId="40555"/>
    <cellStyle name="쉼표 [0] 3 2 2 7" xfId="708"/>
    <cellStyle name="쉼표 [0] 3 2 2 7 10" xfId="10555"/>
    <cellStyle name="쉼표 [0] 3 2 2 7 10 2" xfId="27295"/>
    <cellStyle name="쉼표 [0] 3 2 2 7 10 3" xfId="44015"/>
    <cellStyle name="쉼표 [0] 3 2 2 7 11" xfId="13975"/>
    <cellStyle name="쉼표 [0] 3 2 2 7 11 2" xfId="30715"/>
    <cellStyle name="쉼표 [0] 3 2 2 7 11 3" xfId="47435"/>
    <cellStyle name="쉼표 [0] 3 2 2 7 12" xfId="17459"/>
    <cellStyle name="쉼표 [0] 3 2 2 7 13" xfId="34195"/>
    <cellStyle name="쉼표 [0] 3 2 2 7 2" xfId="928"/>
    <cellStyle name="쉼표 [0] 3 2 2 7 2 10" xfId="14195"/>
    <cellStyle name="쉼표 [0] 3 2 2 7 2 10 2" xfId="30935"/>
    <cellStyle name="쉼표 [0] 3 2 2 7 2 10 3" xfId="47655"/>
    <cellStyle name="쉼표 [0] 3 2 2 7 2 11" xfId="17679"/>
    <cellStyle name="쉼표 [0] 3 2 2 7 2 12" xfId="34415"/>
    <cellStyle name="쉼표 [0] 3 2 2 7 2 2" xfId="1395"/>
    <cellStyle name="쉼표 [0] 3 2 2 7 2 2 2" xfId="2675"/>
    <cellStyle name="쉼표 [0] 3 2 2 7 2 2 2 2" xfId="6075"/>
    <cellStyle name="쉼표 [0] 3 2 2 7 2 2 2 2 2" xfId="22815"/>
    <cellStyle name="쉼표 [0] 3 2 2 7 2 2 2 2 3" xfId="39535"/>
    <cellStyle name="쉼표 [0] 3 2 2 7 2 2 2 3" xfId="9495"/>
    <cellStyle name="쉼표 [0] 3 2 2 7 2 2 2 3 2" xfId="26235"/>
    <cellStyle name="쉼표 [0] 3 2 2 7 2 2 2 3 3" xfId="42955"/>
    <cellStyle name="쉼표 [0] 3 2 2 7 2 2 2 4" xfId="12915"/>
    <cellStyle name="쉼표 [0] 3 2 2 7 2 2 2 4 2" xfId="29655"/>
    <cellStyle name="쉼표 [0] 3 2 2 7 2 2 2 4 3" xfId="46375"/>
    <cellStyle name="쉼표 [0] 3 2 2 7 2 2 2 5" xfId="16335"/>
    <cellStyle name="쉼표 [0] 3 2 2 7 2 2 2 5 2" xfId="33075"/>
    <cellStyle name="쉼표 [0] 3 2 2 7 2 2 2 5 3" xfId="49795"/>
    <cellStyle name="쉼표 [0] 3 2 2 7 2 2 2 6" xfId="19819"/>
    <cellStyle name="쉼표 [0] 3 2 2 7 2 2 2 7" xfId="36135"/>
    <cellStyle name="쉼표 [0] 3 2 2 7 2 2 3" xfId="4795"/>
    <cellStyle name="쉼표 [0] 3 2 2 7 2 2 3 2" xfId="21535"/>
    <cellStyle name="쉼표 [0] 3 2 2 7 2 2 3 3" xfId="38255"/>
    <cellStyle name="쉼표 [0] 3 2 2 7 2 2 4" xfId="8215"/>
    <cellStyle name="쉼표 [0] 3 2 2 7 2 2 4 2" xfId="24955"/>
    <cellStyle name="쉼표 [0] 3 2 2 7 2 2 4 3" xfId="41675"/>
    <cellStyle name="쉼표 [0] 3 2 2 7 2 2 5" xfId="11635"/>
    <cellStyle name="쉼표 [0] 3 2 2 7 2 2 5 2" xfId="28375"/>
    <cellStyle name="쉼표 [0] 3 2 2 7 2 2 5 3" xfId="45095"/>
    <cellStyle name="쉼표 [0] 3 2 2 7 2 2 6" xfId="15055"/>
    <cellStyle name="쉼표 [0] 3 2 2 7 2 2 6 2" xfId="31795"/>
    <cellStyle name="쉼표 [0] 3 2 2 7 2 2 6 3" xfId="48515"/>
    <cellStyle name="쉼표 [0] 3 2 2 7 2 2 7" xfId="18539"/>
    <cellStyle name="쉼표 [0] 3 2 2 7 2 2 8" xfId="34855"/>
    <cellStyle name="쉼표 [0] 3 2 2 7 2 3" xfId="1795"/>
    <cellStyle name="쉼표 [0] 3 2 2 7 2 3 2" xfId="3075"/>
    <cellStyle name="쉼표 [0] 3 2 2 7 2 3 2 2" xfId="6475"/>
    <cellStyle name="쉼표 [0] 3 2 2 7 2 3 2 2 2" xfId="23215"/>
    <cellStyle name="쉼표 [0] 3 2 2 7 2 3 2 2 3" xfId="39935"/>
    <cellStyle name="쉼표 [0] 3 2 2 7 2 3 2 3" xfId="9895"/>
    <cellStyle name="쉼표 [0] 3 2 2 7 2 3 2 3 2" xfId="26635"/>
    <cellStyle name="쉼표 [0] 3 2 2 7 2 3 2 3 3" xfId="43355"/>
    <cellStyle name="쉼표 [0] 3 2 2 7 2 3 2 4" xfId="13315"/>
    <cellStyle name="쉼표 [0] 3 2 2 7 2 3 2 4 2" xfId="30055"/>
    <cellStyle name="쉼표 [0] 3 2 2 7 2 3 2 4 3" xfId="46775"/>
    <cellStyle name="쉼표 [0] 3 2 2 7 2 3 2 5" xfId="16735"/>
    <cellStyle name="쉼표 [0] 3 2 2 7 2 3 2 5 2" xfId="33475"/>
    <cellStyle name="쉼표 [0] 3 2 2 7 2 3 2 5 3" xfId="50195"/>
    <cellStyle name="쉼표 [0] 3 2 2 7 2 3 2 6" xfId="20219"/>
    <cellStyle name="쉼표 [0] 3 2 2 7 2 3 2 7" xfId="36535"/>
    <cellStyle name="쉼표 [0] 3 2 2 7 2 3 3" xfId="5195"/>
    <cellStyle name="쉼표 [0] 3 2 2 7 2 3 3 2" xfId="21935"/>
    <cellStyle name="쉼표 [0] 3 2 2 7 2 3 3 3" xfId="38655"/>
    <cellStyle name="쉼표 [0] 3 2 2 7 2 3 4" xfId="8615"/>
    <cellStyle name="쉼표 [0] 3 2 2 7 2 3 4 2" xfId="25355"/>
    <cellStyle name="쉼표 [0] 3 2 2 7 2 3 4 3" xfId="42075"/>
    <cellStyle name="쉼표 [0] 3 2 2 7 2 3 5" xfId="12035"/>
    <cellStyle name="쉼표 [0] 3 2 2 7 2 3 5 2" xfId="28775"/>
    <cellStyle name="쉼표 [0] 3 2 2 7 2 3 5 3" xfId="45495"/>
    <cellStyle name="쉼표 [0] 3 2 2 7 2 3 6" xfId="15455"/>
    <cellStyle name="쉼표 [0] 3 2 2 7 2 3 6 2" xfId="32195"/>
    <cellStyle name="쉼표 [0] 3 2 2 7 2 3 6 3" xfId="48915"/>
    <cellStyle name="쉼표 [0] 3 2 2 7 2 3 7" xfId="18939"/>
    <cellStyle name="쉼표 [0] 3 2 2 7 2 3 8" xfId="35255"/>
    <cellStyle name="쉼표 [0] 3 2 2 7 2 4" xfId="2215"/>
    <cellStyle name="쉼표 [0] 3 2 2 7 2 4 2" xfId="5615"/>
    <cellStyle name="쉼표 [0] 3 2 2 7 2 4 2 2" xfId="22355"/>
    <cellStyle name="쉼표 [0] 3 2 2 7 2 4 2 3" xfId="39075"/>
    <cellStyle name="쉼표 [0] 3 2 2 7 2 4 3" xfId="9035"/>
    <cellStyle name="쉼표 [0] 3 2 2 7 2 4 3 2" xfId="25775"/>
    <cellStyle name="쉼표 [0] 3 2 2 7 2 4 3 3" xfId="42495"/>
    <cellStyle name="쉼표 [0] 3 2 2 7 2 4 4" xfId="12455"/>
    <cellStyle name="쉼표 [0] 3 2 2 7 2 4 4 2" xfId="29195"/>
    <cellStyle name="쉼표 [0] 3 2 2 7 2 4 4 3" xfId="45915"/>
    <cellStyle name="쉼표 [0] 3 2 2 7 2 4 5" xfId="15875"/>
    <cellStyle name="쉼표 [0] 3 2 2 7 2 4 5 2" xfId="32615"/>
    <cellStyle name="쉼표 [0] 3 2 2 7 2 4 5 3" xfId="49335"/>
    <cellStyle name="쉼표 [0] 3 2 2 7 2 4 6" xfId="19359"/>
    <cellStyle name="쉼표 [0] 3 2 2 7 2 4 7" xfId="35675"/>
    <cellStyle name="쉼표 [0] 3 2 2 7 2 5" xfId="3535"/>
    <cellStyle name="쉼표 [0] 3 2 2 7 2 5 2" xfId="6935"/>
    <cellStyle name="쉼표 [0] 3 2 2 7 2 5 2 2" xfId="23675"/>
    <cellStyle name="쉼표 [0] 3 2 2 7 2 5 2 3" xfId="40395"/>
    <cellStyle name="쉼표 [0] 3 2 2 7 2 5 3" xfId="10355"/>
    <cellStyle name="쉼표 [0] 3 2 2 7 2 5 3 2" xfId="27095"/>
    <cellStyle name="쉼표 [0] 3 2 2 7 2 5 3 3" xfId="43815"/>
    <cellStyle name="쉼표 [0] 3 2 2 7 2 5 4" xfId="13775"/>
    <cellStyle name="쉼표 [0] 3 2 2 7 2 5 4 2" xfId="30515"/>
    <cellStyle name="쉼표 [0] 3 2 2 7 2 5 4 3" xfId="47235"/>
    <cellStyle name="쉼표 [0] 3 2 2 7 2 5 5" xfId="17195"/>
    <cellStyle name="쉼표 [0] 3 2 2 7 2 5 5 2" xfId="33935"/>
    <cellStyle name="쉼표 [0] 3 2 2 7 2 5 5 3" xfId="50655"/>
    <cellStyle name="쉼표 [0] 3 2 2 7 2 5 6" xfId="20679"/>
    <cellStyle name="쉼표 [0] 3 2 2 7 2 5 7" xfId="36995"/>
    <cellStyle name="쉼표 [0] 3 2 2 7 2 6" xfId="4355"/>
    <cellStyle name="쉼표 [0] 3 2 2 7 2 6 2" xfId="7775"/>
    <cellStyle name="쉼표 [0] 3 2 2 7 2 6 2 2" xfId="24515"/>
    <cellStyle name="쉼표 [0] 3 2 2 7 2 6 2 3" xfId="41235"/>
    <cellStyle name="쉼표 [0] 3 2 2 7 2 6 3" xfId="11195"/>
    <cellStyle name="쉼표 [0] 3 2 2 7 2 6 3 2" xfId="27935"/>
    <cellStyle name="쉼표 [0] 3 2 2 7 2 6 3 3" xfId="44655"/>
    <cellStyle name="쉼표 [0] 3 2 2 7 2 6 4" xfId="14615"/>
    <cellStyle name="쉼표 [0] 3 2 2 7 2 6 4 2" xfId="31355"/>
    <cellStyle name="쉼표 [0] 3 2 2 7 2 6 4 3" xfId="48075"/>
    <cellStyle name="쉼표 [0] 3 2 2 7 2 6 5" xfId="18099"/>
    <cellStyle name="쉼표 [0] 3 2 2 7 2 6 6" xfId="37815"/>
    <cellStyle name="쉼표 [0] 3 2 2 7 2 7" xfId="3955"/>
    <cellStyle name="쉼표 [0] 3 2 2 7 2 7 2" xfId="21095"/>
    <cellStyle name="쉼표 [0] 3 2 2 7 2 7 3" xfId="37415"/>
    <cellStyle name="쉼표 [0] 3 2 2 7 2 8" xfId="7355"/>
    <cellStyle name="쉼표 [0] 3 2 2 7 2 8 2" xfId="24095"/>
    <cellStyle name="쉼표 [0] 3 2 2 7 2 8 3" xfId="40815"/>
    <cellStyle name="쉼표 [0] 3 2 2 7 2 9" xfId="10775"/>
    <cellStyle name="쉼표 [0] 3 2 2 7 2 9 2" xfId="27515"/>
    <cellStyle name="쉼표 [0] 3 2 2 7 2 9 3" xfId="44235"/>
    <cellStyle name="쉼표 [0] 3 2 2 7 3" xfId="1235"/>
    <cellStyle name="쉼표 [0] 3 2 2 7 3 2" xfId="2515"/>
    <cellStyle name="쉼표 [0] 3 2 2 7 3 2 2" xfId="5915"/>
    <cellStyle name="쉼표 [0] 3 2 2 7 3 2 2 2" xfId="22655"/>
    <cellStyle name="쉼표 [0] 3 2 2 7 3 2 2 3" xfId="39375"/>
    <cellStyle name="쉼표 [0] 3 2 2 7 3 2 3" xfId="9335"/>
    <cellStyle name="쉼표 [0] 3 2 2 7 3 2 3 2" xfId="26075"/>
    <cellStyle name="쉼표 [0] 3 2 2 7 3 2 3 3" xfId="42795"/>
    <cellStyle name="쉼표 [0] 3 2 2 7 3 2 4" xfId="12755"/>
    <cellStyle name="쉼표 [0] 3 2 2 7 3 2 4 2" xfId="29495"/>
    <cellStyle name="쉼표 [0] 3 2 2 7 3 2 4 3" xfId="46215"/>
    <cellStyle name="쉼표 [0] 3 2 2 7 3 2 5" xfId="16175"/>
    <cellStyle name="쉼표 [0] 3 2 2 7 3 2 5 2" xfId="32915"/>
    <cellStyle name="쉼표 [0] 3 2 2 7 3 2 5 3" xfId="49635"/>
    <cellStyle name="쉼표 [0] 3 2 2 7 3 2 6" xfId="19659"/>
    <cellStyle name="쉼표 [0] 3 2 2 7 3 2 7" xfId="35975"/>
    <cellStyle name="쉼표 [0] 3 2 2 7 3 3" xfId="4635"/>
    <cellStyle name="쉼표 [0] 3 2 2 7 3 3 2" xfId="21375"/>
    <cellStyle name="쉼표 [0] 3 2 2 7 3 3 3" xfId="38095"/>
    <cellStyle name="쉼표 [0] 3 2 2 7 3 4" xfId="8055"/>
    <cellStyle name="쉼표 [0] 3 2 2 7 3 4 2" xfId="24795"/>
    <cellStyle name="쉼표 [0] 3 2 2 7 3 4 3" xfId="41515"/>
    <cellStyle name="쉼표 [0] 3 2 2 7 3 5" xfId="11475"/>
    <cellStyle name="쉼표 [0] 3 2 2 7 3 5 2" xfId="28215"/>
    <cellStyle name="쉼표 [0] 3 2 2 7 3 5 3" xfId="44935"/>
    <cellStyle name="쉼표 [0] 3 2 2 7 3 6" xfId="14895"/>
    <cellStyle name="쉼표 [0] 3 2 2 7 3 6 2" xfId="31635"/>
    <cellStyle name="쉼표 [0] 3 2 2 7 3 6 3" xfId="48355"/>
    <cellStyle name="쉼표 [0] 3 2 2 7 3 7" xfId="18379"/>
    <cellStyle name="쉼표 [0] 3 2 2 7 3 8" xfId="34695"/>
    <cellStyle name="쉼표 [0] 3 2 2 7 4" xfId="1575"/>
    <cellStyle name="쉼표 [0] 3 2 2 7 4 2" xfId="2855"/>
    <cellStyle name="쉼표 [0] 3 2 2 7 4 2 2" xfId="6255"/>
    <cellStyle name="쉼표 [0] 3 2 2 7 4 2 2 2" xfId="22995"/>
    <cellStyle name="쉼표 [0] 3 2 2 7 4 2 2 3" xfId="39715"/>
    <cellStyle name="쉼표 [0] 3 2 2 7 4 2 3" xfId="9675"/>
    <cellStyle name="쉼표 [0] 3 2 2 7 4 2 3 2" xfId="26415"/>
    <cellStyle name="쉼표 [0] 3 2 2 7 4 2 3 3" xfId="43135"/>
    <cellStyle name="쉼표 [0] 3 2 2 7 4 2 4" xfId="13095"/>
    <cellStyle name="쉼표 [0] 3 2 2 7 4 2 4 2" xfId="29835"/>
    <cellStyle name="쉼표 [0] 3 2 2 7 4 2 4 3" xfId="46555"/>
    <cellStyle name="쉼표 [0] 3 2 2 7 4 2 5" xfId="16515"/>
    <cellStyle name="쉼표 [0] 3 2 2 7 4 2 5 2" xfId="33255"/>
    <cellStyle name="쉼표 [0] 3 2 2 7 4 2 5 3" xfId="49975"/>
    <cellStyle name="쉼표 [0] 3 2 2 7 4 2 6" xfId="19999"/>
    <cellStyle name="쉼표 [0] 3 2 2 7 4 2 7" xfId="36315"/>
    <cellStyle name="쉼표 [0] 3 2 2 7 4 3" xfId="4975"/>
    <cellStyle name="쉼표 [0] 3 2 2 7 4 3 2" xfId="21715"/>
    <cellStyle name="쉼표 [0] 3 2 2 7 4 3 3" xfId="38435"/>
    <cellStyle name="쉼표 [0] 3 2 2 7 4 4" xfId="8395"/>
    <cellStyle name="쉼표 [0] 3 2 2 7 4 4 2" xfId="25135"/>
    <cellStyle name="쉼표 [0] 3 2 2 7 4 4 3" xfId="41855"/>
    <cellStyle name="쉼표 [0] 3 2 2 7 4 5" xfId="11815"/>
    <cellStyle name="쉼표 [0] 3 2 2 7 4 5 2" xfId="28555"/>
    <cellStyle name="쉼표 [0] 3 2 2 7 4 5 3" xfId="45275"/>
    <cellStyle name="쉼표 [0] 3 2 2 7 4 6" xfId="15235"/>
    <cellStyle name="쉼표 [0] 3 2 2 7 4 6 2" xfId="31975"/>
    <cellStyle name="쉼표 [0] 3 2 2 7 4 6 3" xfId="48695"/>
    <cellStyle name="쉼표 [0] 3 2 2 7 4 7" xfId="18719"/>
    <cellStyle name="쉼표 [0] 3 2 2 7 4 8" xfId="35035"/>
    <cellStyle name="쉼표 [0] 3 2 2 7 5" xfId="1995"/>
    <cellStyle name="쉼표 [0] 3 2 2 7 5 2" xfId="5395"/>
    <cellStyle name="쉼표 [0] 3 2 2 7 5 2 2" xfId="22135"/>
    <cellStyle name="쉼표 [0] 3 2 2 7 5 2 3" xfId="38855"/>
    <cellStyle name="쉼표 [0] 3 2 2 7 5 3" xfId="8815"/>
    <cellStyle name="쉼표 [0] 3 2 2 7 5 3 2" xfId="25555"/>
    <cellStyle name="쉼표 [0] 3 2 2 7 5 3 3" xfId="42275"/>
    <cellStyle name="쉼표 [0] 3 2 2 7 5 4" xfId="12235"/>
    <cellStyle name="쉼표 [0] 3 2 2 7 5 4 2" xfId="28975"/>
    <cellStyle name="쉼표 [0] 3 2 2 7 5 4 3" xfId="45695"/>
    <cellStyle name="쉼표 [0] 3 2 2 7 5 5" xfId="15655"/>
    <cellStyle name="쉼표 [0] 3 2 2 7 5 5 2" xfId="32395"/>
    <cellStyle name="쉼표 [0] 3 2 2 7 5 5 3" xfId="49115"/>
    <cellStyle name="쉼표 [0] 3 2 2 7 5 6" xfId="19139"/>
    <cellStyle name="쉼표 [0] 3 2 2 7 5 7" xfId="35455"/>
    <cellStyle name="쉼표 [0] 3 2 2 7 6" xfId="3315"/>
    <cellStyle name="쉼표 [0] 3 2 2 7 6 2" xfId="6715"/>
    <cellStyle name="쉼표 [0] 3 2 2 7 6 2 2" xfId="23455"/>
    <cellStyle name="쉼표 [0] 3 2 2 7 6 2 3" xfId="40175"/>
    <cellStyle name="쉼표 [0] 3 2 2 7 6 3" xfId="10135"/>
    <cellStyle name="쉼표 [0] 3 2 2 7 6 3 2" xfId="26875"/>
    <cellStyle name="쉼표 [0] 3 2 2 7 6 3 3" xfId="43595"/>
    <cellStyle name="쉼표 [0] 3 2 2 7 6 4" xfId="13555"/>
    <cellStyle name="쉼표 [0] 3 2 2 7 6 4 2" xfId="30295"/>
    <cellStyle name="쉼표 [0] 3 2 2 7 6 4 3" xfId="47015"/>
    <cellStyle name="쉼표 [0] 3 2 2 7 6 5" xfId="16975"/>
    <cellStyle name="쉼표 [0] 3 2 2 7 6 5 2" xfId="33715"/>
    <cellStyle name="쉼표 [0] 3 2 2 7 6 5 3" xfId="50435"/>
    <cellStyle name="쉼표 [0] 3 2 2 7 6 6" xfId="20459"/>
    <cellStyle name="쉼표 [0] 3 2 2 7 6 7" xfId="36775"/>
    <cellStyle name="쉼표 [0] 3 2 2 7 7" xfId="4135"/>
    <cellStyle name="쉼표 [0] 3 2 2 7 7 2" xfId="7555"/>
    <cellStyle name="쉼표 [0] 3 2 2 7 7 2 2" xfId="24295"/>
    <cellStyle name="쉼표 [0] 3 2 2 7 7 2 3" xfId="41015"/>
    <cellStyle name="쉼표 [0] 3 2 2 7 7 3" xfId="10975"/>
    <cellStyle name="쉼표 [0] 3 2 2 7 7 3 2" xfId="27715"/>
    <cellStyle name="쉼표 [0] 3 2 2 7 7 3 3" xfId="44435"/>
    <cellStyle name="쉼표 [0] 3 2 2 7 7 4" xfId="14395"/>
    <cellStyle name="쉼표 [0] 3 2 2 7 7 4 2" xfId="31135"/>
    <cellStyle name="쉼표 [0] 3 2 2 7 7 4 3" xfId="47855"/>
    <cellStyle name="쉼표 [0] 3 2 2 7 7 5" xfId="17879"/>
    <cellStyle name="쉼표 [0] 3 2 2 7 7 6" xfId="37595"/>
    <cellStyle name="쉼표 [0] 3 2 2 7 8" xfId="3735"/>
    <cellStyle name="쉼표 [0] 3 2 2 7 8 2" xfId="20875"/>
    <cellStyle name="쉼표 [0] 3 2 2 7 8 3" xfId="37195"/>
    <cellStyle name="쉼표 [0] 3 2 2 7 9" xfId="7135"/>
    <cellStyle name="쉼표 [0] 3 2 2 7 9 2" xfId="23875"/>
    <cellStyle name="쉼표 [0] 3 2 2 7 9 3" xfId="40595"/>
    <cellStyle name="쉼표 [0] 3 2 2 8" xfId="748"/>
    <cellStyle name="쉼표 [0] 3 2 2 8 10" xfId="14015"/>
    <cellStyle name="쉼표 [0] 3 2 2 8 10 2" xfId="30755"/>
    <cellStyle name="쉼표 [0] 3 2 2 8 10 3" xfId="47475"/>
    <cellStyle name="쉼표 [0] 3 2 2 8 11" xfId="17499"/>
    <cellStyle name="쉼표 [0] 3 2 2 8 12" xfId="34235"/>
    <cellStyle name="쉼표 [0] 3 2 2 8 2" xfId="1275"/>
    <cellStyle name="쉼표 [0] 3 2 2 8 2 2" xfId="2555"/>
    <cellStyle name="쉼표 [0] 3 2 2 8 2 2 2" xfId="5955"/>
    <cellStyle name="쉼표 [0] 3 2 2 8 2 2 2 2" xfId="22695"/>
    <cellStyle name="쉼표 [0] 3 2 2 8 2 2 2 3" xfId="39415"/>
    <cellStyle name="쉼표 [0] 3 2 2 8 2 2 3" xfId="9375"/>
    <cellStyle name="쉼표 [0] 3 2 2 8 2 2 3 2" xfId="26115"/>
    <cellStyle name="쉼표 [0] 3 2 2 8 2 2 3 3" xfId="42835"/>
    <cellStyle name="쉼표 [0] 3 2 2 8 2 2 4" xfId="12795"/>
    <cellStyle name="쉼표 [0] 3 2 2 8 2 2 4 2" xfId="29535"/>
    <cellStyle name="쉼표 [0] 3 2 2 8 2 2 4 3" xfId="46255"/>
    <cellStyle name="쉼표 [0] 3 2 2 8 2 2 5" xfId="16215"/>
    <cellStyle name="쉼표 [0] 3 2 2 8 2 2 5 2" xfId="32955"/>
    <cellStyle name="쉼표 [0] 3 2 2 8 2 2 5 3" xfId="49675"/>
    <cellStyle name="쉼표 [0] 3 2 2 8 2 2 6" xfId="19699"/>
    <cellStyle name="쉼표 [0] 3 2 2 8 2 2 7" xfId="36015"/>
    <cellStyle name="쉼표 [0] 3 2 2 8 2 3" xfId="4675"/>
    <cellStyle name="쉼표 [0] 3 2 2 8 2 3 2" xfId="21415"/>
    <cellStyle name="쉼표 [0] 3 2 2 8 2 3 3" xfId="38135"/>
    <cellStyle name="쉼표 [0] 3 2 2 8 2 4" xfId="8095"/>
    <cellStyle name="쉼표 [0] 3 2 2 8 2 4 2" xfId="24835"/>
    <cellStyle name="쉼표 [0] 3 2 2 8 2 4 3" xfId="41555"/>
    <cellStyle name="쉼표 [0] 3 2 2 8 2 5" xfId="11515"/>
    <cellStyle name="쉼표 [0] 3 2 2 8 2 5 2" xfId="28255"/>
    <cellStyle name="쉼표 [0] 3 2 2 8 2 5 3" xfId="44975"/>
    <cellStyle name="쉼표 [0] 3 2 2 8 2 6" xfId="14935"/>
    <cellStyle name="쉼표 [0] 3 2 2 8 2 6 2" xfId="31675"/>
    <cellStyle name="쉼표 [0] 3 2 2 8 2 6 3" xfId="48395"/>
    <cellStyle name="쉼표 [0] 3 2 2 8 2 7" xfId="18419"/>
    <cellStyle name="쉼표 [0] 3 2 2 8 2 8" xfId="34735"/>
    <cellStyle name="쉼표 [0] 3 2 2 8 3" xfId="1615"/>
    <cellStyle name="쉼표 [0] 3 2 2 8 3 2" xfId="2895"/>
    <cellStyle name="쉼표 [0] 3 2 2 8 3 2 2" xfId="6295"/>
    <cellStyle name="쉼표 [0] 3 2 2 8 3 2 2 2" xfId="23035"/>
    <cellStyle name="쉼표 [0] 3 2 2 8 3 2 2 3" xfId="39755"/>
    <cellStyle name="쉼표 [0] 3 2 2 8 3 2 3" xfId="9715"/>
    <cellStyle name="쉼표 [0] 3 2 2 8 3 2 3 2" xfId="26455"/>
    <cellStyle name="쉼표 [0] 3 2 2 8 3 2 3 3" xfId="43175"/>
    <cellStyle name="쉼표 [0] 3 2 2 8 3 2 4" xfId="13135"/>
    <cellStyle name="쉼표 [0] 3 2 2 8 3 2 4 2" xfId="29875"/>
    <cellStyle name="쉼표 [0] 3 2 2 8 3 2 4 3" xfId="46595"/>
    <cellStyle name="쉼표 [0] 3 2 2 8 3 2 5" xfId="16555"/>
    <cellStyle name="쉼표 [0] 3 2 2 8 3 2 5 2" xfId="33295"/>
    <cellStyle name="쉼표 [0] 3 2 2 8 3 2 5 3" xfId="50015"/>
    <cellStyle name="쉼표 [0] 3 2 2 8 3 2 6" xfId="20039"/>
    <cellStyle name="쉼표 [0] 3 2 2 8 3 2 7" xfId="36355"/>
    <cellStyle name="쉼표 [0] 3 2 2 8 3 3" xfId="5015"/>
    <cellStyle name="쉼표 [0] 3 2 2 8 3 3 2" xfId="21755"/>
    <cellStyle name="쉼표 [0] 3 2 2 8 3 3 3" xfId="38475"/>
    <cellStyle name="쉼표 [0] 3 2 2 8 3 4" xfId="8435"/>
    <cellStyle name="쉼표 [0] 3 2 2 8 3 4 2" xfId="25175"/>
    <cellStyle name="쉼표 [0] 3 2 2 8 3 4 3" xfId="41895"/>
    <cellStyle name="쉼표 [0] 3 2 2 8 3 5" xfId="11855"/>
    <cellStyle name="쉼표 [0] 3 2 2 8 3 5 2" xfId="28595"/>
    <cellStyle name="쉼표 [0] 3 2 2 8 3 5 3" xfId="45315"/>
    <cellStyle name="쉼표 [0] 3 2 2 8 3 6" xfId="15275"/>
    <cellStyle name="쉼표 [0] 3 2 2 8 3 6 2" xfId="32015"/>
    <cellStyle name="쉼표 [0] 3 2 2 8 3 6 3" xfId="48735"/>
    <cellStyle name="쉼표 [0] 3 2 2 8 3 7" xfId="18759"/>
    <cellStyle name="쉼표 [0] 3 2 2 8 3 8" xfId="35075"/>
    <cellStyle name="쉼표 [0] 3 2 2 8 4" xfId="2035"/>
    <cellStyle name="쉼표 [0] 3 2 2 8 4 2" xfId="5435"/>
    <cellStyle name="쉼표 [0] 3 2 2 8 4 2 2" xfId="22175"/>
    <cellStyle name="쉼표 [0] 3 2 2 8 4 2 3" xfId="38895"/>
    <cellStyle name="쉼표 [0] 3 2 2 8 4 3" xfId="8855"/>
    <cellStyle name="쉼표 [0] 3 2 2 8 4 3 2" xfId="25595"/>
    <cellStyle name="쉼표 [0] 3 2 2 8 4 3 3" xfId="42315"/>
    <cellStyle name="쉼표 [0] 3 2 2 8 4 4" xfId="12275"/>
    <cellStyle name="쉼표 [0] 3 2 2 8 4 4 2" xfId="29015"/>
    <cellStyle name="쉼표 [0] 3 2 2 8 4 4 3" xfId="45735"/>
    <cellStyle name="쉼표 [0] 3 2 2 8 4 5" xfId="15695"/>
    <cellStyle name="쉼표 [0] 3 2 2 8 4 5 2" xfId="32435"/>
    <cellStyle name="쉼표 [0] 3 2 2 8 4 5 3" xfId="49155"/>
    <cellStyle name="쉼표 [0] 3 2 2 8 4 6" xfId="19179"/>
    <cellStyle name="쉼표 [0] 3 2 2 8 4 7" xfId="35495"/>
    <cellStyle name="쉼표 [0] 3 2 2 8 5" xfId="3355"/>
    <cellStyle name="쉼표 [0] 3 2 2 8 5 2" xfId="6755"/>
    <cellStyle name="쉼표 [0] 3 2 2 8 5 2 2" xfId="23495"/>
    <cellStyle name="쉼표 [0] 3 2 2 8 5 2 3" xfId="40215"/>
    <cellStyle name="쉼표 [0] 3 2 2 8 5 3" xfId="10175"/>
    <cellStyle name="쉼표 [0] 3 2 2 8 5 3 2" xfId="26915"/>
    <cellStyle name="쉼표 [0] 3 2 2 8 5 3 3" xfId="43635"/>
    <cellStyle name="쉼표 [0] 3 2 2 8 5 4" xfId="13595"/>
    <cellStyle name="쉼표 [0] 3 2 2 8 5 4 2" xfId="30335"/>
    <cellStyle name="쉼표 [0] 3 2 2 8 5 4 3" xfId="47055"/>
    <cellStyle name="쉼표 [0] 3 2 2 8 5 5" xfId="17015"/>
    <cellStyle name="쉼표 [0] 3 2 2 8 5 5 2" xfId="33755"/>
    <cellStyle name="쉼표 [0] 3 2 2 8 5 5 3" xfId="50475"/>
    <cellStyle name="쉼표 [0] 3 2 2 8 5 6" xfId="20499"/>
    <cellStyle name="쉼표 [0] 3 2 2 8 5 7" xfId="36815"/>
    <cellStyle name="쉼표 [0] 3 2 2 8 6" xfId="4175"/>
    <cellStyle name="쉼표 [0] 3 2 2 8 6 2" xfId="7595"/>
    <cellStyle name="쉼표 [0] 3 2 2 8 6 2 2" xfId="24335"/>
    <cellStyle name="쉼표 [0] 3 2 2 8 6 2 3" xfId="41055"/>
    <cellStyle name="쉼표 [0] 3 2 2 8 6 3" xfId="11015"/>
    <cellStyle name="쉼표 [0] 3 2 2 8 6 3 2" xfId="27755"/>
    <cellStyle name="쉼표 [0] 3 2 2 8 6 3 3" xfId="44475"/>
    <cellStyle name="쉼표 [0] 3 2 2 8 6 4" xfId="14435"/>
    <cellStyle name="쉼표 [0] 3 2 2 8 6 4 2" xfId="31175"/>
    <cellStyle name="쉼표 [0] 3 2 2 8 6 4 3" xfId="47895"/>
    <cellStyle name="쉼표 [0] 3 2 2 8 6 5" xfId="17919"/>
    <cellStyle name="쉼표 [0] 3 2 2 8 6 6" xfId="37635"/>
    <cellStyle name="쉼표 [0] 3 2 2 8 7" xfId="3775"/>
    <cellStyle name="쉼표 [0] 3 2 2 8 7 2" xfId="20915"/>
    <cellStyle name="쉼표 [0] 3 2 2 8 7 3" xfId="37235"/>
    <cellStyle name="쉼표 [0] 3 2 2 8 8" xfId="7175"/>
    <cellStyle name="쉼표 [0] 3 2 2 8 8 2" xfId="23915"/>
    <cellStyle name="쉼표 [0] 3 2 2 8 8 3" xfId="40635"/>
    <cellStyle name="쉼표 [0] 3 2 2 8 9" xfId="10595"/>
    <cellStyle name="쉼표 [0] 3 2 2 8 9 2" xfId="27335"/>
    <cellStyle name="쉼표 [0] 3 2 2 8 9 3" xfId="44055"/>
    <cellStyle name="쉼표 [0] 3 2 2 9" xfId="788"/>
    <cellStyle name="쉼표 [0] 3 2 2 9 10" xfId="14055"/>
    <cellStyle name="쉼표 [0] 3 2 2 9 10 2" xfId="30795"/>
    <cellStyle name="쉼표 [0] 3 2 2 9 10 3" xfId="47515"/>
    <cellStyle name="쉼표 [0] 3 2 2 9 11" xfId="17539"/>
    <cellStyle name="쉼표 [0] 3 2 2 9 12" xfId="34275"/>
    <cellStyle name="쉼표 [0] 3 2 2 9 2" xfId="1095"/>
    <cellStyle name="쉼표 [0] 3 2 2 9 2 2" xfId="2375"/>
    <cellStyle name="쉼표 [0] 3 2 2 9 2 2 2" xfId="5775"/>
    <cellStyle name="쉼표 [0] 3 2 2 9 2 2 2 2" xfId="22515"/>
    <cellStyle name="쉼표 [0] 3 2 2 9 2 2 2 3" xfId="39235"/>
    <cellStyle name="쉼표 [0] 3 2 2 9 2 2 3" xfId="9195"/>
    <cellStyle name="쉼표 [0] 3 2 2 9 2 2 3 2" xfId="25935"/>
    <cellStyle name="쉼표 [0] 3 2 2 9 2 2 3 3" xfId="42655"/>
    <cellStyle name="쉼표 [0] 3 2 2 9 2 2 4" xfId="12615"/>
    <cellStyle name="쉼표 [0] 3 2 2 9 2 2 4 2" xfId="29355"/>
    <cellStyle name="쉼표 [0] 3 2 2 9 2 2 4 3" xfId="46075"/>
    <cellStyle name="쉼표 [0] 3 2 2 9 2 2 5" xfId="16035"/>
    <cellStyle name="쉼표 [0] 3 2 2 9 2 2 5 2" xfId="32775"/>
    <cellStyle name="쉼표 [0] 3 2 2 9 2 2 5 3" xfId="49495"/>
    <cellStyle name="쉼표 [0] 3 2 2 9 2 2 6" xfId="19519"/>
    <cellStyle name="쉼표 [0] 3 2 2 9 2 2 7" xfId="35835"/>
    <cellStyle name="쉼표 [0] 3 2 2 9 2 3" xfId="4495"/>
    <cellStyle name="쉼표 [0] 3 2 2 9 2 3 2" xfId="21235"/>
    <cellStyle name="쉼표 [0] 3 2 2 9 2 3 3" xfId="37955"/>
    <cellStyle name="쉼표 [0] 3 2 2 9 2 4" xfId="7915"/>
    <cellStyle name="쉼표 [0] 3 2 2 9 2 4 2" xfId="24655"/>
    <cellStyle name="쉼표 [0] 3 2 2 9 2 4 3" xfId="41375"/>
    <cellStyle name="쉼표 [0] 3 2 2 9 2 5" xfId="11335"/>
    <cellStyle name="쉼표 [0] 3 2 2 9 2 5 2" xfId="28075"/>
    <cellStyle name="쉼표 [0] 3 2 2 9 2 5 3" xfId="44795"/>
    <cellStyle name="쉼표 [0] 3 2 2 9 2 6" xfId="14755"/>
    <cellStyle name="쉼표 [0] 3 2 2 9 2 6 2" xfId="31495"/>
    <cellStyle name="쉼표 [0] 3 2 2 9 2 6 3" xfId="48215"/>
    <cellStyle name="쉼표 [0] 3 2 2 9 2 7" xfId="18239"/>
    <cellStyle name="쉼표 [0] 3 2 2 9 2 8" xfId="34555"/>
    <cellStyle name="쉼표 [0] 3 2 2 9 3" xfId="1655"/>
    <cellStyle name="쉼표 [0] 3 2 2 9 3 2" xfId="2935"/>
    <cellStyle name="쉼표 [0] 3 2 2 9 3 2 2" xfId="6335"/>
    <cellStyle name="쉼표 [0] 3 2 2 9 3 2 2 2" xfId="23075"/>
    <cellStyle name="쉼표 [0] 3 2 2 9 3 2 2 3" xfId="39795"/>
    <cellStyle name="쉼표 [0] 3 2 2 9 3 2 3" xfId="9755"/>
    <cellStyle name="쉼표 [0] 3 2 2 9 3 2 3 2" xfId="26495"/>
    <cellStyle name="쉼표 [0] 3 2 2 9 3 2 3 3" xfId="43215"/>
    <cellStyle name="쉼표 [0] 3 2 2 9 3 2 4" xfId="13175"/>
    <cellStyle name="쉼표 [0] 3 2 2 9 3 2 4 2" xfId="29915"/>
    <cellStyle name="쉼표 [0] 3 2 2 9 3 2 4 3" xfId="46635"/>
    <cellStyle name="쉼표 [0] 3 2 2 9 3 2 5" xfId="16595"/>
    <cellStyle name="쉼표 [0] 3 2 2 9 3 2 5 2" xfId="33335"/>
    <cellStyle name="쉼표 [0] 3 2 2 9 3 2 5 3" xfId="50055"/>
    <cellStyle name="쉼표 [0] 3 2 2 9 3 2 6" xfId="20079"/>
    <cellStyle name="쉼표 [0] 3 2 2 9 3 2 7" xfId="36395"/>
    <cellStyle name="쉼표 [0] 3 2 2 9 3 3" xfId="5055"/>
    <cellStyle name="쉼표 [0] 3 2 2 9 3 3 2" xfId="21795"/>
    <cellStyle name="쉼표 [0] 3 2 2 9 3 3 3" xfId="38515"/>
    <cellStyle name="쉼표 [0] 3 2 2 9 3 4" xfId="8475"/>
    <cellStyle name="쉼표 [0] 3 2 2 9 3 4 2" xfId="25215"/>
    <cellStyle name="쉼표 [0] 3 2 2 9 3 4 3" xfId="41935"/>
    <cellStyle name="쉼표 [0] 3 2 2 9 3 5" xfId="11895"/>
    <cellStyle name="쉼표 [0] 3 2 2 9 3 5 2" xfId="28635"/>
    <cellStyle name="쉼표 [0] 3 2 2 9 3 5 3" xfId="45355"/>
    <cellStyle name="쉼표 [0] 3 2 2 9 3 6" xfId="15315"/>
    <cellStyle name="쉼표 [0] 3 2 2 9 3 6 2" xfId="32055"/>
    <cellStyle name="쉼표 [0] 3 2 2 9 3 6 3" xfId="48775"/>
    <cellStyle name="쉼표 [0] 3 2 2 9 3 7" xfId="18799"/>
    <cellStyle name="쉼표 [0] 3 2 2 9 3 8" xfId="35115"/>
    <cellStyle name="쉼표 [0] 3 2 2 9 4" xfId="2075"/>
    <cellStyle name="쉼표 [0] 3 2 2 9 4 2" xfId="5475"/>
    <cellStyle name="쉼표 [0] 3 2 2 9 4 2 2" xfId="22215"/>
    <cellStyle name="쉼표 [0] 3 2 2 9 4 2 3" xfId="38935"/>
    <cellStyle name="쉼표 [0] 3 2 2 9 4 3" xfId="8895"/>
    <cellStyle name="쉼표 [0] 3 2 2 9 4 3 2" xfId="25635"/>
    <cellStyle name="쉼표 [0] 3 2 2 9 4 3 3" xfId="42355"/>
    <cellStyle name="쉼표 [0] 3 2 2 9 4 4" xfId="12315"/>
    <cellStyle name="쉼표 [0] 3 2 2 9 4 4 2" xfId="29055"/>
    <cellStyle name="쉼표 [0] 3 2 2 9 4 4 3" xfId="45775"/>
    <cellStyle name="쉼표 [0] 3 2 2 9 4 5" xfId="15735"/>
    <cellStyle name="쉼표 [0] 3 2 2 9 4 5 2" xfId="32475"/>
    <cellStyle name="쉼표 [0] 3 2 2 9 4 5 3" xfId="49195"/>
    <cellStyle name="쉼표 [0] 3 2 2 9 4 6" xfId="19219"/>
    <cellStyle name="쉼표 [0] 3 2 2 9 4 7" xfId="35535"/>
    <cellStyle name="쉼표 [0] 3 2 2 9 5" xfId="3395"/>
    <cellStyle name="쉼표 [0] 3 2 2 9 5 2" xfId="6795"/>
    <cellStyle name="쉼표 [0] 3 2 2 9 5 2 2" xfId="23535"/>
    <cellStyle name="쉼표 [0] 3 2 2 9 5 2 3" xfId="40255"/>
    <cellStyle name="쉼표 [0] 3 2 2 9 5 3" xfId="10215"/>
    <cellStyle name="쉼표 [0] 3 2 2 9 5 3 2" xfId="26955"/>
    <cellStyle name="쉼표 [0] 3 2 2 9 5 3 3" xfId="43675"/>
    <cellStyle name="쉼표 [0] 3 2 2 9 5 4" xfId="13635"/>
    <cellStyle name="쉼표 [0] 3 2 2 9 5 4 2" xfId="30375"/>
    <cellStyle name="쉼표 [0] 3 2 2 9 5 4 3" xfId="47095"/>
    <cellStyle name="쉼표 [0] 3 2 2 9 5 5" xfId="17055"/>
    <cellStyle name="쉼표 [0] 3 2 2 9 5 5 2" xfId="33795"/>
    <cellStyle name="쉼표 [0] 3 2 2 9 5 5 3" xfId="50515"/>
    <cellStyle name="쉼표 [0] 3 2 2 9 5 6" xfId="20539"/>
    <cellStyle name="쉼표 [0] 3 2 2 9 5 7" xfId="36855"/>
    <cellStyle name="쉼표 [0] 3 2 2 9 6" xfId="4215"/>
    <cellStyle name="쉼표 [0] 3 2 2 9 6 2" xfId="7635"/>
    <cellStyle name="쉼표 [0] 3 2 2 9 6 2 2" xfId="24375"/>
    <cellStyle name="쉼표 [0] 3 2 2 9 6 2 3" xfId="41095"/>
    <cellStyle name="쉼표 [0] 3 2 2 9 6 3" xfId="11055"/>
    <cellStyle name="쉼표 [0] 3 2 2 9 6 3 2" xfId="27795"/>
    <cellStyle name="쉼표 [0] 3 2 2 9 6 3 3" xfId="44515"/>
    <cellStyle name="쉼표 [0] 3 2 2 9 6 4" xfId="14475"/>
    <cellStyle name="쉼표 [0] 3 2 2 9 6 4 2" xfId="31215"/>
    <cellStyle name="쉼표 [0] 3 2 2 9 6 4 3" xfId="47935"/>
    <cellStyle name="쉼표 [0] 3 2 2 9 6 5" xfId="17959"/>
    <cellStyle name="쉼표 [0] 3 2 2 9 6 6" xfId="37675"/>
    <cellStyle name="쉼표 [0] 3 2 2 9 7" xfId="3815"/>
    <cellStyle name="쉼표 [0] 3 2 2 9 7 2" xfId="20955"/>
    <cellStyle name="쉼표 [0] 3 2 2 9 7 3" xfId="37275"/>
    <cellStyle name="쉼표 [0] 3 2 2 9 8" xfId="7215"/>
    <cellStyle name="쉼표 [0] 3 2 2 9 8 2" xfId="23955"/>
    <cellStyle name="쉼표 [0] 3 2 2 9 8 3" xfId="40675"/>
    <cellStyle name="쉼표 [0] 3 2 2 9 9" xfId="10635"/>
    <cellStyle name="쉼표 [0] 3 2 2 9 9 2" xfId="27375"/>
    <cellStyle name="쉼표 [0] 3 2 2 9 9 3" xfId="44095"/>
    <cellStyle name="쉼표 [0] 3 2 20" xfId="6985"/>
    <cellStyle name="쉼표 [0] 3 2 20 2" xfId="23725"/>
    <cellStyle name="쉼표 [0] 3 2 20 3" xfId="40445"/>
    <cellStyle name="쉼표 [0] 3 2 21" xfId="10405"/>
    <cellStyle name="쉼표 [0] 3 2 21 2" xfId="27145"/>
    <cellStyle name="쉼표 [0] 3 2 21 3" xfId="43865"/>
    <cellStyle name="쉼표 [0] 3 2 22" xfId="13827"/>
    <cellStyle name="쉼표 [0] 3 2 22 2" xfId="30567"/>
    <cellStyle name="쉼표 [0] 3 2 22 3" xfId="47287"/>
    <cellStyle name="쉼표 [0] 3 2 23" xfId="17245"/>
    <cellStyle name="쉼표 [0] 3 2 23 2" xfId="33985"/>
    <cellStyle name="쉼표 [0] 3 2 24" xfId="17265"/>
    <cellStyle name="쉼표 [0] 3 2 24 2" xfId="34005"/>
    <cellStyle name="쉼표 [0] 3 2 25" xfId="17309"/>
    <cellStyle name="쉼표 [0] 3 2 26" xfId="20725"/>
    <cellStyle name="쉼표 [0] 3 2 27" xfId="34045"/>
    <cellStyle name="쉼표 [0] 3 2 3" xfId="559"/>
    <cellStyle name="쉼표 [0] 3 2 4" xfId="578"/>
    <cellStyle name="쉼표 [0] 3 2 4 10" xfId="3185"/>
    <cellStyle name="쉼표 [0] 3 2 4 10 2" xfId="6585"/>
    <cellStyle name="쉼표 [0] 3 2 4 10 2 2" xfId="23325"/>
    <cellStyle name="쉼표 [0] 3 2 4 10 2 3" xfId="40045"/>
    <cellStyle name="쉼표 [0] 3 2 4 10 3" xfId="10005"/>
    <cellStyle name="쉼표 [0] 3 2 4 10 3 2" xfId="26745"/>
    <cellStyle name="쉼표 [0] 3 2 4 10 3 3" xfId="43465"/>
    <cellStyle name="쉼표 [0] 3 2 4 10 4" xfId="13425"/>
    <cellStyle name="쉼표 [0] 3 2 4 10 4 2" xfId="30165"/>
    <cellStyle name="쉼표 [0] 3 2 4 10 4 3" xfId="46885"/>
    <cellStyle name="쉼표 [0] 3 2 4 10 5" xfId="16845"/>
    <cellStyle name="쉼표 [0] 3 2 4 10 5 2" xfId="33585"/>
    <cellStyle name="쉼표 [0] 3 2 4 10 5 3" xfId="50305"/>
    <cellStyle name="쉼표 [0] 3 2 4 10 6" xfId="20329"/>
    <cellStyle name="쉼표 [0] 3 2 4 10 7" xfId="36645"/>
    <cellStyle name="쉼표 [0] 3 2 4 11" xfId="4005"/>
    <cellStyle name="쉼표 [0] 3 2 4 11 2" xfId="7425"/>
    <cellStyle name="쉼표 [0] 3 2 4 11 2 2" xfId="24165"/>
    <cellStyle name="쉼표 [0] 3 2 4 11 2 3" xfId="40885"/>
    <cellStyle name="쉼표 [0] 3 2 4 11 3" xfId="10845"/>
    <cellStyle name="쉼표 [0] 3 2 4 11 3 2" xfId="27585"/>
    <cellStyle name="쉼표 [0] 3 2 4 11 3 3" xfId="44305"/>
    <cellStyle name="쉼표 [0] 3 2 4 11 4" xfId="14265"/>
    <cellStyle name="쉼표 [0] 3 2 4 11 4 2" xfId="31005"/>
    <cellStyle name="쉼표 [0] 3 2 4 11 4 3" xfId="47725"/>
    <cellStyle name="쉼표 [0] 3 2 4 11 5" xfId="17749"/>
    <cellStyle name="쉼표 [0] 3 2 4 11 6" xfId="37465"/>
    <cellStyle name="쉼표 [0] 3 2 4 12" xfId="3605"/>
    <cellStyle name="쉼표 [0] 3 2 4 12 2" xfId="20745"/>
    <cellStyle name="쉼표 [0] 3 2 4 12 3" xfId="37065"/>
    <cellStyle name="쉼표 [0] 3 2 4 13" xfId="7005"/>
    <cellStyle name="쉼표 [0] 3 2 4 13 2" xfId="23745"/>
    <cellStyle name="쉼표 [0] 3 2 4 13 3" xfId="40465"/>
    <cellStyle name="쉼표 [0] 3 2 4 14" xfId="10425"/>
    <cellStyle name="쉼표 [0] 3 2 4 14 2" xfId="27165"/>
    <cellStyle name="쉼표 [0] 3 2 4 14 3" xfId="43885"/>
    <cellStyle name="쉼표 [0] 3 2 4 15" xfId="13851"/>
    <cellStyle name="쉼표 [0] 3 2 4 15 2" xfId="30591"/>
    <cellStyle name="쉼표 [0] 3 2 4 15 3" xfId="47311"/>
    <cellStyle name="쉼표 [0] 3 2 4 16" xfId="17285"/>
    <cellStyle name="쉼표 [0] 3 2 4 16 2" xfId="34025"/>
    <cellStyle name="쉼표 [0] 3 2 4 17" xfId="17329"/>
    <cellStyle name="쉼표 [0] 3 2 4 18" xfId="34065"/>
    <cellStyle name="쉼표 [0] 3 2 4 2" xfId="678"/>
    <cellStyle name="쉼표 [0] 3 2 4 2 10" xfId="10525"/>
    <cellStyle name="쉼표 [0] 3 2 4 2 10 2" xfId="27265"/>
    <cellStyle name="쉼표 [0] 3 2 4 2 10 3" xfId="43985"/>
    <cellStyle name="쉼표 [0] 3 2 4 2 11" xfId="13945"/>
    <cellStyle name="쉼표 [0] 3 2 4 2 11 2" xfId="30685"/>
    <cellStyle name="쉼표 [0] 3 2 4 2 11 3" xfId="47405"/>
    <cellStyle name="쉼표 [0] 3 2 4 2 12" xfId="17429"/>
    <cellStyle name="쉼표 [0] 3 2 4 2 13" xfId="34165"/>
    <cellStyle name="쉼표 [0] 3 2 4 2 2" xfId="898"/>
    <cellStyle name="쉼표 [0] 3 2 4 2 2 10" xfId="14165"/>
    <cellStyle name="쉼표 [0] 3 2 4 2 2 10 2" xfId="30905"/>
    <cellStyle name="쉼표 [0] 3 2 4 2 2 10 3" xfId="47625"/>
    <cellStyle name="쉼표 [0] 3 2 4 2 2 11" xfId="17649"/>
    <cellStyle name="쉼표 [0] 3 2 4 2 2 12" xfId="34385"/>
    <cellStyle name="쉼표 [0] 3 2 4 2 2 2" xfId="1365"/>
    <cellStyle name="쉼표 [0] 3 2 4 2 2 2 2" xfId="2645"/>
    <cellStyle name="쉼표 [0] 3 2 4 2 2 2 2 2" xfId="6045"/>
    <cellStyle name="쉼표 [0] 3 2 4 2 2 2 2 2 2" xfId="22785"/>
    <cellStyle name="쉼표 [0] 3 2 4 2 2 2 2 2 3" xfId="39505"/>
    <cellStyle name="쉼표 [0] 3 2 4 2 2 2 2 3" xfId="9465"/>
    <cellStyle name="쉼표 [0] 3 2 4 2 2 2 2 3 2" xfId="26205"/>
    <cellStyle name="쉼표 [0] 3 2 4 2 2 2 2 3 3" xfId="42925"/>
    <cellStyle name="쉼표 [0] 3 2 4 2 2 2 2 4" xfId="12885"/>
    <cellStyle name="쉼표 [0] 3 2 4 2 2 2 2 4 2" xfId="29625"/>
    <cellStyle name="쉼표 [0] 3 2 4 2 2 2 2 4 3" xfId="46345"/>
    <cellStyle name="쉼표 [0] 3 2 4 2 2 2 2 5" xfId="16305"/>
    <cellStyle name="쉼표 [0] 3 2 4 2 2 2 2 5 2" xfId="33045"/>
    <cellStyle name="쉼표 [0] 3 2 4 2 2 2 2 5 3" xfId="49765"/>
    <cellStyle name="쉼표 [0] 3 2 4 2 2 2 2 6" xfId="19789"/>
    <cellStyle name="쉼표 [0] 3 2 4 2 2 2 2 7" xfId="36105"/>
    <cellStyle name="쉼표 [0] 3 2 4 2 2 2 3" xfId="4765"/>
    <cellStyle name="쉼표 [0] 3 2 4 2 2 2 3 2" xfId="21505"/>
    <cellStyle name="쉼표 [0] 3 2 4 2 2 2 3 3" xfId="38225"/>
    <cellStyle name="쉼표 [0] 3 2 4 2 2 2 4" xfId="8185"/>
    <cellStyle name="쉼표 [0] 3 2 4 2 2 2 4 2" xfId="24925"/>
    <cellStyle name="쉼표 [0] 3 2 4 2 2 2 4 3" xfId="41645"/>
    <cellStyle name="쉼표 [0] 3 2 4 2 2 2 5" xfId="11605"/>
    <cellStyle name="쉼표 [0] 3 2 4 2 2 2 5 2" xfId="28345"/>
    <cellStyle name="쉼표 [0] 3 2 4 2 2 2 5 3" xfId="45065"/>
    <cellStyle name="쉼표 [0] 3 2 4 2 2 2 6" xfId="15025"/>
    <cellStyle name="쉼표 [0] 3 2 4 2 2 2 6 2" xfId="31765"/>
    <cellStyle name="쉼표 [0] 3 2 4 2 2 2 6 3" xfId="48485"/>
    <cellStyle name="쉼표 [0] 3 2 4 2 2 2 7" xfId="18509"/>
    <cellStyle name="쉼표 [0] 3 2 4 2 2 2 8" xfId="34825"/>
    <cellStyle name="쉼표 [0] 3 2 4 2 2 3" xfId="1765"/>
    <cellStyle name="쉼표 [0] 3 2 4 2 2 3 2" xfId="3045"/>
    <cellStyle name="쉼표 [0] 3 2 4 2 2 3 2 2" xfId="6445"/>
    <cellStyle name="쉼표 [0] 3 2 4 2 2 3 2 2 2" xfId="23185"/>
    <cellStyle name="쉼표 [0] 3 2 4 2 2 3 2 2 3" xfId="39905"/>
    <cellStyle name="쉼표 [0] 3 2 4 2 2 3 2 3" xfId="9865"/>
    <cellStyle name="쉼표 [0] 3 2 4 2 2 3 2 3 2" xfId="26605"/>
    <cellStyle name="쉼표 [0] 3 2 4 2 2 3 2 3 3" xfId="43325"/>
    <cellStyle name="쉼표 [0] 3 2 4 2 2 3 2 4" xfId="13285"/>
    <cellStyle name="쉼표 [0] 3 2 4 2 2 3 2 4 2" xfId="30025"/>
    <cellStyle name="쉼표 [0] 3 2 4 2 2 3 2 4 3" xfId="46745"/>
    <cellStyle name="쉼표 [0] 3 2 4 2 2 3 2 5" xfId="16705"/>
    <cellStyle name="쉼표 [0] 3 2 4 2 2 3 2 5 2" xfId="33445"/>
    <cellStyle name="쉼표 [0] 3 2 4 2 2 3 2 5 3" xfId="50165"/>
    <cellStyle name="쉼표 [0] 3 2 4 2 2 3 2 6" xfId="20189"/>
    <cellStyle name="쉼표 [0] 3 2 4 2 2 3 2 7" xfId="36505"/>
    <cellStyle name="쉼표 [0] 3 2 4 2 2 3 3" xfId="5165"/>
    <cellStyle name="쉼표 [0] 3 2 4 2 2 3 3 2" xfId="21905"/>
    <cellStyle name="쉼표 [0] 3 2 4 2 2 3 3 3" xfId="38625"/>
    <cellStyle name="쉼표 [0] 3 2 4 2 2 3 4" xfId="8585"/>
    <cellStyle name="쉼표 [0] 3 2 4 2 2 3 4 2" xfId="25325"/>
    <cellStyle name="쉼표 [0] 3 2 4 2 2 3 4 3" xfId="42045"/>
    <cellStyle name="쉼표 [0] 3 2 4 2 2 3 5" xfId="12005"/>
    <cellStyle name="쉼표 [0] 3 2 4 2 2 3 5 2" xfId="28745"/>
    <cellStyle name="쉼표 [0] 3 2 4 2 2 3 5 3" xfId="45465"/>
    <cellStyle name="쉼표 [0] 3 2 4 2 2 3 6" xfId="15425"/>
    <cellStyle name="쉼표 [0] 3 2 4 2 2 3 6 2" xfId="32165"/>
    <cellStyle name="쉼표 [0] 3 2 4 2 2 3 6 3" xfId="48885"/>
    <cellStyle name="쉼표 [0] 3 2 4 2 2 3 7" xfId="18909"/>
    <cellStyle name="쉼표 [0] 3 2 4 2 2 3 8" xfId="35225"/>
    <cellStyle name="쉼표 [0] 3 2 4 2 2 4" xfId="2185"/>
    <cellStyle name="쉼표 [0] 3 2 4 2 2 4 2" xfId="5585"/>
    <cellStyle name="쉼표 [0] 3 2 4 2 2 4 2 2" xfId="22325"/>
    <cellStyle name="쉼표 [0] 3 2 4 2 2 4 2 3" xfId="39045"/>
    <cellStyle name="쉼표 [0] 3 2 4 2 2 4 3" xfId="9005"/>
    <cellStyle name="쉼표 [0] 3 2 4 2 2 4 3 2" xfId="25745"/>
    <cellStyle name="쉼표 [0] 3 2 4 2 2 4 3 3" xfId="42465"/>
    <cellStyle name="쉼표 [0] 3 2 4 2 2 4 4" xfId="12425"/>
    <cellStyle name="쉼표 [0] 3 2 4 2 2 4 4 2" xfId="29165"/>
    <cellStyle name="쉼표 [0] 3 2 4 2 2 4 4 3" xfId="45885"/>
    <cellStyle name="쉼표 [0] 3 2 4 2 2 4 5" xfId="15845"/>
    <cellStyle name="쉼표 [0] 3 2 4 2 2 4 5 2" xfId="32585"/>
    <cellStyle name="쉼표 [0] 3 2 4 2 2 4 5 3" xfId="49305"/>
    <cellStyle name="쉼표 [0] 3 2 4 2 2 4 6" xfId="19329"/>
    <cellStyle name="쉼표 [0] 3 2 4 2 2 4 7" xfId="35645"/>
    <cellStyle name="쉼표 [0] 3 2 4 2 2 5" xfId="3505"/>
    <cellStyle name="쉼표 [0] 3 2 4 2 2 5 2" xfId="6905"/>
    <cellStyle name="쉼표 [0] 3 2 4 2 2 5 2 2" xfId="23645"/>
    <cellStyle name="쉼표 [0] 3 2 4 2 2 5 2 3" xfId="40365"/>
    <cellStyle name="쉼표 [0] 3 2 4 2 2 5 3" xfId="10325"/>
    <cellStyle name="쉼표 [0] 3 2 4 2 2 5 3 2" xfId="27065"/>
    <cellStyle name="쉼표 [0] 3 2 4 2 2 5 3 3" xfId="43785"/>
    <cellStyle name="쉼표 [0] 3 2 4 2 2 5 4" xfId="13745"/>
    <cellStyle name="쉼표 [0] 3 2 4 2 2 5 4 2" xfId="30485"/>
    <cellStyle name="쉼표 [0] 3 2 4 2 2 5 4 3" xfId="47205"/>
    <cellStyle name="쉼표 [0] 3 2 4 2 2 5 5" xfId="17165"/>
    <cellStyle name="쉼표 [0] 3 2 4 2 2 5 5 2" xfId="33905"/>
    <cellStyle name="쉼표 [0] 3 2 4 2 2 5 5 3" xfId="50625"/>
    <cellStyle name="쉼표 [0] 3 2 4 2 2 5 6" xfId="20649"/>
    <cellStyle name="쉼표 [0] 3 2 4 2 2 5 7" xfId="36965"/>
    <cellStyle name="쉼표 [0] 3 2 4 2 2 6" xfId="4325"/>
    <cellStyle name="쉼표 [0] 3 2 4 2 2 6 2" xfId="7745"/>
    <cellStyle name="쉼표 [0] 3 2 4 2 2 6 2 2" xfId="24485"/>
    <cellStyle name="쉼표 [0] 3 2 4 2 2 6 2 3" xfId="41205"/>
    <cellStyle name="쉼표 [0] 3 2 4 2 2 6 3" xfId="11165"/>
    <cellStyle name="쉼표 [0] 3 2 4 2 2 6 3 2" xfId="27905"/>
    <cellStyle name="쉼표 [0] 3 2 4 2 2 6 3 3" xfId="44625"/>
    <cellStyle name="쉼표 [0] 3 2 4 2 2 6 4" xfId="14585"/>
    <cellStyle name="쉼표 [0] 3 2 4 2 2 6 4 2" xfId="31325"/>
    <cellStyle name="쉼표 [0] 3 2 4 2 2 6 4 3" xfId="48045"/>
    <cellStyle name="쉼표 [0] 3 2 4 2 2 6 5" xfId="18069"/>
    <cellStyle name="쉼표 [0] 3 2 4 2 2 6 6" xfId="37785"/>
    <cellStyle name="쉼표 [0] 3 2 4 2 2 7" xfId="3925"/>
    <cellStyle name="쉼표 [0] 3 2 4 2 2 7 2" xfId="21065"/>
    <cellStyle name="쉼표 [0] 3 2 4 2 2 7 3" xfId="37385"/>
    <cellStyle name="쉼표 [0] 3 2 4 2 2 8" xfId="7325"/>
    <cellStyle name="쉼표 [0] 3 2 4 2 2 8 2" xfId="24065"/>
    <cellStyle name="쉼표 [0] 3 2 4 2 2 8 3" xfId="40785"/>
    <cellStyle name="쉼표 [0] 3 2 4 2 2 9" xfId="10745"/>
    <cellStyle name="쉼표 [0] 3 2 4 2 2 9 2" xfId="27485"/>
    <cellStyle name="쉼표 [0] 3 2 4 2 2 9 3" xfId="44205"/>
    <cellStyle name="쉼표 [0] 3 2 4 2 3" xfId="1205"/>
    <cellStyle name="쉼표 [0] 3 2 4 2 3 2" xfId="2485"/>
    <cellStyle name="쉼표 [0] 3 2 4 2 3 2 2" xfId="5885"/>
    <cellStyle name="쉼표 [0] 3 2 4 2 3 2 2 2" xfId="22625"/>
    <cellStyle name="쉼표 [0] 3 2 4 2 3 2 2 3" xfId="39345"/>
    <cellStyle name="쉼표 [0] 3 2 4 2 3 2 3" xfId="9305"/>
    <cellStyle name="쉼표 [0] 3 2 4 2 3 2 3 2" xfId="26045"/>
    <cellStyle name="쉼표 [0] 3 2 4 2 3 2 3 3" xfId="42765"/>
    <cellStyle name="쉼표 [0] 3 2 4 2 3 2 4" xfId="12725"/>
    <cellStyle name="쉼표 [0] 3 2 4 2 3 2 4 2" xfId="29465"/>
    <cellStyle name="쉼표 [0] 3 2 4 2 3 2 4 3" xfId="46185"/>
    <cellStyle name="쉼표 [0] 3 2 4 2 3 2 5" xfId="16145"/>
    <cellStyle name="쉼표 [0] 3 2 4 2 3 2 5 2" xfId="32885"/>
    <cellStyle name="쉼표 [0] 3 2 4 2 3 2 5 3" xfId="49605"/>
    <cellStyle name="쉼표 [0] 3 2 4 2 3 2 6" xfId="19629"/>
    <cellStyle name="쉼표 [0] 3 2 4 2 3 2 7" xfId="35945"/>
    <cellStyle name="쉼표 [0] 3 2 4 2 3 3" xfId="4605"/>
    <cellStyle name="쉼표 [0] 3 2 4 2 3 3 2" xfId="21345"/>
    <cellStyle name="쉼표 [0] 3 2 4 2 3 3 3" xfId="38065"/>
    <cellStyle name="쉼표 [0] 3 2 4 2 3 4" xfId="8025"/>
    <cellStyle name="쉼표 [0] 3 2 4 2 3 4 2" xfId="24765"/>
    <cellStyle name="쉼표 [0] 3 2 4 2 3 4 3" xfId="41485"/>
    <cellStyle name="쉼표 [0] 3 2 4 2 3 5" xfId="11445"/>
    <cellStyle name="쉼표 [0] 3 2 4 2 3 5 2" xfId="28185"/>
    <cellStyle name="쉼표 [0] 3 2 4 2 3 5 3" xfId="44905"/>
    <cellStyle name="쉼표 [0] 3 2 4 2 3 6" xfId="14865"/>
    <cellStyle name="쉼표 [0] 3 2 4 2 3 6 2" xfId="31605"/>
    <cellStyle name="쉼표 [0] 3 2 4 2 3 6 3" xfId="48325"/>
    <cellStyle name="쉼표 [0] 3 2 4 2 3 7" xfId="18349"/>
    <cellStyle name="쉼표 [0] 3 2 4 2 3 8" xfId="34665"/>
    <cellStyle name="쉼표 [0] 3 2 4 2 4" xfId="1545"/>
    <cellStyle name="쉼표 [0] 3 2 4 2 4 2" xfId="2825"/>
    <cellStyle name="쉼표 [0] 3 2 4 2 4 2 2" xfId="6225"/>
    <cellStyle name="쉼표 [0] 3 2 4 2 4 2 2 2" xfId="22965"/>
    <cellStyle name="쉼표 [0] 3 2 4 2 4 2 2 3" xfId="39685"/>
    <cellStyle name="쉼표 [0] 3 2 4 2 4 2 3" xfId="9645"/>
    <cellStyle name="쉼표 [0] 3 2 4 2 4 2 3 2" xfId="26385"/>
    <cellStyle name="쉼표 [0] 3 2 4 2 4 2 3 3" xfId="43105"/>
    <cellStyle name="쉼표 [0] 3 2 4 2 4 2 4" xfId="13065"/>
    <cellStyle name="쉼표 [0] 3 2 4 2 4 2 4 2" xfId="29805"/>
    <cellStyle name="쉼표 [0] 3 2 4 2 4 2 4 3" xfId="46525"/>
    <cellStyle name="쉼표 [0] 3 2 4 2 4 2 5" xfId="16485"/>
    <cellStyle name="쉼표 [0] 3 2 4 2 4 2 5 2" xfId="33225"/>
    <cellStyle name="쉼표 [0] 3 2 4 2 4 2 5 3" xfId="49945"/>
    <cellStyle name="쉼표 [0] 3 2 4 2 4 2 6" xfId="19969"/>
    <cellStyle name="쉼표 [0] 3 2 4 2 4 2 7" xfId="36285"/>
    <cellStyle name="쉼표 [0] 3 2 4 2 4 3" xfId="4945"/>
    <cellStyle name="쉼표 [0] 3 2 4 2 4 3 2" xfId="21685"/>
    <cellStyle name="쉼표 [0] 3 2 4 2 4 3 3" xfId="38405"/>
    <cellStyle name="쉼표 [0] 3 2 4 2 4 4" xfId="8365"/>
    <cellStyle name="쉼표 [0] 3 2 4 2 4 4 2" xfId="25105"/>
    <cellStyle name="쉼표 [0] 3 2 4 2 4 4 3" xfId="41825"/>
    <cellStyle name="쉼표 [0] 3 2 4 2 4 5" xfId="11785"/>
    <cellStyle name="쉼표 [0] 3 2 4 2 4 5 2" xfId="28525"/>
    <cellStyle name="쉼표 [0] 3 2 4 2 4 5 3" xfId="45245"/>
    <cellStyle name="쉼표 [0] 3 2 4 2 4 6" xfId="15205"/>
    <cellStyle name="쉼표 [0] 3 2 4 2 4 6 2" xfId="31945"/>
    <cellStyle name="쉼표 [0] 3 2 4 2 4 6 3" xfId="48665"/>
    <cellStyle name="쉼표 [0] 3 2 4 2 4 7" xfId="18689"/>
    <cellStyle name="쉼표 [0] 3 2 4 2 4 8" xfId="35005"/>
    <cellStyle name="쉼표 [0] 3 2 4 2 5" xfId="1965"/>
    <cellStyle name="쉼표 [0] 3 2 4 2 5 2" xfId="5365"/>
    <cellStyle name="쉼표 [0] 3 2 4 2 5 2 2" xfId="22105"/>
    <cellStyle name="쉼표 [0] 3 2 4 2 5 2 3" xfId="38825"/>
    <cellStyle name="쉼표 [0] 3 2 4 2 5 3" xfId="8785"/>
    <cellStyle name="쉼표 [0] 3 2 4 2 5 3 2" xfId="25525"/>
    <cellStyle name="쉼표 [0] 3 2 4 2 5 3 3" xfId="42245"/>
    <cellStyle name="쉼표 [0] 3 2 4 2 5 4" xfId="12205"/>
    <cellStyle name="쉼표 [0] 3 2 4 2 5 4 2" xfId="28945"/>
    <cellStyle name="쉼표 [0] 3 2 4 2 5 4 3" xfId="45665"/>
    <cellStyle name="쉼표 [0] 3 2 4 2 5 5" xfId="15625"/>
    <cellStyle name="쉼표 [0] 3 2 4 2 5 5 2" xfId="32365"/>
    <cellStyle name="쉼표 [0] 3 2 4 2 5 5 3" xfId="49085"/>
    <cellStyle name="쉼표 [0] 3 2 4 2 5 6" xfId="19109"/>
    <cellStyle name="쉼표 [0] 3 2 4 2 5 7" xfId="35425"/>
    <cellStyle name="쉼표 [0] 3 2 4 2 6" xfId="3285"/>
    <cellStyle name="쉼표 [0] 3 2 4 2 6 2" xfId="6685"/>
    <cellStyle name="쉼표 [0] 3 2 4 2 6 2 2" xfId="23425"/>
    <cellStyle name="쉼표 [0] 3 2 4 2 6 2 3" xfId="40145"/>
    <cellStyle name="쉼표 [0] 3 2 4 2 6 3" xfId="10105"/>
    <cellStyle name="쉼표 [0] 3 2 4 2 6 3 2" xfId="26845"/>
    <cellStyle name="쉼표 [0] 3 2 4 2 6 3 3" xfId="43565"/>
    <cellStyle name="쉼표 [0] 3 2 4 2 6 4" xfId="13525"/>
    <cellStyle name="쉼표 [0] 3 2 4 2 6 4 2" xfId="30265"/>
    <cellStyle name="쉼표 [0] 3 2 4 2 6 4 3" xfId="46985"/>
    <cellStyle name="쉼표 [0] 3 2 4 2 6 5" xfId="16945"/>
    <cellStyle name="쉼표 [0] 3 2 4 2 6 5 2" xfId="33685"/>
    <cellStyle name="쉼표 [0] 3 2 4 2 6 5 3" xfId="50405"/>
    <cellStyle name="쉼표 [0] 3 2 4 2 6 6" xfId="20429"/>
    <cellStyle name="쉼표 [0] 3 2 4 2 6 7" xfId="36745"/>
    <cellStyle name="쉼표 [0] 3 2 4 2 7" xfId="4105"/>
    <cellStyle name="쉼표 [0] 3 2 4 2 7 2" xfId="7525"/>
    <cellStyle name="쉼표 [0] 3 2 4 2 7 2 2" xfId="24265"/>
    <cellStyle name="쉼표 [0] 3 2 4 2 7 2 3" xfId="40985"/>
    <cellStyle name="쉼표 [0] 3 2 4 2 7 3" xfId="10945"/>
    <cellStyle name="쉼표 [0] 3 2 4 2 7 3 2" xfId="27685"/>
    <cellStyle name="쉼표 [0] 3 2 4 2 7 3 3" xfId="44405"/>
    <cellStyle name="쉼표 [0] 3 2 4 2 7 4" xfId="14365"/>
    <cellStyle name="쉼표 [0] 3 2 4 2 7 4 2" xfId="31105"/>
    <cellStyle name="쉼표 [0] 3 2 4 2 7 4 3" xfId="47825"/>
    <cellStyle name="쉼표 [0] 3 2 4 2 7 5" xfId="17849"/>
    <cellStyle name="쉼표 [0] 3 2 4 2 7 6" xfId="37565"/>
    <cellStyle name="쉼표 [0] 3 2 4 2 8" xfId="3705"/>
    <cellStyle name="쉼표 [0] 3 2 4 2 8 2" xfId="20845"/>
    <cellStyle name="쉼표 [0] 3 2 4 2 8 3" xfId="37165"/>
    <cellStyle name="쉼표 [0] 3 2 4 2 9" xfId="7105"/>
    <cellStyle name="쉼표 [0] 3 2 4 2 9 2" xfId="23845"/>
    <cellStyle name="쉼표 [0] 3 2 4 2 9 3" xfId="40565"/>
    <cellStyle name="쉼표 [0] 3 2 4 3" xfId="718"/>
    <cellStyle name="쉼표 [0] 3 2 4 3 10" xfId="10565"/>
    <cellStyle name="쉼표 [0] 3 2 4 3 10 2" xfId="27305"/>
    <cellStyle name="쉼표 [0] 3 2 4 3 10 3" xfId="44025"/>
    <cellStyle name="쉼표 [0] 3 2 4 3 11" xfId="13985"/>
    <cellStyle name="쉼표 [0] 3 2 4 3 11 2" xfId="30725"/>
    <cellStyle name="쉼표 [0] 3 2 4 3 11 3" xfId="47445"/>
    <cellStyle name="쉼표 [0] 3 2 4 3 12" xfId="17469"/>
    <cellStyle name="쉼표 [0] 3 2 4 3 13" xfId="34205"/>
    <cellStyle name="쉼표 [0] 3 2 4 3 2" xfId="938"/>
    <cellStyle name="쉼표 [0] 3 2 4 3 2 10" xfId="14205"/>
    <cellStyle name="쉼표 [0] 3 2 4 3 2 10 2" xfId="30945"/>
    <cellStyle name="쉼표 [0] 3 2 4 3 2 10 3" xfId="47665"/>
    <cellStyle name="쉼표 [0] 3 2 4 3 2 11" xfId="17689"/>
    <cellStyle name="쉼표 [0] 3 2 4 3 2 12" xfId="34425"/>
    <cellStyle name="쉼표 [0] 3 2 4 3 2 2" xfId="1405"/>
    <cellStyle name="쉼표 [0] 3 2 4 3 2 2 2" xfId="2685"/>
    <cellStyle name="쉼표 [0] 3 2 4 3 2 2 2 2" xfId="6085"/>
    <cellStyle name="쉼표 [0] 3 2 4 3 2 2 2 2 2" xfId="22825"/>
    <cellStyle name="쉼표 [0] 3 2 4 3 2 2 2 2 3" xfId="39545"/>
    <cellStyle name="쉼표 [0] 3 2 4 3 2 2 2 3" xfId="9505"/>
    <cellStyle name="쉼표 [0] 3 2 4 3 2 2 2 3 2" xfId="26245"/>
    <cellStyle name="쉼표 [0] 3 2 4 3 2 2 2 3 3" xfId="42965"/>
    <cellStyle name="쉼표 [0] 3 2 4 3 2 2 2 4" xfId="12925"/>
    <cellStyle name="쉼표 [0] 3 2 4 3 2 2 2 4 2" xfId="29665"/>
    <cellStyle name="쉼표 [0] 3 2 4 3 2 2 2 4 3" xfId="46385"/>
    <cellStyle name="쉼표 [0] 3 2 4 3 2 2 2 5" xfId="16345"/>
    <cellStyle name="쉼표 [0] 3 2 4 3 2 2 2 5 2" xfId="33085"/>
    <cellStyle name="쉼표 [0] 3 2 4 3 2 2 2 5 3" xfId="49805"/>
    <cellStyle name="쉼표 [0] 3 2 4 3 2 2 2 6" xfId="19829"/>
    <cellStyle name="쉼표 [0] 3 2 4 3 2 2 2 7" xfId="36145"/>
    <cellStyle name="쉼표 [0] 3 2 4 3 2 2 3" xfId="4805"/>
    <cellStyle name="쉼표 [0] 3 2 4 3 2 2 3 2" xfId="21545"/>
    <cellStyle name="쉼표 [0] 3 2 4 3 2 2 3 3" xfId="38265"/>
    <cellStyle name="쉼표 [0] 3 2 4 3 2 2 4" xfId="8225"/>
    <cellStyle name="쉼표 [0] 3 2 4 3 2 2 4 2" xfId="24965"/>
    <cellStyle name="쉼표 [0] 3 2 4 3 2 2 4 3" xfId="41685"/>
    <cellStyle name="쉼표 [0] 3 2 4 3 2 2 5" xfId="11645"/>
    <cellStyle name="쉼표 [0] 3 2 4 3 2 2 5 2" xfId="28385"/>
    <cellStyle name="쉼표 [0] 3 2 4 3 2 2 5 3" xfId="45105"/>
    <cellStyle name="쉼표 [0] 3 2 4 3 2 2 6" xfId="15065"/>
    <cellStyle name="쉼표 [0] 3 2 4 3 2 2 6 2" xfId="31805"/>
    <cellStyle name="쉼표 [0] 3 2 4 3 2 2 6 3" xfId="48525"/>
    <cellStyle name="쉼표 [0] 3 2 4 3 2 2 7" xfId="18549"/>
    <cellStyle name="쉼표 [0] 3 2 4 3 2 2 8" xfId="34865"/>
    <cellStyle name="쉼표 [0] 3 2 4 3 2 3" xfId="1805"/>
    <cellStyle name="쉼표 [0] 3 2 4 3 2 3 2" xfId="3085"/>
    <cellStyle name="쉼표 [0] 3 2 4 3 2 3 2 2" xfId="6485"/>
    <cellStyle name="쉼표 [0] 3 2 4 3 2 3 2 2 2" xfId="23225"/>
    <cellStyle name="쉼표 [0] 3 2 4 3 2 3 2 2 3" xfId="39945"/>
    <cellStyle name="쉼표 [0] 3 2 4 3 2 3 2 3" xfId="9905"/>
    <cellStyle name="쉼표 [0] 3 2 4 3 2 3 2 3 2" xfId="26645"/>
    <cellStyle name="쉼표 [0] 3 2 4 3 2 3 2 3 3" xfId="43365"/>
    <cellStyle name="쉼표 [0] 3 2 4 3 2 3 2 4" xfId="13325"/>
    <cellStyle name="쉼표 [0] 3 2 4 3 2 3 2 4 2" xfId="30065"/>
    <cellStyle name="쉼표 [0] 3 2 4 3 2 3 2 4 3" xfId="46785"/>
    <cellStyle name="쉼표 [0] 3 2 4 3 2 3 2 5" xfId="16745"/>
    <cellStyle name="쉼표 [0] 3 2 4 3 2 3 2 5 2" xfId="33485"/>
    <cellStyle name="쉼표 [0] 3 2 4 3 2 3 2 5 3" xfId="50205"/>
    <cellStyle name="쉼표 [0] 3 2 4 3 2 3 2 6" xfId="20229"/>
    <cellStyle name="쉼표 [0] 3 2 4 3 2 3 2 7" xfId="36545"/>
    <cellStyle name="쉼표 [0] 3 2 4 3 2 3 3" xfId="5205"/>
    <cellStyle name="쉼표 [0] 3 2 4 3 2 3 3 2" xfId="21945"/>
    <cellStyle name="쉼표 [0] 3 2 4 3 2 3 3 3" xfId="38665"/>
    <cellStyle name="쉼표 [0] 3 2 4 3 2 3 4" xfId="8625"/>
    <cellStyle name="쉼표 [0] 3 2 4 3 2 3 4 2" xfId="25365"/>
    <cellStyle name="쉼표 [0] 3 2 4 3 2 3 4 3" xfId="42085"/>
    <cellStyle name="쉼표 [0] 3 2 4 3 2 3 5" xfId="12045"/>
    <cellStyle name="쉼표 [0] 3 2 4 3 2 3 5 2" xfId="28785"/>
    <cellStyle name="쉼표 [0] 3 2 4 3 2 3 5 3" xfId="45505"/>
    <cellStyle name="쉼표 [0] 3 2 4 3 2 3 6" xfId="15465"/>
    <cellStyle name="쉼표 [0] 3 2 4 3 2 3 6 2" xfId="32205"/>
    <cellStyle name="쉼표 [0] 3 2 4 3 2 3 6 3" xfId="48925"/>
    <cellStyle name="쉼표 [0] 3 2 4 3 2 3 7" xfId="18949"/>
    <cellStyle name="쉼표 [0] 3 2 4 3 2 3 8" xfId="35265"/>
    <cellStyle name="쉼표 [0] 3 2 4 3 2 4" xfId="2225"/>
    <cellStyle name="쉼표 [0] 3 2 4 3 2 4 2" xfId="5625"/>
    <cellStyle name="쉼표 [0] 3 2 4 3 2 4 2 2" xfId="22365"/>
    <cellStyle name="쉼표 [0] 3 2 4 3 2 4 2 3" xfId="39085"/>
    <cellStyle name="쉼표 [0] 3 2 4 3 2 4 3" xfId="9045"/>
    <cellStyle name="쉼표 [0] 3 2 4 3 2 4 3 2" xfId="25785"/>
    <cellStyle name="쉼표 [0] 3 2 4 3 2 4 3 3" xfId="42505"/>
    <cellStyle name="쉼표 [0] 3 2 4 3 2 4 4" xfId="12465"/>
    <cellStyle name="쉼표 [0] 3 2 4 3 2 4 4 2" xfId="29205"/>
    <cellStyle name="쉼표 [0] 3 2 4 3 2 4 4 3" xfId="45925"/>
    <cellStyle name="쉼표 [0] 3 2 4 3 2 4 5" xfId="15885"/>
    <cellStyle name="쉼표 [0] 3 2 4 3 2 4 5 2" xfId="32625"/>
    <cellStyle name="쉼표 [0] 3 2 4 3 2 4 5 3" xfId="49345"/>
    <cellStyle name="쉼표 [0] 3 2 4 3 2 4 6" xfId="19369"/>
    <cellStyle name="쉼표 [0] 3 2 4 3 2 4 7" xfId="35685"/>
    <cellStyle name="쉼표 [0] 3 2 4 3 2 5" xfId="3545"/>
    <cellStyle name="쉼표 [0] 3 2 4 3 2 5 2" xfId="6945"/>
    <cellStyle name="쉼표 [0] 3 2 4 3 2 5 2 2" xfId="23685"/>
    <cellStyle name="쉼표 [0] 3 2 4 3 2 5 2 3" xfId="40405"/>
    <cellStyle name="쉼표 [0] 3 2 4 3 2 5 3" xfId="10365"/>
    <cellStyle name="쉼표 [0] 3 2 4 3 2 5 3 2" xfId="27105"/>
    <cellStyle name="쉼표 [0] 3 2 4 3 2 5 3 3" xfId="43825"/>
    <cellStyle name="쉼표 [0] 3 2 4 3 2 5 4" xfId="13785"/>
    <cellStyle name="쉼표 [0] 3 2 4 3 2 5 4 2" xfId="30525"/>
    <cellStyle name="쉼표 [0] 3 2 4 3 2 5 4 3" xfId="47245"/>
    <cellStyle name="쉼표 [0] 3 2 4 3 2 5 5" xfId="17205"/>
    <cellStyle name="쉼표 [0] 3 2 4 3 2 5 5 2" xfId="33945"/>
    <cellStyle name="쉼표 [0] 3 2 4 3 2 5 5 3" xfId="50665"/>
    <cellStyle name="쉼표 [0] 3 2 4 3 2 5 6" xfId="20689"/>
    <cellStyle name="쉼표 [0] 3 2 4 3 2 5 7" xfId="37005"/>
    <cellStyle name="쉼표 [0] 3 2 4 3 2 6" xfId="4365"/>
    <cellStyle name="쉼표 [0] 3 2 4 3 2 6 2" xfId="7785"/>
    <cellStyle name="쉼표 [0] 3 2 4 3 2 6 2 2" xfId="24525"/>
    <cellStyle name="쉼표 [0] 3 2 4 3 2 6 2 3" xfId="41245"/>
    <cellStyle name="쉼표 [0] 3 2 4 3 2 6 3" xfId="11205"/>
    <cellStyle name="쉼표 [0] 3 2 4 3 2 6 3 2" xfId="27945"/>
    <cellStyle name="쉼표 [0] 3 2 4 3 2 6 3 3" xfId="44665"/>
    <cellStyle name="쉼표 [0] 3 2 4 3 2 6 4" xfId="14625"/>
    <cellStyle name="쉼표 [0] 3 2 4 3 2 6 4 2" xfId="31365"/>
    <cellStyle name="쉼표 [0] 3 2 4 3 2 6 4 3" xfId="48085"/>
    <cellStyle name="쉼표 [0] 3 2 4 3 2 6 5" xfId="18109"/>
    <cellStyle name="쉼표 [0] 3 2 4 3 2 6 6" xfId="37825"/>
    <cellStyle name="쉼표 [0] 3 2 4 3 2 7" xfId="3965"/>
    <cellStyle name="쉼표 [0] 3 2 4 3 2 7 2" xfId="21105"/>
    <cellStyle name="쉼표 [0] 3 2 4 3 2 7 3" xfId="37425"/>
    <cellStyle name="쉼표 [0] 3 2 4 3 2 8" xfId="7365"/>
    <cellStyle name="쉼표 [0] 3 2 4 3 2 8 2" xfId="24105"/>
    <cellStyle name="쉼표 [0] 3 2 4 3 2 8 3" xfId="40825"/>
    <cellStyle name="쉼표 [0] 3 2 4 3 2 9" xfId="10785"/>
    <cellStyle name="쉼표 [0] 3 2 4 3 2 9 2" xfId="27525"/>
    <cellStyle name="쉼표 [0] 3 2 4 3 2 9 3" xfId="44245"/>
    <cellStyle name="쉼표 [0] 3 2 4 3 3" xfId="1245"/>
    <cellStyle name="쉼표 [0] 3 2 4 3 3 2" xfId="2525"/>
    <cellStyle name="쉼표 [0] 3 2 4 3 3 2 2" xfId="5925"/>
    <cellStyle name="쉼표 [0] 3 2 4 3 3 2 2 2" xfId="22665"/>
    <cellStyle name="쉼표 [0] 3 2 4 3 3 2 2 3" xfId="39385"/>
    <cellStyle name="쉼표 [0] 3 2 4 3 3 2 3" xfId="9345"/>
    <cellStyle name="쉼표 [0] 3 2 4 3 3 2 3 2" xfId="26085"/>
    <cellStyle name="쉼표 [0] 3 2 4 3 3 2 3 3" xfId="42805"/>
    <cellStyle name="쉼표 [0] 3 2 4 3 3 2 4" xfId="12765"/>
    <cellStyle name="쉼표 [0] 3 2 4 3 3 2 4 2" xfId="29505"/>
    <cellStyle name="쉼표 [0] 3 2 4 3 3 2 4 3" xfId="46225"/>
    <cellStyle name="쉼표 [0] 3 2 4 3 3 2 5" xfId="16185"/>
    <cellStyle name="쉼표 [0] 3 2 4 3 3 2 5 2" xfId="32925"/>
    <cellStyle name="쉼표 [0] 3 2 4 3 3 2 5 3" xfId="49645"/>
    <cellStyle name="쉼표 [0] 3 2 4 3 3 2 6" xfId="19669"/>
    <cellStyle name="쉼표 [0] 3 2 4 3 3 2 7" xfId="35985"/>
    <cellStyle name="쉼표 [0] 3 2 4 3 3 3" xfId="4645"/>
    <cellStyle name="쉼표 [0] 3 2 4 3 3 3 2" xfId="21385"/>
    <cellStyle name="쉼표 [0] 3 2 4 3 3 3 3" xfId="38105"/>
    <cellStyle name="쉼표 [0] 3 2 4 3 3 4" xfId="8065"/>
    <cellStyle name="쉼표 [0] 3 2 4 3 3 4 2" xfId="24805"/>
    <cellStyle name="쉼표 [0] 3 2 4 3 3 4 3" xfId="41525"/>
    <cellStyle name="쉼표 [0] 3 2 4 3 3 5" xfId="11485"/>
    <cellStyle name="쉼표 [0] 3 2 4 3 3 5 2" xfId="28225"/>
    <cellStyle name="쉼표 [0] 3 2 4 3 3 5 3" xfId="44945"/>
    <cellStyle name="쉼표 [0] 3 2 4 3 3 6" xfId="14905"/>
    <cellStyle name="쉼표 [0] 3 2 4 3 3 6 2" xfId="31645"/>
    <cellStyle name="쉼표 [0] 3 2 4 3 3 6 3" xfId="48365"/>
    <cellStyle name="쉼표 [0] 3 2 4 3 3 7" xfId="18389"/>
    <cellStyle name="쉼표 [0] 3 2 4 3 3 8" xfId="34705"/>
    <cellStyle name="쉼표 [0] 3 2 4 3 4" xfId="1585"/>
    <cellStyle name="쉼표 [0] 3 2 4 3 4 2" xfId="2865"/>
    <cellStyle name="쉼표 [0] 3 2 4 3 4 2 2" xfId="6265"/>
    <cellStyle name="쉼표 [0] 3 2 4 3 4 2 2 2" xfId="23005"/>
    <cellStyle name="쉼표 [0] 3 2 4 3 4 2 2 3" xfId="39725"/>
    <cellStyle name="쉼표 [0] 3 2 4 3 4 2 3" xfId="9685"/>
    <cellStyle name="쉼표 [0] 3 2 4 3 4 2 3 2" xfId="26425"/>
    <cellStyle name="쉼표 [0] 3 2 4 3 4 2 3 3" xfId="43145"/>
    <cellStyle name="쉼표 [0] 3 2 4 3 4 2 4" xfId="13105"/>
    <cellStyle name="쉼표 [0] 3 2 4 3 4 2 4 2" xfId="29845"/>
    <cellStyle name="쉼표 [0] 3 2 4 3 4 2 4 3" xfId="46565"/>
    <cellStyle name="쉼표 [0] 3 2 4 3 4 2 5" xfId="16525"/>
    <cellStyle name="쉼표 [0] 3 2 4 3 4 2 5 2" xfId="33265"/>
    <cellStyle name="쉼표 [0] 3 2 4 3 4 2 5 3" xfId="49985"/>
    <cellStyle name="쉼표 [0] 3 2 4 3 4 2 6" xfId="20009"/>
    <cellStyle name="쉼표 [0] 3 2 4 3 4 2 7" xfId="36325"/>
    <cellStyle name="쉼표 [0] 3 2 4 3 4 3" xfId="4985"/>
    <cellStyle name="쉼표 [0] 3 2 4 3 4 3 2" xfId="21725"/>
    <cellStyle name="쉼표 [0] 3 2 4 3 4 3 3" xfId="38445"/>
    <cellStyle name="쉼표 [0] 3 2 4 3 4 4" xfId="8405"/>
    <cellStyle name="쉼표 [0] 3 2 4 3 4 4 2" xfId="25145"/>
    <cellStyle name="쉼표 [0] 3 2 4 3 4 4 3" xfId="41865"/>
    <cellStyle name="쉼표 [0] 3 2 4 3 4 5" xfId="11825"/>
    <cellStyle name="쉼표 [0] 3 2 4 3 4 5 2" xfId="28565"/>
    <cellStyle name="쉼표 [0] 3 2 4 3 4 5 3" xfId="45285"/>
    <cellStyle name="쉼표 [0] 3 2 4 3 4 6" xfId="15245"/>
    <cellStyle name="쉼표 [0] 3 2 4 3 4 6 2" xfId="31985"/>
    <cellStyle name="쉼표 [0] 3 2 4 3 4 6 3" xfId="48705"/>
    <cellStyle name="쉼표 [0] 3 2 4 3 4 7" xfId="18729"/>
    <cellStyle name="쉼표 [0] 3 2 4 3 4 8" xfId="35045"/>
    <cellStyle name="쉼표 [0] 3 2 4 3 5" xfId="2005"/>
    <cellStyle name="쉼표 [0] 3 2 4 3 5 2" xfId="5405"/>
    <cellStyle name="쉼표 [0] 3 2 4 3 5 2 2" xfId="22145"/>
    <cellStyle name="쉼표 [0] 3 2 4 3 5 2 3" xfId="38865"/>
    <cellStyle name="쉼표 [0] 3 2 4 3 5 3" xfId="8825"/>
    <cellStyle name="쉼표 [0] 3 2 4 3 5 3 2" xfId="25565"/>
    <cellStyle name="쉼표 [0] 3 2 4 3 5 3 3" xfId="42285"/>
    <cellStyle name="쉼표 [0] 3 2 4 3 5 4" xfId="12245"/>
    <cellStyle name="쉼표 [0] 3 2 4 3 5 4 2" xfId="28985"/>
    <cellStyle name="쉼표 [0] 3 2 4 3 5 4 3" xfId="45705"/>
    <cellStyle name="쉼표 [0] 3 2 4 3 5 5" xfId="15665"/>
    <cellStyle name="쉼표 [0] 3 2 4 3 5 5 2" xfId="32405"/>
    <cellStyle name="쉼표 [0] 3 2 4 3 5 5 3" xfId="49125"/>
    <cellStyle name="쉼표 [0] 3 2 4 3 5 6" xfId="19149"/>
    <cellStyle name="쉼표 [0] 3 2 4 3 5 7" xfId="35465"/>
    <cellStyle name="쉼표 [0] 3 2 4 3 6" xfId="3325"/>
    <cellStyle name="쉼표 [0] 3 2 4 3 6 2" xfId="6725"/>
    <cellStyle name="쉼표 [0] 3 2 4 3 6 2 2" xfId="23465"/>
    <cellStyle name="쉼표 [0] 3 2 4 3 6 2 3" xfId="40185"/>
    <cellStyle name="쉼표 [0] 3 2 4 3 6 3" xfId="10145"/>
    <cellStyle name="쉼표 [0] 3 2 4 3 6 3 2" xfId="26885"/>
    <cellStyle name="쉼표 [0] 3 2 4 3 6 3 3" xfId="43605"/>
    <cellStyle name="쉼표 [0] 3 2 4 3 6 4" xfId="13565"/>
    <cellStyle name="쉼표 [0] 3 2 4 3 6 4 2" xfId="30305"/>
    <cellStyle name="쉼표 [0] 3 2 4 3 6 4 3" xfId="47025"/>
    <cellStyle name="쉼표 [0] 3 2 4 3 6 5" xfId="16985"/>
    <cellStyle name="쉼표 [0] 3 2 4 3 6 5 2" xfId="33725"/>
    <cellStyle name="쉼표 [0] 3 2 4 3 6 5 3" xfId="50445"/>
    <cellStyle name="쉼표 [0] 3 2 4 3 6 6" xfId="20469"/>
    <cellStyle name="쉼표 [0] 3 2 4 3 6 7" xfId="36785"/>
    <cellStyle name="쉼표 [0] 3 2 4 3 7" xfId="4145"/>
    <cellStyle name="쉼표 [0] 3 2 4 3 7 2" xfId="7565"/>
    <cellStyle name="쉼표 [0] 3 2 4 3 7 2 2" xfId="24305"/>
    <cellStyle name="쉼표 [0] 3 2 4 3 7 2 3" xfId="41025"/>
    <cellStyle name="쉼표 [0] 3 2 4 3 7 3" xfId="10985"/>
    <cellStyle name="쉼표 [0] 3 2 4 3 7 3 2" xfId="27725"/>
    <cellStyle name="쉼표 [0] 3 2 4 3 7 3 3" xfId="44445"/>
    <cellStyle name="쉼표 [0] 3 2 4 3 7 4" xfId="14405"/>
    <cellStyle name="쉼표 [0] 3 2 4 3 7 4 2" xfId="31145"/>
    <cellStyle name="쉼표 [0] 3 2 4 3 7 4 3" xfId="47865"/>
    <cellStyle name="쉼표 [0] 3 2 4 3 7 5" xfId="17889"/>
    <cellStyle name="쉼표 [0] 3 2 4 3 7 6" xfId="37605"/>
    <cellStyle name="쉼표 [0] 3 2 4 3 8" xfId="3745"/>
    <cellStyle name="쉼표 [0] 3 2 4 3 8 2" xfId="20885"/>
    <cellStyle name="쉼표 [0] 3 2 4 3 8 3" xfId="37205"/>
    <cellStyle name="쉼표 [0] 3 2 4 3 9" xfId="7145"/>
    <cellStyle name="쉼표 [0] 3 2 4 3 9 2" xfId="23885"/>
    <cellStyle name="쉼표 [0] 3 2 4 3 9 3" xfId="40605"/>
    <cellStyle name="쉼표 [0] 3 2 4 4" xfId="798"/>
    <cellStyle name="쉼표 [0] 3 2 4 4 10" xfId="14065"/>
    <cellStyle name="쉼표 [0] 3 2 4 4 10 2" xfId="30805"/>
    <cellStyle name="쉼표 [0] 3 2 4 4 10 3" xfId="47525"/>
    <cellStyle name="쉼표 [0] 3 2 4 4 11" xfId="17549"/>
    <cellStyle name="쉼표 [0] 3 2 4 4 12" xfId="34285"/>
    <cellStyle name="쉼표 [0] 3 2 4 4 2" xfId="1105"/>
    <cellStyle name="쉼표 [0] 3 2 4 4 2 2" xfId="2385"/>
    <cellStyle name="쉼표 [0] 3 2 4 4 2 2 2" xfId="5785"/>
    <cellStyle name="쉼표 [0] 3 2 4 4 2 2 2 2" xfId="22525"/>
    <cellStyle name="쉼표 [0] 3 2 4 4 2 2 2 3" xfId="39245"/>
    <cellStyle name="쉼표 [0] 3 2 4 4 2 2 3" xfId="9205"/>
    <cellStyle name="쉼표 [0] 3 2 4 4 2 2 3 2" xfId="25945"/>
    <cellStyle name="쉼표 [0] 3 2 4 4 2 2 3 3" xfId="42665"/>
    <cellStyle name="쉼표 [0] 3 2 4 4 2 2 4" xfId="12625"/>
    <cellStyle name="쉼표 [0] 3 2 4 4 2 2 4 2" xfId="29365"/>
    <cellStyle name="쉼표 [0] 3 2 4 4 2 2 4 3" xfId="46085"/>
    <cellStyle name="쉼표 [0] 3 2 4 4 2 2 5" xfId="16045"/>
    <cellStyle name="쉼표 [0] 3 2 4 4 2 2 5 2" xfId="32785"/>
    <cellStyle name="쉼표 [0] 3 2 4 4 2 2 5 3" xfId="49505"/>
    <cellStyle name="쉼표 [0] 3 2 4 4 2 2 6" xfId="19529"/>
    <cellStyle name="쉼표 [0] 3 2 4 4 2 2 7" xfId="35845"/>
    <cellStyle name="쉼표 [0] 3 2 4 4 2 3" xfId="4505"/>
    <cellStyle name="쉼표 [0] 3 2 4 4 2 3 2" xfId="21245"/>
    <cellStyle name="쉼표 [0] 3 2 4 4 2 3 3" xfId="37965"/>
    <cellStyle name="쉼표 [0] 3 2 4 4 2 4" xfId="7925"/>
    <cellStyle name="쉼표 [0] 3 2 4 4 2 4 2" xfId="24665"/>
    <cellStyle name="쉼표 [0] 3 2 4 4 2 4 3" xfId="41385"/>
    <cellStyle name="쉼표 [0] 3 2 4 4 2 5" xfId="11345"/>
    <cellStyle name="쉼표 [0] 3 2 4 4 2 5 2" xfId="28085"/>
    <cellStyle name="쉼표 [0] 3 2 4 4 2 5 3" xfId="44805"/>
    <cellStyle name="쉼표 [0] 3 2 4 4 2 6" xfId="14765"/>
    <cellStyle name="쉼표 [0] 3 2 4 4 2 6 2" xfId="31505"/>
    <cellStyle name="쉼표 [0] 3 2 4 4 2 6 3" xfId="48225"/>
    <cellStyle name="쉼표 [0] 3 2 4 4 2 7" xfId="18249"/>
    <cellStyle name="쉼표 [0] 3 2 4 4 2 8" xfId="34565"/>
    <cellStyle name="쉼표 [0] 3 2 4 4 3" xfId="1665"/>
    <cellStyle name="쉼표 [0] 3 2 4 4 3 2" xfId="2945"/>
    <cellStyle name="쉼표 [0] 3 2 4 4 3 2 2" xfId="6345"/>
    <cellStyle name="쉼표 [0] 3 2 4 4 3 2 2 2" xfId="23085"/>
    <cellStyle name="쉼표 [0] 3 2 4 4 3 2 2 3" xfId="39805"/>
    <cellStyle name="쉼표 [0] 3 2 4 4 3 2 3" xfId="9765"/>
    <cellStyle name="쉼표 [0] 3 2 4 4 3 2 3 2" xfId="26505"/>
    <cellStyle name="쉼표 [0] 3 2 4 4 3 2 3 3" xfId="43225"/>
    <cellStyle name="쉼표 [0] 3 2 4 4 3 2 4" xfId="13185"/>
    <cellStyle name="쉼표 [0] 3 2 4 4 3 2 4 2" xfId="29925"/>
    <cellStyle name="쉼표 [0] 3 2 4 4 3 2 4 3" xfId="46645"/>
    <cellStyle name="쉼표 [0] 3 2 4 4 3 2 5" xfId="16605"/>
    <cellStyle name="쉼표 [0] 3 2 4 4 3 2 5 2" xfId="33345"/>
    <cellStyle name="쉼표 [0] 3 2 4 4 3 2 5 3" xfId="50065"/>
    <cellStyle name="쉼표 [0] 3 2 4 4 3 2 6" xfId="20089"/>
    <cellStyle name="쉼표 [0] 3 2 4 4 3 2 7" xfId="36405"/>
    <cellStyle name="쉼표 [0] 3 2 4 4 3 3" xfId="5065"/>
    <cellStyle name="쉼표 [0] 3 2 4 4 3 3 2" xfId="21805"/>
    <cellStyle name="쉼표 [0] 3 2 4 4 3 3 3" xfId="38525"/>
    <cellStyle name="쉼표 [0] 3 2 4 4 3 4" xfId="8485"/>
    <cellStyle name="쉼표 [0] 3 2 4 4 3 4 2" xfId="25225"/>
    <cellStyle name="쉼표 [0] 3 2 4 4 3 4 3" xfId="41945"/>
    <cellStyle name="쉼표 [0] 3 2 4 4 3 5" xfId="11905"/>
    <cellStyle name="쉼표 [0] 3 2 4 4 3 5 2" xfId="28645"/>
    <cellStyle name="쉼표 [0] 3 2 4 4 3 5 3" xfId="45365"/>
    <cellStyle name="쉼표 [0] 3 2 4 4 3 6" xfId="15325"/>
    <cellStyle name="쉼표 [0] 3 2 4 4 3 6 2" xfId="32065"/>
    <cellStyle name="쉼표 [0] 3 2 4 4 3 6 3" xfId="48785"/>
    <cellStyle name="쉼표 [0] 3 2 4 4 3 7" xfId="18809"/>
    <cellStyle name="쉼표 [0] 3 2 4 4 3 8" xfId="35125"/>
    <cellStyle name="쉼표 [0] 3 2 4 4 4" xfId="2085"/>
    <cellStyle name="쉼표 [0] 3 2 4 4 4 2" xfId="5485"/>
    <cellStyle name="쉼표 [0] 3 2 4 4 4 2 2" xfId="22225"/>
    <cellStyle name="쉼표 [0] 3 2 4 4 4 2 3" xfId="38945"/>
    <cellStyle name="쉼표 [0] 3 2 4 4 4 3" xfId="8905"/>
    <cellStyle name="쉼표 [0] 3 2 4 4 4 3 2" xfId="25645"/>
    <cellStyle name="쉼표 [0] 3 2 4 4 4 3 3" xfId="42365"/>
    <cellStyle name="쉼표 [0] 3 2 4 4 4 4" xfId="12325"/>
    <cellStyle name="쉼표 [0] 3 2 4 4 4 4 2" xfId="29065"/>
    <cellStyle name="쉼표 [0] 3 2 4 4 4 4 3" xfId="45785"/>
    <cellStyle name="쉼표 [0] 3 2 4 4 4 5" xfId="15745"/>
    <cellStyle name="쉼표 [0] 3 2 4 4 4 5 2" xfId="32485"/>
    <cellStyle name="쉼표 [0] 3 2 4 4 4 5 3" xfId="49205"/>
    <cellStyle name="쉼표 [0] 3 2 4 4 4 6" xfId="19229"/>
    <cellStyle name="쉼표 [0] 3 2 4 4 4 7" xfId="35545"/>
    <cellStyle name="쉼표 [0] 3 2 4 4 5" xfId="3405"/>
    <cellStyle name="쉼표 [0] 3 2 4 4 5 2" xfId="6805"/>
    <cellStyle name="쉼표 [0] 3 2 4 4 5 2 2" xfId="23545"/>
    <cellStyle name="쉼표 [0] 3 2 4 4 5 2 3" xfId="40265"/>
    <cellStyle name="쉼표 [0] 3 2 4 4 5 3" xfId="10225"/>
    <cellStyle name="쉼표 [0] 3 2 4 4 5 3 2" xfId="26965"/>
    <cellStyle name="쉼표 [0] 3 2 4 4 5 3 3" xfId="43685"/>
    <cellStyle name="쉼표 [0] 3 2 4 4 5 4" xfId="13645"/>
    <cellStyle name="쉼표 [0] 3 2 4 4 5 4 2" xfId="30385"/>
    <cellStyle name="쉼표 [0] 3 2 4 4 5 4 3" xfId="47105"/>
    <cellStyle name="쉼표 [0] 3 2 4 4 5 5" xfId="17065"/>
    <cellStyle name="쉼표 [0] 3 2 4 4 5 5 2" xfId="33805"/>
    <cellStyle name="쉼표 [0] 3 2 4 4 5 5 3" xfId="50525"/>
    <cellStyle name="쉼표 [0] 3 2 4 4 5 6" xfId="20549"/>
    <cellStyle name="쉼표 [0] 3 2 4 4 5 7" xfId="36865"/>
    <cellStyle name="쉼표 [0] 3 2 4 4 6" xfId="4225"/>
    <cellStyle name="쉼표 [0] 3 2 4 4 6 2" xfId="7645"/>
    <cellStyle name="쉼표 [0] 3 2 4 4 6 2 2" xfId="24385"/>
    <cellStyle name="쉼표 [0] 3 2 4 4 6 2 3" xfId="41105"/>
    <cellStyle name="쉼표 [0] 3 2 4 4 6 3" xfId="11065"/>
    <cellStyle name="쉼표 [0] 3 2 4 4 6 3 2" xfId="27805"/>
    <cellStyle name="쉼표 [0] 3 2 4 4 6 3 3" xfId="44525"/>
    <cellStyle name="쉼표 [0] 3 2 4 4 6 4" xfId="14485"/>
    <cellStyle name="쉼표 [0] 3 2 4 4 6 4 2" xfId="31225"/>
    <cellStyle name="쉼표 [0] 3 2 4 4 6 4 3" xfId="47945"/>
    <cellStyle name="쉼표 [0] 3 2 4 4 6 5" xfId="17969"/>
    <cellStyle name="쉼표 [0] 3 2 4 4 6 6" xfId="37685"/>
    <cellStyle name="쉼표 [0] 3 2 4 4 7" xfId="3825"/>
    <cellStyle name="쉼표 [0] 3 2 4 4 7 2" xfId="20965"/>
    <cellStyle name="쉼표 [0] 3 2 4 4 7 3" xfId="37285"/>
    <cellStyle name="쉼표 [0] 3 2 4 4 8" xfId="7225"/>
    <cellStyle name="쉼표 [0] 3 2 4 4 8 2" xfId="23965"/>
    <cellStyle name="쉼표 [0] 3 2 4 4 8 3" xfId="40685"/>
    <cellStyle name="쉼표 [0] 3 2 4 4 9" xfId="10645"/>
    <cellStyle name="쉼표 [0] 3 2 4 4 9 2" xfId="27385"/>
    <cellStyle name="쉼표 [0] 3 2 4 4 9 3" xfId="44105"/>
    <cellStyle name="쉼표 [0] 3 2 4 5" xfId="758"/>
    <cellStyle name="쉼표 [0] 3 2 4 5 10" xfId="14025"/>
    <cellStyle name="쉼표 [0] 3 2 4 5 10 2" xfId="30765"/>
    <cellStyle name="쉼표 [0] 3 2 4 5 10 3" xfId="47485"/>
    <cellStyle name="쉼표 [0] 3 2 4 5 11" xfId="17509"/>
    <cellStyle name="쉼표 [0] 3 2 4 5 12" xfId="34245"/>
    <cellStyle name="쉼표 [0] 3 2 4 5 2" xfId="1065"/>
    <cellStyle name="쉼표 [0] 3 2 4 5 2 2" xfId="2345"/>
    <cellStyle name="쉼표 [0] 3 2 4 5 2 2 2" xfId="5745"/>
    <cellStyle name="쉼표 [0] 3 2 4 5 2 2 2 2" xfId="22485"/>
    <cellStyle name="쉼표 [0] 3 2 4 5 2 2 2 3" xfId="39205"/>
    <cellStyle name="쉼표 [0] 3 2 4 5 2 2 3" xfId="9165"/>
    <cellStyle name="쉼표 [0] 3 2 4 5 2 2 3 2" xfId="25905"/>
    <cellStyle name="쉼표 [0] 3 2 4 5 2 2 3 3" xfId="42625"/>
    <cellStyle name="쉼표 [0] 3 2 4 5 2 2 4" xfId="12585"/>
    <cellStyle name="쉼표 [0] 3 2 4 5 2 2 4 2" xfId="29325"/>
    <cellStyle name="쉼표 [0] 3 2 4 5 2 2 4 3" xfId="46045"/>
    <cellStyle name="쉼표 [0] 3 2 4 5 2 2 5" xfId="16005"/>
    <cellStyle name="쉼표 [0] 3 2 4 5 2 2 5 2" xfId="32745"/>
    <cellStyle name="쉼표 [0] 3 2 4 5 2 2 5 3" xfId="49465"/>
    <cellStyle name="쉼표 [0] 3 2 4 5 2 2 6" xfId="19489"/>
    <cellStyle name="쉼표 [0] 3 2 4 5 2 2 7" xfId="35805"/>
    <cellStyle name="쉼표 [0] 3 2 4 5 2 3" xfId="4465"/>
    <cellStyle name="쉼표 [0] 3 2 4 5 2 3 2" xfId="21205"/>
    <cellStyle name="쉼표 [0] 3 2 4 5 2 3 3" xfId="37925"/>
    <cellStyle name="쉼표 [0] 3 2 4 5 2 4" xfId="7885"/>
    <cellStyle name="쉼표 [0] 3 2 4 5 2 4 2" xfId="24625"/>
    <cellStyle name="쉼표 [0] 3 2 4 5 2 4 3" xfId="41345"/>
    <cellStyle name="쉼표 [0] 3 2 4 5 2 5" xfId="11305"/>
    <cellStyle name="쉼표 [0] 3 2 4 5 2 5 2" xfId="28045"/>
    <cellStyle name="쉼표 [0] 3 2 4 5 2 5 3" xfId="44765"/>
    <cellStyle name="쉼표 [0] 3 2 4 5 2 6" xfId="14725"/>
    <cellStyle name="쉼표 [0] 3 2 4 5 2 6 2" xfId="31465"/>
    <cellStyle name="쉼표 [0] 3 2 4 5 2 6 3" xfId="48185"/>
    <cellStyle name="쉼표 [0] 3 2 4 5 2 7" xfId="18209"/>
    <cellStyle name="쉼표 [0] 3 2 4 5 2 8" xfId="34525"/>
    <cellStyle name="쉼표 [0] 3 2 4 5 3" xfId="1625"/>
    <cellStyle name="쉼표 [0] 3 2 4 5 3 2" xfId="2905"/>
    <cellStyle name="쉼표 [0] 3 2 4 5 3 2 2" xfId="6305"/>
    <cellStyle name="쉼표 [0] 3 2 4 5 3 2 2 2" xfId="23045"/>
    <cellStyle name="쉼표 [0] 3 2 4 5 3 2 2 3" xfId="39765"/>
    <cellStyle name="쉼표 [0] 3 2 4 5 3 2 3" xfId="9725"/>
    <cellStyle name="쉼표 [0] 3 2 4 5 3 2 3 2" xfId="26465"/>
    <cellStyle name="쉼표 [0] 3 2 4 5 3 2 3 3" xfId="43185"/>
    <cellStyle name="쉼표 [0] 3 2 4 5 3 2 4" xfId="13145"/>
    <cellStyle name="쉼표 [0] 3 2 4 5 3 2 4 2" xfId="29885"/>
    <cellStyle name="쉼표 [0] 3 2 4 5 3 2 4 3" xfId="46605"/>
    <cellStyle name="쉼표 [0] 3 2 4 5 3 2 5" xfId="16565"/>
    <cellStyle name="쉼표 [0] 3 2 4 5 3 2 5 2" xfId="33305"/>
    <cellStyle name="쉼표 [0] 3 2 4 5 3 2 5 3" xfId="50025"/>
    <cellStyle name="쉼표 [0] 3 2 4 5 3 2 6" xfId="20049"/>
    <cellStyle name="쉼표 [0] 3 2 4 5 3 2 7" xfId="36365"/>
    <cellStyle name="쉼표 [0] 3 2 4 5 3 3" xfId="5025"/>
    <cellStyle name="쉼표 [0] 3 2 4 5 3 3 2" xfId="21765"/>
    <cellStyle name="쉼표 [0] 3 2 4 5 3 3 3" xfId="38485"/>
    <cellStyle name="쉼표 [0] 3 2 4 5 3 4" xfId="8445"/>
    <cellStyle name="쉼표 [0] 3 2 4 5 3 4 2" xfId="25185"/>
    <cellStyle name="쉼표 [0] 3 2 4 5 3 4 3" xfId="41905"/>
    <cellStyle name="쉼표 [0] 3 2 4 5 3 5" xfId="11865"/>
    <cellStyle name="쉼표 [0] 3 2 4 5 3 5 2" xfId="28605"/>
    <cellStyle name="쉼표 [0] 3 2 4 5 3 5 3" xfId="45325"/>
    <cellStyle name="쉼표 [0] 3 2 4 5 3 6" xfId="15285"/>
    <cellStyle name="쉼표 [0] 3 2 4 5 3 6 2" xfId="32025"/>
    <cellStyle name="쉼표 [0] 3 2 4 5 3 6 3" xfId="48745"/>
    <cellStyle name="쉼표 [0] 3 2 4 5 3 7" xfId="18769"/>
    <cellStyle name="쉼표 [0] 3 2 4 5 3 8" xfId="35085"/>
    <cellStyle name="쉼표 [0] 3 2 4 5 4" xfId="2045"/>
    <cellStyle name="쉼표 [0] 3 2 4 5 4 2" xfId="5445"/>
    <cellStyle name="쉼표 [0] 3 2 4 5 4 2 2" xfId="22185"/>
    <cellStyle name="쉼표 [0] 3 2 4 5 4 2 3" xfId="38905"/>
    <cellStyle name="쉼표 [0] 3 2 4 5 4 3" xfId="8865"/>
    <cellStyle name="쉼표 [0] 3 2 4 5 4 3 2" xfId="25605"/>
    <cellStyle name="쉼표 [0] 3 2 4 5 4 3 3" xfId="42325"/>
    <cellStyle name="쉼표 [0] 3 2 4 5 4 4" xfId="12285"/>
    <cellStyle name="쉼표 [0] 3 2 4 5 4 4 2" xfId="29025"/>
    <cellStyle name="쉼표 [0] 3 2 4 5 4 4 3" xfId="45745"/>
    <cellStyle name="쉼표 [0] 3 2 4 5 4 5" xfId="15705"/>
    <cellStyle name="쉼표 [0] 3 2 4 5 4 5 2" xfId="32445"/>
    <cellStyle name="쉼표 [0] 3 2 4 5 4 5 3" xfId="49165"/>
    <cellStyle name="쉼표 [0] 3 2 4 5 4 6" xfId="19189"/>
    <cellStyle name="쉼표 [0] 3 2 4 5 4 7" xfId="35505"/>
    <cellStyle name="쉼표 [0] 3 2 4 5 5" xfId="3365"/>
    <cellStyle name="쉼표 [0] 3 2 4 5 5 2" xfId="6765"/>
    <cellStyle name="쉼표 [0] 3 2 4 5 5 2 2" xfId="23505"/>
    <cellStyle name="쉼표 [0] 3 2 4 5 5 2 3" xfId="40225"/>
    <cellStyle name="쉼표 [0] 3 2 4 5 5 3" xfId="10185"/>
    <cellStyle name="쉼표 [0] 3 2 4 5 5 3 2" xfId="26925"/>
    <cellStyle name="쉼표 [0] 3 2 4 5 5 3 3" xfId="43645"/>
    <cellStyle name="쉼표 [0] 3 2 4 5 5 4" xfId="13605"/>
    <cellStyle name="쉼표 [0] 3 2 4 5 5 4 2" xfId="30345"/>
    <cellStyle name="쉼표 [0] 3 2 4 5 5 4 3" xfId="47065"/>
    <cellStyle name="쉼표 [0] 3 2 4 5 5 5" xfId="17025"/>
    <cellStyle name="쉼표 [0] 3 2 4 5 5 5 2" xfId="33765"/>
    <cellStyle name="쉼표 [0] 3 2 4 5 5 5 3" xfId="50485"/>
    <cellStyle name="쉼표 [0] 3 2 4 5 5 6" xfId="20509"/>
    <cellStyle name="쉼표 [0] 3 2 4 5 5 7" xfId="36825"/>
    <cellStyle name="쉼표 [0] 3 2 4 5 6" xfId="4185"/>
    <cellStyle name="쉼표 [0] 3 2 4 5 6 2" xfId="7605"/>
    <cellStyle name="쉼표 [0] 3 2 4 5 6 2 2" xfId="24345"/>
    <cellStyle name="쉼표 [0] 3 2 4 5 6 2 3" xfId="41065"/>
    <cellStyle name="쉼표 [0] 3 2 4 5 6 3" xfId="11025"/>
    <cellStyle name="쉼표 [0] 3 2 4 5 6 3 2" xfId="27765"/>
    <cellStyle name="쉼표 [0] 3 2 4 5 6 3 3" xfId="44485"/>
    <cellStyle name="쉼표 [0] 3 2 4 5 6 4" xfId="14445"/>
    <cellStyle name="쉼표 [0] 3 2 4 5 6 4 2" xfId="31185"/>
    <cellStyle name="쉼표 [0] 3 2 4 5 6 4 3" xfId="47905"/>
    <cellStyle name="쉼표 [0] 3 2 4 5 6 5" xfId="17929"/>
    <cellStyle name="쉼표 [0] 3 2 4 5 6 6" xfId="37645"/>
    <cellStyle name="쉼표 [0] 3 2 4 5 7" xfId="3785"/>
    <cellStyle name="쉼표 [0] 3 2 4 5 7 2" xfId="20925"/>
    <cellStyle name="쉼표 [0] 3 2 4 5 7 3" xfId="37245"/>
    <cellStyle name="쉼표 [0] 3 2 4 5 8" xfId="7185"/>
    <cellStyle name="쉼표 [0] 3 2 4 5 8 2" xfId="23925"/>
    <cellStyle name="쉼표 [0] 3 2 4 5 8 3" xfId="40645"/>
    <cellStyle name="쉼표 [0] 3 2 4 5 9" xfId="10605"/>
    <cellStyle name="쉼표 [0] 3 2 4 5 9 2" xfId="27345"/>
    <cellStyle name="쉼표 [0] 3 2 4 5 9 3" xfId="44065"/>
    <cellStyle name="쉼표 [0] 3 2 4 6" xfId="1025"/>
    <cellStyle name="쉼표 [0] 3 2 4 6 2" xfId="2305"/>
    <cellStyle name="쉼표 [0] 3 2 4 6 2 2" xfId="5705"/>
    <cellStyle name="쉼표 [0] 3 2 4 6 2 2 2" xfId="22445"/>
    <cellStyle name="쉼표 [0] 3 2 4 6 2 2 3" xfId="39165"/>
    <cellStyle name="쉼표 [0] 3 2 4 6 2 3" xfId="9125"/>
    <cellStyle name="쉼표 [0] 3 2 4 6 2 3 2" xfId="25865"/>
    <cellStyle name="쉼표 [0] 3 2 4 6 2 3 3" xfId="42585"/>
    <cellStyle name="쉼표 [0] 3 2 4 6 2 4" xfId="12545"/>
    <cellStyle name="쉼표 [0] 3 2 4 6 2 4 2" xfId="29285"/>
    <cellStyle name="쉼표 [0] 3 2 4 6 2 4 3" xfId="46005"/>
    <cellStyle name="쉼표 [0] 3 2 4 6 2 5" xfId="15965"/>
    <cellStyle name="쉼표 [0] 3 2 4 6 2 5 2" xfId="32705"/>
    <cellStyle name="쉼표 [0] 3 2 4 6 2 5 3" xfId="49425"/>
    <cellStyle name="쉼표 [0] 3 2 4 6 2 6" xfId="19449"/>
    <cellStyle name="쉼표 [0] 3 2 4 6 2 7" xfId="35765"/>
    <cellStyle name="쉼표 [0] 3 2 4 6 3" xfId="4425"/>
    <cellStyle name="쉼표 [0] 3 2 4 6 3 2" xfId="21165"/>
    <cellStyle name="쉼표 [0] 3 2 4 6 3 3" xfId="37885"/>
    <cellStyle name="쉼표 [0] 3 2 4 6 4" xfId="7845"/>
    <cellStyle name="쉼표 [0] 3 2 4 6 4 2" xfId="24585"/>
    <cellStyle name="쉼표 [0] 3 2 4 6 4 3" xfId="41305"/>
    <cellStyle name="쉼표 [0] 3 2 4 6 5" xfId="11265"/>
    <cellStyle name="쉼표 [0] 3 2 4 6 5 2" xfId="28005"/>
    <cellStyle name="쉼표 [0] 3 2 4 6 5 3" xfId="44725"/>
    <cellStyle name="쉼표 [0] 3 2 4 6 6" xfId="14685"/>
    <cellStyle name="쉼표 [0] 3 2 4 6 6 2" xfId="31425"/>
    <cellStyle name="쉼표 [0] 3 2 4 6 6 3" xfId="48145"/>
    <cellStyle name="쉼표 [0] 3 2 4 6 7" xfId="18169"/>
    <cellStyle name="쉼표 [0] 3 2 4 6 8" xfId="34485"/>
    <cellStyle name="쉼표 [0] 3 2 4 7" xfId="1445"/>
    <cellStyle name="쉼표 [0] 3 2 4 7 2" xfId="2725"/>
    <cellStyle name="쉼표 [0] 3 2 4 7 2 2" xfId="6125"/>
    <cellStyle name="쉼표 [0] 3 2 4 7 2 2 2" xfId="22865"/>
    <cellStyle name="쉼표 [0] 3 2 4 7 2 2 3" xfId="39585"/>
    <cellStyle name="쉼표 [0] 3 2 4 7 2 3" xfId="9545"/>
    <cellStyle name="쉼표 [0] 3 2 4 7 2 3 2" xfId="26285"/>
    <cellStyle name="쉼표 [0] 3 2 4 7 2 3 3" xfId="43005"/>
    <cellStyle name="쉼표 [0] 3 2 4 7 2 4" xfId="12965"/>
    <cellStyle name="쉼표 [0] 3 2 4 7 2 4 2" xfId="29705"/>
    <cellStyle name="쉼표 [0] 3 2 4 7 2 4 3" xfId="46425"/>
    <cellStyle name="쉼표 [0] 3 2 4 7 2 5" xfId="16385"/>
    <cellStyle name="쉼표 [0] 3 2 4 7 2 5 2" xfId="33125"/>
    <cellStyle name="쉼표 [0] 3 2 4 7 2 5 3" xfId="49845"/>
    <cellStyle name="쉼표 [0] 3 2 4 7 2 6" xfId="19869"/>
    <cellStyle name="쉼표 [0] 3 2 4 7 2 7" xfId="36185"/>
    <cellStyle name="쉼표 [0] 3 2 4 7 3" xfId="4845"/>
    <cellStyle name="쉼표 [0] 3 2 4 7 3 2" xfId="21585"/>
    <cellStyle name="쉼표 [0] 3 2 4 7 3 3" xfId="38305"/>
    <cellStyle name="쉼표 [0] 3 2 4 7 4" xfId="8265"/>
    <cellStyle name="쉼표 [0] 3 2 4 7 4 2" xfId="25005"/>
    <cellStyle name="쉼표 [0] 3 2 4 7 4 3" xfId="41725"/>
    <cellStyle name="쉼표 [0] 3 2 4 7 5" xfId="11685"/>
    <cellStyle name="쉼표 [0] 3 2 4 7 5 2" xfId="28425"/>
    <cellStyle name="쉼표 [0] 3 2 4 7 5 3" xfId="45145"/>
    <cellStyle name="쉼표 [0] 3 2 4 7 6" xfId="15105"/>
    <cellStyle name="쉼표 [0] 3 2 4 7 6 2" xfId="31845"/>
    <cellStyle name="쉼표 [0] 3 2 4 7 6 3" xfId="48565"/>
    <cellStyle name="쉼표 [0] 3 2 4 7 7" xfId="18589"/>
    <cellStyle name="쉼표 [0] 3 2 4 7 8" xfId="34905"/>
    <cellStyle name="쉼표 [0] 3 2 4 8" xfId="1865"/>
    <cellStyle name="쉼표 [0] 3 2 4 8 2" xfId="5265"/>
    <cellStyle name="쉼표 [0] 3 2 4 8 2 2" xfId="22005"/>
    <cellStyle name="쉼표 [0] 3 2 4 8 2 3" xfId="38725"/>
    <cellStyle name="쉼표 [0] 3 2 4 8 3" xfId="8685"/>
    <cellStyle name="쉼표 [0] 3 2 4 8 3 2" xfId="25425"/>
    <cellStyle name="쉼표 [0] 3 2 4 8 3 3" xfId="42145"/>
    <cellStyle name="쉼표 [0] 3 2 4 8 4" xfId="12105"/>
    <cellStyle name="쉼표 [0] 3 2 4 8 4 2" xfId="28845"/>
    <cellStyle name="쉼표 [0] 3 2 4 8 4 3" xfId="45565"/>
    <cellStyle name="쉼표 [0] 3 2 4 8 5" xfId="15525"/>
    <cellStyle name="쉼표 [0] 3 2 4 8 5 2" xfId="32265"/>
    <cellStyle name="쉼표 [0] 3 2 4 8 5 3" xfId="48985"/>
    <cellStyle name="쉼표 [0] 3 2 4 8 6" xfId="19009"/>
    <cellStyle name="쉼표 [0] 3 2 4 8 7" xfId="35325"/>
    <cellStyle name="쉼표 [0] 3 2 4 9" xfId="3145"/>
    <cellStyle name="쉼표 [0] 3 2 4 9 2" xfId="6545"/>
    <cellStyle name="쉼표 [0] 3 2 4 9 2 2" xfId="23285"/>
    <cellStyle name="쉼표 [0] 3 2 4 9 2 3" xfId="40005"/>
    <cellStyle name="쉼표 [0] 3 2 4 9 3" xfId="9965"/>
    <cellStyle name="쉼표 [0] 3 2 4 9 3 2" xfId="26705"/>
    <cellStyle name="쉼표 [0] 3 2 4 9 3 3" xfId="43425"/>
    <cellStyle name="쉼표 [0] 3 2 4 9 4" xfId="13385"/>
    <cellStyle name="쉼표 [0] 3 2 4 9 4 2" xfId="30125"/>
    <cellStyle name="쉼표 [0] 3 2 4 9 4 3" xfId="46845"/>
    <cellStyle name="쉼표 [0] 3 2 4 9 5" xfId="16805"/>
    <cellStyle name="쉼표 [0] 3 2 4 9 5 2" xfId="33545"/>
    <cellStyle name="쉼표 [0] 3 2 4 9 5 3" xfId="50265"/>
    <cellStyle name="쉼표 [0] 3 2 4 9 6" xfId="20289"/>
    <cellStyle name="쉼표 [0] 3 2 4 9 7" xfId="36605"/>
    <cellStyle name="쉼표 [0] 3 2 5" xfId="598"/>
    <cellStyle name="쉼표 [0] 3 2 5 10" xfId="10445"/>
    <cellStyle name="쉼표 [0] 3 2 5 10 2" xfId="27185"/>
    <cellStyle name="쉼표 [0] 3 2 5 10 3" xfId="43905"/>
    <cellStyle name="쉼표 [0] 3 2 5 11" xfId="13865"/>
    <cellStyle name="쉼표 [0] 3 2 5 11 2" xfId="30605"/>
    <cellStyle name="쉼표 [0] 3 2 5 11 3" xfId="47325"/>
    <cellStyle name="쉼표 [0] 3 2 5 12" xfId="17349"/>
    <cellStyle name="쉼표 [0] 3 2 5 13" xfId="34085"/>
    <cellStyle name="쉼표 [0] 3 2 5 2" xfId="818"/>
    <cellStyle name="쉼표 [0] 3 2 5 2 10" xfId="14085"/>
    <cellStyle name="쉼표 [0] 3 2 5 2 10 2" xfId="30825"/>
    <cellStyle name="쉼표 [0] 3 2 5 2 10 3" xfId="47545"/>
    <cellStyle name="쉼표 [0] 3 2 5 2 11" xfId="17569"/>
    <cellStyle name="쉼표 [0] 3 2 5 2 12" xfId="34305"/>
    <cellStyle name="쉼표 [0] 3 2 5 2 2" xfId="1285"/>
    <cellStyle name="쉼표 [0] 3 2 5 2 2 2" xfId="2565"/>
    <cellStyle name="쉼표 [0] 3 2 5 2 2 2 2" xfId="5965"/>
    <cellStyle name="쉼표 [0] 3 2 5 2 2 2 2 2" xfId="22705"/>
    <cellStyle name="쉼표 [0] 3 2 5 2 2 2 2 3" xfId="39425"/>
    <cellStyle name="쉼표 [0] 3 2 5 2 2 2 3" xfId="9385"/>
    <cellStyle name="쉼표 [0] 3 2 5 2 2 2 3 2" xfId="26125"/>
    <cellStyle name="쉼표 [0] 3 2 5 2 2 2 3 3" xfId="42845"/>
    <cellStyle name="쉼표 [0] 3 2 5 2 2 2 4" xfId="12805"/>
    <cellStyle name="쉼표 [0] 3 2 5 2 2 2 4 2" xfId="29545"/>
    <cellStyle name="쉼표 [0] 3 2 5 2 2 2 4 3" xfId="46265"/>
    <cellStyle name="쉼표 [0] 3 2 5 2 2 2 5" xfId="16225"/>
    <cellStyle name="쉼표 [0] 3 2 5 2 2 2 5 2" xfId="32965"/>
    <cellStyle name="쉼표 [0] 3 2 5 2 2 2 5 3" xfId="49685"/>
    <cellStyle name="쉼표 [0] 3 2 5 2 2 2 6" xfId="19709"/>
    <cellStyle name="쉼표 [0] 3 2 5 2 2 2 7" xfId="36025"/>
    <cellStyle name="쉼표 [0] 3 2 5 2 2 3" xfId="4685"/>
    <cellStyle name="쉼표 [0] 3 2 5 2 2 3 2" xfId="21425"/>
    <cellStyle name="쉼표 [0] 3 2 5 2 2 3 3" xfId="38145"/>
    <cellStyle name="쉼표 [0] 3 2 5 2 2 4" xfId="8105"/>
    <cellStyle name="쉼표 [0] 3 2 5 2 2 4 2" xfId="24845"/>
    <cellStyle name="쉼표 [0] 3 2 5 2 2 4 3" xfId="41565"/>
    <cellStyle name="쉼표 [0] 3 2 5 2 2 5" xfId="11525"/>
    <cellStyle name="쉼표 [0] 3 2 5 2 2 5 2" xfId="28265"/>
    <cellStyle name="쉼표 [0] 3 2 5 2 2 5 3" xfId="44985"/>
    <cellStyle name="쉼표 [0] 3 2 5 2 2 6" xfId="14945"/>
    <cellStyle name="쉼표 [0] 3 2 5 2 2 6 2" xfId="31685"/>
    <cellStyle name="쉼표 [0] 3 2 5 2 2 6 3" xfId="48405"/>
    <cellStyle name="쉼표 [0] 3 2 5 2 2 7" xfId="18429"/>
    <cellStyle name="쉼표 [0] 3 2 5 2 2 8" xfId="34745"/>
    <cellStyle name="쉼표 [0] 3 2 5 2 3" xfId="1685"/>
    <cellStyle name="쉼표 [0] 3 2 5 2 3 2" xfId="2965"/>
    <cellStyle name="쉼표 [0] 3 2 5 2 3 2 2" xfId="6365"/>
    <cellStyle name="쉼표 [0] 3 2 5 2 3 2 2 2" xfId="23105"/>
    <cellStyle name="쉼표 [0] 3 2 5 2 3 2 2 3" xfId="39825"/>
    <cellStyle name="쉼표 [0] 3 2 5 2 3 2 3" xfId="9785"/>
    <cellStyle name="쉼표 [0] 3 2 5 2 3 2 3 2" xfId="26525"/>
    <cellStyle name="쉼표 [0] 3 2 5 2 3 2 3 3" xfId="43245"/>
    <cellStyle name="쉼표 [0] 3 2 5 2 3 2 4" xfId="13205"/>
    <cellStyle name="쉼표 [0] 3 2 5 2 3 2 4 2" xfId="29945"/>
    <cellStyle name="쉼표 [0] 3 2 5 2 3 2 4 3" xfId="46665"/>
    <cellStyle name="쉼표 [0] 3 2 5 2 3 2 5" xfId="16625"/>
    <cellStyle name="쉼표 [0] 3 2 5 2 3 2 5 2" xfId="33365"/>
    <cellStyle name="쉼표 [0] 3 2 5 2 3 2 5 3" xfId="50085"/>
    <cellStyle name="쉼표 [0] 3 2 5 2 3 2 6" xfId="20109"/>
    <cellStyle name="쉼표 [0] 3 2 5 2 3 2 7" xfId="36425"/>
    <cellStyle name="쉼표 [0] 3 2 5 2 3 3" xfId="5085"/>
    <cellStyle name="쉼표 [0] 3 2 5 2 3 3 2" xfId="21825"/>
    <cellStyle name="쉼표 [0] 3 2 5 2 3 3 3" xfId="38545"/>
    <cellStyle name="쉼표 [0] 3 2 5 2 3 4" xfId="8505"/>
    <cellStyle name="쉼표 [0] 3 2 5 2 3 4 2" xfId="25245"/>
    <cellStyle name="쉼표 [0] 3 2 5 2 3 4 3" xfId="41965"/>
    <cellStyle name="쉼표 [0] 3 2 5 2 3 5" xfId="11925"/>
    <cellStyle name="쉼표 [0] 3 2 5 2 3 5 2" xfId="28665"/>
    <cellStyle name="쉼표 [0] 3 2 5 2 3 5 3" xfId="45385"/>
    <cellStyle name="쉼표 [0] 3 2 5 2 3 6" xfId="15345"/>
    <cellStyle name="쉼표 [0] 3 2 5 2 3 6 2" xfId="32085"/>
    <cellStyle name="쉼표 [0] 3 2 5 2 3 6 3" xfId="48805"/>
    <cellStyle name="쉼표 [0] 3 2 5 2 3 7" xfId="18829"/>
    <cellStyle name="쉼표 [0] 3 2 5 2 3 8" xfId="35145"/>
    <cellStyle name="쉼표 [0] 3 2 5 2 4" xfId="2105"/>
    <cellStyle name="쉼표 [0] 3 2 5 2 4 2" xfId="5505"/>
    <cellStyle name="쉼표 [0] 3 2 5 2 4 2 2" xfId="22245"/>
    <cellStyle name="쉼표 [0] 3 2 5 2 4 2 3" xfId="38965"/>
    <cellStyle name="쉼표 [0] 3 2 5 2 4 3" xfId="8925"/>
    <cellStyle name="쉼표 [0] 3 2 5 2 4 3 2" xfId="25665"/>
    <cellStyle name="쉼표 [0] 3 2 5 2 4 3 3" xfId="42385"/>
    <cellStyle name="쉼표 [0] 3 2 5 2 4 4" xfId="12345"/>
    <cellStyle name="쉼표 [0] 3 2 5 2 4 4 2" xfId="29085"/>
    <cellStyle name="쉼표 [0] 3 2 5 2 4 4 3" xfId="45805"/>
    <cellStyle name="쉼표 [0] 3 2 5 2 4 5" xfId="15765"/>
    <cellStyle name="쉼표 [0] 3 2 5 2 4 5 2" xfId="32505"/>
    <cellStyle name="쉼표 [0] 3 2 5 2 4 5 3" xfId="49225"/>
    <cellStyle name="쉼표 [0] 3 2 5 2 4 6" xfId="19249"/>
    <cellStyle name="쉼표 [0] 3 2 5 2 4 7" xfId="35565"/>
    <cellStyle name="쉼표 [0] 3 2 5 2 5" xfId="3425"/>
    <cellStyle name="쉼표 [0] 3 2 5 2 5 2" xfId="6825"/>
    <cellStyle name="쉼표 [0] 3 2 5 2 5 2 2" xfId="23565"/>
    <cellStyle name="쉼표 [0] 3 2 5 2 5 2 3" xfId="40285"/>
    <cellStyle name="쉼표 [0] 3 2 5 2 5 3" xfId="10245"/>
    <cellStyle name="쉼표 [0] 3 2 5 2 5 3 2" xfId="26985"/>
    <cellStyle name="쉼표 [0] 3 2 5 2 5 3 3" xfId="43705"/>
    <cellStyle name="쉼표 [0] 3 2 5 2 5 4" xfId="13665"/>
    <cellStyle name="쉼표 [0] 3 2 5 2 5 4 2" xfId="30405"/>
    <cellStyle name="쉼표 [0] 3 2 5 2 5 4 3" xfId="47125"/>
    <cellStyle name="쉼표 [0] 3 2 5 2 5 5" xfId="17085"/>
    <cellStyle name="쉼표 [0] 3 2 5 2 5 5 2" xfId="33825"/>
    <cellStyle name="쉼표 [0] 3 2 5 2 5 5 3" xfId="50545"/>
    <cellStyle name="쉼표 [0] 3 2 5 2 5 6" xfId="20569"/>
    <cellStyle name="쉼표 [0] 3 2 5 2 5 7" xfId="36885"/>
    <cellStyle name="쉼표 [0] 3 2 5 2 6" xfId="4245"/>
    <cellStyle name="쉼표 [0] 3 2 5 2 6 2" xfId="7665"/>
    <cellStyle name="쉼표 [0] 3 2 5 2 6 2 2" xfId="24405"/>
    <cellStyle name="쉼표 [0] 3 2 5 2 6 2 3" xfId="41125"/>
    <cellStyle name="쉼표 [0] 3 2 5 2 6 3" xfId="11085"/>
    <cellStyle name="쉼표 [0] 3 2 5 2 6 3 2" xfId="27825"/>
    <cellStyle name="쉼표 [0] 3 2 5 2 6 3 3" xfId="44545"/>
    <cellStyle name="쉼표 [0] 3 2 5 2 6 4" xfId="14505"/>
    <cellStyle name="쉼표 [0] 3 2 5 2 6 4 2" xfId="31245"/>
    <cellStyle name="쉼표 [0] 3 2 5 2 6 4 3" xfId="47965"/>
    <cellStyle name="쉼표 [0] 3 2 5 2 6 5" xfId="17989"/>
    <cellStyle name="쉼표 [0] 3 2 5 2 6 6" xfId="37705"/>
    <cellStyle name="쉼표 [0] 3 2 5 2 7" xfId="3845"/>
    <cellStyle name="쉼표 [0] 3 2 5 2 7 2" xfId="20985"/>
    <cellStyle name="쉼표 [0] 3 2 5 2 7 3" xfId="37305"/>
    <cellStyle name="쉼표 [0] 3 2 5 2 8" xfId="7245"/>
    <cellStyle name="쉼표 [0] 3 2 5 2 8 2" xfId="23985"/>
    <cellStyle name="쉼표 [0] 3 2 5 2 8 3" xfId="40705"/>
    <cellStyle name="쉼표 [0] 3 2 5 2 9" xfId="10665"/>
    <cellStyle name="쉼표 [0] 3 2 5 2 9 2" xfId="27405"/>
    <cellStyle name="쉼표 [0] 3 2 5 2 9 3" xfId="44125"/>
    <cellStyle name="쉼표 [0] 3 2 5 3" xfId="1125"/>
    <cellStyle name="쉼표 [0] 3 2 5 3 2" xfId="2405"/>
    <cellStyle name="쉼표 [0] 3 2 5 3 2 2" xfId="5805"/>
    <cellStyle name="쉼표 [0] 3 2 5 3 2 2 2" xfId="22545"/>
    <cellStyle name="쉼표 [0] 3 2 5 3 2 2 3" xfId="39265"/>
    <cellStyle name="쉼표 [0] 3 2 5 3 2 3" xfId="9225"/>
    <cellStyle name="쉼표 [0] 3 2 5 3 2 3 2" xfId="25965"/>
    <cellStyle name="쉼표 [0] 3 2 5 3 2 3 3" xfId="42685"/>
    <cellStyle name="쉼표 [0] 3 2 5 3 2 4" xfId="12645"/>
    <cellStyle name="쉼표 [0] 3 2 5 3 2 4 2" xfId="29385"/>
    <cellStyle name="쉼표 [0] 3 2 5 3 2 4 3" xfId="46105"/>
    <cellStyle name="쉼표 [0] 3 2 5 3 2 5" xfId="16065"/>
    <cellStyle name="쉼표 [0] 3 2 5 3 2 5 2" xfId="32805"/>
    <cellStyle name="쉼표 [0] 3 2 5 3 2 5 3" xfId="49525"/>
    <cellStyle name="쉼표 [0] 3 2 5 3 2 6" xfId="19549"/>
    <cellStyle name="쉼표 [0] 3 2 5 3 2 7" xfId="35865"/>
    <cellStyle name="쉼표 [0] 3 2 5 3 3" xfId="4525"/>
    <cellStyle name="쉼표 [0] 3 2 5 3 3 2" xfId="21265"/>
    <cellStyle name="쉼표 [0] 3 2 5 3 3 3" xfId="37985"/>
    <cellStyle name="쉼표 [0] 3 2 5 3 4" xfId="7945"/>
    <cellStyle name="쉼표 [0] 3 2 5 3 4 2" xfId="24685"/>
    <cellStyle name="쉼표 [0] 3 2 5 3 4 3" xfId="41405"/>
    <cellStyle name="쉼표 [0] 3 2 5 3 5" xfId="11365"/>
    <cellStyle name="쉼표 [0] 3 2 5 3 5 2" xfId="28105"/>
    <cellStyle name="쉼표 [0] 3 2 5 3 5 3" xfId="44825"/>
    <cellStyle name="쉼표 [0] 3 2 5 3 6" xfId="14785"/>
    <cellStyle name="쉼표 [0] 3 2 5 3 6 2" xfId="31525"/>
    <cellStyle name="쉼표 [0] 3 2 5 3 6 3" xfId="48245"/>
    <cellStyle name="쉼표 [0] 3 2 5 3 7" xfId="18269"/>
    <cellStyle name="쉼표 [0] 3 2 5 3 8" xfId="34585"/>
    <cellStyle name="쉼표 [0] 3 2 5 4" xfId="1465"/>
    <cellStyle name="쉼표 [0] 3 2 5 4 2" xfId="2745"/>
    <cellStyle name="쉼표 [0] 3 2 5 4 2 2" xfId="6145"/>
    <cellStyle name="쉼표 [0] 3 2 5 4 2 2 2" xfId="22885"/>
    <cellStyle name="쉼표 [0] 3 2 5 4 2 2 3" xfId="39605"/>
    <cellStyle name="쉼표 [0] 3 2 5 4 2 3" xfId="9565"/>
    <cellStyle name="쉼표 [0] 3 2 5 4 2 3 2" xfId="26305"/>
    <cellStyle name="쉼표 [0] 3 2 5 4 2 3 3" xfId="43025"/>
    <cellStyle name="쉼표 [0] 3 2 5 4 2 4" xfId="12985"/>
    <cellStyle name="쉼표 [0] 3 2 5 4 2 4 2" xfId="29725"/>
    <cellStyle name="쉼표 [0] 3 2 5 4 2 4 3" xfId="46445"/>
    <cellStyle name="쉼표 [0] 3 2 5 4 2 5" xfId="16405"/>
    <cellStyle name="쉼표 [0] 3 2 5 4 2 5 2" xfId="33145"/>
    <cellStyle name="쉼표 [0] 3 2 5 4 2 5 3" xfId="49865"/>
    <cellStyle name="쉼표 [0] 3 2 5 4 2 6" xfId="19889"/>
    <cellStyle name="쉼표 [0] 3 2 5 4 2 7" xfId="36205"/>
    <cellStyle name="쉼표 [0] 3 2 5 4 3" xfId="4865"/>
    <cellStyle name="쉼표 [0] 3 2 5 4 3 2" xfId="21605"/>
    <cellStyle name="쉼표 [0] 3 2 5 4 3 3" xfId="38325"/>
    <cellStyle name="쉼표 [0] 3 2 5 4 4" xfId="8285"/>
    <cellStyle name="쉼표 [0] 3 2 5 4 4 2" xfId="25025"/>
    <cellStyle name="쉼표 [0] 3 2 5 4 4 3" xfId="41745"/>
    <cellStyle name="쉼표 [0] 3 2 5 4 5" xfId="11705"/>
    <cellStyle name="쉼표 [0] 3 2 5 4 5 2" xfId="28445"/>
    <cellStyle name="쉼표 [0] 3 2 5 4 5 3" xfId="45165"/>
    <cellStyle name="쉼표 [0] 3 2 5 4 6" xfId="15125"/>
    <cellStyle name="쉼표 [0] 3 2 5 4 6 2" xfId="31865"/>
    <cellStyle name="쉼표 [0] 3 2 5 4 6 3" xfId="48585"/>
    <cellStyle name="쉼표 [0] 3 2 5 4 7" xfId="18609"/>
    <cellStyle name="쉼표 [0] 3 2 5 4 8" xfId="34925"/>
    <cellStyle name="쉼표 [0] 3 2 5 5" xfId="1885"/>
    <cellStyle name="쉼표 [0] 3 2 5 5 2" xfId="5285"/>
    <cellStyle name="쉼표 [0] 3 2 5 5 2 2" xfId="22025"/>
    <cellStyle name="쉼표 [0] 3 2 5 5 2 3" xfId="38745"/>
    <cellStyle name="쉼표 [0] 3 2 5 5 3" xfId="8705"/>
    <cellStyle name="쉼표 [0] 3 2 5 5 3 2" xfId="25445"/>
    <cellStyle name="쉼표 [0] 3 2 5 5 3 3" xfId="42165"/>
    <cellStyle name="쉼표 [0] 3 2 5 5 4" xfId="12125"/>
    <cellStyle name="쉼표 [0] 3 2 5 5 4 2" xfId="28865"/>
    <cellStyle name="쉼표 [0] 3 2 5 5 4 3" xfId="45585"/>
    <cellStyle name="쉼표 [0] 3 2 5 5 5" xfId="15545"/>
    <cellStyle name="쉼표 [0] 3 2 5 5 5 2" xfId="32285"/>
    <cellStyle name="쉼표 [0] 3 2 5 5 5 3" xfId="49005"/>
    <cellStyle name="쉼표 [0] 3 2 5 5 6" xfId="19029"/>
    <cellStyle name="쉼표 [0] 3 2 5 5 7" xfId="35345"/>
    <cellStyle name="쉼표 [0] 3 2 5 6" xfId="3205"/>
    <cellStyle name="쉼표 [0] 3 2 5 6 2" xfId="6605"/>
    <cellStyle name="쉼표 [0] 3 2 5 6 2 2" xfId="23345"/>
    <cellStyle name="쉼표 [0] 3 2 5 6 2 3" xfId="40065"/>
    <cellStyle name="쉼표 [0] 3 2 5 6 3" xfId="10025"/>
    <cellStyle name="쉼표 [0] 3 2 5 6 3 2" xfId="26765"/>
    <cellStyle name="쉼표 [0] 3 2 5 6 3 3" xfId="43485"/>
    <cellStyle name="쉼표 [0] 3 2 5 6 4" xfId="13445"/>
    <cellStyle name="쉼표 [0] 3 2 5 6 4 2" xfId="30185"/>
    <cellStyle name="쉼표 [0] 3 2 5 6 4 3" xfId="46905"/>
    <cellStyle name="쉼표 [0] 3 2 5 6 5" xfId="16865"/>
    <cellStyle name="쉼표 [0] 3 2 5 6 5 2" xfId="33605"/>
    <cellStyle name="쉼표 [0] 3 2 5 6 5 3" xfId="50325"/>
    <cellStyle name="쉼표 [0] 3 2 5 6 6" xfId="20349"/>
    <cellStyle name="쉼표 [0] 3 2 5 6 7" xfId="36665"/>
    <cellStyle name="쉼표 [0] 3 2 5 7" xfId="4025"/>
    <cellStyle name="쉼표 [0] 3 2 5 7 2" xfId="7445"/>
    <cellStyle name="쉼표 [0] 3 2 5 7 2 2" xfId="24185"/>
    <cellStyle name="쉼표 [0] 3 2 5 7 2 3" xfId="40905"/>
    <cellStyle name="쉼표 [0] 3 2 5 7 3" xfId="10865"/>
    <cellStyle name="쉼표 [0] 3 2 5 7 3 2" xfId="27605"/>
    <cellStyle name="쉼표 [0] 3 2 5 7 3 3" xfId="44325"/>
    <cellStyle name="쉼표 [0] 3 2 5 7 4" xfId="14285"/>
    <cellStyle name="쉼표 [0] 3 2 5 7 4 2" xfId="31025"/>
    <cellStyle name="쉼표 [0] 3 2 5 7 4 3" xfId="47745"/>
    <cellStyle name="쉼표 [0] 3 2 5 7 5" xfId="17769"/>
    <cellStyle name="쉼표 [0] 3 2 5 7 6" xfId="37485"/>
    <cellStyle name="쉼표 [0] 3 2 5 8" xfId="3625"/>
    <cellStyle name="쉼표 [0] 3 2 5 8 2" xfId="20765"/>
    <cellStyle name="쉼표 [0] 3 2 5 8 3" xfId="37085"/>
    <cellStyle name="쉼표 [0] 3 2 5 9" xfId="7025"/>
    <cellStyle name="쉼표 [0] 3 2 5 9 2" xfId="23765"/>
    <cellStyle name="쉼표 [0] 3 2 5 9 3" xfId="40485"/>
    <cellStyle name="쉼표 [0] 3 2 6" xfId="618"/>
    <cellStyle name="쉼표 [0] 3 2 6 10" xfId="10465"/>
    <cellStyle name="쉼표 [0] 3 2 6 10 2" xfId="27205"/>
    <cellStyle name="쉼표 [0] 3 2 6 10 3" xfId="43925"/>
    <cellStyle name="쉼표 [0] 3 2 6 11" xfId="13885"/>
    <cellStyle name="쉼표 [0] 3 2 6 11 2" xfId="30625"/>
    <cellStyle name="쉼표 [0] 3 2 6 11 3" xfId="47345"/>
    <cellStyle name="쉼표 [0] 3 2 6 12" xfId="17369"/>
    <cellStyle name="쉼표 [0] 3 2 6 13" xfId="34105"/>
    <cellStyle name="쉼표 [0] 3 2 6 2" xfId="838"/>
    <cellStyle name="쉼표 [0] 3 2 6 2 10" xfId="14105"/>
    <cellStyle name="쉼표 [0] 3 2 6 2 10 2" xfId="30845"/>
    <cellStyle name="쉼표 [0] 3 2 6 2 10 3" xfId="47565"/>
    <cellStyle name="쉼표 [0] 3 2 6 2 11" xfId="17589"/>
    <cellStyle name="쉼표 [0] 3 2 6 2 12" xfId="34325"/>
    <cellStyle name="쉼표 [0] 3 2 6 2 2" xfId="1305"/>
    <cellStyle name="쉼표 [0] 3 2 6 2 2 2" xfId="2585"/>
    <cellStyle name="쉼표 [0] 3 2 6 2 2 2 2" xfId="5985"/>
    <cellStyle name="쉼표 [0] 3 2 6 2 2 2 2 2" xfId="22725"/>
    <cellStyle name="쉼표 [0] 3 2 6 2 2 2 2 3" xfId="39445"/>
    <cellStyle name="쉼표 [0] 3 2 6 2 2 2 3" xfId="9405"/>
    <cellStyle name="쉼표 [0] 3 2 6 2 2 2 3 2" xfId="26145"/>
    <cellStyle name="쉼표 [0] 3 2 6 2 2 2 3 3" xfId="42865"/>
    <cellStyle name="쉼표 [0] 3 2 6 2 2 2 4" xfId="12825"/>
    <cellStyle name="쉼표 [0] 3 2 6 2 2 2 4 2" xfId="29565"/>
    <cellStyle name="쉼표 [0] 3 2 6 2 2 2 4 3" xfId="46285"/>
    <cellStyle name="쉼표 [0] 3 2 6 2 2 2 5" xfId="16245"/>
    <cellStyle name="쉼표 [0] 3 2 6 2 2 2 5 2" xfId="32985"/>
    <cellStyle name="쉼표 [0] 3 2 6 2 2 2 5 3" xfId="49705"/>
    <cellStyle name="쉼표 [0] 3 2 6 2 2 2 6" xfId="19729"/>
    <cellStyle name="쉼표 [0] 3 2 6 2 2 2 7" xfId="36045"/>
    <cellStyle name="쉼표 [0] 3 2 6 2 2 3" xfId="4705"/>
    <cellStyle name="쉼표 [0] 3 2 6 2 2 3 2" xfId="21445"/>
    <cellStyle name="쉼표 [0] 3 2 6 2 2 3 3" xfId="38165"/>
    <cellStyle name="쉼표 [0] 3 2 6 2 2 4" xfId="8125"/>
    <cellStyle name="쉼표 [0] 3 2 6 2 2 4 2" xfId="24865"/>
    <cellStyle name="쉼표 [0] 3 2 6 2 2 4 3" xfId="41585"/>
    <cellStyle name="쉼표 [0] 3 2 6 2 2 5" xfId="11545"/>
    <cellStyle name="쉼표 [0] 3 2 6 2 2 5 2" xfId="28285"/>
    <cellStyle name="쉼표 [0] 3 2 6 2 2 5 3" xfId="45005"/>
    <cellStyle name="쉼표 [0] 3 2 6 2 2 6" xfId="14965"/>
    <cellStyle name="쉼표 [0] 3 2 6 2 2 6 2" xfId="31705"/>
    <cellStyle name="쉼표 [0] 3 2 6 2 2 6 3" xfId="48425"/>
    <cellStyle name="쉼표 [0] 3 2 6 2 2 7" xfId="18449"/>
    <cellStyle name="쉼표 [0] 3 2 6 2 2 8" xfId="34765"/>
    <cellStyle name="쉼표 [0] 3 2 6 2 3" xfId="1705"/>
    <cellStyle name="쉼표 [0] 3 2 6 2 3 2" xfId="2985"/>
    <cellStyle name="쉼표 [0] 3 2 6 2 3 2 2" xfId="6385"/>
    <cellStyle name="쉼표 [0] 3 2 6 2 3 2 2 2" xfId="23125"/>
    <cellStyle name="쉼표 [0] 3 2 6 2 3 2 2 3" xfId="39845"/>
    <cellStyle name="쉼표 [0] 3 2 6 2 3 2 3" xfId="9805"/>
    <cellStyle name="쉼표 [0] 3 2 6 2 3 2 3 2" xfId="26545"/>
    <cellStyle name="쉼표 [0] 3 2 6 2 3 2 3 3" xfId="43265"/>
    <cellStyle name="쉼표 [0] 3 2 6 2 3 2 4" xfId="13225"/>
    <cellStyle name="쉼표 [0] 3 2 6 2 3 2 4 2" xfId="29965"/>
    <cellStyle name="쉼표 [0] 3 2 6 2 3 2 4 3" xfId="46685"/>
    <cellStyle name="쉼표 [0] 3 2 6 2 3 2 5" xfId="16645"/>
    <cellStyle name="쉼표 [0] 3 2 6 2 3 2 5 2" xfId="33385"/>
    <cellStyle name="쉼표 [0] 3 2 6 2 3 2 5 3" xfId="50105"/>
    <cellStyle name="쉼표 [0] 3 2 6 2 3 2 6" xfId="20129"/>
    <cellStyle name="쉼표 [0] 3 2 6 2 3 2 7" xfId="36445"/>
    <cellStyle name="쉼표 [0] 3 2 6 2 3 3" xfId="5105"/>
    <cellStyle name="쉼표 [0] 3 2 6 2 3 3 2" xfId="21845"/>
    <cellStyle name="쉼표 [0] 3 2 6 2 3 3 3" xfId="38565"/>
    <cellStyle name="쉼표 [0] 3 2 6 2 3 4" xfId="8525"/>
    <cellStyle name="쉼표 [0] 3 2 6 2 3 4 2" xfId="25265"/>
    <cellStyle name="쉼표 [0] 3 2 6 2 3 4 3" xfId="41985"/>
    <cellStyle name="쉼표 [0] 3 2 6 2 3 5" xfId="11945"/>
    <cellStyle name="쉼표 [0] 3 2 6 2 3 5 2" xfId="28685"/>
    <cellStyle name="쉼표 [0] 3 2 6 2 3 5 3" xfId="45405"/>
    <cellStyle name="쉼표 [0] 3 2 6 2 3 6" xfId="15365"/>
    <cellStyle name="쉼표 [0] 3 2 6 2 3 6 2" xfId="32105"/>
    <cellStyle name="쉼표 [0] 3 2 6 2 3 6 3" xfId="48825"/>
    <cellStyle name="쉼표 [0] 3 2 6 2 3 7" xfId="18849"/>
    <cellStyle name="쉼표 [0] 3 2 6 2 3 8" xfId="35165"/>
    <cellStyle name="쉼표 [0] 3 2 6 2 4" xfId="2125"/>
    <cellStyle name="쉼표 [0] 3 2 6 2 4 2" xfId="5525"/>
    <cellStyle name="쉼표 [0] 3 2 6 2 4 2 2" xfId="22265"/>
    <cellStyle name="쉼표 [0] 3 2 6 2 4 2 3" xfId="38985"/>
    <cellStyle name="쉼표 [0] 3 2 6 2 4 3" xfId="8945"/>
    <cellStyle name="쉼표 [0] 3 2 6 2 4 3 2" xfId="25685"/>
    <cellStyle name="쉼표 [0] 3 2 6 2 4 3 3" xfId="42405"/>
    <cellStyle name="쉼표 [0] 3 2 6 2 4 4" xfId="12365"/>
    <cellStyle name="쉼표 [0] 3 2 6 2 4 4 2" xfId="29105"/>
    <cellStyle name="쉼표 [0] 3 2 6 2 4 4 3" xfId="45825"/>
    <cellStyle name="쉼표 [0] 3 2 6 2 4 5" xfId="15785"/>
    <cellStyle name="쉼표 [0] 3 2 6 2 4 5 2" xfId="32525"/>
    <cellStyle name="쉼표 [0] 3 2 6 2 4 5 3" xfId="49245"/>
    <cellStyle name="쉼표 [0] 3 2 6 2 4 6" xfId="19269"/>
    <cellStyle name="쉼표 [0] 3 2 6 2 4 7" xfId="35585"/>
    <cellStyle name="쉼표 [0] 3 2 6 2 5" xfId="3445"/>
    <cellStyle name="쉼표 [0] 3 2 6 2 5 2" xfId="6845"/>
    <cellStyle name="쉼표 [0] 3 2 6 2 5 2 2" xfId="23585"/>
    <cellStyle name="쉼표 [0] 3 2 6 2 5 2 3" xfId="40305"/>
    <cellStyle name="쉼표 [0] 3 2 6 2 5 3" xfId="10265"/>
    <cellStyle name="쉼표 [0] 3 2 6 2 5 3 2" xfId="27005"/>
    <cellStyle name="쉼표 [0] 3 2 6 2 5 3 3" xfId="43725"/>
    <cellStyle name="쉼표 [0] 3 2 6 2 5 4" xfId="13685"/>
    <cellStyle name="쉼표 [0] 3 2 6 2 5 4 2" xfId="30425"/>
    <cellStyle name="쉼표 [0] 3 2 6 2 5 4 3" xfId="47145"/>
    <cellStyle name="쉼표 [0] 3 2 6 2 5 5" xfId="17105"/>
    <cellStyle name="쉼표 [0] 3 2 6 2 5 5 2" xfId="33845"/>
    <cellStyle name="쉼표 [0] 3 2 6 2 5 5 3" xfId="50565"/>
    <cellStyle name="쉼표 [0] 3 2 6 2 5 6" xfId="20589"/>
    <cellStyle name="쉼표 [0] 3 2 6 2 5 7" xfId="36905"/>
    <cellStyle name="쉼표 [0] 3 2 6 2 6" xfId="4265"/>
    <cellStyle name="쉼표 [0] 3 2 6 2 6 2" xfId="7685"/>
    <cellStyle name="쉼표 [0] 3 2 6 2 6 2 2" xfId="24425"/>
    <cellStyle name="쉼표 [0] 3 2 6 2 6 2 3" xfId="41145"/>
    <cellStyle name="쉼표 [0] 3 2 6 2 6 3" xfId="11105"/>
    <cellStyle name="쉼표 [0] 3 2 6 2 6 3 2" xfId="27845"/>
    <cellStyle name="쉼표 [0] 3 2 6 2 6 3 3" xfId="44565"/>
    <cellStyle name="쉼표 [0] 3 2 6 2 6 4" xfId="14525"/>
    <cellStyle name="쉼표 [0] 3 2 6 2 6 4 2" xfId="31265"/>
    <cellStyle name="쉼표 [0] 3 2 6 2 6 4 3" xfId="47985"/>
    <cellStyle name="쉼표 [0] 3 2 6 2 6 5" xfId="18009"/>
    <cellStyle name="쉼표 [0] 3 2 6 2 6 6" xfId="37725"/>
    <cellStyle name="쉼표 [0] 3 2 6 2 7" xfId="3865"/>
    <cellStyle name="쉼표 [0] 3 2 6 2 7 2" xfId="21005"/>
    <cellStyle name="쉼표 [0] 3 2 6 2 7 3" xfId="37325"/>
    <cellStyle name="쉼표 [0] 3 2 6 2 8" xfId="7265"/>
    <cellStyle name="쉼표 [0] 3 2 6 2 8 2" xfId="24005"/>
    <cellStyle name="쉼표 [0] 3 2 6 2 8 3" xfId="40725"/>
    <cellStyle name="쉼표 [0] 3 2 6 2 9" xfId="10685"/>
    <cellStyle name="쉼표 [0] 3 2 6 2 9 2" xfId="27425"/>
    <cellStyle name="쉼표 [0] 3 2 6 2 9 3" xfId="44145"/>
    <cellStyle name="쉼표 [0] 3 2 6 3" xfId="1145"/>
    <cellStyle name="쉼표 [0] 3 2 6 3 2" xfId="2425"/>
    <cellStyle name="쉼표 [0] 3 2 6 3 2 2" xfId="5825"/>
    <cellStyle name="쉼표 [0] 3 2 6 3 2 2 2" xfId="22565"/>
    <cellStyle name="쉼표 [0] 3 2 6 3 2 2 3" xfId="39285"/>
    <cellStyle name="쉼표 [0] 3 2 6 3 2 3" xfId="9245"/>
    <cellStyle name="쉼표 [0] 3 2 6 3 2 3 2" xfId="25985"/>
    <cellStyle name="쉼표 [0] 3 2 6 3 2 3 3" xfId="42705"/>
    <cellStyle name="쉼표 [0] 3 2 6 3 2 4" xfId="12665"/>
    <cellStyle name="쉼표 [0] 3 2 6 3 2 4 2" xfId="29405"/>
    <cellStyle name="쉼표 [0] 3 2 6 3 2 4 3" xfId="46125"/>
    <cellStyle name="쉼표 [0] 3 2 6 3 2 5" xfId="16085"/>
    <cellStyle name="쉼표 [0] 3 2 6 3 2 5 2" xfId="32825"/>
    <cellStyle name="쉼표 [0] 3 2 6 3 2 5 3" xfId="49545"/>
    <cellStyle name="쉼표 [0] 3 2 6 3 2 6" xfId="19569"/>
    <cellStyle name="쉼표 [0] 3 2 6 3 2 7" xfId="35885"/>
    <cellStyle name="쉼표 [0] 3 2 6 3 3" xfId="4545"/>
    <cellStyle name="쉼표 [0] 3 2 6 3 3 2" xfId="21285"/>
    <cellStyle name="쉼표 [0] 3 2 6 3 3 3" xfId="38005"/>
    <cellStyle name="쉼표 [0] 3 2 6 3 4" xfId="7965"/>
    <cellStyle name="쉼표 [0] 3 2 6 3 4 2" xfId="24705"/>
    <cellStyle name="쉼표 [0] 3 2 6 3 4 3" xfId="41425"/>
    <cellStyle name="쉼표 [0] 3 2 6 3 5" xfId="11385"/>
    <cellStyle name="쉼표 [0] 3 2 6 3 5 2" xfId="28125"/>
    <cellStyle name="쉼표 [0] 3 2 6 3 5 3" xfId="44845"/>
    <cellStyle name="쉼표 [0] 3 2 6 3 6" xfId="14805"/>
    <cellStyle name="쉼표 [0] 3 2 6 3 6 2" xfId="31545"/>
    <cellStyle name="쉼표 [0] 3 2 6 3 6 3" xfId="48265"/>
    <cellStyle name="쉼표 [0] 3 2 6 3 7" xfId="18289"/>
    <cellStyle name="쉼표 [0] 3 2 6 3 8" xfId="34605"/>
    <cellStyle name="쉼표 [0] 3 2 6 4" xfId="1485"/>
    <cellStyle name="쉼표 [0] 3 2 6 4 2" xfId="2765"/>
    <cellStyle name="쉼표 [0] 3 2 6 4 2 2" xfId="6165"/>
    <cellStyle name="쉼표 [0] 3 2 6 4 2 2 2" xfId="22905"/>
    <cellStyle name="쉼표 [0] 3 2 6 4 2 2 3" xfId="39625"/>
    <cellStyle name="쉼표 [0] 3 2 6 4 2 3" xfId="9585"/>
    <cellStyle name="쉼표 [0] 3 2 6 4 2 3 2" xfId="26325"/>
    <cellStyle name="쉼표 [0] 3 2 6 4 2 3 3" xfId="43045"/>
    <cellStyle name="쉼표 [0] 3 2 6 4 2 4" xfId="13005"/>
    <cellStyle name="쉼표 [0] 3 2 6 4 2 4 2" xfId="29745"/>
    <cellStyle name="쉼표 [0] 3 2 6 4 2 4 3" xfId="46465"/>
    <cellStyle name="쉼표 [0] 3 2 6 4 2 5" xfId="16425"/>
    <cellStyle name="쉼표 [0] 3 2 6 4 2 5 2" xfId="33165"/>
    <cellStyle name="쉼표 [0] 3 2 6 4 2 5 3" xfId="49885"/>
    <cellStyle name="쉼표 [0] 3 2 6 4 2 6" xfId="19909"/>
    <cellStyle name="쉼표 [0] 3 2 6 4 2 7" xfId="36225"/>
    <cellStyle name="쉼표 [0] 3 2 6 4 3" xfId="4885"/>
    <cellStyle name="쉼표 [0] 3 2 6 4 3 2" xfId="21625"/>
    <cellStyle name="쉼표 [0] 3 2 6 4 3 3" xfId="38345"/>
    <cellStyle name="쉼표 [0] 3 2 6 4 4" xfId="8305"/>
    <cellStyle name="쉼표 [0] 3 2 6 4 4 2" xfId="25045"/>
    <cellStyle name="쉼표 [0] 3 2 6 4 4 3" xfId="41765"/>
    <cellStyle name="쉼표 [0] 3 2 6 4 5" xfId="11725"/>
    <cellStyle name="쉼표 [0] 3 2 6 4 5 2" xfId="28465"/>
    <cellStyle name="쉼표 [0] 3 2 6 4 5 3" xfId="45185"/>
    <cellStyle name="쉼표 [0] 3 2 6 4 6" xfId="15145"/>
    <cellStyle name="쉼표 [0] 3 2 6 4 6 2" xfId="31885"/>
    <cellStyle name="쉼표 [0] 3 2 6 4 6 3" xfId="48605"/>
    <cellStyle name="쉼표 [0] 3 2 6 4 7" xfId="18629"/>
    <cellStyle name="쉼표 [0] 3 2 6 4 8" xfId="34945"/>
    <cellStyle name="쉼표 [0] 3 2 6 5" xfId="1905"/>
    <cellStyle name="쉼표 [0] 3 2 6 5 2" xfId="5305"/>
    <cellStyle name="쉼표 [0] 3 2 6 5 2 2" xfId="22045"/>
    <cellStyle name="쉼표 [0] 3 2 6 5 2 3" xfId="38765"/>
    <cellStyle name="쉼표 [0] 3 2 6 5 3" xfId="8725"/>
    <cellStyle name="쉼표 [0] 3 2 6 5 3 2" xfId="25465"/>
    <cellStyle name="쉼표 [0] 3 2 6 5 3 3" xfId="42185"/>
    <cellStyle name="쉼표 [0] 3 2 6 5 4" xfId="12145"/>
    <cellStyle name="쉼표 [0] 3 2 6 5 4 2" xfId="28885"/>
    <cellStyle name="쉼표 [0] 3 2 6 5 4 3" xfId="45605"/>
    <cellStyle name="쉼표 [0] 3 2 6 5 5" xfId="15565"/>
    <cellStyle name="쉼표 [0] 3 2 6 5 5 2" xfId="32305"/>
    <cellStyle name="쉼표 [0] 3 2 6 5 5 3" xfId="49025"/>
    <cellStyle name="쉼표 [0] 3 2 6 5 6" xfId="19049"/>
    <cellStyle name="쉼표 [0] 3 2 6 5 7" xfId="35365"/>
    <cellStyle name="쉼표 [0] 3 2 6 6" xfId="3225"/>
    <cellStyle name="쉼표 [0] 3 2 6 6 2" xfId="6625"/>
    <cellStyle name="쉼표 [0] 3 2 6 6 2 2" xfId="23365"/>
    <cellStyle name="쉼표 [0] 3 2 6 6 2 3" xfId="40085"/>
    <cellStyle name="쉼표 [0] 3 2 6 6 3" xfId="10045"/>
    <cellStyle name="쉼표 [0] 3 2 6 6 3 2" xfId="26785"/>
    <cellStyle name="쉼표 [0] 3 2 6 6 3 3" xfId="43505"/>
    <cellStyle name="쉼표 [0] 3 2 6 6 4" xfId="13465"/>
    <cellStyle name="쉼표 [0] 3 2 6 6 4 2" xfId="30205"/>
    <cellStyle name="쉼표 [0] 3 2 6 6 4 3" xfId="46925"/>
    <cellStyle name="쉼표 [0] 3 2 6 6 5" xfId="16885"/>
    <cellStyle name="쉼표 [0] 3 2 6 6 5 2" xfId="33625"/>
    <cellStyle name="쉼표 [0] 3 2 6 6 5 3" xfId="50345"/>
    <cellStyle name="쉼표 [0] 3 2 6 6 6" xfId="20369"/>
    <cellStyle name="쉼표 [0] 3 2 6 6 7" xfId="36685"/>
    <cellStyle name="쉼표 [0] 3 2 6 7" xfId="4045"/>
    <cellStyle name="쉼표 [0] 3 2 6 7 2" xfId="7465"/>
    <cellStyle name="쉼표 [0] 3 2 6 7 2 2" xfId="24205"/>
    <cellStyle name="쉼표 [0] 3 2 6 7 2 3" xfId="40925"/>
    <cellStyle name="쉼표 [0] 3 2 6 7 3" xfId="10885"/>
    <cellStyle name="쉼표 [0] 3 2 6 7 3 2" xfId="27625"/>
    <cellStyle name="쉼표 [0] 3 2 6 7 3 3" xfId="44345"/>
    <cellStyle name="쉼표 [0] 3 2 6 7 4" xfId="14305"/>
    <cellStyle name="쉼표 [0] 3 2 6 7 4 2" xfId="31045"/>
    <cellStyle name="쉼표 [0] 3 2 6 7 4 3" xfId="47765"/>
    <cellStyle name="쉼표 [0] 3 2 6 7 5" xfId="17789"/>
    <cellStyle name="쉼표 [0] 3 2 6 7 6" xfId="37505"/>
    <cellStyle name="쉼표 [0] 3 2 6 8" xfId="3645"/>
    <cellStyle name="쉼표 [0] 3 2 6 8 2" xfId="20785"/>
    <cellStyle name="쉼표 [0] 3 2 6 8 3" xfId="37105"/>
    <cellStyle name="쉼표 [0] 3 2 6 9" xfId="7045"/>
    <cellStyle name="쉼표 [0] 3 2 6 9 2" xfId="23785"/>
    <cellStyle name="쉼표 [0] 3 2 6 9 3" xfId="40505"/>
    <cellStyle name="쉼표 [0] 3 2 7" xfId="638"/>
    <cellStyle name="쉼표 [0] 3 2 7 10" xfId="10485"/>
    <cellStyle name="쉼표 [0] 3 2 7 10 2" xfId="27225"/>
    <cellStyle name="쉼표 [0] 3 2 7 10 3" xfId="43945"/>
    <cellStyle name="쉼표 [0] 3 2 7 11" xfId="13905"/>
    <cellStyle name="쉼표 [0] 3 2 7 11 2" xfId="30645"/>
    <cellStyle name="쉼표 [0] 3 2 7 11 3" xfId="47365"/>
    <cellStyle name="쉼표 [0] 3 2 7 12" xfId="17389"/>
    <cellStyle name="쉼표 [0] 3 2 7 13" xfId="34125"/>
    <cellStyle name="쉼표 [0] 3 2 7 2" xfId="858"/>
    <cellStyle name="쉼표 [0] 3 2 7 2 10" xfId="14125"/>
    <cellStyle name="쉼표 [0] 3 2 7 2 10 2" xfId="30865"/>
    <cellStyle name="쉼표 [0] 3 2 7 2 10 3" xfId="47585"/>
    <cellStyle name="쉼표 [0] 3 2 7 2 11" xfId="17609"/>
    <cellStyle name="쉼표 [0] 3 2 7 2 12" xfId="34345"/>
    <cellStyle name="쉼표 [0] 3 2 7 2 2" xfId="1325"/>
    <cellStyle name="쉼표 [0] 3 2 7 2 2 2" xfId="2605"/>
    <cellStyle name="쉼표 [0] 3 2 7 2 2 2 2" xfId="6005"/>
    <cellStyle name="쉼표 [0] 3 2 7 2 2 2 2 2" xfId="22745"/>
    <cellStyle name="쉼표 [0] 3 2 7 2 2 2 2 3" xfId="39465"/>
    <cellStyle name="쉼표 [0] 3 2 7 2 2 2 3" xfId="9425"/>
    <cellStyle name="쉼표 [0] 3 2 7 2 2 2 3 2" xfId="26165"/>
    <cellStyle name="쉼표 [0] 3 2 7 2 2 2 3 3" xfId="42885"/>
    <cellStyle name="쉼표 [0] 3 2 7 2 2 2 4" xfId="12845"/>
    <cellStyle name="쉼표 [0] 3 2 7 2 2 2 4 2" xfId="29585"/>
    <cellStyle name="쉼표 [0] 3 2 7 2 2 2 4 3" xfId="46305"/>
    <cellStyle name="쉼표 [0] 3 2 7 2 2 2 5" xfId="16265"/>
    <cellStyle name="쉼표 [0] 3 2 7 2 2 2 5 2" xfId="33005"/>
    <cellStyle name="쉼표 [0] 3 2 7 2 2 2 5 3" xfId="49725"/>
    <cellStyle name="쉼표 [0] 3 2 7 2 2 2 6" xfId="19749"/>
    <cellStyle name="쉼표 [0] 3 2 7 2 2 2 7" xfId="36065"/>
    <cellStyle name="쉼표 [0] 3 2 7 2 2 3" xfId="4725"/>
    <cellStyle name="쉼표 [0] 3 2 7 2 2 3 2" xfId="21465"/>
    <cellStyle name="쉼표 [0] 3 2 7 2 2 3 3" xfId="38185"/>
    <cellStyle name="쉼표 [0] 3 2 7 2 2 4" xfId="8145"/>
    <cellStyle name="쉼표 [0] 3 2 7 2 2 4 2" xfId="24885"/>
    <cellStyle name="쉼표 [0] 3 2 7 2 2 4 3" xfId="41605"/>
    <cellStyle name="쉼표 [0] 3 2 7 2 2 5" xfId="11565"/>
    <cellStyle name="쉼표 [0] 3 2 7 2 2 5 2" xfId="28305"/>
    <cellStyle name="쉼표 [0] 3 2 7 2 2 5 3" xfId="45025"/>
    <cellStyle name="쉼표 [0] 3 2 7 2 2 6" xfId="14985"/>
    <cellStyle name="쉼표 [0] 3 2 7 2 2 6 2" xfId="31725"/>
    <cellStyle name="쉼표 [0] 3 2 7 2 2 6 3" xfId="48445"/>
    <cellStyle name="쉼표 [0] 3 2 7 2 2 7" xfId="18469"/>
    <cellStyle name="쉼표 [0] 3 2 7 2 2 8" xfId="34785"/>
    <cellStyle name="쉼표 [0] 3 2 7 2 3" xfId="1725"/>
    <cellStyle name="쉼표 [0] 3 2 7 2 3 2" xfId="3005"/>
    <cellStyle name="쉼표 [0] 3 2 7 2 3 2 2" xfId="6405"/>
    <cellStyle name="쉼표 [0] 3 2 7 2 3 2 2 2" xfId="23145"/>
    <cellStyle name="쉼표 [0] 3 2 7 2 3 2 2 3" xfId="39865"/>
    <cellStyle name="쉼표 [0] 3 2 7 2 3 2 3" xfId="9825"/>
    <cellStyle name="쉼표 [0] 3 2 7 2 3 2 3 2" xfId="26565"/>
    <cellStyle name="쉼표 [0] 3 2 7 2 3 2 3 3" xfId="43285"/>
    <cellStyle name="쉼표 [0] 3 2 7 2 3 2 4" xfId="13245"/>
    <cellStyle name="쉼표 [0] 3 2 7 2 3 2 4 2" xfId="29985"/>
    <cellStyle name="쉼표 [0] 3 2 7 2 3 2 4 3" xfId="46705"/>
    <cellStyle name="쉼표 [0] 3 2 7 2 3 2 5" xfId="16665"/>
    <cellStyle name="쉼표 [0] 3 2 7 2 3 2 5 2" xfId="33405"/>
    <cellStyle name="쉼표 [0] 3 2 7 2 3 2 5 3" xfId="50125"/>
    <cellStyle name="쉼표 [0] 3 2 7 2 3 2 6" xfId="20149"/>
    <cellStyle name="쉼표 [0] 3 2 7 2 3 2 7" xfId="36465"/>
    <cellStyle name="쉼표 [0] 3 2 7 2 3 3" xfId="5125"/>
    <cellStyle name="쉼표 [0] 3 2 7 2 3 3 2" xfId="21865"/>
    <cellStyle name="쉼표 [0] 3 2 7 2 3 3 3" xfId="38585"/>
    <cellStyle name="쉼표 [0] 3 2 7 2 3 4" xfId="8545"/>
    <cellStyle name="쉼표 [0] 3 2 7 2 3 4 2" xfId="25285"/>
    <cellStyle name="쉼표 [0] 3 2 7 2 3 4 3" xfId="42005"/>
    <cellStyle name="쉼표 [0] 3 2 7 2 3 5" xfId="11965"/>
    <cellStyle name="쉼표 [0] 3 2 7 2 3 5 2" xfId="28705"/>
    <cellStyle name="쉼표 [0] 3 2 7 2 3 5 3" xfId="45425"/>
    <cellStyle name="쉼표 [0] 3 2 7 2 3 6" xfId="15385"/>
    <cellStyle name="쉼표 [0] 3 2 7 2 3 6 2" xfId="32125"/>
    <cellStyle name="쉼표 [0] 3 2 7 2 3 6 3" xfId="48845"/>
    <cellStyle name="쉼표 [0] 3 2 7 2 3 7" xfId="18869"/>
    <cellStyle name="쉼표 [0] 3 2 7 2 3 8" xfId="35185"/>
    <cellStyle name="쉼표 [0] 3 2 7 2 4" xfId="2145"/>
    <cellStyle name="쉼표 [0] 3 2 7 2 4 2" xfId="5545"/>
    <cellStyle name="쉼표 [0] 3 2 7 2 4 2 2" xfId="22285"/>
    <cellStyle name="쉼표 [0] 3 2 7 2 4 2 3" xfId="39005"/>
    <cellStyle name="쉼표 [0] 3 2 7 2 4 3" xfId="8965"/>
    <cellStyle name="쉼표 [0] 3 2 7 2 4 3 2" xfId="25705"/>
    <cellStyle name="쉼표 [0] 3 2 7 2 4 3 3" xfId="42425"/>
    <cellStyle name="쉼표 [0] 3 2 7 2 4 4" xfId="12385"/>
    <cellStyle name="쉼표 [0] 3 2 7 2 4 4 2" xfId="29125"/>
    <cellStyle name="쉼표 [0] 3 2 7 2 4 4 3" xfId="45845"/>
    <cellStyle name="쉼표 [0] 3 2 7 2 4 5" xfId="15805"/>
    <cellStyle name="쉼표 [0] 3 2 7 2 4 5 2" xfId="32545"/>
    <cellStyle name="쉼표 [0] 3 2 7 2 4 5 3" xfId="49265"/>
    <cellStyle name="쉼표 [0] 3 2 7 2 4 6" xfId="19289"/>
    <cellStyle name="쉼표 [0] 3 2 7 2 4 7" xfId="35605"/>
    <cellStyle name="쉼표 [0] 3 2 7 2 5" xfId="3465"/>
    <cellStyle name="쉼표 [0] 3 2 7 2 5 2" xfId="6865"/>
    <cellStyle name="쉼표 [0] 3 2 7 2 5 2 2" xfId="23605"/>
    <cellStyle name="쉼표 [0] 3 2 7 2 5 2 3" xfId="40325"/>
    <cellStyle name="쉼표 [0] 3 2 7 2 5 3" xfId="10285"/>
    <cellStyle name="쉼표 [0] 3 2 7 2 5 3 2" xfId="27025"/>
    <cellStyle name="쉼표 [0] 3 2 7 2 5 3 3" xfId="43745"/>
    <cellStyle name="쉼표 [0] 3 2 7 2 5 4" xfId="13705"/>
    <cellStyle name="쉼표 [0] 3 2 7 2 5 4 2" xfId="30445"/>
    <cellStyle name="쉼표 [0] 3 2 7 2 5 4 3" xfId="47165"/>
    <cellStyle name="쉼표 [0] 3 2 7 2 5 5" xfId="17125"/>
    <cellStyle name="쉼표 [0] 3 2 7 2 5 5 2" xfId="33865"/>
    <cellStyle name="쉼표 [0] 3 2 7 2 5 5 3" xfId="50585"/>
    <cellStyle name="쉼표 [0] 3 2 7 2 5 6" xfId="20609"/>
    <cellStyle name="쉼표 [0] 3 2 7 2 5 7" xfId="36925"/>
    <cellStyle name="쉼표 [0] 3 2 7 2 6" xfId="4285"/>
    <cellStyle name="쉼표 [0] 3 2 7 2 6 2" xfId="7705"/>
    <cellStyle name="쉼표 [0] 3 2 7 2 6 2 2" xfId="24445"/>
    <cellStyle name="쉼표 [0] 3 2 7 2 6 2 3" xfId="41165"/>
    <cellStyle name="쉼표 [0] 3 2 7 2 6 3" xfId="11125"/>
    <cellStyle name="쉼표 [0] 3 2 7 2 6 3 2" xfId="27865"/>
    <cellStyle name="쉼표 [0] 3 2 7 2 6 3 3" xfId="44585"/>
    <cellStyle name="쉼표 [0] 3 2 7 2 6 4" xfId="14545"/>
    <cellStyle name="쉼표 [0] 3 2 7 2 6 4 2" xfId="31285"/>
    <cellStyle name="쉼표 [0] 3 2 7 2 6 4 3" xfId="48005"/>
    <cellStyle name="쉼표 [0] 3 2 7 2 6 5" xfId="18029"/>
    <cellStyle name="쉼표 [0] 3 2 7 2 6 6" xfId="37745"/>
    <cellStyle name="쉼표 [0] 3 2 7 2 7" xfId="3885"/>
    <cellStyle name="쉼표 [0] 3 2 7 2 7 2" xfId="21025"/>
    <cellStyle name="쉼표 [0] 3 2 7 2 7 3" xfId="37345"/>
    <cellStyle name="쉼표 [0] 3 2 7 2 8" xfId="7285"/>
    <cellStyle name="쉼표 [0] 3 2 7 2 8 2" xfId="24025"/>
    <cellStyle name="쉼표 [0] 3 2 7 2 8 3" xfId="40745"/>
    <cellStyle name="쉼표 [0] 3 2 7 2 9" xfId="10705"/>
    <cellStyle name="쉼표 [0] 3 2 7 2 9 2" xfId="27445"/>
    <cellStyle name="쉼표 [0] 3 2 7 2 9 3" xfId="44165"/>
    <cellStyle name="쉼표 [0] 3 2 7 3" xfId="1165"/>
    <cellStyle name="쉼표 [0] 3 2 7 3 2" xfId="2445"/>
    <cellStyle name="쉼표 [0] 3 2 7 3 2 2" xfId="5845"/>
    <cellStyle name="쉼표 [0] 3 2 7 3 2 2 2" xfId="22585"/>
    <cellStyle name="쉼표 [0] 3 2 7 3 2 2 3" xfId="39305"/>
    <cellStyle name="쉼표 [0] 3 2 7 3 2 3" xfId="9265"/>
    <cellStyle name="쉼표 [0] 3 2 7 3 2 3 2" xfId="26005"/>
    <cellStyle name="쉼표 [0] 3 2 7 3 2 3 3" xfId="42725"/>
    <cellStyle name="쉼표 [0] 3 2 7 3 2 4" xfId="12685"/>
    <cellStyle name="쉼표 [0] 3 2 7 3 2 4 2" xfId="29425"/>
    <cellStyle name="쉼표 [0] 3 2 7 3 2 4 3" xfId="46145"/>
    <cellStyle name="쉼표 [0] 3 2 7 3 2 5" xfId="16105"/>
    <cellStyle name="쉼표 [0] 3 2 7 3 2 5 2" xfId="32845"/>
    <cellStyle name="쉼표 [0] 3 2 7 3 2 5 3" xfId="49565"/>
    <cellStyle name="쉼표 [0] 3 2 7 3 2 6" xfId="19589"/>
    <cellStyle name="쉼표 [0] 3 2 7 3 2 7" xfId="35905"/>
    <cellStyle name="쉼표 [0] 3 2 7 3 3" xfId="4565"/>
    <cellStyle name="쉼표 [0] 3 2 7 3 3 2" xfId="21305"/>
    <cellStyle name="쉼표 [0] 3 2 7 3 3 3" xfId="38025"/>
    <cellStyle name="쉼표 [0] 3 2 7 3 4" xfId="7985"/>
    <cellStyle name="쉼표 [0] 3 2 7 3 4 2" xfId="24725"/>
    <cellStyle name="쉼표 [0] 3 2 7 3 4 3" xfId="41445"/>
    <cellStyle name="쉼표 [0] 3 2 7 3 5" xfId="11405"/>
    <cellStyle name="쉼표 [0] 3 2 7 3 5 2" xfId="28145"/>
    <cellStyle name="쉼표 [0] 3 2 7 3 5 3" xfId="44865"/>
    <cellStyle name="쉼표 [0] 3 2 7 3 6" xfId="14825"/>
    <cellStyle name="쉼표 [0] 3 2 7 3 6 2" xfId="31565"/>
    <cellStyle name="쉼표 [0] 3 2 7 3 6 3" xfId="48285"/>
    <cellStyle name="쉼표 [0] 3 2 7 3 7" xfId="18309"/>
    <cellStyle name="쉼표 [0] 3 2 7 3 8" xfId="34625"/>
    <cellStyle name="쉼표 [0] 3 2 7 4" xfId="1505"/>
    <cellStyle name="쉼표 [0] 3 2 7 4 2" xfId="2785"/>
    <cellStyle name="쉼표 [0] 3 2 7 4 2 2" xfId="6185"/>
    <cellStyle name="쉼표 [0] 3 2 7 4 2 2 2" xfId="22925"/>
    <cellStyle name="쉼표 [0] 3 2 7 4 2 2 3" xfId="39645"/>
    <cellStyle name="쉼표 [0] 3 2 7 4 2 3" xfId="9605"/>
    <cellStyle name="쉼표 [0] 3 2 7 4 2 3 2" xfId="26345"/>
    <cellStyle name="쉼표 [0] 3 2 7 4 2 3 3" xfId="43065"/>
    <cellStyle name="쉼표 [0] 3 2 7 4 2 4" xfId="13025"/>
    <cellStyle name="쉼표 [0] 3 2 7 4 2 4 2" xfId="29765"/>
    <cellStyle name="쉼표 [0] 3 2 7 4 2 4 3" xfId="46485"/>
    <cellStyle name="쉼표 [0] 3 2 7 4 2 5" xfId="16445"/>
    <cellStyle name="쉼표 [0] 3 2 7 4 2 5 2" xfId="33185"/>
    <cellStyle name="쉼표 [0] 3 2 7 4 2 5 3" xfId="49905"/>
    <cellStyle name="쉼표 [0] 3 2 7 4 2 6" xfId="19929"/>
    <cellStyle name="쉼표 [0] 3 2 7 4 2 7" xfId="36245"/>
    <cellStyle name="쉼표 [0] 3 2 7 4 3" xfId="4905"/>
    <cellStyle name="쉼표 [0] 3 2 7 4 3 2" xfId="21645"/>
    <cellStyle name="쉼표 [0] 3 2 7 4 3 3" xfId="38365"/>
    <cellStyle name="쉼표 [0] 3 2 7 4 4" xfId="8325"/>
    <cellStyle name="쉼표 [0] 3 2 7 4 4 2" xfId="25065"/>
    <cellStyle name="쉼표 [0] 3 2 7 4 4 3" xfId="41785"/>
    <cellStyle name="쉼표 [0] 3 2 7 4 5" xfId="11745"/>
    <cellStyle name="쉼표 [0] 3 2 7 4 5 2" xfId="28485"/>
    <cellStyle name="쉼표 [0] 3 2 7 4 5 3" xfId="45205"/>
    <cellStyle name="쉼표 [0] 3 2 7 4 6" xfId="15165"/>
    <cellStyle name="쉼표 [0] 3 2 7 4 6 2" xfId="31905"/>
    <cellStyle name="쉼표 [0] 3 2 7 4 6 3" xfId="48625"/>
    <cellStyle name="쉼표 [0] 3 2 7 4 7" xfId="18649"/>
    <cellStyle name="쉼표 [0] 3 2 7 4 8" xfId="34965"/>
    <cellStyle name="쉼표 [0] 3 2 7 5" xfId="1925"/>
    <cellStyle name="쉼표 [0] 3 2 7 5 2" xfId="5325"/>
    <cellStyle name="쉼표 [0] 3 2 7 5 2 2" xfId="22065"/>
    <cellStyle name="쉼표 [0] 3 2 7 5 2 3" xfId="38785"/>
    <cellStyle name="쉼표 [0] 3 2 7 5 3" xfId="8745"/>
    <cellStyle name="쉼표 [0] 3 2 7 5 3 2" xfId="25485"/>
    <cellStyle name="쉼표 [0] 3 2 7 5 3 3" xfId="42205"/>
    <cellStyle name="쉼표 [0] 3 2 7 5 4" xfId="12165"/>
    <cellStyle name="쉼표 [0] 3 2 7 5 4 2" xfId="28905"/>
    <cellStyle name="쉼표 [0] 3 2 7 5 4 3" xfId="45625"/>
    <cellStyle name="쉼표 [0] 3 2 7 5 5" xfId="15585"/>
    <cellStyle name="쉼표 [0] 3 2 7 5 5 2" xfId="32325"/>
    <cellStyle name="쉼표 [0] 3 2 7 5 5 3" xfId="49045"/>
    <cellStyle name="쉼표 [0] 3 2 7 5 6" xfId="19069"/>
    <cellStyle name="쉼표 [0] 3 2 7 5 7" xfId="35385"/>
    <cellStyle name="쉼표 [0] 3 2 7 6" xfId="3245"/>
    <cellStyle name="쉼표 [0] 3 2 7 6 2" xfId="6645"/>
    <cellStyle name="쉼표 [0] 3 2 7 6 2 2" xfId="23385"/>
    <cellStyle name="쉼표 [0] 3 2 7 6 2 3" xfId="40105"/>
    <cellStyle name="쉼표 [0] 3 2 7 6 3" xfId="10065"/>
    <cellStyle name="쉼표 [0] 3 2 7 6 3 2" xfId="26805"/>
    <cellStyle name="쉼표 [0] 3 2 7 6 3 3" xfId="43525"/>
    <cellStyle name="쉼표 [0] 3 2 7 6 4" xfId="13485"/>
    <cellStyle name="쉼표 [0] 3 2 7 6 4 2" xfId="30225"/>
    <cellStyle name="쉼표 [0] 3 2 7 6 4 3" xfId="46945"/>
    <cellStyle name="쉼표 [0] 3 2 7 6 5" xfId="16905"/>
    <cellStyle name="쉼표 [0] 3 2 7 6 5 2" xfId="33645"/>
    <cellStyle name="쉼표 [0] 3 2 7 6 5 3" xfId="50365"/>
    <cellStyle name="쉼표 [0] 3 2 7 6 6" xfId="20389"/>
    <cellStyle name="쉼표 [0] 3 2 7 6 7" xfId="36705"/>
    <cellStyle name="쉼표 [0] 3 2 7 7" xfId="4065"/>
    <cellStyle name="쉼표 [0] 3 2 7 7 2" xfId="7485"/>
    <cellStyle name="쉼표 [0] 3 2 7 7 2 2" xfId="24225"/>
    <cellStyle name="쉼표 [0] 3 2 7 7 2 3" xfId="40945"/>
    <cellStyle name="쉼표 [0] 3 2 7 7 3" xfId="10905"/>
    <cellStyle name="쉼표 [0] 3 2 7 7 3 2" xfId="27645"/>
    <cellStyle name="쉼표 [0] 3 2 7 7 3 3" xfId="44365"/>
    <cellStyle name="쉼표 [0] 3 2 7 7 4" xfId="14325"/>
    <cellStyle name="쉼표 [0] 3 2 7 7 4 2" xfId="31065"/>
    <cellStyle name="쉼표 [0] 3 2 7 7 4 3" xfId="47785"/>
    <cellStyle name="쉼표 [0] 3 2 7 7 5" xfId="17809"/>
    <cellStyle name="쉼표 [0] 3 2 7 7 6" xfId="37525"/>
    <cellStyle name="쉼표 [0] 3 2 7 8" xfId="3665"/>
    <cellStyle name="쉼표 [0] 3 2 7 8 2" xfId="20805"/>
    <cellStyle name="쉼표 [0] 3 2 7 8 3" xfId="37125"/>
    <cellStyle name="쉼표 [0] 3 2 7 9" xfId="7065"/>
    <cellStyle name="쉼표 [0] 3 2 7 9 2" xfId="23805"/>
    <cellStyle name="쉼표 [0] 3 2 7 9 3" xfId="40525"/>
    <cellStyle name="쉼표 [0] 3 2 8" xfId="658"/>
    <cellStyle name="쉼표 [0] 3 2 8 10" xfId="10505"/>
    <cellStyle name="쉼표 [0] 3 2 8 10 2" xfId="27245"/>
    <cellStyle name="쉼표 [0] 3 2 8 10 3" xfId="43965"/>
    <cellStyle name="쉼표 [0] 3 2 8 11" xfId="13925"/>
    <cellStyle name="쉼표 [0] 3 2 8 11 2" xfId="30665"/>
    <cellStyle name="쉼표 [0] 3 2 8 11 3" xfId="47385"/>
    <cellStyle name="쉼표 [0] 3 2 8 12" xfId="17409"/>
    <cellStyle name="쉼표 [0] 3 2 8 13" xfId="34145"/>
    <cellStyle name="쉼표 [0] 3 2 8 2" xfId="878"/>
    <cellStyle name="쉼표 [0] 3 2 8 2 10" xfId="14145"/>
    <cellStyle name="쉼표 [0] 3 2 8 2 10 2" xfId="30885"/>
    <cellStyle name="쉼표 [0] 3 2 8 2 10 3" xfId="47605"/>
    <cellStyle name="쉼표 [0] 3 2 8 2 11" xfId="17629"/>
    <cellStyle name="쉼표 [0] 3 2 8 2 12" xfId="34365"/>
    <cellStyle name="쉼표 [0] 3 2 8 2 2" xfId="1345"/>
    <cellStyle name="쉼표 [0] 3 2 8 2 2 2" xfId="2625"/>
    <cellStyle name="쉼표 [0] 3 2 8 2 2 2 2" xfId="6025"/>
    <cellStyle name="쉼표 [0] 3 2 8 2 2 2 2 2" xfId="22765"/>
    <cellStyle name="쉼표 [0] 3 2 8 2 2 2 2 3" xfId="39485"/>
    <cellStyle name="쉼표 [0] 3 2 8 2 2 2 3" xfId="9445"/>
    <cellStyle name="쉼표 [0] 3 2 8 2 2 2 3 2" xfId="26185"/>
    <cellStyle name="쉼표 [0] 3 2 8 2 2 2 3 3" xfId="42905"/>
    <cellStyle name="쉼표 [0] 3 2 8 2 2 2 4" xfId="12865"/>
    <cellStyle name="쉼표 [0] 3 2 8 2 2 2 4 2" xfId="29605"/>
    <cellStyle name="쉼표 [0] 3 2 8 2 2 2 4 3" xfId="46325"/>
    <cellStyle name="쉼표 [0] 3 2 8 2 2 2 5" xfId="16285"/>
    <cellStyle name="쉼표 [0] 3 2 8 2 2 2 5 2" xfId="33025"/>
    <cellStyle name="쉼표 [0] 3 2 8 2 2 2 5 3" xfId="49745"/>
    <cellStyle name="쉼표 [0] 3 2 8 2 2 2 6" xfId="19769"/>
    <cellStyle name="쉼표 [0] 3 2 8 2 2 2 7" xfId="36085"/>
    <cellStyle name="쉼표 [0] 3 2 8 2 2 3" xfId="4745"/>
    <cellStyle name="쉼표 [0] 3 2 8 2 2 3 2" xfId="21485"/>
    <cellStyle name="쉼표 [0] 3 2 8 2 2 3 3" xfId="38205"/>
    <cellStyle name="쉼표 [0] 3 2 8 2 2 4" xfId="8165"/>
    <cellStyle name="쉼표 [0] 3 2 8 2 2 4 2" xfId="24905"/>
    <cellStyle name="쉼표 [0] 3 2 8 2 2 4 3" xfId="41625"/>
    <cellStyle name="쉼표 [0] 3 2 8 2 2 5" xfId="11585"/>
    <cellStyle name="쉼표 [0] 3 2 8 2 2 5 2" xfId="28325"/>
    <cellStyle name="쉼표 [0] 3 2 8 2 2 5 3" xfId="45045"/>
    <cellStyle name="쉼표 [0] 3 2 8 2 2 6" xfId="15005"/>
    <cellStyle name="쉼표 [0] 3 2 8 2 2 6 2" xfId="31745"/>
    <cellStyle name="쉼표 [0] 3 2 8 2 2 6 3" xfId="48465"/>
    <cellStyle name="쉼표 [0] 3 2 8 2 2 7" xfId="18489"/>
    <cellStyle name="쉼표 [0] 3 2 8 2 2 8" xfId="34805"/>
    <cellStyle name="쉼표 [0] 3 2 8 2 3" xfId="1745"/>
    <cellStyle name="쉼표 [0] 3 2 8 2 3 2" xfId="3025"/>
    <cellStyle name="쉼표 [0] 3 2 8 2 3 2 2" xfId="6425"/>
    <cellStyle name="쉼표 [0] 3 2 8 2 3 2 2 2" xfId="23165"/>
    <cellStyle name="쉼표 [0] 3 2 8 2 3 2 2 3" xfId="39885"/>
    <cellStyle name="쉼표 [0] 3 2 8 2 3 2 3" xfId="9845"/>
    <cellStyle name="쉼표 [0] 3 2 8 2 3 2 3 2" xfId="26585"/>
    <cellStyle name="쉼표 [0] 3 2 8 2 3 2 3 3" xfId="43305"/>
    <cellStyle name="쉼표 [0] 3 2 8 2 3 2 4" xfId="13265"/>
    <cellStyle name="쉼표 [0] 3 2 8 2 3 2 4 2" xfId="30005"/>
    <cellStyle name="쉼표 [0] 3 2 8 2 3 2 4 3" xfId="46725"/>
    <cellStyle name="쉼표 [0] 3 2 8 2 3 2 5" xfId="16685"/>
    <cellStyle name="쉼표 [0] 3 2 8 2 3 2 5 2" xfId="33425"/>
    <cellStyle name="쉼표 [0] 3 2 8 2 3 2 5 3" xfId="50145"/>
    <cellStyle name="쉼표 [0] 3 2 8 2 3 2 6" xfId="20169"/>
    <cellStyle name="쉼표 [0] 3 2 8 2 3 2 7" xfId="36485"/>
    <cellStyle name="쉼표 [0] 3 2 8 2 3 3" xfId="5145"/>
    <cellStyle name="쉼표 [0] 3 2 8 2 3 3 2" xfId="21885"/>
    <cellStyle name="쉼표 [0] 3 2 8 2 3 3 3" xfId="38605"/>
    <cellStyle name="쉼표 [0] 3 2 8 2 3 4" xfId="8565"/>
    <cellStyle name="쉼표 [0] 3 2 8 2 3 4 2" xfId="25305"/>
    <cellStyle name="쉼표 [0] 3 2 8 2 3 4 3" xfId="42025"/>
    <cellStyle name="쉼표 [0] 3 2 8 2 3 5" xfId="11985"/>
    <cellStyle name="쉼표 [0] 3 2 8 2 3 5 2" xfId="28725"/>
    <cellStyle name="쉼표 [0] 3 2 8 2 3 5 3" xfId="45445"/>
    <cellStyle name="쉼표 [0] 3 2 8 2 3 6" xfId="15405"/>
    <cellStyle name="쉼표 [0] 3 2 8 2 3 6 2" xfId="32145"/>
    <cellStyle name="쉼표 [0] 3 2 8 2 3 6 3" xfId="48865"/>
    <cellStyle name="쉼표 [0] 3 2 8 2 3 7" xfId="18889"/>
    <cellStyle name="쉼표 [0] 3 2 8 2 3 8" xfId="35205"/>
    <cellStyle name="쉼표 [0] 3 2 8 2 4" xfId="2165"/>
    <cellStyle name="쉼표 [0] 3 2 8 2 4 2" xfId="5565"/>
    <cellStyle name="쉼표 [0] 3 2 8 2 4 2 2" xfId="22305"/>
    <cellStyle name="쉼표 [0] 3 2 8 2 4 2 3" xfId="39025"/>
    <cellStyle name="쉼표 [0] 3 2 8 2 4 3" xfId="8985"/>
    <cellStyle name="쉼표 [0] 3 2 8 2 4 3 2" xfId="25725"/>
    <cellStyle name="쉼표 [0] 3 2 8 2 4 3 3" xfId="42445"/>
    <cellStyle name="쉼표 [0] 3 2 8 2 4 4" xfId="12405"/>
    <cellStyle name="쉼표 [0] 3 2 8 2 4 4 2" xfId="29145"/>
    <cellStyle name="쉼표 [0] 3 2 8 2 4 4 3" xfId="45865"/>
    <cellStyle name="쉼표 [0] 3 2 8 2 4 5" xfId="15825"/>
    <cellStyle name="쉼표 [0] 3 2 8 2 4 5 2" xfId="32565"/>
    <cellStyle name="쉼표 [0] 3 2 8 2 4 5 3" xfId="49285"/>
    <cellStyle name="쉼표 [0] 3 2 8 2 4 6" xfId="19309"/>
    <cellStyle name="쉼표 [0] 3 2 8 2 4 7" xfId="35625"/>
    <cellStyle name="쉼표 [0] 3 2 8 2 5" xfId="3485"/>
    <cellStyle name="쉼표 [0] 3 2 8 2 5 2" xfId="6885"/>
    <cellStyle name="쉼표 [0] 3 2 8 2 5 2 2" xfId="23625"/>
    <cellStyle name="쉼표 [0] 3 2 8 2 5 2 3" xfId="40345"/>
    <cellStyle name="쉼표 [0] 3 2 8 2 5 3" xfId="10305"/>
    <cellStyle name="쉼표 [0] 3 2 8 2 5 3 2" xfId="27045"/>
    <cellStyle name="쉼표 [0] 3 2 8 2 5 3 3" xfId="43765"/>
    <cellStyle name="쉼표 [0] 3 2 8 2 5 4" xfId="13725"/>
    <cellStyle name="쉼표 [0] 3 2 8 2 5 4 2" xfId="30465"/>
    <cellStyle name="쉼표 [0] 3 2 8 2 5 4 3" xfId="47185"/>
    <cellStyle name="쉼표 [0] 3 2 8 2 5 5" xfId="17145"/>
    <cellStyle name="쉼표 [0] 3 2 8 2 5 5 2" xfId="33885"/>
    <cellStyle name="쉼표 [0] 3 2 8 2 5 5 3" xfId="50605"/>
    <cellStyle name="쉼표 [0] 3 2 8 2 5 6" xfId="20629"/>
    <cellStyle name="쉼표 [0] 3 2 8 2 5 7" xfId="36945"/>
    <cellStyle name="쉼표 [0] 3 2 8 2 6" xfId="4305"/>
    <cellStyle name="쉼표 [0] 3 2 8 2 6 2" xfId="7725"/>
    <cellStyle name="쉼표 [0] 3 2 8 2 6 2 2" xfId="24465"/>
    <cellStyle name="쉼표 [0] 3 2 8 2 6 2 3" xfId="41185"/>
    <cellStyle name="쉼표 [0] 3 2 8 2 6 3" xfId="11145"/>
    <cellStyle name="쉼표 [0] 3 2 8 2 6 3 2" xfId="27885"/>
    <cellStyle name="쉼표 [0] 3 2 8 2 6 3 3" xfId="44605"/>
    <cellStyle name="쉼표 [0] 3 2 8 2 6 4" xfId="14565"/>
    <cellStyle name="쉼표 [0] 3 2 8 2 6 4 2" xfId="31305"/>
    <cellStyle name="쉼표 [0] 3 2 8 2 6 4 3" xfId="48025"/>
    <cellStyle name="쉼표 [0] 3 2 8 2 6 5" xfId="18049"/>
    <cellStyle name="쉼표 [0] 3 2 8 2 6 6" xfId="37765"/>
    <cellStyle name="쉼표 [0] 3 2 8 2 7" xfId="3905"/>
    <cellStyle name="쉼표 [0] 3 2 8 2 7 2" xfId="21045"/>
    <cellStyle name="쉼표 [0] 3 2 8 2 7 3" xfId="37365"/>
    <cellStyle name="쉼표 [0] 3 2 8 2 8" xfId="7305"/>
    <cellStyle name="쉼표 [0] 3 2 8 2 8 2" xfId="24045"/>
    <cellStyle name="쉼표 [0] 3 2 8 2 8 3" xfId="40765"/>
    <cellStyle name="쉼표 [0] 3 2 8 2 9" xfId="10725"/>
    <cellStyle name="쉼표 [0] 3 2 8 2 9 2" xfId="27465"/>
    <cellStyle name="쉼표 [0] 3 2 8 2 9 3" xfId="44185"/>
    <cellStyle name="쉼표 [0] 3 2 8 3" xfId="1185"/>
    <cellStyle name="쉼표 [0] 3 2 8 3 2" xfId="2465"/>
    <cellStyle name="쉼표 [0] 3 2 8 3 2 2" xfId="5865"/>
    <cellStyle name="쉼표 [0] 3 2 8 3 2 2 2" xfId="22605"/>
    <cellStyle name="쉼표 [0] 3 2 8 3 2 2 3" xfId="39325"/>
    <cellStyle name="쉼표 [0] 3 2 8 3 2 3" xfId="9285"/>
    <cellStyle name="쉼표 [0] 3 2 8 3 2 3 2" xfId="26025"/>
    <cellStyle name="쉼표 [0] 3 2 8 3 2 3 3" xfId="42745"/>
    <cellStyle name="쉼표 [0] 3 2 8 3 2 4" xfId="12705"/>
    <cellStyle name="쉼표 [0] 3 2 8 3 2 4 2" xfId="29445"/>
    <cellStyle name="쉼표 [0] 3 2 8 3 2 4 3" xfId="46165"/>
    <cellStyle name="쉼표 [0] 3 2 8 3 2 5" xfId="16125"/>
    <cellStyle name="쉼표 [0] 3 2 8 3 2 5 2" xfId="32865"/>
    <cellStyle name="쉼표 [0] 3 2 8 3 2 5 3" xfId="49585"/>
    <cellStyle name="쉼표 [0] 3 2 8 3 2 6" xfId="19609"/>
    <cellStyle name="쉼표 [0] 3 2 8 3 2 7" xfId="35925"/>
    <cellStyle name="쉼표 [0] 3 2 8 3 3" xfId="4585"/>
    <cellStyle name="쉼표 [0] 3 2 8 3 3 2" xfId="21325"/>
    <cellStyle name="쉼표 [0] 3 2 8 3 3 3" xfId="38045"/>
    <cellStyle name="쉼표 [0] 3 2 8 3 4" xfId="8005"/>
    <cellStyle name="쉼표 [0] 3 2 8 3 4 2" xfId="24745"/>
    <cellStyle name="쉼표 [0] 3 2 8 3 4 3" xfId="41465"/>
    <cellStyle name="쉼표 [0] 3 2 8 3 5" xfId="11425"/>
    <cellStyle name="쉼표 [0] 3 2 8 3 5 2" xfId="28165"/>
    <cellStyle name="쉼표 [0] 3 2 8 3 5 3" xfId="44885"/>
    <cellStyle name="쉼표 [0] 3 2 8 3 6" xfId="14845"/>
    <cellStyle name="쉼표 [0] 3 2 8 3 6 2" xfId="31585"/>
    <cellStyle name="쉼표 [0] 3 2 8 3 6 3" xfId="48305"/>
    <cellStyle name="쉼표 [0] 3 2 8 3 7" xfId="18329"/>
    <cellStyle name="쉼표 [0] 3 2 8 3 8" xfId="34645"/>
    <cellStyle name="쉼표 [0] 3 2 8 4" xfId="1525"/>
    <cellStyle name="쉼표 [0] 3 2 8 4 2" xfId="2805"/>
    <cellStyle name="쉼표 [0] 3 2 8 4 2 2" xfId="6205"/>
    <cellStyle name="쉼표 [0] 3 2 8 4 2 2 2" xfId="22945"/>
    <cellStyle name="쉼표 [0] 3 2 8 4 2 2 3" xfId="39665"/>
    <cellStyle name="쉼표 [0] 3 2 8 4 2 3" xfId="9625"/>
    <cellStyle name="쉼표 [0] 3 2 8 4 2 3 2" xfId="26365"/>
    <cellStyle name="쉼표 [0] 3 2 8 4 2 3 3" xfId="43085"/>
    <cellStyle name="쉼표 [0] 3 2 8 4 2 4" xfId="13045"/>
    <cellStyle name="쉼표 [0] 3 2 8 4 2 4 2" xfId="29785"/>
    <cellStyle name="쉼표 [0] 3 2 8 4 2 4 3" xfId="46505"/>
    <cellStyle name="쉼표 [0] 3 2 8 4 2 5" xfId="16465"/>
    <cellStyle name="쉼표 [0] 3 2 8 4 2 5 2" xfId="33205"/>
    <cellStyle name="쉼표 [0] 3 2 8 4 2 5 3" xfId="49925"/>
    <cellStyle name="쉼표 [0] 3 2 8 4 2 6" xfId="19949"/>
    <cellStyle name="쉼표 [0] 3 2 8 4 2 7" xfId="36265"/>
    <cellStyle name="쉼표 [0] 3 2 8 4 3" xfId="4925"/>
    <cellStyle name="쉼표 [0] 3 2 8 4 3 2" xfId="21665"/>
    <cellStyle name="쉼표 [0] 3 2 8 4 3 3" xfId="38385"/>
    <cellStyle name="쉼표 [0] 3 2 8 4 4" xfId="8345"/>
    <cellStyle name="쉼표 [0] 3 2 8 4 4 2" xfId="25085"/>
    <cellStyle name="쉼표 [0] 3 2 8 4 4 3" xfId="41805"/>
    <cellStyle name="쉼표 [0] 3 2 8 4 5" xfId="11765"/>
    <cellStyle name="쉼표 [0] 3 2 8 4 5 2" xfId="28505"/>
    <cellStyle name="쉼표 [0] 3 2 8 4 5 3" xfId="45225"/>
    <cellStyle name="쉼표 [0] 3 2 8 4 6" xfId="15185"/>
    <cellStyle name="쉼표 [0] 3 2 8 4 6 2" xfId="31925"/>
    <cellStyle name="쉼표 [0] 3 2 8 4 6 3" xfId="48645"/>
    <cellStyle name="쉼표 [0] 3 2 8 4 7" xfId="18669"/>
    <cellStyle name="쉼표 [0] 3 2 8 4 8" xfId="34985"/>
    <cellStyle name="쉼표 [0] 3 2 8 5" xfId="1945"/>
    <cellStyle name="쉼표 [0] 3 2 8 5 2" xfId="5345"/>
    <cellStyle name="쉼표 [0] 3 2 8 5 2 2" xfId="22085"/>
    <cellStyle name="쉼표 [0] 3 2 8 5 2 3" xfId="38805"/>
    <cellStyle name="쉼표 [0] 3 2 8 5 3" xfId="8765"/>
    <cellStyle name="쉼표 [0] 3 2 8 5 3 2" xfId="25505"/>
    <cellStyle name="쉼표 [0] 3 2 8 5 3 3" xfId="42225"/>
    <cellStyle name="쉼표 [0] 3 2 8 5 4" xfId="12185"/>
    <cellStyle name="쉼표 [0] 3 2 8 5 4 2" xfId="28925"/>
    <cellStyle name="쉼표 [0] 3 2 8 5 4 3" xfId="45645"/>
    <cellStyle name="쉼표 [0] 3 2 8 5 5" xfId="15605"/>
    <cellStyle name="쉼표 [0] 3 2 8 5 5 2" xfId="32345"/>
    <cellStyle name="쉼표 [0] 3 2 8 5 5 3" xfId="49065"/>
    <cellStyle name="쉼표 [0] 3 2 8 5 6" xfId="19089"/>
    <cellStyle name="쉼표 [0] 3 2 8 5 7" xfId="35405"/>
    <cellStyle name="쉼표 [0] 3 2 8 6" xfId="3265"/>
    <cellStyle name="쉼표 [0] 3 2 8 6 2" xfId="6665"/>
    <cellStyle name="쉼표 [0] 3 2 8 6 2 2" xfId="23405"/>
    <cellStyle name="쉼표 [0] 3 2 8 6 2 3" xfId="40125"/>
    <cellStyle name="쉼표 [0] 3 2 8 6 3" xfId="10085"/>
    <cellStyle name="쉼표 [0] 3 2 8 6 3 2" xfId="26825"/>
    <cellStyle name="쉼표 [0] 3 2 8 6 3 3" xfId="43545"/>
    <cellStyle name="쉼표 [0] 3 2 8 6 4" xfId="13505"/>
    <cellStyle name="쉼표 [0] 3 2 8 6 4 2" xfId="30245"/>
    <cellStyle name="쉼표 [0] 3 2 8 6 4 3" xfId="46965"/>
    <cellStyle name="쉼표 [0] 3 2 8 6 5" xfId="16925"/>
    <cellStyle name="쉼표 [0] 3 2 8 6 5 2" xfId="33665"/>
    <cellStyle name="쉼표 [0] 3 2 8 6 5 3" xfId="50385"/>
    <cellStyle name="쉼표 [0] 3 2 8 6 6" xfId="20409"/>
    <cellStyle name="쉼표 [0] 3 2 8 6 7" xfId="36725"/>
    <cellStyle name="쉼표 [0] 3 2 8 7" xfId="4085"/>
    <cellStyle name="쉼표 [0] 3 2 8 7 2" xfId="7505"/>
    <cellStyle name="쉼표 [0] 3 2 8 7 2 2" xfId="24245"/>
    <cellStyle name="쉼표 [0] 3 2 8 7 2 3" xfId="40965"/>
    <cellStyle name="쉼표 [0] 3 2 8 7 3" xfId="10925"/>
    <cellStyle name="쉼표 [0] 3 2 8 7 3 2" xfId="27665"/>
    <cellStyle name="쉼표 [0] 3 2 8 7 3 3" xfId="44385"/>
    <cellStyle name="쉼표 [0] 3 2 8 7 4" xfId="14345"/>
    <cellStyle name="쉼표 [0] 3 2 8 7 4 2" xfId="31085"/>
    <cellStyle name="쉼표 [0] 3 2 8 7 4 3" xfId="47805"/>
    <cellStyle name="쉼표 [0] 3 2 8 7 5" xfId="17829"/>
    <cellStyle name="쉼표 [0] 3 2 8 7 6" xfId="37545"/>
    <cellStyle name="쉼표 [0] 3 2 8 8" xfId="3685"/>
    <cellStyle name="쉼표 [0] 3 2 8 8 2" xfId="20825"/>
    <cellStyle name="쉼표 [0] 3 2 8 8 3" xfId="37145"/>
    <cellStyle name="쉼표 [0] 3 2 8 9" xfId="7085"/>
    <cellStyle name="쉼표 [0] 3 2 8 9 2" xfId="23825"/>
    <cellStyle name="쉼표 [0] 3 2 8 9 3" xfId="40545"/>
    <cellStyle name="쉼표 [0] 3 2 9" xfId="698"/>
    <cellStyle name="쉼표 [0] 3 2 9 10" xfId="10545"/>
    <cellStyle name="쉼표 [0] 3 2 9 10 2" xfId="27285"/>
    <cellStyle name="쉼표 [0] 3 2 9 10 3" xfId="44005"/>
    <cellStyle name="쉼표 [0] 3 2 9 11" xfId="13965"/>
    <cellStyle name="쉼표 [0] 3 2 9 11 2" xfId="30705"/>
    <cellStyle name="쉼표 [0] 3 2 9 11 3" xfId="47425"/>
    <cellStyle name="쉼표 [0] 3 2 9 12" xfId="17449"/>
    <cellStyle name="쉼표 [0] 3 2 9 13" xfId="34185"/>
    <cellStyle name="쉼표 [0] 3 2 9 2" xfId="918"/>
    <cellStyle name="쉼표 [0] 3 2 9 2 10" xfId="14185"/>
    <cellStyle name="쉼표 [0] 3 2 9 2 10 2" xfId="30925"/>
    <cellStyle name="쉼표 [0] 3 2 9 2 10 3" xfId="47645"/>
    <cellStyle name="쉼표 [0] 3 2 9 2 11" xfId="17669"/>
    <cellStyle name="쉼표 [0] 3 2 9 2 12" xfId="34405"/>
    <cellStyle name="쉼표 [0] 3 2 9 2 2" xfId="1385"/>
    <cellStyle name="쉼표 [0] 3 2 9 2 2 2" xfId="2665"/>
    <cellStyle name="쉼표 [0] 3 2 9 2 2 2 2" xfId="6065"/>
    <cellStyle name="쉼표 [0] 3 2 9 2 2 2 2 2" xfId="22805"/>
    <cellStyle name="쉼표 [0] 3 2 9 2 2 2 2 3" xfId="39525"/>
    <cellStyle name="쉼표 [0] 3 2 9 2 2 2 3" xfId="9485"/>
    <cellStyle name="쉼표 [0] 3 2 9 2 2 2 3 2" xfId="26225"/>
    <cellStyle name="쉼표 [0] 3 2 9 2 2 2 3 3" xfId="42945"/>
    <cellStyle name="쉼표 [0] 3 2 9 2 2 2 4" xfId="12905"/>
    <cellStyle name="쉼표 [0] 3 2 9 2 2 2 4 2" xfId="29645"/>
    <cellStyle name="쉼표 [0] 3 2 9 2 2 2 4 3" xfId="46365"/>
    <cellStyle name="쉼표 [0] 3 2 9 2 2 2 5" xfId="16325"/>
    <cellStyle name="쉼표 [0] 3 2 9 2 2 2 5 2" xfId="33065"/>
    <cellStyle name="쉼표 [0] 3 2 9 2 2 2 5 3" xfId="49785"/>
    <cellStyle name="쉼표 [0] 3 2 9 2 2 2 6" xfId="19809"/>
    <cellStyle name="쉼표 [0] 3 2 9 2 2 2 7" xfId="36125"/>
    <cellStyle name="쉼표 [0] 3 2 9 2 2 3" xfId="4785"/>
    <cellStyle name="쉼표 [0] 3 2 9 2 2 3 2" xfId="21525"/>
    <cellStyle name="쉼표 [0] 3 2 9 2 2 3 3" xfId="38245"/>
    <cellStyle name="쉼표 [0] 3 2 9 2 2 4" xfId="8205"/>
    <cellStyle name="쉼표 [0] 3 2 9 2 2 4 2" xfId="24945"/>
    <cellStyle name="쉼표 [0] 3 2 9 2 2 4 3" xfId="41665"/>
    <cellStyle name="쉼표 [0] 3 2 9 2 2 5" xfId="11625"/>
    <cellStyle name="쉼표 [0] 3 2 9 2 2 5 2" xfId="28365"/>
    <cellStyle name="쉼표 [0] 3 2 9 2 2 5 3" xfId="45085"/>
    <cellStyle name="쉼표 [0] 3 2 9 2 2 6" xfId="15045"/>
    <cellStyle name="쉼표 [0] 3 2 9 2 2 6 2" xfId="31785"/>
    <cellStyle name="쉼표 [0] 3 2 9 2 2 6 3" xfId="48505"/>
    <cellStyle name="쉼표 [0] 3 2 9 2 2 7" xfId="18529"/>
    <cellStyle name="쉼표 [0] 3 2 9 2 2 8" xfId="34845"/>
    <cellStyle name="쉼표 [0] 3 2 9 2 3" xfId="1785"/>
    <cellStyle name="쉼표 [0] 3 2 9 2 3 2" xfId="3065"/>
    <cellStyle name="쉼표 [0] 3 2 9 2 3 2 2" xfId="6465"/>
    <cellStyle name="쉼표 [0] 3 2 9 2 3 2 2 2" xfId="23205"/>
    <cellStyle name="쉼표 [0] 3 2 9 2 3 2 2 3" xfId="39925"/>
    <cellStyle name="쉼표 [0] 3 2 9 2 3 2 3" xfId="9885"/>
    <cellStyle name="쉼표 [0] 3 2 9 2 3 2 3 2" xfId="26625"/>
    <cellStyle name="쉼표 [0] 3 2 9 2 3 2 3 3" xfId="43345"/>
    <cellStyle name="쉼표 [0] 3 2 9 2 3 2 4" xfId="13305"/>
    <cellStyle name="쉼표 [0] 3 2 9 2 3 2 4 2" xfId="30045"/>
    <cellStyle name="쉼표 [0] 3 2 9 2 3 2 4 3" xfId="46765"/>
    <cellStyle name="쉼표 [0] 3 2 9 2 3 2 5" xfId="16725"/>
    <cellStyle name="쉼표 [0] 3 2 9 2 3 2 5 2" xfId="33465"/>
    <cellStyle name="쉼표 [0] 3 2 9 2 3 2 5 3" xfId="50185"/>
    <cellStyle name="쉼표 [0] 3 2 9 2 3 2 6" xfId="20209"/>
    <cellStyle name="쉼표 [0] 3 2 9 2 3 2 7" xfId="36525"/>
    <cellStyle name="쉼표 [0] 3 2 9 2 3 3" xfId="5185"/>
    <cellStyle name="쉼표 [0] 3 2 9 2 3 3 2" xfId="21925"/>
    <cellStyle name="쉼표 [0] 3 2 9 2 3 3 3" xfId="38645"/>
    <cellStyle name="쉼표 [0] 3 2 9 2 3 4" xfId="8605"/>
    <cellStyle name="쉼표 [0] 3 2 9 2 3 4 2" xfId="25345"/>
    <cellStyle name="쉼표 [0] 3 2 9 2 3 4 3" xfId="42065"/>
    <cellStyle name="쉼표 [0] 3 2 9 2 3 5" xfId="12025"/>
    <cellStyle name="쉼표 [0] 3 2 9 2 3 5 2" xfId="28765"/>
    <cellStyle name="쉼표 [0] 3 2 9 2 3 5 3" xfId="45485"/>
    <cellStyle name="쉼표 [0] 3 2 9 2 3 6" xfId="15445"/>
    <cellStyle name="쉼표 [0] 3 2 9 2 3 6 2" xfId="32185"/>
    <cellStyle name="쉼표 [0] 3 2 9 2 3 6 3" xfId="48905"/>
    <cellStyle name="쉼표 [0] 3 2 9 2 3 7" xfId="18929"/>
    <cellStyle name="쉼표 [0] 3 2 9 2 3 8" xfId="35245"/>
    <cellStyle name="쉼표 [0] 3 2 9 2 4" xfId="2205"/>
    <cellStyle name="쉼표 [0] 3 2 9 2 4 2" xfId="5605"/>
    <cellStyle name="쉼표 [0] 3 2 9 2 4 2 2" xfId="22345"/>
    <cellStyle name="쉼표 [0] 3 2 9 2 4 2 3" xfId="39065"/>
    <cellStyle name="쉼표 [0] 3 2 9 2 4 3" xfId="9025"/>
    <cellStyle name="쉼표 [0] 3 2 9 2 4 3 2" xfId="25765"/>
    <cellStyle name="쉼표 [0] 3 2 9 2 4 3 3" xfId="42485"/>
    <cellStyle name="쉼표 [0] 3 2 9 2 4 4" xfId="12445"/>
    <cellStyle name="쉼표 [0] 3 2 9 2 4 4 2" xfId="29185"/>
    <cellStyle name="쉼표 [0] 3 2 9 2 4 4 3" xfId="45905"/>
    <cellStyle name="쉼표 [0] 3 2 9 2 4 5" xfId="15865"/>
    <cellStyle name="쉼표 [0] 3 2 9 2 4 5 2" xfId="32605"/>
    <cellStyle name="쉼표 [0] 3 2 9 2 4 5 3" xfId="49325"/>
    <cellStyle name="쉼표 [0] 3 2 9 2 4 6" xfId="19349"/>
    <cellStyle name="쉼표 [0] 3 2 9 2 4 7" xfId="35665"/>
    <cellStyle name="쉼표 [0] 3 2 9 2 5" xfId="3525"/>
    <cellStyle name="쉼표 [0] 3 2 9 2 5 2" xfId="6925"/>
    <cellStyle name="쉼표 [0] 3 2 9 2 5 2 2" xfId="23665"/>
    <cellStyle name="쉼표 [0] 3 2 9 2 5 2 3" xfId="40385"/>
    <cellStyle name="쉼표 [0] 3 2 9 2 5 3" xfId="10345"/>
    <cellStyle name="쉼표 [0] 3 2 9 2 5 3 2" xfId="27085"/>
    <cellStyle name="쉼표 [0] 3 2 9 2 5 3 3" xfId="43805"/>
    <cellStyle name="쉼표 [0] 3 2 9 2 5 4" xfId="13765"/>
    <cellStyle name="쉼표 [0] 3 2 9 2 5 4 2" xfId="30505"/>
    <cellStyle name="쉼표 [0] 3 2 9 2 5 4 3" xfId="47225"/>
    <cellStyle name="쉼표 [0] 3 2 9 2 5 5" xfId="17185"/>
    <cellStyle name="쉼표 [0] 3 2 9 2 5 5 2" xfId="33925"/>
    <cellStyle name="쉼표 [0] 3 2 9 2 5 5 3" xfId="50645"/>
    <cellStyle name="쉼표 [0] 3 2 9 2 5 6" xfId="20669"/>
    <cellStyle name="쉼표 [0] 3 2 9 2 5 7" xfId="36985"/>
    <cellStyle name="쉼표 [0] 3 2 9 2 6" xfId="4345"/>
    <cellStyle name="쉼표 [0] 3 2 9 2 6 2" xfId="7765"/>
    <cellStyle name="쉼표 [0] 3 2 9 2 6 2 2" xfId="24505"/>
    <cellStyle name="쉼표 [0] 3 2 9 2 6 2 3" xfId="41225"/>
    <cellStyle name="쉼표 [0] 3 2 9 2 6 3" xfId="11185"/>
    <cellStyle name="쉼표 [0] 3 2 9 2 6 3 2" xfId="27925"/>
    <cellStyle name="쉼표 [0] 3 2 9 2 6 3 3" xfId="44645"/>
    <cellStyle name="쉼표 [0] 3 2 9 2 6 4" xfId="14605"/>
    <cellStyle name="쉼표 [0] 3 2 9 2 6 4 2" xfId="31345"/>
    <cellStyle name="쉼표 [0] 3 2 9 2 6 4 3" xfId="48065"/>
    <cellStyle name="쉼표 [0] 3 2 9 2 6 5" xfId="18089"/>
    <cellStyle name="쉼표 [0] 3 2 9 2 6 6" xfId="37805"/>
    <cellStyle name="쉼표 [0] 3 2 9 2 7" xfId="3945"/>
    <cellStyle name="쉼표 [0] 3 2 9 2 7 2" xfId="21085"/>
    <cellStyle name="쉼표 [0] 3 2 9 2 7 3" xfId="37405"/>
    <cellStyle name="쉼표 [0] 3 2 9 2 8" xfId="7345"/>
    <cellStyle name="쉼표 [0] 3 2 9 2 8 2" xfId="24085"/>
    <cellStyle name="쉼표 [0] 3 2 9 2 8 3" xfId="40805"/>
    <cellStyle name="쉼표 [0] 3 2 9 2 9" xfId="10765"/>
    <cellStyle name="쉼표 [0] 3 2 9 2 9 2" xfId="27505"/>
    <cellStyle name="쉼표 [0] 3 2 9 2 9 3" xfId="44225"/>
    <cellStyle name="쉼표 [0] 3 2 9 3" xfId="1225"/>
    <cellStyle name="쉼표 [0] 3 2 9 3 2" xfId="2505"/>
    <cellStyle name="쉼표 [0] 3 2 9 3 2 2" xfId="5905"/>
    <cellStyle name="쉼표 [0] 3 2 9 3 2 2 2" xfId="22645"/>
    <cellStyle name="쉼표 [0] 3 2 9 3 2 2 3" xfId="39365"/>
    <cellStyle name="쉼표 [0] 3 2 9 3 2 3" xfId="9325"/>
    <cellStyle name="쉼표 [0] 3 2 9 3 2 3 2" xfId="26065"/>
    <cellStyle name="쉼표 [0] 3 2 9 3 2 3 3" xfId="42785"/>
    <cellStyle name="쉼표 [0] 3 2 9 3 2 4" xfId="12745"/>
    <cellStyle name="쉼표 [0] 3 2 9 3 2 4 2" xfId="29485"/>
    <cellStyle name="쉼표 [0] 3 2 9 3 2 4 3" xfId="46205"/>
    <cellStyle name="쉼표 [0] 3 2 9 3 2 5" xfId="16165"/>
    <cellStyle name="쉼표 [0] 3 2 9 3 2 5 2" xfId="32905"/>
    <cellStyle name="쉼표 [0] 3 2 9 3 2 5 3" xfId="49625"/>
    <cellStyle name="쉼표 [0] 3 2 9 3 2 6" xfId="19649"/>
    <cellStyle name="쉼표 [0] 3 2 9 3 2 7" xfId="35965"/>
    <cellStyle name="쉼표 [0] 3 2 9 3 3" xfId="4625"/>
    <cellStyle name="쉼표 [0] 3 2 9 3 3 2" xfId="21365"/>
    <cellStyle name="쉼표 [0] 3 2 9 3 3 3" xfId="38085"/>
    <cellStyle name="쉼표 [0] 3 2 9 3 4" xfId="8045"/>
    <cellStyle name="쉼표 [0] 3 2 9 3 4 2" xfId="24785"/>
    <cellStyle name="쉼표 [0] 3 2 9 3 4 3" xfId="41505"/>
    <cellStyle name="쉼표 [0] 3 2 9 3 5" xfId="11465"/>
    <cellStyle name="쉼표 [0] 3 2 9 3 5 2" xfId="28205"/>
    <cellStyle name="쉼표 [0] 3 2 9 3 5 3" xfId="44925"/>
    <cellStyle name="쉼표 [0] 3 2 9 3 6" xfId="14885"/>
    <cellStyle name="쉼표 [0] 3 2 9 3 6 2" xfId="31625"/>
    <cellStyle name="쉼표 [0] 3 2 9 3 6 3" xfId="48345"/>
    <cellStyle name="쉼표 [0] 3 2 9 3 7" xfId="18369"/>
    <cellStyle name="쉼표 [0] 3 2 9 3 8" xfId="34685"/>
    <cellStyle name="쉼표 [0] 3 2 9 4" xfId="1565"/>
    <cellStyle name="쉼표 [0] 3 2 9 4 2" xfId="2845"/>
    <cellStyle name="쉼표 [0] 3 2 9 4 2 2" xfId="6245"/>
    <cellStyle name="쉼표 [0] 3 2 9 4 2 2 2" xfId="22985"/>
    <cellStyle name="쉼표 [0] 3 2 9 4 2 2 3" xfId="39705"/>
    <cellStyle name="쉼표 [0] 3 2 9 4 2 3" xfId="9665"/>
    <cellStyle name="쉼표 [0] 3 2 9 4 2 3 2" xfId="26405"/>
    <cellStyle name="쉼표 [0] 3 2 9 4 2 3 3" xfId="43125"/>
    <cellStyle name="쉼표 [0] 3 2 9 4 2 4" xfId="13085"/>
    <cellStyle name="쉼표 [0] 3 2 9 4 2 4 2" xfId="29825"/>
    <cellStyle name="쉼표 [0] 3 2 9 4 2 4 3" xfId="46545"/>
    <cellStyle name="쉼표 [0] 3 2 9 4 2 5" xfId="16505"/>
    <cellStyle name="쉼표 [0] 3 2 9 4 2 5 2" xfId="33245"/>
    <cellStyle name="쉼표 [0] 3 2 9 4 2 5 3" xfId="49965"/>
    <cellStyle name="쉼표 [0] 3 2 9 4 2 6" xfId="19989"/>
    <cellStyle name="쉼표 [0] 3 2 9 4 2 7" xfId="36305"/>
    <cellStyle name="쉼표 [0] 3 2 9 4 3" xfId="4965"/>
    <cellStyle name="쉼표 [0] 3 2 9 4 3 2" xfId="21705"/>
    <cellStyle name="쉼표 [0] 3 2 9 4 3 3" xfId="38425"/>
    <cellStyle name="쉼표 [0] 3 2 9 4 4" xfId="8385"/>
    <cellStyle name="쉼표 [0] 3 2 9 4 4 2" xfId="25125"/>
    <cellStyle name="쉼표 [0] 3 2 9 4 4 3" xfId="41845"/>
    <cellStyle name="쉼표 [0] 3 2 9 4 5" xfId="11805"/>
    <cellStyle name="쉼표 [0] 3 2 9 4 5 2" xfId="28545"/>
    <cellStyle name="쉼표 [0] 3 2 9 4 5 3" xfId="45265"/>
    <cellStyle name="쉼표 [0] 3 2 9 4 6" xfId="15225"/>
    <cellStyle name="쉼표 [0] 3 2 9 4 6 2" xfId="31965"/>
    <cellStyle name="쉼표 [0] 3 2 9 4 6 3" xfId="48685"/>
    <cellStyle name="쉼표 [0] 3 2 9 4 7" xfId="18709"/>
    <cellStyle name="쉼표 [0] 3 2 9 4 8" xfId="35025"/>
    <cellStyle name="쉼표 [0] 3 2 9 5" xfId="1985"/>
    <cellStyle name="쉼표 [0] 3 2 9 5 2" xfId="5385"/>
    <cellStyle name="쉼표 [0] 3 2 9 5 2 2" xfId="22125"/>
    <cellStyle name="쉼표 [0] 3 2 9 5 2 3" xfId="38845"/>
    <cellStyle name="쉼표 [0] 3 2 9 5 3" xfId="8805"/>
    <cellStyle name="쉼표 [0] 3 2 9 5 3 2" xfId="25545"/>
    <cellStyle name="쉼표 [0] 3 2 9 5 3 3" xfId="42265"/>
    <cellStyle name="쉼표 [0] 3 2 9 5 4" xfId="12225"/>
    <cellStyle name="쉼표 [0] 3 2 9 5 4 2" xfId="28965"/>
    <cellStyle name="쉼표 [0] 3 2 9 5 4 3" xfId="45685"/>
    <cellStyle name="쉼표 [0] 3 2 9 5 5" xfId="15645"/>
    <cellStyle name="쉼표 [0] 3 2 9 5 5 2" xfId="32385"/>
    <cellStyle name="쉼표 [0] 3 2 9 5 5 3" xfId="49105"/>
    <cellStyle name="쉼표 [0] 3 2 9 5 6" xfId="19129"/>
    <cellStyle name="쉼표 [0] 3 2 9 5 7" xfId="35445"/>
    <cellStyle name="쉼표 [0] 3 2 9 6" xfId="3305"/>
    <cellStyle name="쉼표 [0] 3 2 9 6 2" xfId="6705"/>
    <cellStyle name="쉼표 [0] 3 2 9 6 2 2" xfId="23445"/>
    <cellStyle name="쉼표 [0] 3 2 9 6 2 3" xfId="40165"/>
    <cellStyle name="쉼표 [0] 3 2 9 6 3" xfId="10125"/>
    <cellStyle name="쉼표 [0] 3 2 9 6 3 2" xfId="26865"/>
    <cellStyle name="쉼표 [0] 3 2 9 6 3 3" xfId="43585"/>
    <cellStyle name="쉼표 [0] 3 2 9 6 4" xfId="13545"/>
    <cellStyle name="쉼표 [0] 3 2 9 6 4 2" xfId="30285"/>
    <cellStyle name="쉼표 [0] 3 2 9 6 4 3" xfId="47005"/>
    <cellStyle name="쉼표 [0] 3 2 9 6 5" xfId="16965"/>
    <cellStyle name="쉼표 [0] 3 2 9 6 5 2" xfId="33705"/>
    <cellStyle name="쉼표 [0] 3 2 9 6 5 3" xfId="50425"/>
    <cellStyle name="쉼표 [0] 3 2 9 6 6" xfId="20449"/>
    <cellStyle name="쉼표 [0] 3 2 9 6 7" xfId="36765"/>
    <cellStyle name="쉼표 [0] 3 2 9 7" xfId="4125"/>
    <cellStyle name="쉼표 [0] 3 2 9 7 2" xfId="7545"/>
    <cellStyle name="쉼표 [0] 3 2 9 7 2 2" xfId="24285"/>
    <cellStyle name="쉼표 [0] 3 2 9 7 2 3" xfId="41005"/>
    <cellStyle name="쉼표 [0] 3 2 9 7 3" xfId="10965"/>
    <cellStyle name="쉼표 [0] 3 2 9 7 3 2" xfId="27705"/>
    <cellStyle name="쉼표 [0] 3 2 9 7 3 3" xfId="44425"/>
    <cellStyle name="쉼표 [0] 3 2 9 7 4" xfId="14385"/>
    <cellStyle name="쉼표 [0] 3 2 9 7 4 2" xfId="31125"/>
    <cellStyle name="쉼표 [0] 3 2 9 7 4 3" xfId="47845"/>
    <cellStyle name="쉼표 [0] 3 2 9 7 5" xfId="17869"/>
    <cellStyle name="쉼표 [0] 3 2 9 7 6" xfId="37585"/>
    <cellStyle name="쉼표 [0] 3 2 9 8" xfId="3725"/>
    <cellStyle name="쉼표 [0] 3 2 9 8 2" xfId="20865"/>
    <cellStyle name="쉼표 [0] 3 2 9 8 3" xfId="37185"/>
    <cellStyle name="쉼표 [0] 3 2 9 9" xfId="7125"/>
    <cellStyle name="쉼표 [0] 3 2 9 9 2" xfId="23865"/>
    <cellStyle name="쉼표 [0] 3 2 9 9 3" xfId="40585"/>
    <cellStyle name="쉼표 [0] 3 20" xfId="3580"/>
    <cellStyle name="쉼표 [0] 3 20 2" xfId="7400"/>
    <cellStyle name="쉼표 [0] 3 20 2 2" xfId="24140"/>
    <cellStyle name="쉼표 [0] 3 20 2 3" xfId="40860"/>
    <cellStyle name="쉼표 [0] 3 20 3" xfId="10820"/>
    <cellStyle name="쉼표 [0] 3 20 3 2" xfId="27560"/>
    <cellStyle name="쉼표 [0] 3 20 3 3" xfId="44280"/>
    <cellStyle name="쉼표 [0] 3 20 4" xfId="14240"/>
    <cellStyle name="쉼표 [0] 3 20 4 2" xfId="30980"/>
    <cellStyle name="쉼표 [0] 3 20 4 3" xfId="47700"/>
    <cellStyle name="쉼표 [0] 3 20 5" xfId="17724"/>
    <cellStyle name="쉼표 [0] 3 20 6" xfId="37040"/>
    <cellStyle name="쉼표 [0] 3 21" xfId="6980"/>
    <cellStyle name="쉼표 [0] 3 21 2" xfId="23720"/>
    <cellStyle name="쉼표 [0] 3 21 3" xfId="40440"/>
    <cellStyle name="쉼표 [0] 3 22" xfId="10400"/>
    <cellStyle name="쉼표 [0] 3 22 2" xfId="27140"/>
    <cellStyle name="쉼표 [0] 3 22 3" xfId="43860"/>
    <cellStyle name="쉼표 [0] 3 23" xfId="13820"/>
    <cellStyle name="쉼표 [0] 3 23 2" xfId="30560"/>
    <cellStyle name="쉼표 [0] 3 23 3" xfId="47280"/>
    <cellStyle name="쉼표 [0] 3 24" xfId="17240"/>
    <cellStyle name="쉼표 [0] 3 24 2" xfId="33980"/>
    <cellStyle name="쉼표 [0] 3 25" xfId="17260"/>
    <cellStyle name="쉼표 [0] 3 25 2" xfId="34000"/>
    <cellStyle name="쉼표 [0] 3 26" xfId="17300"/>
    <cellStyle name="쉼표 [0] 3 27" xfId="17303"/>
    <cellStyle name="쉼표 [0] 3 28" xfId="34040"/>
    <cellStyle name="쉼표 [0] 3 3" xfId="538"/>
    <cellStyle name="쉼표 [0] 3 3 10" xfId="783"/>
    <cellStyle name="쉼표 [0] 3 3 10 10" xfId="14050"/>
    <cellStyle name="쉼표 [0] 3 3 10 10 2" xfId="30790"/>
    <cellStyle name="쉼표 [0] 3 3 10 10 3" xfId="47510"/>
    <cellStyle name="쉼표 [0] 3 3 10 11" xfId="17534"/>
    <cellStyle name="쉼표 [0] 3 3 10 12" xfId="34270"/>
    <cellStyle name="쉼표 [0] 3 3 10 2" xfId="1090"/>
    <cellStyle name="쉼표 [0] 3 3 10 2 2" xfId="2370"/>
    <cellStyle name="쉼표 [0] 3 3 10 2 2 2" xfId="5770"/>
    <cellStyle name="쉼표 [0] 3 3 10 2 2 2 2" xfId="22510"/>
    <cellStyle name="쉼표 [0] 3 3 10 2 2 2 3" xfId="39230"/>
    <cellStyle name="쉼표 [0] 3 3 10 2 2 3" xfId="9190"/>
    <cellStyle name="쉼표 [0] 3 3 10 2 2 3 2" xfId="25930"/>
    <cellStyle name="쉼표 [0] 3 3 10 2 2 3 3" xfId="42650"/>
    <cellStyle name="쉼표 [0] 3 3 10 2 2 4" xfId="12610"/>
    <cellStyle name="쉼표 [0] 3 3 10 2 2 4 2" xfId="29350"/>
    <cellStyle name="쉼표 [0] 3 3 10 2 2 4 3" xfId="46070"/>
    <cellStyle name="쉼표 [0] 3 3 10 2 2 5" xfId="16030"/>
    <cellStyle name="쉼표 [0] 3 3 10 2 2 5 2" xfId="32770"/>
    <cellStyle name="쉼표 [0] 3 3 10 2 2 5 3" xfId="49490"/>
    <cellStyle name="쉼표 [0] 3 3 10 2 2 6" xfId="19514"/>
    <cellStyle name="쉼표 [0] 3 3 10 2 2 7" xfId="35830"/>
    <cellStyle name="쉼표 [0] 3 3 10 2 3" xfId="4490"/>
    <cellStyle name="쉼표 [0] 3 3 10 2 3 2" xfId="21230"/>
    <cellStyle name="쉼표 [0] 3 3 10 2 3 3" xfId="37950"/>
    <cellStyle name="쉼표 [0] 3 3 10 2 4" xfId="7910"/>
    <cellStyle name="쉼표 [0] 3 3 10 2 4 2" xfId="24650"/>
    <cellStyle name="쉼표 [0] 3 3 10 2 4 3" xfId="41370"/>
    <cellStyle name="쉼표 [0] 3 3 10 2 5" xfId="11330"/>
    <cellStyle name="쉼표 [0] 3 3 10 2 5 2" xfId="28070"/>
    <cellStyle name="쉼표 [0] 3 3 10 2 5 3" xfId="44790"/>
    <cellStyle name="쉼표 [0] 3 3 10 2 6" xfId="14750"/>
    <cellStyle name="쉼표 [0] 3 3 10 2 6 2" xfId="31490"/>
    <cellStyle name="쉼표 [0] 3 3 10 2 6 3" xfId="48210"/>
    <cellStyle name="쉼표 [0] 3 3 10 2 7" xfId="18234"/>
    <cellStyle name="쉼표 [0] 3 3 10 2 8" xfId="34550"/>
    <cellStyle name="쉼표 [0] 3 3 10 3" xfId="1650"/>
    <cellStyle name="쉼표 [0] 3 3 10 3 2" xfId="2930"/>
    <cellStyle name="쉼표 [0] 3 3 10 3 2 2" xfId="6330"/>
    <cellStyle name="쉼표 [0] 3 3 10 3 2 2 2" xfId="23070"/>
    <cellStyle name="쉼표 [0] 3 3 10 3 2 2 3" xfId="39790"/>
    <cellStyle name="쉼표 [0] 3 3 10 3 2 3" xfId="9750"/>
    <cellStyle name="쉼표 [0] 3 3 10 3 2 3 2" xfId="26490"/>
    <cellStyle name="쉼표 [0] 3 3 10 3 2 3 3" xfId="43210"/>
    <cellStyle name="쉼표 [0] 3 3 10 3 2 4" xfId="13170"/>
    <cellStyle name="쉼표 [0] 3 3 10 3 2 4 2" xfId="29910"/>
    <cellStyle name="쉼표 [0] 3 3 10 3 2 4 3" xfId="46630"/>
    <cellStyle name="쉼표 [0] 3 3 10 3 2 5" xfId="16590"/>
    <cellStyle name="쉼표 [0] 3 3 10 3 2 5 2" xfId="33330"/>
    <cellStyle name="쉼표 [0] 3 3 10 3 2 5 3" xfId="50050"/>
    <cellStyle name="쉼표 [0] 3 3 10 3 2 6" xfId="20074"/>
    <cellStyle name="쉼표 [0] 3 3 10 3 2 7" xfId="36390"/>
    <cellStyle name="쉼표 [0] 3 3 10 3 3" xfId="5050"/>
    <cellStyle name="쉼표 [0] 3 3 10 3 3 2" xfId="21790"/>
    <cellStyle name="쉼표 [0] 3 3 10 3 3 3" xfId="38510"/>
    <cellStyle name="쉼표 [0] 3 3 10 3 4" xfId="8470"/>
    <cellStyle name="쉼표 [0] 3 3 10 3 4 2" xfId="25210"/>
    <cellStyle name="쉼표 [0] 3 3 10 3 4 3" xfId="41930"/>
    <cellStyle name="쉼표 [0] 3 3 10 3 5" xfId="11890"/>
    <cellStyle name="쉼표 [0] 3 3 10 3 5 2" xfId="28630"/>
    <cellStyle name="쉼표 [0] 3 3 10 3 5 3" xfId="45350"/>
    <cellStyle name="쉼표 [0] 3 3 10 3 6" xfId="15310"/>
    <cellStyle name="쉼표 [0] 3 3 10 3 6 2" xfId="32050"/>
    <cellStyle name="쉼표 [0] 3 3 10 3 6 3" xfId="48770"/>
    <cellStyle name="쉼표 [0] 3 3 10 3 7" xfId="18794"/>
    <cellStyle name="쉼표 [0] 3 3 10 3 8" xfId="35110"/>
    <cellStyle name="쉼표 [0] 3 3 10 4" xfId="2070"/>
    <cellStyle name="쉼표 [0] 3 3 10 4 2" xfId="5470"/>
    <cellStyle name="쉼표 [0] 3 3 10 4 2 2" xfId="22210"/>
    <cellStyle name="쉼표 [0] 3 3 10 4 2 3" xfId="38930"/>
    <cellStyle name="쉼표 [0] 3 3 10 4 3" xfId="8890"/>
    <cellStyle name="쉼표 [0] 3 3 10 4 3 2" xfId="25630"/>
    <cellStyle name="쉼표 [0] 3 3 10 4 3 3" xfId="42350"/>
    <cellStyle name="쉼표 [0] 3 3 10 4 4" xfId="12310"/>
    <cellStyle name="쉼표 [0] 3 3 10 4 4 2" xfId="29050"/>
    <cellStyle name="쉼표 [0] 3 3 10 4 4 3" xfId="45770"/>
    <cellStyle name="쉼표 [0] 3 3 10 4 5" xfId="15730"/>
    <cellStyle name="쉼표 [0] 3 3 10 4 5 2" xfId="32470"/>
    <cellStyle name="쉼표 [0] 3 3 10 4 5 3" xfId="49190"/>
    <cellStyle name="쉼표 [0] 3 3 10 4 6" xfId="19214"/>
    <cellStyle name="쉼표 [0] 3 3 10 4 7" xfId="35530"/>
    <cellStyle name="쉼표 [0] 3 3 10 5" xfId="3390"/>
    <cellStyle name="쉼표 [0] 3 3 10 5 2" xfId="6790"/>
    <cellStyle name="쉼표 [0] 3 3 10 5 2 2" xfId="23530"/>
    <cellStyle name="쉼표 [0] 3 3 10 5 2 3" xfId="40250"/>
    <cellStyle name="쉼표 [0] 3 3 10 5 3" xfId="10210"/>
    <cellStyle name="쉼표 [0] 3 3 10 5 3 2" xfId="26950"/>
    <cellStyle name="쉼표 [0] 3 3 10 5 3 3" xfId="43670"/>
    <cellStyle name="쉼표 [0] 3 3 10 5 4" xfId="13630"/>
    <cellStyle name="쉼표 [0] 3 3 10 5 4 2" xfId="30370"/>
    <cellStyle name="쉼표 [0] 3 3 10 5 4 3" xfId="47090"/>
    <cellStyle name="쉼표 [0] 3 3 10 5 5" xfId="17050"/>
    <cellStyle name="쉼표 [0] 3 3 10 5 5 2" xfId="33790"/>
    <cellStyle name="쉼표 [0] 3 3 10 5 5 3" xfId="50510"/>
    <cellStyle name="쉼표 [0] 3 3 10 5 6" xfId="20534"/>
    <cellStyle name="쉼표 [0] 3 3 10 5 7" xfId="36850"/>
    <cellStyle name="쉼표 [0] 3 3 10 6" xfId="4210"/>
    <cellStyle name="쉼표 [0] 3 3 10 6 2" xfId="7630"/>
    <cellStyle name="쉼표 [0] 3 3 10 6 2 2" xfId="24370"/>
    <cellStyle name="쉼표 [0] 3 3 10 6 2 3" xfId="41090"/>
    <cellStyle name="쉼표 [0] 3 3 10 6 3" xfId="11050"/>
    <cellStyle name="쉼표 [0] 3 3 10 6 3 2" xfId="27790"/>
    <cellStyle name="쉼표 [0] 3 3 10 6 3 3" xfId="44510"/>
    <cellStyle name="쉼표 [0] 3 3 10 6 4" xfId="14470"/>
    <cellStyle name="쉼표 [0] 3 3 10 6 4 2" xfId="31210"/>
    <cellStyle name="쉼표 [0] 3 3 10 6 4 3" xfId="47930"/>
    <cellStyle name="쉼표 [0] 3 3 10 6 5" xfId="17954"/>
    <cellStyle name="쉼표 [0] 3 3 10 6 6" xfId="37670"/>
    <cellStyle name="쉼표 [0] 3 3 10 7" xfId="3810"/>
    <cellStyle name="쉼표 [0] 3 3 10 7 2" xfId="20950"/>
    <cellStyle name="쉼표 [0] 3 3 10 7 3" xfId="37270"/>
    <cellStyle name="쉼표 [0] 3 3 10 8" xfId="7210"/>
    <cellStyle name="쉼표 [0] 3 3 10 8 2" xfId="23950"/>
    <cellStyle name="쉼표 [0] 3 3 10 8 3" xfId="40670"/>
    <cellStyle name="쉼표 [0] 3 3 10 9" xfId="10630"/>
    <cellStyle name="쉼표 [0] 3 3 10 9 2" xfId="27370"/>
    <cellStyle name="쉼표 [0] 3 3 10 9 3" xfId="44090"/>
    <cellStyle name="쉼표 [0] 3 3 11" xfId="963"/>
    <cellStyle name="쉼표 [0] 3 3 11 10" xfId="14230"/>
    <cellStyle name="쉼표 [0] 3 3 11 10 2" xfId="30970"/>
    <cellStyle name="쉼표 [0] 3 3 11 10 3" xfId="47690"/>
    <cellStyle name="쉼표 [0] 3 3 11 11" xfId="17714"/>
    <cellStyle name="쉼표 [0] 3 3 11 12" xfId="34450"/>
    <cellStyle name="쉼표 [0] 3 3 11 2" xfId="1050"/>
    <cellStyle name="쉼표 [0] 3 3 11 2 2" xfId="2330"/>
    <cellStyle name="쉼표 [0] 3 3 11 2 2 2" xfId="5730"/>
    <cellStyle name="쉼표 [0] 3 3 11 2 2 2 2" xfId="22470"/>
    <cellStyle name="쉼표 [0] 3 3 11 2 2 2 3" xfId="39190"/>
    <cellStyle name="쉼표 [0] 3 3 11 2 2 3" xfId="9150"/>
    <cellStyle name="쉼표 [0] 3 3 11 2 2 3 2" xfId="25890"/>
    <cellStyle name="쉼표 [0] 3 3 11 2 2 3 3" xfId="42610"/>
    <cellStyle name="쉼표 [0] 3 3 11 2 2 4" xfId="12570"/>
    <cellStyle name="쉼표 [0] 3 3 11 2 2 4 2" xfId="29310"/>
    <cellStyle name="쉼표 [0] 3 3 11 2 2 4 3" xfId="46030"/>
    <cellStyle name="쉼표 [0] 3 3 11 2 2 5" xfId="15990"/>
    <cellStyle name="쉼표 [0] 3 3 11 2 2 5 2" xfId="32730"/>
    <cellStyle name="쉼표 [0] 3 3 11 2 2 5 3" xfId="49450"/>
    <cellStyle name="쉼표 [0] 3 3 11 2 2 6" xfId="19474"/>
    <cellStyle name="쉼표 [0] 3 3 11 2 2 7" xfId="35790"/>
    <cellStyle name="쉼표 [0] 3 3 11 2 3" xfId="4450"/>
    <cellStyle name="쉼표 [0] 3 3 11 2 3 2" xfId="21190"/>
    <cellStyle name="쉼표 [0] 3 3 11 2 3 3" xfId="37910"/>
    <cellStyle name="쉼표 [0] 3 3 11 2 4" xfId="7870"/>
    <cellStyle name="쉼표 [0] 3 3 11 2 4 2" xfId="24610"/>
    <cellStyle name="쉼표 [0] 3 3 11 2 4 3" xfId="41330"/>
    <cellStyle name="쉼표 [0] 3 3 11 2 5" xfId="11290"/>
    <cellStyle name="쉼표 [0] 3 3 11 2 5 2" xfId="28030"/>
    <cellStyle name="쉼표 [0] 3 3 11 2 5 3" xfId="44750"/>
    <cellStyle name="쉼표 [0] 3 3 11 2 6" xfId="14710"/>
    <cellStyle name="쉼표 [0] 3 3 11 2 6 2" xfId="31450"/>
    <cellStyle name="쉼표 [0] 3 3 11 2 6 3" xfId="48170"/>
    <cellStyle name="쉼표 [0] 3 3 11 2 7" xfId="18194"/>
    <cellStyle name="쉼표 [0] 3 3 11 2 8" xfId="34510"/>
    <cellStyle name="쉼표 [0] 3 3 11 3" xfId="1830"/>
    <cellStyle name="쉼표 [0] 3 3 11 3 2" xfId="3110"/>
    <cellStyle name="쉼표 [0] 3 3 11 3 2 2" xfId="6510"/>
    <cellStyle name="쉼표 [0] 3 3 11 3 2 2 2" xfId="23250"/>
    <cellStyle name="쉼표 [0] 3 3 11 3 2 2 3" xfId="39970"/>
    <cellStyle name="쉼표 [0] 3 3 11 3 2 3" xfId="9930"/>
    <cellStyle name="쉼표 [0] 3 3 11 3 2 3 2" xfId="26670"/>
    <cellStyle name="쉼표 [0] 3 3 11 3 2 3 3" xfId="43390"/>
    <cellStyle name="쉼표 [0] 3 3 11 3 2 4" xfId="13350"/>
    <cellStyle name="쉼표 [0] 3 3 11 3 2 4 2" xfId="30090"/>
    <cellStyle name="쉼표 [0] 3 3 11 3 2 4 3" xfId="46810"/>
    <cellStyle name="쉼표 [0] 3 3 11 3 2 5" xfId="16770"/>
    <cellStyle name="쉼표 [0] 3 3 11 3 2 5 2" xfId="33510"/>
    <cellStyle name="쉼표 [0] 3 3 11 3 2 5 3" xfId="50230"/>
    <cellStyle name="쉼표 [0] 3 3 11 3 2 6" xfId="20254"/>
    <cellStyle name="쉼표 [0] 3 3 11 3 2 7" xfId="36570"/>
    <cellStyle name="쉼표 [0] 3 3 11 3 3" xfId="5230"/>
    <cellStyle name="쉼표 [0] 3 3 11 3 3 2" xfId="21970"/>
    <cellStyle name="쉼표 [0] 3 3 11 3 3 3" xfId="38690"/>
    <cellStyle name="쉼표 [0] 3 3 11 3 4" xfId="8650"/>
    <cellStyle name="쉼표 [0] 3 3 11 3 4 2" xfId="25390"/>
    <cellStyle name="쉼표 [0] 3 3 11 3 4 3" xfId="42110"/>
    <cellStyle name="쉼표 [0] 3 3 11 3 5" xfId="12070"/>
    <cellStyle name="쉼표 [0] 3 3 11 3 5 2" xfId="28810"/>
    <cellStyle name="쉼표 [0] 3 3 11 3 5 3" xfId="45530"/>
    <cellStyle name="쉼표 [0] 3 3 11 3 6" xfId="15490"/>
    <cellStyle name="쉼표 [0] 3 3 11 3 6 2" xfId="32230"/>
    <cellStyle name="쉼표 [0] 3 3 11 3 6 3" xfId="48950"/>
    <cellStyle name="쉼표 [0] 3 3 11 3 7" xfId="18974"/>
    <cellStyle name="쉼표 [0] 3 3 11 3 8" xfId="35290"/>
    <cellStyle name="쉼표 [0] 3 3 11 4" xfId="2250"/>
    <cellStyle name="쉼표 [0] 3 3 11 4 2" xfId="5650"/>
    <cellStyle name="쉼표 [0] 3 3 11 4 2 2" xfId="22390"/>
    <cellStyle name="쉼표 [0] 3 3 11 4 2 3" xfId="39110"/>
    <cellStyle name="쉼표 [0] 3 3 11 4 3" xfId="9070"/>
    <cellStyle name="쉼표 [0] 3 3 11 4 3 2" xfId="25810"/>
    <cellStyle name="쉼표 [0] 3 3 11 4 3 3" xfId="42530"/>
    <cellStyle name="쉼표 [0] 3 3 11 4 4" xfId="12490"/>
    <cellStyle name="쉼표 [0] 3 3 11 4 4 2" xfId="29230"/>
    <cellStyle name="쉼표 [0] 3 3 11 4 4 3" xfId="45950"/>
    <cellStyle name="쉼표 [0] 3 3 11 4 5" xfId="15910"/>
    <cellStyle name="쉼표 [0] 3 3 11 4 5 2" xfId="32650"/>
    <cellStyle name="쉼표 [0] 3 3 11 4 5 3" xfId="49370"/>
    <cellStyle name="쉼표 [0] 3 3 11 4 6" xfId="19394"/>
    <cellStyle name="쉼표 [0] 3 3 11 4 7" xfId="35710"/>
    <cellStyle name="쉼표 [0] 3 3 11 5" xfId="3570"/>
    <cellStyle name="쉼표 [0] 3 3 11 5 2" xfId="6970"/>
    <cellStyle name="쉼표 [0] 3 3 11 5 2 2" xfId="23710"/>
    <cellStyle name="쉼표 [0] 3 3 11 5 2 3" xfId="40430"/>
    <cellStyle name="쉼표 [0] 3 3 11 5 3" xfId="10390"/>
    <cellStyle name="쉼표 [0] 3 3 11 5 3 2" xfId="27130"/>
    <cellStyle name="쉼표 [0] 3 3 11 5 3 3" xfId="43850"/>
    <cellStyle name="쉼표 [0] 3 3 11 5 4" xfId="13810"/>
    <cellStyle name="쉼표 [0] 3 3 11 5 4 2" xfId="30550"/>
    <cellStyle name="쉼표 [0] 3 3 11 5 4 3" xfId="47270"/>
    <cellStyle name="쉼표 [0] 3 3 11 5 5" xfId="17230"/>
    <cellStyle name="쉼표 [0] 3 3 11 5 5 2" xfId="33970"/>
    <cellStyle name="쉼표 [0] 3 3 11 5 5 3" xfId="50690"/>
    <cellStyle name="쉼표 [0] 3 3 11 5 6" xfId="20714"/>
    <cellStyle name="쉼표 [0] 3 3 11 5 7" xfId="37030"/>
    <cellStyle name="쉼표 [0] 3 3 11 6" xfId="4390"/>
    <cellStyle name="쉼표 [0] 3 3 11 6 2" xfId="7810"/>
    <cellStyle name="쉼표 [0] 3 3 11 6 2 2" xfId="24550"/>
    <cellStyle name="쉼표 [0] 3 3 11 6 2 3" xfId="41270"/>
    <cellStyle name="쉼표 [0] 3 3 11 6 3" xfId="11230"/>
    <cellStyle name="쉼표 [0] 3 3 11 6 3 2" xfId="27970"/>
    <cellStyle name="쉼표 [0] 3 3 11 6 3 3" xfId="44690"/>
    <cellStyle name="쉼표 [0] 3 3 11 6 4" xfId="14650"/>
    <cellStyle name="쉼표 [0] 3 3 11 6 4 2" xfId="31390"/>
    <cellStyle name="쉼표 [0] 3 3 11 6 4 3" xfId="48110"/>
    <cellStyle name="쉼표 [0] 3 3 11 6 5" xfId="18134"/>
    <cellStyle name="쉼표 [0] 3 3 11 6 6" xfId="37850"/>
    <cellStyle name="쉼표 [0] 3 3 11 7" xfId="3990"/>
    <cellStyle name="쉼표 [0] 3 3 11 7 2" xfId="21130"/>
    <cellStyle name="쉼표 [0] 3 3 11 7 3" xfId="37450"/>
    <cellStyle name="쉼표 [0] 3 3 11 8" xfId="7390"/>
    <cellStyle name="쉼표 [0] 3 3 11 8 2" xfId="24130"/>
    <cellStyle name="쉼표 [0] 3 3 11 8 3" xfId="40850"/>
    <cellStyle name="쉼표 [0] 3 3 11 9" xfId="10810"/>
    <cellStyle name="쉼표 [0] 3 3 11 9 2" xfId="27550"/>
    <cellStyle name="쉼표 [0] 3 3 11 9 3" xfId="44270"/>
    <cellStyle name="쉼표 [0] 3 3 12" xfId="1010"/>
    <cellStyle name="쉼표 [0] 3 3 12 2" xfId="2290"/>
    <cellStyle name="쉼표 [0] 3 3 12 2 2" xfId="5690"/>
    <cellStyle name="쉼표 [0] 3 3 12 2 2 2" xfId="22430"/>
    <cellStyle name="쉼표 [0] 3 3 12 2 2 3" xfId="39150"/>
    <cellStyle name="쉼표 [0] 3 3 12 2 3" xfId="9110"/>
    <cellStyle name="쉼표 [0] 3 3 12 2 3 2" xfId="25850"/>
    <cellStyle name="쉼표 [0] 3 3 12 2 3 3" xfId="42570"/>
    <cellStyle name="쉼표 [0] 3 3 12 2 4" xfId="12530"/>
    <cellStyle name="쉼표 [0] 3 3 12 2 4 2" xfId="29270"/>
    <cellStyle name="쉼표 [0] 3 3 12 2 4 3" xfId="45990"/>
    <cellStyle name="쉼표 [0] 3 3 12 2 5" xfId="15950"/>
    <cellStyle name="쉼표 [0] 3 3 12 2 5 2" xfId="32690"/>
    <cellStyle name="쉼표 [0] 3 3 12 2 5 3" xfId="49410"/>
    <cellStyle name="쉼표 [0] 3 3 12 2 6" xfId="19434"/>
    <cellStyle name="쉼표 [0] 3 3 12 2 7" xfId="35750"/>
    <cellStyle name="쉼표 [0] 3 3 12 3" xfId="4410"/>
    <cellStyle name="쉼표 [0] 3 3 12 3 2" xfId="21150"/>
    <cellStyle name="쉼표 [0] 3 3 12 3 3" xfId="37870"/>
    <cellStyle name="쉼표 [0] 3 3 12 4" xfId="7830"/>
    <cellStyle name="쉼표 [0] 3 3 12 4 2" xfId="24570"/>
    <cellStyle name="쉼표 [0] 3 3 12 4 3" xfId="41290"/>
    <cellStyle name="쉼표 [0] 3 3 12 5" xfId="11250"/>
    <cellStyle name="쉼표 [0] 3 3 12 5 2" xfId="27990"/>
    <cellStyle name="쉼표 [0] 3 3 12 5 3" xfId="44710"/>
    <cellStyle name="쉼표 [0] 3 3 12 6" xfId="14670"/>
    <cellStyle name="쉼표 [0] 3 3 12 6 2" xfId="31410"/>
    <cellStyle name="쉼표 [0] 3 3 12 6 3" xfId="48130"/>
    <cellStyle name="쉼표 [0] 3 3 12 7" xfId="18154"/>
    <cellStyle name="쉼표 [0] 3 3 12 8" xfId="34470"/>
    <cellStyle name="쉼표 [0] 3 3 13" xfId="1430"/>
    <cellStyle name="쉼표 [0] 3 3 13 2" xfId="2710"/>
    <cellStyle name="쉼표 [0] 3 3 13 2 2" xfId="6110"/>
    <cellStyle name="쉼표 [0] 3 3 13 2 2 2" xfId="22850"/>
    <cellStyle name="쉼표 [0] 3 3 13 2 2 3" xfId="39570"/>
    <cellStyle name="쉼표 [0] 3 3 13 2 3" xfId="9530"/>
    <cellStyle name="쉼표 [0] 3 3 13 2 3 2" xfId="26270"/>
    <cellStyle name="쉼표 [0] 3 3 13 2 3 3" xfId="42990"/>
    <cellStyle name="쉼표 [0] 3 3 13 2 4" xfId="12950"/>
    <cellStyle name="쉼표 [0] 3 3 13 2 4 2" xfId="29690"/>
    <cellStyle name="쉼표 [0] 3 3 13 2 4 3" xfId="46410"/>
    <cellStyle name="쉼표 [0] 3 3 13 2 5" xfId="16370"/>
    <cellStyle name="쉼표 [0] 3 3 13 2 5 2" xfId="33110"/>
    <cellStyle name="쉼표 [0] 3 3 13 2 5 3" xfId="49830"/>
    <cellStyle name="쉼표 [0] 3 3 13 2 6" xfId="19854"/>
    <cellStyle name="쉼표 [0] 3 3 13 2 7" xfId="36170"/>
    <cellStyle name="쉼표 [0] 3 3 13 3" xfId="4830"/>
    <cellStyle name="쉼표 [0] 3 3 13 3 2" xfId="21570"/>
    <cellStyle name="쉼표 [0] 3 3 13 3 3" xfId="38290"/>
    <cellStyle name="쉼표 [0] 3 3 13 4" xfId="8250"/>
    <cellStyle name="쉼표 [0] 3 3 13 4 2" xfId="24990"/>
    <cellStyle name="쉼표 [0] 3 3 13 4 3" xfId="41710"/>
    <cellStyle name="쉼표 [0] 3 3 13 5" xfId="11670"/>
    <cellStyle name="쉼표 [0] 3 3 13 5 2" xfId="28410"/>
    <cellStyle name="쉼표 [0] 3 3 13 5 3" xfId="45130"/>
    <cellStyle name="쉼표 [0] 3 3 13 6" xfId="15090"/>
    <cellStyle name="쉼표 [0] 3 3 13 6 2" xfId="31830"/>
    <cellStyle name="쉼표 [0] 3 3 13 6 3" xfId="48550"/>
    <cellStyle name="쉼표 [0] 3 3 13 7" xfId="18574"/>
    <cellStyle name="쉼표 [0] 3 3 13 8" xfId="34890"/>
    <cellStyle name="쉼표 [0] 3 3 14" xfId="1850"/>
    <cellStyle name="쉼표 [0] 3 3 14 2" xfId="5250"/>
    <cellStyle name="쉼표 [0] 3 3 14 2 2" xfId="21990"/>
    <cellStyle name="쉼표 [0] 3 3 14 2 3" xfId="38710"/>
    <cellStyle name="쉼표 [0] 3 3 14 3" xfId="8670"/>
    <cellStyle name="쉼표 [0] 3 3 14 3 2" xfId="25410"/>
    <cellStyle name="쉼표 [0] 3 3 14 3 3" xfId="42130"/>
    <cellStyle name="쉼표 [0] 3 3 14 4" xfId="12090"/>
    <cellStyle name="쉼표 [0] 3 3 14 4 2" xfId="28830"/>
    <cellStyle name="쉼표 [0] 3 3 14 4 3" xfId="45550"/>
    <cellStyle name="쉼표 [0] 3 3 14 5" xfId="15510"/>
    <cellStyle name="쉼표 [0] 3 3 14 5 2" xfId="32250"/>
    <cellStyle name="쉼표 [0] 3 3 14 5 3" xfId="48970"/>
    <cellStyle name="쉼표 [0] 3 3 14 6" xfId="18994"/>
    <cellStyle name="쉼표 [0] 3 3 14 7" xfId="35310"/>
    <cellStyle name="쉼표 [0] 3 3 15" xfId="2270"/>
    <cellStyle name="쉼표 [0] 3 3 15 2" xfId="5670"/>
    <cellStyle name="쉼표 [0] 3 3 15 2 2" xfId="22410"/>
    <cellStyle name="쉼표 [0] 3 3 15 2 3" xfId="39130"/>
    <cellStyle name="쉼표 [0] 3 3 15 3" xfId="9090"/>
    <cellStyle name="쉼표 [0] 3 3 15 3 2" xfId="25830"/>
    <cellStyle name="쉼표 [0] 3 3 15 3 3" xfId="42550"/>
    <cellStyle name="쉼표 [0] 3 3 15 4" xfId="12510"/>
    <cellStyle name="쉼표 [0] 3 3 15 4 2" xfId="29250"/>
    <cellStyle name="쉼표 [0] 3 3 15 4 3" xfId="45970"/>
    <cellStyle name="쉼표 [0] 3 3 15 5" xfId="15930"/>
    <cellStyle name="쉼표 [0] 3 3 15 5 2" xfId="32670"/>
    <cellStyle name="쉼표 [0] 3 3 15 5 3" xfId="49390"/>
    <cellStyle name="쉼표 [0] 3 3 15 6" xfId="19414"/>
    <cellStyle name="쉼표 [0] 3 3 15 7" xfId="35730"/>
    <cellStyle name="쉼표 [0] 3 3 16" xfId="3130"/>
    <cellStyle name="쉼표 [0] 3 3 16 2" xfId="6530"/>
    <cellStyle name="쉼표 [0] 3 3 16 2 2" xfId="23270"/>
    <cellStyle name="쉼표 [0] 3 3 16 2 3" xfId="39990"/>
    <cellStyle name="쉼표 [0] 3 3 16 3" xfId="9950"/>
    <cellStyle name="쉼표 [0] 3 3 16 3 2" xfId="26690"/>
    <cellStyle name="쉼표 [0] 3 3 16 3 3" xfId="43410"/>
    <cellStyle name="쉼표 [0] 3 3 16 4" xfId="13370"/>
    <cellStyle name="쉼표 [0] 3 3 16 4 2" xfId="30110"/>
    <cellStyle name="쉼표 [0] 3 3 16 4 3" xfId="46830"/>
    <cellStyle name="쉼표 [0] 3 3 16 5" xfId="16790"/>
    <cellStyle name="쉼표 [0] 3 3 16 5 2" xfId="33530"/>
    <cellStyle name="쉼표 [0] 3 3 16 5 3" xfId="50250"/>
    <cellStyle name="쉼표 [0] 3 3 16 6" xfId="20274"/>
    <cellStyle name="쉼표 [0] 3 3 16 7" xfId="36590"/>
    <cellStyle name="쉼표 [0] 3 3 17" xfId="3170"/>
    <cellStyle name="쉼표 [0] 3 3 17 2" xfId="6570"/>
    <cellStyle name="쉼표 [0] 3 3 17 2 2" xfId="23310"/>
    <cellStyle name="쉼표 [0] 3 3 17 2 3" xfId="40030"/>
    <cellStyle name="쉼표 [0] 3 3 17 3" xfId="9990"/>
    <cellStyle name="쉼표 [0] 3 3 17 3 2" xfId="26730"/>
    <cellStyle name="쉼표 [0] 3 3 17 3 3" xfId="43450"/>
    <cellStyle name="쉼표 [0] 3 3 17 4" xfId="13410"/>
    <cellStyle name="쉼표 [0] 3 3 17 4 2" xfId="30150"/>
    <cellStyle name="쉼표 [0] 3 3 17 4 3" xfId="46870"/>
    <cellStyle name="쉼표 [0] 3 3 17 5" xfId="16830"/>
    <cellStyle name="쉼표 [0] 3 3 17 5 2" xfId="33570"/>
    <cellStyle name="쉼표 [0] 3 3 17 5 3" xfId="50290"/>
    <cellStyle name="쉼표 [0] 3 3 17 6" xfId="20314"/>
    <cellStyle name="쉼표 [0] 3 3 17 7" xfId="36630"/>
    <cellStyle name="쉼표 [0] 3 3 18" xfId="3592"/>
    <cellStyle name="쉼표 [0] 3 3 18 2" xfId="7410"/>
    <cellStyle name="쉼표 [0] 3 3 18 2 2" xfId="24150"/>
    <cellStyle name="쉼표 [0] 3 3 18 2 3" xfId="40870"/>
    <cellStyle name="쉼표 [0] 3 3 18 3" xfId="10830"/>
    <cellStyle name="쉼표 [0] 3 3 18 3 2" xfId="27570"/>
    <cellStyle name="쉼표 [0] 3 3 18 3 3" xfId="44290"/>
    <cellStyle name="쉼표 [0] 3 3 18 4" xfId="14250"/>
    <cellStyle name="쉼표 [0] 3 3 18 4 2" xfId="30990"/>
    <cellStyle name="쉼표 [0] 3 3 18 4 3" xfId="47710"/>
    <cellStyle name="쉼표 [0] 3 3 18 5" xfId="17734"/>
    <cellStyle name="쉼표 [0] 3 3 18 6" xfId="37052"/>
    <cellStyle name="쉼표 [0] 3 3 19" xfId="6990"/>
    <cellStyle name="쉼표 [0] 3 3 19 2" xfId="23730"/>
    <cellStyle name="쉼표 [0] 3 3 19 3" xfId="40450"/>
    <cellStyle name="쉼표 [0] 3 3 2" xfId="560"/>
    <cellStyle name="쉼표 [0] 3 3 20" xfId="10410"/>
    <cellStyle name="쉼표 [0] 3 3 20 2" xfId="27150"/>
    <cellStyle name="쉼표 [0] 3 3 20 3" xfId="43870"/>
    <cellStyle name="쉼표 [0] 3 3 21" xfId="13833"/>
    <cellStyle name="쉼표 [0] 3 3 21 2" xfId="30573"/>
    <cellStyle name="쉼표 [0] 3 3 21 3" xfId="47293"/>
    <cellStyle name="쉼표 [0] 3 3 22" xfId="17250"/>
    <cellStyle name="쉼표 [0] 3 3 22 2" xfId="33990"/>
    <cellStyle name="쉼표 [0] 3 3 23" xfId="17270"/>
    <cellStyle name="쉼표 [0] 3 3 23 2" xfId="34010"/>
    <cellStyle name="쉼표 [0] 3 3 24" xfId="17314"/>
    <cellStyle name="쉼표 [0] 3 3 25" xfId="20730"/>
    <cellStyle name="쉼표 [0] 3 3 26" xfId="34050"/>
    <cellStyle name="쉼표 [0] 3 3 3" xfId="583"/>
    <cellStyle name="쉼표 [0] 3 3 3 10" xfId="3190"/>
    <cellStyle name="쉼표 [0] 3 3 3 10 2" xfId="6590"/>
    <cellStyle name="쉼표 [0] 3 3 3 10 2 2" xfId="23330"/>
    <cellStyle name="쉼표 [0] 3 3 3 10 2 3" xfId="40050"/>
    <cellStyle name="쉼표 [0] 3 3 3 10 3" xfId="10010"/>
    <cellStyle name="쉼표 [0] 3 3 3 10 3 2" xfId="26750"/>
    <cellStyle name="쉼표 [0] 3 3 3 10 3 3" xfId="43470"/>
    <cellStyle name="쉼표 [0] 3 3 3 10 4" xfId="13430"/>
    <cellStyle name="쉼표 [0] 3 3 3 10 4 2" xfId="30170"/>
    <cellStyle name="쉼표 [0] 3 3 3 10 4 3" xfId="46890"/>
    <cellStyle name="쉼표 [0] 3 3 3 10 5" xfId="16850"/>
    <cellStyle name="쉼표 [0] 3 3 3 10 5 2" xfId="33590"/>
    <cellStyle name="쉼표 [0] 3 3 3 10 5 3" xfId="50310"/>
    <cellStyle name="쉼표 [0] 3 3 3 10 6" xfId="20334"/>
    <cellStyle name="쉼표 [0] 3 3 3 10 7" xfId="36650"/>
    <cellStyle name="쉼표 [0] 3 3 3 11" xfId="4010"/>
    <cellStyle name="쉼표 [0] 3 3 3 11 2" xfId="7430"/>
    <cellStyle name="쉼표 [0] 3 3 3 11 2 2" xfId="24170"/>
    <cellStyle name="쉼표 [0] 3 3 3 11 2 3" xfId="40890"/>
    <cellStyle name="쉼표 [0] 3 3 3 11 3" xfId="10850"/>
    <cellStyle name="쉼표 [0] 3 3 3 11 3 2" xfId="27590"/>
    <cellStyle name="쉼표 [0] 3 3 3 11 3 3" xfId="44310"/>
    <cellStyle name="쉼표 [0] 3 3 3 11 4" xfId="14270"/>
    <cellStyle name="쉼표 [0] 3 3 3 11 4 2" xfId="31010"/>
    <cellStyle name="쉼표 [0] 3 3 3 11 4 3" xfId="47730"/>
    <cellStyle name="쉼표 [0] 3 3 3 11 5" xfId="17754"/>
    <cellStyle name="쉼표 [0] 3 3 3 11 6" xfId="37470"/>
    <cellStyle name="쉼표 [0] 3 3 3 12" xfId="3610"/>
    <cellStyle name="쉼표 [0] 3 3 3 12 2" xfId="20750"/>
    <cellStyle name="쉼표 [0] 3 3 3 12 3" xfId="37070"/>
    <cellStyle name="쉼표 [0] 3 3 3 13" xfId="7010"/>
    <cellStyle name="쉼표 [0] 3 3 3 13 2" xfId="23750"/>
    <cellStyle name="쉼표 [0] 3 3 3 13 3" xfId="40470"/>
    <cellStyle name="쉼표 [0] 3 3 3 14" xfId="10430"/>
    <cellStyle name="쉼표 [0] 3 3 3 14 2" xfId="27170"/>
    <cellStyle name="쉼표 [0] 3 3 3 14 3" xfId="43890"/>
    <cellStyle name="쉼표 [0] 3 3 3 15" xfId="13856"/>
    <cellStyle name="쉼표 [0] 3 3 3 15 2" xfId="30596"/>
    <cellStyle name="쉼표 [0] 3 3 3 15 3" xfId="47316"/>
    <cellStyle name="쉼표 [0] 3 3 3 16" xfId="17290"/>
    <cellStyle name="쉼표 [0] 3 3 3 16 2" xfId="34030"/>
    <cellStyle name="쉼표 [0] 3 3 3 17" xfId="17334"/>
    <cellStyle name="쉼표 [0] 3 3 3 18" xfId="34070"/>
    <cellStyle name="쉼표 [0] 3 3 3 2" xfId="683"/>
    <cellStyle name="쉼표 [0] 3 3 3 2 10" xfId="10530"/>
    <cellStyle name="쉼표 [0] 3 3 3 2 10 2" xfId="27270"/>
    <cellStyle name="쉼표 [0] 3 3 3 2 10 3" xfId="43990"/>
    <cellStyle name="쉼표 [0] 3 3 3 2 11" xfId="13950"/>
    <cellStyle name="쉼표 [0] 3 3 3 2 11 2" xfId="30690"/>
    <cellStyle name="쉼표 [0] 3 3 3 2 11 3" xfId="47410"/>
    <cellStyle name="쉼표 [0] 3 3 3 2 12" xfId="17434"/>
    <cellStyle name="쉼표 [0] 3 3 3 2 13" xfId="34170"/>
    <cellStyle name="쉼표 [0] 3 3 3 2 2" xfId="903"/>
    <cellStyle name="쉼표 [0] 3 3 3 2 2 10" xfId="14170"/>
    <cellStyle name="쉼표 [0] 3 3 3 2 2 10 2" xfId="30910"/>
    <cellStyle name="쉼표 [0] 3 3 3 2 2 10 3" xfId="47630"/>
    <cellStyle name="쉼표 [0] 3 3 3 2 2 11" xfId="17654"/>
    <cellStyle name="쉼표 [0] 3 3 3 2 2 12" xfId="34390"/>
    <cellStyle name="쉼표 [0] 3 3 3 2 2 2" xfId="1370"/>
    <cellStyle name="쉼표 [0] 3 3 3 2 2 2 2" xfId="2650"/>
    <cellStyle name="쉼표 [0] 3 3 3 2 2 2 2 2" xfId="6050"/>
    <cellStyle name="쉼표 [0] 3 3 3 2 2 2 2 2 2" xfId="22790"/>
    <cellStyle name="쉼표 [0] 3 3 3 2 2 2 2 2 3" xfId="39510"/>
    <cellStyle name="쉼표 [0] 3 3 3 2 2 2 2 3" xfId="9470"/>
    <cellStyle name="쉼표 [0] 3 3 3 2 2 2 2 3 2" xfId="26210"/>
    <cellStyle name="쉼표 [0] 3 3 3 2 2 2 2 3 3" xfId="42930"/>
    <cellStyle name="쉼표 [0] 3 3 3 2 2 2 2 4" xfId="12890"/>
    <cellStyle name="쉼표 [0] 3 3 3 2 2 2 2 4 2" xfId="29630"/>
    <cellStyle name="쉼표 [0] 3 3 3 2 2 2 2 4 3" xfId="46350"/>
    <cellStyle name="쉼표 [0] 3 3 3 2 2 2 2 5" xfId="16310"/>
    <cellStyle name="쉼표 [0] 3 3 3 2 2 2 2 5 2" xfId="33050"/>
    <cellStyle name="쉼표 [0] 3 3 3 2 2 2 2 5 3" xfId="49770"/>
    <cellStyle name="쉼표 [0] 3 3 3 2 2 2 2 6" xfId="19794"/>
    <cellStyle name="쉼표 [0] 3 3 3 2 2 2 2 7" xfId="36110"/>
    <cellStyle name="쉼표 [0] 3 3 3 2 2 2 3" xfId="4770"/>
    <cellStyle name="쉼표 [0] 3 3 3 2 2 2 3 2" xfId="21510"/>
    <cellStyle name="쉼표 [0] 3 3 3 2 2 2 3 3" xfId="38230"/>
    <cellStyle name="쉼표 [0] 3 3 3 2 2 2 4" xfId="8190"/>
    <cellStyle name="쉼표 [0] 3 3 3 2 2 2 4 2" xfId="24930"/>
    <cellStyle name="쉼표 [0] 3 3 3 2 2 2 4 3" xfId="41650"/>
    <cellStyle name="쉼표 [0] 3 3 3 2 2 2 5" xfId="11610"/>
    <cellStyle name="쉼표 [0] 3 3 3 2 2 2 5 2" xfId="28350"/>
    <cellStyle name="쉼표 [0] 3 3 3 2 2 2 5 3" xfId="45070"/>
    <cellStyle name="쉼표 [0] 3 3 3 2 2 2 6" xfId="15030"/>
    <cellStyle name="쉼표 [0] 3 3 3 2 2 2 6 2" xfId="31770"/>
    <cellStyle name="쉼표 [0] 3 3 3 2 2 2 6 3" xfId="48490"/>
    <cellStyle name="쉼표 [0] 3 3 3 2 2 2 7" xfId="18514"/>
    <cellStyle name="쉼표 [0] 3 3 3 2 2 2 8" xfId="34830"/>
    <cellStyle name="쉼표 [0] 3 3 3 2 2 3" xfId="1770"/>
    <cellStyle name="쉼표 [0] 3 3 3 2 2 3 2" xfId="3050"/>
    <cellStyle name="쉼표 [0] 3 3 3 2 2 3 2 2" xfId="6450"/>
    <cellStyle name="쉼표 [0] 3 3 3 2 2 3 2 2 2" xfId="23190"/>
    <cellStyle name="쉼표 [0] 3 3 3 2 2 3 2 2 3" xfId="39910"/>
    <cellStyle name="쉼표 [0] 3 3 3 2 2 3 2 3" xfId="9870"/>
    <cellStyle name="쉼표 [0] 3 3 3 2 2 3 2 3 2" xfId="26610"/>
    <cellStyle name="쉼표 [0] 3 3 3 2 2 3 2 3 3" xfId="43330"/>
    <cellStyle name="쉼표 [0] 3 3 3 2 2 3 2 4" xfId="13290"/>
    <cellStyle name="쉼표 [0] 3 3 3 2 2 3 2 4 2" xfId="30030"/>
    <cellStyle name="쉼표 [0] 3 3 3 2 2 3 2 4 3" xfId="46750"/>
    <cellStyle name="쉼표 [0] 3 3 3 2 2 3 2 5" xfId="16710"/>
    <cellStyle name="쉼표 [0] 3 3 3 2 2 3 2 5 2" xfId="33450"/>
    <cellStyle name="쉼표 [0] 3 3 3 2 2 3 2 5 3" xfId="50170"/>
    <cellStyle name="쉼표 [0] 3 3 3 2 2 3 2 6" xfId="20194"/>
    <cellStyle name="쉼표 [0] 3 3 3 2 2 3 2 7" xfId="36510"/>
    <cellStyle name="쉼표 [0] 3 3 3 2 2 3 3" xfId="5170"/>
    <cellStyle name="쉼표 [0] 3 3 3 2 2 3 3 2" xfId="21910"/>
    <cellStyle name="쉼표 [0] 3 3 3 2 2 3 3 3" xfId="38630"/>
    <cellStyle name="쉼표 [0] 3 3 3 2 2 3 4" xfId="8590"/>
    <cellStyle name="쉼표 [0] 3 3 3 2 2 3 4 2" xfId="25330"/>
    <cellStyle name="쉼표 [0] 3 3 3 2 2 3 4 3" xfId="42050"/>
    <cellStyle name="쉼표 [0] 3 3 3 2 2 3 5" xfId="12010"/>
    <cellStyle name="쉼표 [0] 3 3 3 2 2 3 5 2" xfId="28750"/>
    <cellStyle name="쉼표 [0] 3 3 3 2 2 3 5 3" xfId="45470"/>
    <cellStyle name="쉼표 [0] 3 3 3 2 2 3 6" xfId="15430"/>
    <cellStyle name="쉼표 [0] 3 3 3 2 2 3 6 2" xfId="32170"/>
    <cellStyle name="쉼표 [0] 3 3 3 2 2 3 6 3" xfId="48890"/>
    <cellStyle name="쉼표 [0] 3 3 3 2 2 3 7" xfId="18914"/>
    <cellStyle name="쉼표 [0] 3 3 3 2 2 3 8" xfId="35230"/>
    <cellStyle name="쉼표 [0] 3 3 3 2 2 4" xfId="2190"/>
    <cellStyle name="쉼표 [0] 3 3 3 2 2 4 2" xfId="5590"/>
    <cellStyle name="쉼표 [0] 3 3 3 2 2 4 2 2" xfId="22330"/>
    <cellStyle name="쉼표 [0] 3 3 3 2 2 4 2 3" xfId="39050"/>
    <cellStyle name="쉼표 [0] 3 3 3 2 2 4 3" xfId="9010"/>
    <cellStyle name="쉼표 [0] 3 3 3 2 2 4 3 2" xfId="25750"/>
    <cellStyle name="쉼표 [0] 3 3 3 2 2 4 3 3" xfId="42470"/>
    <cellStyle name="쉼표 [0] 3 3 3 2 2 4 4" xfId="12430"/>
    <cellStyle name="쉼표 [0] 3 3 3 2 2 4 4 2" xfId="29170"/>
    <cellStyle name="쉼표 [0] 3 3 3 2 2 4 4 3" xfId="45890"/>
    <cellStyle name="쉼표 [0] 3 3 3 2 2 4 5" xfId="15850"/>
    <cellStyle name="쉼표 [0] 3 3 3 2 2 4 5 2" xfId="32590"/>
    <cellStyle name="쉼표 [0] 3 3 3 2 2 4 5 3" xfId="49310"/>
    <cellStyle name="쉼표 [0] 3 3 3 2 2 4 6" xfId="19334"/>
    <cellStyle name="쉼표 [0] 3 3 3 2 2 4 7" xfId="35650"/>
    <cellStyle name="쉼표 [0] 3 3 3 2 2 5" xfId="3510"/>
    <cellStyle name="쉼표 [0] 3 3 3 2 2 5 2" xfId="6910"/>
    <cellStyle name="쉼표 [0] 3 3 3 2 2 5 2 2" xfId="23650"/>
    <cellStyle name="쉼표 [0] 3 3 3 2 2 5 2 3" xfId="40370"/>
    <cellStyle name="쉼표 [0] 3 3 3 2 2 5 3" xfId="10330"/>
    <cellStyle name="쉼표 [0] 3 3 3 2 2 5 3 2" xfId="27070"/>
    <cellStyle name="쉼표 [0] 3 3 3 2 2 5 3 3" xfId="43790"/>
    <cellStyle name="쉼표 [0] 3 3 3 2 2 5 4" xfId="13750"/>
    <cellStyle name="쉼표 [0] 3 3 3 2 2 5 4 2" xfId="30490"/>
    <cellStyle name="쉼표 [0] 3 3 3 2 2 5 4 3" xfId="47210"/>
    <cellStyle name="쉼표 [0] 3 3 3 2 2 5 5" xfId="17170"/>
    <cellStyle name="쉼표 [0] 3 3 3 2 2 5 5 2" xfId="33910"/>
    <cellStyle name="쉼표 [0] 3 3 3 2 2 5 5 3" xfId="50630"/>
    <cellStyle name="쉼표 [0] 3 3 3 2 2 5 6" xfId="20654"/>
    <cellStyle name="쉼표 [0] 3 3 3 2 2 5 7" xfId="36970"/>
    <cellStyle name="쉼표 [0] 3 3 3 2 2 6" xfId="4330"/>
    <cellStyle name="쉼표 [0] 3 3 3 2 2 6 2" xfId="7750"/>
    <cellStyle name="쉼표 [0] 3 3 3 2 2 6 2 2" xfId="24490"/>
    <cellStyle name="쉼표 [0] 3 3 3 2 2 6 2 3" xfId="41210"/>
    <cellStyle name="쉼표 [0] 3 3 3 2 2 6 3" xfId="11170"/>
    <cellStyle name="쉼표 [0] 3 3 3 2 2 6 3 2" xfId="27910"/>
    <cellStyle name="쉼표 [0] 3 3 3 2 2 6 3 3" xfId="44630"/>
    <cellStyle name="쉼표 [0] 3 3 3 2 2 6 4" xfId="14590"/>
    <cellStyle name="쉼표 [0] 3 3 3 2 2 6 4 2" xfId="31330"/>
    <cellStyle name="쉼표 [0] 3 3 3 2 2 6 4 3" xfId="48050"/>
    <cellStyle name="쉼표 [0] 3 3 3 2 2 6 5" xfId="18074"/>
    <cellStyle name="쉼표 [0] 3 3 3 2 2 6 6" xfId="37790"/>
    <cellStyle name="쉼표 [0] 3 3 3 2 2 7" xfId="3930"/>
    <cellStyle name="쉼표 [0] 3 3 3 2 2 7 2" xfId="21070"/>
    <cellStyle name="쉼표 [0] 3 3 3 2 2 7 3" xfId="37390"/>
    <cellStyle name="쉼표 [0] 3 3 3 2 2 8" xfId="7330"/>
    <cellStyle name="쉼표 [0] 3 3 3 2 2 8 2" xfId="24070"/>
    <cellStyle name="쉼표 [0] 3 3 3 2 2 8 3" xfId="40790"/>
    <cellStyle name="쉼표 [0] 3 3 3 2 2 9" xfId="10750"/>
    <cellStyle name="쉼표 [0] 3 3 3 2 2 9 2" xfId="27490"/>
    <cellStyle name="쉼표 [0] 3 3 3 2 2 9 3" xfId="44210"/>
    <cellStyle name="쉼표 [0] 3 3 3 2 3" xfId="1210"/>
    <cellStyle name="쉼표 [0] 3 3 3 2 3 2" xfId="2490"/>
    <cellStyle name="쉼표 [0] 3 3 3 2 3 2 2" xfId="5890"/>
    <cellStyle name="쉼표 [0] 3 3 3 2 3 2 2 2" xfId="22630"/>
    <cellStyle name="쉼표 [0] 3 3 3 2 3 2 2 3" xfId="39350"/>
    <cellStyle name="쉼표 [0] 3 3 3 2 3 2 3" xfId="9310"/>
    <cellStyle name="쉼표 [0] 3 3 3 2 3 2 3 2" xfId="26050"/>
    <cellStyle name="쉼표 [0] 3 3 3 2 3 2 3 3" xfId="42770"/>
    <cellStyle name="쉼표 [0] 3 3 3 2 3 2 4" xfId="12730"/>
    <cellStyle name="쉼표 [0] 3 3 3 2 3 2 4 2" xfId="29470"/>
    <cellStyle name="쉼표 [0] 3 3 3 2 3 2 4 3" xfId="46190"/>
    <cellStyle name="쉼표 [0] 3 3 3 2 3 2 5" xfId="16150"/>
    <cellStyle name="쉼표 [0] 3 3 3 2 3 2 5 2" xfId="32890"/>
    <cellStyle name="쉼표 [0] 3 3 3 2 3 2 5 3" xfId="49610"/>
    <cellStyle name="쉼표 [0] 3 3 3 2 3 2 6" xfId="19634"/>
    <cellStyle name="쉼표 [0] 3 3 3 2 3 2 7" xfId="35950"/>
    <cellStyle name="쉼표 [0] 3 3 3 2 3 3" xfId="4610"/>
    <cellStyle name="쉼표 [0] 3 3 3 2 3 3 2" xfId="21350"/>
    <cellStyle name="쉼표 [0] 3 3 3 2 3 3 3" xfId="38070"/>
    <cellStyle name="쉼표 [0] 3 3 3 2 3 4" xfId="8030"/>
    <cellStyle name="쉼표 [0] 3 3 3 2 3 4 2" xfId="24770"/>
    <cellStyle name="쉼표 [0] 3 3 3 2 3 4 3" xfId="41490"/>
    <cellStyle name="쉼표 [0] 3 3 3 2 3 5" xfId="11450"/>
    <cellStyle name="쉼표 [0] 3 3 3 2 3 5 2" xfId="28190"/>
    <cellStyle name="쉼표 [0] 3 3 3 2 3 5 3" xfId="44910"/>
    <cellStyle name="쉼표 [0] 3 3 3 2 3 6" xfId="14870"/>
    <cellStyle name="쉼표 [0] 3 3 3 2 3 6 2" xfId="31610"/>
    <cellStyle name="쉼표 [0] 3 3 3 2 3 6 3" xfId="48330"/>
    <cellStyle name="쉼표 [0] 3 3 3 2 3 7" xfId="18354"/>
    <cellStyle name="쉼표 [0] 3 3 3 2 3 8" xfId="34670"/>
    <cellStyle name="쉼표 [0] 3 3 3 2 4" xfId="1550"/>
    <cellStyle name="쉼표 [0] 3 3 3 2 4 2" xfId="2830"/>
    <cellStyle name="쉼표 [0] 3 3 3 2 4 2 2" xfId="6230"/>
    <cellStyle name="쉼표 [0] 3 3 3 2 4 2 2 2" xfId="22970"/>
    <cellStyle name="쉼표 [0] 3 3 3 2 4 2 2 3" xfId="39690"/>
    <cellStyle name="쉼표 [0] 3 3 3 2 4 2 3" xfId="9650"/>
    <cellStyle name="쉼표 [0] 3 3 3 2 4 2 3 2" xfId="26390"/>
    <cellStyle name="쉼표 [0] 3 3 3 2 4 2 3 3" xfId="43110"/>
    <cellStyle name="쉼표 [0] 3 3 3 2 4 2 4" xfId="13070"/>
    <cellStyle name="쉼표 [0] 3 3 3 2 4 2 4 2" xfId="29810"/>
    <cellStyle name="쉼표 [0] 3 3 3 2 4 2 4 3" xfId="46530"/>
    <cellStyle name="쉼표 [0] 3 3 3 2 4 2 5" xfId="16490"/>
    <cellStyle name="쉼표 [0] 3 3 3 2 4 2 5 2" xfId="33230"/>
    <cellStyle name="쉼표 [0] 3 3 3 2 4 2 5 3" xfId="49950"/>
    <cellStyle name="쉼표 [0] 3 3 3 2 4 2 6" xfId="19974"/>
    <cellStyle name="쉼표 [0] 3 3 3 2 4 2 7" xfId="36290"/>
    <cellStyle name="쉼표 [0] 3 3 3 2 4 3" xfId="4950"/>
    <cellStyle name="쉼표 [0] 3 3 3 2 4 3 2" xfId="21690"/>
    <cellStyle name="쉼표 [0] 3 3 3 2 4 3 3" xfId="38410"/>
    <cellStyle name="쉼표 [0] 3 3 3 2 4 4" xfId="8370"/>
    <cellStyle name="쉼표 [0] 3 3 3 2 4 4 2" xfId="25110"/>
    <cellStyle name="쉼표 [0] 3 3 3 2 4 4 3" xfId="41830"/>
    <cellStyle name="쉼표 [0] 3 3 3 2 4 5" xfId="11790"/>
    <cellStyle name="쉼표 [0] 3 3 3 2 4 5 2" xfId="28530"/>
    <cellStyle name="쉼표 [0] 3 3 3 2 4 5 3" xfId="45250"/>
    <cellStyle name="쉼표 [0] 3 3 3 2 4 6" xfId="15210"/>
    <cellStyle name="쉼표 [0] 3 3 3 2 4 6 2" xfId="31950"/>
    <cellStyle name="쉼표 [0] 3 3 3 2 4 6 3" xfId="48670"/>
    <cellStyle name="쉼표 [0] 3 3 3 2 4 7" xfId="18694"/>
    <cellStyle name="쉼표 [0] 3 3 3 2 4 8" xfId="35010"/>
    <cellStyle name="쉼표 [0] 3 3 3 2 5" xfId="1970"/>
    <cellStyle name="쉼표 [0] 3 3 3 2 5 2" xfId="5370"/>
    <cellStyle name="쉼표 [0] 3 3 3 2 5 2 2" xfId="22110"/>
    <cellStyle name="쉼표 [0] 3 3 3 2 5 2 3" xfId="38830"/>
    <cellStyle name="쉼표 [0] 3 3 3 2 5 3" xfId="8790"/>
    <cellStyle name="쉼표 [0] 3 3 3 2 5 3 2" xfId="25530"/>
    <cellStyle name="쉼표 [0] 3 3 3 2 5 3 3" xfId="42250"/>
    <cellStyle name="쉼표 [0] 3 3 3 2 5 4" xfId="12210"/>
    <cellStyle name="쉼표 [0] 3 3 3 2 5 4 2" xfId="28950"/>
    <cellStyle name="쉼표 [0] 3 3 3 2 5 4 3" xfId="45670"/>
    <cellStyle name="쉼표 [0] 3 3 3 2 5 5" xfId="15630"/>
    <cellStyle name="쉼표 [0] 3 3 3 2 5 5 2" xfId="32370"/>
    <cellStyle name="쉼표 [0] 3 3 3 2 5 5 3" xfId="49090"/>
    <cellStyle name="쉼표 [0] 3 3 3 2 5 6" xfId="19114"/>
    <cellStyle name="쉼표 [0] 3 3 3 2 5 7" xfId="35430"/>
    <cellStyle name="쉼표 [0] 3 3 3 2 6" xfId="3290"/>
    <cellStyle name="쉼표 [0] 3 3 3 2 6 2" xfId="6690"/>
    <cellStyle name="쉼표 [0] 3 3 3 2 6 2 2" xfId="23430"/>
    <cellStyle name="쉼표 [0] 3 3 3 2 6 2 3" xfId="40150"/>
    <cellStyle name="쉼표 [0] 3 3 3 2 6 3" xfId="10110"/>
    <cellStyle name="쉼표 [0] 3 3 3 2 6 3 2" xfId="26850"/>
    <cellStyle name="쉼표 [0] 3 3 3 2 6 3 3" xfId="43570"/>
    <cellStyle name="쉼표 [0] 3 3 3 2 6 4" xfId="13530"/>
    <cellStyle name="쉼표 [0] 3 3 3 2 6 4 2" xfId="30270"/>
    <cellStyle name="쉼표 [0] 3 3 3 2 6 4 3" xfId="46990"/>
    <cellStyle name="쉼표 [0] 3 3 3 2 6 5" xfId="16950"/>
    <cellStyle name="쉼표 [0] 3 3 3 2 6 5 2" xfId="33690"/>
    <cellStyle name="쉼표 [0] 3 3 3 2 6 5 3" xfId="50410"/>
    <cellStyle name="쉼표 [0] 3 3 3 2 6 6" xfId="20434"/>
    <cellStyle name="쉼표 [0] 3 3 3 2 6 7" xfId="36750"/>
    <cellStyle name="쉼표 [0] 3 3 3 2 7" xfId="4110"/>
    <cellStyle name="쉼표 [0] 3 3 3 2 7 2" xfId="7530"/>
    <cellStyle name="쉼표 [0] 3 3 3 2 7 2 2" xfId="24270"/>
    <cellStyle name="쉼표 [0] 3 3 3 2 7 2 3" xfId="40990"/>
    <cellStyle name="쉼표 [0] 3 3 3 2 7 3" xfId="10950"/>
    <cellStyle name="쉼표 [0] 3 3 3 2 7 3 2" xfId="27690"/>
    <cellStyle name="쉼표 [0] 3 3 3 2 7 3 3" xfId="44410"/>
    <cellStyle name="쉼표 [0] 3 3 3 2 7 4" xfId="14370"/>
    <cellStyle name="쉼표 [0] 3 3 3 2 7 4 2" xfId="31110"/>
    <cellStyle name="쉼표 [0] 3 3 3 2 7 4 3" xfId="47830"/>
    <cellStyle name="쉼표 [0] 3 3 3 2 7 5" xfId="17854"/>
    <cellStyle name="쉼표 [0] 3 3 3 2 7 6" xfId="37570"/>
    <cellStyle name="쉼표 [0] 3 3 3 2 8" xfId="3710"/>
    <cellStyle name="쉼표 [0] 3 3 3 2 8 2" xfId="20850"/>
    <cellStyle name="쉼표 [0] 3 3 3 2 8 3" xfId="37170"/>
    <cellStyle name="쉼표 [0] 3 3 3 2 9" xfId="7110"/>
    <cellStyle name="쉼표 [0] 3 3 3 2 9 2" xfId="23850"/>
    <cellStyle name="쉼표 [0] 3 3 3 2 9 3" xfId="40570"/>
    <cellStyle name="쉼표 [0] 3 3 3 3" xfId="723"/>
    <cellStyle name="쉼표 [0] 3 3 3 3 10" xfId="10570"/>
    <cellStyle name="쉼표 [0] 3 3 3 3 10 2" xfId="27310"/>
    <cellStyle name="쉼표 [0] 3 3 3 3 10 3" xfId="44030"/>
    <cellStyle name="쉼표 [0] 3 3 3 3 11" xfId="13990"/>
    <cellStyle name="쉼표 [0] 3 3 3 3 11 2" xfId="30730"/>
    <cellStyle name="쉼표 [0] 3 3 3 3 11 3" xfId="47450"/>
    <cellStyle name="쉼표 [0] 3 3 3 3 12" xfId="17474"/>
    <cellStyle name="쉼표 [0] 3 3 3 3 13" xfId="34210"/>
    <cellStyle name="쉼표 [0] 3 3 3 3 2" xfId="943"/>
    <cellStyle name="쉼표 [0] 3 3 3 3 2 10" xfId="14210"/>
    <cellStyle name="쉼표 [0] 3 3 3 3 2 10 2" xfId="30950"/>
    <cellStyle name="쉼표 [0] 3 3 3 3 2 10 3" xfId="47670"/>
    <cellStyle name="쉼표 [0] 3 3 3 3 2 11" xfId="17694"/>
    <cellStyle name="쉼표 [0] 3 3 3 3 2 12" xfId="34430"/>
    <cellStyle name="쉼표 [0] 3 3 3 3 2 2" xfId="1410"/>
    <cellStyle name="쉼표 [0] 3 3 3 3 2 2 2" xfId="2690"/>
    <cellStyle name="쉼표 [0] 3 3 3 3 2 2 2 2" xfId="6090"/>
    <cellStyle name="쉼표 [0] 3 3 3 3 2 2 2 2 2" xfId="22830"/>
    <cellStyle name="쉼표 [0] 3 3 3 3 2 2 2 2 3" xfId="39550"/>
    <cellStyle name="쉼표 [0] 3 3 3 3 2 2 2 3" xfId="9510"/>
    <cellStyle name="쉼표 [0] 3 3 3 3 2 2 2 3 2" xfId="26250"/>
    <cellStyle name="쉼표 [0] 3 3 3 3 2 2 2 3 3" xfId="42970"/>
    <cellStyle name="쉼표 [0] 3 3 3 3 2 2 2 4" xfId="12930"/>
    <cellStyle name="쉼표 [0] 3 3 3 3 2 2 2 4 2" xfId="29670"/>
    <cellStyle name="쉼표 [0] 3 3 3 3 2 2 2 4 3" xfId="46390"/>
    <cellStyle name="쉼표 [0] 3 3 3 3 2 2 2 5" xfId="16350"/>
    <cellStyle name="쉼표 [0] 3 3 3 3 2 2 2 5 2" xfId="33090"/>
    <cellStyle name="쉼표 [0] 3 3 3 3 2 2 2 5 3" xfId="49810"/>
    <cellStyle name="쉼표 [0] 3 3 3 3 2 2 2 6" xfId="19834"/>
    <cellStyle name="쉼표 [0] 3 3 3 3 2 2 2 7" xfId="36150"/>
    <cellStyle name="쉼표 [0] 3 3 3 3 2 2 3" xfId="4810"/>
    <cellStyle name="쉼표 [0] 3 3 3 3 2 2 3 2" xfId="21550"/>
    <cellStyle name="쉼표 [0] 3 3 3 3 2 2 3 3" xfId="38270"/>
    <cellStyle name="쉼표 [0] 3 3 3 3 2 2 4" xfId="8230"/>
    <cellStyle name="쉼표 [0] 3 3 3 3 2 2 4 2" xfId="24970"/>
    <cellStyle name="쉼표 [0] 3 3 3 3 2 2 4 3" xfId="41690"/>
    <cellStyle name="쉼표 [0] 3 3 3 3 2 2 5" xfId="11650"/>
    <cellStyle name="쉼표 [0] 3 3 3 3 2 2 5 2" xfId="28390"/>
    <cellStyle name="쉼표 [0] 3 3 3 3 2 2 5 3" xfId="45110"/>
    <cellStyle name="쉼표 [0] 3 3 3 3 2 2 6" xfId="15070"/>
    <cellStyle name="쉼표 [0] 3 3 3 3 2 2 6 2" xfId="31810"/>
    <cellStyle name="쉼표 [0] 3 3 3 3 2 2 6 3" xfId="48530"/>
    <cellStyle name="쉼표 [0] 3 3 3 3 2 2 7" xfId="18554"/>
    <cellStyle name="쉼표 [0] 3 3 3 3 2 2 8" xfId="34870"/>
    <cellStyle name="쉼표 [0] 3 3 3 3 2 3" xfId="1810"/>
    <cellStyle name="쉼표 [0] 3 3 3 3 2 3 2" xfId="3090"/>
    <cellStyle name="쉼표 [0] 3 3 3 3 2 3 2 2" xfId="6490"/>
    <cellStyle name="쉼표 [0] 3 3 3 3 2 3 2 2 2" xfId="23230"/>
    <cellStyle name="쉼표 [0] 3 3 3 3 2 3 2 2 3" xfId="39950"/>
    <cellStyle name="쉼표 [0] 3 3 3 3 2 3 2 3" xfId="9910"/>
    <cellStyle name="쉼표 [0] 3 3 3 3 2 3 2 3 2" xfId="26650"/>
    <cellStyle name="쉼표 [0] 3 3 3 3 2 3 2 3 3" xfId="43370"/>
    <cellStyle name="쉼표 [0] 3 3 3 3 2 3 2 4" xfId="13330"/>
    <cellStyle name="쉼표 [0] 3 3 3 3 2 3 2 4 2" xfId="30070"/>
    <cellStyle name="쉼표 [0] 3 3 3 3 2 3 2 4 3" xfId="46790"/>
    <cellStyle name="쉼표 [0] 3 3 3 3 2 3 2 5" xfId="16750"/>
    <cellStyle name="쉼표 [0] 3 3 3 3 2 3 2 5 2" xfId="33490"/>
    <cellStyle name="쉼표 [0] 3 3 3 3 2 3 2 5 3" xfId="50210"/>
    <cellStyle name="쉼표 [0] 3 3 3 3 2 3 2 6" xfId="20234"/>
    <cellStyle name="쉼표 [0] 3 3 3 3 2 3 2 7" xfId="36550"/>
    <cellStyle name="쉼표 [0] 3 3 3 3 2 3 3" xfId="5210"/>
    <cellStyle name="쉼표 [0] 3 3 3 3 2 3 3 2" xfId="21950"/>
    <cellStyle name="쉼표 [0] 3 3 3 3 2 3 3 3" xfId="38670"/>
    <cellStyle name="쉼표 [0] 3 3 3 3 2 3 4" xfId="8630"/>
    <cellStyle name="쉼표 [0] 3 3 3 3 2 3 4 2" xfId="25370"/>
    <cellStyle name="쉼표 [0] 3 3 3 3 2 3 4 3" xfId="42090"/>
    <cellStyle name="쉼표 [0] 3 3 3 3 2 3 5" xfId="12050"/>
    <cellStyle name="쉼표 [0] 3 3 3 3 2 3 5 2" xfId="28790"/>
    <cellStyle name="쉼표 [0] 3 3 3 3 2 3 5 3" xfId="45510"/>
    <cellStyle name="쉼표 [0] 3 3 3 3 2 3 6" xfId="15470"/>
    <cellStyle name="쉼표 [0] 3 3 3 3 2 3 6 2" xfId="32210"/>
    <cellStyle name="쉼표 [0] 3 3 3 3 2 3 6 3" xfId="48930"/>
    <cellStyle name="쉼표 [0] 3 3 3 3 2 3 7" xfId="18954"/>
    <cellStyle name="쉼표 [0] 3 3 3 3 2 3 8" xfId="35270"/>
    <cellStyle name="쉼표 [0] 3 3 3 3 2 4" xfId="2230"/>
    <cellStyle name="쉼표 [0] 3 3 3 3 2 4 2" xfId="5630"/>
    <cellStyle name="쉼표 [0] 3 3 3 3 2 4 2 2" xfId="22370"/>
    <cellStyle name="쉼표 [0] 3 3 3 3 2 4 2 3" xfId="39090"/>
    <cellStyle name="쉼표 [0] 3 3 3 3 2 4 3" xfId="9050"/>
    <cellStyle name="쉼표 [0] 3 3 3 3 2 4 3 2" xfId="25790"/>
    <cellStyle name="쉼표 [0] 3 3 3 3 2 4 3 3" xfId="42510"/>
    <cellStyle name="쉼표 [0] 3 3 3 3 2 4 4" xfId="12470"/>
    <cellStyle name="쉼표 [0] 3 3 3 3 2 4 4 2" xfId="29210"/>
    <cellStyle name="쉼표 [0] 3 3 3 3 2 4 4 3" xfId="45930"/>
    <cellStyle name="쉼표 [0] 3 3 3 3 2 4 5" xfId="15890"/>
    <cellStyle name="쉼표 [0] 3 3 3 3 2 4 5 2" xfId="32630"/>
    <cellStyle name="쉼표 [0] 3 3 3 3 2 4 5 3" xfId="49350"/>
    <cellStyle name="쉼표 [0] 3 3 3 3 2 4 6" xfId="19374"/>
    <cellStyle name="쉼표 [0] 3 3 3 3 2 4 7" xfId="35690"/>
    <cellStyle name="쉼표 [0] 3 3 3 3 2 5" xfId="3550"/>
    <cellStyle name="쉼표 [0] 3 3 3 3 2 5 2" xfId="6950"/>
    <cellStyle name="쉼표 [0] 3 3 3 3 2 5 2 2" xfId="23690"/>
    <cellStyle name="쉼표 [0] 3 3 3 3 2 5 2 3" xfId="40410"/>
    <cellStyle name="쉼표 [0] 3 3 3 3 2 5 3" xfId="10370"/>
    <cellStyle name="쉼표 [0] 3 3 3 3 2 5 3 2" xfId="27110"/>
    <cellStyle name="쉼표 [0] 3 3 3 3 2 5 3 3" xfId="43830"/>
    <cellStyle name="쉼표 [0] 3 3 3 3 2 5 4" xfId="13790"/>
    <cellStyle name="쉼표 [0] 3 3 3 3 2 5 4 2" xfId="30530"/>
    <cellStyle name="쉼표 [0] 3 3 3 3 2 5 4 3" xfId="47250"/>
    <cellStyle name="쉼표 [0] 3 3 3 3 2 5 5" xfId="17210"/>
    <cellStyle name="쉼표 [0] 3 3 3 3 2 5 5 2" xfId="33950"/>
    <cellStyle name="쉼표 [0] 3 3 3 3 2 5 5 3" xfId="50670"/>
    <cellStyle name="쉼표 [0] 3 3 3 3 2 5 6" xfId="20694"/>
    <cellStyle name="쉼표 [0] 3 3 3 3 2 5 7" xfId="37010"/>
    <cellStyle name="쉼표 [0] 3 3 3 3 2 6" xfId="4370"/>
    <cellStyle name="쉼표 [0] 3 3 3 3 2 6 2" xfId="7790"/>
    <cellStyle name="쉼표 [0] 3 3 3 3 2 6 2 2" xfId="24530"/>
    <cellStyle name="쉼표 [0] 3 3 3 3 2 6 2 3" xfId="41250"/>
    <cellStyle name="쉼표 [0] 3 3 3 3 2 6 3" xfId="11210"/>
    <cellStyle name="쉼표 [0] 3 3 3 3 2 6 3 2" xfId="27950"/>
    <cellStyle name="쉼표 [0] 3 3 3 3 2 6 3 3" xfId="44670"/>
    <cellStyle name="쉼표 [0] 3 3 3 3 2 6 4" xfId="14630"/>
    <cellStyle name="쉼표 [0] 3 3 3 3 2 6 4 2" xfId="31370"/>
    <cellStyle name="쉼표 [0] 3 3 3 3 2 6 4 3" xfId="48090"/>
    <cellStyle name="쉼표 [0] 3 3 3 3 2 6 5" xfId="18114"/>
    <cellStyle name="쉼표 [0] 3 3 3 3 2 6 6" xfId="37830"/>
    <cellStyle name="쉼표 [0] 3 3 3 3 2 7" xfId="3970"/>
    <cellStyle name="쉼표 [0] 3 3 3 3 2 7 2" xfId="21110"/>
    <cellStyle name="쉼표 [0] 3 3 3 3 2 7 3" xfId="37430"/>
    <cellStyle name="쉼표 [0] 3 3 3 3 2 8" xfId="7370"/>
    <cellStyle name="쉼표 [0] 3 3 3 3 2 8 2" xfId="24110"/>
    <cellStyle name="쉼표 [0] 3 3 3 3 2 8 3" xfId="40830"/>
    <cellStyle name="쉼표 [0] 3 3 3 3 2 9" xfId="10790"/>
    <cellStyle name="쉼표 [0] 3 3 3 3 2 9 2" xfId="27530"/>
    <cellStyle name="쉼표 [0] 3 3 3 3 2 9 3" xfId="44250"/>
    <cellStyle name="쉼표 [0] 3 3 3 3 3" xfId="1250"/>
    <cellStyle name="쉼표 [0] 3 3 3 3 3 2" xfId="2530"/>
    <cellStyle name="쉼표 [0] 3 3 3 3 3 2 2" xfId="5930"/>
    <cellStyle name="쉼표 [0] 3 3 3 3 3 2 2 2" xfId="22670"/>
    <cellStyle name="쉼표 [0] 3 3 3 3 3 2 2 3" xfId="39390"/>
    <cellStyle name="쉼표 [0] 3 3 3 3 3 2 3" xfId="9350"/>
    <cellStyle name="쉼표 [0] 3 3 3 3 3 2 3 2" xfId="26090"/>
    <cellStyle name="쉼표 [0] 3 3 3 3 3 2 3 3" xfId="42810"/>
    <cellStyle name="쉼표 [0] 3 3 3 3 3 2 4" xfId="12770"/>
    <cellStyle name="쉼표 [0] 3 3 3 3 3 2 4 2" xfId="29510"/>
    <cellStyle name="쉼표 [0] 3 3 3 3 3 2 4 3" xfId="46230"/>
    <cellStyle name="쉼표 [0] 3 3 3 3 3 2 5" xfId="16190"/>
    <cellStyle name="쉼표 [0] 3 3 3 3 3 2 5 2" xfId="32930"/>
    <cellStyle name="쉼표 [0] 3 3 3 3 3 2 5 3" xfId="49650"/>
    <cellStyle name="쉼표 [0] 3 3 3 3 3 2 6" xfId="19674"/>
    <cellStyle name="쉼표 [0] 3 3 3 3 3 2 7" xfId="35990"/>
    <cellStyle name="쉼표 [0] 3 3 3 3 3 3" xfId="4650"/>
    <cellStyle name="쉼표 [0] 3 3 3 3 3 3 2" xfId="21390"/>
    <cellStyle name="쉼표 [0] 3 3 3 3 3 3 3" xfId="38110"/>
    <cellStyle name="쉼표 [0] 3 3 3 3 3 4" xfId="8070"/>
    <cellStyle name="쉼표 [0] 3 3 3 3 3 4 2" xfId="24810"/>
    <cellStyle name="쉼표 [0] 3 3 3 3 3 4 3" xfId="41530"/>
    <cellStyle name="쉼표 [0] 3 3 3 3 3 5" xfId="11490"/>
    <cellStyle name="쉼표 [0] 3 3 3 3 3 5 2" xfId="28230"/>
    <cellStyle name="쉼표 [0] 3 3 3 3 3 5 3" xfId="44950"/>
    <cellStyle name="쉼표 [0] 3 3 3 3 3 6" xfId="14910"/>
    <cellStyle name="쉼표 [0] 3 3 3 3 3 6 2" xfId="31650"/>
    <cellStyle name="쉼표 [0] 3 3 3 3 3 6 3" xfId="48370"/>
    <cellStyle name="쉼표 [0] 3 3 3 3 3 7" xfId="18394"/>
    <cellStyle name="쉼표 [0] 3 3 3 3 3 8" xfId="34710"/>
    <cellStyle name="쉼표 [0] 3 3 3 3 4" xfId="1590"/>
    <cellStyle name="쉼표 [0] 3 3 3 3 4 2" xfId="2870"/>
    <cellStyle name="쉼표 [0] 3 3 3 3 4 2 2" xfId="6270"/>
    <cellStyle name="쉼표 [0] 3 3 3 3 4 2 2 2" xfId="23010"/>
    <cellStyle name="쉼표 [0] 3 3 3 3 4 2 2 3" xfId="39730"/>
    <cellStyle name="쉼표 [0] 3 3 3 3 4 2 3" xfId="9690"/>
    <cellStyle name="쉼표 [0] 3 3 3 3 4 2 3 2" xfId="26430"/>
    <cellStyle name="쉼표 [0] 3 3 3 3 4 2 3 3" xfId="43150"/>
    <cellStyle name="쉼표 [0] 3 3 3 3 4 2 4" xfId="13110"/>
    <cellStyle name="쉼표 [0] 3 3 3 3 4 2 4 2" xfId="29850"/>
    <cellStyle name="쉼표 [0] 3 3 3 3 4 2 4 3" xfId="46570"/>
    <cellStyle name="쉼표 [0] 3 3 3 3 4 2 5" xfId="16530"/>
    <cellStyle name="쉼표 [0] 3 3 3 3 4 2 5 2" xfId="33270"/>
    <cellStyle name="쉼표 [0] 3 3 3 3 4 2 5 3" xfId="49990"/>
    <cellStyle name="쉼표 [0] 3 3 3 3 4 2 6" xfId="20014"/>
    <cellStyle name="쉼표 [0] 3 3 3 3 4 2 7" xfId="36330"/>
    <cellStyle name="쉼표 [0] 3 3 3 3 4 3" xfId="4990"/>
    <cellStyle name="쉼표 [0] 3 3 3 3 4 3 2" xfId="21730"/>
    <cellStyle name="쉼표 [0] 3 3 3 3 4 3 3" xfId="38450"/>
    <cellStyle name="쉼표 [0] 3 3 3 3 4 4" xfId="8410"/>
    <cellStyle name="쉼표 [0] 3 3 3 3 4 4 2" xfId="25150"/>
    <cellStyle name="쉼표 [0] 3 3 3 3 4 4 3" xfId="41870"/>
    <cellStyle name="쉼표 [0] 3 3 3 3 4 5" xfId="11830"/>
    <cellStyle name="쉼표 [0] 3 3 3 3 4 5 2" xfId="28570"/>
    <cellStyle name="쉼표 [0] 3 3 3 3 4 5 3" xfId="45290"/>
    <cellStyle name="쉼표 [0] 3 3 3 3 4 6" xfId="15250"/>
    <cellStyle name="쉼표 [0] 3 3 3 3 4 6 2" xfId="31990"/>
    <cellStyle name="쉼표 [0] 3 3 3 3 4 6 3" xfId="48710"/>
    <cellStyle name="쉼표 [0] 3 3 3 3 4 7" xfId="18734"/>
    <cellStyle name="쉼표 [0] 3 3 3 3 4 8" xfId="35050"/>
    <cellStyle name="쉼표 [0] 3 3 3 3 5" xfId="2010"/>
    <cellStyle name="쉼표 [0] 3 3 3 3 5 2" xfId="5410"/>
    <cellStyle name="쉼표 [0] 3 3 3 3 5 2 2" xfId="22150"/>
    <cellStyle name="쉼표 [0] 3 3 3 3 5 2 3" xfId="38870"/>
    <cellStyle name="쉼표 [0] 3 3 3 3 5 3" xfId="8830"/>
    <cellStyle name="쉼표 [0] 3 3 3 3 5 3 2" xfId="25570"/>
    <cellStyle name="쉼표 [0] 3 3 3 3 5 3 3" xfId="42290"/>
    <cellStyle name="쉼표 [0] 3 3 3 3 5 4" xfId="12250"/>
    <cellStyle name="쉼표 [0] 3 3 3 3 5 4 2" xfId="28990"/>
    <cellStyle name="쉼표 [0] 3 3 3 3 5 4 3" xfId="45710"/>
    <cellStyle name="쉼표 [0] 3 3 3 3 5 5" xfId="15670"/>
    <cellStyle name="쉼표 [0] 3 3 3 3 5 5 2" xfId="32410"/>
    <cellStyle name="쉼표 [0] 3 3 3 3 5 5 3" xfId="49130"/>
    <cellStyle name="쉼표 [0] 3 3 3 3 5 6" xfId="19154"/>
    <cellStyle name="쉼표 [0] 3 3 3 3 5 7" xfId="35470"/>
    <cellStyle name="쉼표 [0] 3 3 3 3 6" xfId="3330"/>
    <cellStyle name="쉼표 [0] 3 3 3 3 6 2" xfId="6730"/>
    <cellStyle name="쉼표 [0] 3 3 3 3 6 2 2" xfId="23470"/>
    <cellStyle name="쉼표 [0] 3 3 3 3 6 2 3" xfId="40190"/>
    <cellStyle name="쉼표 [0] 3 3 3 3 6 3" xfId="10150"/>
    <cellStyle name="쉼표 [0] 3 3 3 3 6 3 2" xfId="26890"/>
    <cellStyle name="쉼표 [0] 3 3 3 3 6 3 3" xfId="43610"/>
    <cellStyle name="쉼표 [0] 3 3 3 3 6 4" xfId="13570"/>
    <cellStyle name="쉼표 [0] 3 3 3 3 6 4 2" xfId="30310"/>
    <cellStyle name="쉼표 [0] 3 3 3 3 6 4 3" xfId="47030"/>
    <cellStyle name="쉼표 [0] 3 3 3 3 6 5" xfId="16990"/>
    <cellStyle name="쉼표 [0] 3 3 3 3 6 5 2" xfId="33730"/>
    <cellStyle name="쉼표 [0] 3 3 3 3 6 5 3" xfId="50450"/>
    <cellStyle name="쉼표 [0] 3 3 3 3 6 6" xfId="20474"/>
    <cellStyle name="쉼표 [0] 3 3 3 3 6 7" xfId="36790"/>
    <cellStyle name="쉼표 [0] 3 3 3 3 7" xfId="4150"/>
    <cellStyle name="쉼표 [0] 3 3 3 3 7 2" xfId="7570"/>
    <cellStyle name="쉼표 [0] 3 3 3 3 7 2 2" xfId="24310"/>
    <cellStyle name="쉼표 [0] 3 3 3 3 7 2 3" xfId="41030"/>
    <cellStyle name="쉼표 [0] 3 3 3 3 7 3" xfId="10990"/>
    <cellStyle name="쉼표 [0] 3 3 3 3 7 3 2" xfId="27730"/>
    <cellStyle name="쉼표 [0] 3 3 3 3 7 3 3" xfId="44450"/>
    <cellStyle name="쉼표 [0] 3 3 3 3 7 4" xfId="14410"/>
    <cellStyle name="쉼표 [0] 3 3 3 3 7 4 2" xfId="31150"/>
    <cellStyle name="쉼표 [0] 3 3 3 3 7 4 3" xfId="47870"/>
    <cellStyle name="쉼표 [0] 3 3 3 3 7 5" xfId="17894"/>
    <cellStyle name="쉼표 [0] 3 3 3 3 7 6" xfId="37610"/>
    <cellStyle name="쉼표 [0] 3 3 3 3 8" xfId="3750"/>
    <cellStyle name="쉼표 [0] 3 3 3 3 8 2" xfId="20890"/>
    <cellStyle name="쉼표 [0] 3 3 3 3 8 3" xfId="37210"/>
    <cellStyle name="쉼표 [0] 3 3 3 3 9" xfId="7150"/>
    <cellStyle name="쉼표 [0] 3 3 3 3 9 2" xfId="23890"/>
    <cellStyle name="쉼표 [0] 3 3 3 3 9 3" xfId="40610"/>
    <cellStyle name="쉼표 [0] 3 3 3 4" xfId="803"/>
    <cellStyle name="쉼표 [0] 3 3 3 4 10" xfId="14070"/>
    <cellStyle name="쉼표 [0] 3 3 3 4 10 2" xfId="30810"/>
    <cellStyle name="쉼표 [0] 3 3 3 4 10 3" xfId="47530"/>
    <cellStyle name="쉼표 [0] 3 3 3 4 11" xfId="17554"/>
    <cellStyle name="쉼표 [0] 3 3 3 4 12" xfId="34290"/>
    <cellStyle name="쉼표 [0] 3 3 3 4 2" xfId="1110"/>
    <cellStyle name="쉼표 [0] 3 3 3 4 2 2" xfId="2390"/>
    <cellStyle name="쉼표 [0] 3 3 3 4 2 2 2" xfId="5790"/>
    <cellStyle name="쉼표 [0] 3 3 3 4 2 2 2 2" xfId="22530"/>
    <cellStyle name="쉼표 [0] 3 3 3 4 2 2 2 3" xfId="39250"/>
    <cellStyle name="쉼표 [0] 3 3 3 4 2 2 3" xfId="9210"/>
    <cellStyle name="쉼표 [0] 3 3 3 4 2 2 3 2" xfId="25950"/>
    <cellStyle name="쉼표 [0] 3 3 3 4 2 2 3 3" xfId="42670"/>
    <cellStyle name="쉼표 [0] 3 3 3 4 2 2 4" xfId="12630"/>
    <cellStyle name="쉼표 [0] 3 3 3 4 2 2 4 2" xfId="29370"/>
    <cellStyle name="쉼표 [0] 3 3 3 4 2 2 4 3" xfId="46090"/>
    <cellStyle name="쉼표 [0] 3 3 3 4 2 2 5" xfId="16050"/>
    <cellStyle name="쉼표 [0] 3 3 3 4 2 2 5 2" xfId="32790"/>
    <cellStyle name="쉼표 [0] 3 3 3 4 2 2 5 3" xfId="49510"/>
    <cellStyle name="쉼표 [0] 3 3 3 4 2 2 6" xfId="19534"/>
    <cellStyle name="쉼표 [0] 3 3 3 4 2 2 7" xfId="35850"/>
    <cellStyle name="쉼표 [0] 3 3 3 4 2 3" xfId="4510"/>
    <cellStyle name="쉼표 [0] 3 3 3 4 2 3 2" xfId="21250"/>
    <cellStyle name="쉼표 [0] 3 3 3 4 2 3 3" xfId="37970"/>
    <cellStyle name="쉼표 [0] 3 3 3 4 2 4" xfId="7930"/>
    <cellStyle name="쉼표 [0] 3 3 3 4 2 4 2" xfId="24670"/>
    <cellStyle name="쉼표 [0] 3 3 3 4 2 4 3" xfId="41390"/>
    <cellStyle name="쉼표 [0] 3 3 3 4 2 5" xfId="11350"/>
    <cellStyle name="쉼표 [0] 3 3 3 4 2 5 2" xfId="28090"/>
    <cellStyle name="쉼표 [0] 3 3 3 4 2 5 3" xfId="44810"/>
    <cellStyle name="쉼표 [0] 3 3 3 4 2 6" xfId="14770"/>
    <cellStyle name="쉼표 [0] 3 3 3 4 2 6 2" xfId="31510"/>
    <cellStyle name="쉼표 [0] 3 3 3 4 2 6 3" xfId="48230"/>
    <cellStyle name="쉼표 [0] 3 3 3 4 2 7" xfId="18254"/>
    <cellStyle name="쉼표 [0] 3 3 3 4 2 8" xfId="34570"/>
    <cellStyle name="쉼표 [0] 3 3 3 4 3" xfId="1670"/>
    <cellStyle name="쉼표 [0] 3 3 3 4 3 2" xfId="2950"/>
    <cellStyle name="쉼표 [0] 3 3 3 4 3 2 2" xfId="6350"/>
    <cellStyle name="쉼표 [0] 3 3 3 4 3 2 2 2" xfId="23090"/>
    <cellStyle name="쉼표 [0] 3 3 3 4 3 2 2 3" xfId="39810"/>
    <cellStyle name="쉼표 [0] 3 3 3 4 3 2 3" xfId="9770"/>
    <cellStyle name="쉼표 [0] 3 3 3 4 3 2 3 2" xfId="26510"/>
    <cellStyle name="쉼표 [0] 3 3 3 4 3 2 3 3" xfId="43230"/>
    <cellStyle name="쉼표 [0] 3 3 3 4 3 2 4" xfId="13190"/>
    <cellStyle name="쉼표 [0] 3 3 3 4 3 2 4 2" xfId="29930"/>
    <cellStyle name="쉼표 [0] 3 3 3 4 3 2 4 3" xfId="46650"/>
    <cellStyle name="쉼표 [0] 3 3 3 4 3 2 5" xfId="16610"/>
    <cellStyle name="쉼표 [0] 3 3 3 4 3 2 5 2" xfId="33350"/>
    <cellStyle name="쉼표 [0] 3 3 3 4 3 2 5 3" xfId="50070"/>
    <cellStyle name="쉼표 [0] 3 3 3 4 3 2 6" xfId="20094"/>
    <cellStyle name="쉼표 [0] 3 3 3 4 3 2 7" xfId="36410"/>
    <cellStyle name="쉼표 [0] 3 3 3 4 3 3" xfId="5070"/>
    <cellStyle name="쉼표 [0] 3 3 3 4 3 3 2" xfId="21810"/>
    <cellStyle name="쉼표 [0] 3 3 3 4 3 3 3" xfId="38530"/>
    <cellStyle name="쉼표 [0] 3 3 3 4 3 4" xfId="8490"/>
    <cellStyle name="쉼표 [0] 3 3 3 4 3 4 2" xfId="25230"/>
    <cellStyle name="쉼표 [0] 3 3 3 4 3 4 3" xfId="41950"/>
    <cellStyle name="쉼표 [0] 3 3 3 4 3 5" xfId="11910"/>
    <cellStyle name="쉼표 [0] 3 3 3 4 3 5 2" xfId="28650"/>
    <cellStyle name="쉼표 [0] 3 3 3 4 3 5 3" xfId="45370"/>
    <cellStyle name="쉼표 [0] 3 3 3 4 3 6" xfId="15330"/>
    <cellStyle name="쉼표 [0] 3 3 3 4 3 6 2" xfId="32070"/>
    <cellStyle name="쉼표 [0] 3 3 3 4 3 6 3" xfId="48790"/>
    <cellStyle name="쉼표 [0] 3 3 3 4 3 7" xfId="18814"/>
    <cellStyle name="쉼표 [0] 3 3 3 4 3 8" xfId="35130"/>
    <cellStyle name="쉼표 [0] 3 3 3 4 4" xfId="2090"/>
    <cellStyle name="쉼표 [0] 3 3 3 4 4 2" xfId="5490"/>
    <cellStyle name="쉼표 [0] 3 3 3 4 4 2 2" xfId="22230"/>
    <cellStyle name="쉼표 [0] 3 3 3 4 4 2 3" xfId="38950"/>
    <cellStyle name="쉼표 [0] 3 3 3 4 4 3" xfId="8910"/>
    <cellStyle name="쉼표 [0] 3 3 3 4 4 3 2" xfId="25650"/>
    <cellStyle name="쉼표 [0] 3 3 3 4 4 3 3" xfId="42370"/>
    <cellStyle name="쉼표 [0] 3 3 3 4 4 4" xfId="12330"/>
    <cellStyle name="쉼표 [0] 3 3 3 4 4 4 2" xfId="29070"/>
    <cellStyle name="쉼표 [0] 3 3 3 4 4 4 3" xfId="45790"/>
    <cellStyle name="쉼표 [0] 3 3 3 4 4 5" xfId="15750"/>
    <cellStyle name="쉼표 [0] 3 3 3 4 4 5 2" xfId="32490"/>
    <cellStyle name="쉼표 [0] 3 3 3 4 4 5 3" xfId="49210"/>
    <cellStyle name="쉼표 [0] 3 3 3 4 4 6" xfId="19234"/>
    <cellStyle name="쉼표 [0] 3 3 3 4 4 7" xfId="35550"/>
    <cellStyle name="쉼표 [0] 3 3 3 4 5" xfId="3410"/>
    <cellStyle name="쉼표 [0] 3 3 3 4 5 2" xfId="6810"/>
    <cellStyle name="쉼표 [0] 3 3 3 4 5 2 2" xfId="23550"/>
    <cellStyle name="쉼표 [0] 3 3 3 4 5 2 3" xfId="40270"/>
    <cellStyle name="쉼표 [0] 3 3 3 4 5 3" xfId="10230"/>
    <cellStyle name="쉼표 [0] 3 3 3 4 5 3 2" xfId="26970"/>
    <cellStyle name="쉼표 [0] 3 3 3 4 5 3 3" xfId="43690"/>
    <cellStyle name="쉼표 [0] 3 3 3 4 5 4" xfId="13650"/>
    <cellStyle name="쉼표 [0] 3 3 3 4 5 4 2" xfId="30390"/>
    <cellStyle name="쉼표 [0] 3 3 3 4 5 4 3" xfId="47110"/>
    <cellStyle name="쉼표 [0] 3 3 3 4 5 5" xfId="17070"/>
    <cellStyle name="쉼표 [0] 3 3 3 4 5 5 2" xfId="33810"/>
    <cellStyle name="쉼표 [0] 3 3 3 4 5 5 3" xfId="50530"/>
    <cellStyle name="쉼표 [0] 3 3 3 4 5 6" xfId="20554"/>
    <cellStyle name="쉼표 [0] 3 3 3 4 5 7" xfId="36870"/>
    <cellStyle name="쉼표 [0] 3 3 3 4 6" xfId="4230"/>
    <cellStyle name="쉼표 [0] 3 3 3 4 6 2" xfId="7650"/>
    <cellStyle name="쉼표 [0] 3 3 3 4 6 2 2" xfId="24390"/>
    <cellStyle name="쉼표 [0] 3 3 3 4 6 2 3" xfId="41110"/>
    <cellStyle name="쉼표 [0] 3 3 3 4 6 3" xfId="11070"/>
    <cellStyle name="쉼표 [0] 3 3 3 4 6 3 2" xfId="27810"/>
    <cellStyle name="쉼표 [0] 3 3 3 4 6 3 3" xfId="44530"/>
    <cellStyle name="쉼표 [0] 3 3 3 4 6 4" xfId="14490"/>
    <cellStyle name="쉼표 [0] 3 3 3 4 6 4 2" xfId="31230"/>
    <cellStyle name="쉼표 [0] 3 3 3 4 6 4 3" xfId="47950"/>
    <cellStyle name="쉼표 [0] 3 3 3 4 6 5" xfId="17974"/>
    <cellStyle name="쉼표 [0] 3 3 3 4 6 6" xfId="37690"/>
    <cellStyle name="쉼표 [0] 3 3 3 4 7" xfId="3830"/>
    <cellStyle name="쉼표 [0] 3 3 3 4 7 2" xfId="20970"/>
    <cellStyle name="쉼표 [0] 3 3 3 4 7 3" xfId="37290"/>
    <cellStyle name="쉼표 [0] 3 3 3 4 8" xfId="7230"/>
    <cellStyle name="쉼표 [0] 3 3 3 4 8 2" xfId="23970"/>
    <cellStyle name="쉼표 [0] 3 3 3 4 8 3" xfId="40690"/>
    <cellStyle name="쉼표 [0] 3 3 3 4 9" xfId="10650"/>
    <cellStyle name="쉼표 [0] 3 3 3 4 9 2" xfId="27390"/>
    <cellStyle name="쉼표 [0] 3 3 3 4 9 3" xfId="44110"/>
    <cellStyle name="쉼표 [0] 3 3 3 5" xfId="763"/>
    <cellStyle name="쉼표 [0] 3 3 3 5 10" xfId="14030"/>
    <cellStyle name="쉼표 [0] 3 3 3 5 10 2" xfId="30770"/>
    <cellStyle name="쉼표 [0] 3 3 3 5 10 3" xfId="47490"/>
    <cellStyle name="쉼표 [0] 3 3 3 5 11" xfId="17514"/>
    <cellStyle name="쉼표 [0] 3 3 3 5 12" xfId="34250"/>
    <cellStyle name="쉼표 [0] 3 3 3 5 2" xfId="1070"/>
    <cellStyle name="쉼표 [0] 3 3 3 5 2 2" xfId="2350"/>
    <cellStyle name="쉼표 [0] 3 3 3 5 2 2 2" xfId="5750"/>
    <cellStyle name="쉼표 [0] 3 3 3 5 2 2 2 2" xfId="22490"/>
    <cellStyle name="쉼표 [0] 3 3 3 5 2 2 2 3" xfId="39210"/>
    <cellStyle name="쉼표 [0] 3 3 3 5 2 2 3" xfId="9170"/>
    <cellStyle name="쉼표 [0] 3 3 3 5 2 2 3 2" xfId="25910"/>
    <cellStyle name="쉼표 [0] 3 3 3 5 2 2 3 3" xfId="42630"/>
    <cellStyle name="쉼표 [0] 3 3 3 5 2 2 4" xfId="12590"/>
    <cellStyle name="쉼표 [0] 3 3 3 5 2 2 4 2" xfId="29330"/>
    <cellStyle name="쉼표 [0] 3 3 3 5 2 2 4 3" xfId="46050"/>
    <cellStyle name="쉼표 [0] 3 3 3 5 2 2 5" xfId="16010"/>
    <cellStyle name="쉼표 [0] 3 3 3 5 2 2 5 2" xfId="32750"/>
    <cellStyle name="쉼표 [0] 3 3 3 5 2 2 5 3" xfId="49470"/>
    <cellStyle name="쉼표 [0] 3 3 3 5 2 2 6" xfId="19494"/>
    <cellStyle name="쉼표 [0] 3 3 3 5 2 2 7" xfId="35810"/>
    <cellStyle name="쉼표 [0] 3 3 3 5 2 3" xfId="4470"/>
    <cellStyle name="쉼표 [0] 3 3 3 5 2 3 2" xfId="21210"/>
    <cellStyle name="쉼표 [0] 3 3 3 5 2 3 3" xfId="37930"/>
    <cellStyle name="쉼표 [0] 3 3 3 5 2 4" xfId="7890"/>
    <cellStyle name="쉼표 [0] 3 3 3 5 2 4 2" xfId="24630"/>
    <cellStyle name="쉼표 [0] 3 3 3 5 2 4 3" xfId="41350"/>
    <cellStyle name="쉼표 [0] 3 3 3 5 2 5" xfId="11310"/>
    <cellStyle name="쉼표 [0] 3 3 3 5 2 5 2" xfId="28050"/>
    <cellStyle name="쉼표 [0] 3 3 3 5 2 5 3" xfId="44770"/>
    <cellStyle name="쉼표 [0] 3 3 3 5 2 6" xfId="14730"/>
    <cellStyle name="쉼표 [0] 3 3 3 5 2 6 2" xfId="31470"/>
    <cellStyle name="쉼표 [0] 3 3 3 5 2 6 3" xfId="48190"/>
    <cellStyle name="쉼표 [0] 3 3 3 5 2 7" xfId="18214"/>
    <cellStyle name="쉼표 [0] 3 3 3 5 2 8" xfId="34530"/>
    <cellStyle name="쉼표 [0] 3 3 3 5 3" xfId="1630"/>
    <cellStyle name="쉼표 [0] 3 3 3 5 3 2" xfId="2910"/>
    <cellStyle name="쉼표 [0] 3 3 3 5 3 2 2" xfId="6310"/>
    <cellStyle name="쉼표 [0] 3 3 3 5 3 2 2 2" xfId="23050"/>
    <cellStyle name="쉼표 [0] 3 3 3 5 3 2 2 3" xfId="39770"/>
    <cellStyle name="쉼표 [0] 3 3 3 5 3 2 3" xfId="9730"/>
    <cellStyle name="쉼표 [0] 3 3 3 5 3 2 3 2" xfId="26470"/>
    <cellStyle name="쉼표 [0] 3 3 3 5 3 2 3 3" xfId="43190"/>
    <cellStyle name="쉼표 [0] 3 3 3 5 3 2 4" xfId="13150"/>
    <cellStyle name="쉼표 [0] 3 3 3 5 3 2 4 2" xfId="29890"/>
    <cellStyle name="쉼표 [0] 3 3 3 5 3 2 4 3" xfId="46610"/>
    <cellStyle name="쉼표 [0] 3 3 3 5 3 2 5" xfId="16570"/>
    <cellStyle name="쉼표 [0] 3 3 3 5 3 2 5 2" xfId="33310"/>
    <cellStyle name="쉼표 [0] 3 3 3 5 3 2 5 3" xfId="50030"/>
    <cellStyle name="쉼표 [0] 3 3 3 5 3 2 6" xfId="20054"/>
    <cellStyle name="쉼표 [0] 3 3 3 5 3 2 7" xfId="36370"/>
    <cellStyle name="쉼표 [0] 3 3 3 5 3 3" xfId="5030"/>
    <cellStyle name="쉼표 [0] 3 3 3 5 3 3 2" xfId="21770"/>
    <cellStyle name="쉼표 [0] 3 3 3 5 3 3 3" xfId="38490"/>
    <cellStyle name="쉼표 [0] 3 3 3 5 3 4" xfId="8450"/>
    <cellStyle name="쉼표 [0] 3 3 3 5 3 4 2" xfId="25190"/>
    <cellStyle name="쉼표 [0] 3 3 3 5 3 4 3" xfId="41910"/>
    <cellStyle name="쉼표 [0] 3 3 3 5 3 5" xfId="11870"/>
    <cellStyle name="쉼표 [0] 3 3 3 5 3 5 2" xfId="28610"/>
    <cellStyle name="쉼표 [0] 3 3 3 5 3 5 3" xfId="45330"/>
    <cellStyle name="쉼표 [0] 3 3 3 5 3 6" xfId="15290"/>
    <cellStyle name="쉼표 [0] 3 3 3 5 3 6 2" xfId="32030"/>
    <cellStyle name="쉼표 [0] 3 3 3 5 3 6 3" xfId="48750"/>
    <cellStyle name="쉼표 [0] 3 3 3 5 3 7" xfId="18774"/>
    <cellStyle name="쉼표 [0] 3 3 3 5 3 8" xfId="35090"/>
    <cellStyle name="쉼표 [0] 3 3 3 5 4" xfId="2050"/>
    <cellStyle name="쉼표 [0] 3 3 3 5 4 2" xfId="5450"/>
    <cellStyle name="쉼표 [0] 3 3 3 5 4 2 2" xfId="22190"/>
    <cellStyle name="쉼표 [0] 3 3 3 5 4 2 3" xfId="38910"/>
    <cellStyle name="쉼표 [0] 3 3 3 5 4 3" xfId="8870"/>
    <cellStyle name="쉼표 [0] 3 3 3 5 4 3 2" xfId="25610"/>
    <cellStyle name="쉼표 [0] 3 3 3 5 4 3 3" xfId="42330"/>
    <cellStyle name="쉼표 [0] 3 3 3 5 4 4" xfId="12290"/>
    <cellStyle name="쉼표 [0] 3 3 3 5 4 4 2" xfId="29030"/>
    <cellStyle name="쉼표 [0] 3 3 3 5 4 4 3" xfId="45750"/>
    <cellStyle name="쉼표 [0] 3 3 3 5 4 5" xfId="15710"/>
    <cellStyle name="쉼표 [0] 3 3 3 5 4 5 2" xfId="32450"/>
    <cellStyle name="쉼표 [0] 3 3 3 5 4 5 3" xfId="49170"/>
    <cellStyle name="쉼표 [0] 3 3 3 5 4 6" xfId="19194"/>
    <cellStyle name="쉼표 [0] 3 3 3 5 4 7" xfId="35510"/>
    <cellStyle name="쉼표 [0] 3 3 3 5 5" xfId="3370"/>
    <cellStyle name="쉼표 [0] 3 3 3 5 5 2" xfId="6770"/>
    <cellStyle name="쉼표 [0] 3 3 3 5 5 2 2" xfId="23510"/>
    <cellStyle name="쉼표 [0] 3 3 3 5 5 2 3" xfId="40230"/>
    <cellStyle name="쉼표 [0] 3 3 3 5 5 3" xfId="10190"/>
    <cellStyle name="쉼표 [0] 3 3 3 5 5 3 2" xfId="26930"/>
    <cellStyle name="쉼표 [0] 3 3 3 5 5 3 3" xfId="43650"/>
    <cellStyle name="쉼표 [0] 3 3 3 5 5 4" xfId="13610"/>
    <cellStyle name="쉼표 [0] 3 3 3 5 5 4 2" xfId="30350"/>
    <cellStyle name="쉼표 [0] 3 3 3 5 5 4 3" xfId="47070"/>
    <cellStyle name="쉼표 [0] 3 3 3 5 5 5" xfId="17030"/>
    <cellStyle name="쉼표 [0] 3 3 3 5 5 5 2" xfId="33770"/>
    <cellStyle name="쉼표 [0] 3 3 3 5 5 5 3" xfId="50490"/>
    <cellStyle name="쉼표 [0] 3 3 3 5 5 6" xfId="20514"/>
    <cellStyle name="쉼표 [0] 3 3 3 5 5 7" xfId="36830"/>
    <cellStyle name="쉼표 [0] 3 3 3 5 6" xfId="4190"/>
    <cellStyle name="쉼표 [0] 3 3 3 5 6 2" xfId="7610"/>
    <cellStyle name="쉼표 [0] 3 3 3 5 6 2 2" xfId="24350"/>
    <cellStyle name="쉼표 [0] 3 3 3 5 6 2 3" xfId="41070"/>
    <cellStyle name="쉼표 [0] 3 3 3 5 6 3" xfId="11030"/>
    <cellStyle name="쉼표 [0] 3 3 3 5 6 3 2" xfId="27770"/>
    <cellStyle name="쉼표 [0] 3 3 3 5 6 3 3" xfId="44490"/>
    <cellStyle name="쉼표 [0] 3 3 3 5 6 4" xfId="14450"/>
    <cellStyle name="쉼표 [0] 3 3 3 5 6 4 2" xfId="31190"/>
    <cellStyle name="쉼표 [0] 3 3 3 5 6 4 3" xfId="47910"/>
    <cellStyle name="쉼표 [0] 3 3 3 5 6 5" xfId="17934"/>
    <cellStyle name="쉼표 [0] 3 3 3 5 6 6" xfId="37650"/>
    <cellStyle name="쉼표 [0] 3 3 3 5 7" xfId="3790"/>
    <cellStyle name="쉼표 [0] 3 3 3 5 7 2" xfId="20930"/>
    <cellStyle name="쉼표 [0] 3 3 3 5 7 3" xfId="37250"/>
    <cellStyle name="쉼표 [0] 3 3 3 5 8" xfId="7190"/>
    <cellStyle name="쉼표 [0] 3 3 3 5 8 2" xfId="23930"/>
    <cellStyle name="쉼표 [0] 3 3 3 5 8 3" xfId="40650"/>
    <cellStyle name="쉼표 [0] 3 3 3 5 9" xfId="10610"/>
    <cellStyle name="쉼표 [0] 3 3 3 5 9 2" xfId="27350"/>
    <cellStyle name="쉼표 [0] 3 3 3 5 9 3" xfId="44070"/>
    <cellStyle name="쉼표 [0] 3 3 3 6" xfId="1030"/>
    <cellStyle name="쉼표 [0] 3 3 3 6 2" xfId="2310"/>
    <cellStyle name="쉼표 [0] 3 3 3 6 2 2" xfId="5710"/>
    <cellStyle name="쉼표 [0] 3 3 3 6 2 2 2" xfId="22450"/>
    <cellStyle name="쉼표 [0] 3 3 3 6 2 2 3" xfId="39170"/>
    <cellStyle name="쉼표 [0] 3 3 3 6 2 3" xfId="9130"/>
    <cellStyle name="쉼표 [0] 3 3 3 6 2 3 2" xfId="25870"/>
    <cellStyle name="쉼표 [0] 3 3 3 6 2 3 3" xfId="42590"/>
    <cellStyle name="쉼표 [0] 3 3 3 6 2 4" xfId="12550"/>
    <cellStyle name="쉼표 [0] 3 3 3 6 2 4 2" xfId="29290"/>
    <cellStyle name="쉼표 [0] 3 3 3 6 2 4 3" xfId="46010"/>
    <cellStyle name="쉼표 [0] 3 3 3 6 2 5" xfId="15970"/>
    <cellStyle name="쉼표 [0] 3 3 3 6 2 5 2" xfId="32710"/>
    <cellStyle name="쉼표 [0] 3 3 3 6 2 5 3" xfId="49430"/>
    <cellStyle name="쉼표 [0] 3 3 3 6 2 6" xfId="19454"/>
    <cellStyle name="쉼표 [0] 3 3 3 6 2 7" xfId="35770"/>
    <cellStyle name="쉼표 [0] 3 3 3 6 3" xfId="4430"/>
    <cellStyle name="쉼표 [0] 3 3 3 6 3 2" xfId="21170"/>
    <cellStyle name="쉼표 [0] 3 3 3 6 3 3" xfId="37890"/>
    <cellStyle name="쉼표 [0] 3 3 3 6 4" xfId="7850"/>
    <cellStyle name="쉼표 [0] 3 3 3 6 4 2" xfId="24590"/>
    <cellStyle name="쉼표 [0] 3 3 3 6 4 3" xfId="41310"/>
    <cellStyle name="쉼표 [0] 3 3 3 6 5" xfId="11270"/>
    <cellStyle name="쉼표 [0] 3 3 3 6 5 2" xfId="28010"/>
    <cellStyle name="쉼표 [0] 3 3 3 6 5 3" xfId="44730"/>
    <cellStyle name="쉼표 [0] 3 3 3 6 6" xfId="14690"/>
    <cellStyle name="쉼표 [0] 3 3 3 6 6 2" xfId="31430"/>
    <cellStyle name="쉼표 [0] 3 3 3 6 6 3" xfId="48150"/>
    <cellStyle name="쉼표 [0] 3 3 3 6 7" xfId="18174"/>
    <cellStyle name="쉼표 [0] 3 3 3 6 8" xfId="34490"/>
    <cellStyle name="쉼표 [0] 3 3 3 7" xfId="1450"/>
    <cellStyle name="쉼표 [0] 3 3 3 7 2" xfId="2730"/>
    <cellStyle name="쉼표 [0] 3 3 3 7 2 2" xfId="6130"/>
    <cellStyle name="쉼표 [0] 3 3 3 7 2 2 2" xfId="22870"/>
    <cellStyle name="쉼표 [0] 3 3 3 7 2 2 3" xfId="39590"/>
    <cellStyle name="쉼표 [0] 3 3 3 7 2 3" xfId="9550"/>
    <cellStyle name="쉼표 [0] 3 3 3 7 2 3 2" xfId="26290"/>
    <cellStyle name="쉼표 [0] 3 3 3 7 2 3 3" xfId="43010"/>
    <cellStyle name="쉼표 [0] 3 3 3 7 2 4" xfId="12970"/>
    <cellStyle name="쉼표 [0] 3 3 3 7 2 4 2" xfId="29710"/>
    <cellStyle name="쉼표 [0] 3 3 3 7 2 4 3" xfId="46430"/>
    <cellStyle name="쉼표 [0] 3 3 3 7 2 5" xfId="16390"/>
    <cellStyle name="쉼표 [0] 3 3 3 7 2 5 2" xfId="33130"/>
    <cellStyle name="쉼표 [0] 3 3 3 7 2 5 3" xfId="49850"/>
    <cellStyle name="쉼표 [0] 3 3 3 7 2 6" xfId="19874"/>
    <cellStyle name="쉼표 [0] 3 3 3 7 2 7" xfId="36190"/>
    <cellStyle name="쉼표 [0] 3 3 3 7 3" xfId="4850"/>
    <cellStyle name="쉼표 [0] 3 3 3 7 3 2" xfId="21590"/>
    <cellStyle name="쉼표 [0] 3 3 3 7 3 3" xfId="38310"/>
    <cellStyle name="쉼표 [0] 3 3 3 7 4" xfId="8270"/>
    <cellStyle name="쉼표 [0] 3 3 3 7 4 2" xfId="25010"/>
    <cellStyle name="쉼표 [0] 3 3 3 7 4 3" xfId="41730"/>
    <cellStyle name="쉼표 [0] 3 3 3 7 5" xfId="11690"/>
    <cellStyle name="쉼표 [0] 3 3 3 7 5 2" xfId="28430"/>
    <cellStyle name="쉼표 [0] 3 3 3 7 5 3" xfId="45150"/>
    <cellStyle name="쉼표 [0] 3 3 3 7 6" xfId="15110"/>
    <cellStyle name="쉼표 [0] 3 3 3 7 6 2" xfId="31850"/>
    <cellStyle name="쉼표 [0] 3 3 3 7 6 3" xfId="48570"/>
    <cellStyle name="쉼표 [0] 3 3 3 7 7" xfId="18594"/>
    <cellStyle name="쉼표 [0] 3 3 3 7 8" xfId="34910"/>
    <cellStyle name="쉼표 [0] 3 3 3 8" xfId="1870"/>
    <cellStyle name="쉼표 [0] 3 3 3 8 2" xfId="5270"/>
    <cellStyle name="쉼표 [0] 3 3 3 8 2 2" xfId="22010"/>
    <cellStyle name="쉼표 [0] 3 3 3 8 2 3" xfId="38730"/>
    <cellStyle name="쉼표 [0] 3 3 3 8 3" xfId="8690"/>
    <cellStyle name="쉼표 [0] 3 3 3 8 3 2" xfId="25430"/>
    <cellStyle name="쉼표 [0] 3 3 3 8 3 3" xfId="42150"/>
    <cellStyle name="쉼표 [0] 3 3 3 8 4" xfId="12110"/>
    <cellStyle name="쉼표 [0] 3 3 3 8 4 2" xfId="28850"/>
    <cellStyle name="쉼표 [0] 3 3 3 8 4 3" xfId="45570"/>
    <cellStyle name="쉼표 [0] 3 3 3 8 5" xfId="15530"/>
    <cellStyle name="쉼표 [0] 3 3 3 8 5 2" xfId="32270"/>
    <cellStyle name="쉼표 [0] 3 3 3 8 5 3" xfId="48990"/>
    <cellStyle name="쉼표 [0] 3 3 3 8 6" xfId="19014"/>
    <cellStyle name="쉼표 [0] 3 3 3 8 7" xfId="35330"/>
    <cellStyle name="쉼표 [0] 3 3 3 9" xfId="3150"/>
    <cellStyle name="쉼표 [0] 3 3 3 9 2" xfId="6550"/>
    <cellStyle name="쉼표 [0] 3 3 3 9 2 2" xfId="23290"/>
    <cellStyle name="쉼표 [0] 3 3 3 9 2 3" xfId="40010"/>
    <cellStyle name="쉼표 [0] 3 3 3 9 3" xfId="9970"/>
    <cellStyle name="쉼표 [0] 3 3 3 9 3 2" xfId="26710"/>
    <cellStyle name="쉼표 [0] 3 3 3 9 3 3" xfId="43430"/>
    <cellStyle name="쉼표 [0] 3 3 3 9 4" xfId="13390"/>
    <cellStyle name="쉼표 [0] 3 3 3 9 4 2" xfId="30130"/>
    <cellStyle name="쉼표 [0] 3 3 3 9 4 3" xfId="46850"/>
    <cellStyle name="쉼표 [0] 3 3 3 9 5" xfId="16810"/>
    <cellStyle name="쉼표 [0] 3 3 3 9 5 2" xfId="33550"/>
    <cellStyle name="쉼표 [0] 3 3 3 9 5 3" xfId="50270"/>
    <cellStyle name="쉼표 [0] 3 3 3 9 6" xfId="20294"/>
    <cellStyle name="쉼표 [0] 3 3 3 9 7" xfId="36610"/>
    <cellStyle name="쉼표 [0] 3 3 4" xfId="603"/>
    <cellStyle name="쉼표 [0] 3 3 4 10" xfId="10450"/>
    <cellStyle name="쉼표 [0] 3 3 4 10 2" xfId="27190"/>
    <cellStyle name="쉼표 [0] 3 3 4 10 3" xfId="43910"/>
    <cellStyle name="쉼표 [0] 3 3 4 11" xfId="13870"/>
    <cellStyle name="쉼표 [0] 3 3 4 11 2" xfId="30610"/>
    <cellStyle name="쉼표 [0] 3 3 4 11 3" xfId="47330"/>
    <cellStyle name="쉼표 [0] 3 3 4 12" xfId="17354"/>
    <cellStyle name="쉼표 [0] 3 3 4 13" xfId="34090"/>
    <cellStyle name="쉼표 [0] 3 3 4 2" xfId="823"/>
    <cellStyle name="쉼표 [0] 3 3 4 2 10" xfId="14090"/>
    <cellStyle name="쉼표 [0] 3 3 4 2 10 2" xfId="30830"/>
    <cellStyle name="쉼표 [0] 3 3 4 2 10 3" xfId="47550"/>
    <cellStyle name="쉼표 [0] 3 3 4 2 11" xfId="17574"/>
    <cellStyle name="쉼표 [0] 3 3 4 2 12" xfId="34310"/>
    <cellStyle name="쉼표 [0] 3 3 4 2 2" xfId="1290"/>
    <cellStyle name="쉼표 [0] 3 3 4 2 2 2" xfId="2570"/>
    <cellStyle name="쉼표 [0] 3 3 4 2 2 2 2" xfId="5970"/>
    <cellStyle name="쉼표 [0] 3 3 4 2 2 2 2 2" xfId="22710"/>
    <cellStyle name="쉼표 [0] 3 3 4 2 2 2 2 3" xfId="39430"/>
    <cellStyle name="쉼표 [0] 3 3 4 2 2 2 3" xfId="9390"/>
    <cellStyle name="쉼표 [0] 3 3 4 2 2 2 3 2" xfId="26130"/>
    <cellStyle name="쉼표 [0] 3 3 4 2 2 2 3 3" xfId="42850"/>
    <cellStyle name="쉼표 [0] 3 3 4 2 2 2 4" xfId="12810"/>
    <cellStyle name="쉼표 [0] 3 3 4 2 2 2 4 2" xfId="29550"/>
    <cellStyle name="쉼표 [0] 3 3 4 2 2 2 4 3" xfId="46270"/>
    <cellStyle name="쉼표 [0] 3 3 4 2 2 2 5" xfId="16230"/>
    <cellStyle name="쉼표 [0] 3 3 4 2 2 2 5 2" xfId="32970"/>
    <cellStyle name="쉼표 [0] 3 3 4 2 2 2 5 3" xfId="49690"/>
    <cellStyle name="쉼표 [0] 3 3 4 2 2 2 6" xfId="19714"/>
    <cellStyle name="쉼표 [0] 3 3 4 2 2 2 7" xfId="36030"/>
    <cellStyle name="쉼표 [0] 3 3 4 2 2 3" xfId="4690"/>
    <cellStyle name="쉼표 [0] 3 3 4 2 2 3 2" xfId="21430"/>
    <cellStyle name="쉼표 [0] 3 3 4 2 2 3 3" xfId="38150"/>
    <cellStyle name="쉼표 [0] 3 3 4 2 2 4" xfId="8110"/>
    <cellStyle name="쉼표 [0] 3 3 4 2 2 4 2" xfId="24850"/>
    <cellStyle name="쉼표 [0] 3 3 4 2 2 4 3" xfId="41570"/>
    <cellStyle name="쉼표 [0] 3 3 4 2 2 5" xfId="11530"/>
    <cellStyle name="쉼표 [0] 3 3 4 2 2 5 2" xfId="28270"/>
    <cellStyle name="쉼표 [0] 3 3 4 2 2 5 3" xfId="44990"/>
    <cellStyle name="쉼표 [0] 3 3 4 2 2 6" xfId="14950"/>
    <cellStyle name="쉼표 [0] 3 3 4 2 2 6 2" xfId="31690"/>
    <cellStyle name="쉼표 [0] 3 3 4 2 2 6 3" xfId="48410"/>
    <cellStyle name="쉼표 [0] 3 3 4 2 2 7" xfId="18434"/>
    <cellStyle name="쉼표 [0] 3 3 4 2 2 8" xfId="34750"/>
    <cellStyle name="쉼표 [0] 3 3 4 2 3" xfId="1690"/>
    <cellStyle name="쉼표 [0] 3 3 4 2 3 2" xfId="2970"/>
    <cellStyle name="쉼표 [0] 3 3 4 2 3 2 2" xfId="6370"/>
    <cellStyle name="쉼표 [0] 3 3 4 2 3 2 2 2" xfId="23110"/>
    <cellStyle name="쉼표 [0] 3 3 4 2 3 2 2 3" xfId="39830"/>
    <cellStyle name="쉼표 [0] 3 3 4 2 3 2 3" xfId="9790"/>
    <cellStyle name="쉼표 [0] 3 3 4 2 3 2 3 2" xfId="26530"/>
    <cellStyle name="쉼표 [0] 3 3 4 2 3 2 3 3" xfId="43250"/>
    <cellStyle name="쉼표 [0] 3 3 4 2 3 2 4" xfId="13210"/>
    <cellStyle name="쉼표 [0] 3 3 4 2 3 2 4 2" xfId="29950"/>
    <cellStyle name="쉼표 [0] 3 3 4 2 3 2 4 3" xfId="46670"/>
    <cellStyle name="쉼표 [0] 3 3 4 2 3 2 5" xfId="16630"/>
    <cellStyle name="쉼표 [0] 3 3 4 2 3 2 5 2" xfId="33370"/>
    <cellStyle name="쉼표 [0] 3 3 4 2 3 2 5 3" xfId="50090"/>
    <cellStyle name="쉼표 [0] 3 3 4 2 3 2 6" xfId="20114"/>
    <cellStyle name="쉼표 [0] 3 3 4 2 3 2 7" xfId="36430"/>
    <cellStyle name="쉼표 [0] 3 3 4 2 3 3" xfId="5090"/>
    <cellStyle name="쉼표 [0] 3 3 4 2 3 3 2" xfId="21830"/>
    <cellStyle name="쉼표 [0] 3 3 4 2 3 3 3" xfId="38550"/>
    <cellStyle name="쉼표 [0] 3 3 4 2 3 4" xfId="8510"/>
    <cellStyle name="쉼표 [0] 3 3 4 2 3 4 2" xfId="25250"/>
    <cellStyle name="쉼표 [0] 3 3 4 2 3 4 3" xfId="41970"/>
    <cellStyle name="쉼표 [0] 3 3 4 2 3 5" xfId="11930"/>
    <cellStyle name="쉼표 [0] 3 3 4 2 3 5 2" xfId="28670"/>
    <cellStyle name="쉼표 [0] 3 3 4 2 3 5 3" xfId="45390"/>
    <cellStyle name="쉼표 [0] 3 3 4 2 3 6" xfId="15350"/>
    <cellStyle name="쉼표 [0] 3 3 4 2 3 6 2" xfId="32090"/>
    <cellStyle name="쉼표 [0] 3 3 4 2 3 6 3" xfId="48810"/>
    <cellStyle name="쉼표 [0] 3 3 4 2 3 7" xfId="18834"/>
    <cellStyle name="쉼표 [0] 3 3 4 2 3 8" xfId="35150"/>
    <cellStyle name="쉼표 [0] 3 3 4 2 4" xfId="2110"/>
    <cellStyle name="쉼표 [0] 3 3 4 2 4 2" xfId="5510"/>
    <cellStyle name="쉼표 [0] 3 3 4 2 4 2 2" xfId="22250"/>
    <cellStyle name="쉼표 [0] 3 3 4 2 4 2 3" xfId="38970"/>
    <cellStyle name="쉼표 [0] 3 3 4 2 4 3" xfId="8930"/>
    <cellStyle name="쉼표 [0] 3 3 4 2 4 3 2" xfId="25670"/>
    <cellStyle name="쉼표 [0] 3 3 4 2 4 3 3" xfId="42390"/>
    <cellStyle name="쉼표 [0] 3 3 4 2 4 4" xfId="12350"/>
    <cellStyle name="쉼표 [0] 3 3 4 2 4 4 2" xfId="29090"/>
    <cellStyle name="쉼표 [0] 3 3 4 2 4 4 3" xfId="45810"/>
    <cellStyle name="쉼표 [0] 3 3 4 2 4 5" xfId="15770"/>
    <cellStyle name="쉼표 [0] 3 3 4 2 4 5 2" xfId="32510"/>
    <cellStyle name="쉼표 [0] 3 3 4 2 4 5 3" xfId="49230"/>
    <cellStyle name="쉼표 [0] 3 3 4 2 4 6" xfId="19254"/>
    <cellStyle name="쉼표 [0] 3 3 4 2 4 7" xfId="35570"/>
    <cellStyle name="쉼표 [0] 3 3 4 2 5" xfId="3430"/>
    <cellStyle name="쉼표 [0] 3 3 4 2 5 2" xfId="6830"/>
    <cellStyle name="쉼표 [0] 3 3 4 2 5 2 2" xfId="23570"/>
    <cellStyle name="쉼표 [0] 3 3 4 2 5 2 3" xfId="40290"/>
    <cellStyle name="쉼표 [0] 3 3 4 2 5 3" xfId="10250"/>
    <cellStyle name="쉼표 [0] 3 3 4 2 5 3 2" xfId="26990"/>
    <cellStyle name="쉼표 [0] 3 3 4 2 5 3 3" xfId="43710"/>
    <cellStyle name="쉼표 [0] 3 3 4 2 5 4" xfId="13670"/>
    <cellStyle name="쉼표 [0] 3 3 4 2 5 4 2" xfId="30410"/>
    <cellStyle name="쉼표 [0] 3 3 4 2 5 4 3" xfId="47130"/>
    <cellStyle name="쉼표 [0] 3 3 4 2 5 5" xfId="17090"/>
    <cellStyle name="쉼표 [0] 3 3 4 2 5 5 2" xfId="33830"/>
    <cellStyle name="쉼표 [0] 3 3 4 2 5 5 3" xfId="50550"/>
    <cellStyle name="쉼표 [0] 3 3 4 2 5 6" xfId="20574"/>
    <cellStyle name="쉼표 [0] 3 3 4 2 5 7" xfId="36890"/>
    <cellStyle name="쉼표 [0] 3 3 4 2 6" xfId="4250"/>
    <cellStyle name="쉼표 [0] 3 3 4 2 6 2" xfId="7670"/>
    <cellStyle name="쉼표 [0] 3 3 4 2 6 2 2" xfId="24410"/>
    <cellStyle name="쉼표 [0] 3 3 4 2 6 2 3" xfId="41130"/>
    <cellStyle name="쉼표 [0] 3 3 4 2 6 3" xfId="11090"/>
    <cellStyle name="쉼표 [0] 3 3 4 2 6 3 2" xfId="27830"/>
    <cellStyle name="쉼표 [0] 3 3 4 2 6 3 3" xfId="44550"/>
    <cellStyle name="쉼표 [0] 3 3 4 2 6 4" xfId="14510"/>
    <cellStyle name="쉼표 [0] 3 3 4 2 6 4 2" xfId="31250"/>
    <cellStyle name="쉼표 [0] 3 3 4 2 6 4 3" xfId="47970"/>
    <cellStyle name="쉼표 [0] 3 3 4 2 6 5" xfId="17994"/>
    <cellStyle name="쉼표 [0] 3 3 4 2 6 6" xfId="37710"/>
    <cellStyle name="쉼표 [0] 3 3 4 2 7" xfId="3850"/>
    <cellStyle name="쉼표 [0] 3 3 4 2 7 2" xfId="20990"/>
    <cellStyle name="쉼표 [0] 3 3 4 2 7 3" xfId="37310"/>
    <cellStyle name="쉼표 [0] 3 3 4 2 8" xfId="7250"/>
    <cellStyle name="쉼표 [0] 3 3 4 2 8 2" xfId="23990"/>
    <cellStyle name="쉼표 [0] 3 3 4 2 8 3" xfId="40710"/>
    <cellStyle name="쉼표 [0] 3 3 4 2 9" xfId="10670"/>
    <cellStyle name="쉼표 [0] 3 3 4 2 9 2" xfId="27410"/>
    <cellStyle name="쉼표 [0] 3 3 4 2 9 3" xfId="44130"/>
    <cellStyle name="쉼표 [0] 3 3 4 3" xfId="1130"/>
    <cellStyle name="쉼표 [0] 3 3 4 3 2" xfId="2410"/>
    <cellStyle name="쉼표 [0] 3 3 4 3 2 2" xfId="5810"/>
    <cellStyle name="쉼표 [0] 3 3 4 3 2 2 2" xfId="22550"/>
    <cellStyle name="쉼표 [0] 3 3 4 3 2 2 3" xfId="39270"/>
    <cellStyle name="쉼표 [0] 3 3 4 3 2 3" xfId="9230"/>
    <cellStyle name="쉼표 [0] 3 3 4 3 2 3 2" xfId="25970"/>
    <cellStyle name="쉼표 [0] 3 3 4 3 2 3 3" xfId="42690"/>
    <cellStyle name="쉼표 [0] 3 3 4 3 2 4" xfId="12650"/>
    <cellStyle name="쉼표 [0] 3 3 4 3 2 4 2" xfId="29390"/>
    <cellStyle name="쉼표 [0] 3 3 4 3 2 4 3" xfId="46110"/>
    <cellStyle name="쉼표 [0] 3 3 4 3 2 5" xfId="16070"/>
    <cellStyle name="쉼표 [0] 3 3 4 3 2 5 2" xfId="32810"/>
    <cellStyle name="쉼표 [0] 3 3 4 3 2 5 3" xfId="49530"/>
    <cellStyle name="쉼표 [0] 3 3 4 3 2 6" xfId="19554"/>
    <cellStyle name="쉼표 [0] 3 3 4 3 2 7" xfId="35870"/>
    <cellStyle name="쉼표 [0] 3 3 4 3 3" xfId="4530"/>
    <cellStyle name="쉼표 [0] 3 3 4 3 3 2" xfId="21270"/>
    <cellStyle name="쉼표 [0] 3 3 4 3 3 3" xfId="37990"/>
    <cellStyle name="쉼표 [0] 3 3 4 3 4" xfId="7950"/>
    <cellStyle name="쉼표 [0] 3 3 4 3 4 2" xfId="24690"/>
    <cellStyle name="쉼표 [0] 3 3 4 3 4 3" xfId="41410"/>
    <cellStyle name="쉼표 [0] 3 3 4 3 5" xfId="11370"/>
    <cellStyle name="쉼표 [0] 3 3 4 3 5 2" xfId="28110"/>
    <cellStyle name="쉼표 [0] 3 3 4 3 5 3" xfId="44830"/>
    <cellStyle name="쉼표 [0] 3 3 4 3 6" xfId="14790"/>
    <cellStyle name="쉼표 [0] 3 3 4 3 6 2" xfId="31530"/>
    <cellStyle name="쉼표 [0] 3 3 4 3 6 3" xfId="48250"/>
    <cellStyle name="쉼표 [0] 3 3 4 3 7" xfId="18274"/>
    <cellStyle name="쉼표 [0] 3 3 4 3 8" xfId="34590"/>
    <cellStyle name="쉼표 [0] 3 3 4 4" xfId="1470"/>
    <cellStyle name="쉼표 [0] 3 3 4 4 2" xfId="2750"/>
    <cellStyle name="쉼표 [0] 3 3 4 4 2 2" xfId="6150"/>
    <cellStyle name="쉼표 [0] 3 3 4 4 2 2 2" xfId="22890"/>
    <cellStyle name="쉼표 [0] 3 3 4 4 2 2 3" xfId="39610"/>
    <cellStyle name="쉼표 [0] 3 3 4 4 2 3" xfId="9570"/>
    <cellStyle name="쉼표 [0] 3 3 4 4 2 3 2" xfId="26310"/>
    <cellStyle name="쉼표 [0] 3 3 4 4 2 3 3" xfId="43030"/>
    <cellStyle name="쉼표 [0] 3 3 4 4 2 4" xfId="12990"/>
    <cellStyle name="쉼표 [0] 3 3 4 4 2 4 2" xfId="29730"/>
    <cellStyle name="쉼표 [0] 3 3 4 4 2 4 3" xfId="46450"/>
    <cellStyle name="쉼표 [0] 3 3 4 4 2 5" xfId="16410"/>
    <cellStyle name="쉼표 [0] 3 3 4 4 2 5 2" xfId="33150"/>
    <cellStyle name="쉼표 [0] 3 3 4 4 2 5 3" xfId="49870"/>
    <cellStyle name="쉼표 [0] 3 3 4 4 2 6" xfId="19894"/>
    <cellStyle name="쉼표 [0] 3 3 4 4 2 7" xfId="36210"/>
    <cellStyle name="쉼표 [0] 3 3 4 4 3" xfId="4870"/>
    <cellStyle name="쉼표 [0] 3 3 4 4 3 2" xfId="21610"/>
    <cellStyle name="쉼표 [0] 3 3 4 4 3 3" xfId="38330"/>
    <cellStyle name="쉼표 [0] 3 3 4 4 4" xfId="8290"/>
    <cellStyle name="쉼표 [0] 3 3 4 4 4 2" xfId="25030"/>
    <cellStyle name="쉼표 [0] 3 3 4 4 4 3" xfId="41750"/>
    <cellStyle name="쉼표 [0] 3 3 4 4 5" xfId="11710"/>
    <cellStyle name="쉼표 [0] 3 3 4 4 5 2" xfId="28450"/>
    <cellStyle name="쉼표 [0] 3 3 4 4 5 3" xfId="45170"/>
    <cellStyle name="쉼표 [0] 3 3 4 4 6" xfId="15130"/>
    <cellStyle name="쉼표 [0] 3 3 4 4 6 2" xfId="31870"/>
    <cellStyle name="쉼표 [0] 3 3 4 4 6 3" xfId="48590"/>
    <cellStyle name="쉼표 [0] 3 3 4 4 7" xfId="18614"/>
    <cellStyle name="쉼표 [0] 3 3 4 4 8" xfId="34930"/>
    <cellStyle name="쉼표 [0] 3 3 4 5" xfId="1890"/>
    <cellStyle name="쉼표 [0] 3 3 4 5 2" xfId="5290"/>
    <cellStyle name="쉼표 [0] 3 3 4 5 2 2" xfId="22030"/>
    <cellStyle name="쉼표 [0] 3 3 4 5 2 3" xfId="38750"/>
    <cellStyle name="쉼표 [0] 3 3 4 5 3" xfId="8710"/>
    <cellStyle name="쉼표 [0] 3 3 4 5 3 2" xfId="25450"/>
    <cellStyle name="쉼표 [0] 3 3 4 5 3 3" xfId="42170"/>
    <cellStyle name="쉼표 [0] 3 3 4 5 4" xfId="12130"/>
    <cellStyle name="쉼표 [0] 3 3 4 5 4 2" xfId="28870"/>
    <cellStyle name="쉼표 [0] 3 3 4 5 4 3" xfId="45590"/>
    <cellStyle name="쉼표 [0] 3 3 4 5 5" xfId="15550"/>
    <cellStyle name="쉼표 [0] 3 3 4 5 5 2" xfId="32290"/>
    <cellStyle name="쉼표 [0] 3 3 4 5 5 3" xfId="49010"/>
    <cellStyle name="쉼표 [0] 3 3 4 5 6" xfId="19034"/>
    <cellStyle name="쉼표 [0] 3 3 4 5 7" xfId="35350"/>
    <cellStyle name="쉼표 [0] 3 3 4 6" xfId="3210"/>
    <cellStyle name="쉼표 [0] 3 3 4 6 2" xfId="6610"/>
    <cellStyle name="쉼표 [0] 3 3 4 6 2 2" xfId="23350"/>
    <cellStyle name="쉼표 [0] 3 3 4 6 2 3" xfId="40070"/>
    <cellStyle name="쉼표 [0] 3 3 4 6 3" xfId="10030"/>
    <cellStyle name="쉼표 [0] 3 3 4 6 3 2" xfId="26770"/>
    <cellStyle name="쉼표 [0] 3 3 4 6 3 3" xfId="43490"/>
    <cellStyle name="쉼표 [0] 3 3 4 6 4" xfId="13450"/>
    <cellStyle name="쉼표 [0] 3 3 4 6 4 2" xfId="30190"/>
    <cellStyle name="쉼표 [0] 3 3 4 6 4 3" xfId="46910"/>
    <cellStyle name="쉼표 [0] 3 3 4 6 5" xfId="16870"/>
    <cellStyle name="쉼표 [0] 3 3 4 6 5 2" xfId="33610"/>
    <cellStyle name="쉼표 [0] 3 3 4 6 5 3" xfId="50330"/>
    <cellStyle name="쉼표 [0] 3 3 4 6 6" xfId="20354"/>
    <cellStyle name="쉼표 [0] 3 3 4 6 7" xfId="36670"/>
    <cellStyle name="쉼표 [0] 3 3 4 7" xfId="4030"/>
    <cellStyle name="쉼표 [0] 3 3 4 7 2" xfId="7450"/>
    <cellStyle name="쉼표 [0] 3 3 4 7 2 2" xfId="24190"/>
    <cellStyle name="쉼표 [0] 3 3 4 7 2 3" xfId="40910"/>
    <cellStyle name="쉼표 [0] 3 3 4 7 3" xfId="10870"/>
    <cellStyle name="쉼표 [0] 3 3 4 7 3 2" xfId="27610"/>
    <cellStyle name="쉼표 [0] 3 3 4 7 3 3" xfId="44330"/>
    <cellStyle name="쉼표 [0] 3 3 4 7 4" xfId="14290"/>
    <cellStyle name="쉼표 [0] 3 3 4 7 4 2" xfId="31030"/>
    <cellStyle name="쉼표 [0] 3 3 4 7 4 3" xfId="47750"/>
    <cellStyle name="쉼표 [0] 3 3 4 7 5" xfId="17774"/>
    <cellStyle name="쉼표 [0] 3 3 4 7 6" xfId="37490"/>
    <cellStyle name="쉼표 [0] 3 3 4 8" xfId="3630"/>
    <cellStyle name="쉼표 [0] 3 3 4 8 2" xfId="20770"/>
    <cellStyle name="쉼표 [0] 3 3 4 8 3" xfId="37090"/>
    <cellStyle name="쉼표 [0] 3 3 4 9" xfId="7030"/>
    <cellStyle name="쉼표 [0] 3 3 4 9 2" xfId="23770"/>
    <cellStyle name="쉼표 [0] 3 3 4 9 3" xfId="40490"/>
    <cellStyle name="쉼표 [0] 3 3 5" xfId="623"/>
    <cellStyle name="쉼표 [0] 3 3 5 10" xfId="10470"/>
    <cellStyle name="쉼표 [0] 3 3 5 10 2" xfId="27210"/>
    <cellStyle name="쉼표 [0] 3 3 5 10 3" xfId="43930"/>
    <cellStyle name="쉼표 [0] 3 3 5 11" xfId="13890"/>
    <cellStyle name="쉼표 [0] 3 3 5 11 2" xfId="30630"/>
    <cellStyle name="쉼표 [0] 3 3 5 11 3" xfId="47350"/>
    <cellStyle name="쉼표 [0] 3 3 5 12" xfId="17374"/>
    <cellStyle name="쉼표 [0] 3 3 5 13" xfId="34110"/>
    <cellStyle name="쉼표 [0] 3 3 5 2" xfId="843"/>
    <cellStyle name="쉼표 [0] 3 3 5 2 10" xfId="14110"/>
    <cellStyle name="쉼표 [0] 3 3 5 2 10 2" xfId="30850"/>
    <cellStyle name="쉼표 [0] 3 3 5 2 10 3" xfId="47570"/>
    <cellStyle name="쉼표 [0] 3 3 5 2 11" xfId="17594"/>
    <cellStyle name="쉼표 [0] 3 3 5 2 12" xfId="34330"/>
    <cellStyle name="쉼표 [0] 3 3 5 2 2" xfId="1310"/>
    <cellStyle name="쉼표 [0] 3 3 5 2 2 2" xfId="2590"/>
    <cellStyle name="쉼표 [0] 3 3 5 2 2 2 2" xfId="5990"/>
    <cellStyle name="쉼표 [0] 3 3 5 2 2 2 2 2" xfId="22730"/>
    <cellStyle name="쉼표 [0] 3 3 5 2 2 2 2 3" xfId="39450"/>
    <cellStyle name="쉼표 [0] 3 3 5 2 2 2 3" xfId="9410"/>
    <cellStyle name="쉼표 [0] 3 3 5 2 2 2 3 2" xfId="26150"/>
    <cellStyle name="쉼표 [0] 3 3 5 2 2 2 3 3" xfId="42870"/>
    <cellStyle name="쉼표 [0] 3 3 5 2 2 2 4" xfId="12830"/>
    <cellStyle name="쉼표 [0] 3 3 5 2 2 2 4 2" xfId="29570"/>
    <cellStyle name="쉼표 [0] 3 3 5 2 2 2 4 3" xfId="46290"/>
    <cellStyle name="쉼표 [0] 3 3 5 2 2 2 5" xfId="16250"/>
    <cellStyle name="쉼표 [0] 3 3 5 2 2 2 5 2" xfId="32990"/>
    <cellStyle name="쉼표 [0] 3 3 5 2 2 2 5 3" xfId="49710"/>
    <cellStyle name="쉼표 [0] 3 3 5 2 2 2 6" xfId="19734"/>
    <cellStyle name="쉼표 [0] 3 3 5 2 2 2 7" xfId="36050"/>
    <cellStyle name="쉼표 [0] 3 3 5 2 2 3" xfId="4710"/>
    <cellStyle name="쉼표 [0] 3 3 5 2 2 3 2" xfId="21450"/>
    <cellStyle name="쉼표 [0] 3 3 5 2 2 3 3" xfId="38170"/>
    <cellStyle name="쉼표 [0] 3 3 5 2 2 4" xfId="8130"/>
    <cellStyle name="쉼표 [0] 3 3 5 2 2 4 2" xfId="24870"/>
    <cellStyle name="쉼표 [0] 3 3 5 2 2 4 3" xfId="41590"/>
    <cellStyle name="쉼표 [0] 3 3 5 2 2 5" xfId="11550"/>
    <cellStyle name="쉼표 [0] 3 3 5 2 2 5 2" xfId="28290"/>
    <cellStyle name="쉼표 [0] 3 3 5 2 2 5 3" xfId="45010"/>
    <cellStyle name="쉼표 [0] 3 3 5 2 2 6" xfId="14970"/>
    <cellStyle name="쉼표 [0] 3 3 5 2 2 6 2" xfId="31710"/>
    <cellStyle name="쉼표 [0] 3 3 5 2 2 6 3" xfId="48430"/>
    <cellStyle name="쉼표 [0] 3 3 5 2 2 7" xfId="18454"/>
    <cellStyle name="쉼표 [0] 3 3 5 2 2 8" xfId="34770"/>
    <cellStyle name="쉼표 [0] 3 3 5 2 3" xfId="1710"/>
    <cellStyle name="쉼표 [0] 3 3 5 2 3 2" xfId="2990"/>
    <cellStyle name="쉼표 [0] 3 3 5 2 3 2 2" xfId="6390"/>
    <cellStyle name="쉼표 [0] 3 3 5 2 3 2 2 2" xfId="23130"/>
    <cellStyle name="쉼표 [0] 3 3 5 2 3 2 2 3" xfId="39850"/>
    <cellStyle name="쉼표 [0] 3 3 5 2 3 2 3" xfId="9810"/>
    <cellStyle name="쉼표 [0] 3 3 5 2 3 2 3 2" xfId="26550"/>
    <cellStyle name="쉼표 [0] 3 3 5 2 3 2 3 3" xfId="43270"/>
    <cellStyle name="쉼표 [0] 3 3 5 2 3 2 4" xfId="13230"/>
    <cellStyle name="쉼표 [0] 3 3 5 2 3 2 4 2" xfId="29970"/>
    <cellStyle name="쉼표 [0] 3 3 5 2 3 2 4 3" xfId="46690"/>
    <cellStyle name="쉼표 [0] 3 3 5 2 3 2 5" xfId="16650"/>
    <cellStyle name="쉼표 [0] 3 3 5 2 3 2 5 2" xfId="33390"/>
    <cellStyle name="쉼표 [0] 3 3 5 2 3 2 5 3" xfId="50110"/>
    <cellStyle name="쉼표 [0] 3 3 5 2 3 2 6" xfId="20134"/>
    <cellStyle name="쉼표 [0] 3 3 5 2 3 2 7" xfId="36450"/>
    <cellStyle name="쉼표 [0] 3 3 5 2 3 3" xfId="5110"/>
    <cellStyle name="쉼표 [0] 3 3 5 2 3 3 2" xfId="21850"/>
    <cellStyle name="쉼표 [0] 3 3 5 2 3 3 3" xfId="38570"/>
    <cellStyle name="쉼표 [0] 3 3 5 2 3 4" xfId="8530"/>
    <cellStyle name="쉼표 [0] 3 3 5 2 3 4 2" xfId="25270"/>
    <cellStyle name="쉼표 [0] 3 3 5 2 3 4 3" xfId="41990"/>
    <cellStyle name="쉼표 [0] 3 3 5 2 3 5" xfId="11950"/>
    <cellStyle name="쉼표 [0] 3 3 5 2 3 5 2" xfId="28690"/>
    <cellStyle name="쉼표 [0] 3 3 5 2 3 5 3" xfId="45410"/>
    <cellStyle name="쉼표 [0] 3 3 5 2 3 6" xfId="15370"/>
    <cellStyle name="쉼표 [0] 3 3 5 2 3 6 2" xfId="32110"/>
    <cellStyle name="쉼표 [0] 3 3 5 2 3 6 3" xfId="48830"/>
    <cellStyle name="쉼표 [0] 3 3 5 2 3 7" xfId="18854"/>
    <cellStyle name="쉼표 [0] 3 3 5 2 3 8" xfId="35170"/>
    <cellStyle name="쉼표 [0] 3 3 5 2 4" xfId="2130"/>
    <cellStyle name="쉼표 [0] 3 3 5 2 4 2" xfId="5530"/>
    <cellStyle name="쉼표 [0] 3 3 5 2 4 2 2" xfId="22270"/>
    <cellStyle name="쉼표 [0] 3 3 5 2 4 2 3" xfId="38990"/>
    <cellStyle name="쉼표 [0] 3 3 5 2 4 3" xfId="8950"/>
    <cellStyle name="쉼표 [0] 3 3 5 2 4 3 2" xfId="25690"/>
    <cellStyle name="쉼표 [0] 3 3 5 2 4 3 3" xfId="42410"/>
    <cellStyle name="쉼표 [0] 3 3 5 2 4 4" xfId="12370"/>
    <cellStyle name="쉼표 [0] 3 3 5 2 4 4 2" xfId="29110"/>
    <cellStyle name="쉼표 [0] 3 3 5 2 4 4 3" xfId="45830"/>
    <cellStyle name="쉼표 [0] 3 3 5 2 4 5" xfId="15790"/>
    <cellStyle name="쉼표 [0] 3 3 5 2 4 5 2" xfId="32530"/>
    <cellStyle name="쉼표 [0] 3 3 5 2 4 5 3" xfId="49250"/>
    <cellStyle name="쉼표 [0] 3 3 5 2 4 6" xfId="19274"/>
    <cellStyle name="쉼표 [0] 3 3 5 2 4 7" xfId="35590"/>
    <cellStyle name="쉼표 [0] 3 3 5 2 5" xfId="3450"/>
    <cellStyle name="쉼표 [0] 3 3 5 2 5 2" xfId="6850"/>
    <cellStyle name="쉼표 [0] 3 3 5 2 5 2 2" xfId="23590"/>
    <cellStyle name="쉼표 [0] 3 3 5 2 5 2 3" xfId="40310"/>
    <cellStyle name="쉼표 [0] 3 3 5 2 5 3" xfId="10270"/>
    <cellStyle name="쉼표 [0] 3 3 5 2 5 3 2" xfId="27010"/>
    <cellStyle name="쉼표 [0] 3 3 5 2 5 3 3" xfId="43730"/>
    <cellStyle name="쉼표 [0] 3 3 5 2 5 4" xfId="13690"/>
    <cellStyle name="쉼표 [0] 3 3 5 2 5 4 2" xfId="30430"/>
    <cellStyle name="쉼표 [0] 3 3 5 2 5 4 3" xfId="47150"/>
    <cellStyle name="쉼표 [0] 3 3 5 2 5 5" xfId="17110"/>
    <cellStyle name="쉼표 [0] 3 3 5 2 5 5 2" xfId="33850"/>
    <cellStyle name="쉼표 [0] 3 3 5 2 5 5 3" xfId="50570"/>
    <cellStyle name="쉼표 [0] 3 3 5 2 5 6" xfId="20594"/>
    <cellStyle name="쉼표 [0] 3 3 5 2 5 7" xfId="36910"/>
    <cellStyle name="쉼표 [0] 3 3 5 2 6" xfId="4270"/>
    <cellStyle name="쉼표 [0] 3 3 5 2 6 2" xfId="7690"/>
    <cellStyle name="쉼표 [0] 3 3 5 2 6 2 2" xfId="24430"/>
    <cellStyle name="쉼표 [0] 3 3 5 2 6 2 3" xfId="41150"/>
    <cellStyle name="쉼표 [0] 3 3 5 2 6 3" xfId="11110"/>
    <cellStyle name="쉼표 [0] 3 3 5 2 6 3 2" xfId="27850"/>
    <cellStyle name="쉼표 [0] 3 3 5 2 6 3 3" xfId="44570"/>
    <cellStyle name="쉼표 [0] 3 3 5 2 6 4" xfId="14530"/>
    <cellStyle name="쉼표 [0] 3 3 5 2 6 4 2" xfId="31270"/>
    <cellStyle name="쉼표 [0] 3 3 5 2 6 4 3" xfId="47990"/>
    <cellStyle name="쉼표 [0] 3 3 5 2 6 5" xfId="18014"/>
    <cellStyle name="쉼표 [0] 3 3 5 2 6 6" xfId="37730"/>
    <cellStyle name="쉼표 [0] 3 3 5 2 7" xfId="3870"/>
    <cellStyle name="쉼표 [0] 3 3 5 2 7 2" xfId="21010"/>
    <cellStyle name="쉼표 [0] 3 3 5 2 7 3" xfId="37330"/>
    <cellStyle name="쉼표 [0] 3 3 5 2 8" xfId="7270"/>
    <cellStyle name="쉼표 [0] 3 3 5 2 8 2" xfId="24010"/>
    <cellStyle name="쉼표 [0] 3 3 5 2 8 3" xfId="40730"/>
    <cellStyle name="쉼표 [0] 3 3 5 2 9" xfId="10690"/>
    <cellStyle name="쉼표 [0] 3 3 5 2 9 2" xfId="27430"/>
    <cellStyle name="쉼표 [0] 3 3 5 2 9 3" xfId="44150"/>
    <cellStyle name="쉼표 [0] 3 3 5 3" xfId="1150"/>
    <cellStyle name="쉼표 [0] 3 3 5 3 2" xfId="2430"/>
    <cellStyle name="쉼표 [0] 3 3 5 3 2 2" xfId="5830"/>
    <cellStyle name="쉼표 [0] 3 3 5 3 2 2 2" xfId="22570"/>
    <cellStyle name="쉼표 [0] 3 3 5 3 2 2 3" xfId="39290"/>
    <cellStyle name="쉼표 [0] 3 3 5 3 2 3" xfId="9250"/>
    <cellStyle name="쉼표 [0] 3 3 5 3 2 3 2" xfId="25990"/>
    <cellStyle name="쉼표 [0] 3 3 5 3 2 3 3" xfId="42710"/>
    <cellStyle name="쉼표 [0] 3 3 5 3 2 4" xfId="12670"/>
    <cellStyle name="쉼표 [0] 3 3 5 3 2 4 2" xfId="29410"/>
    <cellStyle name="쉼표 [0] 3 3 5 3 2 4 3" xfId="46130"/>
    <cellStyle name="쉼표 [0] 3 3 5 3 2 5" xfId="16090"/>
    <cellStyle name="쉼표 [0] 3 3 5 3 2 5 2" xfId="32830"/>
    <cellStyle name="쉼표 [0] 3 3 5 3 2 5 3" xfId="49550"/>
    <cellStyle name="쉼표 [0] 3 3 5 3 2 6" xfId="19574"/>
    <cellStyle name="쉼표 [0] 3 3 5 3 2 7" xfId="35890"/>
    <cellStyle name="쉼표 [0] 3 3 5 3 3" xfId="4550"/>
    <cellStyle name="쉼표 [0] 3 3 5 3 3 2" xfId="21290"/>
    <cellStyle name="쉼표 [0] 3 3 5 3 3 3" xfId="38010"/>
    <cellStyle name="쉼표 [0] 3 3 5 3 4" xfId="7970"/>
    <cellStyle name="쉼표 [0] 3 3 5 3 4 2" xfId="24710"/>
    <cellStyle name="쉼표 [0] 3 3 5 3 4 3" xfId="41430"/>
    <cellStyle name="쉼표 [0] 3 3 5 3 5" xfId="11390"/>
    <cellStyle name="쉼표 [0] 3 3 5 3 5 2" xfId="28130"/>
    <cellStyle name="쉼표 [0] 3 3 5 3 5 3" xfId="44850"/>
    <cellStyle name="쉼표 [0] 3 3 5 3 6" xfId="14810"/>
    <cellStyle name="쉼표 [0] 3 3 5 3 6 2" xfId="31550"/>
    <cellStyle name="쉼표 [0] 3 3 5 3 6 3" xfId="48270"/>
    <cellStyle name="쉼표 [0] 3 3 5 3 7" xfId="18294"/>
    <cellStyle name="쉼표 [0] 3 3 5 3 8" xfId="34610"/>
    <cellStyle name="쉼표 [0] 3 3 5 4" xfId="1490"/>
    <cellStyle name="쉼표 [0] 3 3 5 4 2" xfId="2770"/>
    <cellStyle name="쉼표 [0] 3 3 5 4 2 2" xfId="6170"/>
    <cellStyle name="쉼표 [0] 3 3 5 4 2 2 2" xfId="22910"/>
    <cellStyle name="쉼표 [0] 3 3 5 4 2 2 3" xfId="39630"/>
    <cellStyle name="쉼표 [0] 3 3 5 4 2 3" xfId="9590"/>
    <cellStyle name="쉼표 [0] 3 3 5 4 2 3 2" xfId="26330"/>
    <cellStyle name="쉼표 [0] 3 3 5 4 2 3 3" xfId="43050"/>
    <cellStyle name="쉼표 [0] 3 3 5 4 2 4" xfId="13010"/>
    <cellStyle name="쉼표 [0] 3 3 5 4 2 4 2" xfId="29750"/>
    <cellStyle name="쉼표 [0] 3 3 5 4 2 4 3" xfId="46470"/>
    <cellStyle name="쉼표 [0] 3 3 5 4 2 5" xfId="16430"/>
    <cellStyle name="쉼표 [0] 3 3 5 4 2 5 2" xfId="33170"/>
    <cellStyle name="쉼표 [0] 3 3 5 4 2 5 3" xfId="49890"/>
    <cellStyle name="쉼표 [0] 3 3 5 4 2 6" xfId="19914"/>
    <cellStyle name="쉼표 [0] 3 3 5 4 2 7" xfId="36230"/>
    <cellStyle name="쉼표 [0] 3 3 5 4 3" xfId="4890"/>
    <cellStyle name="쉼표 [0] 3 3 5 4 3 2" xfId="21630"/>
    <cellStyle name="쉼표 [0] 3 3 5 4 3 3" xfId="38350"/>
    <cellStyle name="쉼표 [0] 3 3 5 4 4" xfId="8310"/>
    <cellStyle name="쉼표 [0] 3 3 5 4 4 2" xfId="25050"/>
    <cellStyle name="쉼표 [0] 3 3 5 4 4 3" xfId="41770"/>
    <cellStyle name="쉼표 [0] 3 3 5 4 5" xfId="11730"/>
    <cellStyle name="쉼표 [0] 3 3 5 4 5 2" xfId="28470"/>
    <cellStyle name="쉼표 [0] 3 3 5 4 5 3" xfId="45190"/>
    <cellStyle name="쉼표 [0] 3 3 5 4 6" xfId="15150"/>
    <cellStyle name="쉼표 [0] 3 3 5 4 6 2" xfId="31890"/>
    <cellStyle name="쉼표 [0] 3 3 5 4 6 3" xfId="48610"/>
    <cellStyle name="쉼표 [0] 3 3 5 4 7" xfId="18634"/>
    <cellStyle name="쉼표 [0] 3 3 5 4 8" xfId="34950"/>
    <cellStyle name="쉼표 [0] 3 3 5 5" xfId="1910"/>
    <cellStyle name="쉼표 [0] 3 3 5 5 2" xfId="5310"/>
    <cellStyle name="쉼표 [0] 3 3 5 5 2 2" xfId="22050"/>
    <cellStyle name="쉼표 [0] 3 3 5 5 2 3" xfId="38770"/>
    <cellStyle name="쉼표 [0] 3 3 5 5 3" xfId="8730"/>
    <cellStyle name="쉼표 [0] 3 3 5 5 3 2" xfId="25470"/>
    <cellStyle name="쉼표 [0] 3 3 5 5 3 3" xfId="42190"/>
    <cellStyle name="쉼표 [0] 3 3 5 5 4" xfId="12150"/>
    <cellStyle name="쉼표 [0] 3 3 5 5 4 2" xfId="28890"/>
    <cellStyle name="쉼표 [0] 3 3 5 5 4 3" xfId="45610"/>
    <cellStyle name="쉼표 [0] 3 3 5 5 5" xfId="15570"/>
    <cellStyle name="쉼표 [0] 3 3 5 5 5 2" xfId="32310"/>
    <cellStyle name="쉼표 [0] 3 3 5 5 5 3" xfId="49030"/>
    <cellStyle name="쉼표 [0] 3 3 5 5 6" xfId="19054"/>
    <cellStyle name="쉼표 [0] 3 3 5 5 7" xfId="35370"/>
    <cellStyle name="쉼표 [0] 3 3 5 6" xfId="3230"/>
    <cellStyle name="쉼표 [0] 3 3 5 6 2" xfId="6630"/>
    <cellStyle name="쉼표 [0] 3 3 5 6 2 2" xfId="23370"/>
    <cellStyle name="쉼표 [0] 3 3 5 6 2 3" xfId="40090"/>
    <cellStyle name="쉼표 [0] 3 3 5 6 3" xfId="10050"/>
    <cellStyle name="쉼표 [0] 3 3 5 6 3 2" xfId="26790"/>
    <cellStyle name="쉼표 [0] 3 3 5 6 3 3" xfId="43510"/>
    <cellStyle name="쉼표 [0] 3 3 5 6 4" xfId="13470"/>
    <cellStyle name="쉼표 [0] 3 3 5 6 4 2" xfId="30210"/>
    <cellStyle name="쉼표 [0] 3 3 5 6 4 3" xfId="46930"/>
    <cellStyle name="쉼표 [0] 3 3 5 6 5" xfId="16890"/>
    <cellStyle name="쉼표 [0] 3 3 5 6 5 2" xfId="33630"/>
    <cellStyle name="쉼표 [0] 3 3 5 6 5 3" xfId="50350"/>
    <cellStyle name="쉼표 [0] 3 3 5 6 6" xfId="20374"/>
    <cellStyle name="쉼표 [0] 3 3 5 6 7" xfId="36690"/>
    <cellStyle name="쉼표 [0] 3 3 5 7" xfId="4050"/>
    <cellStyle name="쉼표 [0] 3 3 5 7 2" xfId="7470"/>
    <cellStyle name="쉼표 [0] 3 3 5 7 2 2" xfId="24210"/>
    <cellStyle name="쉼표 [0] 3 3 5 7 2 3" xfId="40930"/>
    <cellStyle name="쉼표 [0] 3 3 5 7 3" xfId="10890"/>
    <cellStyle name="쉼표 [0] 3 3 5 7 3 2" xfId="27630"/>
    <cellStyle name="쉼표 [0] 3 3 5 7 3 3" xfId="44350"/>
    <cellStyle name="쉼표 [0] 3 3 5 7 4" xfId="14310"/>
    <cellStyle name="쉼표 [0] 3 3 5 7 4 2" xfId="31050"/>
    <cellStyle name="쉼표 [0] 3 3 5 7 4 3" xfId="47770"/>
    <cellStyle name="쉼표 [0] 3 3 5 7 5" xfId="17794"/>
    <cellStyle name="쉼표 [0] 3 3 5 7 6" xfId="37510"/>
    <cellStyle name="쉼표 [0] 3 3 5 8" xfId="3650"/>
    <cellStyle name="쉼표 [0] 3 3 5 8 2" xfId="20790"/>
    <cellStyle name="쉼표 [0] 3 3 5 8 3" xfId="37110"/>
    <cellStyle name="쉼표 [0] 3 3 5 9" xfId="7050"/>
    <cellStyle name="쉼표 [0] 3 3 5 9 2" xfId="23790"/>
    <cellStyle name="쉼표 [0] 3 3 5 9 3" xfId="40510"/>
    <cellStyle name="쉼표 [0] 3 3 6" xfId="643"/>
    <cellStyle name="쉼표 [0] 3 3 6 10" xfId="10490"/>
    <cellStyle name="쉼표 [0] 3 3 6 10 2" xfId="27230"/>
    <cellStyle name="쉼표 [0] 3 3 6 10 3" xfId="43950"/>
    <cellStyle name="쉼표 [0] 3 3 6 11" xfId="13910"/>
    <cellStyle name="쉼표 [0] 3 3 6 11 2" xfId="30650"/>
    <cellStyle name="쉼표 [0] 3 3 6 11 3" xfId="47370"/>
    <cellStyle name="쉼표 [0] 3 3 6 12" xfId="17394"/>
    <cellStyle name="쉼표 [0] 3 3 6 13" xfId="34130"/>
    <cellStyle name="쉼표 [0] 3 3 6 2" xfId="863"/>
    <cellStyle name="쉼표 [0] 3 3 6 2 10" xfId="14130"/>
    <cellStyle name="쉼표 [0] 3 3 6 2 10 2" xfId="30870"/>
    <cellStyle name="쉼표 [0] 3 3 6 2 10 3" xfId="47590"/>
    <cellStyle name="쉼표 [0] 3 3 6 2 11" xfId="17614"/>
    <cellStyle name="쉼표 [0] 3 3 6 2 12" xfId="34350"/>
    <cellStyle name="쉼표 [0] 3 3 6 2 2" xfId="1330"/>
    <cellStyle name="쉼표 [0] 3 3 6 2 2 2" xfId="2610"/>
    <cellStyle name="쉼표 [0] 3 3 6 2 2 2 2" xfId="6010"/>
    <cellStyle name="쉼표 [0] 3 3 6 2 2 2 2 2" xfId="22750"/>
    <cellStyle name="쉼표 [0] 3 3 6 2 2 2 2 3" xfId="39470"/>
    <cellStyle name="쉼표 [0] 3 3 6 2 2 2 3" xfId="9430"/>
    <cellStyle name="쉼표 [0] 3 3 6 2 2 2 3 2" xfId="26170"/>
    <cellStyle name="쉼표 [0] 3 3 6 2 2 2 3 3" xfId="42890"/>
    <cellStyle name="쉼표 [0] 3 3 6 2 2 2 4" xfId="12850"/>
    <cellStyle name="쉼표 [0] 3 3 6 2 2 2 4 2" xfId="29590"/>
    <cellStyle name="쉼표 [0] 3 3 6 2 2 2 4 3" xfId="46310"/>
    <cellStyle name="쉼표 [0] 3 3 6 2 2 2 5" xfId="16270"/>
    <cellStyle name="쉼표 [0] 3 3 6 2 2 2 5 2" xfId="33010"/>
    <cellStyle name="쉼표 [0] 3 3 6 2 2 2 5 3" xfId="49730"/>
    <cellStyle name="쉼표 [0] 3 3 6 2 2 2 6" xfId="19754"/>
    <cellStyle name="쉼표 [0] 3 3 6 2 2 2 7" xfId="36070"/>
    <cellStyle name="쉼표 [0] 3 3 6 2 2 3" xfId="4730"/>
    <cellStyle name="쉼표 [0] 3 3 6 2 2 3 2" xfId="21470"/>
    <cellStyle name="쉼표 [0] 3 3 6 2 2 3 3" xfId="38190"/>
    <cellStyle name="쉼표 [0] 3 3 6 2 2 4" xfId="8150"/>
    <cellStyle name="쉼표 [0] 3 3 6 2 2 4 2" xfId="24890"/>
    <cellStyle name="쉼표 [0] 3 3 6 2 2 4 3" xfId="41610"/>
    <cellStyle name="쉼표 [0] 3 3 6 2 2 5" xfId="11570"/>
    <cellStyle name="쉼표 [0] 3 3 6 2 2 5 2" xfId="28310"/>
    <cellStyle name="쉼표 [0] 3 3 6 2 2 5 3" xfId="45030"/>
    <cellStyle name="쉼표 [0] 3 3 6 2 2 6" xfId="14990"/>
    <cellStyle name="쉼표 [0] 3 3 6 2 2 6 2" xfId="31730"/>
    <cellStyle name="쉼표 [0] 3 3 6 2 2 6 3" xfId="48450"/>
    <cellStyle name="쉼표 [0] 3 3 6 2 2 7" xfId="18474"/>
    <cellStyle name="쉼표 [0] 3 3 6 2 2 8" xfId="34790"/>
    <cellStyle name="쉼표 [0] 3 3 6 2 3" xfId="1730"/>
    <cellStyle name="쉼표 [0] 3 3 6 2 3 2" xfId="3010"/>
    <cellStyle name="쉼표 [0] 3 3 6 2 3 2 2" xfId="6410"/>
    <cellStyle name="쉼표 [0] 3 3 6 2 3 2 2 2" xfId="23150"/>
    <cellStyle name="쉼표 [0] 3 3 6 2 3 2 2 3" xfId="39870"/>
    <cellStyle name="쉼표 [0] 3 3 6 2 3 2 3" xfId="9830"/>
    <cellStyle name="쉼표 [0] 3 3 6 2 3 2 3 2" xfId="26570"/>
    <cellStyle name="쉼표 [0] 3 3 6 2 3 2 3 3" xfId="43290"/>
    <cellStyle name="쉼표 [0] 3 3 6 2 3 2 4" xfId="13250"/>
    <cellStyle name="쉼표 [0] 3 3 6 2 3 2 4 2" xfId="29990"/>
    <cellStyle name="쉼표 [0] 3 3 6 2 3 2 4 3" xfId="46710"/>
    <cellStyle name="쉼표 [0] 3 3 6 2 3 2 5" xfId="16670"/>
    <cellStyle name="쉼표 [0] 3 3 6 2 3 2 5 2" xfId="33410"/>
    <cellStyle name="쉼표 [0] 3 3 6 2 3 2 5 3" xfId="50130"/>
    <cellStyle name="쉼표 [0] 3 3 6 2 3 2 6" xfId="20154"/>
    <cellStyle name="쉼표 [0] 3 3 6 2 3 2 7" xfId="36470"/>
    <cellStyle name="쉼표 [0] 3 3 6 2 3 3" xfId="5130"/>
    <cellStyle name="쉼표 [0] 3 3 6 2 3 3 2" xfId="21870"/>
    <cellStyle name="쉼표 [0] 3 3 6 2 3 3 3" xfId="38590"/>
    <cellStyle name="쉼표 [0] 3 3 6 2 3 4" xfId="8550"/>
    <cellStyle name="쉼표 [0] 3 3 6 2 3 4 2" xfId="25290"/>
    <cellStyle name="쉼표 [0] 3 3 6 2 3 4 3" xfId="42010"/>
    <cellStyle name="쉼표 [0] 3 3 6 2 3 5" xfId="11970"/>
    <cellStyle name="쉼표 [0] 3 3 6 2 3 5 2" xfId="28710"/>
    <cellStyle name="쉼표 [0] 3 3 6 2 3 5 3" xfId="45430"/>
    <cellStyle name="쉼표 [0] 3 3 6 2 3 6" xfId="15390"/>
    <cellStyle name="쉼표 [0] 3 3 6 2 3 6 2" xfId="32130"/>
    <cellStyle name="쉼표 [0] 3 3 6 2 3 6 3" xfId="48850"/>
    <cellStyle name="쉼표 [0] 3 3 6 2 3 7" xfId="18874"/>
    <cellStyle name="쉼표 [0] 3 3 6 2 3 8" xfId="35190"/>
    <cellStyle name="쉼표 [0] 3 3 6 2 4" xfId="2150"/>
    <cellStyle name="쉼표 [0] 3 3 6 2 4 2" xfId="5550"/>
    <cellStyle name="쉼표 [0] 3 3 6 2 4 2 2" xfId="22290"/>
    <cellStyle name="쉼표 [0] 3 3 6 2 4 2 3" xfId="39010"/>
    <cellStyle name="쉼표 [0] 3 3 6 2 4 3" xfId="8970"/>
    <cellStyle name="쉼표 [0] 3 3 6 2 4 3 2" xfId="25710"/>
    <cellStyle name="쉼표 [0] 3 3 6 2 4 3 3" xfId="42430"/>
    <cellStyle name="쉼표 [0] 3 3 6 2 4 4" xfId="12390"/>
    <cellStyle name="쉼표 [0] 3 3 6 2 4 4 2" xfId="29130"/>
    <cellStyle name="쉼표 [0] 3 3 6 2 4 4 3" xfId="45850"/>
    <cellStyle name="쉼표 [0] 3 3 6 2 4 5" xfId="15810"/>
    <cellStyle name="쉼표 [0] 3 3 6 2 4 5 2" xfId="32550"/>
    <cellStyle name="쉼표 [0] 3 3 6 2 4 5 3" xfId="49270"/>
    <cellStyle name="쉼표 [0] 3 3 6 2 4 6" xfId="19294"/>
    <cellStyle name="쉼표 [0] 3 3 6 2 4 7" xfId="35610"/>
    <cellStyle name="쉼표 [0] 3 3 6 2 5" xfId="3470"/>
    <cellStyle name="쉼표 [0] 3 3 6 2 5 2" xfId="6870"/>
    <cellStyle name="쉼표 [0] 3 3 6 2 5 2 2" xfId="23610"/>
    <cellStyle name="쉼표 [0] 3 3 6 2 5 2 3" xfId="40330"/>
    <cellStyle name="쉼표 [0] 3 3 6 2 5 3" xfId="10290"/>
    <cellStyle name="쉼표 [0] 3 3 6 2 5 3 2" xfId="27030"/>
    <cellStyle name="쉼표 [0] 3 3 6 2 5 3 3" xfId="43750"/>
    <cellStyle name="쉼표 [0] 3 3 6 2 5 4" xfId="13710"/>
    <cellStyle name="쉼표 [0] 3 3 6 2 5 4 2" xfId="30450"/>
    <cellStyle name="쉼표 [0] 3 3 6 2 5 4 3" xfId="47170"/>
    <cellStyle name="쉼표 [0] 3 3 6 2 5 5" xfId="17130"/>
    <cellStyle name="쉼표 [0] 3 3 6 2 5 5 2" xfId="33870"/>
    <cellStyle name="쉼표 [0] 3 3 6 2 5 5 3" xfId="50590"/>
    <cellStyle name="쉼표 [0] 3 3 6 2 5 6" xfId="20614"/>
    <cellStyle name="쉼표 [0] 3 3 6 2 5 7" xfId="36930"/>
    <cellStyle name="쉼표 [0] 3 3 6 2 6" xfId="4290"/>
    <cellStyle name="쉼표 [0] 3 3 6 2 6 2" xfId="7710"/>
    <cellStyle name="쉼표 [0] 3 3 6 2 6 2 2" xfId="24450"/>
    <cellStyle name="쉼표 [0] 3 3 6 2 6 2 3" xfId="41170"/>
    <cellStyle name="쉼표 [0] 3 3 6 2 6 3" xfId="11130"/>
    <cellStyle name="쉼표 [0] 3 3 6 2 6 3 2" xfId="27870"/>
    <cellStyle name="쉼표 [0] 3 3 6 2 6 3 3" xfId="44590"/>
    <cellStyle name="쉼표 [0] 3 3 6 2 6 4" xfId="14550"/>
    <cellStyle name="쉼표 [0] 3 3 6 2 6 4 2" xfId="31290"/>
    <cellStyle name="쉼표 [0] 3 3 6 2 6 4 3" xfId="48010"/>
    <cellStyle name="쉼표 [0] 3 3 6 2 6 5" xfId="18034"/>
    <cellStyle name="쉼표 [0] 3 3 6 2 6 6" xfId="37750"/>
    <cellStyle name="쉼표 [0] 3 3 6 2 7" xfId="3890"/>
    <cellStyle name="쉼표 [0] 3 3 6 2 7 2" xfId="21030"/>
    <cellStyle name="쉼표 [0] 3 3 6 2 7 3" xfId="37350"/>
    <cellStyle name="쉼표 [0] 3 3 6 2 8" xfId="7290"/>
    <cellStyle name="쉼표 [0] 3 3 6 2 8 2" xfId="24030"/>
    <cellStyle name="쉼표 [0] 3 3 6 2 8 3" xfId="40750"/>
    <cellStyle name="쉼표 [0] 3 3 6 2 9" xfId="10710"/>
    <cellStyle name="쉼표 [0] 3 3 6 2 9 2" xfId="27450"/>
    <cellStyle name="쉼표 [0] 3 3 6 2 9 3" xfId="44170"/>
    <cellStyle name="쉼표 [0] 3 3 6 3" xfId="1170"/>
    <cellStyle name="쉼표 [0] 3 3 6 3 2" xfId="2450"/>
    <cellStyle name="쉼표 [0] 3 3 6 3 2 2" xfId="5850"/>
    <cellStyle name="쉼표 [0] 3 3 6 3 2 2 2" xfId="22590"/>
    <cellStyle name="쉼표 [0] 3 3 6 3 2 2 3" xfId="39310"/>
    <cellStyle name="쉼표 [0] 3 3 6 3 2 3" xfId="9270"/>
    <cellStyle name="쉼표 [0] 3 3 6 3 2 3 2" xfId="26010"/>
    <cellStyle name="쉼표 [0] 3 3 6 3 2 3 3" xfId="42730"/>
    <cellStyle name="쉼표 [0] 3 3 6 3 2 4" xfId="12690"/>
    <cellStyle name="쉼표 [0] 3 3 6 3 2 4 2" xfId="29430"/>
    <cellStyle name="쉼표 [0] 3 3 6 3 2 4 3" xfId="46150"/>
    <cellStyle name="쉼표 [0] 3 3 6 3 2 5" xfId="16110"/>
    <cellStyle name="쉼표 [0] 3 3 6 3 2 5 2" xfId="32850"/>
    <cellStyle name="쉼표 [0] 3 3 6 3 2 5 3" xfId="49570"/>
    <cellStyle name="쉼표 [0] 3 3 6 3 2 6" xfId="19594"/>
    <cellStyle name="쉼표 [0] 3 3 6 3 2 7" xfId="35910"/>
    <cellStyle name="쉼표 [0] 3 3 6 3 3" xfId="4570"/>
    <cellStyle name="쉼표 [0] 3 3 6 3 3 2" xfId="21310"/>
    <cellStyle name="쉼표 [0] 3 3 6 3 3 3" xfId="38030"/>
    <cellStyle name="쉼표 [0] 3 3 6 3 4" xfId="7990"/>
    <cellStyle name="쉼표 [0] 3 3 6 3 4 2" xfId="24730"/>
    <cellStyle name="쉼표 [0] 3 3 6 3 4 3" xfId="41450"/>
    <cellStyle name="쉼표 [0] 3 3 6 3 5" xfId="11410"/>
    <cellStyle name="쉼표 [0] 3 3 6 3 5 2" xfId="28150"/>
    <cellStyle name="쉼표 [0] 3 3 6 3 5 3" xfId="44870"/>
    <cellStyle name="쉼표 [0] 3 3 6 3 6" xfId="14830"/>
    <cellStyle name="쉼표 [0] 3 3 6 3 6 2" xfId="31570"/>
    <cellStyle name="쉼표 [0] 3 3 6 3 6 3" xfId="48290"/>
    <cellStyle name="쉼표 [0] 3 3 6 3 7" xfId="18314"/>
    <cellStyle name="쉼표 [0] 3 3 6 3 8" xfId="34630"/>
    <cellStyle name="쉼표 [0] 3 3 6 4" xfId="1510"/>
    <cellStyle name="쉼표 [0] 3 3 6 4 2" xfId="2790"/>
    <cellStyle name="쉼표 [0] 3 3 6 4 2 2" xfId="6190"/>
    <cellStyle name="쉼표 [0] 3 3 6 4 2 2 2" xfId="22930"/>
    <cellStyle name="쉼표 [0] 3 3 6 4 2 2 3" xfId="39650"/>
    <cellStyle name="쉼표 [0] 3 3 6 4 2 3" xfId="9610"/>
    <cellStyle name="쉼표 [0] 3 3 6 4 2 3 2" xfId="26350"/>
    <cellStyle name="쉼표 [0] 3 3 6 4 2 3 3" xfId="43070"/>
    <cellStyle name="쉼표 [0] 3 3 6 4 2 4" xfId="13030"/>
    <cellStyle name="쉼표 [0] 3 3 6 4 2 4 2" xfId="29770"/>
    <cellStyle name="쉼표 [0] 3 3 6 4 2 4 3" xfId="46490"/>
    <cellStyle name="쉼표 [0] 3 3 6 4 2 5" xfId="16450"/>
    <cellStyle name="쉼표 [0] 3 3 6 4 2 5 2" xfId="33190"/>
    <cellStyle name="쉼표 [0] 3 3 6 4 2 5 3" xfId="49910"/>
    <cellStyle name="쉼표 [0] 3 3 6 4 2 6" xfId="19934"/>
    <cellStyle name="쉼표 [0] 3 3 6 4 2 7" xfId="36250"/>
    <cellStyle name="쉼표 [0] 3 3 6 4 3" xfId="4910"/>
    <cellStyle name="쉼표 [0] 3 3 6 4 3 2" xfId="21650"/>
    <cellStyle name="쉼표 [0] 3 3 6 4 3 3" xfId="38370"/>
    <cellStyle name="쉼표 [0] 3 3 6 4 4" xfId="8330"/>
    <cellStyle name="쉼표 [0] 3 3 6 4 4 2" xfId="25070"/>
    <cellStyle name="쉼표 [0] 3 3 6 4 4 3" xfId="41790"/>
    <cellStyle name="쉼표 [0] 3 3 6 4 5" xfId="11750"/>
    <cellStyle name="쉼표 [0] 3 3 6 4 5 2" xfId="28490"/>
    <cellStyle name="쉼표 [0] 3 3 6 4 5 3" xfId="45210"/>
    <cellStyle name="쉼표 [0] 3 3 6 4 6" xfId="15170"/>
    <cellStyle name="쉼표 [0] 3 3 6 4 6 2" xfId="31910"/>
    <cellStyle name="쉼표 [0] 3 3 6 4 6 3" xfId="48630"/>
    <cellStyle name="쉼표 [0] 3 3 6 4 7" xfId="18654"/>
    <cellStyle name="쉼표 [0] 3 3 6 4 8" xfId="34970"/>
    <cellStyle name="쉼표 [0] 3 3 6 5" xfId="1930"/>
    <cellStyle name="쉼표 [0] 3 3 6 5 2" xfId="5330"/>
    <cellStyle name="쉼표 [0] 3 3 6 5 2 2" xfId="22070"/>
    <cellStyle name="쉼표 [0] 3 3 6 5 2 3" xfId="38790"/>
    <cellStyle name="쉼표 [0] 3 3 6 5 3" xfId="8750"/>
    <cellStyle name="쉼표 [0] 3 3 6 5 3 2" xfId="25490"/>
    <cellStyle name="쉼표 [0] 3 3 6 5 3 3" xfId="42210"/>
    <cellStyle name="쉼표 [0] 3 3 6 5 4" xfId="12170"/>
    <cellStyle name="쉼표 [0] 3 3 6 5 4 2" xfId="28910"/>
    <cellStyle name="쉼표 [0] 3 3 6 5 4 3" xfId="45630"/>
    <cellStyle name="쉼표 [0] 3 3 6 5 5" xfId="15590"/>
    <cellStyle name="쉼표 [0] 3 3 6 5 5 2" xfId="32330"/>
    <cellStyle name="쉼표 [0] 3 3 6 5 5 3" xfId="49050"/>
    <cellStyle name="쉼표 [0] 3 3 6 5 6" xfId="19074"/>
    <cellStyle name="쉼표 [0] 3 3 6 5 7" xfId="35390"/>
    <cellStyle name="쉼표 [0] 3 3 6 6" xfId="3250"/>
    <cellStyle name="쉼표 [0] 3 3 6 6 2" xfId="6650"/>
    <cellStyle name="쉼표 [0] 3 3 6 6 2 2" xfId="23390"/>
    <cellStyle name="쉼표 [0] 3 3 6 6 2 3" xfId="40110"/>
    <cellStyle name="쉼표 [0] 3 3 6 6 3" xfId="10070"/>
    <cellStyle name="쉼표 [0] 3 3 6 6 3 2" xfId="26810"/>
    <cellStyle name="쉼표 [0] 3 3 6 6 3 3" xfId="43530"/>
    <cellStyle name="쉼표 [0] 3 3 6 6 4" xfId="13490"/>
    <cellStyle name="쉼표 [0] 3 3 6 6 4 2" xfId="30230"/>
    <cellStyle name="쉼표 [0] 3 3 6 6 4 3" xfId="46950"/>
    <cellStyle name="쉼표 [0] 3 3 6 6 5" xfId="16910"/>
    <cellStyle name="쉼표 [0] 3 3 6 6 5 2" xfId="33650"/>
    <cellStyle name="쉼표 [0] 3 3 6 6 5 3" xfId="50370"/>
    <cellStyle name="쉼표 [0] 3 3 6 6 6" xfId="20394"/>
    <cellStyle name="쉼표 [0] 3 3 6 6 7" xfId="36710"/>
    <cellStyle name="쉼표 [0] 3 3 6 7" xfId="4070"/>
    <cellStyle name="쉼표 [0] 3 3 6 7 2" xfId="7490"/>
    <cellStyle name="쉼표 [0] 3 3 6 7 2 2" xfId="24230"/>
    <cellStyle name="쉼표 [0] 3 3 6 7 2 3" xfId="40950"/>
    <cellStyle name="쉼표 [0] 3 3 6 7 3" xfId="10910"/>
    <cellStyle name="쉼표 [0] 3 3 6 7 3 2" xfId="27650"/>
    <cellStyle name="쉼표 [0] 3 3 6 7 3 3" xfId="44370"/>
    <cellStyle name="쉼표 [0] 3 3 6 7 4" xfId="14330"/>
    <cellStyle name="쉼표 [0] 3 3 6 7 4 2" xfId="31070"/>
    <cellStyle name="쉼표 [0] 3 3 6 7 4 3" xfId="47790"/>
    <cellStyle name="쉼표 [0] 3 3 6 7 5" xfId="17814"/>
    <cellStyle name="쉼표 [0] 3 3 6 7 6" xfId="37530"/>
    <cellStyle name="쉼표 [0] 3 3 6 8" xfId="3670"/>
    <cellStyle name="쉼표 [0] 3 3 6 8 2" xfId="20810"/>
    <cellStyle name="쉼표 [0] 3 3 6 8 3" xfId="37130"/>
    <cellStyle name="쉼표 [0] 3 3 6 9" xfId="7070"/>
    <cellStyle name="쉼표 [0] 3 3 6 9 2" xfId="23810"/>
    <cellStyle name="쉼표 [0] 3 3 6 9 3" xfId="40530"/>
    <cellStyle name="쉼표 [0] 3 3 7" xfId="663"/>
    <cellStyle name="쉼표 [0] 3 3 7 10" xfId="10510"/>
    <cellStyle name="쉼표 [0] 3 3 7 10 2" xfId="27250"/>
    <cellStyle name="쉼표 [0] 3 3 7 10 3" xfId="43970"/>
    <cellStyle name="쉼표 [0] 3 3 7 11" xfId="13930"/>
    <cellStyle name="쉼표 [0] 3 3 7 11 2" xfId="30670"/>
    <cellStyle name="쉼표 [0] 3 3 7 11 3" xfId="47390"/>
    <cellStyle name="쉼표 [0] 3 3 7 12" xfId="17414"/>
    <cellStyle name="쉼표 [0] 3 3 7 13" xfId="34150"/>
    <cellStyle name="쉼표 [0] 3 3 7 2" xfId="883"/>
    <cellStyle name="쉼표 [0] 3 3 7 2 10" xfId="14150"/>
    <cellStyle name="쉼표 [0] 3 3 7 2 10 2" xfId="30890"/>
    <cellStyle name="쉼표 [0] 3 3 7 2 10 3" xfId="47610"/>
    <cellStyle name="쉼표 [0] 3 3 7 2 11" xfId="17634"/>
    <cellStyle name="쉼표 [0] 3 3 7 2 12" xfId="34370"/>
    <cellStyle name="쉼표 [0] 3 3 7 2 2" xfId="1350"/>
    <cellStyle name="쉼표 [0] 3 3 7 2 2 2" xfId="2630"/>
    <cellStyle name="쉼표 [0] 3 3 7 2 2 2 2" xfId="6030"/>
    <cellStyle name="쉼표 [0] 3 3 7 2 2 2 2 2" xfId="22770"/>
    <cellStyle name="쉼표 [0] 3 3 7 2 2 2 2 3" xfId="39490"/>
    <cellStyle name="쉼표 [0] 3 3 7 2 2 2 3" xfId="9450"/>
    <cellStyle name="쉼표 [0] 3 3 7 2 2 2 3 2" xfId="26190"/>
    <cellStyle name="쉼표 [0] 3 3 7 2 2 2 3 3" xfId="42910"/>
    <cellStyle name="쉼표 [0] 3 3 7 2 2 2 4" xfId="12870"/>
    <cellStyle name="쉼표 [0] 3 3 7 2 2 2 4 2" xfId="29610"/>
    <cellStyle name="쉼표 [0] 3 3 7 2 2 2 4 3" xfId="46330"/>
    <cellStyle name="쉼표 [0] 3 3 7 2 2 2 5" xfId="16290"/>
    <cellStyle name="쉼표 [0] 3 3 7 2 2 2 5 2" xfId="33030"/>
    <cellStyle name="쉼표 [0] 3 3 7 2 2 2 5 3" xfId="49750"/>
    <cellStyle name="쉼표 [0] 3 3 7 2 2 2 6" xfId="19774"/>
    <cellStyle name="쉼표 [0] 3 3 7 2 2 2 7" xfId="36090"/>
    <cellStyle name="쉼표 [0] 3 3 7 2 2 3" xfId="4750"/>
    <cellStyle name="쉼표 [0] 3 3 7 2 2 3 2" xfId="21490"/>
    <cellStyle name="쉼표 [0] 3 3 7 2 2 3 3" xfId="38210"/>
    <cellStyle name="쉼표 [0] 3 3 7 2 2 4" xfId="8170"/>
    <cellStyle name="쉼표 [0] 3 3 7 2 2 4 2" xfId="24910"/>
    <cellStyle name="쉼표 [0] 3 3 7 2 2 4 3" xfId="41630"/>
    <cellStyle name="쉼표 [0] 3 3 7 2 2 5" xfId="11590"/>
    <cellStyle name="쉼표 [0] 3 3 7 2 2 5 2" xfId="28330"/>
    <cellStyle name="쉼표 [0] 3 3 7 2 2 5 3" xfId="45050"/>
    <cellStyle name="쉼표 [0] 3 3 7 2 2 6" xfId="15010"/>
    <cellStyle name="쉼표 [0] 3 3 7 2 2 6 2" xfId="31750"/>
    <cellStyle name="쉼표 [0] 3 3 7 2 2 6 3" xfId="48470"/>
    <cellStyle name="쉼표 [0] 3 3 7 2 2 7" xfId="18494"/>
    <cellStyle name="쉼표 [0] 3 3 7 2 2 8" xfId="34810"/>
    <cellStyle name="쉼표 [0] 3 3 7 2 3" xfId="1750"/>
    <cellStyle name="쉼표 [0] 3 3 7 2 3 2" xfId="3030"/>
    <cellStyle name="쉼표 [0] 3 3 7 2 3 2 2" xfId="6430"/>
    <cellStyle name="쉼표 [0] 3 3 7 2 3 2 2 2" xfId="23170"/>
    <cellStyle name="쉼표 [0] 3 3 7 2 3 2 2 3" xfId="39890"/>
    <cellStyle name="쉼표 [0] 3 3 7 2 3 2 3" xfId="9850"/>
    <cellStyle name="쉼표 [0] 3 3 7 2 3 2 3 2" xfId="26590"/>
    <cellStyle name="쉼표 [0] 3 3 7 2 3 2 3 3" xfId="43310"/>
    <cellStyle name="쉼표 [0] 3 3 7 2 3 2 4" xfId="13270"/>
    <cellStyle name="쉼표 [0] 3 3 7 2 3 2 4 2" xfId="30010"/>
    <cellStyle name="쉼표 [0] 3 3 7 2 3 2 4 3" xfId="46730"/>
    <cellStyle name="쉼표 [0] 3 3 7 2 3 2 5" xfId="16690"/>
    <cellStyle name="쉼표 [0] 3 3 7 2 3 2 5 2" xfId="33430"/>
    <cellStyle name="쉼표 [0] 3 3 7 2 3 2 5 3" xfId="50150"/>
    <cellStyle name="쉼표 [0] 3 3 7 2 3 2 6" xfId="20174"/>
    <cellStyle name="쉼표 [0] 3 3 7 2 3 2 7" xfId="36490"/>
    <cellStyle name="쉼표 [0] 3 3 7 2 3 3" xfId="5150"/>
    <cellStyle name="쉼표 [0] 3 3 7 2 3 3 2" xfId="21890"/>
    <cellStyle name="쉼표 [0] 3 3 7 2 3 3 3" xfId="38610"/>
    <cellStyle name="쉼표 [0] 3 3 7 2 3 4" xfId="8570"/>
    <cellStyle name="쉼표 [0] 3 3 7 2 3 4 2" xfId="25310"/>
    <cellStyle name="쉼표 [0] 3 3 7 2 3 4 3" xfId="42030"/>
    <cellStyle name="쉼표 [0] 3 3 7 2 3 5" xfId="11990"/>
    <cellStyle name="쉼표 [0] 3 3 7 2 3 5 2" xfId="28730"/>
    <cellStyle name="쉼표 [0] 3 3 7 2 3 5 3" xfId="45450"/>
    <cellStyle name="쉼표 [0] 3 3 7 2 3 6" xfId="15410"/>
    <cellStyle name="쉼표 [0] 3 3 7 2 3 6 2" xfId="32150"/>
    <cellStyle name="쉼표 [0] 3 3 7 2 3 6 3" xfId="48870"/>
    <cellStyle name="쉼표 [0] 3 3 7 2 3 7" xfId="18894"/>
    <cellStyle name="쉼표 [0] 3 3 7 2 3 8" xfId="35210"/>
    <cellStyle name="쉼표 [0] 3 3 7 2 4" xfId="2170"/>
    <cellStyle name="쉼표 [0] 3 3 7 2 4 2" xfId="5570"/>
    <cellStyle name="쉼표 [0] 3 3 7 2 4 2 2" xfId="22310"/>
    <cellStyle name="쉼표 [0] 3 3 7 2 4 2 3" xfId="39030"/>
    <cellStyle name="쉼표 [0] 3 3 7 2 4 3" xfId="8990"/>
    <cellStyle name="쉼표 [0] 3 3 7 2 4 3 2" xfId="25730"/>
    <cellStyle name="쉼표 [0] 3 3 7 2 4 3 3" xfId="42450"/>
    <cellStyle name="쉼표 [0] 3 3 7 2 4 4" xfId="12410"/>
    <cellStyle name="쉼표 [0] 3 3 7 2 4 4 2" xfId="29150"/>
    <cellStyle name="쉼표 [0] 3 3 7 2 4 4 3" xfId="45870"/>
    <cellStyle name="쉼표 [0] 3 3 7 2 4 5" xfId="15830"/>
    <cellStyle name="쉼표 [0] 3 3 7 2 4 5 2" xfId="32570"/>
    <cellStyle name="쉼표 [0] 3 3 7 2 4 5 3" xfId="49290"/>
    <cellStyle name="쉼표 [0] 3 3 7 2 4 6" xfId="19314"/>
    <cellStyle name="쉼표 [0] 3 3 7 2 4 7" xfId="35630"/>
    <cellStyle name="쉼표 [0] 3 3 7 2 5" xfId="3490"/>
    <cellStyle name="쉼표 [0] 3 3 7 2 5 2" xfId="6890"/>
    <cellStyle name="쉼표 [0] 3 3 7 2 5 2 2" xfId="23630"/>
    <cellStyle name="쉼표 [0] 3 3 7 2 5 2 3" xfId="40350"/>
    <cellStyle name="쉼표 [0] 3 3 7 2 5 3" xfId="10310"/>
    <cellStyle name="쉼표 [0] 3 3 7 2 5 3 2" xfId="27050"/>
    <cellStyle name="쉼표 [0] 3 3 7 2 5 3 3" xfId="43770"/>
    <cellStyle name="쉼표 [0] 3 3 7 2 5 4" xfId="13730"/>
    <cellStyle name="쉼표 [0] 3 3 7 2 5 4 2" xfId="30470"/>
    <cellStyle name="쉼표 [0] 3 3 7 2 5 4 3" xfId="47190"/>
    <cellStyle name="쉼표 [0] 3 3 7 2 5 5" xfId="17150"/>
    <cellStyle name="쉼표 [0] 3 3 7 2 5 5 2" xfId="33890"/>
    <cellStyle name="쉼표 [0] 3 3 7 2 5 5 3" xfId="50610"/>
    <cellStyle name="쉼표 [0] 3 3 7 2 5 6" xfId="20634"/>
    <cellStyle name="쉼표 [0] 3 3 7 2 5 7" xfId="36950"/>
    <cellStyle name="쉼표 [0] 3 3 7 2 6" xfId="4310"/>
    <cellStyle name="쉼표 [0] 3 3 7 2 6 2" xfId="7730"/>
    <cellStyle name="쉼표 [0] 3 3 7 2 6 2 2" xfId="24470"/>
    <cellStyle name="쉼표 [0] 3 3 7 2 6 2 3" xfId="41190"/>
    <cellStyle name="쉼표 [0] 3 3 7 2 6 3" xfId="11150"/>
    <cellStyle name="쉼표 [0] 3 3 7 2 6 3 2" xfId="27890"/>
    <cellStyle name="쉼표 [0] 3 3 7 2 6 3 3" xfId="44610"/>
    <cellStyle name="쉼표 [0] 3 3 7 2 6 4" xfId="14570"/>
    <cellStyle name="쉼표 [0] 3 3 7 2 6 4 2" xfId="31310"/>
    <cellStyle name="쉼표 [0] 3 3 7 2 6 4 3" xfId="48030"/>
    <cellStyle name="쉼표 [0] 3 3 7 2 6 5" xfId="18054"/>
    <cellStyle name="쉼표 [0] 3 3 7 2 6 6" xfId="37770"/>
    <cellStyle name="쉼표 [0] 3 3 7 2 7" xfId="3910"/>
    <cellStyle name="쉼표 [0] 3 3 7 2 7 2" xfId="21050"/>
    <cellStyle name="쉼표 [0] 3 3 7 2 7 3" xfId="37370"/>
    <cellStyle name="쉼표 [0] 3 3 7 2 8" xfId="7310"/>
    <cellStyle name="쉼표 [0] 3 3 7 2 8 2" xfId="24050"/>
    <cellStyle name="쉼표 [0] 3 3 7 2 8 3" xfId="40770"/>
    <cellStyle name="쉼표 [0] 3 3 7 2 9" xfId="10730"/>
    <cellStyle name="쉼표 [0] 3 3 7 2 9 2" xfId="27470"/>
    <cellStyle name="쉼표 [0] 3 3 7 2 9 3" xfId="44190"/>
    <cellStyle name="쉼표 [0] 3 3 7 3" xfId="1190"/>
    <cellStyle name="쉼표 [0] 3 3 7 3 2" xfId="2470"/>
    <cellStyle name="쉼표 [0] 3 3 7 3 2 2" xfId="5870"/>
    <cellStyle name="쉼표 [0] 3 3 7 3 2 2 2" xfId="22610"/>
    <cellStyle name="쉼표 [0] 3 3 7 3 2 2 3" xfId="39330"/>
    <cellStyle name="쉼표 [0] 3 3 7 3 2 3" xfId="9290"/>
    <cellStyle name="쉼표 [0] 3 3 7 3 2 3 2" xfId="26030"/>
    <cellStyle name="쉼표 [0] 3 3 7 3 2 3 3" xfId="42750"/>
    <cellStyle name="쉼표 [0] 3 3 7 3 2 4" xfId="12710"/>
    <cellStyle name="쉼표 [0] 3 3 7 3 2 4 2" xfId="29450"/>
    <cellStyle name="쉼표 [0] 3 3 7 3 2 4 3" xfId="46170"/>
    <cellStyle name="쉼표 [0] 3 3 7 3 2 5" xfId="16130"/>
    <cellStyle name="쉼표 [0] 3 3 7 3 2 5 2" xfId="32870"/>
    <cellStyle name="쉼표 [0] 3 3 7 3 2 5 3" xfId="49590"/>
    <cellStyle name="쉼표 [0] 3 3 7 3 2 6" xfId="19614"/>
    <cellStyle name="쉼표 [0] 3 3 7 3 2 7" xfId="35930"/>
    <cellStyle name="쉼표 [0] 3 3 7 3 3" xfId="4590"/>
    <cellStyle name="쉼표 [0] 3 3 7 3 3 2" xfId="21330"/>
    <cellStyle name="쉼표 [0] 3 3 7 3 3 3" xfId="38050"/>
    <cellStyle name="쉼표 [0] 3 3 7 3 4" xfId="8010"/>
    <cellStyle name="쉼표 [0] 3 3 7 3 4 2" xfId="24750"/>
    <cellStyle name="쉼표 [0] 3 3 7 3 4 3" xfId="41470"/>
    <cellStyle name="쉼표 [0] 3 3 7 3 5" xfId="11430"/>
    <cellStyle name="쉼표 [0] 3 3 7 3 5 2" xfId="28170"/>
    <cellStyle name="쉼표 [0] 3 3 7 3 5 3" xfId="44890"/>
    <cellStyle name="쉼표 [0] 3 3 7 3 6" xfId="14850"/>
    <cellStyle name="쉼표 [0] 3 3 7 3 6 2" xfId="31590"/>
    <cellStyle name="쉼표 [0] 3 3 7 3 6 3" xfId="48310"/>
    <cellStyle name="쉼표 [0] 3 3 7 3 7" xfId="18334"/>
    <cellStyle name="쉼표 [0] 3 3 7 3 8" xfId="34650"/>
    <cellStyle name="쉼표 [0] 3 3 7 4" xfId="1530"/>
    <cellStyle name="쉼표 [0] 3 3 7 4 2" xfId="2810"/>
    <cellStyle name="쉼표 [0] 3 3 7 4 2 2" xfId="6210"/>
    <cellStyle name="쉼표 [0] 3 3 7 4 2 2 2" xfId="22950"/>
    <cellStyle name="쉼표 [0] 3 3 7 4 2 2 3" xfId="39670"/>
    <cellStyle name="쉼표 [0] 3 3 7 4 2 3" xfId="9630"/>
    <cellStyle name="쉼표 [0] 3 3 7 4 2 3 2" xfId="26370"/>
    <cellStyle name="쉼표 [0] 3 3 7 4 2 3 3" xfId="43090"/>
    <cellStyle name="쉼표 [0] 3 3 7 4 2 4" xfId="13050"/>
    <cellStyle name="쉼표 [0] 3 3 7 4 2 4 2" xfId="29790"/>
    <cellStyle name="쉼표 [0] 3 3 7 4 2 4 3" xfId="46510"/>
    <cellStyle name="쉼표 [0] 3 3 7 4 2 5" xfId="16470"/>
    <cellStyle name="쉼표 [0] 3 3 7 4 2 5 2" xfId="33210"/>
    <cellStyle name="쉼표 [0] 3 3 7 4 2 5 3" xfId="49930"/>
    <cellStyle name="쉼표 [0] 3 3 7 4 2 6" xfId="19954"/>
    <cellStyle name="쉼표 [0] 3 3 7 4 2 7" xfId="36270"/>
    <cellStyle name="쉼표 [0] 3 3 7 4 3" xfId="4930"/>
    <cellStyle name="쉼표 [0] 3 3 7 4 3 2" xfId="21670"/>
    <cellStyle name="쉼표 [0] 3 3 7 4 3 3" xfId="38390"/>
    <cellStyle name="쉼표 [0] 3 3 7 4 4" xfId="8350"/>
    <cellStyle name="쉼표 [0] 3 3 7 4 4 2" xfId="25090"/>
    <cellStyle name="쉼표 [0] 3 3 7 4 4 3" xfId="41810"/>
    <cellStyle name="쉼표 [0] 3 3 7 4 5" xfId="11770"/>
    <cellStyle name="쉼표 [0] 3 3 7 4 5 2" xfId="28510"/>
    <cellStyle name="쉼표 [0] 3 3 7 4 5 3" xfId="45230"/>
    <cellStyle name="쉼표 [0] 3 3 7 4 6" xfId="15190"/>
    <cellStyle name="쉼표 [0] 3 3 7 4 6 2" xfId="31930"/>
    <cellStyle name="쉼표 [0] 3 3 7 4 6 3" xfId="48650"/>
    <cellStyle name="쉼표 [0] 3 3 7 4 7" xfId="18674"/>
    <cellStyle name="쉼표 [0] 3 3 7 4 8" xfId="34990"/>
    <cellStyle name="쉼표 [0] 3 3 7 5" xfId="1950"/>
    <cellStyle name="쉼표 [0] 3 3 7 5 2" xfId="5350"/>
    <cellStyle name="쉼표 [0] 3 3 7 5 2 2" xfId="22090"/>
    <cellStyle name="쉼표 [0] 3 3 7 5 2 3" xfId="38810"/>
    <cellStyle name="쉼표 [0] 3 3 7 5 3" xfId="8770"/>
    <cellStyle name="쉼표 [0] 3 3 7 5 3 2" xfId="25510"/>
    <cellStyle name="쉼표 [0] 3 3 7 5 3 3" xfId="42230"/>
    <cellStyle name="쉼표 [0] 3 3 7 5 4" xfId="12190"/>
    <cellStyle name="쉼표 [0] 3 3 7 5 4 2" xfId="28930"/>
    <cellStyle name="쉼표 [0] 3 3 7 5 4 3" xfId="45650"/>
    <cellStyle name="쉼표 [0] 3 3 7 5 5" xfId="15610"/>
    <cellStyle name="쉼표 [0] 3 3 7 5 5 2" xfId="32350"/>
    <cellStyle name="쉼표 [0] 3 3 7 5 5 3" xfId="49070"/>
    <cellStyle name="쉼표 [0] 3 3 7 5 6" xfId="19094"/>
    <cellStyle name="쉼표 [0] 3 3 7 5 7" xfId="35410"/>
    <cellStyle name="쉼표 [0] 3 3 7 6" xfId="3270"/>
    <cellStyle name="쉼표 [0] 3 3 7 6 2" xfId="6670"/>
    <cellStyle name="쉼표 [0] 3 3 7 6 2 2" xfId="23410"/>
    <cellStyle name="쉼표 [0] 3 3 7 6 2 3" xfId="40130"/>
    <cellStyle name="쉼표 [0] 3 3 7 6 3" xfId="10090"/>
    <cellStyle name="쉼표 [0] 3 3 7 6 3 2" xfId="26830"/>
    <cellStyle name="쉼표 [0] 3 3 7 6 3 3" xfId="43550"/>
    <cellStyle name="쉼표 [0] 3 3 7 6 4" xfId="13510"/>
    <cellStyle name="쉼표 [0] 3 3 7 6 4 2" xfId="30250"/>
    <cellStyle name="쉼표 [0] 3 3 7 6 4 3" xfId="46970"/>
    <cellStyle name="쉼표 [0] 3 3 7 6 5" xfId="16930"/>
    <cellStyle name="쉼표 [0] 3 3 7 6 5 2" xfId="33670"/>
    <cellStyle name="쉼표 [0] 3 3 7 6 5 3" xfId="50390"/>
    <cellStyle name="쉼표 [0] 3 3 7 6 6" xfId="20414"/>
    <cellStyle name="쉼표 [0] 3 3 7 6 7" xfId="36730"/>
    <cellStyle name="쉼표 [0] 3 3 7 7" xfId="4090"/>
    <cellStyle name="쉼표 [0] 3 3 7 7 2" xfId="7510"/>
    <cellStyle name="쉼표 [0] 3 3 7 7 2 2" xfId="24250"/>
    <cellStyle name="쉼표 [0] 3 3 7 7 2 3" xfId="40970"/>
    <cellStyle name="쉼표 [0] 3 3 7 7 3" xfId="10930"/>
    <cellStyle name="쉼표 [0] 3 3 7 7 3 2" xfId="27670"/>
    <cellStyle name="쉼표 [0] 3 3 7 7 3 3" xfId="44390"/>
    <cellStyle name="쉼표 [0] 3 3 7 7 4" xfId="14350"/>
    <cellStyle name="쉼표 [0] 3 3 7 7 4 2" xfId="31090"/>
    <cellStyle name="쉼표 [0] 3 3 7 7 4 3" xfId="47810"/>
    <cellStyle name="쉼표 [0] 3 3 7 7 5" xfId="17834"/>
    <cellStyle name="쉼표 [0] 3 3 7 7 6" xfId="37550"/>
    <cellStyle name="쉼표 [0] 3 3 7 8" xfId="3690"/>
    <cellStyle name="쉼표 [0] 3 3 7 8 2" xfId="20830"/>
    <cellStyle name="쉼표 [0] 3 3 7 8 3" xfId="37150"/>
    <cellStyle name="쉼표 [0] 3 3 7 9" xfId="7090"/>
    <cellStyle name="쉼표 [0] 3 3 7 9 2" xfId="23830"/>
    <cellStyle name="쉼표 [0] 3 3 7 9 3" xfId="40550"/>
    <cellStyle name="쉼표 [0] 3 3 8" xfId="703"/>
    <cellStyle name="쉼표 [0] 3 3 8 10" xfId="10550"/>
    <cellStyle name="쉼표 [0] 3 3 8 10 2" xfId="27290"/>
    <cellStyle name="쉼표 [0] 3 3 8 10 3" xfId="44010"/>
    <cellStyle name="쉼표 [0] 3 3 8 11" xfId="13970"/>
    <cellStyle name="쉼표 [0] 3 3 8 11 2" xfId="30710"/>
    <cellStyle name="쉼표 [0] 3 3 8 11 3" xfId="47430"/>
    <cellStyle name="쉼표 [0] 3 3 8 12" xfId="17454"/>
    <cellStyle name="쉼표 [0] 3 3 8 13" xfId="34190"/>
    <cellStyle name="쉼표 [0] 3 3 8 2" xfId="923"/>
    <cellStyle name="쉼표 [0] 3 3 8 2 10" xfId="14190"/>
    <cellStyle name="쉼표 [0] 3 3 8 2 10 2" xfId="30930"/>
    <cellStyle name="쉼표 [0] 3 3 8 2 10 3" xfId="47650"/>
    <cellStyle name="쉼표 [0] 3 3 8 2 11" xfId="17674"/>
    <cellStyle name="쉼표 [0] 3 3 8 2 12" xfId="34410"/>
    <cellStyle name="쉼표 [0] 3 3 8 2 2" xfId="1390"/>
    <cellStyle name="쉼표 [0] 3 3 8 2 2 2" xfId="2670"/>
    <cellStyle name="쉼표 [0] 3 3 8 2 2 2 2" xfId="6070"/>
    <cellStyle name="쉼표 [0] 3 3 8 2 2 2 2 2" xfId="22810"/>
    <cellStyle name="쉼표 [0] 3 3 8 2 2 2 2 3" xfId="39530"/>
    <cellStyle name="쉼표 [0] 3 3 8 2 2 2 3" xfId="9490"/>
    <cellStyle name="쉼표 [0] 3 3 8 2 2 2 3 2" xfId="26230"/>
    <cellStyle name="쉼표 [0] 3 3 8 2 2 2 3 3" xfId="42950"/>
    <cellStyle name="쉼표 [0] 3 3 8 2 2 2 4" xfId="12910"/>
    <cellStyle name="쉼표 [0] 3 3 8 2 2 2 4 2" xfId="29650"/>
    <cellStyle name="쉼표 [0] 3 3 8 2 2 2 4 3" xfId="46370"/>
    <cellStyle name="쉼표 [0] 3 3 8 2 2 2 5" xfId="16330"/>
    <cellStyle name="쉼표 [0] 3 3 8 2 2 2 5 2" xfId="33070"/>
    <cellStyle name="쉼표 [0] 3 3 8 2 2 2 5 3" xfId="49790"/>
    <cellStyle name="쉼표 [0] 3 3 8 2 2 2 6" xfId="19814"/>
    <cellStyle name="쉼표 [0] 3 3 8 2 2 2 7" xfId="36130"/>
    <cellStyle name="쉼표 [0] 3 3 8 2 2 3" xfId="4790"/>
    <cellStyle name="쉼표 [0] 3 3 8 2 2 3 2" xfId="21530"/>
    <cellStyle name="쉼표 [0] 3 3 8 2 2 3 3" xfId="38250"/>
    <cellStyle name="쉼표 [0] 3 3 8 2 2 4" xfId="8210"/>
    <cellStyle name="쉼표 [0] 3 3 8 2 2 4 2" xfId="24950"/>
    <cellStyle name="쉼표 [0] 3 3 8 2 2 4 3" xfId="41670"/>
    <cellStyle name="쉼표 [0] 3 3 8 2 2 5" xfId="11630"/>
    <cellStyle name="쉼표 [0] 3 3 8 2 2 5 2" xfId="28370"/>
    <cellStyle name="쉼표 [0] 3 3 8 2 2 5 3" xfId="45090"/>
    <cellStyle name="쉼표 [0] 3 3 8 2 2 6" xfId="15050"/>
    <cellStyle name="쉼표 [0] 3 3 8 2 2 6 2" xfId="31790"/>
    <cellStyle name="쉼표 [0] 3 3 8 2 2 6 3" xfId="48510"/>
    <cellStyle name="쉼표 [0] 3 3 8 2 2 7" xfId="18534"/>
    <cellStyle name="쉼표 [0] 3 3 8 2 2 8" xfId="34850"/>
    <cellStyle name="쉼표 [0] 3 3 8 2 3" xfId="1790"/>
    <cellStyle name="쉼표 [0] 3 3 8 2 3 2" xfId="3070"/>
    <cellStyle name="쉼표 [0] 3 3 8 2 3 2 2" xfId="6470"/>
    <cellStyle name="쉼표 [0] 3 3 8 2 3 2 2 2" xfId="23210"/>
    <cellStyle name="쉼표 [0] 3 3 8 2 3 2 2 3" xfId="39930"/>
    <cellStyle name="쉼표 [0] 3 3 8 2 3 2 3" xfId="9890"/>
    <cellStyle name="쉼표 [0] 3 3 8 2 3 2 3 2" xfId="26630"/>
    <cellStyle name="쉼표 [0] 3 3 8 2 3 2 3 3" xfId="43350"/>
    <cellStyle name="쉼표 [0] 3 3 8 2 3 2 4" xfId="13310"/>
    <cellStyle name="쉼표 [0] 3 3 8 2 3 2 4 2" xfId="30050"/>
    <cellStyle name="쉼표 [0] 3 3 8 2 3 2 4 3" xfId="46770"/>
    <cellStyle name="쉼표 [0] 3 3 8 2 3 2 5" xfId="16730"/>
    <cellStyle name="쉼표 [0] 3 3 8 2 3 2 5 2" xfId="33470"/>
    <cellStyle name="쉼표 [0] 3 3 8 2 3 2 5 3" xfId="50190"/>
    <cellStyle name="쉼표 [0] 3 3 8 2 3 2 6" xfId="20214"/>
    <cellStyle name="쉼표 [0] 3 3 8 2 3 2 7" xfId="36530"/>
    <cellStyle name="쉼표 [0] 3 3 8 2 3 3" xfId="5190"/>
    <cellStyle name="쉼표 [0] 3 3 8 2 3 3 2" xfId="21930"/>
    <cellStyle name="쉼표 [0] 3 3 8 2 3 3 3" xfId="38650"/>
    <cellStyle name="쉼표 [0] 3 3 8 2 3 4" xfId="8610"/>
    <cellStyle name="쉼표 [0] 3 3 8 2 3 4 2" xfId="25350"/>
    <cellStyle name="쉼표 [0] 3 3 8 2 3 4 3" xfId="42070"/>
    <cellStyle name="쉼표 [0] 3 3 8 2 3 5" xfId="12030"/>
    <cellStyle name="쉼표 [0] 3 3 8 2 3 5 2" xfId="28770"/>
    <cellStyle name="쉼표 [0] 3 3 8 2 3 5 3" xfId="45490"/>
    <cellStyle name="쉼표 [0] 3 3 8 2 3 6" xfId="15450"/>
    <cellStyle name="쉼표 [0] 3 3 8 2 3 6 2" xfId="32190"/>
    <cellStyle name="쉼표 [0] 3 3 8 2 3 6 3" xfId="48910"/>
    <cellStyle name="쉼표 [0] 3 3 8 2 3 7" xfId="18934"/>
    <cellStyle name="쉼표 [0] 3 3 8 2 3 8" xfId="35250"/>
    <cellStyle name="쉼표 [0] 3 3 8 2 4" xfId="2210"/>
    <cellStyle name="쉼표 [0] 3 3 8 2 4 2" xfId="5610"/>
    <cellStyle name="쉼표 [0] 3 3 8 2 4 2 2" xfId="22350"/>
    <cellStyle name="쉼표 [0] 3 3 8 2 4 2 3" xfId="39070"/>
    <cellStyle name="쉼표 [0] 3 3 8 2 4 3" xfId="9030"/>
    <cellStyle name="쉼표 [0] 3 3 8 2 4 3 2" xfId="25770"/>
    <cellStyle name="쉼표 [0] 3 3 8 2 4 3 3" xfId="42490"/>
    <cellStyle name="쉼표 [0] 3 3 8 2 4 4" xfId="12450"/>
    <cellStyle name="쉼표 [0] 3 3 8 2 4 4 2" xfId="29190"/>
    <cellStyle name="쉼표 [0] 3 3 8 2 4 4 3" xfId="45910"/>
    <cellStyle name="쉼표 [0] 3 3 8 2 4 5" xfId="15870"/>
    <cellStyle name="쉼표 [0] 3 3 8 2 4 5 2" xfId="32610"/>
    <cellStyle name="쉼표 [0] 3 3 8 2 4 5 3" xfId="49330"/>
    <cellStyle name="쉼표 [0] 3 3 8 2 4 6" xfId="19354"/>
    <cellStyle name="쉼표 [0] 3 3 8 2 4 7" xfId="35670"/>
    <cellStyle name="쉼표 [0] 3 3 8 2 5" xfId="3530"/>
    <cellStyle name="쉼표 [0] 3 3 8 2 5 2" xfId="6930"/>
    <cellStyle name="쉼표 [0] 3 3 8 2 5 2 2" xfId="23670"/>
    <cellStyle name="쉼표 [0] 3 3 8 2 5 2 3" xfId="40390"/>
    <cellStyle name="쉼표 [0] 3 3 8 2 5 3" xfId="10350"/>
    <cellStyle name="쉼표 [0] 3 3 8 2 5 3 2" xfId="27090"/>
    <cellStyle name="쉼표 [0] 3 3 8 2 5 3 3" xfId="43810"/>
    <cellStyle name="쉼표 [0] 3 3 8 2 5 4" xfId="13770"/>
    <cellStyle name="쉼표 [0] 3 3 8 2 5 4 2" xfId="30510"/>
    <cellStyle name="쉼표 [0] 3 3 8 2 5 4 3" xfId="47230"/>
    <cellStyle name="쉼표 [0] 3 3 8 2 5 5" xfId="17190"/>
    <cellStyle name="쉼표 [0] 3 3 8 2 5 5 2" xfId="33930"/>
    <cellStyle name="쉼표 [0] 3 3 8 2 5 5 3" xfId="50650"/>
    <cellStyle name="쉼표 [0] 3 3 8 2 5 6" xfId="20674"/>
    <cellStyle name="쉼표 [0] 3 3 8 2 5 7" xfId="36990"/>
    <cellStyle name="쉼표 [0] 3 3 8 2 6" xfId="4350"/>
    <cellStyle name="쉼표 [0] 3 3 8 2 6 2" xfId="7770"/>
    <cellStyle name="쉼표 [0] 3 3 8 2 6 2 2" xfId="24510"/>
    <cellStyle name="쉼표 [0] 3 3 8 2 6 2 3" xfId="41230"/>
    <cellStyle name="쉼표 [0] 3 3 8 2 6 3" xfId="11190"/>
    <cellStyle name="쉼표 [0] 3 3 8 2 6 3 2" xfId="27930"/>
    <cellStyle name="쉼표 [0] 3 3 8 2 6 3 3" xfId="44650"/>
    <cellStyle name="쉼표 [0] 3 3 8 2 6 4" xfId="14610"/>
    <cellStyle name="쉼표 [0] 3 3 8 2 6 4 2" xfId="31350"/>
    <cellStyle name="쉼표 [0] 3 3 8 2 6 4 3" xfId="48070"/>
    <cellStyle name="쉼표 [0] 3 3 8 2 6 5" xfId="18094"/>
    <cellStyle name="쉼표 [0] 3 3 8 2 6 6" xfId="37810"/>
    <cellStyle name="쉼표 [0] 3 3 8 2 7" xfId="3950"/>
    <cellStyle name="쉼표 [0] 3 3 8 2 7 2" xfId="21090"/>
    <cellStyle name="쉼표 [0] 3 3 8 2 7 3" xfId="37410"/>
    <cellStyle name="쉼표 [0] 3 3 8 2 8" xfId="7350"/>
    <cellStyle name="쉼표 [0] 3 3 8 2 8 2" xfId="24090"/>
    <cellStyle name="쉼표 [0] 3 3 8 2 8 3" xfId="40810"/>
    <cellStyle name="쉼표 [0] 3 3 8 2 9" xfId="10770"/>
    <cellStyle name="쉼표 [0] 3 3 8 2 9 2" xfId="27510"/>
    <cellStyle name="쉼표 [0] 3 3 8 2 9 3" xfId="44230"/>
    <cellStyle name="쉼표 [0] 3 3 8 3" xfId="1230"/>
    <cellStyle name="쉼표 [0] 3 3 8 3 2" xfId="2510"/>
    <cellStyle name="쉼표 [0] 3 3 8 3 2 2" xfId="5910"/>
    <cellStyle name="쉼표 [0] 3 3 8 3 2 2 2" xfId="22650"/>
    <cellStyle name="쉼표 [0] 3 3 8 3 2 2 3" xfId="39370"/>
    <cellStyle name="쉼표 [0] 3 3 8 3 2 3" xfId="9330"/>
    <cellStyle name="쉼표 [0] 3 3 8 3 2 3 2" xfId="26070"/>
    <cellStyle name="쉼표 [0] 3 3 8 3 2 3 3" xfId="42790"/>
    <cellStyle name="쉼표 [0] 3 3 8 3 2 4" xfId="12750"/>
    <cellStyle name="쉼표 [0] 3 3 8 3 2 4 2" xfId="29490"/>
    <cellStyle name="쉼표 [0] 3 3 8 3 2 4 3" xfId="46210"/>
    <cellStyle name="쉼표 [0] 3 3 8 3 2 5" xfId="16170"/>
    <cellStyle name="쉼표 [0] 3 3 8 3 2 5 2" xfId="32910"/>
    <cellStyle name="쉼표 [0] 3 3 8 3 2 5 3" xfId="49630"/>
    <cellStyle name="쉼표 [0] 3 3 8 3 2 6" xfId="19654"/>
    <cellStyle name="쉼표 [0] 3 3 8 3 2 7" xfId="35970"/>
    <cellStyle name="쉼표 [0] 3 3 8 3 3" xfId="4630"/>
    <cellStyle name="쉼표 [0] 3 3 8 3 3 2" xfId="21370"/>
    <cellStyle name="쉼표 [0] 3 3 8 3 3 3" xfId="38090"/>
    <cellStyle name="쉼표 [0] 3 3 8 3 4" xfId="8050"/>
    <cellStyle name="쉼표 [0] 3 3 8 3 4 2" xfId="24790"/>
    <cellStyle name="쉼표 [0] 3 3 8 3 4 3" xfId="41510"/>
    <cellStyle name="쉼표 [0] 3 3 8 3 5" xfId="11470"/>
    <cellStyle name="쉼표 [0] 3 3 8 3 5 2" xfId="28210"/>
    <cellStyle name="쉼표 [0] 3 3 8 3 5 3" xfId="44930"/>
    <cellStyle name="쉼표 [0] 3 3 8 3 6" xfId="14890"/>
    <cellStyle name="쉼표 [0] 3 3 8 3 6 2" xfId="31630"/>
    <cellStyle name="쉼표 [0] 3 3 8 3 6 3" xfId="48350"/>
    <cellStyle name="쉼표 [0] 3 3 8 3 7" xfId="18374"/>
    <cellStyle name="쉼표 [0] 3 3 8 3 8" xfId="34690"/>
    <cellStyle name="쉼표 [0] 3 3 8 4" xfId="1570"/>
    <cellStyle name="쉼표 [0] 3 3 8 4 2" xfId="2850"/>
    <cellStyle name="쉼표 [0] 3 3 8 4 2 2" xfId="6250"/>
    <cellStyle name="쉼표 [0] 3 3 8 4 2 2 2" xfId="22990"/>
    <cellStyle name="쉼표 [0] 3 3 8 4 2 2 3" xfId="39710"/>
    <cellStyle name="쉼표 [0] 3 3 8 4 2 3" xfId="9670"/>
    <cellStyle name="쉼표 [0] 3 3 8 4 2 3 2" xfId="26410"/>
    <cellStyle name="쉼표 [0] 3 3 8 4 2 3 3" xfId="43130"/>
    <cellStyle name="쉼표 [0] 3 3 8 4 2 4" xfId="13090"/>
    <cellStyle name="쉼표 [0] 3 3 8 4 2 4 2" xfId="29830"/>
    <cellStyle name="쉼표 [0] 3 3 8 4 2 4 3" xfId="46550"/>
    <cellStyle name="쉼표 [0] 3 3 8 4 2 5" xfId="16510"/>
    <cellStyle name="쉼표 [0] 3 3 8 4 2 5 2" xfId="33250"/>
    <cellStyle name="쉼표 [0] 3 3 8 4 2 5 3" xfId="49970"/>
    <cellStyle name="쉼표 [0] 3 3 8 4 2 6" xfId="19994"/>
    <cellStyle name="쉼표 [0] 3 3 8 4 2 7" xfId="36310"/>
    <cellStyle name="쉼표 [0] 3 3 8 4 3" xfId="4970"/>
    <cellStyle name="쉼표 [0] 3 3 8 4 3 2" xfId="21710"/>
    <cellStyle name="쉼표 [0] 3 3 8 4 3 3" xfId="38430"/>
    <cellStyle name="쉼표 [0] 3 3 8 4 4" xfId="8390"/>
    <cellStyle name="쉼표 [0] 3 3 8 4 4 2" xfId="25130"/>
    <cellStyle name="쉼표 [0] 3 3 8 4 4 3" xfId="41850"/>
    <cellStyle name="쉼표 [0] 3 3 8 4 5" xfId="11810"/>
    <cellStyle name="쉼표 [0] 3 3 8 4 5 2" xfId="28550"/>
    <cellStyle name="쉼표 [0] 3 3 8 4 5 3" xfId="45270"/>
    <cellStyle name="쉼표 [0] 3 3 8 4 6" xfId="15230"/>
    <cellStyle name="쉼표 [0] 3 3 8 4 6 2" xfId="31970"/>
    <cellStyle name="쉼표 [0] 3 3 8 4 6 3" xfId="48690"/>
    <cellStyle name="쉼표 [0] 3 3 8 4 7" xfId="18714"/>
    <cellStyle name="쉼표 [0] 3 3 8 4 8" xfId="35030"/>
    <cellStyle name="쉼표 [0] 3 3 8 5" xfId="1990"/>
    <cellStyle name="쉼표 [0] 3 3 8 5 2" xfId="5390"/>
    <cellStyle name="쉼표 [0] 3 3 8 5 2 2" xfId="22130"/>
    <cellStyle name="쉼표 [0] 3 3 8 5 2 3" xfId="38850"/>
    <cellStyle name="쉼표 [0] 3 3 8 5 3" xfId="8810"/>
    <cellStyle name="쉼표 [0] 3 3 8 5 3 2" xfId="25550"/>
    <cellStyle name="쉼표 [0] 3 3 8 5 3 3" xfId="42270"/>
    <cellStyle name="쉼표 [0] 3 3 8 5 4" xfId="12230"/>
    <cellStyle name="쉼표 [0] 3 3 8 5 4 2" xfId="28970"/>
    <cellStyle name="쉼표 [0] 3 3 8 5 4 3" xfId="45690"/>
    <cellStyle name="쉼표 [0] 3 3 8 5 5" xfId="15650"/>
    <cellStyle name="쉼표 [0] 3 3 8 5 5 2" xfId="32390"/>
    <cellStyle name="쉼표 [0] 3 3 8 5 5 3" xfId="49110"/>
    <cellStyle name="쉼표 [0] 3 3 8 5 6" xfId="19134"/>
    <cellStyle name="쉼표 [0] 3 3 8 5 7" xfId="35450"/>
    <cellStyle name="쉼표 [0] 3 3 8 6" xfId="3310"/>
    <cellStyle name="쉼표 [0] 3 3 8 6 2" xfId="6710"/>
    <cellStyle name="쉼표 [0] 3 3 8 6 2 2" xfId="23450"/>
    <cellStyle name="쉼표 [0] 3 3 8 6 2 3" xfId="40170"/>
    <cellStyle name="쉼표 [0] 3 3 8 6 3" xfId="10130"/>
    <cellStyle name="쉼표 [0] 3 3 8 6 3 2" xfId="26870"/>
    <cellStyle name="쉼표 [0] 3 3 8 6 3 3" xfId="43590"/>
    <cellStyle name="쉼표 [0] 3 3 8 6 4" xfId="13550"/>
    <cellStyle name="쉼표 [0] 3 3 8 6 4 2" xfId="30290"/>
    <cellStyle name="쉼표 [0] 3 3 8 6 4 3" xfId="47010"/>
    <cellStyle name="쉼표 [0] 3 3 8 6 5" xfId="16970"/>
    <cellStyle name="쉼표 [0] 3 3 8 6 5 2" xfId="33710"/>
    <cellStyle name="쉼표 [0] 3 3 8 6 5 3" xfId="50430"/>
    <cellStyle name="쉼표 [0] 3 3 8 6 6" xfId="20454"/>
    <cellStyle name="쉼표 [0] 3 3 8 6 7" xfId="36770"/>
    <cellStyle name="쉼표 [0] 3 3 8 7" xfId="4130"/>
    <cellStyle name="쉼표 [0] 3 3 8 7 2" xfId="7550"/>
    <cellStyle name="쉼표 [0] 3 3 8 7 2 2" xfId="24290"/>
    <cellStyle name="쉼표 [0] 3 3 8 7 2 3" xfId="41010"/>
    <cellStyle name="쉼표 [0] 3 3 8 7 3" xfId="10970"/>
    <cellStyle name="쉼표 [0] 3 3 8 7 3 2" xfId="27710"/>
    <cellStyle name="쉼표 [0] 3 3 8 7 3 3" xfId="44430"/>
    <cellStyle name="쉼표 [0] 3 3 8 7 4" xfId="14390"/>
    <cellStyle name="쉼표 [0] 3 3 8 7 4 2" xfId="31130"/>
    <cellStyle name="쉼표 [0] 3 3 8 7 4 3" xfId="47850"/>
    <cellStyle name="쉼표 [0] 3 3 8 7 5" xfId="17874"/>
    <cellStyle name="쉼표 [0] 3 3 8 7 6" xfId="37590"/>
    <cellStyle name="쉼표 [0] 3 3 8 8" xfId="3730"/>
    <cellStyle name="쉼표 [0] 3 3 8 8 2" xfId="20870"/>
    <cellStyle name="쉼표 [0] 3 3 8 8 3" xfId="37190"/>
    <cellStyle name="쉼표 [0] 3 3 8 9" xfId="7130"/>
    <cellStyle name="쉼표 [0] 3 3 8 9 2" xfId="23870"/>
    <cellStyle name="쉼표 [0] 3 3 8 9 3" xfId="40590"/>
    <cellStyle name="쉼표 [0] 3 3 9" xfId="743"/>
    <cellStyle name="쉼표 [0] 3 3 9 10" xfId="14010"/>
    <cellStyle name="쉼표 [0] 3 3 9 10 2" xfId="30750"/>
    <cellStyle name="쉼표 [0] 3 3 9 10 3" xfId="47470"/>
    <cellStyle name="쉼표 [0] 3 3 9 11" xfId="17494"/>
    <cellStyle name="쉼표 [0] 3 3 9 12" xfId="34230"/>
    <cellStyle name="쉼표 [0] 3 3 9 2" xfId="1270"/>
    <cellStyle name="쉼표 [0] 3 3 9 2 2" xfId="2550"/>
    <cellStyle name="쉼표 [0] 3 3 9 2 2 2" xfId="5950"/>
    <cellStyle name="쉼표 [0] 3 3 9 2 2 2 2" xfId="22690"/>
    <cellStyle name="쉼표 [0] 3 3 9 2 2 2 3" xfId="39410"/>
    <cellStyle name="쉼표 [0] 3 3 9 2 2 3" xfId="9370"/>
    <cellStyle name="쉼표 [0] 3 3 9 2 2 3 2" xfId="26110"/>
    <cellStyle name="쉼표 [0] 3 3 9 2 2 3 3" xfId="42830"/>
    <cellStyle name="쉼표 [0] 3 3 9 2 2 4" xfId="12790"/>
    <cellStyle name="쉼표 [0] 3 3 9 2 2 4 2" xfId="29530"/>
    <cellStyle name="쉼표 [0] 3 3 9 2 2 4 3" xfId="46250"/>
    <cellStyle name="쉼표 [0] 3 3 9 2 2 5" xfId="16210"/>
    <cellStyle name="쉼표 [0] 3 3 9 2 2 5 2" xfId="32950"/>
    <cellStyle name="쉼표 [0] 3 3 9 2 2 5 3" xfId="49670"/>
    <cellStyle name="쉼표 [0] 3 3 9 2 2 6" xfId="19694"/>
    <cellStyle name="쉼표 [0] 3 3 9 2 2 7" xfId="36010"/>
    <cellStyle name="쉼표 [0] 3 3 9 2 3" xfId="4670"/>
    <cellStyle name="쉼표 [0] 3 3 9 2 3 2" xfId="21410"/>
    <cellStyle name="쉼표 [0] 3 3 9 2 3 3" xfId="38130"/>
    <cellStyle name="쉼표 [0] 3 3 9 2 4" xfId="8090"/>
    <cellStyle name="쉼표 [0] 3 3 9 2 4 2" xfId="24830"/>
    <cellStyle name="쉼표 [0] 3 3 9 2 4 3" xfId="41550"/>
    <cellStyle name="쉼표 [0] 3 3 9 2 5" xfId="11510"/>
    <cellStyle name="쉼표 [0] 3 3 9 2 5 2" xfId="28250"/>
    <cellStyle name="쉼표 [0] 3 3 9 2 5 3" xfId="44970"/>
    <cellStyle name="쉼표 [0] 3 3 9 2 6" xfId="14930"/>
    <cellStyle name="쉼표 [0] 3 3 9 2 6 2" xfId="31670"/>
    <cellStyle name="쉼표 [0] 3 3 9 2 6 3" xfId="48390"/>
    <cellStyle name="쉼표 [0] 3 3 9 2 7" xfId="18414"/>
    <cellStyle name="쉼표 [0] 3 3 9 2 8" xfId="34730"/>
    <cellStyle name="쉼표 [0] 3 3 9 3" xfId="1610"/>
    <cellStyle name="쉼표 [0] 3 3 9 3 2" xfId="2890"/>
    <cellStyle name="쉼표 [0] 3 3 9 3 2 2" xfId="6290"/>
    <cellStyle name="쉼표 [0] 3 3 9 3 2 2 2" xfId="23030"/>
    <cellStyle name="쉼표 [0] 3 3 9 3 2 2 3" xfId="39750"/>
    <cellStyle name="쉼표 [0] 3 3 9 3 2 3" xfId="9710"/>
    <cellStyle name="쉼표 [0] 3 3 9 3 2 3 2" xfId="26450"/>
    <cellStyle name="쉼표 [0] 3 3 9 3 2 3 3" xfId="43170"/>
    <cellStyle name="쉼표 [0] 3 3 9 3 2 4" xfId="13130"/>
    <cellStyle name="쉼표 [0] 3 3 9 3 2 4 2" xfId="29870"/>
    <cellStyle name="쉼표 [0] 3 3 9 3 2 4 3" xfId="46590"/>
    <cellStyle name="쉼표 [0] 3 3 9 3 2 5" xfId="16550"/>
    <cellStyle name="쉼표 [0] 3 3 9 3 2 5 2" xfId="33290"/>
    <cellStyle name="쉼표 [0] 3 3 9 3 2 5 3" xfId="50010"/>
    <cellStyle name="쉼표 [0] 3 3 9 3 2 6" xfId="20034"/>
    <cellStyle name="쉼표 [0] 3 3 9 3 2 7" xfId="36350"/>
    <cellStyle name="쉼표 [0] 3 3 9 3 3" xfId="5010"/>
    <cellStyle name="쉼표 [0] 3 3 9 3 3 2" xfId="21750"/>
    <cellStyle name="쉼표 [0] 3 3 9 3 3 3" xfId="38470"/>
    <cellStyle name="쉼표 [0] 3 3 9 3 4" xfId="8430"/>
    <cellStyle name="쉼표 [0] 3 3 9 3 4 2" xfId="25170"/>
    <cellStyle name="쉼표 [0] 3 3 9 3 4 3" xfId="41890"/>
    <cellStyle name="쉼표 [0] 3 3 9 3 5" xfId="11850"/>
    <cellStyle name="쉼표 [0] 3 3 9 3 5 2" xfId="28590"/>
    <cellStyle name="쉼표 [0] 3 3 9 3 5 3" xfId="45310"/>
    <cellStyle name="쉼표 [0] 3 3 9 3 6" xfId="15270"/>
    <cellStyle name="쉼표 [0] 3 3 9 3 6 2" xfId="32010"/>
    <cellStyle name="쉼표 [0] 3 3 9 3 6 3" xfId="48730"/>
    <cellStyle name="쉼표 [0] 3 3 9 3 7" xfId="18754"/>
    <cellStyle name="쉼표 [0] 3 3 9 3 8" xfId="35070"/>
    <cellStyle name="쉼표 [0] 3 3 9 4" xfId="2030"/>
    <cellStyle name="쉼표 [0] 3 3 9 4 2" xfId="5430"/>
    <cellStyle name="쉼표 [0] 3 3 9 4 2 2" xfId="22170"/>
    <cellStyle name="쉼표 [0] 3 3 9 4 2 3" xfId="38890"/>
    <cellStyle name="쉼표 [0] 3 3 9 4 3" xfId="8850"/>
    <cellStyle name="쉼표 [0] 3 3 9 4 3 2" xfId="25590"/>
    <cellStyle name="쉼표 [0] 3 3 9 4 3 3" xfId="42310"/>
    <cellStyle name="쉼표 [0] 3 3 9 4 4" xfId="12270"/>
    <cellStyle name="쉼표 [0] 3 3 9 4 4 2" xfId="29010"/>
    <cellStyle name="쉼표 [0] 3 3 9 4 4 3" xfId="45730"/>
    <cellStyle name="쉼표 [0] 3 3 9 4 5" xfId="15690"/>
    <cellStyle name="쉼표 [0] 3 3 9 4 5 2" xfId="32430"/>
    <cellStyle name="쉼표 [0] 3 3 9 4 5 3" xfId="49150"/>
    <cellStyle name="쉼표 [0] 3 3 9 4 6" xfId="19174"/>
    <cellStyle name="쉼표 [0] 3 3 9 4 7" xfId="35490"/>
    <cellStyle name="쉼표 [0] 3 3 9 5" xfId="3350"/>
    <cellStyle name="쉼표 [0] 3 3 9 5 2" xfId="6750"/>
    <cellStyle name="쉼표 [0] 3 3 9 5 2 2" xfId="23490"/>
    <cellStyle name="쉼표 [0] 3 3 9 5 2 3" xfId="40210"/>
    <cellStyle name="쉼표 [0] 3 3 9 5 3" xfId="10170"/>
    <cellStyle name="쉼표 [0] 3 3 9 5 3 2" xfId="26910"/>
    <cellStyle name="쉼표 [0] 3 3 9 5 3 3" xfId="43630"/>
    <cellStyle name="쉼표 [0] 3 3 9 5 4" xfId="13590"/>
    <cellStyle name="쉼표 [0] 3 3 9 5 4 2" xfId="30330"/>
    <cellStyle name="쉼표 [0] 3 3 9 5 4 3" xfId="47050"/>
    <cellStyle name="쉼표 [0] 3 3 9 5 5" xfId="17010"/>
    <cellStyle name="쉼표 [0] 3 3 9 5 5 2" xfId="33750"/>
    <cellStyle name="쉼표 [0] 3 3 9 5 5 3" xfId="50470"/>
    <cellStyle name="쉼표 [0] 3 3 9 5 6" xfId="20494"/>
    <cellStyle name="쉼표 [0] 3 3 9 5 7" xfId="36810"/>
    <cellStyle name="쉼표 [0] 3 3 9 6" xfId="4170"/>
    <cellStyle name="쉼표 [0] 3 3 9 6 2" xfId="7590"/>
    <cellStyle name="쉼표 [0] 3 3 9 6 2 2" xfId="24330"/>
    <cellStyle name="쉼표 [0] 3 3 9 6 2 3" xfId="41050"/>
    <cellStyle name="쉼표 [0] 3 3 9 6 3" xfId="11010"/>
    <cellStyle name="쉼표 [0] 3 3 9 6 3 2" xfId="27750"/>
    <cellStyle name="쉼표 [0] 3 3 9 6 3 3" xfId="44470"/>
    <cellStyle name="쉼표 [0] 3 3 9 6 4" xfId="14430"/>
    <cellStyle name="쉼표 [0] 3 3 9 6 4 2" xfId="31170"/>
    <cellStyle name="쉼표 [0] 3 3 9 6 4 3" xfId="47890"/>
    <cellStyle name="쉼표 [0] 3 3 9 6 5" xfId="17914"/>
    <cellStyle name="쉼표 [0] 3 3 9 6 6" xfId="37630"/>
    <cellStyle name="쉼표 [0] 3 3 9 7" xfId="3770"/>
    <cellStyle name="쉼표 [0] 3 3 9 7 2" xfId="20910"/>
    <cellStyle name="쉼표 [0] 3 3 9 7 3" xfId="37230"/>
    <cellStyle name="쉼표 [0] 3 3 9 8" xfId="7170"/>
    <cellStyle name="쉼표 [0] 3 3 9 8 2" xfId="23910"/>
    <cellStyle name="쉼표 [0] 3 3 9 8 3" xfId="40630"/>
    <cellStyle name="쉼표 [0] 3 3 9 9" xfId="10590"/>
    <cellStyle name="쉼표 [0] 3 3 9 9 2" xfId="27330"/>
    <cellStyle name="쉼표 [0] 3 3 9 9 3" xfId="44050"/>
    <cellStyle name="쉼표 [0] 3 4" xfId="558"/>
    <cellStyle name="쉼표 [0] 3 5" xfId="573"/>
    <cellStyle name="쉼표 [0] 3 5 10" xfId="3180"/>
    <cellStyle name="쉼표 [0] 3 5 10 2" xfId="6580"/>
    <cellStyle name="쉼표 [0] 3 5 10 2 2" xfId="23320"/>
    <cellStyle name="쉼표 [0] 3 5 10 2 3" xfId="40040"/>
    <cellStyle name="쉼표 [0] 3 5 10 3" xfId="10000"/>
    <cellStyle name="쉼표 [0] 3 5 10 3 2" xfId="26740"/>
    <cellStyle name="쉼표 [0] 3 5 10 3 3" xfId="43460"/>
    <cellStyle name="쉼표 [0] 3 5 10 4" xfId="13420"/>
    <cellStyle name="쉼표 [0] 3 5 10 4 2" xfId="30160"/>
    <cellStyle name="쉼표 [0] 3 5 10 4 3" xfId="46880"/>
    <cellStyle name="쉼표 [0] 3 5 10 5" xfId="16840"/>
    <cellStyle name="쉼표 [0] 3 5 10 5 2" xfId="33580"/>
    <cellStyle name="쉼표 [0] 3 5 10 5 3" xfId="50300"/>
    <cellStyle name="쉼표 [0] 3 5 10 6" xfId="20324"/>
    <cellStyle name="쉼표 [0] 3 5 10 7" xfId="36640"/>
    <cellStyle name="쉼표 [0] 3 5 11" xfId="4000"/>
    <cellStyle name="쉼표 [0] 3 5 11 2" xfId="7420"/>
    <cellStyle name="쉼표 [0] 3 5 11 2 2" xfId="24160"/>
    <cellStyle name="쉼표 [0] 3 5 11 2 3" xfId="40880"/>
    <cellStyle name="쉼표 [0] 3 5 11 3" xfId="10840"/>
    <cellStyle name="쉼표 [0] 3 5 11 3 2" xfId="27580"/>
    <cellStyle name="쉼표 [0] 3 5 11 3 3" xfId="44300"/>
    <cellStyle name="쉼표 [0] 3 5 11 4" xfId="14260"/>
    <cellStyle name="쉼표 [0] 3 5 11 4 2" xfId="31000"/>
    <cellStyle name="쉼표 [0] 3 5 11 4 3" xfId="47720"/>
    <cellStyle name="쉼표 [0] 3 5 11 5" xfId="17744"/>
    <cellStyle name="쉼표 [0] 3 5 11 6" xfId="37460"/>
    <cellStyle name="쉼표 [0] 3 5 12" xfId="3601"/>
    <cellStyle name="쉼표 [0] 3 5 12 2" xfId="20741"/>
    <cellStyle name="쉼표 [0] 3 5 12 3" xfId="37061"/>
    <cellStyle name="쉼표 [0] 3 5 13" xfId="7000"/>
    <cellStyle name="쉼표 [0] 3 5 13 2" xfId="23740"/>
    <cellStyle name="쉼표 [0] 3 5 13 3" xfId="40460"/>
    <cellStyle name="쉼표 [0] 3 5 14" xfId="10420"/>
    <cellStyle name="쉼표 [0] 3 5 14 2" xfId="27160"/>
    <cellStyle name="쉼표 [0] 3 5 14 3" xfId="43880"/>
    <cellStyle name="쉼표 [0] 3 5 15" xfId="13846"/>
    <cellStyle name="쉼표 [0] 3 5 15 2" xfId="30586"/>
    <cellStyle name="쉼표 [0] 3 5 15 3" xfId="47306"/>
    <cellStyle name="쉼표 [0] 3 5 16" xfId="17280"/>
    <cellStyle name="쉼표 [0] 3 5 16 2" xfId="34020"/>
    <cellStyle name="쉼표 [0] 3 5 17" xfId="17324"/>
    <cellStyle name="쉼표 [0] 3 5 18" xfId="34060"/>
    <cellStyle name="쉼표 [0] 3 5 2" xfId="673"/>
    <cellStyle name="쉼표 [0] 3 5 2 10" xfId="10520"/>
    <cellStyle name="쉼표 [0] 3 5 2 10 2" xfId="27260"/>
    <cellStyle name="쉼표 [0] 3 5 2 10 3" xfId="43980"/>
    <cellStyle name="쉼표 [0] 3 5 2 11" xfId="13940"/>
    <cellStyle name="쉼표 [0] 3 5 2 11 2" xfId="30680"/>
    <cellStyle name="쉼표 [0] 3 5 2 11 3" xfId="47400"/>
    <cellStyle name="쉼표 [0] 3 5 2 12" xfId="17424"/>
    <cellStyle name="쉼표 [0] 3 5 2 13" xfId="34160"/>
    <cellStyle name="쉼표 [0] 3 5 2 2" xfId="893"/>
    <cellStyle name="쉼표 [0] 3 5 2 2 10" xfId="14160"/>
    <cellStyle name="쉼표 [0] 3 5 2 2 10 2" xfId="30900"/>
    <cellStyle name="쉼표 [0] 3 5 2 2 10 3" xfId="47620"/>
    <cellStyle name="쉼표 [0] 3 5 2 2 11" xfId="17644"/>
    <cellStyle name="쉼표 [0] 3 5 2 2 12" xfId="34380"/>
    <cellStyle name="쉼표 [0] 3 5 2 2 2" xfId="1360"/>
    <cellStyle name="쉼표 [0] 3 5 2 2 2 2" xfId="2640"/>
    <cellStyle name="쉼표 [0] 3 5 2 2 2 2 2" xfId="6040"/>
    <cellStyle name="쉼표 [0] 3 5 2 2 2 2 2 2" xfId="22780"/>
    <cellStyle name="쉼표 [0] 3 5 2 2 2 2 2 3" xfId="39500"/>
    <cellStyle name="쉼표 [0] 3 5 2 2 2 2 3" xfId="9460"/>
    <cellStyle name="쉼표 [0] 3 5 2 2 2 2 3 2" xfId="26200"/>
    <cellStyle name="쉼표 [0] 3 5 2 2 2 2 3 3" xfId="42920"/>
    <cellStyle name="쉼표 [0] 3 5 2 2 2 2 4" xfId="12880"/>
    <cellStyle name="쉼표 [0] 3 5 2 2 2 2 4 2" xfId="29620"/>
    <cellStyle name="쉼표 [0] 3 5 2 2 2 2 4 3" xfId="46340"/>
    <cellStyle name="쉼표 [0] 3 5 2 2 2 2 5" xfId="16300"/>
    <cellStyle name="쉼표 [0] 3 5 2 2 2 2 5 2" xfId="33040"/>
    <cellStyle name="쉼표 [0] 3 5 2 2 2 2 5 3" xfId="49760"/>
    <cellStyle name="쉼표 [0] 3 5 2 2 2 2 6" xfId="19784"/>
    <cellStyle name="쉼표 [0] 3 5 2 2 2 2 7" xfId="36100"/>
    <cellStyle name="쉼표 [0] 3 5 2 2 2 3" xfId="4760"/>
    <cellStyle name="쉼표 [0] 3 5 2 2 2 3 2" xfId="21500"/>
    <cellStyle name="쉼표 [0] 3 5 2 2 2 3 3" xfId="38220"/>
    <cellStyle name="쉼표 [0] 3 5 2 2 2 4" xfId="8180"/>
    <cellStyle name="쉼표 [0] 3 5 2 2 2 4 2" xfId="24920"/>
    <cellStyle name="쉼표 [0] 3 5 2 2 2 4 3" xfId="41640"/>
    <cellStyle name="쉼표 [0] 3 5 2 2 2 5" xfId="11600"/>
    <cellStyle name="쉼표 [0] 3 5 2 2 2 5 2" xfId="28340"/>
    <cellStyle name="쉼표 [0] 3 5 2 2 2 5 3" xfId="45060"/>
    <cellStyle name="쉼표 [0] 3 5 2 2 2 6" xfId="15020"/>
    <cellStyle name="쉼표 [0] 3 5 2 2 2 6 2" xfId="31760"/>
    <cellStyle name="쉼표 [0] 3 5 2 2 2 6 3" xfId="48480"/>
    <cellStyle name="쉼표 [0] 3 5 2 2 2 7" xfId="18504"/>
    <cellStyle name="쉼표 [0] 3 5 2 2 2 8" xfId="34820"/>
    <cellStyle name="쉼표 [0] 3 5 2 2 3" xfId="1760"/>
    <cellStyle name="쉼표 [0] 3 5 2 2 3 2" xfId="3040"/>
    <cellStyle name="쉼표 [0] 3 5 2 2 3 2 2" xfId="6440"/>
    <cellStyle name="쉼표 [0] 3 5 2 2 3 2 2 2" xfId="23180"/>
    <cellStyle name="쉼표 [0] 3 5 2 2 3 2 2 3" xfId="39900"/>
    <cellStyle name="쉼표 [0] 3 5 2 2 3 2 3" xfId="9860"/>
    <cellStyle name="쉼표 [0] 3 5 2 2 3 2 3 2" xfId="26600"/>
    <cellStyle name="쉼표 [0] 3 5 2 2 3 2 3 3" xfId="43320"/>
    <cellStyle name="쉼표 [0] 3 5 2 2 3 2 4" xfId="13280"/>
    <cellStyle name="쉼표 [0] 3 5 2 2 3 2 4 2" xfId="30020"/>
    <cellStyle name="쉼표 [0] 3 5 2 2 3 2 4 3" xfId="46740"/>
    <cellStyle name="쉼표 [0] 3 5 2 2 3 2 5" xfId="16700"/>
    <cellStyle name="쉼표 [0] 3 5 2 2 3 2 5 2" xfId="33440"/>
    <cellStyle name="쉼표 [0] 3 5 2 2 3 2 5 3" xfId="50160"/>
    <cellStyle name="쉼표 [0] 3 5 2 2 3 2 6" xfId="20184"/>
    <cellStyle name="쉼표 [0] 3 5 2 2 3 2 7" xfId="36500"/>
    <cellStyle name="쉼표 [0] 3 5 2 2 3 3" xfId="5160"/>
    <cellStyle name="쉼표 [0] 3 5 2 2 3 3 2" xfId="21900"/>
    <cellStyle name="쉼표 [0] 3 5 2 2 3 3 3" xfId="38620"/>
    <cellStyle name="쉼표 [0] 3 5 2 2 3 4" xfId="8580"/>
    <cellStyle name="쉼표 [0] 3 5 2 2 3 4 2" xfId="25320"/>
    <cellStyle name="쉼표 [0] 3 5 2 2 3 4 3" xfId="42040"/>
    <cellStyle name="쉼표 [0] 3 5 2 2 3 5" xfId="12000"/>
    <cellStyle name="쉼표 [0] 3 5 2 2 3 5 2" xfId="28740"/>
    <cellStyle name="쉼표 [0] 3 5 2 2 3 5 3" xfId="45460"/>
    <cellStyle name="쉼표 [0] 3 5 2 2 3 6" xfId="15420"/>
    <cellStyle name="쉼표 [0] 3 5 2 2 3 6 2" xfId="32160"/>
    <cellStyle name="쉼표 [0] 3 5 2 2 3 6 3" xfId="48880"/>
    <cellStyle name="쉼표 [0] 3 5 2 2 3 7" xfId="18904"/>
    <cellStyle name="쉼표 [0] 3 5 2 2 3 8" xfId="35220"/>
    <cellStyle name="쉼표 [0] 3 5 2 2 4" xfId="2180"/>
    <cellStyle name="쉼표 [0] 3 5 2 2 4 2" xfId="5580"/>
    <cellStyle name="쉼표 [0] 3 5 2 2 4 2 2" xfId="22320"/>
    <cellStyle name="쉼표 [0] 3 5 2 2 4 2 3" xfId="39040"/>
    <cellStyle name="쉼표 [0] 3 5 2 2 4 3" xfId="9000"/>
    <cellStyle name="쉼표 [0] 3 5 2 2 4 3 2" xfId="25740"/>
    <cellStyle name="쉼표 [0] 3 5 2 2 4 3 3" xfId="42460"/>
    <cellStyle name="쉼표 [0] 3 5 2 2 4 4" xfId="12420"/>
    <cellStyle name="쉼표 [0] 3 5 2 2 4 4 2" xfId="29160"/>
    <cellStyle name="쉼표 [0] 3 5 2 2 4 4 3" xfId="45880"/>
    <cellStyle name="쉼표 [0] 3 5 2 2 4 5" xfId="15840"/>
    <cellStyle name="쉼표 [0] 3 5 2 2 4 5 2" xfId="32580"/>
    <cellStyle name="쉼표 [0] 3 5 2 2 4 5 3" xfId="49300"/>
    <cellStyle name="쉼표 [0] 3 5 2 2 4 6" xfId="19324"/>
    <cellStyle name="쉼표 [0] 3 5 2 2 4 7" xfId="35640"/>
    <cellStyle name="쉼표 [0] 3 5 2 2 5" xfId="3500"/>
    <cellStyle name="쉼표 [0] 3 5 2 2 5 2" xfId="6900"/>
    <cellStyle name="쉼표 [0] 3 5 2 2 5 2 2" xfId="23640"/>
    <cellStyle name="쉼표 [0] 3 5 2 2 5 2 3" xfId="40360"/>
    <cellStyle name="쉼표 [0] 3 5 2 2 5 3" xfId="10320"/>
    <cellStyle name="쉼표 [0] 3 5 2 2 5 3 2" xfId="27060"/>
    <cellStyle name="쉼표 [0] 3 5 2 2 5 3 3" xfId="43780"/>
    <cellStyle name="쉼표 [0] 3 5 2 2 5 4" xfId="13740"/>
    <cellStyle name="쉼표 [0] 3 5 2 2 5 4 2" xfId="30480"/>
    <cellStyle name="쉼표 [0] 3 5 2 2 5 4 3" xfId="47200"/>
    <cellStyle name="쉼표 [0] 3 5 2 2 5 5" xfId="17160"/>
    <cellStyle name="쉼표 [0] 3 5 2 2 5 5 2" xfId="33900"/>
    <cellStyle name="쉼표 [0] 3 5 2 2 5 5 3" xfId="50620"/>
    <cellStyle name="쉼표 [0] 3 5 2 2 5 6" xfId="20644"/>
    <cellStyle name="쉼표 [0] 3 5 2 2 5 7" xfId="36960"/>
    <cellStyle name="쉼표 [0] 3 5 2 2 6" xfId="4320"/>
    <cellStyle name="쉼표 [0] 3 5 2 2 6 2" xfId="7740"/>
    <cellStyle name="쉼표 [0] 3 5 2 2 6 2 2" xfId="24480"/>
    <cellStyle name="쉼표 [0] 3 5 2 2 6 2 3" xfId="41200"/>
    <cellStyle name="쉼표 [0] 3 5 2 2 6 3" xfId="11160"/>
    <cellStyle name="쉼표 [0] 3 5 2 2 6 3 2" xfId="27900"/>
    <cellStyle name="쉼표 [0] 3 5 2 2 6 3 3" xfId="44620"/>
    <cellStyle name="쉼표 [0] 3 5 2 2 6 4" xfId="14580"/>
    <cellStyle name="쉼표 [0] 3 5 2 2 6 4 2" xfId="31320"/>
    <cellStyle name="쉼표 [0] 3 5 2 2 6 4 3" xfId="48040"/>
    <cellStyle name="쉼표 [0] 3 5 2 2 6 5" xfId="18064"/>
    <cellStyle name="쉼표 [0] 3 5 2 2 6 6" xfId="37780"/>
    <cellStyle name="쉼표 [0] 3 5 2 2 7" xfId="3920"/>
    <cellStyle name="쉼표 [0] 3 5 2 2 7 2" xfId="21060"/>
    <cellStyle name="쉼표 [0] 3 5 2 2 7 3" xfId="37380"/>
    <cellStyle name="쉼표 [0] 3 5 2 2 8" xfId="7320"/>
    <cellStyle name="쉼표 [0] 3 5 2 2 8 2" xfId="24060"/>
    <cellStyle name="쉼표 [0] 3 5 2 2 8 3" xfId="40780"/>
    <cellStyle name="쉼표 [0] 3 5 2 2 9" xfId="10740"/>
    <cellStyle name="쉼표 [0] 3 5 2 2 9 2" xfId="27480"/>
    <cellStyle name="쉼표 [0] 3 5 2 2 9 3" xfId="44200"/>
    <cellStyle name="쉼표 [0] 3 5 2 3" xfId="1200"/>
    <cellStyle name="쉼표 [0] 3 5 2 3 2" xfId="2480"/>
    <cellStyle name="쉼표 [0] 3 5 2 3 2 2" xfId="5880"/>
    <cellStyle name="쉼표 [0] 3 5 2 3 2 2 2" xfId="22620"/>
    <cellStyle name="쉼표 [0] 3 5 2 3 2 2 3" xfId="39340"/>
    <cellStyle name="쉼표 [0] 3 5 2 3 2 3" xfId="9300"/>
    <cellStyle name="쉼표 [0] 3 5 2 3 2 3 2" xfId="26040"/>
    <cellStyle name="쉼표 [0] 3 5 2 3 2 3 3" xfId="42760"/>
    <cellStyle name="쉼표 [0] 3 5 2 3 2 4" xfId="12720"/>
    <cellStyle name="쉼표 [0] 3 5 2 3 2 4 2" xfId="29460"/>
    <cellStyle name="쉼표 [0] 3 5 2 3 2 4 3" xfId="46180"/>
    <cellStyle name="쉼표 [0] 3 5 2 3 2 5" xfId="16140"/>
    <cellStyle name="쉼표 [0] 3 5 2 3 2 5 2" xfId="32880"/>
    <cellStyle name="쉼표 [0] 3 5 2 3 2 5 3" xfId="49600"/>
    <cellStyle name="쉼표 [0] 3 5 2 3 2 6" xfId="19624"/>
    <cellStyle name="쉼표 [0] 3 5 2 3 2 7" xfId="35940"/>
    <cellStyle name="쉼표 [0] 3 5 2 3 3" xfId="4600"/>
    <cellStyle name="쉼표 [0] 3 5 2 3 3 2" xfId="21340"/>
    <cellStyle name="쉼표 [0] 3 5 2 3 3 3" xfId="38060"/>
    <cellStyle name="쉼표 [0] 3 5 2 3 4" xfId="8020"/>
    <cellStyle name="쉼표 [0] 3 5 2 3 4 2" xfId="24760"/>
    <cellStyle name="쉼표 [0] 3 5 2 3 4 3" xfId="41480"/>
    <cellStyle name="쉼표 [0] 3 5 2 3 5" xfId="11440"/>
    <cellStyle name="쉼표 [0] 3 5 2 3 5 2" xfId="28180"/>
    <cellStyle name="쉼표 [0] 3 5 2 3 5 3" xfId="44900"/>
    <cellStyle name="쉼표 [0] 3 5 2 3 6" xfId="14860"/>
    <cellStyle name="쉼표 [0] 3 5 2 3 6 2" xfId="31600"/>
    <cellStyle name="쉼표 [0] 3 5 2 3 6 3" xfId="48320"/>
    <cellStyle name="쉼표 [0] 3 5 2 3 7" xfId="18344"/>
    <cellStyle name="쉼표 [0] 3 5 2 3 8" xfId="34660"/>
    <cellStyle name="쉼표 [0] 3 5 2 4" xfId="1540"/>
    <cellStyle name="쉼표 [0] 3 5 2 4 2" xfId="2820"/>
    <cellStyle name="쉼표 [0] 3 5 2 4 2 2" xfId="6220"/>
    <cellStyle name="쉼표 [0] 3 5 2 4 2 2 2" xfId="22960"/>
    <cellStyle name="쉼표 [0] 3 5 2 4 2 2 3" xfId="39680"/>
    <cellStyle name="쉼표 [0] 3 5 2 4 2 3" xfId="9640"/>
    <cellStyle name="쉼표 [0] 3 5 2 4 2 3 2" xfId="26380"/>
    <cellStyle name="쉼표 [0] 3 5 2 4 2 3 3" xfId="43100"/>
    <cellStyle name="쉼표 [0] 3 5 2 4 2 4" xfId="13060"/>
    <cellStyle name="쉼표 [0] 3 5 2 4 2 4 2" xfId="29800"/>
    <cellStyle name="쉼표 [0] 3 5 2 4 2 4 3" xfId="46520"/>
    <cellStyle name="쉼표 [0] 3 5 2 4 2 5" xfId="16480"/>
    <cellStyle name="쉼표 [0] 3 5 2 4 2 5 2" xfId="33220"/>
    <cellStyle name="쉼표 [0] 3 5 2 4 2 5 3" xfId="49940"/>
    <cellStyle name="쉼표 [0] 3 5 2 4 2 6" xfId="19964"/>
    <cellStyle name="쉼표 [0] 3 5 2 4 2 7" xfId="36280"/>
    <cellStyle name="쉼표 [0] 3 5 2 4 3" xfId="4940"/>
    <cellStyle name="쉼표 [0] 3 5 2 4 3 2" xfId="21680"/>
    <cellStyle name="쉼표 [0] 3 5 2 4 3 3" xfId="38400"/>
    <cellStyle name="쉼표 [0] 3 5 2 4 4" xfId="8360"/>
    <cellStyle name="쉼표 [0] 3 5 2 4 4 2" xfId="25100"/>
    <cellStyle name="쉼표 [0] 3 5 2 4 4 3" xfId="41820"/>
    <cellStyle name="쉼표 [0] 3 5 2 4 5" xfId="11780"/>
    <cellStyle name="쉼표 [0] 3 5 2 4 5 2" xfId="28520"/>
    <cellStyle name="쉼표 [0] 3 5 2 4 5 3" xfId="45240"/>
    <cellStyle name="쉼표 [0] 3 5 2 4 6" xfId="15200"/>
    <cellStyle name="쉼표 [0] 3 5 2 4 6 2" xfId="31940"/>
    <cellStyle name="쉼표 [0] 3 5 2 4 6 3" xfId="48660"/>
    <cellStyle name="쉼표 [0] 3 5 2 4 7" xfId="18684"/>
    <cellStyle name="쉼표 [0] 3 5 2 4 8" xfId="35000"/>
    <cellStyle name="쉼표 [0] 3 5 2 5" xfId="1960"/>
    <cellStyle name="쉼표 [0] 3 5 2 5 2" xfId="5360"/>
    <cellStyle name="쉼표 [0] 3 5 2 5 2 2" xfId="22100"/>
    <cellStyle name="쉼표 [0] 3 5 2 5 2 3" xfId="38820"/>
    <cellStyle name="쉼표 [0] 3 5 2 5 3" xfId="8780"/>
    <cellStyle name="쉼표 [0] 3 5 2 5 3 2" xfId="25520"/>
    <cellStyle name="쉼표 [0] 3 5 2 5 3 3" xfId="42240"/>
    <cellStyle name="쉼표 [0] 3 5 2 5 4" xfId="12200"/>
    <cellStyle name="쉼표 [0] 3 5 2 5 4 2" xfId="28940"/>
    <cellStyle name="쉼표 [0] 3 5 2 5 4 3" xfId="45660"/>
    <cellStyle name="쉼표 [0] 3 5 2 5 5" xfId="15620"/>
    <cellStyle name="쉼표 [0] 3 5 2 5 5 2" xfId="32360"/>
    <cellStyle name="쉼표 [0] 3 5 2 5 5 3" xfId="49080"/>
    <cellStyle name="쉼표 [0] 3 5 2 5 6" xfId="19104"/>
    <cellStyle name="쉼표 [0] 3 5 2 5 7" xfId="35420"/>
    <cellStyle name="쉼표 [0] 3 5 2 6" xfId="3280"/>
    <cellStyle name="쉼표 [0] 3 5 2 6 2" xfId="6680"/>
    <cellStyle name="쉼표 [0] 3 5 2 6 2 2" xfId="23420"/>
    <cellStyle name="쉼표 [0] 3 5 2 6 2 3" xfId="40140"/>
    <cellStyle name="쉼표 [0] 3 5 2 6 3" xfId="10100"/>
    <cellStyle name="쉼표 [0] 3 5 2 6 3 2" xfId="26840"/>
    <cellStyle name="쉼표 [0] 3 5 2 6 3 3" xfId="43560"/>
    <cellStyle name="쉼표 [0] 3 5 2 6 4" xfId="13520"/>
    <cellStyle name="쉼표 [0] 3 5 2 6 4 2" xfId="30260"/>
    <cellStyle name="쉼표 [0] 3 5 2 6 4 3" xfId="46980"/>
    <cellStyle name="쉼표 [0] 3 5 2 6 5" xfId="16940"/>
    <cellStyle name="쉼표 [0] 3 5 2 6 5 2" xfId="33680"/>
    <cellStyle name="쉼표 [0] 3 5 2 6 5 3" xfId="50400"/>
    <cellStyle name="쉼표 [0] 3 5 2 6 6" xfId="20424"/>
    <cellStyle name="쉼표 [0] 3 5 2 6 7" xfId="36740"/>
    <cellStyle name="쉼표 [0] 3 5 2 7" xfId="4100"/>
    <cellStyle name="쉼표 [0] 3 5 2 7 2" xfId="7520"/>
    <cellStyle name="쉼표 [0] 3 5 2 7 2 2" xfId="24260"/>
    <cellStyle name="쉼표 [0] 3 5 2 7 2 3" xfId="40980"/>
    <cellStyle name="쉼표 [0] 3 5 2 7 3" xfId="10940"/>
    <cellStyle name="쉼표 [0] 3 5 2 7 3 2" xfId="27680"/>
    <cellStyle name="쉼표 [0] 3 5 2 7 3 3" xfId="44400"/>
    <cellStyle name="쉼표 [0] 3 5 2 7 4" xfId="14360"/>
    <cellStyle name="쉼표 [0] 3 5 2 7 4 2" xfId="31100"/>
    <cellStyle name="쉼표 [0] 3 5 2 7 4 3" xfId="47820"/>
    <cellStyle name="쉼표 [0] 3 5 2 7 5" xfId="17844"/>
    <cellStyle name="쉼표 [0] 3 5 2 7 6" xfId="37560"/>
    <cellStyle name="쉼표 [0] 3 5 2 8" xfId="3700"/>
    <cellStyle name="쉼표 [0] 3 5 2 8 2" xfId="20840"/>
    <cellStyle name="쉼표 [0] 3 5 2 8 3" xfId="37160"/>
    <cellStyle name="쉼표 [0] 3 5 2 9" xfId="7100"/>
    <cellStyle name="쉼표 [0] 3 5 2 9 2" xfId="23840"/>
    <cellStyle name="쉼표 [0] 3 5 2 9 3" xfId="40560"/>
    <cellStyle name="쉼표 [0] 3 5 3" xfId="713"/>
    <cellStyle name="쉼표 [0] 3 5 3 10" xfId="10560"/>
    <cellStyle name="쉼표 [0] 3 5 3 10 2" xfId="27300"/>
    <cellStyle name="쉼표 [0] 3 5 3 10 3" xfId="44020"/>
    <cellStyle name="쉼표 [0] 3 5 3 11" xfId="13980"/>
    <cellStyle name="쉼표 [0] 3 5 3 11 2" xfId="30720"/>
    <cellStyle name="쉼표 [0] 3 5 3 11 3" xfId="47440"/>
    <cellStyle name="쉼표 [0] 3 5 3 12" xfId="17464"/>
    <cellStyle name="쉼표 [0] 3 5 3 13" xfId="34200"/>
    <cellStyle name="쉼표 [0] 3 5 3 2" xfId="933"/>
    <cellStyle name="쉼표 [0] 3 5 3 2 10" xfId="14200"/>
    <cellStyle name="쉼표 [0] 3 5 3 2 10 2" xfId="30940"/>
    <cellStyle name="쉼표 [0] 3 5 3 2 10 3" xfId="47660"/>
    <cellStyle name="쉼표 [0] 3 5 3 2 11" xfId="17684"/>
    <cellStyle name="쉼표 [0] 3 5 3 2 12" xfId="34420"/>
    <cellStyle name="쉼표 [0] 3 5 3 2 2" xfId="1400"/>
    <cellStyle name="쉼표 [0] 3 5 3 2 2 2" xfId="2680"/>
    <cellStyle name="쉼표 [0] 3 5 3 2 2 2 2" xfId="6080"/>
    <cellStyle name="쉼표 [0] 3 5 3 2 2 2 2 2" xfId="22820"/>
    <cellStyle name="쉼표 [0] 3 5 3 2 2 2 2 3" xfId="39540"/>
    <cellStyle name="쉼표 [0] 3 5 3 2 2 2 3" xfId="9500"/>
    <cellStyle name="쉼표 [0] 3 5 3 2 2 2 3 2" xfId="26240"/>
    <cellStyle name="쉼표 [0] 3 5 3 2 2 2 3 3" xfId="42960"/>
    <cellStyle name="쉼표 [0] 3 5 3 2 2 2 4" xfId="12920"/>
    <cellStyle name="쉼표 [0] 3 5 3 2 2 2 4 2" xfId="29660"/>
    <cellStyle name="쉼표 [0] 3 5 3 2 2 2 4 3" xfId="46380"/>
    <cellStyle name="쉼표 [0] 3 5 3 2 2 2 5" xfId="16340"/>
    <cellStyle name="쉼표 [0] 3 5 3 2 2 2 5 2" xfId="33080"/>
    <cellStyle name="쉼표 [0] 3 5 3 2 2 2 5 3" xfId="49800"/>
    <cellStyle name="쉼표 [0] 3 5 3 2 2 2 6" xfId="19824"/>
    <cellStyle name="쉼표 [0] 3 5 3 2 2 2 7" xfId="36140"/>
    <cellStyle name="쉼표 [0] 3 5 3 2 2 3" xfId="4800"/>
    <cellStyle name="쉼표 [0] 3 5 3 2 2 3 2" xfId="21540"/>
    <cellStyle name="쉼표 [0] 3 5 3 2 2 3 3" xfId="38260"/>
    <cellStyle name="쉼표 [0] 3 5 3 2 2 4" xfId="8220"/>
    <cellStyle name="쉼표 [0] 3 5 3 2 2 4 2" xfId="24960"/>
    <cellStyle name="쉼표 [0] 3 5 3 2 2 4 3" xfId="41680"/>
    <cellStyle name="쉼표 [0] 3 5 3 2 2 5" xfId="11640"/>
    <cellStyle name="쉼표 [0] 3 5 3 2 2 5 2" xfId="28380"/>
    <cellStyle name="쉼표 [0] 3 5 3 2 2 5 3" xfId="45100"/>
    <cellStyle name="쉼표 [0] 3 5 3 2 2 6" xfId="15060"/>
    <cellStyle name="쉼표 [0] 3 5 3 2 2 6 2" xfId="31800"/>
    <cellStyle name="쉼표 [0] 3 5 3 2 2 6 3" xfId="48520"/>
    <cellStyle name="쉼표 [0] 3 5 3 2 2 7" xfId="18544"/>
    <cellStyle name="쉼표 [0] 3 5 3 2 2 8" xfId="34860"/>
    <cellStyle name="쉼표 [0] 3 5 3 2 3" xfId="1800"/>
    <cellStyle name="쉼표 [0] 3 5 3 2 3 2" xfId="3080"/>
    <cellStyle name="쉼표 [0] 3 5 3 2 3 2 2" xfId="6480"/>
    <cellStyle name="쉼표 [0] 3 5 3 2 3 2 2 2" xfId="23220"/>
    <cellStyle name="쉼표 [0] 3 5 3 2 3 2 2 3" xfId="39940"/>
    <cellStyle name="쉼표 [0] 3 5 3 2 3 2 3" xfId="9900"/>
    <cellStyle name="쉼표 [0] 3 5 3 2 3 2 3 2" xfId="26640"/>
    <cellStyle name="쉼표 [0] 3 5 3 2 3 2 3 3" xfId="43360"/>
    <cellStyle name="쉼표 [0] 3 5 3 2 3 2 4" xfId="13320"/>
    <cellStyle name="쉼표 [0] 3 5 3 2 3 2 4 2" xfId="30060"/>
    <cellStyle name="쉼표 [0] 3 5 3 2 3 2 4 3" xfId="46780"/>
    <cellStyle name="쉼표 [0] 3 5 3 2 3 2 5" xfId="16740"/>
    <cellStyle name="쉼표 [0] 3 5 3 2 3 2 5 2" xfId="33480"/>
    <cellStyle name="쉼표 [0] 3 5 3 2 3 2 5 3" xfId="50200"/>
    <cellStyle name="쉼표 [0] 3 5 3 2 3 2 6" xfId="20224"/>
    <cellStyle name="쉼표 [0] 3 5 3 2 3 2 7" xfId="36540"/>
    <cellStyle name="쉼표 [0] 3 5 3 2 3 3" xfId="5200"/>
    <cellStyle name="쉼표 [0] 3 5 3 2 3 3 2" xfId="21940"/>
    <cellStyle name="쉼표 [0] 3 5 3 2 3 3 3" xfId="38660"/>
    <cellStyle name="쉼표 [0] 3 5 3 2 3 4" xfId="8620"/>
    <cellStyle name="쉼표 [0] 3 5 3 2 3 4 2" xfId="25360"/>
    <cellStyle name="쉼표 [0] 3 5 3 2 3 4 3" xfId="42080"/>
    <cellStyle name="쉼표 [0] 3 5 3 2 3 5" xfId="12040"/>
    <cellStyle name="쉼표 [0] 3 5 3 2 3 5 2" xfId="28780"/>
    <cellStyle name="쉼표 [0] 3 5 3 2 3 5 3" xfId="45500"/>
    <cellStyle name="쉼표 [0] 3 5 3 2 3 6" xfId="15460"/>
    <cellStyle name="쉼표 [0] 3 5 3 2 3 6 2" xfId="32200"/>
    <cellStyle name="쉼표 [0] 3 5 3 2 3 6 3" xfId="48920"/>
    <cellStyle name="쉼표 [0] 3 5 3 2 3 7" xfId="18944"/>
    <cellStyle name="쉼표 [0] 3 5 3 2 3 8" xfId="35260"/>
    <cellStyle name="쉼표 [0] 3 5 3 2 4" xfId="2220"/>
    <cellStyle name="쉼표 [0] 3 5 3 2 4 2" xfId="5620"/>
    <cellStyle name="쉼표 [0] 3 5 3 2 4 2 2" xfId="22360"/>
    <cellStyle name="쉼표 [0] 3 5 3 2 4 2 3" xfId="39080"/>
    <cellStyle name="쉼표 [0] 3 5 3 2 4 3" xfId="9040"/>
    <cellStyle name="쉼표 [0] 3 5 3 2 4 3 2" xfId="25780"/>
    <cellStyle name="쉼표 [0] 3 5 3 2 4 3 3" xfId="42500"/>
    <cellStyle name="쉼표 [0] 3 5 3 2 4 4" xfId="12460"/>
    <cellStyle name="쉼표 [0] 3 5 3 2 4 4 2" xfId="29200"/>
    <cellStyle name="쉼표 [0] 3 5 3 2 4 4 3" xfId="45920"/>
    <cellStyle name="쉼표 [0] 3 5 3 2 4 5" xfId="15880"/>
    <cellStyle name="쉼표 [0] 3 5 3 2 4 5 2" xfId="32620"/>
    <cellStyle name="쉼표 [0] 3 5 3 2 4 5 3" xfId="49340"/>
    <cellStyle name="쉼표 [0] 3 5 3 2 4 6" xfId="19364"/>
    <cellStyle name="쉼표 [0] 3 5 3 2 4 7" xfId="35680"/>
    <cellStyle name="쉼표 [0] 3 5 3 2 5" xfId="3540"/>
    <cellStyle name="쉼표 [0] 3 5 3 2 5 2" xfId="6940"/>
    <cellStyle name="쉼표 [0] 3 5 3 2 5 2 2" xfId="23680"/>
    <cellStyle name="쉼표 [0] 3 5 3 2 5 2 3" xfId="40400"/>
    <cellStyle name="쉼표 [0] 3 5 3 2 5 3" xfId="10360"/>
    <cellStyle name="쉼표 [0] 3 5 3 2 5 3 2" xfId="27100"/>
    <cellStyle name="쉼표 [0] 3 5 3 2 5 3 3" xfId="43820"/>
    <cellStyle name="쉼표 [0] 3 5 3 2 5 4" xfId="13780"/>
    <cellStyle name="쉼표 [0] 3 5 3 2 5 4 2" xfId="30520"/>
    <cellStyle name="쉼표 [0] 3 5 3 2 5 4 3" xfId="47240"/>
    <cellStyle name="쉼표 [0] 3 5 3 2 5 5" xfId="17200"/>
    <cellStyle name="쉼표 [0] 3 5 3 2 5 5 2" xfId="33940"/>
    <cellStyle name="쉼표 [0] 3 5 3 2 5 5 3" xfId="50660"/>
    <cellStyle name="쉼표 [0] 3 5 3 2 5 6" xfId="20684"/>
    <cellStyle name="쉼표 [0] 3 5 3 2 5 7" xfId="37000"/>
    <cellStyle name="쉼표 [0] 3 5 3 2 6" xfId="4360"/>
    <cellStyle name="쉼표 [0] 3 5 3 2 6 2" xfId="7780"/>
    <cellStyle name="쉼표 [0] 3 5 3 2 6 2 2" xfId="24520"/>
    <cellStyle name="쉼표 [0] 3 5 3 2 6 2 3" xfId="41240"/>
    <cellStyle name="쉼표 [0] 3 5 3 2 6 3" xfId="11200"/>
    <cellStyle name="쉼표 [0] 3 5 3 2 6 3 2" xfId="27940"/>
    <cellStyle name="쉼표 [0] 3 5 3 2 6 3 3" xfId="44660"/>
    <cellStyle name="쉼표 [0] 3 5 3 2 6 4" xfId="14620"/>
    <cellStyle name="쉼표 [0] 3 5 3 2 6 4 2" xfId="31360"/>
    <cellStyle name="쉼표 [0] 3 5 3 2 6 4 3" xfId="48080"/>
    <cellStyle name="쉼표 [0] 3 5 3 2 6 5" xfId="18104"/>
    <cellStyle name="쉼표 [0] 3 5 3 2 6 6" xfId="37820"/>
    <cellStyle name="쉼표 [0] 3 5 3 2 7" xfId="3960"/>
    <cellStyle name="쉼표 [0] 3 5 3 2 7 2" xfId="21100"/>
    <cellStyle name="쉼표 [0] 3 5 3 2 7 3" xfId="37420"/>
    <cellStyle name="쉼표 [0] 3 5 3 2 8" xfId="7360"/>
    <cellStyle name="쉼표 [0] 3 5 3 2 8 2" xfId="24100"/>
    <cellStyle name="쉼표 [0] 3 5 3 2 8 3" xfId="40820"/>
    <cellStyle name="쉼표 [0] 3 5 3 2 9" xfId="10780"/>
    <cellStyle name="쉼표 [0] 3 5 3 2 9 2" xfId="27520"/>
    <cellStyle name="쉼표 [0] 3 5 3 2 9 3" xfId="44240"/>
    <cellStyle name="쉼표 [0] 3 5 3 3" xfId="1240"/>
    <cellStyle name="쉼표 [0] 3 5 3 3 2" xfId="2520"/>
    <cellStyle name="쉼표 [0] 3 5 3 3 2 2" xfId="5920"/>
    <cellStyle name="쉼표 [0] 3 5 3 3 2 2 2" xfId="22660"/>
    <cellStyle name="쉼표 [0] 3 5 3 3 2 2 3" xfId="39380"/>
    <cellStyle name="쉼표 [0] 3 5 3 3 2 3" xfId="9340"/>
    <cellStyle name="쉼표 [0] 3 5 3 3 2 3 2" xfId="26080"/>
    <cellStyle name="쉼표 [0] 3 5 3 3 2 3 3" xfId="42800"/>
    <cellStyle name="쉼표 [0] 3 5 3 3 2 4" xfId="12760"/>
    <cellStyle name="쉼표 [0] 3 5 3 3 2 4 2" xfId="29500"/>
    <cellStyle name="쉼표 [0] 3 5 3 3 2 4 3" xfId="46220"/>
    <cellStyle name="쉼표 [0] 3 5 3 3 2 5" xfId="16180"/>
    <cellStyle name="쉼표 [0] 3 5 3 3 2 5 2" xfId="32920"/>
    <cellStyle name="쉼표 [0] 3 5 3 3 2 5 3" xfId="49640"/>
    <cellStyle name="쉼표 [0] 3 5 3 3 2 6" xfId="19664"/>
    <cellStyle name="쉼표 [0] 3 5 3 3 2 7" xfId="35980"/>
    <cellStyle name="쉼표 [0] 3 5 3 3 3" xfId="4640"/>
    <cellStyle name="쉼표 [0] 3 5 3 3 3 2" xfId="21380"/>
    <cellStyle name="쉼표 [0] 3 5 3 3 3 3" xfId="38100"/>
    <cellStyle name="쉼표 [0] 3 5 3 3 4" xfId="8060"/>
    <cellStyle name="쉼표 [0] 3 5 3 3 4 2" xfId="24800"/>
    <cellStyle name="쉼표 [0] 3 5 3 3 4 3" xfId="41520"/>
    <cellStyle name="쉼표 [0] 3 5 3 3 5" xfId="11480"/>
    <cellStyle name="쉼표 [0] 3 5 3 3 5 2" xfId="28220"/>
    <cellStyle name="쉼표 [0] 3 5 3 3 5 3" xfId="44940"/>
    <cellStyle name="쉼표 [0] 3 5 3 3 6" xfId="14900"/>
    <cellStyle name="쉼표 [0] 3 5 3 3 6 2" xfId="31640"/>
    <cellStyle name="쉼표 [0] 3 5 3 3 6 3" xfId="48360"/>
    <cellStyle name="쉼표 [0] 3 5 3 3 7" xfId="18384"/>
    <cellStyle name="쉼표 [0] 3 5 3 3 8" xfId="34700"/>
    <cellStyle name="쉼표 [0] 3 5 3 4" xfId="1580"/>
    <cellStyle name="쉼표 [0] 3 5 3 4 2" xfId="2860"/>
    <cellStyle name="쉼표 [0] 3 5 3 4 2 2" xfId="6260"/>
    <cellStyle name="쉼표 [0] 3 5 3 4 2 2 2" xfId="23000"/>
    <cellStyle name="쉼표 [0] 3 5 3 4 2 2 3" xfId="39720"/>
    <cellStyle name="쉼표 [0] 3 5 3 4 2 3" xfId="9680"/>
    <cellStyle name="쉼표 [0] 3 5 3 4 2 3 2" xfId="26420"/>
    <cellStyle name="쉼표 [0] 3 5 3 4 2 3 3" xfId="43140"/>
    <cellStyle name="쉼표 [0] 3 5 3 4 2 4" xfId="13100"/>
    <cellStyle name="쉼표 [0] 3 5 3 4 2 4 2" xfId="29840"/>
    <cellStyle name="쉼표 [0] 3 5 3 4 2 4 3" xfId="46560"/>
    <cellStyle name="쉼표 [0] 3 5 3 4 2 5" xfId="16520"/>
    <cellStyle name="쉼표 [0] 3 5 3 4 2 5 2" xfId="33260"/>
    <cellStyle name="쉼표 [0] 3 5 3 4 2 5 3" xfId="49980"/>
    <cellStyle name="쉼표 [0] 3 5 3 4 2 6" xfId="20004"/>
    <cellStyle name="쉼표 [0] 3 5 3 4 2 7" xfId="36320"/>
    <cellStyle name="쉼표 [0] 3 5 3 4 3" xfId="4980"/>
    <cellStyle name="쉼표 [0] 3 5 3 4 3 2" xfId="21720"/>
    <cellStyle name="쉼표 [0] 3 5 3 4 3 3" xfId="38440"/>
    <cellStyle name="쉼표 [0] 3 5 3 4 4" xfId="8400"/>
    <cellStyle name="쉼표 [0] 3 5 3 4 4 2" xfId="25140"/>
    <cellStyle name="쉼표 [0] 3 5 3 4 4 3" xfId="41860"/>
    <cellStyle name="쉼표 [0] 3 5 3 4 5" xfId="11820"/>
    <cellStyle name="쉼표 [0] 3 5 3 4 5 2" xfId="28560"/>
    <cellStyle name="쉼표 [0] 3 5 3 4 5 3" xfId="45280"/>
    <cellStyle name="쉼표 [0] 3 5 3 4 6" xfId="15240"/>
    <cellStyle name="쉼표 [0] 3 5 3 4 6 2" xfId="31980"/>
    <cellStyle name="쉼표 [0] 3 5 3 4 6 3" xfId="48700"/>
    <cellStyle name="쉼표 [0] 3 5 3 4 7" xfId="18724"/>
    <cellStyle name="쉼표 [0] 3 5 3 4 8" xfId="35040"/>
    <cellStyle name="쉼표 [0] 3 5 3 5" xfId="2000"/>
    <cellStyle name="쉼표 [0] 3 5 3 5 2" xfId="5400"/>
    <cellStyle name="쉼표 [0] 3 5 3 5 2 2" xfId="22140"/>
    <cellStyle name="쉼표 [0] 3 5 3 5 2 3" xfId="38860"/>
    <cellStyle name="쉼표 [0] 3 5 3 5 3" xfId="8820"/>
    <cellStyle name="쉼표 [0] 3 5 3 5 3 2" xfId="25560"/>
    <cellStyle name="쉼표 [0] 3 5 3 5 3 3" xfId="42280"/>
    <cellStyle name="쉼표 [0] 3 5 3 5 4" xfId="12240"/>
    <cellStyle name="쉼표 [0] 3 5 3 5 4 2" xfId="28980"/>
    <cellStyle name="쉼표 [0] 3 5 3 5 4 3" xfId="45700"/>
    <cellStyle name="쉼표 [0] 3 5 3 5 5" xfId="15660"/>
    <cellStyle name="쉼표 [0] 3 5 3 5 5 2" xfId="32400"/>
    <cellStyle name="쉼표 [0] 3 5 3 5 5 3" xfId="49120"/>
    <cellStyle name="쉼표 [0] 3 5 3 5 6" xfId="19144"/>
    <cellStyle name="쉼표 [0] 3 5 3 5 7" xfId="35460"/>
    <cellStyle name="쉼표 [0] 3 5 3 6" xfId="3320"/>
    <cellStyle name="쉼표 [0] 3 5 3 6 2" xfId="6720"/>
    <cellStyle name="쉼표 [0] 3 5 3 6 2 2" xfId="23460"/>
    <cellStyle name="쉼표 [0] 3 5 3 6 2 3" xfId="40180"/>
    <cellStyle name="쉼표 [0] 3 5 3 6 3" xfId="10140"/>
    <cellStyle name="쉼표 [0] 3 5 3 6 3 2" xfId="26880"/>
    <cellStyle name="쉼표 [0] 3 5 3 6 3 3" xfId="43600"/>
    <cellStyle name="쉼표 [0] 3 5 3 6 4" xfId="13560"/>
    <cellStyle name="쉼표 [0] 3 5 3 6 4 2" xfId="30300"/>
    <cellStyle name="쉼표 [0] 3 5 3 6 4 3" xfId="47020"/>
    <cellStyle name="쉼표 [0] 3 5 3 6 5" xfId="16980"/>
    <cellStyle name="쉼표 [0] 3 5 3 6 5 2" xfId="33720"/>
    <cellStyle name="쉼표 [0] 3 5 3 6 5 3" xfId="50440"/>
    <cellStyle name="쉼표 [0] 3 5 3 6 6" xfId="20464"/>
    <cellStyle name="쉼표 [0] 3 5 3 6 7" xfId="36780"/>
    <cellStyle name="쉼표 [0] 3 5 3 7" xfId="4140"/>
    <cellStyle name="쉼표 [0] 3 5 3 7 2" xfId="7560"/>
    <cellStyle name="쉼표 [0] 3 5 3 7 2 2" xfId="24300"/>
    <cellStyle name="쉼표 [0] 3 5 3 7 2 3" xfId="41020"/>
    <cellStyle name="쉼표 [0] 3 5 3 7 3" xfId="10980"/>
    <cellStyle name="쉼표 [0] 3 5 3 7 3 2" xfId="27720"/>
    <cellStyle name="쉼표 [0] 3 5 3 7 3 3" xfId="44440"/>
    <cellStyle name="쉼표 [0] 3 5 3 7 4" xfId="14400"/>
    <cellStyle name="쉼표 [0] 3 5 3 7 4 2" xfId="31140"/>
    <cellStyle name="쉼표 [0] 3 5 3 7 4 3" xfId="47860"/>
    <cellStyle name="쉼표 [0] 3 5 3 7 5" xfId="17884"/>
    <cellStyle name="쉼표 [0] 3 5 3 7 6" xfId="37600"/>
    <cellStyle name="쉼표 [0] 3 5 3 8" xfId="3740"/>
    <cellStyle name="쉼표 [0] 3 5 3 8 2" xfId="20880"/>
    <cellStyle name="쉼표 [0] 3 5 3 8 3" xfId="37200"/>
    <cellStyle name="쉼표 [0] 3 5 3 9" xfId="7140"/>
    <cellStyle name="쉼표 [0] 3 5 3 9 2" xfId="23880"/>
    <cellStyle name="쉼표 [0] 3 5 3 9 3" xfId="40600"/>
    <cellStyle name="쉼표 [0] 3 5 4" xfId="793"/>
    <cellStyle name="쉼표 [0] 3 5 4 10" xfId="14060"/>
    <cellStyle name="쉼표 [0] 3 5 4 10 2" xfId="30800"/>
    <cellStyle name="쉼표 [0] 3 5 4 10 3" xfId="47520"/>
    <cellStyle name="쉼표 [0] 3 5 4 11" xfId="17544"/>
    <cellStyle name="쉼표 [0] 3 5 4 12" xfId="34280"/>
    <cellStyle name="쉼표 [0] 3 5 4 2" xfId="1100"/>
    <cellStyle name="쉼표 [0] 3 5 4 2 2" xfId="2380"/>
    <cellStyle name="쉼표 [0] 3 5 4 2 2 2" xfId="5780"/>
    <cellStyle name="쉼표 [0] 3 5 4 2 2 2 2" xfId="22520"/>
    <cellStyle name="쉼표 [0] 3 5 4 2 2 2 3" xfId="39240"/>
    <cellStyle name="쉼표 [0] 3 5 4 2 2 3" xfId="9200"/>
    <cellStyle name="쉼표 [0] 3 5 4 2 2 3 2" xfId="25940"/>
    <cellStyle name="쉼표 [0] 3 5 4 2 2 3 3" xfId="42660"/>
    <cellStyle name="쉼표 [0] 3 5 4 2 2 4" xfId="12620"/>
    <cellStyle name="쉼표 [0] 3 5 4 2 2 4 2" xfId="29360"/>
    <cellStyle name="쉼표 [0] 3 5 4 2 2 4 3" xfId="46080"/>
    <cellStyle name="쉼표 [0] 3 5 4 2 2 5" xfId="16040"/>
    <cellStyle name="쉼표 [0] 3 5 4 2 2 5 2" xfId="32780"/>
    <cellStyle name="쉼표 [0] 3 5 4 2 2 5 3" xfId="49500"/>
    <cellStyle name="쉼표 [0] 3 5 4 2 2 6" xfId="19524"/>
    <cellStyle name="쉼표 [0] 3 5 4 2 2 7" xfId="35840"/>
    <cellStyle name="쉼표 [0] 3 5 4 2 3" xfId="4500"/>
    <cellStyle name="쉼표 [0] 3 5 4 2 3 2" xfId="21240"/>
    <cellStyle name="쉼표 [0] 3 5 4 2 3 3" xfId="37960"/>
    <cellStyle name="쉼표 [0] 3 5 4 2 4" xfId="7920"/>
    <cellStyle name="쉼표 [0] 3 5 4 2 4 2" xfId="24660"/>
    <cellStyle name="쉼표 [0] 3 5 4 2 4 3" xfId="41380"/>
    <cellStyle name="쉼표 [0] 3 5 4 2 5" xfId="11340"/>
    <cellStyle name="쉼표 [0] 3 5 4 2 5 2" xfId="28080"/>
    <cellStyle name="쉼표 [0] 3 5 4 2 5 3" xfId="44800"/>
    <cellStyle name="쉼표 [0] 3 5 4 2 6" xfId="14760"/>
    <cellStyle name="쉼표 [0] 3 5 4 2 6 2" xfId="31500"/>
    <cellStyle name="쉼표 [0] 3 5 4 2 6 3" xfId="48220"/>
    <cellStyle name="쉼표 [0] 3 5 4 2 7" xfId="18244"/>
    <cellStyle name="쉼표 [0] 3 5 4 2 8" xfId="34560"/>
    <cellStyle name="쉼표 [0] 3 5 4 3" xfId="1660"/>
    <cellStyle name="쉼표 [0] 3 5 4 3 2" xfId="2940"/>
    <cellStyle name="쉼표 [0] 3 5 4 3 2 2" xfId="6340"/>
    <cellStyle name="쉼표 [0] 3 5 4 3 2 2 2" xfId="23080"/>
    <cellStyle name="쉼표 [0] 3 5 4 3 2 2 3" xfId="39800"/>
    <cellStyle name="쉼표 [0] 3 5 4 3 2 3" xfId="9760"/>
    <cellStyle name="쉼표 [0] 3 5 4 3 2 3 2" xfId="26500"/>
    <cellStyle name="쉼표 [0] 3 5 4 3 2 3 3" xfId="43220"/>
    <cellStyle name="쉼표 [0] 3 5 4 3 2 4" xfId="13180"/>
    <cellStyle name="쉼표 [0] 3 5 4 3 2 4 2" xfId="29920"/>
    <cellStyle name="쉼표 [0] 3 5 4 3 2 4 3" xfId="46640"/>
    <cellStyle name="쉼표 [0] 3 5 4 3 2 5" xfId="16600"/>
    <cellStyle name="쉼표 [0] 3 5 4 3 2 5 2" xfId="33340"/>
    <cellStyle name="쉼표 [0] 3 5 4 3 2 5 3" xfId="50060"/>
    <cellStyle name="쉼표 [0] 3 5 4 3 2 6" xfId="20084"/>
    <cellStyle name="쉼표 [0] 3 5 4 3 2 7" xfId="36400"/>
    <cellStyle name="쉼표 [0] 3 5 4 3 3" xfId="5060"/>
    <cellStyle name="쉼표 [0] 3 5 4 3 3 2" xfId="21800"/>
    <cellStyle name="쉼표 [0] 3 5 4 3 3 3" xfId="38520"/>
    <cellStyle name="쉼표 [0] 3 5 4 3 4" xfId="8480"/>
    <cellStyle name="쉼표 [0] 3 5 4 3 4 2" xfId="25220"/>
    <cellStyle name="쉼표 [0] 3 5 4 3 4 3" xfId="41940"/>
    <cellStyle name="쉼표 [0] 3 5 4 3 5" xfId="11900"/>
    <cellStyle name="쉼표 [0] 3 5 4 3 5 2" xfId="28640"/>
    <cellStyle name="쉼표 [0] 3 5 4 3 5 3" xfId="45360"/>
    <cellStyle name="쉼표 [0] 3 5 4 3 6" xfId="15320"/>
    <cellStyle name="쉼표 [0] 3 5 4 3 6 2" xfId="32060"/>
    <cellStyle name="쉼표 [0] 3 5 4 3 6 3" xfId="48780"/>
    <cellStyle name="쉼표 [0] 3 5 4 3 7" xfId="18804"/>
    <cellStyle name="쉼표 [0] 3 5 4 3 8" xfId="35120"/>
    <cellStyle name="쉼표 [0] 3 5 4 4" xfId="2080"/>
    <cellStyle name="쉼표 [0] 3 5 4 4 2" xfId="5480"/>
    <cellStyle name="쉼표 [0] 3 5 4 4 2 2" xfId="22220"/>
    <cellStyle name="쉼표 [0] 3 5 4 4 2 3" xfId="38940"/>
    <cellStyle name="쉼표 [0] 3 5 4 4 3" xfId="8900"/>
    <cellStyle name="쉼표 [0] 3 5 4 4 3 2" xfId="25640"/>
    <cellStyle name="쉼표 [0] 3 5 4 4 3 3" xfId="42360"/>
    <cellStyle name="쉼표 [0] 3 5 4 4 4" xfId="12320"/>
    <cellStyle name="쉼표 [0] 3 5 4 4 4 2" xfId="29060"/>
    <cellStyle name="쉼표 [0] 3 5 4 4 4 3" xfId="45780"/>
    <cellStyle name="쉼표 [0] 3 5 4 4 5" xfId="15740"/>
    <cellStyle name="쉼표 [0] 3 5 4 4 5 2" xfId="32480"/>
    <cellStyle name="쉼표 [0] 3 5 4 4 5 3" xfId="49200"/>
    <cellStyle name="쉼표 [0] 3 5 4 4 6" xfId="19224"/>
    <cellStyle name="쉼표 [0] 3 5 4 4 7" xfId="35540"/>
    <cellStyle name="쉼표 [0] 3 5 4 5" xfId="3400"/>
    <cellStyle name="쉼표 [0] 3 5 4 5 2" xfId="6800"/>
    <cellStyle name="쉼표 [0] 3 5 4 5 2 2" xfId="23540"/>
    <cellStyle name="쉼표 [0] 3 5 4 5 2 3" xfId="40260"/>
    <cellStyle name="쉼표 [0] 3 5 4 5 3" xfId="10220"/>
    <cellStyle name="쉼표 [0] 3 5 4 5 3 2" xfId="26960"/>
    <cellStyle name="쉼표 [0] 3 5 4 5 3 3" xfId="43680"/>
    <cellStyle name="쉼표 [0] 3 5 4 5 4" xfId="13640"/>
    <cellStyle name="쉼표 [0] 3 5 4 5 4 2" xfId="30380"/>
    <cellStyle name="쉼표 [0] 3 5 4 5 4 3" xfId="47100"/>
    <cellStyle name="쉼표 [0] 3 5 4 5 5" xfId="17060"/>
    <cellStyle name="쉼표 [0] 3 5 4 5 5 2" xfId="33800"/>
    <cellStyle name="쉼표 [0] 3 5 4 5 5 3" xfId="50520"/>
    <cellStyle name="쉼표 [0] 3 5 4 5 6" xfId="20544"/>
    <cellStyle name="쉼표 [0] 3 5 4 5 7" xfId="36860"/>
    <cellStyle name="쉼표 [0] 3 5 4 6" xfId="4220"/>
    <cellStyle name="쉼표 [0] 3 5 4 6 2" xfId="7640"/>
    <cellStyle name="쉼표 [0] 3 5 4 6 2 2" xfId="24380"/>
    <cellStyle name="쉼표 [0] 3 5 4 6 2 3" xfId="41100"/>
    <cellStyle name="쉼표 [0] 3 5 4 6 3" xfId="11060"/>
    <cellStyle name="쉼표 [0] 3 5 4 6 3 2" xfId="27800"/>
    <cellStyle name="쉼표 [0] 3 5 4 6 3 3" xfId="44520"/>
    <cellStyle name="쉼표 [0] 3 5 4 6 4" xfId="14480"/>
    <cellStyle name="쉼표 [0] 3 5 4 6 4 2" xfId="31220"/>
    <cellStyle name="쉼표 [0] 3 5 4 6 4 3" xfId="47940"/>
    <cellStyle name="쉼표 [0] 3 5 4 6 5" xfId="17964"/>
    <cellStyle name="쉼표 [0] 3 5 4 6 6" xfId="37680"/>
    <cellStyle name="쉼표 [0] 3 5 4 7" xfId="3820"/>
    <cellStyle name="쉼표 [0] 3 5 4 7 2" xfId="20960"/>
    <cellStyle name="쉼표 [0] 3 5 4 7 3" xfId="37280"/>
    <cellStyle name="쉼표 [0] 3 5 4 8" xfId="7220"/>
    <cellStyle name="쉼표 [0] 3 5 4 8 2" xfId="23960"/>
    <cellStyle name="쉼표 [0] 3 5 4 8 3" xfId="40680"/>
    <cellStyle name="쉼표 [0] 3 5 4 9" xfId="10640"/>
    <cellStyle name="쉼표 [0] 3 5 4 9 2" xfId="27380"/>
    <cellStyle name="쉼표 [0] 3 5 4 9 3" xfId="44100"/>
    <cellStyle name="쉼표 [0] 3 5 5" xfId="753"/>
    <cellStyle name="쉼표 [0] 3 5 5 10" xfId="14020"/>
    <cellStyle name="쉼표 [0] 3 5 5 10 2" xfId="30760"/>
    <cellStyle name="쉼표 [0] 3 5 5 10 3" xfId="47480"/>
    <cellStyle name="쉼표 [0] 3 5 5 11" xfId="17504"/>
    <cellStyle name="쉼표 [0] 3 5 5 12" xfId="34240"/>
    <cellStyle name="쉼표 [0] 3 5 5 2" xfId="1060"/>
    <cellStyle name="쉼표 [0] 3 5 5 2 2" xfId="2340"/>
    <cellStyle name="쉼표 [0] 3 5 5 2 2 2" xfId="5740"/>
    <cellStyle name="쉼표 [0] 3 5 5 2 2 2 2" xfId="22480"/>
    <cellStyle name="쉼표 [0] 3 5 5 2 2 2 3" xfId="39200"/>
    <cellStyle name="쉼표 [0] 3 5 5 2 2 3" xfId="9160"/>
    <cellStyle name="쉼표 [0] 3 5 5 2 2 3 2" xfId="25900"/>
    <cellStyle name="쉼표 [0] 3 5 5 2 2 3 3" xfId="42620"/>
    <cellStyle name="쉼표 [0] 3 5 5 2 2 4" xfId="12580"/>
    <cellStyle name="쉼표 [0] 3 5 5 2 2 4 2" xfId="29320"/>
    <cellStyle name="쉼표 [0] 3 5 5 2 2 4 3" xfId="46040"/>
    <cellStyle name="쉼표 [0] 3 5 5 2 2 5" xfId="16000"/>
    <cellStyle name="쉼표 [0] 3 5 5 2 2 5 2" xfId="32740"/>
    <cellStyle name="쉼표 [0] 3 5 5 2 2 5 3" xfId="49460"/>
    <cellStyle name="쉼표 [0] 3 5 5 2 2 6" xfId="19484"/>
    <cellStyle name="쉼표 [0] 3 5 5 2 2 7" xfId="35800"/>
    <cellStyle name="쉼표 [0] 3 5 5 2 3" xfId="4460"/>
    <cellStyle name="쉼표 [0] 3 5 5 2 3 2" xfId="21200"/>
    <cellStyle name="쉼표 [0] 3 5 5 2 3 3" xfId="37920"/>
    <cellStyle name="쉼표 [0] 3 5 5 2 4" xfId="7880"/>
    <cellStyle name="쉼표 [0] 3 5 5 2 4 2" xfId="24620"/>
    <cellStyle name="쉼표 [0] 3 5 5 2 4 3" xfId="41340"/>
    <cellStyle name="쉼표 [0] 3 5 5 2 5" xfId="11300"/>
    <cellStyle name="쉼표 [0] 3 5 5 2 5 2" xfId="28040"/>
    <cellStyle name="쉼표 [0] 3 5 5 2 5 3" xfId="44760"/>
    <cellStyle name="쉼표 [0] 3 5 5 2 6" xfId="14720"/>
    <cellStyle name="쉼표 [0] 3 5 5 2 6 2" xfId="31460"/>
    <cellStyle name="쉼표 [0] 3 5 5 2 6 3" xfId="48180"/>
    <cellStyle name="쉼표 [0] 3 5 5 2 7" xfId="18204"/>
    <cellStyle name="쉼표 [0] 3 5 5 2 8" xfId="34520"/>
    <cellStyle name="쉼표 [0] 3 5 5 3" xfId="1620"/>
    <cellStyle name="쉼표 [0] 3 5 5 3 2" xfId="2900"/>
    <cellStyle name="쉼표 [0] 3 5 5 3 2 2" xfId="6300"/>
    <cellStyle name="쉼표 [0] 3 5 5 3 2 2 2" xfId="23040"/>
    <cellStyle name="쉼표 [0] 3 5 5 3 2 2 3" xfId="39760"/>
    <cellStyle name="쉼표 [0] 3 5 5 3 2 3" xfId="9720"/>
    <cellStyle name="쉼표 [0] 3 5 5 3 2 3 2" xfId="26460"/>
    <cellStyle name="쉼표 [0] 3 5 5 3 2 3 3" xfId="43180"/>
    <cellStyle name="쉼표 [0] 3 5 5 3 2 4" xfId="13140"/>
    <cellStyle name="쉼표 [0] 3 5 5 3 2 4 2" xfId="29880"/>
    <cellStyle name="쉼표 [0] 3 5 5 3 2 4 3" xfId="46600"/>
    <cellStyle name="쉼표 [0] 3 5 5 3 2 5" xfId="16560"/>
    <cellStyle name="쉼표 [0] 3 5 5 3 2 5 2" xfId="33300"/>
    <cellStyle name="쉼표 [0] 3 5 5 3 2 5 3" xfId="50020"/>
    <cellStyle name="쉼표 [0] 3 5 5 3 2 6" xfId="20044"/>
    <cellStyle name="쉼표 [0] 3 5 5 3 2 7" xfId="36360"/>
    <cellStyle name="쉼표 [0] 3 5 5 3 3" xfId="5020"/>
    <cellStyle name="쉼표 [0] 3 5 5 3 3 2" xfId="21760"/>
    <cellStyle name="쉼표 [0] 3 5 5 3 3 3" xfId="38480"/>
    <cellStyle name="쉼표 [0] 3 5 5 3 4" xfId="8440"/>
    <cellStyle name="쉼표 [0] 3 5 5 3 4 2" xfId="25180"/>
    <cellStyle name="쉼표 [0] 3 5 5 3 4 3" xfId="41900"/>
    <cellStyle name="쉼표 [0] 3 5 5 3 5" xfId="11860"/>
    <cellStyle name="쉼표 [0] 3 5 5 3 5 2" xfId="28600"/>
    <cellStyle name="쉼표 [0] 3 5 5 3 5 3" xfId="45320"/>
    <cellStyle name="쉼표 [0] 3 5 5 3 6" xfId="15280"/>
    <cellStyle name="쉼표 [0] 3 5 5 3 6 2" xfId="32020"/>
    <cellStyle name="쉼표 [0] 3 5 5 3 6 3" xfId="48740"/>
    <cellStyle name="쉼표 [0] 3 5 5 3 7" xfId="18764"/>
    <cellStyle name="쉼표 [0] 3 5 5 3 8" xfId="35080"/>
    <cellStyle name="쉼표 [0] 3 5 5 4" xfId="2040"/>
    <cellStyle name="쉼표 [0] 3 5 5 4 2" xfId="5440"/>
    <cellStyle name="쉼표 [0] 3 5 5 4 2 2" xfId="22180"/>
    <cellStyle name="쉼표 [0] 3 5 5 4 2 3" xfId="38900"/>
    <cellStyle name="쉼표 [0] 3 5 5 4 3" xfId="8860"/>
    <cellStyle name="쉼표 [0] 3 5 5 4 3 2" xfId="25600"/>
    <cellStyle name="쉼표 [0] 3 5 5 4 3 3" xfId="42320"/>
    <cellStyle name="쉼표 [0] 3 5 5 4 4" xfId="12280"/>
    <cellStyle name="쉼표 [0] 3 5 5 4 4 2" xfId="29020"/>
    <cellStyle name="쉼표 [0] 3 5 5 4 4 3" xfId="45740"/>
    <cellStyle name="쉼표 [0] 3 5 5 4 5" xfId="15700"/>
    <cellStyle name="쉼표 [0] 3 5 5 4 5 2" xfId="32440"/>
    <cellStyle name="쉼표 [0] 3 5 5 4 5 3" xfId="49160"/>
    <cellStyle name="쉼표 [0] 3 5 5 4 6" xfId="19184"/>
    <cellStyle name="쉼표 [0] 3 5 5 4 7" xfId="35500"/>
    <cellStyle name="쉼표 [0] 3 5 5 5" xfId="3360"/>
    <cellStyle name="쉼표 [0] 3 5 5 5 2" xfId="6760"/>
    <cellStyle name="쉼표 [0] 3 5 5 5 2 2" xfId="23500"/>
    <cellStyle name="쉼표 [0] 3 5 5 5 2 3" xfId="40220"/>
    <cellStyle name="쉼표 [0] 3 5 5 5 3" xfId="10180"/>
    <cellStyle name="쉼표 [0] 3 5 5 5 3 2" xfId="26920"/>
    <cellStyle name="쉼표 [0] 3 5 5 5 3 3" xfId="43640"/>
    <cellStyle name="쉼표 [0] 3 5 5 5 4" xfId="13600"/>
    <cellStyle name="쉼표 [0] 3 5 5 5 4 2" xfId="30340"/>
    <cellStyle name="쉼표 [0] 3 5 5 5 4 3" xfId="47060"/>
    <cellStyle name="쉼표 [0] 3 5 5 5 5" xfId="17020"/>
    <cellStyle name="쉼표 [0] 3 5 5 5 5 2" xfId="33760"/>
    <cellStyle name="쉼표 [0] 3 5 5 5 5 3" xfId="50480"/>
    <cellStyle name="쉼표 [0] 3 5 5 5 6" xfId="20504"/>
    <cellStyle name="쉼표 [0] 3 5 5 5 7" xfId="36820"/>
    <cellStyle name="쉼표 [0] 3 5 5 6" xfId="4180"/>
    <cellStyle name="쉼표 [0] 3 5 5 6 2" xfId="7600"/>
    <cellStyle name="쉼표 [0] 3 5 5 6 2 2" xfId="24340"/>
    <cellStyle name="쉼표 [0] 3 5 5 6 2 3" xfId="41060"/>
    <cellStyle name="쉼표 [0] 3 5 5 6 3" xfId="11020"/>
    <cellStyle name="쉼표 [0] 3 5 5 6 3 2" xfId="27760"/>
    <cellStyle name="쉼표 [0] 3 5 5 6 3 3" xfId="44480"/>
    <cellStyle name="쉼표 [0] 3 5 5 6 4" xfId="14440"/>
    <cellStyle name="쉼표 [0] 3 5 5 6 4 2" xfId="31180"/>
    <cellStyle name="쉼표 [0] 3 5 5 6 4 3" xfId="47900"/>
    <cellStyle name="쉼표 [0] 3 5 5 6 5" xfId="17924"/>
    <cellStyle name="쉼표 [0] 3 5 5 6 6" xfId="37640"/>
    <cellStyle name="쉼표 [0] 3 5 5 7" xfId="3780"/>
    <cellStyle name="쉼표 [0] 3 5 5 7 2" xfId="20920"/>
    <cellStyle name="쉼표 [0] 3 5 5 7 3" xfId="37240"/>
    <cellStyle name="쉼표 [0] 3 5 5 8" xfId="7180"/>
    <cellStyle name="쉼표 [0] 3 5 5 8 2" xfId="23920"/>
    <cellStyle name="쉼표 [0] 3 5 5 8 3" xfId="40640"/>
    <cellStyle name="쉼표 [0] 3 5 5 9" xfId="10600"/>
    <cellStyle name="쉼표 [0] 3 5 5 9 2" xfId="27340"/>
    <cellStyle name="쉼표 [0] 3 5 5 9 3" xfId="44060"/>
    <cellStyle name="쉼표 [0] 3 5 6" xfId="1020"/>
    <cellStyle name="쉼표 [0] 3 5 6 2" xfId="2300"/>
    <cellStyle name="쉼표 [0] 3 5 6 2 2" xfId="5700"/>
    <cellStyle name="쉼표 [0] 3 5 6 2 2 2" xfId="22440"/>
    <cellStyle name="쉼표 [0] 3 5 6 2 2 3" xfId="39160"/>
    <cellStyle name="쉼표 [0] 3 5 6 2 3" xfId="9120"/>
    <cellStyle name="쉼표 [0] 3 5 6 2 3 2" xfId="25860"/>
    <cellStyle name="쉼표 [0] 3 5 6 2 3 3" xfId="42580"/>
    <cellStyle name="쉼표 [0] 3 5 6 2 4" xfId="12540"/>
    <cellStyle name="쉼표 [0] 3 5 6 2 4 2" xfId="29280"/>
    <cellStyle name="쉼표 [0] 3 5 6 2 4 3" xfId="46000"/>
    <cellStyle name="쉼표 [0] 3 5 6 2 5" xfId="15960"/>
    <cellStyle name="쉼표 [0] 3 5 6 2 5 2" xfId="32700"/>
    <cellStyle name="쉼표 [0] 3 5 6 2 5 3" xfId="49420"/>
    <cellStyle name="쉼표 [0] 3 5 6 2 6" xfId="19444"/>
    <cellStyle name="쉼표 [0] 3 5 6 2 7" xfId="35760"/>
    <cellStyle name="쉼표 [0] 3 5 6 3" xfId="4420"/>
    <cellStyle name="쉼표 [0] 3 5 6 3 2" xfId="21160"/>
    <cellStyle name="쉼표 [0] 3 5 6 3 3" xfId="37880"/>
    <cellStyle name="쉼표 [0] 3 5 6 4" xfId="7840"/>
    <cellStyle name="쉼표 [0] 3 5 6 4 2" xfId="24580"/>
    <cellStyle name="쉼표 [0] 3 5 6 4 3" xfId="41300"/>
    <cellStyle name="쉼표 [0] 3 5 6 5" xfId="11260"/>
    <cellStyle name="쉼표 [0] 3 5 6 5 2" xfId="28000"/>
    <cellStyle name="쉼표 [0] 3 5 6 5 3" xfId="44720"/>
    <cellStyle name="쉼표 [0] 3 5 6 6" xfId="14680"/>
    <cellStyle name="쉼표 [0] 3 5 6 6 2" xfId="31420"/>
    <cellStyle name="쉼표 [0] 3 5 6 6 3" xfId="48140"/>
    <cellStyle name="쉼표 [0] 3 5 6 7" xfId="18164"/>
    <cellStyle name="쉼표 [0] 3 5 6 8" xfId="34480"/>
    <cellStyle name="쉼표 [0] 3 5 7" xfId="1440"/>
    <cellStyle name="쉼표 [0] 3 5 7 2" xfId="2720"/>
    <cellStyle name="쉼표 [0] 3 5 7 2 2" xfId="6120"/>
    <cellStyle name="쉼표 [0] 3 5 7 2 2 2" xfId="22860"/>
    <cellStyle name="쉼표 [0] 3 5 7 2 2 3" xfId="39580"/>
    <cellStyle name="쉼표 [0] 3 5 7 2 3" xfId="9540"/>
    <cellStyle name="쉼표 [0] 3 5 7 2 3 2" xfId="26280"/>
    <cellStyle name="쉼표 [0] 3 5 7 2 3 3" xfId="43000"/>
    <cellStyle name="쉼표 [0] 3 5 7 2 4" xfId="12960"/>
    <cellStyle name="쉼표 [0] 3 5 7 2 4 2" xfId="29700"/>
    <cellStyle name="쉼표 [0] 3 5 7 2 4 3" xfId="46420"/>
    <cellStyle name="쉼표 [0] 3 5 7 2 5" xfId="16380"/>
    <cellStyle name="쉼표 [0] 3 5 7 2 5 2" xfId="33120"/>
    <cellStyle name="쉼표 [0] 3 5 7 2 5 3" xfId="49840"/>
    <cellStyle name="쉼표 [0] 3 5 7 2 6" xfId="19864"/>
    <cellStyle name="쉼표 [0] 3 5 7 2 7" xfId="36180"/>
    <cellStyle name="쉼표 [0] 3 5 7 3" xfId="4840"/>
    <cellStyle name="쉼표 [0] 3 5 7 3 2" xfId="21580"/>
    <cellStyle name="쉼표 [0] 3 5 7 3 3" xfId="38300"/>
    <cellStyle name="쉼표 [0] 3 5 7 4" xfId="8260"/>
    <cellStyle name="쉼표 [0] 3 5 7 4 2" xfId="25000"/>
    <cellStyle name="쉼표 [0] 3 5 7 4 3" xfId="41720"/>
    <cellStyle name="쉼표 [0] 3 5 7 5" xfId="11680"/>
    <cellStyle name="쉼표 [0] 3 5 7 5 2" xfId="28420"/>
    <cellStyle name="쉼표 [0] 3 5 7 5 3" xfId="45140"/>
    <cellStyle name="쉼표 [0] 3 5 7 6" xfId="15100"/>
    <cellStyle name="쉼표 [0] 3 5 7 6 2" xfId="31840"/>
    <cellStyle name="쉼표 [0] 3 5 7 6 3" xfId="48560"/>
    <cellStyle name="쉼표 [0] 3 5 7 7" xfId="18584"/>
    <cellStyle name="쉼표 [0] 3 5 7 8" xfId="34900"/>
    <cellStyle name="쉼표 [0] 3 5 8" xfId="1860"/>
    <cellStyle name="쉼표 [0] 3 5 8 2" xfId="5260"/>
    <cellStyle name="쉼표 [0] 3 5 8 2 2" xfId="22000"/>
    <cellStyle name="쉼표 [0] 3 5 8 2 3" xfId="38720"/>
    <cellStyle name="쉼표 [0] 3 5 8 3" xfId="8680"/>
    <cellStyle name="쉼표 [0] 3 5 8 3 2" xfId="25420"/>
    <cellStyle name="쉼표 [0] 3 5 8 3 3" xfId="42140"/>
    <cellStyle name="쉼표 [0] 3 5 8 4" xfId="12100"/>
    <cellStyle name="쉼표 [0] 3 5 8 4 2" xfId="28840"/>
    <cellStyle name="쉼표 [0] 3 5 8 4 3" xfId="45560"/>
    <cellStyle name="쉼표 [0] 3 5 8 5" xfId="15520"/>
    <cellStyle name="쉼표 [0] 3 5 8 5 2" xfId="32260"/>
    <cellStyle name="쉼표 [0] 3 5 8 5 3" xfId="48980"/>
    <cellStyle name="쉼표 [0] 3 5 8 6" xfId="19004"/>
    <cellStyle name="쉼표 [0] 3 5 8 7" xfId="35320"/>
    <cellStyle name="쉼표 [0] 3 5 9" xfId="3140"/>
    <cellStyle name="쉼표 [0] 3 5 9 2" xfId="6540"/>
    <cellStyle name="쉼표 [0] 3 5 9 2 2" xfId="23280"/>
    <cellStyle name="쉼표 [0] 3 5 9 2 3" xfId="40000"/>
    <cellStyle name="쉼표 [0] 3 5 9 3" xfId="9960"/>
    <cellStyle name="쉼표 [0] 3 5 9 3 2" xfId="26700"/>
    <cellStyle name="쉼표 [0] 3 5 9 3 3" xfId="43420"/>
    <cellStyle name="쉼표 [0] 3 5 9 4" xfId="13380"/>
    <cellStyle name="쉼표 [0] 3 5 9 4 2" xfId="30120"/>
    <cellStyle name="쉼표 [0] 3 5 9 4 3" xfId="46840"/>
    <cellStyle name="쉼표 [0] 3 5 9 5" xfId="16800"/>
    <cellStyle name="쉼표 [0] 3 5 9 5 2" xfId="33540"/>
    <cellStyle name="쉼표 [0] 3 5 9 5 3" xfId="50260"/>
    <cellStyle name="쉼표 [0] 3 5 9 6" xfId="20284"/>
    <cellStyle name="쉼표 [0] 3 5 9 7" xfId="36600"/>
    <cellStyle name="쉼표 [0] 3 6" xfId="593"/>
    <cellStyle name="쉼표 [0] 3 6 10" xfId="10440"/>
    <cellStyle name="쉼표 [0] 3 6 10 2" xfId="27180"/>
    <cellStyle name="쉼표 [0] 3 6 10 3" xfId="43900"/>
    <cellStyle name="쉼표 [0] 3 6 11" xfId="13842"/>
    <cellStyle name="쉼표 [0] 3 6 11 2" xfId="30582"/>
    <cellStyle name="쉼표 [0] 3 6 11 3" xfId="47302"/>
    <cellStyle name="쉼표 [0] 3 6 12" xfId="17344"/>
    <cellStyle name="쉼표 [0] 3 6 13" xfId="34080"/>
    <cellStyle name="쉼표 [0] 3 6 2" xfId="813"/>
    <cellStyle name="쉼표 [0] 3 6 2 10" xfId="14080"/>
    <cellStyle name="쉼표 [0] 3 6 2 10 2" xfId="30820"/>
    <cellStyle name="쉼표 [0] 3 6 2 10 3" xfId="47540"/>
    <cellStyle name="쉼표 [0] 3 6 2 11" xfId="17564"/>
    <cellStyle name="쉼표 [0] 3 6 2 12" xfId="34300"/>
    <cellStyle name="쉼표 [0] 3 6 2 2" xfId="1280"/>
    <cellStyle name="쉼표 [0] 3 6 2 2 2" xfId="2560"/>
    <cellStyle name="쉼표 [0] 3 6 2 2 2 2" xfId="5960"/>
    <cellStyle name="쉼표 [0] 3 6 2 2 2 2 2" xfId="22700"/>
    <cellStyle name="쉼표 [0] 3 6 2 2 2 2 3" xfId="39420"/>
    <cellStyle name="쉼표 [0] 3 6 2 2 2 3" xfId="9380"/>
    <cellStyle name="쉼표 [0] 3 6 2 2 2 3 2" xfId="26120"/>
    <cellStyle name="쉼표 [0] 3 6 2 2 2 3 3" xfId="42840"/>
    <cellStyle name="쉼표 [0] 3 6 2 2 2 4" xfId="12800"/>
    <cellStyle name="쉼표 [0] 3 6 2 2 2 4 2" xfId="29540"/>
    <cellStyle name="쉼표 [0] 3 6 2 2 2 4 3" xfId="46260"/>
    <cellStyle name="쉼표 [0] 3 6 2 2 2 5" xfId="16220"/>
    <cellStyle name="쉼표 [0] 3 6 2 2 2 5 2" xfId="32960"/>
    <cellStyle name="쉼표 [0] 3 6 2 2 2 5 3" xfId="49680"/>
    <cellStyle name="쉼표 [0] 3 6 2 2 2 6" xfId="19704"/>
    <cellStyle name="쉼표 [0] 3 6 2 2 2 7" xfId="36020"/>
    <cellStyle name="쉼표 [0] 3 6 2 2 3" xfId="4680"/>
    <cellStyle name="쉼표 [0] 3 6 2 2 3 2" xfId="21420"/>
    <cellStyle name="쉼표 [0] 3 6 2 2 3 3" xfId="38140"/>
    <cellStyle name="쉼표 [0] 3 6 2 2 4" xfId="8100"/>
    <cellStyle name="쉼표 [0] 3 6 2 2 4 2" xfId="24840"/>
    <cellStyle name="쉼표 [0] 3 6 2 2 4 3" xfId="41560"/>
    <cellStyle name="쉼표 [0] 3 6 2 2 5" xfId="11520"/>
    <cellStyle name="쉼표 [0] 3 6 2 2 5 2" xfId="28260"/>
    <cellStyle name="쉼표 [0] 3 6 2 2 5 3" xfId="44980"/>
    <cellStyle name="쉼표 [0] 3 6 2 2 6" xfId="14940"/>
    <cellStyle name="쉼표 [0] 3 6 2 2 6 2" xfId="31680"/>
    <cellStyle name="쉼표 [0] 3 6 2 2 6 3" xfId="48400"/>
    <cellStyle name="쉼표 [0] 3 6 2 2 7" xfId="18424"/>
    <cellStyle name="쉼표 [0] 3 6 2 2 8" xfId="34740"/>
    <cellStyle name="쉼표 [0] 3 6 2 3" xfId="1680"/>
    <cellStyle name="쉼표 [0] 3 6 2 3 2" xfId="2960"/>
    <cellStyle name="쉼표 [0] 3 6 2 3 2 2" xfId="6360"/>
    <cellStyle name="쉼표 [0] 3 6 2 3 2 2 2" xfId="23100"/>
    <cellStyle name="쉼표 [0] 3 6 2 3 2 2 3" xfId="39820"/>
    <cellStyle name="쉼표 [0] 3 6 2 3 2 3" xfId="9780"/>
    <cellStyle name="쉼표 [0] 3 6 2 3 2 3 2" xfId="26520"/>
    <cellStyle name="쉼표 [0] 3 6 2 3 2 3 3" xfId="43240"/>
    <cellStyle name="쉼표 [0] 3 6 2 3 2 4" xfId="13200"/>
    <cellStyle name="쉼표 [0] 3 6 2 3 2 4 2" xfId="29940"/>
    <cellStyle name="쉼표 [0] 3 6 2 3 2 4 3" xfId="46660"/>
    <cellStyle name="쉼표 [0] 3 6 2 3 2 5" xfId="16620"/>
    <cellStyle name="쉼표 [0] 3 6 2 3 2 5 2" xfId="33360"/>
    <cellStyle name="쉼표 [0] 3 6 2 3 2 5 3" xfId="50080"/>
    <cellStyle name="쉼표 [0] 3 6 2 3 2 6" xfId="20104"/>
    <cellStyle name="쉼표 [0] 3 6 2 3 2 7" xfId="36420"/>
    <cellStyle name="쉼표 [0] 3 6 2 3 3" xfId="5080"/>
    <cellStyle name="쉼표 [0] 3 6 2 3 3 2" xfId="21820"/>
    <cellStyle name="쉼표 [0] 3 6 2 3 3 3" xfId="38540"/>
    <cellStyle name="쉼표 [0] 3 6 2 3 4" xfId="8500"/>
    <cellStyle name="쉼표 [0] 3 6 2 3 4 2" xfId="25240"/>
    <cellStyle name="쉼표 [0] 3 6 2 3 4 3" xfId="41960"/>
    <cellStyle name="쉼표 [0] 3 6 2 3 5" xfId="11920"/>
    <cellStyle name="쉼표 [0] 3 6 2 3 5 2" xfId="28660"/>
    <cellStyle name="쉼표 [0] 3 6 2 3 5 3" xfId="45380"/>
    <cellStyle name="쉼표 [0] 3 6 2 3 6" xfId="15340"/>
    <cellStyle name="쉼표 [0] 3 6 2 3 6 2" xfId="32080"/>
    <cellStyle name="쉼표 [0] 3 6 2 3 6 3" xfId="48800"/>
    <cellStyle name="쉼표 [0] 3 6 2 3 7" xfId="18824"/>
    <cellStyle name="쉼표 [0] 3 6 2 3 8" xfId="35140"/>
    <cellStyle name="쉼표 [0] 3 6 2 4" xfId="2100"/>
    <cellStyle name="쉼표 [0] 3 6 2 4 2" xfId="5500"/>
    <cellStyle name="쉼표 [0] 3 6 2 4 2 2" xfId="22240"/>
    <cellStyle name="쉼표 [0] 3 6 2 4 2 3" xfId="38960"/>
    <cellStyle name="쉼표 [0] 3 6 2 4 3" xfId="8920"/>
    <cellStyle name="쉼표 [0] 3 6 2 4 3 2" xfId="25660"/>
    <cellStyle name="쉼표 [0] 3 6 2 4 3 3" xfId="42380"/>
    <cellStyle name="쉼표 [0] 3 6 2 4 4" xfId="12340"/>
    <cellStyle name="쉼표 [0] 3 6 2 4 4 2" xfId="29080"/>
    <cellStyle name="쉼표 [0] 3 6 2 4 4 3" xfId="45800"/>
    <cellStyle name="쉼표 [0] 3 6 2 4 5" xfId="15760"/>
    <cellStyle name="쉼표 [0] 3 6 2 4 5 2" xfId="32500"/>
    <cellStyle name="쉼표 [0] 3 6 2 4 5 3" xfId="49220"/>
    <cellStyle name="쉼표 [0] 3 6 2 4 6" xfId="19244"/>
    <cellStyle name="쉼표 [0] 3 6 2 4 7" xfId="35560"/>
    <cellStyle name="쉼표 [0] 3 6 2 5" xfId="3420"/>
    <cellStyle name="쉼표 [0] 3 6 2 5 2" xfId="6820"/>
    <cellStyle name="쉼표 [0] 3 6 2 5 2 2" xfId="23560"/>
    <cellStyle name="쉼표 [0] 3 6 2 5 2 3" xfId="40280"/>
    <cellStyle name="쉼표 [0] 3 6 2 5 3" xfId="10240"/>
    <cellStyle name="쉼표 [0] 3 6 2 5 3 2" xfId="26980"/>
    <cellStyle name="쉼표 [0] 3 6 2 5 3 3" xfId="43700"/>
    <cellStyle name="쉼표 [0] 3 6 2 5 4" xfId="13660"/>
    <cellStyle name="쉼표 [0] 3 6 2 5 4 2" xfId="30400"/>
    <cellStyle name="쉼표 [0] 3 6 2 5 4 3" xfId="47120"/>
    <cellStyle name="쉼표 [0] 3 6 2 5 5" xfId="17080"/>
    <cellStyle name="쉼표 [0] 3 6 2 5 5 2" xfId="33820"/>
    <cellStyle name="쉼표 [0] 3 6 2 5 5 3" xfId="50540"/>
    <cellStyle name="쉼표 [0] 3 6 2 5 6" xfId="20564"/>
    <cellStyle name="쉼표 [0] 3 6 2 5 7" xfId="36880"/>
    <cellStyle name="쉼표 [0] 3 6 2 6" xfId="4240"/>
    <cellStyle name="쉼표 [0] 3 6 2 6 2" xfId="7660"/>
    <cellStyle name="쉼표 [0] 3 6 2 6 2 2" xfId="24400"/>
    <cellStyle name="쉼표 [0] 3 6 2 6 2 3" xfId="41120"/>
    <cellStyle name="쉼표 [0] 3 6 2 6 3" xfId="11080"/>
    <cellStyle name="쉼표 [0] 3 6 2 6 3 2" xfId="27820"/>
    <cellStyle name="쉼표 [0] 3 6 2 6 3 3" xfId="44540"/>
    <cellStyle name="쉼표 [0] 3 6 2 6 4" xfId="14500"/>
    <cellStyle name="쉼표 [0] 3 6 2 6 4 2" xfId="31240"/>
    <cellStyle name="쉼표 [0] 3 6 2 6 4 3" xfId="47960"/>
    <cellStyle name="쉼표 [0] 3 6 2 6 5" xfId="17984"/>
    <cellStyle name="쉼표 [0] 3 6 2 6 6" xfId="37700"/>
    <cellStyle name="쉼표 [0] 3 6 2 7" xfId="3840"/>
    <cellStyle name="쉼표 [0] 3 6 2 7 2" xfId="20980"/>
    <cellStyle name="쉼표 [0] 3 6 2 7 3" xfId="37300"/>
    <cellStyle name="쉼표 [0] 3 6 2 8" xfId="7240"/>
    <cellStyle name="쉼표 [0] 3 6 2 8 2" xfId="23980"/>
    <cellStyle name="쉼표 [0] 3 6 2 8 3" xfId="40700"/>
    <cellStyle name="쉼표 [0] 3 6 2 9" xfId="10660"/>
    <cellStyle name="쉼표 [0] 3 6 2 9 2" xfId="27400"/>
    <cellStyle name="쉼표 [0] 3 6 2 9 3" xfId="44120"/>
    <cellStyle name="쉼표 [0] 3 6 3" xfId="1120"/>
    <cellStyle name="쉼표 [0] 3 6 3 2" xfId="2400"/>
    <cellStyle name="쉼표 [0] 3 6 3 2 2" xfId="5800"/>
    <cellStyle name="쉼표 [0] 3 6 3 2 2 2" xfId="22540"/>
    <cellStyle name="쉼표 [0] 3 6 3 2 2 3" xfId="39260"/>
    <cellStyle name="쉼표 [0] 3 6 3 2 3" xfId="9220"/>
    <cellStyle name="쉼표 [0] 3 6 3 2 3 2" xfId="25960"/>
    <cellStyle name="쉼표 [0] 3 6 3 2 3 3" xfId="42680"/>
    <cellStyle name="쉼표 [0] 3 6 3 2 4" xfId="12640"/>
    <cellStyle name="쉼표 [0] 3 6 3 2 4 2" xfId="29380"/>
    <cellStyle name="쉼표 [0] 3 6 3 2 4 3" xfId="46100"/>
    <cellStyle name="쉼표 [0] 3 6 3 2 5" xfId="16060"/>
    <cellStyle name="쉼표 [0] 3 6 3 2 5 2" xfId="32800"/>
    <cellStyle name="쉼표 [0] 3 6 3 2 5 3" xfId="49520"/>
    <cellStyle name="쉼표 [0] 3 6 3 2 6" xfId="19544"/>
    <cellStyle name="쉼표 [0] 3 6 3 2 7" xfId="35860"/>
    <cellStyle name="쉼표 [0] 3 6 3 3" xfId="4520"/>
    <cellStyle name="쉼표 [0] 3 6 3 3 2" xfId="21260"/>
    <cellStyle name="쉼표 [0] 3 6 3 3 3" xfId="37980"/>
    <cellStyle name="쉼표 [0] 3 6 3 4" xfId="7940"/>
    <cellStyle name="쉼표 [0] 3 6 3 4 2" xfId="24680"/>
    <cellStyle name="쉼표 [0] 3 6 3 4 3" xfId="41400"/>
    <cellStyle name="쉼표 [0] 3 6 3 5" xfId="11360"/>
    <cellStyle name="쉼표 [0] 3 6 3 5 2" xfId="28100"/>
    <cellStyle name="쉼표 [0] 3 6 3 5 3" xfId="44820"/>
    <cellStyle name="쉼표 [0] 3 6 3 6" xfId="14780"/>
    <cellStyle name="쉼표 [0] 3 6 3 6 2" xfId="31520"/>
    <cellStyle name="쉼표 [0] 3 6 3 6 3" xfId="48240"/>
    <cellStyle name="쉼표 [0] 3 6 3 7" xfId="18264"/>
    <cellStyle name="쉼표 [0] 3 6 3 8" xfId="34580"/>
    <cellStyle name="쉼표 [0] 3 6 4" xfId="1460"/>
    <cellStyle name="쉼표 [0] 3 6 4 2" xfId="2740"/>
    <cellStyle name="쉼표 [0] 3 6 4 2 2" xfId="6140"/>
    <cellStyle name="쉼표 [0] 3 6 4 2 2 2" xfId="22880"/>
    <cellStyle name="쉼표 [0] 3 6 4 2 2 3" xfId="39600"/>
    <cellStyle name="쉼표 [0] 3 6 4 2 3" xfId="9560"/>
    <cellStyle name="쉼표 [0] 3 6 4 2 3 2" xfId="26300"/>
    <cellStyle name="쉼표 [0] 3 6 4 2 3 3" xfId="43020"/>
    <cellStyle name="쉼표 [0] 3 6 4 2 4" xfId="12980"/>
    <cellStyle name="쉼표 [0] 3 6 4 2 4 2" xfId="29720"/>
    <cellStyle name="쉼표 [0] 3 6 4 2 4 3" xfId="46440"/>
    <cellStyle name="쉼표 [0] 3 6 4 2 5" xfId="16400"/>
    <cellStyle name="쉼표 [0] 3 6 4 2 5 2" xfId="33140"/>
    <cellStyle name="쉼표 [0] 3 6 4 2 5 3" xfId="49860"/>
    <cellStyle name="쉼표 [0] 3 6 4 2 6" xfId="19884"/>
    <cellStyle name="쉼표 [0] 3 6 4 2 7" xfId="36200"/>
    <cellStyle name="쉼표 [0] 3 6 4 3" xfId="4860"/>
    <cellStyle name="쉼표 [0] 3 6 4 3 2" xfId="21600"/>
    <cellStyle name="쉼표 [0] 3 6 4 3 3" xfId="38320"/>
    <cellStyle name="쉼표 [0] 3 6 4 4" xfId="8280"/>
    <cellStyle name="쉼표 [0] 3 6 4 4 2" xfId="25020"/>
    <cellStyle name="쉼표 [0] 3 6 4 4 3" xfId="41740"/>
    <cellStyle name="쉼표 [0] 3 6 4 5" xfId="11700"/>
    <cellStyle name="쉼표 [0] 3 6 4 5 2" xfId="28440"/>
    <cellStyle name="쉼표 [0] 3 6 4 5 3" xfId="45160"/>
    <cellStyle name="쉼표 [0] 3 6 4 6" xfId="15120"/>
    <cellStyle name="쉼표 [0] 3 6 4 6 2" xfId="31860"/>
    <cellStyle name="쉼표 [0] 3 6 4 6 3" xfId="48580"/>
    <cellStyle name="쉼표 [0] 3 6 4 7" xfId="18604"/>
    <cellStyle name="쉼표 [0] 3 6 4 8" xfId="34920"/>
    <cellStyle name="쉼표 [0] 3 6 5" xfId="1880"/>
    <cellStyle name="쉼표 [0] 3 6 5 2" xfId="5280"/>
    <cellStyle name="쉼표 [0] 3 6 5 2 2" xfId="22020"/>
    <cellStyle name="쉼표 [0] 3 6 5 2 3" xfId="38740"/>
    <cellStyle name="쉼표 [0] 3 6 5 3" xfId="8700"/>
    <cellStyle name="쉼표 [0] 3 6 5 3 2" xfId="25440"/>
    <cellStyle name="쉼표 [0] 3 6 5 3 3" xfId="42160"/>
    <cellStyle name="쉼표 [0] 3 6 5 4" xfId="12120"/>
    <cellStyle name="쉼표 [0] 3 6 5 4 2" xfId="28860"/>
    <cellStyle name="쉼표 [0] 3 6 5 4 3" xfId="45580"/>
    <cellStyle name="쉼표 [0] 3 6 5 5" xfId="15540"/>
    <cellStyle name="쉼표 [0] 3 6 5 5 2" xfId="32280"/>
    <cellStyle name="쉼표 [0] 3 6 5 5 3" xfId="49000"/>
    <cellStyle name="쉼표 [0] 3 6 5 6" xfId="19024"/>
    <cellStyle name="쉼표 [0] 3 6 5 7" xfId="35340"/>
    <cellStyle name="쉼표 [0] 3 6 6" xfId="3200"/>
    <cellStyle name="쉼표 [0] 3 6 6 2" xfId="6600"/>
    <cellStyle name="쉼표 [0] 3 6 6 2 2" xfId="23340"/>
    <cellStyle name="쉼표 [0] 3 6 6 2 3" xfId="40060"/>
    <cellStyle name="쉼표 [0] 3 6 6 3" xfId="10020"/>
    <cellStyle name="쉼표 [0] 3 6 6 3 2" xfId="26760"/>
    <cellStyle name="쉼표 [0] 3 6 6 3 3" xfId="43480"/>
    <cellStyle name="쉼표 [0] 3 6 6 4" xfId="13440"/>
    <cellStyle name="쉼표 [0] 3 6 6 4 2" xfId="30180"/>
    <cellStyle name="쉼표 [0] 3 6 6 4 3" xfId="46900"/>
    <cellStyle name="쉼표 [0] 3 6 6 5" xfId="16860"/>
    <cellStyle name="쉼표 [0] 3 6 6 5 2" xfId="33600"/>
    <cellStyle name="쉼표 [0] 3 6 6 5 3" xfId="50320"/>
    <cellStyle name="쉼표 [0] 3 6 6 6" xfId="20344"/>
    <cellStyle name="쉼표 [0] 3 6 6 7" xfId="36660"/>
    <cellStyle name="쉼표 [0] 3 6 7" xfId="4020"/>
    <cellStyle name="쉼표 [0] 3 6 7 2" xfId="7440"/>
    <cellStyle name="쉼표 [0] 3 6 7 2 2" xfId="24180"/>
    <cellStyle name="쉼표 [0] 3 6 7 2 3" xfId="40900"/>
    <cellStyle name="쉼표 [0] 3 6 7 3" xfId="10860"/>
    <cellStyle name="쉼표 [0] 3 6 7 3 2" xfId="27600"/>
    <cellStyle name="쉼표 [0] 3 6 7 3 3" xfId="44320"/>
    <cellStyle name="쉼표 [0] 3 6 7 4" xfId="14280"/>
    <cellStyle name="쉼표 [0] 3 6 7 4 2" xfId="31020"/>
    <cellStyle name="쉼표 [0] 3 6 7 4 3" xfId="47740"/>
    <cellStyle name="쉼표 [0] 3 6 7 5" xfId="17764"/>
    <cellStyle name="쉼표 [0] 3 6 7 6" xfId="37480"/>
    <cellStyle name="쉼표 [0] 3 6 8" xfId="3620"/>
    <cellStyle name="쉼표 [0] 3 6 8 2" xfId="20760"/>
    <cellStyle name="쉼표 [0] 3 6 8 3" xfId="37080"/>
    <cellStyle name="쉼표 [0] 3 6 9" xfId="7020"/>
    <cellStyle name="쉼표 [0] 3 6 9 2" xfId="23760"/>
    <cellStyle name="쉼표 [0] 3 6 9 3" xfId="40480"/>
    <cellStyle name="쉼표 [0] 3 7" xfId="613"/>
    <cellStyle name="쉼표 [0] 3 7 10" xfId="10460"/>
    <cellStyle name="쉼표 [0] 3 7 10 2" xfId="27200"/>
    <cellStyle name="쉼표 [0] 3 7 10 3" xfId="43920"/>
    <cellStyle name="쉼표 [0] 3 7 11" xfId="13880"/>
    <cellStyle name="쉼표 [0] 3 7 11 2" xfId="30620"/>
    <cellStyle name="쉼표 [0] 3 7 11 3" xfId="47340"/>
    <cellStyle name="쉼표 [0] 3 7 12" xfId="17364"/>
    <cellStyle name="쉼표 [0] 3 7 13" xfId="34100"/>
    <cellStyle name="쉼표 [0] 3 7 2" xfId="833"/>
    <cellStyle name="쉼표 [0] 3 7 2 10" xfId="14100"/>
    <cellStyle name="쉼표 [0] 3 7 2 10 2" xfId="30840"/>
    <cellStyle name="쉼표 [0] 3 7 2 10 3" xfId="47560"/>
    <cellStyle name="쉼표 [0] 3 7 2 11" xfId="17584"/>
    <cellStyle name="쉼표 [0] 3 7 2 12" xfId="34320"/>
    <cellStyle name="쉼표 [0] 3 7 2 2" xfId="1300"/>
    <cellStyle name="쉼표 [0] 3 7 2 2 2" xfId="2580"/>
    <cellStyle name="쉼표 [0] 3 7 2 2 2 2" xfId="5980"/>
    <cellStyle name="쉼표 [0] 3 7 2 2 2 2 2" xfId="22720"/>
    <cellStyle name="쉼표 [0] 3 7 2 2 2 2 3" xfId="39440"/>
    <cellStyle name="쉼표 [0] 3 7 2 2 2 3" xfId="9400"/>
    <cellStyle name="쉼표 [0] 3 7 2 2 2 3 2" xfId="26140"/>
    <cellStyle name="쉼표 [0] 3 7 2 2 2 3 3" xfId="42860"/>
    <cellStyle name="쉼표 [0] 3 7 2 2 2 4" xfId="12820"/>
    <cellStyle name="쉼표 [0] 3 7 2 2 2 4 2" xfId="29560"/>
    <cellStyle name="쉼표 [0] 3 7 2 2 2 4 3" xfId="46280"/>
    <cellStyle name="쉼표 [0] 3 7 2 2 2 5" xfId="16240"/>
    <cellStyle name="쉼표 [0] 3 7 2 2 2 5 2" xfId="32980"/>
    <cellStyle name="쉼표 [0] 3 7 2 2 2 5 3" xfId="49700"/>
    <cellStyle name="쉼표 [0] 3 7 2 2 2 6" xfId="19724"/>
    <cellStyle name="쉼표 [0] 3 7 2 2 2 7" xfId="36040"/>
    <cellStyle name="쉼표 [0] 3 7 2 2 3" xfId="4700"/>
    <cellStyle name="쉼표 [0] 3 7 2 2 3 2" xfId="21440"/>
    <cellStyle name="쉼표 [0] 3 7 2 2 3 3" xfId="38160"/>
    <cellStyle name="쉼표 [0] 3 7 2 2 4" xfId="8120"/>
    <cellStyle name="쉼표 [0] 3 7 2 2 4 2" xfId="24860"/>
    <cellStyle name="쉼표 [0] 3 7 2 2 4 3" xfId="41580"/>
    <cellStyle name="쉼표 [0] 3 7 2 2 5" xfId="11540"/>
    <cellStyle name="쉼표 [0] 3 7 2 2 5 2" xfId="28280"/>
    <cellStyle name="쉼표 [0] 3 7 2 2 5 3" xfId="45000"/>
    <cellStyle name="쉼표 [0] 3 7 2 2 6" xfId="14960"/>
    <cellStyle name="쉼표 [0] 3 7 2 2 6 2" xfId="31700"/>
    <cellStyle name="쉼표 [0] 3 7 2 2 6 3" xfId="48420"/>
    <cellStyle name="쉼표 [0] 3 7 2 2 7" xfId="18444"/>
    <cellStyle name="쉼표 [0] 3 7 2 2 8" xfId="34760"/>
    <cellStyle name="쉼표 [0] 3 7 2 3" xfId="1700"/>
    <cellStyle name="쉼표 [0] 3 7 2 3 2" xfId="2980"/>
    <cellStyle name="쉼표 [0] 3 7 2 3 2 2" xfId="6380"/>
    <cellStyle name="쉼표 [0] 3 7 2 3 2 2 2" xfId="23120"/>
    <cellStyle name="쉼표 [0] 3 7 2 3 2 2 3" xfId="39840"/>
    <cellStyle name="쉼표 [0] 3 7 2 3 2 3" xfId="9800"/>
    <cellStyle name="쉼표 [0] 3 7 2 3 2 3 2" xfId="26540"/>
    <cellStyle name="쉼표 [0] 3 7 2 3 2 3 3" xfId="43260"/>
    <cellStyle name="쉼표 [0] 3 7 2 3 2 4" xfId="13220"/>
    <cellStyle name="쉼표 [0] 3 7 2 3 2 4 2" xfId="29960"/>
    <cellStyle name="쉼표 [0] 3 7 2 3 2 4 3" xfId="46680"/>
    <cellStyle name="쉼표 [0] 3 7 2 3 2 5" xfId="16640"/>
    <cellStyle name="쉼표 [0] 3 7 2 3 2 5 2" xfId="33380"/>
    <cellStyle name="쉼표 [0] 3 7 2 3 2 5 3" xfId="50100"/>
    <cellStyle name="쉼표 [0] 3 7 2 3 2 6" xfId="20124"/>
    <cellStyle name="쉼표 [0] 3 7 2 3 2 7" xfId="36440"/>
    <cellStyle name="쉼표 [0] 3 7 2 3 3" xfId="5100"/>
    <cellStyle name="쉼표 [0] 3 7 2 3 3 2" xfId="21840"/>
    <cellStyle name="쉼표 [0] 3 7 2 3 3 3" xfId="38560"/>
    <cellStyle name="쉼표 [0] 3 7 2 3 4" xfId="8520"/>
    <cellStyle name="쉼표 [0] 3 7 2 3 4 2" xfId="25260"/>
    <cellStyle name="쉼표 [0] 3 7 2 3 4 3" xfId="41980"/>
    <cellStyle name="쉼표 [0] 3 7 2 3 5" xfId="11940"/>
    <cellStyle name="쉼표 [0] 3 7 2 3 5 2" xfId="28680"/>
    <cellStyle name="쉼표 [0] 3 7 2 3 5 3" xfId="45400"/>
    <cellStyle name="쉼표 [0] 3 7 2 3 6" xfId="15360"/>
    <cellStyle name="쉼표 [0] 3 7 2 3 6 2" xfId="32100"/>
    <cellStyle name="쉼표 [0] 3 7 2 3 6 3" xfId="48820"/>
    <cellStyle name="쉼표 [0] 3 7 2 3 7" xfId="18844"/>
    <cellStyle name="쉼표 [0] 3 7 2 3 8" xfId="35160"/>
    <cellStyle name="쉼표 [0] 3 7 2 4" xfId="2120"/>
    <cellStyle name="쉼표 [0] 3 7 2 4 2" xfId="5520"/>
    <cellStyle name="쉼표 [0] 3 7 2 4 2 2" xfId="22260"/>
    <cellStyle name="쉼표 [0] 3 7 2 4 2 3" xfId="38980"/>
    <cellStyle name="쉼표 [0] 3 7 2 4 3" xfId="8940"/>
    <cellStyle name="쉼표 [0] 3 7 2 4 3 2" xfId="25680"/>
    <cellStyle name="쉼표 [0] 3 7 2 4 3 3" xfId="42400"/>
    <cellStyle name="쉼표 [0] 3 7 2 4 4" xfId="12360"/>
    <cellStyle name="쉼표 [0] 3 7 2 4 4 2" xfId="29100"/>
    <cellStyle name="쉼표 [0] 3 7 2 4 4 3" xfId="45820"/>
    <cellStyle name="쉼표 [0] 3 7 2 4 5" xfId="15780"/>
    <cellStyle name="쉼표 [0] 3 7 2 4 5 2" xfId="32520"/>
    <cellStyle name="쉼표 [0] 3 7 2 4 5 3" xfId="49240"/>
    <cellStyle name="쉼표 [0] 3 7 2 4 6" xfId="19264"/>
    <cellStyle name="쉼표 [0] 3 7 2 4 7" xfId="35580"/>
    <cellStyle name="쉼표 [0] 3 7 2 5" xfId="3440"/>
    <cellStyle name="쉼표 [0] 3 7 2 5 2" xfId="6840"/>
    <cellStyle name="쉼표 [0] 3 7 2 5 2 2" xfId="23580"/>
    <cellStyle name="쉼표 [0] 3 7 2 5 2 3" xfId="40300"/>
    <cellStyle name="쉼표 [0] 3 7 2 5 3" xfId="10260"/>
    <cellStyle name="쉼표 [0] 3 7 2 5 3 2" xfId="27000"/>
    <cellStyle name="쉼표 [0] 3 7 2 5 3 3" xfId="43720"/>
    <cellStyle name="쉼표 [0] 3 7 2 5 4" xfId="13680"/>
    <cellStyle name="쉼표 [0] 3 7 2 5 4 2" xfId="30420"/>
    <cellStyle name="쉼표 [0] 3 7 2 5 4 3" xfId="47140"/>
    <cellStyle name="쉼표 [0] 3 7 2 5 5" xfId="17100"/>
    <cellStyle name="쉼표 [0] 3 7 2 5 5 2" xfId="33840"/>
    <cellStyle name="쉼표 [0] 3 7 2 5 5 3" xfId="50560"/>
    <cellStyle name="쉼표 [0] 3 7 2 5 6" xfId="20584"/>
    <cellStyle name="쉼표 [0] 3 7 2 5 7" xfId="36900"/>
    <cellStyle name="쉼표 [0] 3 7 2 6" xfId="4260"/>
    <cellStyle name="쉼표 [0] 3 7 2 6 2" xfId="7680"/>
    <cellStyle name="쉼표 [0] 3 7 2 6 2 2" xfId="24420"/>
    <cellStyle name="쉼표 [0] 3 7 2 6 2 3" xfId="41140"/>
    <cellStyle name="쉼표 [0] 3 7 2 6 3" xfId="11100"/>
    <cellStyle name="쉼표 [0] 3 7 2 6 3 2" xfId="27840"/>
    <cellStyle name="쉼표 [0] 3 7 2 6 3 3" xfId="44560"/>
    <cellStyle name="쉼표 [0] 3 7 2 6 4" xfId="14520"/>
    <cellStyle name="쉼표 [0] 3 7 2 6 4 2" xfId="31260"/>
    <cellStyle name="쉼표 [0] 3 7 2 6 4 3" xfId="47980"/>
    <cellStyle name="쉼표 [0] 3 7 2 6 5" xfId="18004"/>
    <cellStyle name="쉼표 [0] 3 7 2 6 6" xfId="37720"/>
    <cellStyle name="쉼표 [0] 3 7 2 7" xfId="3860"/>
    <cellStyle name="쉼표 [0] 3 7 2 7 2" xfId="21000"/>
    <cellStyle name="쉼표 [0] 3 7 2 7 3" xfId="37320"/>
    <cellStyle name="쉼표 [0] 3 7 2 8" xfId="7260"/>
    <cellStyle name="쉼표 [0] 3 7 2 8 2" xfId="24000"/>
    <cellStyle name="쉼표 [0] 3 7 2 8 3" xfId="40720"/>
    <cellStyle name="쉼표 [0] 3 7 2 9" xfId="10680"/>
    <cellStyle name="쉼표 [0] 3 7 2 9 2" xfId="27420"/>
    <cellStyle name="쉼표 [0] 3 7 2 9 3" xfId="44140"/>
    <cellStyle name="쉼표 [0] 3 7 3" xfId="1140"/>
    <cellStyle name="쉼표 [0] 3 7 3 2" xfId="2420"/>
    <cellStyle name="쉼표 [0] 3 7 3 2 2" xfId="5820"/>
    <cellStyle name="쉼표 [0] 3 7 3 2 2 2" xfId="22560"/>
    <cellStyle name="쉼표 [0] 3 7 3 2 2 3" xfId="39280"/>
    <cellStyle name="쉼표 [0] 3 7 3 2 3" xfId="9240"/>
    <cellStyle name="쉼표 [0] 3 7 3 2 3 2" xfId="25980"/>
    <cellStyle name="쉼표 [0] 3 7 3 2 3 3" xfId="42700"/>
    <cellStyle name="쉼표 [0] 3 7 3 2 4" xfId="12660"/>
    <cellStyle name="쉼표 [0] 3 7 3 2 4 2" xfId="29400"/>
    <cellStyle name="쉼표 [0] 3 7 3 2 4 3" xfId="46120"/>
    <cellStyle name="쉼표 [0] 3 7 3 2 5" xfId="16080"/>
    <cellStyle name="쉼표 [0] 3 7 3 2 5 2" xfId="32820"/>
    <cellStyle name="쉼표 [0] 3 7 3 2 5 3" xfId="49540"/>
    <cellStyle name="쉼표 [0] 3 7 3 2 6" xfId="19564"/>
    <cellStyle name="쉼표 [0] 3 7 3 2 7" xfId="35880"/>
    <cellStyle name="쉼표 [0] 3 7 3 3" xfId="4540"/>
    <cellStyle name="쉼표 [0] 3 7 3 3 2" xfId="21280"/>
    <cellStyle name="쉼표 [0] 3 7 3 3 3" xfId="38000"/>
    <cellStyle name="쉼표 [0] 3 7 3 4" xfId="7960"/>
    <cellStyle name="쉼표 [0] 3 7 3 4 2" xfId="24700"/>
    <cellStyle name="쉼표 [0] 3 7 3 4 3" xfId="41420"/>
    <cellStyle name="쉼표 [0] 3 7 3 5" xfId="11380"/>
    <cellStyle name="쉼표 [0] 3 7 3 5 2" xfId="28120"/>
    <cellStyle name="쉼표 [0] 3 7 3 5 3" xfId="44840"/>
    <cellStyle name="쉼표 [0] 3 7 3 6" xfId="14800"/>
    <cellStyle name="쉼표 [0] 3 7 3 6 2" xfId="31540"/>
    <cellStyle name="쉼표 [0] 3 7 3 6 3" xfId="48260"/>
    <cellStyle name="쉼표 [0] 3 7 3 7" xfId="18284"/>
    <cellStyle name="쉼표 [0] 3 7 3 8" xfId="34600"/>
    <cellStyle name="쉼표 [0] 3 7 4" xfId="1480"/>
    <cellStyle name="쉼표 [0] 3 7 4 2" xfId="2760"/>
    <cellStyle name="쉼표 [0] 3 7 4 2 2" xfId="6160"/>
    <cellStyle name="쉼표 [0] 3 7 4 2 2 2" xfId="22900"/>
    <cellStyle name="쉼표 [0] 3 7 4 2 2 3" xfId="39620"/>
    <cellStyle name="쉼표 [0] 3 7 4 2 3" xfId="9580"/>
    <cellStyle name="쉼표 [0] 3 7 4 2 3 2" xfId="26320"/>
    <cellStyle name="쉼표 [0] 3 7 4 2 3 3" xfId="43040"/>
    <cellStyle name="쉼표 [0] 3 7 4 2 4" xfId="13000"/>
    <cellStyle name="쉼표 [0] 3 7 4 2 4 2" xfId="29740"/>
    <cellStyle name="쉼표 [0] 3 7 4 2 4 3" xfId="46460"/>
    <cellStyle name="쉼표 [0] 3 7 4 2 5" xfId="16420"/>
    <cellStyle name="쉼표 [0] 3 7 4 2 5 2" xfId="33160"/>
    <cellStyle name="쉼표 [0] 3 7 4 2 5 3" xfId="49880"/>
    <cellStyle name="쉼표 [0] 3 7 4 2 6" xfId="19904"/>
    <cellStyle name="쉼표 [0] 3 7 4 2 7" xfId="36220"/>
    <cellStyle name="쉼표 [0] 3 7 4 3" xfId="4880"/>
    <cellStyle name="쉼표 [0] 3 7 4 3 2" xfId="21620"/>
    <cellStyle name="쉼표 [0] 3 7 4 3 3" xfId="38340"/>
    <cellStyle name="쉼표 [0] 3 7 4 4" xfId="8300"/>
    <cellStyle name="쉼표 [0] 3 7 4 4 2" xfId="25040"/>
    <cellStyle name="쉼표 [0] 3 7 4 4 3" xfId="41760"/>
    <cellStyle name="쉼표 [0] 3 7 4 5" xfId="11720"/>
    <cellStyle name="쉼표 [0] 3 7 4 5 2" xfId="28460"/>
    <cellStyle name="쉼표 [0] 3 7 4 5 3" xfId="45180"/>
    <cellStyle name="쉼표 [0] 3 7 4 6" xfId="15140"/>
    <cellStyle name="쉼표 [0] 3 7 4 6 2" xfId="31880"/>
    <cellStyle name="쉼표 [0] 3 7 4 6 3" xfId="48600"/>
    <cellStyle name="쉼표 [0] 3 7 4 7" xfId="18624"/>
    <cellStyle name="쉼표 [0] 3 7 4 8" xfId="34940"/>
    <cellStyle name="쉼표 [0] 3 7 5" xfId="1900"/>
    <cellStyle name="쉼표 [0] 3 7 5 2" xfId="5300"/>
    <cellStyle name="쉼표 [0] 3 7 5 2 2" xfId="22040"/>
    <cellStyle name="쉼표 [0] 3 7 5 2 3" xfId="38760"/>
    <cellStyle name="쉼표 [0] 3 7 5 3" xfId="8720"/>
    <cellStyle name="쉼표 [0] 3 7 5 3 2" xfId="25460"/>
    <cellStyle name="쉼표 [0] 3 7 5 3 3" xfId="42180"/>
    <cellStyle name="쉼표 [0] 3 7 5 4" xfId="12140"/>
    <cellStyle name="쉼표 [0] 3 7 5 4 2" xfId="28880"/>
    <cellStyle name="쉼표 [0] 3 7 5 4 3" xfId="45600"/>
    <cellStyle name="쉼표 [0] 3 7 5 5" xfId="15560"/>
    <cellStyle name="쉼표 [0] 3 7 5 5 2" xfId="32300"/>
    <cellStyle name="쉼표 [0] 3 7 5 5 3" xfId="49020"/>
    <cellStyle name="쉼표 [0] 3 7 5 6" xfId="19044"/>
    <cellStyle name="쉼표 [0] 3 7 5 7" xfId="35360"/>
    <cellStyle name="쉼표 [0] 3 7 6" xfId="3220"/>
    <cellStyle name="쉼표 [0] 3 7 6 2" xfId="6620"/>
    <cellStyle name="쉼표 [0] 3 7 6 2 2" xfId="23360"/>
    <cellStyle name="쉼표 [0] 3 7 6 2 3" xfId="40080"/>
    <cellStyle name="쉼표 [0] 3 7 6 3" xfId="10040"/>
    <cellStyle name="쉼표 [0] 3 7 6 3 2" xfId="26780"/>
    <cellStyle name="쉼표 [0] 3 7 6 3 3" xfId="43500"/>
    <cellStyle name="쉼표 [0] 3 7 6 4" xfId="13460"/>
    <cellStyle name="쉼표 [0] 3 7 6 4 2" xfId="30200"/>
    <cellStyle name="쉼표 [0] 3 7 6 4 3" xfId="46920"/>
    <cellStyle name="쉼표 [0] 3 7 6 5" xfId="16880"/>
    <cellStyle name="쉼표 [0] 3 7 6 5 2" xfId="33620"/>
    <cellStyle name="쉼표 [0] 3 7 6 5 3" xfId="50340"/>
    <cellStyle name="쉼표 [0] 3 7 6 6" xfId="20364"/>
    <cellStyle name="쉼표 [0] 3 7 6 7" xfId="36680"/>
    <cellStyle name="쉼표 [0] 3 7 7" xfId="4040"/>
    <cellStyle name="쉼표 [0] 3 7 7 2" xfId="7460"/>
    <cellStyle name="쉼표 [0] 3 7 7 2 2" xfId="24200"/>
    <cellStyle name="쉼표 [0] 3 7 7 2 3" xfId="40920"/>
    <cellStyle name="쉼표 [0] 3 7 7 3" xfId="10880"/>
    <cellStyle name="쉼표 [0] 3 7 7 3 2" xfId="27620"/>
    <cellStyle name="쉼표 [0] 3 7 7 3 3" xfId="44340"/>
    <cellStyle name="쉼표 [0] 3 7 7 4" xfId="14300"/>
    <cellStyle name="쉼표 [0] 3 7 7 4 2" xfId="31040"/>
    <cellStyle name="쉼표 [0] 3 7 7 4 3" xfId="47760"/>
    <cellStyle name="쉼표 [0] 3 7 7 5" xfId="17784"/>
    <cellStyle name="쉼표 [0] 3 7 7 6" xfId="37500"/>
    <cellStyle name="쉼표 [0] 3 7 8" xfId="3640"/>
    <cellStyle name="쉼표 [0] 3 7 8 2" xfId="20780"/>
    <cellStyle name="쉼표 [0] 3 7 8 3" xfId="37100"/>
    <cellStyle name="쉼표 [0] 3 7 9" xfId="7040"/>
    <cellStyle name="쉼표 [0] 3 7 9 2" xfId="23780"/>
    <cellStyle name="쉼표 [0] 3 7 9 3" xfId="40500"/>
    <cellStyle name="쉼표 [0] 3 8" xfId="633"/>
    <cellStyle name="쉼표 [0] 3 8 10" xfId="10480"/>
    <cellStyle name="쉼표 [0] 3 8 10 2" xfId="27220"/>
    <cellStyle name="쉼표 [0] 3 8 10 3" xfId="43940"/>
    <cellStyle name="쉼표 [0] 3 8 11" xfId="13900"/>
    <cellStyle name="쉼표 [0] 3 8 11 2" xfId="30640"/>
    <cellStyle name="쉼표 [0] 3 8 11 3" xfId="47360"/>
    <cellStyle name="쉼표 [0] 3 8 12" xfId="17384"/>
    <cellStyle name="쉼표 [0] 3 8 13" xfId="34120"/>
    <cellStyle name="쉼표 [0] 3 8 2" xfId="853"/>
    <cellStyle name="쉼표 [0] 3 8 2 10" xfId="14120"/>
    <cellStyle name="쉼표 [0] 3 8 2 10 2" xfId="30860"/>
    <cellStyle name="쉼표 [0] 3 8 2 10 3" xfId="47580"/>
    <cellStyle name="쉼표 [0] 3 8 2 11" xfId="17604"/>
    <cellStyle name="쉼표 [0] 3 8 2 12" xfId="34340"/>
    <cellStyle name="쉼표 [0] 3 8 2 2" xfId="1320"/>
    <cellStyle name="쉼표 [0] 3 8 2 2 2" xfId="2600"/>
    <cellStyle name="쉼표 [0] 3 8 2 2 2 2" xfId="6000"/>
    <cellStyle name="쉼표 [0] 3 8 2 2 2 2 2" xfId="22740"/>
    <cellStyle name="쉼표 [0] 3 8 2 2 2 2 3" xfId="39460"/>
    <cellStyle name="쉼표 [0] 3 8 2 2 2 3" xfId="9420"/>
    <cellStyle name="쉼표 [0] 3 8 2 2 2 3 2" xfId="26160"/>
    <cellStyle name="쉼표 [0] 3 8 2 2 2 3 3" xfId="42880"/>
    <cellStyle name="쉼표 [0] 3 8 2 2 2 4" xfId="12840"/>
    <cellStyle name="쉼표 [0] 3 8 2 2 2 4 2" xfId="29580"/>
    <cellStyle name="쉼표 [0] 3 8 2 2 2 4 3" xfId="46300"/>
    <cellStyle name="쉼표 [0] 3 8 2 2 2 5" xfId="16260"/>
    <cellStyle name="쉼표 [0] 3 8 2 2 2 5 2" xfId="33000"/>
    <cellStyle name="쉼표 [0] 3 8 2 2 2 5 3" xfId="49720"/>
    <cellStyle name="쉼표 [0] 3 8 2 2 2 6" xfId="19744"/>
    <cellStyle name="쉼표 [0] 3 8 2 2 2 7" xfId="36060"/>
    <cellStyle name="쉼표 [0] 3 8 2 2 3" xfId="4720"/>
    <cellStyle name="쉼표 [0] 3 8 2 2 3 2" xfId="21460"/>
    <cellStyle name="쉼표 [0] 3 8 2 2 3 3" xfId="38180"/>
    <cellStyle name="쉼표 [0] 3 8 2 2 4" xfId="8140"/>
    <cellStyle name="쉼표 [0] 3 8 2 2 4 2" xfId="24880"/>
    <cellStyle name="쉼표 [0] 3 8 2 2 4 3" xfId="41600"/>
    <cellStyle name="쉼표 [0] 3 8 2 2 5" xfId="11560"/>
    <cellStyle name="쉼표 [0] 3 8 2 2 5 2" xfId="28300"/>
    <cellStyle name="쉼표 [0] 3 8 2 2 5 3" xfId="45020"/>
    <cellStyle name="쉼표 [0] 3 8 2 2 6" xfId="14980"/>
    <cellStyle name="쉼표 [0] 3 8 2 2 6 2" xfId="31720"/>
    <cellStyle name="쉼표 [0] 3 8 2 2 6 3" xfId="48440"/>
    <cellStyle name="쉼표 [0] 3 8 2 2 7" xfId="18464"/>
    <cellStyle name="쉼표 [0] 3 8 2 2 8" xfId="34780"/>
    <cellStyle name="쉼표 [0] 3 8 2 3" xfId="1720"/>
    <cellStyle name="쉼표 [0] 3 8 2 3 2" xfId="3000"/>
    <cellStyle name="쉼표 [0] 3 8 2 3 2 2" xfId="6400"/>
    <cellStyle name="쉼표 [0] 3 8 2 3 2 2 2" xfId="23140"/>
    <cellStyle name="쉼표 [0] 3 8 2 3 2 2 3" xfId="39860"/>
    <cellStyle name="쉼표 [0] 3 8 2 3 2 3" xfId="9820"/>
    <cellStyle name="쉼표 [0] 3 8 2 3 2 3 2" xfId="26560"/>
    <cellStyle name="쉼표 [0] 3 8 2 3 2 3 3" xfId="43280"/>
    <cellStyle name="쉼표 [0] 3 8 2 3 2 4" xfId="13240"/>
    <cellStyle name="쉼표 [0] 3 8 2 3 2 4 2" xfId="29980"/>
    <cellStyle name="쉼표 [0] 3 8 2 3 2 4 3" xfId="46700"/>
    <cellStyle name="쉼표 [0] 3 8 2 3 2 5" xfId="16660"/>
    <cellStyle name="쉼표 [0] 3 8 2 3 2 5 2" xfId="33400"/>
    <cellStyle name="쉼표 [0] 3 8 2 3 2 5 3" xfId="50120"/>
    <cellStyle name="쉼표 [0] 3 8 2 3 2 6" xfId="20144"/>
    <cellStyle name="쉼표 [0] 3 8 2 3 2 7" xfId="36460"/>
    <cellStyle name="쉼표 [0] 3 8 2 3 3" xfId="5120"/>
    <cellStyle name="쉼표 [0] 3 8 2 3 3 2" xfId="21860"/>
    <cellStyle name="쉼표 [0] 3 8 2 3 3 3" xfId="38580"/>
    <cellStyle name="쉼표 [0] 3 8 2 3 4" xfId="8540"/>
    <cellStyle name="쉼표 [0] 3 8 2 3 4 2" xfId="25280"/>
    <cellStyle name="쉼표 [0] 3 8 2 3 4 3" xfId="42000"/>
    <cellStyle name="쉼표 [0] 3 8 2 3 5" xfId="11960"/>
    <cellStyle name="쉼표 [0] 3 8 2 3 5 2" xfId="28700"/>
    <cellStyle name="쉼표 [0] 3 8 2 3 5 3" xfId="45420"/>
    <cellStyle name="쉼표 [0] 3 8 2 3 6" xfId="15380"/>
    <cellStyle name="쉼표 [0] 3 8 2 3 6 2" xfId="32120"/>
    <cellStyle name="쉼표 [0] 3 8 2 3 6 3" xfId="48840"/>
    <cellStyle name="쉼표 [0] 3 8 2 3 7" xfId="18864"/>
    <cellStyle name="쉼표 [0] 3 8 2 3 8" xfId="35180"/>
    <cellStyle name="쉼표 [0] 3 8 2 4" xfId="2140"/>
    <cellStyle name="쉼표 [0] 3 8 2 4 2" xfId="5540"/>
    <cellStyle name="쉼표 [0] 3 8 2 4 2 2" xfId="22280"/>
    <cellStyle name="쉼표 [0] 3 8 2 4 2 3" xfId="39000"/>
    <cellStyle name="쉼표 [0] 3 8 2 4 3" xfId="8960"/>
    <cellStyle name="쉼표 [0] 3 8 2 4 3 2" xfId="25700"/>
    <cellStyle name="쉼표 [0] 3 8 2 4 3 3" xfId="42420"/>
    <cellStyle name="쉼표 [0] 3 8 2 4 4" xfId="12380"/>
    <cellStyle name="쉼표 [0] 3 8 2 4 4 2" xfId="29120"/>
    <cellStyle name="쉼표 [0] 3 8 2 4 4 3" xfId="45840"/>
    <cellStyle name="쉼표 [0] 3 8 2 4 5" xfId="15800"/>
    <cellStyle name="쉼표 [0] 3 8 2 4 5 2" xfId="32540"/>
    <cellStyle name="쉼표 [0] 3 8 2 4 5 3" xfId="49260"/>
    <cellStyle name="쉼표 [0] 3 8 2 4 6" xfId="19284"/>
    <cellStyle name="쉼표 [0] 3 8 2 4 7" xfId="35600"/>
    <cellStyle name="쉼표 [0] 3 8 2 5" xfId="3460"/>
    <cellStyle name="쉼표 [0] 3 8 2 5 2" xfId="6860"/>
    <cellStyle name="쉼표 [0] 3 8 2 5 2 2" xfId="23600"/>
    <cellStyle name="쉼표 [0] 3 8 2 5 2 3" xfId="40320"/>
    <cellStyle name="쉼표 [0] 3 8 2 5 3" xfId="10280"/>
    <cellStyle name="쉼표 [0] 3 8 2 5 3 2" xfId="27020"/>
    <cellStyle name="쉼표 [0] 3 8 2 5 3 3" xfId="43740"/>
    <cellStyle name="쉼표 [0] 3 8 2 5 4" xfId="13700"/>
    <cellStyle name="쉼표 [0] 3 8 2 5 4 2" xfId="30440"/>
    <cellStyle name="쉼표 [0] 3 8 2 5 4 3" xfId="47160"/>
    <cellStyle name="쉼표 [0] 3 8 2 5 5" xfId="17120"/>
    <cellStyle name="쉼표 [0] 3 8 2 5 5 2" xfId="33860"/>
    <cellStyle name="쉼표 [0] 3 8 2 5 5 3" xfId="50580"/>
    <cellStyle name="쉼표 [0] 3 8 2 5 6" xfId="20604"/>
    <cellStyle name="쉼표 [0] 3 8 2 5 7" xfId="36920"/>
    <cellStyle name="쉼표 [0] 3 8 2 6" xfId="4280"/>
    <cellStyle name="쉼표 [0] 3 8 2 6 2" xfId="7700"/>
    <cellStyle name="쉼표 [0] 3 8 2 6 2 2" xfId="24440"/>
    <cellStyle name="쉼표 [0] 3 8 2 6 2 3" xfId="41160"/>
    <cellStyle name="쉼표 [0] 3 8 2 6 3" xfId="11120"/>
    <cellStyle name="쉼표 [0] 3 8 2 6 3 2" xfId="27860"/>
    <cellStyle name="쉼표 [0] 3 8 2 6 3 3" xfId="44580"/>
    <cellStyle name="쉼표 [0] 3 8 2 6 4" xfId="14540"/>
    <cellStyle name="쉼표 [0] 3 8 2 6 4 2" xfId="31280"/>
    <cellStyle name="쉼표 [0] 3 8 2 6 4 3" xfId="48000"/>
    <cellStyle name="쉼표 [0] 3 8 2 6 5" xfId="18024"/>
    <cellStyle name="쉼표 [0] 3 8 2 6 6" xfId="37740"/>
    <cellStyle name="쉼표 [0] 3 8 2 7" xfId="3880"/>
    <cellStyle name="쉼표 [0] 3 8 2 7 2" xfId="21020"/>
    <cellStyle name="쉼표 [0] 3 8 2 7 3" xfId="37340"/>
    <cellStyle name="쉼표 [0] 3 8 2 8" xfId="7280"/>
    <cellStyle name="쉼표 [0] 3 8 2 8 2" xfId="24020"/>
    <cellStyle name="쉼표 [0] 3 8 2 8 3" xfId="40740"/>
    <cellStyle name="쉼표 [0] 3 8 2 9" xfId="10700"/>
    <cellStyle name="쉼표 [0] 3 8 2 9 2" xfId="27440"/>
    <cellStyle name="쉼표 [0] 3 8 2 9 3" xfId="44160"/>
    <cellStyle name="쉼표 [0] 3 8 3" xfId="1160"/>
    <cellStyle name="쉼표 [0] 3 8 3 2" xfId="2440"/>
    <cellStyle name="쉼표 [0] 3 8 3 2 2" xfId="5840"/>
    <cellStyle name="쉼표 [0] 3 8 3 2 2 2" xfId="22580"/>
    <cellStyle name="쉼표 [0] 3 8 3 2 2 3" xfId="39300"/>
    <cellStyle name="쉼표 [0] 3 8 3 2 3" xfId="9260"/>
    <cellStyle name="쉼표 [0] 3 8 3 2 3 2" xfId="26000"/>
    <cellStyle name="쉼표 [0] 3 8 3 2 3 3" xfId="42720"/>
    <cellStyle name="쉼표 [0] 3 8 3 2 4" xfId="12680"/>
    <cellStyle name="쉼표 [0] 3 8 3 2 4 2" xfId="29420"/>
    <cellStyle name="쉼표 [0] 3 8 3 2 4 3" xfId="46140"/>
    <cellStyle name="쉼표 [0] 3 8 3 2 5" xfId="16100"/>
    <cellStyle name="쉼표 [0] 3 8 3 2 5 2" xfId="32840"/>
    <cellStyle name="쉼표 [0] 3 8 3 2 5 3" xfId="49560"/>
    <cellStyle name="쉼표 [0] 3 8 3 2 6" xfId="19584"/>
    <cellStyle name="쉼표 [0] 3 8 3 2 7" xfId="35900"/>
    <cellStyle name="쉼표 [0] 3 8 3 3" xfId="4560"/>
    <cellStyle name="쉼표 [0] 3 8 3 3 2" xfId="21300"/>
    <cellStyle name="쉼표 [0] 3 8 3 3 3" xfId="38020"/>
    <cellStyle name="쉼표 [0] 3 8 3 4" xfId="7980"/>
    <cellStyle name="쉼표 [0] 3 8 3 4 2" xfId="24720"/>
    <cellStyle name="쉼표 [0] 3 8 3 4 3" xfId="41440"/>
    <cellStyle name="쉼표 [0] 3 8 3 5" xfId="11400"/>
    <cellStyle name="쉼표 [0] 3 8 3 5 2" xfId="28140"/>
    <cellStyle name="쉼표 [0] 3 8 3 5 3" xfId="44860"/>
    <cellStyle name="쉼표 [0] 3 8 3 6" xfId="14820"/>
    <cellStyle name="쉼표 [0] 3 8 3 6 2" xfId="31560"/>
    <cellStyle name="쉼표 [0] 3 8 3 6 3" xfId="48280"/>
    <cellStyle name="쉼표 [0] 3 8 3 7" xfId="18304"/>
    <cellStyle name="쉼표 [0] 3 8 3 8" xfId="34620"/>
    <cellStyle name="쉼표 [0] 3 8 4" xfId="1500"/>
    <cellStyle name="쉼표 [0] 3 8 4 2" xfId="2780"/>
    <cellStyle name="쉼표 [0] 3 8 4 2 2" xfId="6180"/>
    <cellStyle name="쉼표 [0] 3 8 4 2 2 2" xfId="22920"/>
    <cellStyle name="쉼표 [0] 3 8 4 2 2 3" xfId="39640"/>
    <cellStyle name="쉼표 [0] 3 8 4 2 3" xfId="9600"/>
    <cellStyle name="쉼표 [0] 3 8 4 2 3 2" xfId="26340"/>
    <cellStyle name="쉼표 [0] 3 8 4 2 3 3" xfId="43060"/>
    <cellStyle name="쉼표 [0] 3 8 4 2 4" xfId="13020"/>
    <cellStyle name="쉼표 [0] 3 8 4 2 4 2" xfId="29760"/>
    <cellStyle name="쉼표 [0] 3 8 4 2 4 3" xfId="46480"/>
    <cellStyle name="쉼표 [0] 3 8 4 2 5" xfId="16440"/>
    <cellStyle name="쉼표 [0] 3 8 4 2 5 2" xfId="33180"/>
    <cellStyle name="쉼표 [0] 3 8 4 2 5 3" xfId="49900"/>
    <cellStyle name="쉼표 [0] 3 8 4 2 6" xfId="19924"/>
    <cellStyle name="쉼표 [0] 3 8 4 2 7" xfId="36240"/>
    <cellStyle name="쉼표 [0] 3 8 4 3" xfId="4900"/>
    <cellStyle name="쉼표 [0] 3 8 4 3 2" xfId="21640"/>
    <cellStyle name="쉼표 [0] 3 8 4 3 3" xfId="38360"/>
    <cellStyle name="쉼표 [0] 3 8 4 4" xfId="8320"/>
    <cellStyle name="쉼표 [0] 3 8 4 4 2" xfId="25060"/>
    <cellStyle name="쉼표 [0] 3 8 4 4 3" xfId="41780"/>
    <cellStyle name="쉼표 [0] 3 8 4 5" xfId="11740"/>
    <cellStyle name="쉼표 [0] 3 8 4 5 2" xfId="28480"/>
    <cellStyle name="쉼표 [0] 3 8 4 5 3" xfId="45200"/>
    <cellStyle name="쉼표 [0] 3 8 4 6" xfId="15160"/>
    <cellStyle name="쉼표 [0] 3 8 4 6 2" xfId="31900"/>
    <cellStyle name="쉼표 [0] 3 8 4 6 3" xfId="48620"/>
    <cellStyle name="쉼표 [0] 3 8 4 7" xfId="18644"/>
    <cellStyle name="쉼표 [0] 3 8 4 8" xfId="34960"/>
    <cellStyle name="쉼표 [0] 3 8 5" xfId="1920"/>
    <cellStyle name="쉼표 [0] 3 8 5 2" xfId="5320"/>
    <cellStyle name="쉼표 [0] 3 8 5 2 2" xfId="22060"/>
    <cellStyle name="쉼표 [0] 3 8 5 2 3" xfId="38780"/>
    <cellStyle name="쉼표 [0] 3 8 5 3" xfId="8740"/>
    <cellStyle name="쉼표 [0] 3 8 5 3 2" xfId="25480"/>
    <cellStyle name="쉼표 [0] 3 8 5 3 3" xfId="42200"/>
    <cellStyle name="쉼표 [0] 3 8 5 4" xfId="12160"/>
    <cellStyle name="쉼표 [0] 3 8 5 4 2" xfId="28900"/>
    <cellStyle name="쉼표 [0] 3 8 5 4 3" xfId="45620"/>
    <cellStyle name="쉼표 [0] 3 8 5 5" xfId="15580"/>
    <cellStyle name="쉼표 [0] 3 8 5 5 2" xfId="32320"/>
    <cellStyle name="쉼표 [0] 3 8 5 5 3" xfId="49040"/>
    <cellStyle name="쉼표 [0] 3 8 5 6" xfId="19064"/>
    <cellStyle name="쉼표 [0] 3 8 5 7" xfId="35380"/>
    <cellStyle name="쉼표 [0] 3 8 6" xfId="3240"/>
    <cellStyle name="쉼표 [0] 3 8 6 2" xfId="6640"/>
    <cellStyle name="쉼표 [0] 3 8 6 2 2" xfId="23380"/>
    <cellStyle name="쉼표 [0] 3 8 6 2 3" xfId="40100"/>
    <cellStyle name="쉼표 [0] 3 8 6 3" xfId="10060"/>
    <cellStyle name="쉼표 [0] 3 8 6 3 2" xfId="26800"/>
    <cellStyle name="쉼표 [0] 3 8 6 3 3" xfId="43520"/>
    <cellStyle name="쉼표 [0] 3 8 6 4" xfId="13480"/>
    <cellStyle name="쉼표 [0] 3 8 6 4 2" xfId="30220"/>
    <cellStyle name="쉼표 [0] 3 8 6 4 3" xfId="46940"/>
    <cellStyle name="쉼표 [0] 3 8 6 5" xfId="16900"/>
    <cellStyle name="쉼표 [0] 3 8 6 5 2" xfId="33640"/>
    <cellStyle name="쉼표 [0] 3 8 6 5 3" xfId="50360"/>
    <cellStyle name="쉼표 [0] 3 8 6 6" xfId="20384"/>
    <cellStyle name="쉼표 [0] 3 8 6 7" xfId="36700"/>
    <cellStyle name="쉼표 [0] 3 8 7" xfId="4060"/>
    <cellStyle name="쉼표 [0] 3 8 7 2" xfId="7480"/>
    <cellStyle name="쉼표 [0] 3 8 7 2 2" xfId="24220"/>
    <cellStyle name="쉼표 [0] 3 8 7 2 3" xfId="40940"/>
    <cellStyle name="쉼표 [0] 3 8 7 3" xfId="10900"/>
    <cellStyle name="쉼표 [0] 3 8 7 3 2" xfId="27640"/>
    <cellStyle name="쉼표 [0] 3 8 7 3 3" xfId="44360"/>
    <cellStyle name="쉼표 [0] 3 8 7 4" xfId="14320"/>
    <cellStyle name="쉼표 [0] 3 8 7 4 2" xfId="31060"/>
    <cellStyle name="쉼표 [0] 3 8 7 4 3" xfId="47780"/>
    <cellStyle name="쉼표 [0] 3 8 7 5" xfId="17804"/>
    <cellStyle name="쉼표 [0] 3 8 7 6" xfId="37520"/>
    <cellStyle name="쉼표 [0] 3 8 8" xfId="3660"/>
    <cellStyle name="쉼표 [0] 3 8 8 2" xfId="20800"/>
    <cellStyle name="쉼표 [0] 3 8 8 3" xfId="37120"/>
    <cellStyle name="쉼표 [0] 3 8 9" xfId="7060"/>
    <cellStyle name="쉼표 [0] 3 8 9 2" xfId="23800"/>
    <cellStyle name="쉼표 [0] 3 8 9 3" xfId="40520"/>
    <cellStyle name="쉼표 [0] 3 9" xfId="653"/>
    <cellStyle name="쉼표 [0] 3 9 10" xfId="10500"/>
    <cellStyle name="쉼표 [0] 3 9 10 2" xfId="27240"/>
    <cellStyle name="쉼표 [0] 3 9 10 3" xfId="43960"/>
    <cellStyle name="쉼표 [0] 3 9 11" xfId="13920"/>
    <cellStyle name="쉼표 [0] 3 9 11 2" xfId="30660"/>
    <cellStyle name="쉼표 [0] 3 9 11 3" xfId="47380"/>
    <cellStyle name="쉼표 [0] 3 9 12" xfId="17404"/>
    <cellStyle name="쉼표 [0] 3 9 13" xfId="34140"/>
    <cellStyle name="쉼표 [0] 3 9 2" xfId="873"/>
    <cellStyle name="쉼표 [0] 3 9 2 10" xfId="14140"/>
    <cellStyle name="쉼표 [0] 3 9 2 10 2" xfId="30880"/>
    <cellStyle name="쉼표 [0] 3 9 2 10 3" xfId="47600"/>
    <cellStyle name="쉼표 [0] 3 9 2 11" xfId="17624"/>
    <cellStyle name="쉼표 [0] 3 9 2 12" xfId="34360"/>
    <cellStyle name="쉼표 [0] 3 9 2 2" xfId="1340"/>
    <cellStyle name="쉼표 [0] 3 9 2 2 2" xfId="2620"/>
    <cellStyle name="쉼표 [0] 3 9 2 2 2 2" xfId="6020"/>
    <cellStyle name="쉼표 [0] 3 9 2 2 2 2 2" xfId="22760"/>
    <cellStyle name="쉼표 [0] 3 9 2 2 2 2 3" xfId="39480"/>
    <cellStyle name="쉼표 [0] 3 9 2 2 2 3" xfId="9440"/>
    <cellStyle name="쉼표 [0] 3 9 2 2 2 3 2" xfId="26180"/>
    <cellStyle name="쉼표 [0] 3 9 2 2 2 3 3" xfId="42900"/>
    <cellStyle name="쉼표 [0] 3 9 2 2 2 4" xfId="12860"/>
    <cellStyle name="쉼표 [0] 3 9 2 2 2 4 2" xfId="29600"/>
    <cellStyle name="쉼표 [0] 3 9 2 2 2 4 3" xfId="46320"/>
    <cellStyle name="쉼표 [0] 3 9 2 2 2 5" xfId="16280"/>
    <cellStyle name="쉼표 [0] 3 9 2 2 2 5 2" xfId="33020"/>
    <cellStyle name="쉼표 [0] 3 9 2 2 2 5 3" xfId="49740"/>
    <cellStyle name="쉼표 [0] 3 9 2 2 2 6" xfId="19764"/>
    <cellStyle name="쉼표 [0] 3 9 2 2 2 7" xfId="36080"/>
    <cellStyle name="쉼표 [0] 3 9 2 2 3" xfId="4740"/>
    <cellStyle name="쉼표 [0] 3 9 2 2 3 2" xfId="21480"/>
    <cellStyle name="쉼표 [0] 3 9 2 2 3 3" xfId="38200"/>
    <cellStyle name="쉼표 [0] 3 9 2 2 4" xfId="8160"/>
    <cellStyle name="쉼표 [0] 3 9 2 2 4 2" xfId="24900"/>
    <cellStyle name="쉼표 [0] 3 9 2 2 4 3" xfId="41620"/>
    <cellStyle name="쉼표 [0] 3 9 2 2 5" xfId="11580"/>
    <cellStyle name="쉼표 [0] 3 9 2 2 5 2" xfId="28320"/>
    <cellStyle name="쉼표 [0] 3 9 2 2 5 3" xfId="45040"/>
    <cellStyle name="쉼표 [0] 3 9 2 2 6" xfId="15000"/>
    <cellStyle name="쉼표 [0] 3 9 2 2 6 2" xfId="31740"/>
    <cellStyle name="쉼표 [0] 3 9 2 2 6 3" xfId="48460"/>
    <cellStyle name="쉼표 [0] 3 9 2 2 7" xfId="18484"/>
    <cellStyle name="쉼표 [0] 3 9 2 2 8" xfId="34800"/>
    <cellStyle name="쉼표 [0] 3 9 2 3" xfId="1740"/>
    <cellStyle name="쉼표 [0] 3 9 2 3 2" xfId="3020"/>
    <cellStyle name="쉼표 [0] 3 9 2 3 2 2" xfId="6420"/>
    <cellStyle name="쉼표 [0] 3 9 2 3 2 2 2" xfId="23160"/>
    <cellStyle name="쉼표 [0] 3 9 2 3 2 2 3" xfId="39880"/>
    <cellStyle name="쉼표 [0] 3 9 2 3 2 3" xfId="9840"/>
    <cellStyle name="쉼표 [0] 3 9 2 3 2 3 2" xfId="26580"/>
    <cellStyle name="쉼표 [0] 3 9 2 3 2 3 3" xfId="43300"/>
    <cellStyle name="쉼표 [0] 3 9 2 3 2 4" xfId="13260"/>
    <cellStyle name="쉼표 [0] 3 9 2 3 2 4 2" xfId="30000"/>
    <cellStyle name="쉼표 [0] 3 9 2 3 2 4 3" xfId="46720"/>
    <cellStyle name="쉼표 [0] 3 9 2 3 2 5" xfId="16680"/>
    <cellStyle name="쉼표 [0] 3 9 2 3 2 5 2" xfId="33420"/>
    <cellStyle name="쉼표 [0] 3 9 2 3 2 5 3" xfId="50140"/>
    <cellStyle name="쉼표 [0] 3 9 2 3 2 6" xfId="20164"/>
    <cellStyle name="쉼표 [0] 3 9 2 3 2 7" xfId="36480"/>
    <cellStyle name="쉼표 [0] 3 9 2 3 3" xfId="5140"/>
    <cellStyle name="쉼표 [0] 3 9 2 3 3 2" xfId="21880"/>
    <cellStyle name="쉼표 [0] 3 9 2 3 3 3" xfId="38600"/>
    <cellStyle name="쉼표 [0] 3 9 2 3 4" xfId="8560"/>
    <cellStyle name="쉼표 [0] 3 9 2 3 4 2" xfId="25300"/>
    <cellStyle name="쉼표 [0] 3 9 2 3 4 3" xfId="42020"/>
    <cellStyle name="쉼표 [0] 3 9 2 3 5" xfId="11980"/>
    <cellStyle name="쉼표 [0] 3 9 2 3 5 2" xfId="28720"/>
    <cellStyle name="쉼표 [0] 3 9 2 3 5 3" xfId="45440"/>
    <cellStyle name="쉼표 [0] 3 9 2 3 6" xfId="15400"/>
    <cellStyle name="쉼표 [0] 3 9 2 3 6 2" xfId="32140"/>
    <cellStyle name="쉼표 [0] 3 9 2 3 6 3" xfId="48860"/>
    <cellStyle name="쉼표 [0] 3 9 2 3 7" xfId="18884"/>
    <cellStyle name="쉼표 [0] 3 9 2 3 8" xfId="35200"/>
    <cellStyle name="쉼표 [0] 3 9 2 4" xfId="2160"/>
    <cellStyle name="쉼표 [0] 3 9 2 4 2" xfId="5560"/>
    <cellStyle name="쉼표 [0] 3 9 2 4 2 2" xfId="22300"/>
    <cellStyle name="쉼표 [0] 3 9 2 4 2 3" xfId="39020"/>
    <cellStyle name="쉼표 [0] 3 9 2 4 3" xfId="8980"/>
    <cellStyle name="쉼표 [0] 3 9 2 4 3 2" xfId="25720"/>
    <cellStyle name="쉼표 [0] 3 9 2 4 3 3" xfId="42440"/>
    <cellStyle name="쉼표 [0] 3 9 2 4 4" xfId="12400"/>
    <cellStyle name="쉼표 [0] 3 9 2 4 4 2" xfId="29140"/>
    <cellStyle name="쉼표 [0] 3 9 2 4 4 3" xfId="45860"/>
    <cellStyle name="쉼표 [0] 3 9 2 4 5" xfId="15820"/>
    <cellStyle name="쉼표 [0] 3 9 2 4 5 2" xfId="32560"/>
    <cellStyle name="쉼표 [0] 3 9 2 4 5 3" xfId="49280"/>
    <cellStyle name="쉼표 [0] 3 9 2 4 6" xfId="19304"/>
    <cellStyle name="쉼표 [0] 3 9 2 4 7" xfId="35620"/>
    <cellStyle name="쉼표 [0] 3 9 2 5" xfId="3480"/>
    <cellStyle name="쉼표 [0] 3 9 2 5 2" xfId="6880"/>
    <cellStyle name="쉼표 [0] 3 9 2 5 2 2" xfId="23620"/>
    <cellStyle name="쉼표 [0] 3 9 2 5 2 3" xfId="40340"/>
    <cellStyle name="쉼표 [0] 3 9 2 5 3" xfId="10300"/>
    <cellStyle name="쉼표 [0] 3 9 2 5 3 2" xfId="27040"/>
    <cellStyle name="쉼표 [0] 3 9 2 5 3 3" xfId="43760"/>
    <cellStyle name="쉼표 [0] 3 9 2 5 4" xfId="13720"/>
    <cellStyle name="쉼표 [0] 3 9 2 5 4 2" xfId="30460"/>
    <cellStyle name="쉼표 [0] 3 9 2 5 4 3" xfId="47180"/>
    <cellStyle name="쉼표 [0] 3 9 2 5 5" xfId="17140"/>
    <cellStyle name="쉼표 [0] 3 9 2 5 5 2" xfId="33880"/>
    <cellStyle name="쉼표 [0] 3 9 2 5 5 3" xfId="50600"/>
    <cellStyle name="쉼표 [0] 3 9 2 5 6" xfId="20624"/>
    <cellStyle name="쉼표 [0] 3 9 2 5 7" xfId="36940"/>
    <cellStyle name="쉼표 [0] 3 9 2 6" xfId="4300"/>
    <cellStyle name="쉼표 [0] 3 9 2 6 2" xfId="7720"/>
    <cellStyle name="쉼표 [0] 3 9 2 6 2 2" xfId="24460"/>
    <cellStyle name="쉼표 [0] 3 9 2 6 2 3" xfId="41180"/>
    <cellStyle name="쉼표 [0] 3 9 2 6 3" xfId="11140"/>
    <cellStyle name="쉼표 [0] 3 9 2 6 3 2" xfId="27880"/>
    <cellStyle name="쉼표 [0] 3 9 2 6 3 3" xfId="44600"/>
    <cellStyle name="쉼표 [0] 3 9 2 6 4" xfId="14560"/>
    <cellStyle name="쉼표 [0] 3 9 2 6 4 2" xfId="31300"/>
    <cellStyle name="쉼표 [0] 3 9 2 6 4 3" xfId="48020"/>
    <cellStyle name="쉼표 [0] 3 9 2 6 5" xfId="18044"/>
    <cellStyle name="쉼표 [0] 3 9 2 6 6" xfId="37760"/>
    <cellStyle name="쉼표 [0] 3 9 2 7" xfId="3900"/>
    <cellStyle name="쉼표 [0] 3 9 2 7 2" xfId="21040"/>
    <cellStyle name="쉼표 [0] 3 9 2 7 3" xfId="37360"/>
    <cellStyle name="쉼표 [0] 3 9 2 8" xfId="7300"/>
    <cellStyle name="쉼표 [0] 3 9 2 8 2" xfId="24040"/>
    <cellStyle name="쉼표 [0] 3 9 2 8 3" xfId="40760"/>
    <cellStyle name="쉼표 [0] 3 9 2 9" xfId="10720"/>
    <cellStyle name="쉼표 [0] 3 9 2 9 2" xfId="27460"/>
    <cellStyle name="쉼표 [0] 3 9 2 9 3" xfId="44180"/>
    <cellStyle name="쉼표 [0] 3 9 3" xfId="1180"/>
    <cellStyle name="쉼표 [0] 3 9 3 2" xfId="2460"/>
    <cellStyle name="쉼표 [0] 3 9 3 2 2" xfId="5860"/>
    <cellStyle name="쉼표 [0] 3 9 3 2 2 2" xfId="22600"/>
    <cellStyle name="쉼표 [0] 3 9 3 2 2 3" xfId="39320"/>
    <cellStyle name="쉼표 [0] 3 9 3 2 3" xfId="9280"/>
    <cellStyle name="쉼표 [0] 3 9 3 2 3 2" xfId="26020"/>
    <cellStyle name="쉼표 [0] 3 9 3 2 3 3" xfId="42740"/>
    <cellStyle name="쉼표 [0] 3 9 3 2 4" xfId="12700"/>
    <cellStyle name="쉼표 [0] 3 9 3 2 4 2" xfId="29440"/>
    <cellStyle name="쉼표 [0] 3 9 3 2 4 3" xfId="46160"/>
    <cellStyle name="쉼표 [0] 3 9 3 2 5" xfId="16120"/>
    <cellStyle name="쉼표 [0] 3 9 3 2 5 2" xfId="32860"/>
    <cellStyle name="쉼표 [0] 3 9 3 2 5 3" xfId="49580"/>
    <cellStyle name="쉼표 [0] 3 9 3 2 6" xfId="19604"/>
    <cellStyle name="쉼표 [0] 3 9 3 2 7" xfId="35920"/>
    <cellStyle name="쉼표 [0] 3 9 3 3" xfId="4580"/>
    <cellStyle name="쉼표 [0] 3 9 3 3 2" xfId="21320"/>
    <cellStyle name="쉼표 [0] 3 9 3 3 3" xfId="38040"/>
    <cellStyle name="쉼표 [0] 3 9 3 4" xfId="8000"/>
    <cellStyle name="쉼표 [0] 3 9 3 4 2" xfId="24740"/>
    <cellStyle name="쉼표 [0] 3 9 3 4 3" xfId="41460"/>
    <cellStyle name="쉼표 [0] 3 9 3 5" xfId="11420"/>
    <cellStyle name="쉼표 [0] 3 9 3 5 2" xfId="28160"/>
    <cellStyle name="쉼표 [0] 3 9 3 5 3" xfId="44880"/>
    <cellStyle name="쉼표 [0] 3 9 3 6" xfId="14840"/>
    <cellStyle name="쉼표 [0] 3 9 3 6 2" xfId="31580"/>
    <cellStyle name="쉼표 [0] 3 9 3 6 3" xfId="48300"/>
    <cellStyle name="쉼표 [0] 3 9 3 7" xfId="18324"/>
    <cellStyle name="쉼표 [0] 3 9 3 8" xfId="34640"/>
    <cellStyle name="쉼표 [0] 3 9 4" xfId="1520"/>
    <cellStyle name="쉼표 [0] 3 9 4 2" xfId="2800"/>
    <cellStyle name="쉼표 [0] 3 9 4 2 2" xfId="6200"/>
    <cellStyle name="쉼표 [0] 3 9 4 2 2 2" xfId="22940"/>
    <cellStyle name="쉼표 [0] 3 9 4 2 2 3" xfId="39660"/>
    <cellStyle name="쉼표 [0] 3 9 4 2 3" xfId="9620"/>
    <cellStyle name="쉼표 [0] 3 9 4 2 3 2" xfId="26360"/>
    <cellStyle name="쉼표 [0] 3 9 4 2 3 3" xfId="43080"/>
    <cellStyle name="쉼표 [0] 3 9 4 2 4" xfId="13040"/>
    <cellStyle name="쉼표 [0] 3 9 4 2 4 2" xfId="29780"/>
    <cellStyle name="쉼표 [0] 3 9 4 2 4 3" xfId="46500"/>
    <cellStyle name="쉼표 [0] 3 9 4 2 5" xfId="16460"/>
    <cellStyle name="쉼표 [0] 3 9 4 2 5 2" xfId="33200"/>
    <cellStyle name="쉼표 [0] 3 9 4 2 5 3" xfId="49920"/>
    <cellStyle name="쉼표 [0] 3 9 4 2 6" xfId="19944"/>
    <cellStyle name="쉼표 [0] 3 9 4 2 7" xfId="36260"/>
    <cellStyle name="쉼표 [0] 3 9 4 3" xfId="4920"/>
    <cellStyle name="쉼표 [0] 3 9 4 3 2" xfId="21660"/>
    <cellStyle name="쉼표 [0] 3 9 4 3 3" xfId="38380"/>
    <cellStyle name="쉼표 [0] 3 9 4 4" xfId="8340"/>
    <cellStyle name="쉼표 [0] 3 9 4 4 2" xfId="25080"/>
    <cellStyle name="쉼표 [0] 3 9 4 4 3" xfId="41800"/>
    <cellStyle name="쉼표 [0] 3 9 4 5" xfId="11760"/>
    <cellStyle name="쉼표 [0] 3 9 4 5 2" xfId="28500"/>
    <cellStyle name="쉼표 [0] 3 9 4 5 3" xfId="45220"/>
    <cellStyle name="쉼표 [0] 3 9 4 6" xfId="15180"/>
    <cellStyle name="쉼표 [0] 3 9 4 6 2" xfId="31920"/>
    <cellStyle name="쉼표 [0] 3 9 4 6 3" xfId="48640"/>
    <cellStyle name="쉼표 [0] 3 9 4 7" xfId="18664"/>
    <cellStyle name="쉼표 [0] 3 9 4 8" xfId="34980"/>
    <cellStyle name="쉼표 [0] 3 9 5" xfId="1940"/>
    <cellStyle name="쉼표 [0] 3 9 5 2" xfId="5340"/>
    <cellStyle name="쉼표 [0] 3 9 5 2 2" xfId="22080"/>
    <cellStyle name="쉼표 [0] 3 9 5 2 3" xfId="38800"/>
    <cellStyle name="쉼표 [0] 3 9 5 3" xfId="8760"/>
    <cellStyle name="쉼표 [0] 3 9 5 3 2" xfId="25500"/>
    <cellStyle name="쉼표 [0] 3 9 5 3 3" xfId="42220"/>
    <cellStyle name="쉼표 [0] 3 9 5 4" xfId="12180"/>
    <cellStyle name="쉼표 [0] 3 9 5 4 2" xfId="28920"/>
    <cellStyle name="쉼표 [0] 3 9 5 4 3" xfId="45640"/>
    <cellStyle name="쉼표 [0] 3 9 5 5" xfId="15600"/>
    <cellStyle name="쉼표 [0] 3 9 5 5 2" xfId="32340"/>
    <cellStyle name="쉼표 [0] 3 9 5 5 3" xfId="49060"/>
    <cellStyle name="쉼표 [0] 3 9 5 6" xfId="19084"/>
    <cellStyle name="쉼표 [0] 3 9 5 7" xfId="35400"/>
    <cellStyle name="쉼표 [0] 3 9 6" xfId="3260"/>
    <cellStyle name="쉼표 [0] 3 9 6 2" xfId="6660"/>
    <cellStyle name="쉼표 [0] 3 9 6 2 2" xfId="23400"/>
    <cellStyle name="쉼표 [0] 3 9 6 2 3" xfId="40120"/>
    <cellStyle name="쉼표 [0] 3 9 6 3" xfId="10080"/>
    <cellStyle name="쉼표 [0] 3 9 6 3 2" xfId="26820"/>
    <cellStyle name="쉼표 [0] 3 9 6 3 3" xfId="43540"/>
    <cellStyle name="쉼표 [0] 3 9 6 4" xfId="13500"/>
    <cellStyle name="쉼표 [0] 3 9 6 4 2" xfId="30240"/>
    <cellStyle name="쉼표 [0] 3 9 6 4 3" xfId="46960"/>
    <cellStyle name="쉼표 [0] 3 9 6 5" xfId="16920"/>
    <cellStyle name="쉼표 [0] 3 9 6 5 2" xfId="33660"/>
    <cellStyle name="쉼표 [0] 3 9 6 5 3" xfId="50380"/>
    <cellStyle name="쉼표 [0] 3 9 6 6" xfId="20404"/>
    <cellStyle name="쉼표 [0] 3 9 6 7" xfId="36720"/>
    <cellStyle name="쉼표 [0] 3 9 7" xfId="4080"/>
    <cellStyle name="쉼표 [0] 3 9 7 2" xfId="7500"/>
    <cellStyle name="쉼표 [0] 3 9 7 2 2" xfId="24240"/>
    <cellStyle name="쉼표 [0] 3 9 7 2 3" xfId="40960"/>
    <cellStyle name="쉼표 [0] 3 9 7 3" xfId="10920"/>
    <cellStyle name="쉼표 [0] 3 9 7 3 2" xfId="27660"/>
    <cellStyle name="쉼표 [0] 3 9 7 3 3" xfId="44380"/>
    <cellStyle name="쉼표 [0] 3 9 7 4" xfId="14340"/>
    <cellStyle name="쉼표 [0] 3 9 7 4 2" xfId="31080"/>
    <cellStyle name="쉼표 [0] 3 9 7 4 3" xfId="47800"/>
    <cellStyle name="쉼표 [0] 3 9 7 5" xfId="17824"/>
    <cellStyle name="쉼표 [0] 3 9 7 6" xfId="37540"/>
    <cellStyle name="쉼표 [0] 3 9 8" xfId="3680"/>
    <cellStyle name="쉼표 [0] 3 9 8 2" xfId="20820"/>
    <cellStyle name="쉼표 [0] 3 9 8 3" xfId="37140"/>
    <cellStyle name="쉼표 [0] 3 9 9" xfId="7080"/>
    <cellStyle name="쉼표 [0] 3 9 9 2" xfId="23820"/>
    <cellStyle name="쉼표 [0] 3 9 9 3" xfId="40540"/>
    <cellStyle name="쉼표 [0] 4" xfId="517"/>
    <cellStyle name="쉼표 [0] 5" xfId="531"/>
    <cellStyle name="쉼표 [0] 5 2" xfId="561"/>
    <cellStyle name="쉼표 [0] 6" xfId="557"/>
    <cellStyle name="쉼표 [0] 7" xfId="534"/>
    <cellStyle name="쉼표 [0] 7 2" xfId="996"/>
    <cellStyle name="쉼표 [0] 8" xfId="997"/>
    <cellStyle name="스타일 1" xfId="299"/>
    <cellStyle name="스타일 2" xfId="300"/>
    <cellStyle name="스타일 3" xfId="301"/>
    <cellStyle name="스타일 4" xfId="302"/>
    <cellStyle name="스타일 5" xfId="303"/>
    <cellStyle name="안건회계법인" xfId="304"/>
    <cellStyle name="왼쪽2" xfId="305"/>
    <cellStyle name="원" xfId="306"/>
    <cellStyle name="원_두산중공업 토목부대공(노귀재)" xfId="307"/>
    <cellStyle name="자리수" xfId="308"/>
    <cellStyle name="자리수 - 유형1" xfId="309"/>
    <cellStyle name="자리수_두산중공업 토목부대공(노귀재)" xfId="310"/>
    <cellStyle name="자리수0" xfId="311"/>
    <cellStyle name="졇" xfId="518"/>
    <cellStyle name="지정되지 않음" xfId="312"/>
    <cellStyle name="콤마 [#]" xfId="313"/>
    <cellStyle name="콤마 []" xfId="314"/>
    <cellStyle name="콤마 [0]_  종  합  " xfId="58"/>
    <cellStyle name="콤마 [0]기기자재비" xfId="315"/>
    <cellStyle name="콤마 [2]" xfId="316"/>
    <cellStyle name="콤마 [금액]" xfId="317"/>
    <cellStyle name="콤마 [소수]" xfId="318"/>
    <cellStyle name="콤마 [수량]" xfId="319"/>
    <cellStyle name="콤마_  종  합  " xfId="59"/>
    <cellStyle name="통화" xfId="67" builtinId="4" hidden="1"/>
    <cellStyle name="통화 [0]" xfId="68" builtinId="7" hidden="1"/>
    <cellStyle name="통화 [0] 2 2" xfId="320"/>
    <cellStyle name="퍼센트" xfId="321"/>
    <cellStyle name="표준" xfId="0" builtinId="0"/>
    <cellStyle name="표준 10" xfId="571"/>
    <cellStyle name="표준 116" xfId="519"/>
    <cellStyle name="표준 137" xfId="520"/>
    <cellStyle name="표준 2" xfId="72"/>
    <cellStyle name="표준 2 2" xfId="76"/>
    <cellStyle name="표준 2 3" xfId="524"/>
    <cellStyle name="표준 2 4" xfId="974"/>
    <cellStyle name="표준 2_2011년도급변경내역서(3차1회변경)" xfId="535"/>
    <cellStyle name="표준 3" xfId="73"/>
    <cellStyle name="표준 3 2" xfId="521"/>
    <cellStyle name="표준 3 3" xfId="328"/>
    <cellStyle name="표준 3 3 10" xfId="695"/>
    <cellStyle name="표준 3 3 10 10" xfId="10542"/>
    <cellStyle name="표준 3 3 10 10 2" xfId="27282"/>
    <cellStyle name="표준 3 3 10 10 3" xfId="44002"/>
    <cellStyle name="표준 3 3 10 11" xfId="13962"/>
    <cellStyle name="표준 3 3 10 11 2" xfId="30702"/>
    <cellStyle name="표준 3 3 10 11 3" xfId="47422"/>
    <cellStyle name="표준 3 3 10 12" xfId="17446"/>
    <cellStyle name="표준 3 3 10 13" xfId="34182"/>
    <cellStyle name="표준 3 3 10 2" xfId="915"/>
    <cellStyle name="표준 3 3 10 2 10" xfId="14182"/>
    <cellStyle name="표준 3 3 10 2 10 2" xfId="30922"/>
    <cellStyle name="표준 3 3 10 2 10 3" xfId="47642"/>
    <cellStyle name="표준 3 3 10 2 11" xfId="17666"/>
    <cellStyle name="표준 3 3 10 2 12" xfId="34402"/>
    <cellStyle name="표준 3 3 10 2 2" xfId="1382"/>
    <cellStyle name="표준 3 3 10 2 2 2" xfId="2662"/>
    <cellStyle name="표준 3 3 10 2 2 2 2" xfId="6062"/>
    <cellStyle name="표준 3 3 10 2 2 2 2 2" xfId="22802"/>
    <cellStyle name="표준 3 3 10 2 2 2 2 3" xfId="39522"/>
    <cellStyle name="표준 3 3 10 2 2 2 3" xfId="9482"/>
    <cellStyle name="표준 3 3 10 2 2 2 3 2" xfId="26222"/>
    <cellStyle name="표준 3 3 10 2 2 2 3 3" xfId="42942"/>
    <cellStyle name="표준 3 3 10 2 2 2 4" xfId="12902"/>
    <cellStyle name="표준 3 3 10 2 2 2 4 2" xfId="29642"/>
    <cellStyle name="표준 3 3 10 2 2 2 4 3" xfId="46362"/>
    <cellStyle name="표준 3 3 10 2 2 2 5" xfId="16322"/>
    <cellStyle name="표준 3 3 10 2 2 2 5 2" xfId="33062"/>
    <cellStyle name="표준 3 3 10 2 2 2 5 3" xfId="49782"/>
    <cellStyle name="표준 3 3 10 2 2 2 6" xfId="19806"/>
    <cellStyle name="표준 3 3 10 2 2 2 7" xfId="36122"/>
    <cellStyle name="표준 3 3 10 2 2 3" xfId="4782"/>
    <cellStyle name="표준 3 3 10 2 2 3 2" xfId="21522"/>
    <cellStyle name="표준 3 3 10 2 2 3 3" xfId="38242"/>
    <cellStyle name="표준 3 3 10 2 2 4" xfId="8202"/>
    <cellStyle name="표준 3 3 10 2 2 4 2" xfId="24942"/>
    <cellStyle name="표준 3 3 10 2 2 4 3" xfId="41662"/>
    <cellStyle name="표준 3 3 10 2 2 5" xfId="11622"/>
    <cellStyle name="표준 3 3 10 2 2 5 2" xfId="28362"/>
    <cellStyle name="표준 3 3 10 2 2 5 3" xfId="45082"/>
    <cellStyle name="표준 3 3 10 2 2 6" xfId="15042"/>
    <cellStyle name="표준 3 3 10 2 2 6 2" xfId="31782"/>
    <cellStyle name="표준 3 3 10 2 2 6 3" xfId="48502"/>
    <cellStyle name="표준 3 3 10 2 2 7" xfId="18526"/>
    <cellStyle name="표준 3 3 10 2 2 8" xfId="34842"/>
    <cellStyle name="표준 3 3 10 2 3" xfId="1782"/>
    <cellStyle name="표준 3 3 10 2 3 2" xfId="3062"/>
    <cellStyle name="표준 3 3 10 2 3 2 2" xfId="6462"/>
    <cellStyle name="표준 3 3 10 2 3 2 2 2" xfId="23202"/>
    <cellStyle name="표준 3 3 10 2 3 2 2 3" xfId="39922"/>
    <cellStyle name="표준 3 3 10 2 3 2 3" xfId="9882"/>
    <cellStyle name="표준 3 3 10 2 3 2 3 2" xfId="26622"/>
    <cellStyle name="표준 3 3 10 2 3 2 3 3" xfId="43342"/>
    <cellStyle name="표준 3 3 10 2 3 2 4" xfId="13302"/>
    <cellStyle name="표준 3 3 10 2 3 2 4 2" xfId="30042"/>
    <cellStyle name="표준 3 3 10 2 3 2 4 3" xfId="46762"/>
    <cellStyle name="표준 3 3 10 2 3 2 5" xfId="16722"/>
    <cellStyle name="표준 3 3 10 2 3 2 5 2" xfId="33462"/>
    <cellStyle name="표준 3 3 10 2 3 2 5 3" xfId="50182"/>
    <cellStyle name="표준 3 3 10 2 3 2 6" xfId="20206"/>
    <cellStyle name="표준 3 3 10 2 3 2 7" xfId="36522"/>
    <cellStyle name="표준 3 3 10 2 3 3" xfId="5182"/>
    <cellStyle name="표준 3 3 10 2 3 3 2" xfId="21922"/>
    <cellStyle name="표준 3 3 10 2 3 3 3" xfId="38642"/>
    <cellStyle name="표준 3 3 10 2 3 4" xfId="8602"/>
    <cellStyle name="표준 3 3 10 2 3 4 2" xfId="25342"/>
    <cellStyle name="표준 3 3 10 2 3 4 3" xfId="42062"/>
    <cellStyle name="표준 3 3 10 2 3 5" xfId="12022"/>
    <cellStyle name="표준 3 3 10 2 3 5 2" xfId="28762"/>
    <cellStyle name="표준 3 3 10 2 3 5 3" xfId="45482"/>
    <cellStyle name="표준 3 3 10 2 3 6" xfId="15442"/>
    <cellStyle name="표준 3 3 10 2 3 6 2" xfId="32182"/>
    <cellStyle name="표준 3 3 10 2 3 6 3" xfId="48902"/>
    <cellStyle name="표준 3 3 10 2 3 7" xfId="18926"/>
    <cellStyle name="표준 3 3 10 2 3 8" xfId="35242"/>
    <cellStyle name="표준 3 3 10 2 4" xfId="2202"/>
    <cellStyle name="표준 3 3 10 2 4 2" xfId="5602"/>
    <cellStyle name="표준 3 3 10 2 4 2 2" xfId="22342"/>
    <cellStyle name="표준 3 3 10 2 4 2 3" xfId="39062"/>
    <cellStyle name="표준 3 3 10 2 4 3" xfId="9022"/>
    <cellStyle name="표준 3 3 10 2 4 3 2" xfId="25762"/>
    <cellStyle name="표준 3 3 10 2 4 3 3" xfId="42482"/>
    <cellStyle name="표준 3 3 10 2 4 4" xfId="12442"/>
    <cellStyle name="표준 3 3 10 2 4 4 2" xfId="29182"/>
    <cellStyle name="표준 3 3 10 2 4 4 3" xfId="45902"/>
    <cellStyle name="표준 3 3 10 2 4 5" xfId="15862"/>
    <cellStyle name="표준 3 3 10 2 4 5 2" xfId="32602"/>
    <cellStyle name="표준 3 3 10 2 4 5 3" xfId="49322"/>
    <cellStyle name="표준 3 3 10 2 4 6" xfId="19346"/>
    <cellStyle name="표준 3 3 10 2 4 7" xfId="35662"/>
    <cellStyle name="표준 3 3 10 2 5" xfId="3522"/>
    <cellStyle name="표준 3 3 10 2 5 2" xfId="6922"/>
    <cellStyle name="표준 3 3 10 2 5 2 2" xfId="23662"/>
    <cellStyle name="표준 3 3 10 2 5 2 3" xfId="40382"/>
    <cellStyle name="표준 3 3 10 2 5 3" xfId="10342"/>
    <cellStyle name="표준 3 3 10 2 5 3 2" xfId="27082"/>
    <cellStyle name="표준 3 3 10 2 5 3 3" xfId="43802"/>
    <cellStyle name="표준 3 3 10 2 5 4" xfId="13762"/>
    <cellStyle name="표준 3 3 10 2 5 4 2" xfId="30502"/>
    <cellStyle name="표준 3 3 10 2 5 4 3" xfId="47222"/>
    <cellStyle name="표준 3 3 10 2 5 5" xfId="17182"/>
    <cellStyle name="표준 3 3 10 2 5 5 2" xfId="33922"/>
    <cellStyle name="표준 3 3 10 2 5 5 3" xfId="50642"/>
    <cellStyle name="표준 3 3 10 2 5 6" xfId="20666"/>
    <cellStyle name="표준 3 3 10 2 5 7" xfId="36982"/>
    <cellStyle name="표준 3 3 10 2 6" xfId="4342"/>
    <cellStyle name="표준 3 3 10 2 6 2" xfId="7762"/>
    <cellStyle name="표준 3 3 10 2 6 2 2" xfId="24502"/>
    <cellStyle name="표준 3 3 10 2 6 2 3" xfId="41222"/>
    <cellStyle name="표준 3 3 10 2 6 3" xfId="11182"/>
    <cellStyle name="표준 3 3 10 2 6 3 2" xfId="27922"/>
    <cellStyle name="표준 3 3 10 2 6 3 3" xfId="44642"/>
    <cellStyle name="표준 3 3 10 2 6 4" xfId="14602"/>
    <cellStyle name="표준 3 3 10 2 6 4 2" xfId="31342"/>
    <cellStyle name="표준 3 3 10 2 6 4 3" xfId="48062"/>
    <cellStyle name="표준 3 3 10 2 6 5" xfId="18086"/>
    <cellStyle name="표준 3 3 10 2 6 6" xfId="37802"/>
    <cellStyle name="표준 3 3 10 2 7" xfId="3942"/>
    <cellStyle name="표준 3 3 10 2 7 2" xfId="21082"/>
    <cellStyle name="표준 3 3 10 2 7 3" xfId="37402"/>
    <cellStyle name="표준 3 3 10 2 8" xfId="7342"/>
    <cellStyle name="표준 3 3 10 2 8 2" xfId="24082"/>
    <cellStyle name="표준 3 3 10 2 8 3" xfId="40802"/>
    <cellStyle name="표준 3 3 10 2 9" xfId="10762"/>
    <cellStyle name="표준 3 3 10 2 9 2" xfId="27502"/>
    <cellStyle name="표준 3 3 10 2 9 3" xfId="44222"/>
    <cellStyle name="표준 3 3 10 3" xfId="1222"/>
    <cellStyle name="표준 3 3 10 3 2" xfId="2502"/>
    <cellStyle name="표준 3 3 10 3 2 2" xfId="5902"/>
    <cellStyle name="표준 3 3 10 3 2 2 2" xfId="22642"/>
    <cellStyle name="표준 3 3 10 3 2 2 3" xfId="39362"/>
    <cellStyle name="표준 3 3 10 3 2 3" xfId="9322"/>
    <cellStyle name="표준 3 3 10 3 2 3 2" xfId="26062"/>
    <cellStyle name="표준 3 3 10 3 2 3 3" xfId="42782"/>
    <cellStyle name="표준 3 3 10 3 2 4" xfId="12742"/>
    <cellStyle name="표준 3 3 10 3 2 4 2" xfId="29482"/>
    <cellStyle name="표준 3 3 10 3 2 4 3" xfId="46202"/>
    <cellStyle name="표준 3 3 10 3 2 5" xfId="16162"/>
    <cellStyle name="표준 3 3 10 3 2 5 2" xfId="32902"/>
    <cellStyle name="표준 3 3 10 3 2 5 3" xfId="49622"/>
    <cellStyle name="표준 3 3 10 3 2 6" xfId="19646"/>
    <cellStyle name="표준 3 3 10 3 2 7" xfId="35962"/>
    <cellStyle name="표준 3 3 10 3 3" xfId="4622"/>
    <cellStyle name="표준 3 3 10 3 3 2" xfId="21362"/>
    <cellStyle name="표준 3 3 10 3 3 3" xfId="38082"/>
    <cellStyle name="표준 3 3 10 3 4" xfId="8042"/>
    <cellStyle name="표준 3 3 10 3 4 2" xfId="24782"/>
    <cellStyle name="표준 3 3 10 3 4 3" xfId="41502"/>
    <cellStyle name="표준 3 3 10 3 5" xfId="11462"/>
    <cellStyle name="표준 3 3 10 3 5 2" xfId="28202"/>
    <cellStyle name="표준 3 3 10 3 5 3" xfId="44922"/>
    <cellStyle name="표준 3 3 10 3 6" xfId="14882"/>
    <cellStyle name="표준 3 3 10 3 6 2" xfId="31622"/>
    <cellStyle name="표준 3 3 10 3 6 3" xfId="48342"/>
    <cellStyle name="표준 3 3 10 3 7" xfId="18366"/>
    <cellStyle name="표준 3 3 10 3 8" xfId="34682"/>
    <cellStyle name="표준 3 3 10 4" xfId="1562"/>
    <cellStyle name="표준 3 3 10 4 2" xfId="2842"/>
    <cellStyle name="표준 3 3 10 4 2 2" xfId="6242"/>
    <cellStyle name="표준 3 3 10 4 2 2 2" xfId="22982"/>
    <cellStyle name="표준 3 3 10 4 2 2 3" xfId="39702"/>
    <cellStyle name="표준 3 3 10 4 2 3" xfId="9662"/>
    <cellStyle name="표준 3 3 10 4 2 3 2" xfId="26402"/>
    <cellStyle name="표준 3 3 10 4 2 3 3" xfId="43122"/>
    <cellStyle name="표준 3 3 10 4 2 4" xfId="13082"/>
    <cellStyle name="표준 3 3 10 4 2 4 2" xfId="29822"/>
    <cellStyle name="표준 3 3 10 4 2 4 3" xfId="46542"/>
    <cellStyle name="표준 3 3 10 4 2 5" xfId="16502"/>
    <cellStyle name="표준 3 3 10 4 2 5 2" xfId="33242"/>
    <cellStyle name="표준 3 3 10 4 2 5 3" xfId="49962"/>
    <cellStyle name="표준 3 3 10 4 2 6" xfId="19986"/>
    <cellStyle name="표준 3 3 10 4 2 7" xfId="36302"/>
    <cellStyle name="표준 3 3 10 4 3" xfId="4962"/>
    <cellStyle name="표준 3 3 10 4 3 2" xfId="21702"/>
    <cellStyle name="표준 3 3 10 4 3 3" xfId="38422"/>
    <cellStyle name="표준 3 3 10 4 4" xfId="8382"/>
    <cellStyle name="표준 3 3 10 4 4 2" xfId="25122"/>
    <cellStyle name="표준 3 3 10 4 4 3" xfId="41842"/>
    <cellStyle name="표준 3 3 10 4 5" xfId="11802"/>
    <cellStyle name="표준 3 3 10 4 5 2" xfId="28542"/>
    <cellStyle name="표준 3 3 10 4 5 3" xfId="45262"/>
    <cellStyle name="표준 3 3 10 4 6" xfId="15222"/>
    <cellStyle name="표준 3 3 10 4 6 2" xfId="31962"/>
    <cellStyle name="표준 3 3 10 4 6 3" xfId="48682"/>
    <cellStyle name="표준 3 3 10 4 7" xfId="18706"/>
    <cellStyle name="표준 3 3 10 4 8" xfId="35022"/>
    <cellStyle name="표준 3 3 10 5" xfId="1982"/>
    <cellStyle name="표준 3 3 10 5 2" xfId="5382"/>
    <cellStyle name="표준 3 3 10 5 2 2" xfId="22122"/>
    <cellStyle name="표준 3 3 10 5 2 3" xfId="38842"/>
    <cellStyle name="표준 3 3 10 5 3" xfId="8802"/>
    <cellStyle name="표준 3 3 10 5 3 2" xfId="25542"/>
    <cellStyle name="표준 3 3 10 5 3 3" xfId="42262"/>
    <cellStyle name="표준 3 3 10 5 4" xfId="12222"/>
    <cellStyle name="표준 3 3 10 5 4 2" xfId="28962"/>
    <cellStyle name="표준 3 3 10 5 4 3" xfId="45682"/>
    <cellStyle name="표준 3 3 10 5 5" xfId="15642"/>
    <cellStyle name="표준 3 3 10 5 5 2" xfId="32382"/>
    <cellStyle name="표준 3 3 10 5 5 3" xfId="49102"/>
    <cellStyle name="표준 3 3 10 5 6" xfId="19126"/>
    <cellStyle name="표준 3 3 10 5 7" xfId="35442"/>
    <cellStyle name="표준 3 3 10 6" xfId="3302"/>
    <cellStyle name="표준 3 3 10 6 2" xfId="6702"/>
    <cellStyle name="표준 3 3 10 6 2 2" xfId="23442"/>
    <cellStyle name="표준 3 3 10 6 2 3" xfId="40162"/>
    <cellStyle name="표준 3 3 10 6 3" xfId="10122"/>
    <cellStyle name="표준 3 3 10 6 3 2" xfId="26862"/>
    <cellStyle name="표준 3 3 10 6 3 3" xfId="43582"/>
    <cellStyle name="표준 3 3 10 6 4" xfId="13542"/>
    <cellStyle name="표준 3 3 10 6 4 2" xfId="30282"/>
    <cellStyle name="표준 3 3 10 6 4 3" xfId="47002"/>
    <cellStyle name="표준 3 3 10 6 5" xfId="16962"/>
    <cellStyle name="표준 3 3 10 6 5 2" xfId="33702"/>
    <cellStyle name="표준 3 3 10 6 5 3" xfId="50422"/>
    <cellStyle name="표준 3 3 10 6 6" xfId="20446"/>
    <cellStyle name="표준 3 3 10 6 7" xfId="36762"/>
    <cellStyle name="표준 3 3 10 7" xfId="4122"/>
    <cellStyle name="표준 3 3 10 7 2" xfId="7542"/>
    <cellStyle name="표준 3 3 10 7 2 2" xfId="24282"/>
    <cellStyle name="표준 3 3 10 7 2 3" xfId="41002"/>
    <cellStyle name="표준 3 3 10 7 3" xfId="10962"/>
    <cellStyle name="표준 3 3 10 7 3 2" xfId="27702"/>
    <cellStyle name="표준 3 3 10 7 3 3" xfId="44422"/>
    <cellStyle name="표준 3 3 10 7 4" xfId="14382"/>
    <cellStyle name="표준 3 3 10 7 4 2" xfId="31122"/>
    <cellStyle name="표준 3 3 10 7 4 3" xfId="47842"/>
    <cellStyle name="표준 3 3 10 7 5" xfId="17866"/>
    <cellStyle name="표준 3 3 10 7 6" xfId="37582"/>
    <cellStyle name="표준 3 3 10 8" xfId="3722"/>
    <cellStyle name="표준 3 3 10 8 2" xfId="20862"/>
    <cellStyle name="표준 3 3 10 8 3" xfId="37182"/>
    <cellStyle name="표준 3 3 10 9" xfId="7122"/>
    <cellStyle name="표준 3 3 10 9 2" xfId="23862"/>
    <cellStyle name="표준 3 3 10 9 3" xfId="40582"/>
    <cellStyle name="표준 3 3 11" xfId="735"/>
    <cellStyle name="표준 3 3 11 10" xfId="14002"/>
    <cellStyle name="표준 3 3 11 10 2" xfId="30742"/>
    <cellStyle name="표준 3 3 11 10 3" xfId="47462"/>
    <cellStyle name="표준 3 3 11 11" xfId="17486"/>
    <cellStyle name="표준 3 3 11 12" xfId="34222"/>
    <cellStyle name="표준 3 3 11 2" xfId="1262"/>
    <cellStyle name="표준 3 3 11 2 2" xfId="2542"/>
    <cellStyle name="표준 3 3 11 2 2 2" xfId="5942"/>
    <cellStyle name="표준 3 3 11 2 2 2 2" xfId="22682"/>
    <cellStyle name="표준 3 3 11 2 2 2 3" xfId="39402"/>
    <cellStyle name="표준 3 3 11 2 2 3" xfId="9362"/>
    <cellStyle name="표준 3 3 11 2 2 3 2" xfId="26102"/>
    <cellStyle name="표준 3 3 11 2 2 3 3" xfId="42822"/>
    <cellStyle name="표준 3 3 11 2 2 4" xfId="12782"/>
    <cellStyle name="표준 3 3 11 2 2 4 2" xfId="29522"/>
    <cellStyle name="표준 3 3 11 2 2 4 3" xfId="46242"/>
    <cellStyle name="표준 3 3 11 2 2 5" xfId="16202"/>
    <cellStyle name="표준 3 3 11 2 2 5 2" xfId="32942"/>
    <cellStyle name="표준 3 3 11 2 2 5 3" xfId="49662"/>
    <cellStyle name="표준 3 3 11 2 2 6" xfId="19686"/>
    <cellStyle name="표준 3 3 11 2 2 7" xfId="36002"/>
    <cellStyle name="표준 3 3 11 2 3" xfId="4662"/>
    <cellStyle name="표준 3 3 11 2 3 2" xfId="21402"/>
    <cellStyle name="표준 3 3 11 2 3 3" xfId="38122"/>
    <cellStyle name="표준 3 3 11 2 4" xfId="8082"/>
    <cellStyle name="표준 3 3 11 2 4 2" xfId="24822"/>
    <cellStyle name="표준 3 3 11 2 4 3" xfId="41542"/>
    <cellStyle name="표준 3 3 11 2 5" xfId="11502"/>
    <cellStyle name="표준 3 3 11 2 5 2" xfId="28242"/>
    <cellStyle name="표준 3 3 11 2 5 3" xfId="44962"/>
    <cellStyle name="표준 3 3 11 2 6" xfId="14922"/>
    <cellStyle name="표준 3 3 11 2 6 2" xfId="31662"/>
    <cellStyle name="표준 3 3 11 2 6 3" xfId="48382"/>
    <cellStyle name="표준 3 3 11 2 7" xfId="18406"/>
    <cellStyle name="표준 3 3 11 2 8" xfId="34722"/>
    <cellStyle name="표준 3 3 11 3" xfId="1602"/>
    <cellStyle name="표준 3 3 11 3 2" xfId="2882"/>
    <cellStyle name="표준 3 3 11 3 2 2" xfId="6282"/>
    <cellStyle name="표준 3 3 11 3 2 2 2" xfId="23022"/>
    <cellStyle name="표준 3 3 11 3 2 2 3" xfId="39742"/>
    <cellStyle name="표준 3 3 11 3 2 3" xfId="9702"/>
    <cellStyle name="표준 3 3 11 3 2 3 2" xfId="26442"/>
    <cellStyle name="표준 3 3 11 3 2 3 3" xfId="43162"/>
    <cellStyle name="표준 3 3 11 3 2 4" xfId="13122"/>
    <cellStyle name="표준 3 3 11 3 2 4 2" xfId="29862"/>
    <cellStyle name="표준 3 3 11 3 2 4 3" xfId="46582"/>
    <cellStyle name="표준 3 3 11 3 2 5" xfId="16542"/>
    <cellStyle name="표준 3 3 11 3 2 5 2" xfId="33282"/>
    <cellStyle name="표준 3 3 11 3 2 5 3" xfId="50002"/>
    <cellStyle name="표준 3 3 11 3 2 6" xfId="20026"/>
    <cellStyle name="표준 3 3 11 3 2 7" xfId="36342"/>
    <cellStyle name="표준 3 3 11 3 3" xfId="5002"/>
    <cellStyle name="표준 3 3 11 3 3 2" xfId="21742"/>
    <cellStyle name="표준 3 3 11 3 3 3" xfId="38462"/>
    <cellStyle name="표준 3 3 11 3 4" xfId="8422"/>
    <cellStyle name="표준 3 3 11 3 4 2" xfId="25162"/>
    <cellStyle name="표준 3 3 11 3 4 3" xfId="41882"/>
    <cellStyle name="표준 3 3 11 3 5" xfId="11842"/>
    <cellStyle name="표준 3 3 11 3 5 2" xfId="28582"/>
    <cellStyle name="표준 3 3 11 3 5 3" xfId="45302"/>
    <cellStyle name="표준 3 3 11 3 6" xfId="15262"/>
    <cellStyle name="표준 3 3 11 3 6 2" xfId="32002"/>
    <cellStyle name="표준 3 3 11 3 6 3" xfId="48722"/>
    <cellStyle name="표준 3 3 11 3 7" xfId="18746"/>
    <cellStyle name="표준 3 3 11 3 8" xfId="35062"/>
    <cellStyle name="표준 3 3 11 4" xfId="2022"/>
    <cellStyle name="표준 3 3 11 4 2" xfId="5422"/>
    <cellStyle name="표준 3 3 11 4 2 2" xfId="22162"/>
    <cellStyle name="표준 3 3 11 4 2 3" xfId="38882"/>
    <cellStyle name="표준 3 3 11 4 3" xfId="8842"/>
    <cellStyle name="표준 3 3 11 4 3 2" xfId="25582"/>
    <cellStyle name="표준 3 3 11 4 3 3" xfId="42302"/>
    <cellStyle name="표준 3 3 11 4 4" xfId="12262"/>
    <cellStyle name="표준 3 3 11 4 4 2" xfId="29002"/>
    <cellStyle name="표준 3 3 11 4 4 3" xfId="45722"/>
    <cellStyle name="표준 3 3 11 4 5" xfId="15682"/>
    <cellStyle name="표준 3 3 11 4 5 2" xfId="32422"/>
    <cellStyle name="표준 3 3 11 4 5 3" xfId="49142"/>
    <cellStyle name="표준 3 3 11 4 6" xfId="19166"/>
    <cellStyle name="표준 3 3 11 4 7" xfId="35482"/>
    <cellStyle name="표준 3 3 11 5" xfId="3342"/>
    <cellStyle name="표준 3 3 11 5 2" xfId="6742"/>
    <cellStyle name="표준 3 3 11 5 2 2" xfId="23482"/>
    <cellStyle name="표준 3 3 11 5 2 3" xfId="40202"/>
    <cellStyle name="표준 3 3 11 5 3" xfId="10162"/>
    <cellStyle name="표준 3 3 11 5 3 2" xfId="26902"/>
    <cellStyle name="표준 3 3 11 5 3 3" xfId="43622"/>
    <cellStyle name="표준 3 3 11 5 4" xfId="13582"/>
    <cellStyle name="표준 3 3 11 5 4 2" xfId="30322"/>
    <cellStyle name="표준 3 3 11 5 4 3" xfId="47042"/>
    <cellStyle name="표준 3 3 11 5 5" xfId="17002"/>
    <cellStyle name="표준 3 3 11 5 5 2" xfId="33742"/>
    <cellStyle name="표준 3 3 11 5 5 3" xfId="50462"/>
    <cellStyle name="표준 3 3 11 5 6" xfId="20486"/>
    <cellStyle name="표준 3 3 11 5 7" xfId="36802"/>
    <cellStyle name="표준 3 3 11 6" xfId="4162"/>
    <cellStyle name="표준 3 3 11 6 2" xfId="7582"/>
    <cellStyle name="표준 3 3 11 6 2 2" xfId="24322"/>
    <cellStyle name="표준 3 3 11 6 2 3" xfId="41042"/>
    <cellStyle name="표준 3 3 11 6 3" xfId="11002"/>
    <cellStyle name="표준 3 3 11 6 3 2" xfId="27742"/>
    <cellStyle name="표준 3 3 11 6 3 3" xfId="44462"/>
    <cellStyle name="표준 3 3 11 6 4" xfId="14422"/>
    <cellStyle name="표준 3 3 11 6 4 2" xfId="31162"/>
    <cellStyle name="표준 3 3 11 6 4 3" xfId="47882"/>
    <cellStyle name="표준 3 3 11 6 5" xfId="17906"/>
    <cellStyle name="표준 3 3 11 6 6" xfId="37622"/>
    <cellStyle name="표준 3 3 11 7" xfId="3762"/>
    <cellStyle name="표준 3 3 11 7 2" xfId="20902"/>
    <cellStyle name="표준 3 3 11 7 3" xfId="37222"/>
    <cellStyle name="표준 3 3 11 8" xfId="7162"/>
    <cellStyle name="표준 3 3 11 8 2" xfId="23902"/>
    <cellStyle name="표준 3 3 11 8 3" xfId="40622"/>
    <cellStyle name="표준 3 3 11 9" xfId="10582"/>
    <cellStyle name="표준 3 3 11 9 2" xfId="27322"/>
    <cellStyle name="표준 3 3 11 9 3" xfId="44042"/>
    <cellStyle name="표준 3 3 12" xfId="775"/>
    <cellStyle name="표준 3 3 12 10" xfId="14042"/>
    <cellStyle name="표준 3 3 12 10 2" xfId="30782"/>
    <cellStyle name="표준 3 3 12 10 3" xfId="47502"/>
    <cellStyle name="표준 3 3 12 11" xfId="17526"/>
    <cellStyle name="표준 3 3 12 12" xfId="34262"/>
    <cellStyle name="표준 3 3 12 2" xfId="1082"/>
    <cellStyle name="표준 3 3 12 2 2" xfId="2362"/>
    <cellStyle name="표준 3 3 12 2 2 2" xfId="5762"/>
    <cellStyle name="표준 3 3 12 2 2 2 2" xfId="22502"/>
    <cellStyle name="표준 3 3 12 2 2 2 3" xfId="39222"/>
    <cellStyle name="표준 3 3 12 2 2 3" xfId="9182"/>
    <cellStyle name="표준 3 3 12 2 2 3 2" xfId="25922"/>
    <cellStyle name="표준 3 3 12 2 2 3 3" xfId="42642"/>
    <cellStyle name="표준 3 3 12 2 2 4" xfId="12602"/>
    <cellStyle name="표준 3 3 12 2 2 4 2" xfId="29342"/>
    <cellStyle name="표준 3 3 12 2 2 4 3" xfId="46062"/>
    <cellStyle name="표준 3 3 12 2 2 5" xfId="16022"/>
    <cellStyle name="표준 3 3 12 2 2 5 2" xfId="32762"/>
    <cellStyle name="표준 3 3 12 2 2 5 3" xfId="49482"/>
    <cellStyle name="표준 3 3 12 2 2 6" xfId="19506"/>
    <cellStyle name="표준 3 3 12 2 2 7" xfId="35822"/>
    <cellStyle name="표준 3 3 12 2 3" xfId="4482"/>
    <cellStyle name="표준 3 3 12 2 3 2" xfId="21222"/>
    <cellStyle name="표준 3 3 12 2 3 3" xfId="37942"/>
    <cellStyle name="표준 3 3 12 2 4" xfId="7902"/>
    <cellStyle name="표준 3 3 12 2 4 2" xfId="24642"/>
    <cellStyle name="표준 3 3 12 2 4 3" xfId="41362"/>
    <cellStyle name="표준 3 3 12 2 5" xfId="11322"/>
    <cellStyle name="표준 3 3 12 2 5 2" xfId="28062"/>
    <cellStyle name="표준 3 3 12 2 5 3" xfId="44782"/>
    <cellStyle name="표준 3 3 12 2 6" xfId="14742"/>
    <cellStyle name="표준 3 3 12 2 6 2" xfId="31482"/>
    <cellStyle name="표준 3 3 12 2 6 3" xfId="48202"/>
    <cellStyle name="표준 3 3 12 2 7" xfId="18226"/>
    <cellStyle name="표준 3 3 12 2 8" xfId="34542"/>
    <cellStyle name="표준 3 3 12 3" xfId="1642"/>
    <cellStyle name="표준 3 3 12 3 2" xfId="2922"/>
    <cellStyle name="표준 3 3 12 3 2 2" xfId="6322"/>
    <cellStyle name="표준 3 3 12 3 2 2 2" xfId="23062"/>
    <cellStyle name="표준 3 3 12 3 2 2 3" xfId="39782"/>
    <cellStyle name="표준 3 3 12 3 2 3" xfId="9742"/>
    <cellStyle name="표준 3 3 12 3 2 3 2" xfId="26482"/>
    <cellStyle name="표준 3 3 12 3 2 3 3" xfId="43202"/>
    <cellStyle name="표준 3 3 12 3 2 4" xfId="13162"/>
    <cellStyle name="표준 3 3 12 3 2 4 2" xfId="29902"/>
    <cellStyle name="표준 3 3 12 3 2 4 3" xfId="46622"/>
    <cellStyle name="표준 3 3 12 3 2 5" xfId="16582"/>
    <cellStyle name="표준 3 3 12 3 2 5 2" xfId="33322"/>
    <cellStyle name="표준 3 3 12 3 2 5 3" xfId="50042"/>
    <cellStyle name="표준 3 3 12 3 2 6" xfId="20066"/>
    <cellStyle name="표준 3 3 12 3 2 7" xfId="36382"/>
    <cellStyle name="표준 3 3 12 3 3" xfId="5042"/>
    <cellStyle name="표준 3 3 12 3 3 2" xfId="21782"/>
    <cellStyle name="표준 3 3 12 3 3 3" xfId="38502"/>
    <cellStyle name="표준 3 3 12 3 4" xfId="8462"/>
    <cellStyle name="표준 3 3 12 3 4 2" xfId="25202"/>
    <cellStyle name="표준 3 3 12 3 4 3" xfId="41922"/>
    <cellStyle name="표준 3 3 12 3 5" xfId="11882"/>
    <cellStyle name="표준 3 3 12 3 5 2" xfId="28622"/>
    <cellStyle name="표준 3 3 12 3 5 3" xfId="45342"/>
    <cellStyle name="표준 3 3 12 3 6" xfId="15302"/>
    <cellStyle name="표준 3 3 12 3 6 2" xfId="32042"/>
    <cellStyle name="표준 3 3 12 3 6 3" xfId="48762"/>
    <cellStyle name="표준 3 3 12 3 7" xfId="18786"/>
    <cellStyle name="표준 3 3 12 3 8" xfId="35102"/>
    <cellStyle name="표준 3 3 12 4" xfId="2062"/>
    <cellStyle name="표준 3 3 12 4 2" xfId="5462"/>
    <cellStyle name="표준 3 3 12 4 2 2" xfId="22202"/>
    <cellStyle name="표준 3 3 12 4 2 3" xfId="38922"/>
    <cellStyle name="표준 3 3 12 4 3" xfId="8882"/>
    <cellStyle name="표준 3 3 12 4 3 2" xfId="25622"/>
    <cellStyle name="표준 3 3 12 4 3 3" xfId="42342"/>
    <cellStyle name="표준 3 3 12 4 4" xfId="12302"/>
    <cellStyle name="표준 3 3 12 4 4 2" xfId="29042"/>
    <cellStyle name="표준 3 3 12 4 4 3" xfId="45762"/>
    <cellStyle name="표준 3 3 12 4 5" xfId="15722"/>
    <cellStyle name="표준 3 3 12 4 5 2" xfId="32462"/>
    <cellStyle name="표준 3 3 12 4 5 3" xfId="49182"/>
    <cellStyle name="표준 3 3 12 4 6" xfId="19206"/>
    <cellStyle name="표준 3 3 12 4 7" xfId="35522"/>
    <cellStyle name="표준 3 3 12 5" xfId="3382"/>
    <cellStyle name="표준 3 3 12 5 2" xfId="6782"/>
    <cellStyle name="표준 3 3 12 5 2 2" xfId="23522"/>
    <cellStyle name="표준 3 3 12 5 2 3" xfId="40242"/>
    <cellStyle name="표준 3 3 12 5 3" xfId="10202"/>
    <cellStyle name="표준 3 3 12 5 3 2" xfId="26942"/>
    <cellStyle name="표준 3 3 12 5 3 3" xfId="43662"/>
    <cellStyle name="표준 3 3 12 5 4" xfId="13622"/>
    <cellStyle name="표준 3 3 12 5 4 2" xfId="30362"/>
    <cellStyle name="표준 3 3 12 5 4 3" xfId="47082"/>
    <cellStyle name="표준 3 3 12 5 5" xfId="17042"/>
    <cellStyle name="표준 3 3 12 5 5 2" xfId="33782"/>
    <cellStyle name="표준 3 3 12 5 5 3" xfId="50502"/>
    <cellStyle name="표준 3 3 12 5 6" xfId="20526"/>
    <cellStyle name="표준 3 3 12 5 7" xfId="36842"/>
    <cellStyle name="표준 3 3 12 6" xfId="4202"/>
    <cellStyle name="표준 3 3 12 6 2" xfId="7622"/>
    <cellStyle name="표준 3 3 12 6 2 2" xfId="24362"/>
    <cellStyle name="표준 3 3 12 6 2 3" xfId="41082"/>
    <cellStyle name="표준 3 3 12 6 3" xfId="11042"/>
    <cellStyle name="표준 3 3 12 6 3 2" xfId="27782"/>
    <cellStyle name="표준 3 3 12 6 3 3" xfId="44502"/>
    <cellStyle name="표준 3 3 12 6 4" xfId="14462"/>
    <cellStyle name="표준 3 3 12 6 4 2" xfId="31202"/>
    <cellStyle name="표준 3 3 12 6 4 3" xfId="47922"/>
    <cellStyle name="표준 3 3 12 6 5" xfId="17946"/>
    <cellStyle name="표준 3 3 12 6 6" xfId="37662"/>
    <cellStyle name="표준 3 3 12 7" xfId="3802"/>
    <cellStyle name="표준 3 3 12 7 2" xfId="20942"/>
    <cellStyle name="표준 3 3 12 7 3" xfId="37262"/>
    <cellStyle name="표준 3 3 12 8" xfId="7202"/>
    <cellStyle name="표준 3 3 12 8 2" xfId="23942"/>
    <cellStyle name="표준 3 3 12 8 3" xfId="40662"/>
    <cellStyle name="표준 3 3 12 9" xfId="10622"/>
    <cellStyle name="표준 3 3 12 9 2" xfId="27362"/>
    <cellStyle name="표준 3 3 12 9 3" xfId="44082"/>
    <cellStyle name="표준 3 3 13" xfId="955"/>
    <cellStyle name="표준 3 3 13 10" xfId="14222"/>
    <cellStyle name="표준 3 3 13 10 2" xfId="30962"/>
    <cellStyle name="표준 3 3 13 10 3" xfId="47682"/>
    <cellStyle name="표준 3 3 13 11" xfId="17706"/>
    <cellStyle name="표준 3 3 13 12" xfId="34442"/>
    <cellStyle name="표준 3 3 13 2" xfId="1042"/>
    <cellStyle name="표준 3 3 13 2 2" xfId="2322"/>
    <cellStyle name="표준 3 3 13 2 2 2" xfId="5722"/>
    <cellStyle name="표준 3 3 13 2 2 2 2" xfId="22462"/>
    <cellStyle name="표준 3 3 13 2 2 2 3" xfId="39182"/>
    <cellStyle name="표준 3 3 13 2 2 3" xfId="9142"/>
    <cellStyle name="표준 3 3 13 2 2 3 2" xfId="25882"/>
    <cellStyle name="표준 3 3 13 2 2 3 3" xfId="42602"/>
    <cellStyle name="표준 3 3 13 2 2 4" xfId="12562"/>
    <cellStyle name="표준 3 3 13 2 2 4 2" xfId="29302"/>
    <cellStyle name="표준 3 3 13 2 2 4 3" xfId="46022"/>
    <cellStyle name="표준 3 3 13 2 2 5" xfId="15982"/>
    <cellStyle name="표준 3 3 13 2 2 5 2" xfId="32722"/>
    <cellStyle name="표준 3 3 13 2 2 5 3" xfId="49442"/>
    <cellStyle name="표준 3 3 13 2 2 6" xfId="19466"/>
    <cellStyle name="표준 3 3 13 2 2 7" xfId="35782"/>
    <cellStyle name="표준 3 3 13 2 3" xfId="4442"/>
    <cellStyle name="표준 3 3 13 2 3 2" xfId="21182"/>
    <cellStyle name="표준 3 3 13 2 3 3" xfId="37902"/>
    <cellStyle name="표준 3 3 13 2 4" xfId="7862"/>
    <cellStyle name="표준 3 3 13 2 4 2" xfId="24602"/>
    <cellStyle name="표준 3 3 13 2 4 3" xfId="41322"/>
    <cellStyle name="표준 3 3 13 2 5" xfId="11282"/>
    <cellStyle name="표준 3 3 13 2 5 2" xfId="28022"/>
    <cellStyle name="표준 3 3 13 2 5 3" xfId="44742"/>
    <cellStyle name="표준 3 3 13 2 6" xfId="14702"/>
    <cellStyle name="표준 3 3 13 2 6 2" xfId="31442"/>
    <cellStyle name="표준 3 3 13 2 6 3" xfId="48162"/>
    <cellStyle name="표준 3 3 13 2 7" xfId="18186"/>
    <cellStyle name="표준 3 3 13 2 8" xfId="34502"/>
    <cellStyle name="표준 3 3 13 3" xfId="1822"/>
    <cellStyle name="표준 3 3 13 3 2" xfId="3102"/>
    <cellStyle name="표준 3 3 13 3 2 2" xfId="6502"/>
    <cellStyle name="표준 3 3 13 3 2 2 2" xfId="23242"/>
    <cellStyle name="표준 3 3 13 3 2 2 3" xfId="39962"/>
    <cellStyle name="표준 3 3 13 3 2 3" xfId="9922"/>
    <cellStyle name="표준 3 3 13 3 2 3 2" xfId="26662"/>
    <cellStyle name="표준 3 3 13 3 2 3 3" xfId="43382"/>
    <cellStyle name="표준 3 3 13 3 2 4" xfId="13342"/>
    <cellStyle name="표준 3 3 13 3 2 4 2" xfId="30082"/>
    <cellStyle name="표준 3 3 13 3 2 4 3" xfId="46802"/>
    <cellStyle name="표준 3 3 13 3 2 5" xfId="16762"/>
    <cellStyle name="표준 3 3 13 3 2 5 2" xfId="33502"/>
    <cellStyle name="표준 3 3 13 3 2 5 3" xfId="50222"/>
    <cellStyle name="표준 3 3 13 3 2 6" xfId="20246"/>
    <cellStyle name="표준 3 3 13 3 2 7" xfId="36562"/>
    <cellStyle name="표준 3 3 13 3 3" xfId="5222"/>
    <cellStyle name="표준 3 3 13 3 3 2" xfId="21962"/>
    <cellStyle name="표준 3 3 13 3 3 3" xfId="38682"/>
    <cellStyle name="표준 3 3 13 3 4" xfId="8642"/>
    <cellStyle name="표준 3 3 13 3 4 2" xfId="25382"/>
    <cellStyle name="표준 3 3 13 3 4 3" xfId="42102"/>
    <cellStyle name="표준 3 3 13 3 5" xfId="12062"/>
    <cellStyle name="표준 3 3 13 3 5 2" xfId="28802"/>
    <cellStyle name="표준 3 3 13 3 5 3" xfId="45522"/>
    <cellStyle name="표준 3 3 13 3 6" xfId="15482"/>
    <cellStyle name="표준 3 3 13 3 6 2" xfId="32222"/>
    <cellStyle name="표준 3 3 13 3 6 3" xfId="48942"/>
    <cellStyle name="표준 3 3 13 3 7" xfId="18966"/>
    <cellStyle name="표준 3 3 13 3 8" xfId="35282"/>
    <cellStyle name="표준 3 3 13 4" xfId="2242"/>
    <cellStyle name="표준 3 3 13 4 2" xfId="5642"/>
    <cellStyle name="표준 3 3 13 4 2 2" xfId="22382"/>
    <cellStyle name="표준 3 3 13 4 2 3" xfId="39102"/>
    <cellStyle name="표준 3 3 13 4 3" xfId="9062"/>
    <cellStyle name="표준 3 3 13 4 3 2" xfId="25802"/>
    <cellStyle name="표준 3 3 13 4 3 3" xfId="42522"/>
    <cellStyle name="표준 3 3 13 4 4" xfId="12482"/>
    <cellStyle name="표준 3 3 13 4 4 2" xfId="29222"/>
    <cellStyle name="표준 3 3 13 4 4 3" xfId="45942"/>
    <cellStyle name="표준 3 3 13 4 5" xfId="15902"/>
    <cellStyle name="표준 3 3 13 4 5 2" xfId="32642"/>
    <cellStyle name="표준 3 3 13 4 5 3" xfId="49362"/>
    <cellStyle name="표준 3 3 13 4 6" xfId="19386"/>
    <cellStyle name="표준 3 3 13 4 7" xfId="35702"/>
    <cellStyle name="표준 3 3 13 5" xfId="3562"/>
    <cellStyle name="표준 3 3 13 5 2" xfId="6962"/>
    <cellStyle name="표준 3 3 13 5 2 2" xfId="23702"/>
    <cellStyle name="표준 3 3 13 5 2 3" xfId="40422"/>
    <cellStyle name="표준 3 3 13 5 3" xfId="10382"/>
    <cellStyle name="표준 3 3 13 5 3 2" xfId="27122"/>
    <cellStyle name="표준 3 3 13 5 3 3" xfId="43842"/>
    <cellStyle name="표준 3 3 13 5 4" xfId="13802"/>
    <cellStyle name="표준 3 3 13 5 4 2" xfId="30542"/>
    <cellStyle name="표준 3 3 13 5 4 3" xfId="47262"/>
    <cellStyle name="표준 3 3 13 5 5" xfId="17222"/>
    <cellStyle name="표준 3 3 13 5 5 2" xfId="33962"/>
    <cellStyle name="표준 3 3 13 5 5 3" xfId="50682"/>
    <cellStyle name="표준 3 3 13 5 6" xfId="20706"/>
    <cellStyle name="표준 3 3 13 5 7" xfId="37022"/>
    <cellStyle name="표준 3 3 13 6" xfId="4382"/>
    <cellStyle name="표준 3 3 13 6 2" xfId="7802"/>
    <cellStyle name="표준 3 3 13 6 2 2" xfId="24542"/>
    <cellStyle name="표준 3 3 13 6 2 3" xfId="41262"/>
    <cellStyle name="표준 3 3 13 6 3" xfId="11222"/>
    <cellStyle name="표준 3 3 13 6 3 2" xfId="27962"/>
    <cellStyle name="표준 3 3 13 6 3 3" xfId="44682"/>
    <cellStyle name="표준 3 3 13 6 4" xfId="14642"/>
    <cellStyle name="표준 3 3 13 6 4 2" xfId="31382"/>
    <cellStyle name="표준 3 3 13 6 4 3" xfId="48102"/>
    <cellStyle name="표준 3 3 13 6 5" xfId="18126"/>
    <cellStyle name="표준 3 3 13 6 6" xfId="37842"/>
    <cellStyle name="표준 3 3 13 7" xfId="3982"/>
    <cellStyle name="표준 3 3 13 7 2" xfId="21122"/>
    <cellStyle name="표준 3 3 13 7 3" xfId="37442"/>
    <cellStyle name="표준 3 3 13 8" xfId="7382"/>
    <cellStyle name="표준 3 3 13 8 2" xfId="24122"/>
    <cellStyle name="표준 3 3 13 8 3" xfId="40842"/>
    <cellStyle name="표준 3 3 13 9" xfId="10802"/>
    <cellStyle name="표준 3 3 13 9 2" xfId="27542"/>
    <cellStyle name="표준 3 3 13 9 3" xfId="44262"/>
    <cellStyle name="표준 3 3 14" xfId="1002"/>
    <cellStyle name="표준 3 3 14 2" xfId="2282"/>
    <cellStyle name="표준 3 3 14 2 2" xfId="5682"/>
    <cellStyle name="표준 3 3 14 2 2 2" xfId="22422"/>
    <cellStyle name="표준 3 3 14 2 2 3" xfId="39142"/>
    <cellStyle name="표준 3 3 14 2 3" xfId="9102"/>
    <cellStyle name="표준 3 3 14 2 3 2" xfId="25842"/>
    <cellStyle name="표준 3 3 14 2 3 3" xfId="42562"/>
    <cellStyle name="표준 3 3 14 2 4" xfId="12522"/>
    <cellStyle name="표준 3 3 14 2 4 2" xfId="29262"/>
    <cellStyle name="표준 3 3 14 2 4 3" xfId="45982"/>
    <cellStyle name="표준 3 3 14 2 5" xfId="15942"/>
    <cellStyle name="표준 3 3 14 2 5 2" xfId="32682"/>
    <cellStyle name="표준 3 3 14 2 5 3" xfId="49402"/>
    <cellStyle name="표준 3 3 14 2 6" xfId="19426"/>
    <cellStyle name="표준 3 3 14 2 7" xfId="35742"/>
    <cellStyle name="표준 3 3 14 3" xfId="4402"/>
    <cellStyle name="표준 3 3 14 3 2" xfId="21142"/>
    <cellStyle name="표준 3 3 14 3 3" xfId="37862"/>
    <cellStyle name="표준 3 3 14 4" xfId="7822"/>
    <cellStyle name="표준 3 3 14 4 2" xfId="24562"/>
    <cellStyle name="표준 3 3 14 4 3" xfId="41282"/>
    <cellStyle name="표준 3 3 14 5" xfId="11242"/>
    <cellStyle name="표준 3 3 14 5 2" xfId="27982"/>
    <cellStyle name="표준 3 3 14 5 3" xfId="44702"/>
    <cellStyle name="표준 3 3 14 6" xfId="14662"/>
    <cellStyle name="표준 3 3 14 6 2" xfId="31402"/>
    <cellStyle name="표준 3 3 14 6 3" xfId="48122"/>
    <cellStyle name="표준 3 3 14 7" xfId="18146"/>
    <cellStyle name="표준 3 3 14 8" xfId="34462"/>
    <cellStyle name="표준 3 3 15" xfId="1422"/>
    <cellStyle name="표준 3 3 15 2" xfId="2702"/>
    <cellStyle name="표준 3 3 15 2 2" xfId="6102"/>
    <cellStyle name="표준 3 3 15 2 2 2" xfId="22842"/>
    <cellStyle name="표준 3 3 15 2 2 3" xfId="39562"/>
    <cellStyle name="표준 3 3 15 2 3" xfId="9522"/>
    <cellStyle name="표준 3 3 15 2 3 2" xfId="26262"/>
    <cellStyle name="표준 3 3 15 2 3 3" xfId="42982"/>
    <cellStyle name="표준 3 3 15 2 4" xfId="12942"/>
    <cellStyle name="표준 3 3 15 2 4 2" xfId="29682"/>
    <cellStyle name="표준 3 3 15 2 4 3" xfId="46402"/>
    <cellStyle name="표준 3 3 15 2 5" xfId="16362"/>
    <cellStyle name="표준 3 3 15 2 5 2" xfId="33102"/>
    <cellStyle name="표준 3 3 15 2 5 3" xfId="49822"/>
    <cellStyle name="표준 3 3 15 2 6" xfId="19846"/>
    <cellStyle name="표준 3 3 15 2 7" xfId="36162"/>
    <cellStyle name="표준 3 3 15 3" xfId="4822"/>
    <cellStyle name="표준 3 3 15 3 2" xfId="21562"/>
    <cellStyle name="표준 3 3 15 3 3" xfId="38282"/>
    <cellStyle name="표준 3 3 15 4" xfId="8242"/>
    <cellStyle name="표준 3 3 15 4 2" xfId="24982"/>
    <cellStyle name="표준 3 3 15 4 3" xfId="41702"/>
    <cellStyle name="표준 3 3 15 5" xfId="11662"/>
    <cellStyle name="표준 3 3 15 5 2" xfId="28402"/>
    <cellStyle name="표준 3 3 15 5 3" xfId="45122"/>
    <cellStyle name="표준 3 3 15 6" xfId="15082"/>
    <cellStyle name="표준 3 3 15 6 2" xfId="31822"/>
    <cellStyle name="표준 3 3 15 6 3" xfId="48542"/>
    <cellStyle name="표준 3 3 15 7" xfId="18566"/>
    <cellStyle name="표준 3 3 15 8" xfId="34882"/>
    <cellStyle name="표준 3 3 16" xfId="1842"/>
    <cellStyle name="표준 3 3 16 2" xfId="5242"/>
    <cellStyle name="표준 3 3 16 2 2" xfId="21982"/>
    <cellStyle name="표준 3 3 16 2 3" xfId="38702"/>
    <cellStyle name="표준 3 3 16 3" xfId="8662"/>
    <cellStyle name="표준 3 3 16 3 2" xfId="25402"/>
    <cellStyle name="표준 3 3 16 3 3" xfId="42122"/>
    <cellStyle name="표준 3 3 16 4" xfId="12082"/>
    <cellStyle name="표준 3 3 16 4 2" xfId="28822"/>
    <cellStyle name="표준 3 3 16 4 3" xfId="45542"/>
    <cellStyle name="표준 3 3 16 5" xfId="15502"/>
    <cellStyle name="표준 3 3 16 5 2" xfId="32242"/>
    <cellStyle name="표준 3 3 16 5 3" xfId="48962"/>
    <cellStyle name="표준 3 3 16 6" xfId="18986"/>
    <cellStyle name="표준 3 3 16 7" xfId="35302"/>
    <cellStyle name="표준 3 3 17" xfId="2261"/>
    <cellStyle name="표준 3 3 17 2" xfId="5661"/>
    <cellStyle name="표준 3 3 17 2 2" xfId="22401"/>
    <cellStyle name="표준 3 3 17 2 3" xfId="39121"/>
    <cellStyle name="표준 3 3 17 3" xfId="9081"/>
    <cellStyle name="표준 3 3 17 3 2" xfId="25821"/>
    <cellStyle name="표준 3 3 17 3 3" xfId="42541"/>
    <cellStyle name="표준 3 3 17 4" xfId="12501"/>
    <cellStyle name="표준 3 3 17 4 2" xfId="29241"/>
    <cellStyle name="표준 3 3 17 4 3" xfId="45961"/>
    <cellStyle name="표준 3 3 17 5" xfId="15921"/>
    <cellStyle name="표준 3 3 17 5 2" xfId="32661"/>
    <cellStyle name="표준 3 3 17 5 3" xfId="49381"/>
    <cellStyle name="표준 3 3 17 6" xfId="19405"/>
    <cellStyle name="표준 3 3 17 7" xfId="35721"/>
    <cellStyle name="표준 3 3 18" xfId="3122"/>
    <cellStyle name="표준 3 3 18 2" xfId="6522"/>
    <cellStyle name="표준 3 3 18 2 2" xfId="23262"/>
    <cellStyle name="표준 3 3 18 2 3" xfId="39982"/>
    <cellStyle name="표준 3 3 18 3" xfId="9942"/>
    <cellStyle name="표준 3 3 18 3 2" xfId="26682"/>
    <cellStyle name="표준 3 3 18 3 3" xfId="43402"/>
    <cellStyle name="표준 3 3 18 4" xfId="13362"/>
    <cellStyle name="표준 3 3 18 4 2" xfId="30102"/>
    <cellStyle name="표준 3 3 18 4 3" xfId="46822"/>
    <cellStyle name="표준 3 3 18 5" xfId="16782"/>
    <cellStyle name="표준 3 3 18 5 2" xfId="33522"/>
    <cellStyle name="표준 3 3 18 5 3" xfId="50242"/>
    <cellStyle name="표준 3 3 18 6" xfId="20266"/>
    <cellStyle name="표준 3 3 18 7" xfId="36582"/>
    <cellStyle name="표준 3 3 19" xfId="3162"/>
    <cellStyle name="표준 3 3 19 2" xfId="6562"/>
    <cellStyle name="표준 3 3 19 2 2" xfId="23302"/>
    <cellStyle name="표준 3 3 19 2 3" xfId="40022"/>
    <cellStyle name="표준 3 3 19 3" xfId="9982"/>
    <cellStyle name="표준 3 3 19 3 2" xfId="26722"/>
    <cellStyle name="표준 3 3 19 3 3" xfId="43442"/>
    <cellStyle name="표준 3 3 19 4" xfId="13402"/>
    <cellStyle name="표준 3 3 19 4 2" xfId="30142"/>
    <cellStyle name="표준 3 3 19 4 3" xfId="46862"/>
    <cellStyle name="표준 3 3 19 5" xfId="16822"/>
    <cellStyle name="표준 3 3 19 5 2" xfId="33562"/>
    <cellStyle name="표준 3 3 19 5 3" xfId="50282"/>
    <cellStyle name="표준 3 3 19 6" xfId="20306"/>
    <cellStyle name="표준 3 3 19 7" xfId="36622"/>
    <cellStyle name="표준 3 3 2" xfId="529"/>
    <cellStyle name="표준 3 3 2 10" xfId="740"/>
    <cellStyle name="표준 3 3 2 10 10" xfId="14007"/>
    <cellStyle name="표준 3 3 2 10 10 2" xfId="30747"/>
    <cellStyle name="표준 3 3 2 10 10 3" xfId="47467"/>
    <cellStyle name="표준 3 3 2 10 11" xfId="17491"/>
    <cellStyle name="표준 3 3 2 10 12" xfId="34227"/>
    <cellStyle name="표준 3 3 2 10 2" xfId="1267"/>
    <cellStyle name="표준 3 3 2 10 2 2" xfId="2547"/>
    <cellStyle name="표준 3 3 2 10 2 2 2" xfId="5947"/>
    <cellStyle name="표준 3 3 2 10 2 2 2 2" xfId="22687"/>
    <cellStyle name="표준 3 3 2 10 2 2 2 3" xfId="39407"/>
    <cellStyle name="표준 3 3 2 10 2 2 3" xfId="9367"/>
    <cellStyle name="표준 3 3 2 10 2 2 3 2" xfId="26107"/>
    <cellStyle name="표준 3 3 2 10 2 2 3 3" xfId="42827"/>
    <cellStyle name="표준 3 3 2 10 2 2 4" xfId="12787"/>
    <cellStyle name="표준 3 3 2 10 2 2 4 2" xfId="29527"/>
    <cellStyle name="표준 3 3 2 10 2 2 4 3" xfId="46247"/>
    <cellStyle name="표준 3 3 2 10 2 2 5" xfId="16207"/>
    <cellStyle name="표준 3 3 2 10 2 2 5 2" xfId="32947"/>
    <cellStyle name="표준 3 3 2 10 2 2 5 3" xfId="49667"/>
    <cellStyle name="표준 3 3 2 10 2 2 6" xfId="19691"/>
    <cellStyle name="표준 3 3 2 10 2 2 7" xfId="36007"/>
    <cellStyle name="표준 3 3 2 10 2 3" xfId="4667"/>
    <cellStyle name="표준 3 3 2 10 2 3 2" xfId="21407"/>
    <cellStyle name="표준 3 3 2 10 2 3 3" xfId="38127"/>
    <cellStyle name="표준 3 3 2 10 2 4" xfId="8087"/>
    <cellStyle name="표준 3 3 2 10 2 4 2" xfId="24827"/>
    <cellStyle name="표준 3 3 2 10 2 4 3" xfId="41547"/>
    <cellStyle name="표준 3 3 2 10 2 5" xfId="11507"/>
    <cellStyle name="표준 3 3 2 10 2 5 2" xfId="28247"/>
    <cellStyle name="표준 3 3 2 10 2 5 3" xfId="44967"/>
    <cellStyle name="표준 3 3 2 10 2 6" xfId="14927"/>
    <cellStyle name="표준 3 3 2 10 2 6 2" xfId="31667"/>
    <cellStyle name="표준 3 3 2 10 2 6 3" xfId="48387"/>
    <cellStyle name="표준 3 3 2 10 2 7" xfId="18411"/>
    <cellStyle name="표준 3 3 2 10 2 8" xfId="34727"/>
    <cellStyle name="표준 3 3 2 10 3" xfId="1607"/>
    <cellStyle name="표준 3 3 2 10 3 2" xfId="2887"/>
    <cellStyle name="표준 3 3 2 10 3 2 2" xfId="6287"/>
    <cellStyle name="표준 3 3 2 10 3 2 2 2" xfId="23027"/>
    <cellStyle name="표준 3 3 2 10 3 2 2 3" xfId="39747"/>
    <cellStyle name="표준 3 3 2 10 3 2 3" xfId="9707"/>
    <cellStyle name="표준 3 3 2 10 3 2 3 2" xfId="26447"/>
    <cellStyle name="표준 3 3 2 10 3 2 3 3" xfId="43167"/>
    <cellStyle name="표준 3 3 2 10 3 2 4" xfId="13127"/>
    <cellStyle name="표준 3 3 2 10 3 2 4 2" xfId="29867"/>
    <cellStyle name="표준 3 3 2 10 3 2 4 3" xfId="46587"/>
    <cellStyle name="표준 3 3 2 10 3 2 5" xfId="16547"/>
    <cellStyle name="표준 3 3 2 10 3 2 5 2" xfId="33287"/>
    <cellStyle name="표준 3 3 2 10 3 2 5 3" xfId="50007"/>
    <cellStyle name="표준 3 3 2 10 3 2 6" xfId="20031"/>
    <cellStyle name="표준 3 3 2 10 3 2 7" xfId="36347"/>
    <cellStyle name="표준 3 3 2 10 3 3" xfId="5007"/>
    <cellStyle name="표준 3 3 2 10 3 3 2" xfId="21747"/>
    <cellStyle name="표준 3 3 2 10 3 3 3" xfId="38467"/>
    <cellStyle name="표준 3 3 2 10 3 4" xfId="8427"/>
    <cellStyle name="표준 3 3 2 10 3 4 2" xfId="25167"/>
    <cellStyle name="표준 3 3 2 10 3 4 3" xfId="41887"/>
    <cellStyle name="표준 3 3 2 10 3 5" xfId="11847"/>
    <cellStyle name="표준 3 3 2 10 3 5 2" xfId="28587"/>
    <cellStyle name="표준 3 3 2 10 3 5 3" xfId="45307"/>
    <cellStyle name="표준 3 3 2 10 3 6" xfId="15267"/>
    <cellStyle name="표준 3 3 2 10 3 6 2" xfId="32007"/>
    <cellStyle name="표준 3 3 2 10 3 6 3" xfId="48727"/>
    <cellStyle name="표준 3 3 2 10 3 7" xfId="18751"/>
    <cellStyle name="표준 3 3 2 10 3 8" xfId="35067"/>
    <cellStyle name="표준 3 3 2 10 4" xfId="2027"/>
    <cellStyle name="표준 3 3 2 10 4 2" xfId="5427"/>
    <cellStyle name="표준 3 3 2 10 4 2 2" xfId="22167"/>
    <cellStyle name="표준 3 3 2 10 4 2 3" xfId="38887"/>
    <cellStyle name="표준 3 3 2 10 4 3" xfId="8847"/>
    <cellStyle name="표준 3 3 2 10 4 3 2" xfId="25587"/>
    <cellStyle name="표준 3 3 2 10 4 3 3" xfId="42307"/>
    <cellStyle name="표준 3 3 2 10 4 4" xfId="12267"/>
    <cellStyle name="표준 3 3 2 10 4 4 2" xfId="29007"/>
    <cellStyle name="표준 3 3 2 10 4 4 3" xfId="45727"/>
    <cellStyle name="표준 3 3 2 10 4 5" xfId="15687"/>
    <cellStyle name="표준 3 3 2 10 4 5 2" xfId="32427"/>
    <cellStyle name="표준 3 3 2 10 4 5 3" xfId="49147"/>
    <cellStyle name="표준 3 3 2 10 4 6" xfId="19171"/>
    <cellStyle name="표준 3 3 2 10 4 7" xfId="35487"/>
    <cellStyle name="표준 3 3 2 10 5" xfId="3347"/>
    <cellStyle name="표준 3 3 2 10 5 2" xfId="6747"/>
    <cellStyle name="표준 3 3 2 10 5 2 2" xfId="23487"/>
    <cellStyle name="표준 3 3 2 10 5 2 3" xfId="40207"/>
    <cellStyle name="표준 3 3 2 10 5 3" xfId="10167"/>
    <cellStyle name="표준 3 3 2 10 5 3 2" xfId="26907"/>
    <cellStyle name="표준 3 3 2 10 5 3 3" xfId="43627"/>
    <cellStyle name="표준 3 3 2 10 5 4" xfId="13587"/>
    <cellStyle name="표준 3 3 2 10 5 4 2" xfId="30327"/>
    <cellStyle name="표준 3 3 2 10 5 4 3" xfId="47047"/>
    <cellStyle name="표준 3 3 2 10 5 5" xfId="17007"/>
    <cellStyle name="표준 3 3 2 10 5 5 2" xfId="33747"/>
    <cellStyle name="표준 3 3 2 10 5 5 3" xfId="50467"/>
    <cellStyle name="표준 3 3 2 10 5 6" xfId="20491"/>
    <cellStyle name="표준 3 3 2 10 5 7" xfId="36807"/>
    <cellStyle name="표준 3 3 2 10 6" xfId="4167"/>
    <cellStyle name="표준 3 3 2 10 6 2" xfId="7587"/>
    <cellStyle name="표준 3 3 2 10 6 2 2" xfId="24327"/>
    <cellStyle name="표준 3 3 2 10 6 2 3" xfId="41047"/>
    <cellStyle name="표준 3 3 2 10 6 3" xfId="11007"/>
    <cellStyle name="표준 3 3 2 10 6 3 2" xfId="27747"/>
    <cellStyle name="표준 3 3 2 10 6 3 3" xfId="44467"/>
    <cellStyle name="표준 3 3 2 10 6 4" xfId="14427"/>
    <cellStyle name="표준 3 3 2 10 6 4 2" xfId="31167"/>
    <cellStyle name="표준 3 3 2 10 6 4 3" xfId="47887"/>
    <cellStyle name="표준 3 3 2 10 6 5" xfId="17911"/>
    <cellStyle name="표준 3 3 2 10 6 6" xfId="37627"/>
    <cellStyle name="표준 3 3 2 10 7" xfId="3767"/>
    <cellStyle name="표준 3 3 2 10 7 2" xfId="20907"/>
    <cellStyle name="표준 3 3 2 10 7 3" xfId="37227"/>
    <cellStyle name="표준 3 3 2 10 8" xfId="7167"/>
    <cellStyle name="표준 3 3 2 10 8 2" xfId="23907"/>
    <cellStyle name="표준 3 3 2 10 8 3" xfId="40627"/>
    <cellStyle name="표준 3 3 2 10 9" xfId="10587"/>
    <cellStyle name="표준 3 3 2 10 9 2" xfId="27327"/>
    <cellStyle name="표준 3 3 2 10 9 3" xfId="44047"/>
    <cellStyle name="표준 3 3 2 11" xfId="780"/>
    <cellStyle name="표준 3 3 2 11 10" xfId="14047"/>
    <cellStyle name="표준 3 3 2 11 10 2" xfId="30787"/>
    <cellStyle name="표준 3 3 2 11 10 3" xfId="47507"/>
    <cellStyle name="표준 3 3 2 11 11" xfId="17531"/>
    <cellStyle name="표준 3 3 2 11 12" xfId="34267"/>
    <cellStyle name="표준 3 3 2 11 2" xfId="1087"/>
    <cellStyle name="표준 3 3 2 11 2 2" xfId="2367"/>
    <cellStyle name="표준 3 3 2 11 2 2 2" xfId="5767"/>
    <cellStyle name="표준 3 3 2 11 2 2 2 2" xfId="22507"/>
    <cellStyle name="표준 3 3 2 11 2 2 2 3" xfId="39227"/>
    <cellStyle name="표준 3 3 2 11 2 2 3" xfId="9187"/>
    <cellStyle name="표준 3 3 2 11 2 2 3 2" xfId="25927"/>
    <cellStyle name="표준 3 3 2 11 2 2 3 3" xfId="42647"/>
    <cellStyle name="표준 3 3 2 11 2 2 4" xfId="12607"/>
    <cellStyle name="표준 3 3 2 11 2 2 4 2" xfId="29347"/>
    <cellStyle name="표준 3 3 2 11 2 2 4 3" xfId="46067"/>
    <cellStyle name="표준 3 3 2 11 2 2 5" xfId="16027"/>
    <cellStyle name="표준 3 3 2 11 2 2 5 2" xfId="32767"/>
    <cellStyle name="표준 3 3 2 11 2 2 5 3" xfId="49487"/>
    <cellStyle name="표준 3 3 2 11 2 2 6" xfId="19511"/>
    <cellStyle name="표준 3 3 2 11 2 2 7" xfId="35827"/>
    <cellStyle name="표준 3 3 2 11 2 3" xfId="4487"/>
    <cellStyle name="표준 3 3 2 11 2 3 2" xfId="21227"/>
    <cellStyle name="표준 3 3 2 11 2 3 3" xfId="37947"/>
    <cellStyle name="표준 3 3 2 11 2 4" xfId="7907"/>
    <cellStyle name="표준 3 3 2 11 2 4 2" xfId="24647"/>
    <cellStyle name="표준 3 3 2 11 2 4 3" xfId="41367"/>
    <cellStyle name="표준 3 3 2 11 2 5" xfId="11327"/>
    <cellStyle name="표준 3 3 2 11 2 5 2" xfId="28067"/>
    <cellStyle name="표준 3 3 2 11 2 5 3" xfId="44787"/>
    <cellStyle name="표준 3 3 2 11 2 6" xfId="14747"/>
    <cellStyle name="표준 3 3 2 11 2 6 2" xfId="31487"/>
    <cellStyle name="표준 3 3 2 11 2 6 3" xfId="48207"/>
    <cellStyle name="표준 3 3 2 11 2 7" xfId="18231"/>
    <cellStyle name="표준 3 3 2 11 2 8" xfId="34547"/>
    <cellStyle name="표준 3 3 2 11 3" xfId="1647"/>
    <cellStyle name="표준 3 3 2 11 3 2" xfId="2927"/>
    <cellStyle name="표준 3 3 2 11 3 2 2" xfId="6327"/>
    <cellStyle name="표준 3 3 2 11 3 2 2 2" xfId="23067"/>
    <cellStyle name="표준 3 3 2 11 3 2 2 3" xfId="39787"/>
    <cellStyle name="표준 3 3 2 11 3 2 3" xfId="9747"/>
    <cellStyle name="표준 3 3 2 11 3 2 3 2" xfId="26487"/>
    <cellStyle name="표준 3 3 2 11 3 2 3 3" xfId="43207"/>
    <cellStyle name="표준 3 3 2 11 3 2 4" xfId="13167"/>
    <cellStyle name="표준 3 3 2 11 3 2 4 2" xfId="29907"/>
    <cellStyle name="표준 3 3 2 11 3 2 4 3" xfId="46627"/>
    <cellStyle name="표준 3 3 2 11 3 2 5" xfId="16587"/>
    <cellStyle name="표준 3 3 2 11 3 2 5 2" xfId="33327"/>
    <cellStyle name="표준 3 3 2 11 3 2 5 3" xfId="50047"/>
    <cellStyle name="표준 3 3 2 11 3 2 6" xfId="20071"/>
    <cellStyle name="표준 3 3 2 11 3 2 7" xfId="36387"/>
    <cellStyle name="표준 3 3 2 11 3 3" xfId="5047"/>
    <cellStyle name="표준 3 3 2 11 3 3 2" xfId="21787"/>
    <cellStyle name="표준 3 3 2 11 3 3 3" xfId="38507"/>
    <cellStyle name="표준 3 3 2 11 3 4" xfId="8467"/>
    <cellStyle name="표준 3 3 2 11 3 4 2" xfId="25207"/>
    <cellStyle name="표준 3 3 2 11 3 4 3" xfId="41927"/>
    <cellStyle name="표준 3 3 2 11 3 5" xfId="11887"/>
    <cellStyle name="표준 3 3 2 11 3 5 2" xfId="28627"/>
    <cellStyle name="표준 3 3 2 11 3 5 3" xfId="45347"/>
    <cellStyle name="표준 3 3 2 11 3 6" xfId="15307"/>
    <cellStyle name="표준 3 3 2 11 3 6 2" xfId="32047"/>
    <cellStyle name="표준 3 3 2 11 3 6 3" xfId="48767"/>
    <cellStyle name="표준 3 3 2 11 3 7" xfId="18791"/>
    <cellStyle name="표준 3 3 2 11 3 8" xfId="35107"/>
    <cellStyle name="표준 3 3 2 11 4" xfId="2067"/>
    <cellStyle name="표준 3 3 2 11 4 2" xfId="5467"/>
    <cellStyle name="표준 3 3 2 11 4 2 2" xfId="22207"/>
    <cellStyle name="표준 3 3 2 11 4 2 3" xfId="38927"/>
    <cellStyle name="표준 3 3 2 11 4 3" xfId="8887"/>
    <cellStyle name="표준 3 3 2 11 4 3 2" xfId="25627"/>
    <cellStyle name="표준 3 3 2 11 4 3 3" xfId="42347"/>
    <cellStyle name="표준 3 3 2 11 4 4" xfId="12307"/>
    <cellStyle name="표준 3 3 2 11 4 4 2" xfId="29047"/>
    <cellStyle name="표준 3 3 2 11 4 4 3" xfId="45767"/>
    <cellStyle name="표준 3 3 2 11 4 5" xfId="15727"/>
    <cellStyle name="표준 3 3 2 11 4 5 2" xfId="32467"/>
    <cellStyle name="표준 3 3 2 11 4 5 3" xfId="49187"/>
    <cellStyle name="표준 3 3 2 11 4 6" xfId="19211"/>
    <cellStyle name="표준 3 3 2 11 4 7" xfId="35527"/>
    <cellStyle name="표준 3 3 2 11 5" xfId="3387"/>
    <cellStyle name="표준 3 3 2 11 5 2" xfId="6787"/>
    <cellStyle name="표준 3 3 2 11 5 2 2" xfId="23527"/>
    <cellStyle name="표준 3 3 2 11 5 2 3" xfId="40247"/>
    <cellStyle name="표준 3 3 2 11 5 3" xfId="10207"/>
    <cellStyle name="표준 3 3 2 11 5 3 2" xfId="26947"/>
    <cellStyle name="표준 3 3 2 11 5 3 3" xfId="43667"/>
    <cellStyle name="표준 3 3 2 11 5 4" xfId="13627"/>
    <cellStyle name="표준 3 3 2 11 5 4 2" xfId="30367"/>
    <cellStyle name="표준 3 3 2 11 5 4 3" xfId="47087"/>
    <cellStyle name="표준 3 3 2 11 5 5" xfId="17047"/>
    <cellStyle name="표준 3 3 2 11 5 5 2" xfId="33787"/>
    <cellStyle name="표준 3 3 2 11 5 5 3" xfId="50507"/>
    <cellStyle name="표준 3 3 2 11 5 6" xfId="20531"/>
    <cellStyle name="표준 3 3 2 11 5 7" xfId="36847"/>
    <cellStyle name="표준 3 3 2 11 6" xfId="4207"/>
    <cellStyle name="표준 3 3 2 11 6 2" xfId="7627"/>
    <cellStyle name="표준 3 3 2 11 6 2 2" xfId="24367"/>
    <cellStyle name="표준 3 3 2 11 6 2 3" xfId="41087"/>
    <cellStyle name="표준 3 3 2 11 6 3" xfId="11047"/>
    <cellStyle name="표준 3 3 2 11 6 3 2" xfId="27787"/>
    <cellStyle name="표준 3 3 2 11 6 3 3" xfId="44507"/>
    <cellStyle name="표준 3 3 2 11 6 4" xfId="14467"/>
    <cellStyle name="표준 3 3 2 11 6 4 2" xfId="31207"/>
    <cellStyle name="표준 3 3 2 11 6 4 3" xfId="47927"/>
    <cellStyle name="표준 3 3 2 11 6 5" xfId="17951"/>
    <cellStyle name="표준 3 3 2 11 6 6" xfId="37667"/>
    <cellStyle name="표준 3 3 2 11 7" xfId="3807"/>
    <cellStyle name="표준 3 3 2 11 7 2" xfId="20947"/>
    <cellStyle name="표준 3 3 2 11 7 3" xfId="37267"/>
    <cellStyle name="표준 3 3 2 11 8" xfId="7207"/>
    <cellStyle name="표준 3 3 2 11 8 2" xfId="23947"/>
    <cellStyle name="표준 3 3 2 11 8 3" xfId="40667"/>
    <cellStyle name="표준 3 3 2 11 9" xfId="10627"/>
    <cellStyle name="표준 3 3 2 11 9 2" xfId="27367"/>
    <cellStyle name="표준 3 3 2 11 9 3" xfId="44087"/>
    <cellStyle name="표준 3 3 2 12" xfId="960"/>
    <cellStyle name="표준 3 3 2 12 10" xfId="14227"/>
    <cellStyle name="표준 3 3 2 12 10 2" xfId="30967"/>
    <cellStyle name="표준 3 3 2 12 10 3" xfId="47687"/>
    <cellStyle name="표준 3 3 2 12 11" xfId="17711"/>
    <cellStyle name="표준 3 3 2 12 12" xfId="34447"/>
    <cellStyle name="표준 3 3 2 12 2" xfId="1047"/>
    <cellStyle name="표준 3 3 2 12 2 2" xfId="2327"/>
    <cellStyle name="표준 3 3 2 12 2 2 2" xfId="5727"/>
    <cellStyle name="표준 3 3 2 12 2 2 2 2" xfId="22467"/>
    <cellStyle name="표준 3 3 2 12 2 2 2 3" xfId="39187"/>
    <cellStyle name="표준 3 3 2 12 2 2 3" xfId="9147"/>
    <cellStyle name="표준 3 3 2 12 2 2 3 2" xfId="25887"/>
    <cellStyle name="표준 3 3 2 12 2 2 3 3" xfId="42607"/>
    <cellStyle name="표준 3 3 2 12 2 2 4" xfId="12567"/>
    <cellStyle name="표준 3 3 2 12 2 2 4 2" xfId="29307"/>
    <cellStyle name="표준 3 3 2 12 2 2 4 3" xfId="46027"/>
    <cellStyle name="표준 3 3 2 12 2 2 5" xfId="15987"/>
    <cellStyle name="표준 3 3 2 12 2 2 5 2" xfId="32727"/>
    <cellStyle name="표준 3 3 2 12 2 2 5 3" xfId="49447"/>
    <cellStyle name="표준 3 3 2 12 2 2 6" xfId="19471"/>
    <cellStyle name="표준 3 3 2 12 2 2 7" xfId="35787"/>
    <cellStyle name="표준 3 3 2 12 2 3" xfId="4447"/>
    <cellStyle name="표준 3 3 2 12 2 3 2" xfId="21187"/>
    <cellStyle name="표준 3 3 2 12 2 3 3" xfId="37907"/>
    <cellStyle name="표준 3 3 2 12 2 4" xfId="7867"/>
    <cellStyle name="표준 3 3 2 12 2 4 2" xfId="24607"/>
    <cellStyle name="표준 3 3 2 12 2 4 3" xfId="41327"/>
    <cellStyle name="표준 3 3 2 12 2 5" xfId="11287"/>
    <cellStyle name="표준 3 3 2 12 2 5 2" xfId="28027"/>
    <cellStyle name="표준 3 3 2 12 2 5 3" xfId="44747"/>
    <cellStyle name="표준 3 3 2 12 2 6" xfId="14707"/>
    <cellStyle name="표준 3 3 2 12 2 6 2" xfId="31447"/>
    <cellStyle name="표준 3 3 2 12 2 6 3" xfId="48167"/>
    <cellStyle name="표준 3 3 2 12 2 7" xfId="18191"/>
    <cellStyle name="표준 3 3 2 12 2 8" xfId="34507"/>
    <cellStyle name="표준 3 3 2 12 3" xfId="1827"/>
    <cellStyle name="표준 3 3 2 12 3 2" xfId="3107"/>
    <cellStyle name="표준 3 3 2 12 3 2 2" xfId="6507"/>
    <cellStyle name="표준 3 3 2 12 3 2 2 2" xfId="23247"/>
    <cellStyle name="표준 3 3 2 12 3 2 2 3" xfId="39967"/>
    <cellStyle name="표준 3 3 2 12 3 2 3" xfId="9927"/>
    <cellStyle name="표준 3 3 2 12 3 2 3 2" xfId="26667"/>
    <cellStyle name="표준 3 3 2 12 3 2 3 3" xfId="43387"/>
    <cellStyle name="표준 3 3 2 12 3 2 4" xfId="13347"/>
    <cellStyle name="표준 3 3 2 12 3 2 4 2" xfId="30087"/>
    <cellStyle name="표준 3 3 2 12 3 2 4 3" xfId="46807"/>
    <cellStyle name="표준 3 3 2 12 3 2 5" xfId="16767"/>
    <cellStyle name="표준 3 3 2 12 3 2 5 2" xfId="33507"/>
    <cellStyle name="표준 3 3 2 12 3 2 5 3" xfId="50227"/>
    <cellStyle name="표준 3 3 2 12 3 2 6" xfId="20251"/>
    <cellStyle name="표준 3 3 2 12 3 2 7" xfId="36567"/>
    <cellStyle name="표준 3 3 2 12 3 3" xfId="5227"/>
    <cellStyle name="표준 3 3 2 12 3 3 2" xfId="21967"/>
    <cellStyle name="표준 3 3 2 12 3 3 3" xfId="38687"/>
    <cellStyle name="표준 3 3 2 12 3 4" xfId="8647"/>
    <cellStyle name="표준 3 3 2 12 3 4 2" xfId="25387"/>
    <cellStyle name="표준 3 3 2 12 3 4 3" xfId="42107"/>
    <cellStyle name="표준 3 3 2 12 3 5" xfId="12067"/>
    <cellStyle name="표준 3 3 2 12 3 5 2" xfId="28807"/>
    <cellStyle name="표준 3 3 2 12 3 5 3" xfId="45527"/>
    <cellStyle name="표준 3 3 2 12 3 6" xfId="15487"/>
    <cellStyle name="표준 3 3 2 12 3 6 2" xfId="32227"/>
    <cellStyle name="표준 3 3 2 12 3 6 3" xfId="48947"/>
    <cellStyle name="표준 3 3 2 12 3 7" xfId="18971"/>
    <cellStyle name="표준 3 3 2 12 3 8" xfId="35287"/>
    <cellStyle name="표준 3 3 2 12 4" xfId="2247"/>
    <cellStyle name="표준 3 3 2 12 4 2" xfId="5647"/>
    <cellStyle name="표준 3 3 2 12 4 2 2" xfId="22387"/>
    <cellStyle name="표준 3 3 2 12 4 2 3" xfId="39107"/>
    <cellStyle name="표준 3 3 2 12 4 3" xfId="9067"/>
    <cellStyle name="표준 3 3 2 12 4 3 2" xfId="25807"/>
    <cellStyle name="표준 3 3 2 12 4 3 3" xfId="42527"/>
    <cellStyle name="표준 3 3 2 12 4 4" xfId="12487"/>
    <cellStyle name="표준 3 3 2 12 4 4 2" xfId="29227"/>
    <cellStyle name="표준 3 3 2 12 4 4 3" xfId="45947"/>
    <cellStyle name="표준 3 3 2 12 4 5" xfId="15907"/>
    <cellStyle name="표준 3 3 2 12 4 5 2" xfId="32647"/>
    <cellStyle name="표준 3 3 2 12 4 5 3" xfId="49367"/>
    <cellStyle name="표준 3 3 2 12 4 6" xfId="19391"/>
    <cellStyle name="표준 3 3 2 12 4 7" xfId="35707"/>
    <cellStyle name="표준 3 3 2 12 5" xfId="3567"/>
    <cellStyle name="표준 3 3 2 12 5 2" xfId="6967"/>
    <cellStyle name="표준 3 3 2 12 5 2 2" xfId="23707"/>
    <cellStyle name="표준 3 3 2 12 5 2 3" xfId="40427"/>
    <cellStyle name="표준 3 3 2 12 5 3" xfId="10387"/>
    <cellStyle name="표준 3 3 2 12 5 3 2" xfId="27127"/>
    <cellStyle name="표준 3 3 2 12 5 3 3" xfId="43847"/>
    <cellStyle name="표준 3 3 2 12 5 4" xfId="13807"/>
    <cellStyle name="표준 3 3 2 12 5 4 2" xfId="30547"/>
    <cellStyle name="표준 3 3 2 12 5 4 3" xfId="47267"/>
    <cellStyle name="표준 3 3 2 12 5 5" xfId="17227"/>
    <cellStyle name="표준 3 3 2 12 5 5 2" xfId="33967"/>
    <cellStyle name="표준 3 3 2 12 5 5 3" xfId="50687"/>
    <cellStyle name="표준 3 3 2 12 5 6" xfId="20711"/>
    <cellStyle name="표준 3 3 2 12 5 7" xfId="37027"/>
    <cellStyle name="표준 3 3 2 12 6" xfId="4387"/>
    <cellStyle name="표준 3 3 2 12 6 2" xfId="7807"/>
    <cellStyle name="표준 3 3 2 12 6 2 2" xfId="24547"/>
    <cellStyle name="표준 3 3 2 12 6 2 3" xfId="41267"/>
    <cellStyle name="표준 3 3 2 12 6 3" xfId="11227"/>
    <cellStyle name="표준 3 3 2 12 6 3 2" xfId="27967"/>
    <cellStyle name="표준 3 3 2 12 6 3 3" xfId="44687"/>
    <cellStyle name="표준 3 3 2 12 6 4" xfId="14647"/>
    <cellStyle name="표준 3 3 2 12 6 4 2" xfId="31387"/>
    <cellStyle name="표준 3 3 2 12 6 4 3" xfId="48107"/>
    <cellStyle name="표준 3 3 2 12 6 5" xfId="18131"/>
    <cellStyle name="표준 3 3 2 12 6 6" xfId="37847"/>
    <cellStyle name="표준 3 3 2 12 7" xfId="3987"/>
    <cellStyle name="표준 3 3 2 12 7 2" xfId="21127"/>
    <cellStyle name="표준 3 3 2 12 7 3" xfId="37447"/>
    <cellStyle name="표준 3 3 2 12 8" xfId="7387"/>
    <cellStyle name="표준 3 3 2 12 8 2" xfId="24127"/>
    <cellStyle name="표준 3 3 2 12 8 3" xfId="40847"/>
    <cellStyle name="표준 3 3 2 12 9" xfId="10807"/>
    <cellStyle name="표준 3 3 2 12 9 2" xfId="27547"/>
    <cellStyle name="표준 3 3 2 12 9 3" xfId="44267"/>
    <cellStyle name="표준 3 3 2 13" xfId="1007"/>
    <cellStyle name="표준 3 3 2 13 2" xfId="2287"/>
    <cellStyle name="표준 3 3 2 13 2 2" xfId="5687"/>
    <cellStyle name="표준 3 3 2 13 2 2 2" xfId="22427"/>
    <cellStyle name="표준 3 3 2 13 2 2 3" xfId="39147"/>
    <cellStyle name="표준 3 3 2 13 2 3" xfId="9107"/>
    <cellStyle name="표준 3 3 2 13 2 3 2" xfId="25847"/>
    <cellStyle name="표준 3 3 2 13 2 3 3" xfId="42567"/>
    <cellStyle name="표준 3 3 2 13 2 4" xfId="12527"/>
    <cellStyle name="표준 3 3 2 13 2 4 2" xfId="29267"/>
    <cellStyle name="표준 3 3 2 13 2 4 3" xfId="45987"/>
    <cellStyle name="표준 3 3 2 13 2 5" xfId="15947"/>
    <cellStyle name="표준 3 3 2 13 2 5 2" xfId="32687"/>
    <cellStyle name="표준 3 3 2 13 2 5 3" xfId="49407"/>
    <cellStyle name="표준 3 3 2 13 2 6" xfId="19431"/>
    <cellStyle name="표준 3 3 2 13 2 7" xfId="35747"/>
    <cellStyle name="표준 3 3 2 13 3" xfId="4407"/>
    <cellStyle name="표준 3 3 2 13 3 2" xfId="21147"/>
    <cellStyle name="표준 3 3 2 13 3 3" xfId="37867"/>
    <cellStyle name="표준 3 3 2 13 4" xfId="7827"/>
    <cellStyle name="표준 3 3 2 13 4 2" xfId="24567"/>
    <cellStyle name="표준 3 3 2 13 4 3" xfId="41287"/>
    <cellStyle name="표준 3 3 2 13 5" xfId="11247"/>
    <cellStyle name="표준 3 3 2 13 5 2" xfId="27987"/>
    <cellStyle name="표준 3 3 2 13 5 3" xfId="44707"/>
    <cellStyle name="표준 3 3 2 13 6" xfId="14667"/>
    <cellStyle name="표준 3 3 2 13 6 2" xfId="31407"/>
    <cellStyle name="표준 3 3 2 13 6 3" xfId="48127"/>
    <cellStyle name="표준 3 3 2 13 7" xfId="18151"/>
    <cellStyle name="표준 3 3 2 13 8" xfId="34467"/>
    <cellStyle name="표준 3 3 2 14" xfId="1427"/>
    <cellStyle name="표준 3 3 2 14 2" xfId="2707"/>
    <cellStyle name="표준 3 3 2 14 2 2" xfId="6107"/>
    <cellStyle name="표준 3 3 2 14 2 2 2" xfId="22847"/>
    <cellStyle name="표준 3 3 2 14 2 2 3" xfId="39567"/>
    <cellStyle name="표준 3 3 2 14 2 3" xfId="9527"/>
    <cellStyle name="표준 3 3 2 14 2 3 2" xfId="26267"/>
    <cellStyle name="표준 3 3 2 14 2 3 3" xfId="42987"/>
    <cellStyle name="표준 3 3 2 14 2 4" xfId="12947"/>
    <cellStyle name="표준 3 3 2 14 2 4 2" xfId="29687"/>
    <cellStyle name="표준 3 3 2 14 2 4 3" xfId="46407"/>
    <cellStyle name="표준 3 3 2 14 2 5" xfId="16367"/>
    <cellStyle name="표준 3 3 2 14 2 5 2" xfId="33107"/>
    <cellStyle name="표준 3 3 2 14 2 5 3" xfId="49827"/>
    <cellStyle name="표준 3 3 2 14 2 6" xfId="19851"/>
    <cellStyle name="표준 3 3 2 14 2 7" xfId="36167"/>
    <cellStyle name="표준 3 3 2 14 3" xfId="4827"/>
    <cellStyle name="표준 3 3 2 14 3 2" xfId="21567"/>
    <cellStyle name="표준 3 3 2 14 3 3" xfId="38287"/>
    <cellStyle name="표준 3 3 2 14 4" xfId="8247"/>
    <cellStyle name="표준 3 3 2 14 4 2" xfId="24987"/>
    <cellStyle name="표준 3 3 2 14 4 3" xfId="41707"/>
    <cellStyle name="표준 3 3 2 14 5" xfId="11667"/>
    <cellStyle name="표준 3 3 2 14 5 2" xfId="28407"/>
    <cellStyle name="표준 3 3 2 14 5 3" xfId="45127"/>
    <cellStyle name="표준 3 3 2 14 6" xfId="15087"/>
    <cellStyle name="표준 3 3 2 14 6 2" xfId="31827"/>
    <cellStyle name="표준 3 3 2 14 6 3" xfId="48547"/>
    <cellStyle name="표준 3 3 2 14 7" xfId="18571"/>
    <cellStyle name="표준 3 3 2 14 8" xfId="34887"/>
    <cellStyle name="표준 3 3 2 15" xfId="1847"/>
    <cellStyle name="표준 3 3 2 15 2" xfId="5247"/>
    <cellStyle name="표준 3 3 2 15 2 2" xfId="21987"/>
    <cellStyle name="표준 3 3 2 15 2 3" xfId="38707"/>
    <cellStyle name="표준 3 3 2 15 3" xfId="8667"/>
    <cellStyle name="표준 3 3 2 15 3 2" xfId="25407"/>
    <cellStyle name="표준 3 3 2 15 3 3" xfId="42127"/>
    <cellStyle name="표준 3 3 2 15 4" xfId="12087"/>
    <cellStyle name="표준 3 3 2 15 4 2" xfId="28827"/>
    <cellStyle name="표준 3 3 2 15 4 3" xfId="45547"/>
    <cellStyle name="표준 3 3 2 15 5" xfId="15507"/>
    <cellStyle name="표준 3 3 2 15 5 2" xfId="32247"/>
    <cellStyle name="표준 3 3 2 15 5 3" xfId="48967"/>
    <cellStyle name="표준 3 3 2 15 6" xfId="18991"/>
    <cellStyle name="표준 3 3 2 15 7" xfId="35307"/>
    <cellStyle name="표준 3 3 2 16" xfId="2267"/>
    <cellStyle name="표준 3 3 2 16 2" xfId="5667"/>
    <cellStyle name="표준 3 3 2 16 2 2" xfId="22407"/>
    <cellStyle name="표준 3 3 2 16 2 3" xfId="39127"/>
    <cellStyle name="표준 3 3 2 16 3" xfId="9087"/>
    <cellStyle name="표준 3 3 2 16 3 2" xfId="25827"/>
    <cellStyle name="표준 3 3 2 16 3 3" xfId="42547"/>
    <cellStyle name="표준 3 3 2 16 4" xfId="12507"/>
    <cellStyle name="표준 3 3 2 16 4 2" xfId="29247"/>
    <cellStyle name="표준 3 3 2 16 4 3" xfId="45967"/>
    <cellStyle name="표준 3 3 2 16 5" xfId="15927"/>
    <cellStyle name="표준 3 3 2 16 5 2" xfId="32667"/>
    <cellStyle name="표준 3 3 2 16 5 3" xfId="49387"/>
    <cellStyle name="표준 3 3 2 16 6" xfId="19411"/>
    <cellStyle name="표준 3 3 2 16 7" xfId="35727"/>
    <cellStyle name="표준 3 3 2 17" xfId="3127"/>
    <cellStyle name="표준 3 3 2 17 2" xfId="6527"/>
    <cellStyle name="표준 3 3 2 17 2 2" xfId="23267"/>
    <cellStyle name="표준 3 3 2 17 2 3" xfId="39987"/>
    <cellStyle name="표준 3 3 2 17 3" xfId="9947"/>
    <cellStyle name="표준 3 3 2 17 3 2" xfId="26687"/>
    <cellStyle name="표준 3 3 2 17 3 3" xfId="43407"/>
    <cellStyle name="표준 3 3 2 17 4" xfId="13367"/>
    <cellStyle name="표준 3 3 2 17 4 2" xfId="30107"/>
    <cellStyle name="표준 3 3 2 17 4 3" xfId="46827"/>
    <cellStyle name="표준 3 3 2 17 5" xfId="16787"/>
    <cellStyle name="표준 3 3 2 17 5 2" xfId="33527"/>
    <cellStyle name="표준 3 3 2 17 5 3" xfId="50247"/>
    <cellStyle name="표준 3 3 2 17 6" xfId="20271"/>
    <cellStyle name="표준 3 3 2 17 7" xfId="36587"/>
    <cellStyle name="표준 3 3 2 18" xfId="3167"/>
    <cellStyle name="표준 3 3 2 18 2" xfId="6567"/>
    <cellStyle name="표준 3 3 2 18 2 2" xfId="23307"/>
    <cellStyle name="표준 3 3 2 18 2 3" xfId="40027"/>
    <cellStyle name="표준 3 3 2 18 3" xfId="9987"/>
    <cellStyle name="표준 3 3 2 18 3 2" xfId="26727"/>
    <cellStyle name="표준 3 3 2 18 3 3" xfId="43447"/>
    <cellStyle name="표준 3 3 2 18 4" xfId="13407"/>
    <cellStyle name="표준 3 3 2 18 4 2" xfId="30147"/>
    <cellStyle name="표준 3 3 2 18 4 3" xfId="46867"/>
    <cellStyle name="표준 3 3 2 18 5" xfId="16827"/>
    <cellStyle name="표준 3 3 2 18 5 2" xfId="33567"/>
    <cellStyle name="표준 3 3 2 18 5 3" xfId="50287"/>
    <cellStyle name="표준 3 3 2 18 6" xfId="20311"/>
    <cellStyle name="표준 3 3 2 18 7" xfId="36627"/>
    <cellStyle name="표준 3 3 2 19" xfId="3589"/>
    <cellStyle name="표준 3 3 2 19 2" xfId="7407"/>
    <cellStyle name="표준 3 3 2 19 2 2" xfId="24147"/>
    <cellStyle name="표준 3 3 2 19 2 3" xfId="40867"/>
    <cellStyle name="표준 3 3 2 19 3" xfId="10827"/>
    <cellStyle name="표준 3 3 2 19 3 2" xfId="27567"/>
    <cellStyle name="표준 3 3 2 19 3 3" xfId="44287"/>
    <cellStyle name="표준 3 3 2 19 4" xfId="14247"/>
    <cellStyle name="표준 3 3 2 19 4 2" xfId="30987"/>
    <cellStyle name="표준 3 3 2 19 4 3" xfId="47707"/>
    <cellStyle name="표준 3 3 2 19 5" xfId="17731"/>
    <cellStyle name="표준 3 3 2 19 6" xfId="37049"/>
    <cellStyle name="표준 3 3 2 2" xfId="545"/>
    <cellStyle name="표준 3 3 2 2 10" xfId="970"/>
    <cellStyle name="표준 3 3 2 2 10 10" xfId="14237"/>
    <cellStyle name="표준 3 3 2 2 10 10 2" xfId="30977"/>
    <cellStyle name="표준 3 3 2 2 10 10 3" xfId="47697"/>
    <cellStyle name="표준 3 3 2 2 10 11" xfId="17721"/>
    <cellStyle name="표준 3 3 2 2 10 12" xfId="34457"/>
    <cellStyle name="표준 3 3 2 2 10 2" xfId="1057"/>
    <cellStyle name="표준 3 3 2 2 10 2 2" xfId="2337"/>
    <cellStyle name="표준 3 3 2 2 10 2 2 2" xfId="5737"/>
    <cellStyle name="표준 3 3 2 2 10 2 2 2 2" xfId="22477"/>
    <cellStyle name="표준 3 3 2 2 10 2 2 2 3" xfId="39197"/>
    <cellStyle name="표준 3 3 2 2 10 2 2 3" xfId="9157"/>
    <cellStyle name="표준 3 3 2 2 10 2 2 3 2" xfId="25897"/>
    <cellStyle name="표준 3 3 2 2 10 2 2 3 3" xfId="42617"/>
    <cellStyle name="표준 3 3 2 2 10 2 2 4" xfId="12577"/>
    <cellStyle name="표준 3 3 2 2 10 2 2 4 2" xfId="29317"/>
    <cellStyle name="표준 3 3 2 2 10 2 2 4 3" xfId="46037"/>
    <cellStyle name="표준 3 3 2 2 10 2 2 5" xfId="15997"/>
    <cellStyle name="표준 3 3 2 2 10 2 2 5 2" xfId="32737"/>
    <cellStyle name="표준 3 3 2 2 10 2 2 5 3" xfId="49457"/>
    <cellStyle name="표준 3 3 2 2 10 2 2 6" xfId="19481"/>
    <cellStyle name="표준 3 3 2 2 10 2 2 7" xfId="35797"/>
    <cellStyle name="표준 3 3 2 2 10 2 3" xfId="4457"/>
    <cellStyle name="표준 3 3 2 2 10 2 3 2" xfId="21197"/>
    <cellStyle name="표준 3 3 2 2 10 2 3 3" xfId="37917"/>
    <cellStyle name="표준 3 3 2 2 10 2 4" xfId="7877"/>
    <cellStyle name="표준 3 3 2 2 10 2 4 2" xfId="24617"/>
    <cellStyle name="표준 3 3 2 2 10 2 4 3" xfId="41337"/>
    <cellStyle name="표준 3 3 2 2 10 2 5" xfId="11297"/>
    <cellStyle name="표준 3 3 2 2 10 2 5 2" xfId="28037"/>
    <cellStyle name="표준 3 3 2 2 10 2 5 3" xfId="44757"/>
    <cellStyle name="표준 3 3 2 2 10 2 6" xfId="14717"/>
    <cellStyle name="표준 3 3 2 2 10 2 6 2" xfId="31457"/>
    <cellStyle name="표준 3 3 2 2 10 2 6 3" xfId="48177"/>
    <cellStyle name="표준 3 3 2 2 10 2 7" xfId="18201"/>
    <cellStyle name="표준 3 3 2 2 10 2 8" xfId="34517"/>
    <cellStyle name="표준 3 3 2 2 10 3" xfId="1837"/>
    <cellStyle name="표준 3 3 2 2 10 3 2" xfId="3117"/>
    <cellStyle name="표준 3 3 2 2 10 3 2 2" xfId="6517"/>
    <cellStyle name="표준 3 3 2 2 10 3 2 2 2" xfId="23257"/>
    <cellStyle name="표준 3 3 2 2 10 3 2 2 3" xfId="39977"/>
    <cellStyle name="표준 3 3 2 2 10 3 2 3" xfId="9937"/>
    <cellStyle name="표준 3 3 2 2 10 3 2 3 2" xfId="26677"/>
    <cellStyle name="표준 3 3 2 2 10 3 2 3 3" xfId="43397"/>
    <cellStyle name="표준 3 3 2 2 10 3 2 4" xfId="13357"/>
    <cellStyle name="표준 3 3 2 2 10 3 2 4 2" xfId="30097"/>
    <cellStyle name="표준 3 3 2 2 10 3 2 4 3" xfId="46817"/>
    <cellStyle name="표준 3 3 2 2 10 3 2 5" xfId="16777"/>
    <cellStyle name="표준 3 3 2 2 10 3 2 5 2" xfId="33517"/>
    <cellStyle name="표준 3 3 2 2 10 3 2 5 3" xfId="50237"/>
    <cellStyle name="표준 3 3 2 2 10 3 2 6" xfId="20261"/>
    <cellStyle name="표준 3 3 2 2 10 3 2 7" xfId="36577"/>
    <cellStyle name="표준 3 3 2 2 10 3 3" xfId="5237"/>
    <cellStyle name="표준 3 3 2 2 10 3 3 2" xfId="21977"/>
    <cellStyle name="표준 3 3 2 2 10 3 3 3" xfId="38697"/>
    <cellStyle name="표준 3 3 2 2 10 3 4" xfId="8657"/>
    <cellStyle name="표준 3 3 2 2 10 3 4 2" xfId="25397"/>
    <cellStyle name="표준 3 3 2 2 10 3 4 3" xfId="42117"/>
    <cellStyle name="표준 3 3 2 2 10 3 5" xfId="12077"/>
    <cellStyle name="표준 3 3 2 2 10 3 5 2" xfId="28817"/>
    <cellStyle name="표준 3 3 2 2 10 3 5 3" xfId="45537"/>
    <cellStyle name="표준 3 3 2 2 10 3 6" xfId="15497"/>
    <cellStyle name="표준 3 3 2 2 10 3 6 2" xfId="32237"/>
    <cellStyle name="표준 3 3 2 2 10 3 6 3" xfId="48957"/>
    <cellStyle name="표준 3 3 2 2 10 3 7" xfId="18981"/>
    <cellStyle name="표준 3 3 2 2 10 3 8" xfId="35297"/>
    <cellStyle name="표준 3 3 2 2 10 4" xfId="2257"/>
    <cellStyle name="표준 3 3 2 2 10 4 2" xfId="5657"/>
    <cellStyle name="표준 3 3 2 2 10 4 2 2" xfId="22397"/>
    <cellStyle name="표준 3 3 2 2 10 4 2 3" xfId="39117"/>
    <cellStyle name="표준 3 3 2 2 10 4 3" xfId="9077"/>
    <cellStyle name="표준 3 3 2 2 10 4 3 2" xfId="25817"/>
    <cellStyle name="표준 3 3 2 2 10 4 3 3" xfId="42537"/>
    <cellStyle name="표준 3 3 2 2 10 4 4" xfId="12497"/>
    <cellStyle name="표준 3 3 2 2 10 4 4 2" xfId="29237"/>
    <cellStyle name="표준 3 3 2 2 10 4 4 3" xfId="45957"/>
    <cellStyle name="표준 3 3 2 2 10 4 5" xfId="15917"/>
    <cellStyle name="표준 3 3 2 2 10 4 5 2" xfId="32657"/>
    <cellStyle name="표준 3 3 2 2 10 4 5 3" xfId="49377"/>
    <cellStyle name="표준 3 3 2 2 10 4 6" xfId="19401"/>
    <cellStyle name="표준 3 3 2 2 10 4 7" xfId="35717"/>
    <cellStyle name="표준 3 3 2 2 10 5" xfId="3577"/>
    <cellStyle name="표준 3 3 2 2 10 5 2" xfId="6977"/>
    <cellStyle name="표준 3 3 2 2 10 5 2 2" xfId="23717"/>
    <cellStyle name="표준 3 3 2 2 10 5 2 3" xfId="40437"/>
    <cellStyle name="표준 3 3 2 2 10 5 3" xfId="10397"/>
    <cellStyle name="표준 3 3 2 2 10 5 3 2" xfId="27137"/>
    <cellStyle name="표준 3 3 2 2 10 5 3 3" xfId="43857"/>
    <cellStyle name="표준 3 3 2 2 10 5 4" xfId="13817"/>
    <cellStyle name="표준 3 3 2 2 10 5 4 2" xfId="30557"/>
    <cellStyle name="표준 3 3 2 2 10 5 4 3" xfId="47277"/>
    <cellStyle name="표준 3 3 2 2 10 5 5" xfId="17237"/>
    <cellStyle name="표준 3 3 2 2 10 5 5 2" xfId="33977"/>
    <cellStyle name="표준 3 3 2 2 10 5 5 3" xfId="50697"/>
    <cellStyle name="표준 3 3 2 2 10 5 6" xfId="20721"/>
    <cellStyle name="표준 3 3 2 2 10 5 7" xfId="37037"/>
    <cellStyle name="표준 3 3 2 2 10 6" xfId="4397"/>
    <cellStyle name="표준 3 3 2 2 10 6 2" xfId="7817"/>
    <cellStyle name="표준 3 3 2 2 10 6 2 2" xfId="24557"/>
    <cellStyle name="표준 3 3 2 2 10 6 2 3" xfId="41277"/>
    <cellStyle name="표준 3 3 2 2 10 6 3" xfId="11237"/>
    <cellStyle name="표준 3 3 2 2 10 6 3 2" xfId="27977"/>
    <cellStyle name="표준 3 3 2 2 10 6 3 3" xfId="44697"/>
    <cellStyle name="표준 3 3 2 2 10 6 4" xfId="14657"/>
    <cellStyle name="표준 3 3 2 2 10 6 4 2" xfId="31397"/>
    <cellStyle name="표준 3 3 2 2 10 6 4 3" xfId="48117"/>
    <cellStyle name="표준 3 3 2 2 10 6 5" xfId="18141"/>
    <cellStyle name="표준 3 3 2 2 10 6 6" xfId="37857"/>
    <cellStyle name="표준 3 3 2 2 10 7" xfId="3997"/>
    <cellStyle name="표준 3 3 2 2 10 7 2" xfId="21137"/>
    <cellStyle name="표준 3 3 2 2 10 7 3" xfId="37457"/>
    <cellStyle name="표준 3 3 2 2 10 8" xfId="7397"/>
    <cellStyle name="표준 3 3 2 2 10 8 2" xfId="24137"/>
    <cellStyle name="표준 3 3 2 2 10 8 3" xfId="40857"/>
    <cellStyle name="표준 3 3 2 2 10 9" xfId="10817"/>
    <cellStyle name="표준 3 3 2 2 10 9 2" xfId="27557"/>
    <cellStyle name="표준 3 3 2 2 10 9 3" xfId="44277"/>
    <cellStyle name="표준 3 3 2 2 11" xfId="1017"/>
    <cellStyle name="표준 3 3 2 2 11 2" xfId="2297"/>
    <cellStyle name="표준 3 3 2 2 11 2 2" xfId="5697"/>
    <cellStyle name="표준 3 3 2 2 11 2 2 2" xfId="22437"/>
    <cellStyle name="표준 3 3 2 2 11 2 2 3" xfId="39157"/>
    <cellStyle name="표준 3 3 2 2 11 2 3" xfId="9117"/>
    <cellStyle name="표준 3 3 2 2 11 2 3 2" xfId="25857"/>
    <cellStyle name="표준 3 3 2 2 11 2 3 3" xfId="42577"/>
    <cellStyle name="표준 3 3 2 2 11 2 4" xfId="12537"/>
    <cellStyle name="표준 3 3 2 2 11 2 4 2" xfId="29277"/>
    <cellStyle name="표준 3 3 2 2 11 2 4 3" xfId="45997"/>
    <cellStyle name="표준 3 3 2 2 11 2 5" xfId="15957"/>
    <cellStyle name="표준 3 3 2 2 11 2 5 2" xfId="32697"/>
    <cellStyle name="표준 3 3 2 2 11 2 5 3" xfId="49417"/>
    <cellStyle name="표준 3 3 2 2 11 2 6" xfId="19441"/>
    <cellStyle name="표준 3 3 2 2 11 2 7" xfId="35757"/>
    <cellStyle name="표준 3 3 2 2 11 3" xfId="4417"/>
    <cellStyle name="표준 3 3 2 2 11 3 2" xfId="21157"/>
    <cellStyle name="표준 3 3 2 2 11 3 3" xfId="37877"/>
    <cellStyle name="표준 3 3 2 2 11 4" xfId="7837"/>
    <cellStyle name="표준 3 3 2 2 11 4 2" xfId="24577"/>
    <cellStyle name="표준 3 3 2 2 11 4 3" xfId="41297"/>
    <cellStyle name="표준 3 3 2 2 11 5" xfId="11257"/>
    <cellStyle name="표준 3 3 2 2 11 5 2" xfId="27997"/>
    <cellStyle name="표준 3 3 2 2 11 5 3" xfId="44717"/>
    <cellStyle name="표준 3 3 2 2 11 6" xfId="14677"/>
    <cellStyle name="표준 3 3 2 2 11 6 2" xfId="31417"/>
    <cellStyle name="표준 3 3 2 2 11 6 3" xfId="48137"/>
    <cellStyle name="표준 3 3 2 2 11 7" xfId="18161"/>
    <cellStyle name="표준 3 3 2 2 11 8" xfId="34477"/>
    <cellStyle name="표준 3 3 2 2 12" xfId="1437"/>
    <cellStyle name="표준 3 3 2 2 12 2" xfId="2717"/>
    <cellStyle name="표준 3 3 2 2 12 2 2" xfId="6117"/>
    <cellStyle name="표준 3 3 2 2 12 2 2 2" xfId="22857"/>
    <cellStyle name="표준 3 3 2 2 12 2 2 3" xfId="39577"/>
    <cellStyle name="표준 3 3 2 2 12 2 3" xfId="9537"/>
    <cellStyle name="표준 3 3 2 2 12 2 3 2" xfId="26277"/>
    <cellStyle name="표준 3 3 2 2 12 2 3 3" xfId="42997"/>
    <cellStyle name="표준 3 3 2 2 12 2 4" xfId="12957"/>
    <cellStyle name="표준 3 3 2 2 12 2 4 2" xfId="29697"/>
    <cellStyle name="표준 3 3 2 2 12 2 4 3" xfId="46417"/>
    <cellStyle name="표준 3 3 2 2 12 2 5" xfId="16377"/>
    <cellStyle name="표준 3 3 2 2 12 2 5 2" xfId="33117"/>
    <cellStyle name="표준 3 3 2 2 12 2 5 3" xfId="49837"/>
    <cellStyle name="표준 3 3 2 2 12 2 6" xfId="19861"/>
    <cellStyle name="표준 3 3 2 2 12 2 7" xfId="36177"/>
    <cellStyle name="표준 3 3 2 2 12 3" xfId="4837"/>
    <cellStyle name="표준 3 3 2 2 12 3 2" xfId="21577"/>
    <cellStyle name="표준 3 3 2 2 12 3 3" xfId="38297"/>
    <cellStyle name="표준 3 3 2 2 12 4" xfId="8257"/>
    <cellStyle name="표준 3 3 2 2 12 4 2" xfId="24997"/>
    <cellStyle name="표준 3 3 2 2 12 4 3" xfId="41717"/>
    <cellStyle name="표준 3 3 2 2 12 5" xfId="11677"/>
    <cellStyle name="표준 3 3 2 2 12 5 2" xfId="28417"/>
    <cellStyle name="표준 3 3 2 2 12 5 3" xfId="45137"/>
    <cellStyle name="표준 3 3 2 2 12 6" xfId="15097"/>
    <cellStyle name="표준 3 3 2 2 12 6 2" xfId="31837"/>
    <cellStyle name="표준 3 3 2 2 12 6 3" xfId="48557"/>
    <cellStyle name="표준 3 3 2 2 12 7" xfId="18581"/>
    <cellStyle name="표준 3 3 2 2 12 8" xfId="34897"/>
    <cellStyle name="표준 3 3 2 2 13" xfId="1857"/>
    <cellStyle name="표준 3 3 2 2 13 2" xfId="5257"/>
    <cellStyle name="표준 3 3 2 2 13 2 2" xfId="21997"/>
    <cellStyle name="표준 3 3 2 2 13 2 3" xfId="38717"/>
    <cellStyle name="표준 3 3 2 2 13 3" xfId="8677"/>
    <cellStyle name="표준 3 3 2 2 13 3 2" xfId="25417"/>
    <cellStyle name="표준 3 3 2 2 13 3 3" xfId="42137"/>
    <cellStyle name="표준 3 3 2 2 13 4" xfId="12097"/>
    <cellStyle name="표준 3 3 2 2 13 4 2" xfId="28837"/>
    <cellStyle name="표준 3 3 2 2 13 4 3" xfId="45557"/>
    <cellStyle name="표준 3 3 2 2 13 5" xfId="15517"/>
    <cellStyle name="표준 3 3 2 2 13 5 2" xfId="32257"/>
    <cellStyle name="표준 3 3 2 2 13 5 3" xfId="48977"/>
    <cellStyle name="표준 3 3 2 2 13 6" xfId="19001"/>
    <cellStyle name="표준 3 3 2 2 13 7" xfId="35317"/>
    <cellStyle name="표준 3 3 2 2 14" xfId="2277"/>
    <cellStyle name="표준 3 3 2 2 14 2" xfId="5677"/>
    <cellStyle name="표준 3 3 2 2 14 2 2" xfId="22417"/>
    <cellStyle name="표준 3 3 2 2 14 2 3" xfId="39137"/>
    <cellStyle name="표준 3 3 2 2 14 3" xfId="9097"/>
    <cellStyle name="표준 3 3 2 2 14 3 2" xfId="25837"/>
    <cellStyle name="표준 3 3 2 2 14 3 3" xfId="42557"/>
    <cellStyle name="표준 3 3 2 2 14 4" xfId="12517"/>
    <cellStyle name="표준 3 3 2 2 14 4 2" xfId="29257"/>
    <cellStyle name="표준 3 3 2 2 14 4 3" xfId="45977"/>
    <cellStyle name="표준 3 3 2 2 14 5" xfId="15937"/>
    <cellStyle name="표준 3 3 2 2 14 5 2" xfId="32677"/>
    <cellStyle name="표준 3 3 2 2 14 5 3" xfId="49397"/>
    <cellStyle name="표준 3 3 2 2 14 6" xfId="19421"/>
    <cellStyle name="표준 3 3 2 2 14 7" xfId="35737"/>
    <cellStyle name="표준 3 3 2 2 15" xfId="3137"/>
    <cellStyle name="표준 3 3 2 2 15 2" xfId="6537"/>
    <cellStyle name="표준 3 3 2 2 15 2 2" xfId="23277"/>
    <cellStyle name="표준 3 3 2 2 15 2 3" xfId="39997"/>
    <cellStyle name="표준 3 3 2 2 15 3" xfId="9957"/>
    <cellStyle name="표준 3 3 2 2 15 3 2" xfId="26697"/>
    <cellStyle name="표준 3 3 2 2 15 3 3" xfId="43417"/>
    <cellStyle name="표준 3 3 2 2 15 4" xfId="13377"/>
    <cellStyle name="표준 3 3 2 2 15 4 2" xfId="30117"/>
    <cellStyle name="표준 3 3 2 2 15 4 3" xfId="46837"/>
    <cellStyle name="표준 3 3 2 2 15 5" xfId="16797"/>
    <cellStyle name="표준 3 3 2 2 15 5 2" xfId="33537"/>
    <cellStyle name="표준 3 3 2 2 15 5 3" xfId="50257"/>
    <cellStyle name="표준 3 3 2 2 15 6" xfId="20281"/>
    <cellStyle name="표준 3 3 2 2 15 7" xfId="36597"/>
    <cellStyle name="표준 3 3 2 2 16" xfId="3177"/>
    <cellStyle name="표준 3 3 2 2 16 2" xfId="6577"/>
    <cellStyle name="표준 3 3 2 2 16 2 2" xfId="23317"/>
    <cellStyle name="표준 3 3 2 2 16 2 3" xfId="40037"/>
    <cellStyle name="표준 3 3 2 2 16 3" xfId="9997"/>
    <cellStyle name="표준 3 3 2 2 16 3 2" xfId="26737"/>
    <cellStyle name="표준 3 3 2 2 16 3 3" xfId="43457"/>
    <cellStyle name="표준 3 3 2 2 16 4" xfId="13417"/>
    <cellStyle name="표준 3 3 2 2 16 4 2" xfId="30157"/>
    <cellStyle name="표준 3 3 2 2 16 4 3" xfId="46877"/>
    <cellStyle name="표준 3 3 2 2 16 5" xfId="16837"/>
    <cellStyle name="표준 3 3 2 2 16 5 2" xfId="33577"/>
    <cellStyle name="표준 3 3 2 2 16 5 3" xfId="50297"/>
    <cellStyle name="표준 3 3 2 2 16 6" xfId="20321"/>
    <cellStyle name="표준 3 3 2 2 16 7" xfId="36637"/>
    <cellStyle name="표준 3 3 2 2 17" xfId="3599"/>
    <cellStyle name="표준 3 3 2 2 17 2" xfId="7417"/>
    <cellStyle name="표준 3 3 2 2 17 2 2" xfId="24157"/>
    <cellStyle name="표준 3 3 2 2 17 2 3" xfId="40877"/>
    <cellStyle name="표준 3 3 2 2 17 3" xfId="10837"/>
    <cellStyle name="표준 3 3 2 2 17 3 2" xfId="27577"/>
    <cellStyle name="표준 3 3 2 2 17 3 3" xfId="44297"/>
    <cellStyle name="표준 3 3 2 2 17 4" xfId="14257"/>
    <cellStyle name="표준 3 3 2 2 17 4 2" xfId="30997"/>
    <cellStyle name="표준 3 3 2 2 17 4 3" xfId="47717"/>
    <cellStyle name="표준 3 3 2 2 17 5" xfId="17741"/>
    <cellStyle name="표준 3 3 2 2 17 6" xfId="37059"/>
    <cellStyle name="표준 3 3 2 2 18" xfId="6997"/>
    <cellStyle name="표준 3 3 2 2 18 2" xfId="23737"/>
    <cellStyle name="표준 3 3 2 2 18 3" xfId="40457"/>
    <cellStyle name="표준 3 3 2 2 19" xfId="10417"/>
    <cellStyle name="표준 3 3 2 2 19 2" xfId="27157"/>
    <cellStyle name="표준 3 3 2 2 19 3" xfId="43877"/>
    <cellStyle name="표준 3 3 2 2 2" xfId="590"/>
    <cellStyle name="표준 3 3 2 2 2 10" xfId="3197"/>
    <cellStyle name="표준 3 3 2 2 2 10 2" xfId="6597"/>
    <cellStyle name="표준 3 3 2 2 2 10 2 2" xfId="23337"/>
    <cellStyle name="표준 3 3 2 2 2 10 2 3" xfId="40057"/>
    <cellStyle name="표준 3 3 2 2 2 10 3" xfId="10017"/>
    <cellStyle name="표준 3 3 2 2 2 10 3 2" xfId="26757"/>
    <cellStyle name="표준 3 3 2 2 2 10 3 3" xfId="43477"/>
    <cellStyle name="표준 3 3 2 2 2 10 4" xfId="13437"/>
    <cellStyle name="표준 3 3 2 2 2 10 4 2" xfId="30177"/>
    <cellStyle name="표준 3 3 2 2 2 10 4 3" xfId="46897"/>
    <cellStyle name="표준 3 3 2 2 2 10 5" xfId="16857"/>
    <cellStyle name="표준 3 3 2 2 2 10 5 2" xfId="33597"/>
    <cellStyle name="표준 3 3 2 2 2 10 5 3" xfId="50317"/>
    <cellStyle name="표준 3 3 2 2 2 10 6" xfId="20341"/>
    <cellStyle name="표준 3 3 2 2 2 10 7" xfId="36657"/>
    <cellStyle name="표준 3 3 2 2 2 11" xfId="4017"/>
    <cellStyle name="표준 3 3 2 2 2 11 2" xfId="7437"/>
    <cellStyle name="표준 3 3 2 2 2 11 2 2" xfId="24177"/>
    <cellStyle name="표준 3 3 2 2 2 11 2 3" xfId="40897"/>
    <cellStyle name="표준 3 3 2 2 2 11 3" xfId="10857"/>
    <cellStyle name="표준 3 3 2 2 2 11 3 2" xfId="27597"/>
    <cellStyle name="표준 3 3 2 2 2 11 3 3" xfId="44317"/>
    <cellStyle name="표준 3 3 2 2 2 11 4" xfId="14277"/>
    <cellStyle name="표준 3 3 2 2 2 11 4 2" xfId="31017"/>
    <cellStyle name="표준 3 3 2 2 2 11 4 3" xfId="47737"/>
    <cellStyle name="표준 3 3 2 2 2 11 5" xfId="17761"/>
    <cellStyle name="표준 3 3 2 2 2 11 6" xfId="37477"/>
    <cellStyle name="표준 3 3 2 2 2 12" xfId="3617"/>
    <cellStyle name="표준 3 3 2 2 2 12 2" xfId="20757"/>
    <cellStyle name="표준 3 3 2 2 2 12 3" xfId="37077"/>
    <cellStyle name="표준 3 3 2 2 2 13" xfId="7017"/>
    <cellStyle name="표준 3 3 2 2 2 13 2" xfId="23757"/>
    <cellStyle name="표준 3 3 2 2 2 13 3" xfId="40477"/>
    <cellStyle name="표준 3 3 2 2 2 14" xfId="10437"/>
    <cellStyle name="표준 3 3 2 2 2 14 2" xfId="27177"/>
    <cellStyle name="표준 3 3 2 2 2 14 3" xfId="43897"/>
    <cellStyle name="표준 3 3 2 2 2 15" xfId="13863"/>
    <cellStyle name="표준 3 3 2 2 2 15 2" xfId="30603"/>
    <cellStyle name="표준 3 3 2 2 2 15 3" xfId="47323"/>
    <cellStyle name="표준 3 3 2 2 2 16" xfId="17297"/>
    <cellStyle name="표준 3 3 2 2 2 16 2" xfId="34037"/>
    <cellStyle name="표준 3 3 2 2 2 17" xfId="17341"/>
    <cellStyle name="표준 3 3 2 2 2 18" xfId="34077"/>
    <cellStyle name="표준 3 3 2 2 2 2" xfId="690"/>
    <cellStyle name="표준 3 3 2 2 2 2 10" xfId="10537"/>
    <cellStyle name="표준 3 3 2 2 2 2 10 2" xfId="27277"/>
    <cellStyle name="표준 3 3 2 2 2 2 10 3" xfId="43997"/>
    <cellStyle name="표준 3 3 2 2 2 2 11" xfId="13957"/>
    <cellStyle name="표준 3 3 2 2 2 2 11 2" xfId="30697"/>
    <cellStyle name="표준 3 3 2 2 2 2 11 3" xfId="47417"/>
    <cellStyle name="표준 3 3 2 2 2 2 12" xfId="17441"/>
    <cellStyle name="표준 3 3 2 2 2 2 13" xfId="34177"/>
    <cellStyle name="표준 3 3 2 2 2 2 2" xfId="910"/>
    <cellStyle name="표준 3 3 2 2 2 2 2 10" xfId="14177"/>
    <cellStyle name="표준 3 3 2 2 2 2 2 10 2" xfId="30917"/>
    <cellStyle name="표준 3 3 2 2 2 2 2 10 3" xfId="47637"/>
    <cellStyle name="표준 3 3 2 2 2 2 2 11" xfId="17661"/>
    <cellStyle name="표준 3 3 2 2 2 2 2 12" xfId="34397"/>
    <cellStyle name="표준 3 3 2 2 2 2 2 2" xfId="1377"/>
    <cellStyle name="표준 3 3 2 2 2 2 2 2 2" xfId="2657"/>
    <cellStyle name="표준 3 3 2 2 2 2 2 2 2 2" xfId="6057"/>
    <cellStyle name="표준 3 3 2 2 2 2 2 2 2 2 2" xfId="22797"/>
    <cellStyle name="표준 3 3 2 2 2 2 2 2 2 2 3" xfId="39517"/>
    <cellStyle name="표준 3 3 2 2 2 2 2 2 2 3" xfId="9477"/>
    <cellStyle name="표준 3 3 2 2 2 2 2 2 2 3 2" xfId="26217"/>
    <cellStyle name="표준 3 3 2 2 2 2 2 2 2 3 3" xfId="42937"/>
    <cellStyle name="표준 3 3 2 2 2 2 2 2 2 4" xfId="12897"/>
    <cellStyle name="표준 3 3 2 2 2 2 2 2 2 4 2" xfId="29637"/>
    <cellStyle name="표준 3 3 2 2 2 2 2 2 2 4 3" xfId="46357"/>
    <cellStyle name="표준 3 3 2 2 2 2 2 2 2 5" xfId="16317"/>
    <cellStyle name="표준 3 3 2 2 2 2 2 2 2 5 2" xfId="33057"/>
    <cellStyle name="표준 3 3 2 2 2 2 2 2 2 5 3" xfId="49777"/>
    <cellStyle name="표준 3 3 2 2 2 2 2 2 2 6" xfId="19801"/>
    <cellStyle name="표준 3 3 2 2 2 2 2 2 2 7" xfId="36117"/>
    <cellStyle name="표준 3 3 2 2 2 2 2 2 3" xfId="4777"/>
    <cellStyle name="표준 3 3 2 2 2 2 2 2 3 2" xfId="21517"/>
    <cellStyle name="표준 3 3 2 2 2 2 2 2 3 3" xfId="38237"/>
    <cellStyle name="표준 3 3 2 2 2 2 2 2 4" xfId="8197"/>
    <cellStyle name="표준 3 3 2 2 2 2 2 2 4 2" xfId="24937"/>
    <cellStyle name="표준 3 3 2 2 2 2 2 2 4 3" xfId="41657"/>
    <cellStyle name="표준 3 3 2 2 2 2 2 2 5" xfId="11617"/>
    <cellStyle name="표준 3 3 2 2 2 2 2 2 5 2" xfId="28357"/>
    <cellStyle name="표준 3 3 2 2 2 2 2 2 5 3" xfId="45077"/>
    <cellStyle name="표준 3 3 2 2 2 2 2 2 6" xfId="15037"/>
    <cellStyle name="표준 3 3 2 2 2 2 2 2 6 2" xfId="31777"/>
    <cellStyle name="표준 3 3 2 2 2 2 2 2 6 3" xfId="48497"/>
    <cellStyle name="표준 3 3 2 2 2 2 2 2 7" xfId="18521"/>
    <cellStyle name="표준 3 3 2 2 2 2 2 2 8" xfId="34837"/>
    <cellStyle name="표준 3 3 2 2 2 2 2 3" xfId="1777"/>
    <cellStyle name="표준 3 3 2 2 2 2 2 3 2" xfId="3057"/>
    <cellStyle name="표준 3 3 2 2 2 2 2 3 2 2" xfId="6457"/>
    <cellStyle name="표준 3 3 2 2 2 2 2 3 2 2 2" xfId="23197"/>
    <cellStyle name="표준 3 3 2 2 2 2 2 3 2 2 3" xfId="39917"/>
    <cellStyle name="표준 3 3 2 2 2 2 2 3 2 3" xfId="9877"/>
    <cellStyle name="표준 3 3 2 2 2 2 2 3 2 3 2" xfId="26617"/>
    <cellStyle name="표준 3 3 2 2 2 2 2 3 2 3 3" xfId="43337"/>
    <cellStyle name="표준 3 3 2 2 2 2 2 3 2 4" xfId="13297"/>
    <cellStyle name="표준 3 3 2 2 2 2 2 3 2 4 2" xfId="30037"/>
    <cellStyle name="표준 3 3 2 2 2 2 2 3 2 4 3" xfId="46757"/>
    <cellStyle name="표준 3 3 2 2 2 2 2 3 2 5" xfId="16717"/>
    <cellStyle name="표준 3 3 2 2 2 2 2 3 2 5 2" xfId="33457"/>
    <cellStyle name="표준 3 3 2 2 2 2 2 3 2 5 3" xfId="50177"/>
    <cellStyle name="표준 3 3 2 2 2 2 2 3 2 6" xfId="20201"/>
    <cellStyle name="표준 3 3 2 2 2 2 2 3 2 7" xfId="36517"/>
    <cellStyle name="표준 3 3 2 2 2 2 2 3 3" xfId="5177"/>
    <cellStyle name="표준 3 3 2 2 2 2 2 3 3 2" xfId="21917"/>
    <cellStyle name="표준 3 3 2 2 2 2 2 3 3 3" xfId="38637"/>
    <cellStyle name="표준 3 3 2 2 2 2 2 3 4" xfId="8597"/>
    <cellStyle name="표준 3 3 2 2 2 2 2 3 4 2" xfId="25337"/>
    <cellStyle name="표준 3 3 2 2 2 2 2 3 4 3" xfId="42057"/>
    <cellStyle name="표준 3 3 2 2 2 2 2 3 5" xfId="12017"/>
    <cellStyle name="표준 3 3 2 2 2 2 2 3 5 2" xfId="28757"/>
    <cellStyle name="표준 3 3 2 2 2 2 2 3 5 3" xfId="45477"/>
    <cellStyle name="표준 3 3 2 2 2 2 2 3 6" xfId="15437"/>
    <cellStyle name="표준 3 3 2 2 2 2 2 3 6 2" xfId="32177"/>
    <cellStyle name="표준 3 3 2 2 2 2 2 3 6 3" xfId="48897"/>
    <cellStyle name="표준 3 3 2 2 2 2 2 3 7" xfId="18921"/>
    <cellStyle name="표준 3 3 2 2 2 2 2 3 8" xfId="35237"/>
    <cellStyle name="표준 3 3 2 2 2 2 2 4" xfId="2197"/>
    <cellStyle name="표준 3 3 2 2 2 2 2 4 2" xfId="5597"/>
    <cellStyle name="표준 3 3 2 2 2 2 2 4 2 2" xfId="22337"/>
    <cellStyle name="표준 3 3 2 2 2 2 2 4 2 3" xfId="39057"/>
    <cellStyle name="표준 3 3 2 2 2 2 2 4 3" xfId="9017"/>
    <cellStyle name="표준 3 3 2 2 2 2 2 4 3 2" xfId="25757"/>
    <cellStyle name="표준 3 3 2 2 2 2 2 4 3 3" xfId="42477"/>
    <cellStyle name="표준 3 3 2 2 2 2 2 4 4" xfId="12437"/>
    <cellStyle name="표준 3 3 2 2 2 2 2 4 4 2" xfId="29177"/>
    <cellStyle name="표준 3 3 2 2 2 2 2 4 4 3" xfId="45897"/>
    <cellStyle name="표준 3 3 2 2 2 2 2 4 5" xfId="15857"/>
    <cellStyle name="표준 3 3 2 2 2 2 2 4 5 2" xfId="32597"/>
    <cellStyle name="표준 3 3 2 2 2 2 2 4 5 3" xfId="49317"/>
    <cellStyle name="표준 3 3 2 2 2 2 2 4 6" xfId="19341"/>
    <cellStyle name="표준 3 3 2 2 2 2 2 4 7" xfId="35657"/>
    <cellStyle name="표준 3 3 2 2 2 2 2 5" xfId="3517"/>
    <cellStyle name="표준 3 3 2 2 2 2 2 5 2" xfId="6917"/>
    <cellStyle name="표준 3 3 2 2 2 2 2 5 2 2" xfId="23657"/>
    <cellStyle name="표준 3 3 2 2 2 2 2 5 2 3" xfId="40377"/>
    <cellStyle name="표준 3 3 2 2 2 2 2 5 3" xfId="10337"/>
    <cellStyle name="표준 3 3 2 2 2 2 2 5 3 2" xfId="27077"/>
    <cellStyle name="표준 3 3 2 2 2 2 2 5 3 3" xfId="43797"/>
    <cellStyle name="표준 3 3 2 2 2 2 2 5 4" xfId="13757"/>
    <cellStyle name="표준 3 3 2 2 2 2 2 5 4 2" xfId="30497"/>
    <cellStyle name="표준 3 3 2 2 2 2 2 5 4 3" xfId="47217"/>
    <cellStyle name="표준 3 3 2 2 2 2 2 5 5" xfId="17177"/>
    <cellStyle name="표준 3 3 2 2 2 2 2 5 5 2" xfId="33917"/>
    <cellStyle name="표준 3 3 2 2 2 2 2 5 5 3" xfId="50637"/>
    <cellStyle name="표준 3 3 2 2 2 2 2 5 6" xfId="20661"/>
    <cellStyle name="표준 3 3 2 2 2 2 2 5 7" xfId="36977"/>
    <cellStyle name="표준 3 3 2 2 2 2 2 6" xfId="4337"/>
    <cellStyle name="표준 3 3 2 2 2 2 2 6 2" xfId="7757"/>
    <cellStyle name="표준 3 3 2 2 2 2 2 6 2 2" xfId="24497"/>
    <cellStyle name="표준 3 3 2 2 2 2 2 6 2 3" xfId="41217"/>
    <cellStyle name="표준 3 3 2 2 2 2 2 6 3" xfId="11177"/>
    <cellStyle name="표준 3 3 2 2 2 2 2 6 3 2" xfId="27917"/>
    <cellStyle name="표준 3 3 2 2 2 2 2 6 3 3" xfId="44637"/>
    <cellStyle name="표준 3 3 2 2 2 2 2 6 4" xfId="14597"/>
    <cellStyle name="표준 3 3 2 2 2 2 2 6 4 2" xfId="31337"/>
    <cellStyle name="표준 3 3 2 2 2 2 2 6 4 3" xfId="48057"/>
    <cellStyle name="표준 3 3 2 2 2 2 2 6 5" xfId="18081"/>
    <cellStyle name="표준 3 3 2 2 2 2 2 6 6" xfId="37797"/>
    <cellStyle name="표준 3 3 2 2 2 2 2 7" xfId="3937"/>
    <cellStyle name="표준 3 3 2 2 2 2 2 7 2" xfId="21077"/>
    <cellStyle name="표준 3 3 2 2 2 2 2 7 3" xfId="37397"/>
    <cellStyle name="표준 3 3 2 2 2 2 2 8" xfId="7337"/>
    <cellStyle name="표준 3 3 2 2 2 2 2 8 2" xfId="24077"/>
    <cellStyle name="표준 3 3 2 2 2 2 2 8 3" xfId="40797"/>
    <cellStyle name="표준 3 3 2 2 2 2 2 9" xfId="10757"/>
    <cellStyle name="표준 3 3 2 2 2 2 2 9 2" xfId="27497"/>
    <cellStyle name="표준 3 3 2 2 2 2 2 9 3" xfId="44217"/>
    <cellStyle name="표준 3 3 2 2 2 2 3" xfId="1217"/>
    <cellStyle name="표준 3 3 2 2 2 2 3 2" xfId="2497"/>
    <cellStyle name="표준 3 3 2 2 2 2 3 2 2" xfId="5897"/>
    <cellStyle name="표준 3 3 2 2 2 2 3 2 2 2" xfId="22637"/>
    <cellStyle name="표준 3 3 2 2 2 2 3 2 2 3" xfId="39357"/>
    <cellStyle name="표준 3 3 2 2 2 2 3 2 3" xfId="9317"/>
    <cellStyle name="표준 3 3 2 2 2 2 3 2 3 2" xfId="26057"/>
    <cellStyle name="표준 3 3 2 2 2 2 3 2 3 3" xfId="42777"/>
    <cellStyle name="표준 3 3 2 2 2 2 3 2 4" xfId="12737"/>
    <cellStyle name="표준 3 3 2 2 2 2 3 2 4 2" xfId="29477"/>
    <cellStyle name="표준 3 3 2 2 2 2 3 2 4 3" xfId="46197"/>
    <cellStyle name="표준 3 3 2 2 2 2 3 2 5" xfId="16157"/>
    <cellStyle name="표준 3 3 2 2 2 2 3 2 5 2" xfId="32897"/>
    <cellStyle name="표준 3 3 2 2 2 2 3 2 5 3" xfId="49617"/>
    <cellStyle name="표준 3 3 2 2 2 2 3 2 6" xfId="19641"/>
    <cellStyle name="표준 3 3 2 2 2 2 3 2 7" xfId="35957"/>
    <cellStyle name="표준 3 3 2 2 2 2 3 3" xfId="4617"/>
    <cellStyle name="표준 3 3 2 2 2 2 3 3 2" xfId="21357"/>
    <cellStyle name="표준 3 3 2 2 2 2 3 3 3" xfId="38077"/>
    <cellStyle name="표준 3 3 2 2 2 2 3 4" xfId="8037"/>
    <cellStyle name="표준 3 3 2 2 2 2 3 4 2" xfId="24777"/>
    <cellStyle name="표준 3 3 2 2 2 2 3 4 3" xfId="41497"/>
    <cellStyle name="표준 3 3 2 2 2 2 3 5" xfId="11457"/>
    <cellStyle name="표준 3 3 2 2 2 2 3 5 2" xfId="28197"/>
    <cellStyle name="표준 3 3 2 2 2 2 3 5 3" xfId="44917"/>
    <cellStyle name="표준 3 3 2 2 2 2 3 6" xfId="14877"/>
    <cellStyle name="표준 3 3 2 2 2 2 3 6 2" xfId="31617"/>
    <cellStyle name="표준 3 3 2 2 2 2 3 6 3" xfId="48337"/>
    <cellStyle name="표준 3 3 2 2 2 2 3 7" xfId="18361"/>
    <cellStyle name="표준 3 3 2 2 2 2 3 8" xfId="34677"/>
    <cellStyle name="표준 3 3 2 2 2 2 4" xfId="1557"/>
    <cellStyle name="표준 3 3 2 2 2 2 4 2" xfId="2837"/>
    <cellStyle name="표준 3 3 2 2 2 2 4 2 2" xfId="6237"/>
    <cellStyle name="표준 3 3 2 2 2 2 4 2 2 2" xfId="22977"/>
    <cellStyle name="표준 3 3 2 2 2 2 4 2 2 3" xfId="39697"/>
    <cellStyle name="표준 3 3 2 2 2 2 4 2 3" xfId="9657"/>
    <cellStyle name="표준 3 3 2 2 2 2 4 2 3 2" xfId="26397"/>
    <cellStyle name="표준 3 3 2 2 2 2 4 2 3 3" xfId="43117"/>
    <cellStyle name="표준 3 3 2 2 2 2 4 2 4" xfId="13077"/>
    <cellStyle name="표준 3 3 2 2 2 2 4 2 4 2" xfId="29817"/>
    <cellStyle name="표준 3 3 2 2 2 2 4 2 4 3" xfId="46537"/>
    <cellStyle name="표준 3 3 2 2 2 2 4 2 5" xfId="16497"/>
    <cellStyle name="표준 3 3 2 2 2 2 4 2 5 2" xfId="33237"/>
    <cellStyle name="표준 3 3 2 2 2 2 4 2 5 3" xfId="49957"/>
    <cellStyle name="표준 3 3 2 2 2 2 4 2 6" xfId="19981"/>
    <cellStyle name="표준 3 3 2 2 2 2 4 2 7" xfId="36297"/>
    <cellStyle name="표준 3 3 2 2 2 2 4 3" xfId="4957"/>
    <cellStyle name="표준 3 3 2 2 2 2 4 3 2" xfId="21697"/>
    <cellStyle name="표준 3 3 2 2 2 2 4 3 3" xfId="38417"/>
    <cellStyle name="표준 3 3 2 2 2 2 4 4" xfId="8377"/>
    <cellStyle name="표준 3 3 2 2 2 2 4 4 2" xfId="25117"/>
    <cellStyle name="표준 3 3 2 2 2 2 4 4 3" xfId="41837"/>
    <cellStyle name="표준 3 3 2 2 2 2 4 5" xfId="11797"/>
    <cellStyle name="표준 3 3 2 2 2 2 4 5 2" xfId="28537"/>
    <cellStyle name="표준 3 3 2 2 2 2 4 5 3" xfId="45257"/>
    <cellStyle name="표준 3 3 2 2 2 2 4 6" xfId="15217"/>
    <cellStyle name="표준 3 3 2 2 2 2 4 6 2" xfId="31957"/>
    <cellStyle name="표준 3 3 2 2 2 2 4 6 3" xfId="48677"/>
    <cellStyle name="표준 3 3 2 2 2 2 4 7" xfId="18701"/>
    <cellStyle name="표준 3 3 2 2 2 2 4 8" xfId="35017"/>
    <cellStyle name="표준 3 3 2 2 2 2 5" xfId="1977"/>
    <cellStyle name="표준 3 3 2 2 2 2 5 2" xfId="5377"/>
    <cellStyle name="표준 3 3 2 2 2 2 5 2 2" xfId="22117"/>
    <cellStyle name="표준 3 3 2 2 2 2 5 2 3" xfId="38837"/>
    <cellStyle name="표준 3 3 2 2 2 2 5 3" xfId="8797"/>
    <cellStyle name="표준 3 3 2 2 2 2 5 3 2" xfId="25537"/>
    <cellStyle name="표준 3 3 2 2 2 2 5 3 3" xfId="42257"/>
    <cellStyle name="표준 3 3 2 2 2 2 5 4" xfId="12217"/>
    <cellStyle name="표준 3 3 2 2 2 2 5 4 2" xfId="28957"/>
    <cellStyle name="표준 3 3 2 2 2 2 5 4 3" xfId="45677"/>
    <cellStyle name="표준 3 3 2 2 2 2 5 5" xfId="15637"/>
    <cellStyle name="표준 3 3 2 2 2 2 5 5 2" xfId="32377"/>
    <cellStyle name="표준 3 3 2 2 2 2 5 5 3" xfId="49097"/>
    <cellStyle name="표준 3 3 2 2 2 2 5 6" xfId="19121"/>
    <cellStyle name="표준 3 3 2 2 2 2 5 7" xfId="35437"/>
    <cellStyle name="표준 3 3 2 2 2 2 6" xfId="3297"/>
    <cellStyle name="표준 3 3 2 2 2 2 6 2" xfId="6697"/>
    <cellStyle name="표준 3 3 2 2 2 2 6 2 2" xfId="23437"/>
    <cellStyle name="표준 3 3 2 2 2 2 6 2 3" xfId="40157"/>
    <cellStyle name="표준 3 3 2 2 2 2 6 3" xfId="10117"/>
    <cellStyle name="표준 3 3 2 2 2 2 6 3 2" xfId="26857"/>
    <cellStyle name="표준 3 3 2 2 2 2 6 3 3" xfId="43577"/>
    <cellStyle name="표준 3 3 2 2 2 2 6 4" xfId="13537"/>
    <cellStyle name="표준 3 3 2 2 2 2 6 4 2" xfId="30277"/>
    <cellStyle name="표준 3 3 2 2 2 2 6 4 3" xfId="46997"/>
    <cellStyle name="표준 3 3 2 2 2 2 6 5" xfId="16957"/>
    <cellStyle name="표준 3 3 2 2 2 2 6 5 2" xfId="33697"/>
    <cellStyle name="표준 3 3 2 2 2 2 6 5 3" xfId="50417"/>
    <cellStyle name="표준 3 3 2 2 2 2 6 6" xfId="20441"/>
    <cellStyle name="표준 3 3 2 2 2 2 6 7" xfId="36757"/>
    <cellStyle name="표준 3 3 2 2 2 2 7" xfId="4117"/>
    <cellStyle name="표준 3 3 2 2 2 2 7 2" xfId="7537"/>
    <cellStyle name="표준 3 3 2 2 2 2 7 2 2" xfId="24277"/>
    <cellStyle name="표준 3 3 2 2 2 2 7 2 3" xfId="40997"/>
    <cellStyle name="표준 3 3 2 2 2 2 7 3" xfId="10957"/>
    <cellStyle name="표준 3 3 2 2 2 2 7 3 2" xfId="27697"/>
    <cellStyle name="표준 3 3 2 2 2 2 7 3 3" xfId="44417"/>
    <cellStyle name="표준 3 3 2 2 2 2 7 4" xfId="14377"/>
    <cellStyle name="표준 3 3 2 2 2 2 7 4 2" xfId="31117"/>
    <cellStyle name="표준 3 3 2 2 2 2 7 4 3" xfId="47837"/>
    <cellStyle name="표준 3 3 2 2 2 2 7 5" xfId="17861"/>
    <cellStyle name="표준 3 3 2 2 2 2 7 6" xfId="37577"/>
    <cellStyle name="표준 3 3 2 2 2 2 8" xfId="3717"/>
    <cellStyle name="표준 3 3 2 2 2 2 8 2" xfId="20857"/>
    <cellStyle name="표준 3 3 2 2 2 2 8 3" xfId="37177"/>
    <cellStyle name="표준 3 3 2 2 2 2 9" xfId="7117"/>
    <cellStyle name="표준 3 3 2 2 2 2 9 2" xfId="23857"/>
    <cellStyle name="표준 3 3 2 2 2 2 9 3" xfId="40577"/>
    <cellStyle name="표준 3 3 2 2 2 3" xfId="730"/>
    <cellStyle name="표준 3 3 2 2 2 3 10" xfId="10577"/>
    <cellStyle name="표준 3 3 2 2 2 3 10 2" xfId="27317"/>
    <cellStyle name="표준 3 3 2 2 2 3 10 3" xfId="44037"/>
    <cellStyle name="표준 3 3 2 2 2 3 11" xfId="13997"/>
    <cellStyle name="표준 3 3 2 2 2 3 11 2" xfId="30737"/>
    <cellStyle name="표준 3 3 2 2 2 3 11 3" xfId="47457"/>
    <cellStyle name="표준 3 3 2 2 2 3 12" xfId="17481"/>
    <cellStyle name="표준 3 3 2 2 2 3 13" xfId="34217"/>
    <cellStyle name="표준 3 3 2 2 2 3 2" xfId="950"/>
    <cellStyle name="표준 3 3 2 2 2 3 2 10" xfId="14217"/>
    <cellStyle name="표준 3 3 2 2 2 3 2 10 2" xfId="30957"/>
    <cellStyle name="표준 3 3 2 2 2 3 2 10 3" xfId="47677"/>
    <cellStyle name="표준 3 3 2 2 2 3 2 11" xfId="17701"/>
    <cellStyle name="표준 3 3 2 2 2 3 2 12" xfId="34437"/>
    <cellStyle name="표준 3 3 2 2 2 3 2 2" xfId="1417"/>
    <cellStyle name="표준 3 3 2 2 2 3 2 2 2" xfId="2697"/>
    <cellStyle name="표준 3 3 2 2 2 3 2 2 2 2" xfId="6097"/>
    <cellStyle name="표준 3 3 2 2 2 3 2 2 2 2 2" xfId="22837"/>
    <cellStyle name="표준 3 3 2 2 2 3 2 2 2 2 3" xfId="39557"/>
    <cellStyle name="표준 3 3 2 2 2 3 2 2 2 3" xfId="9517"/>
    <cellStyle name="표준 3 3 2 2 2 3 2 2 2 3 2" xfId="26257"/>
    <cellStyle name="표준 3 3 2 2 2 3 2 2 2 3 3" xfId="42977"/>
    <cellStyle name="표준 3 3 2 2 2 3 2 2 2 4" xfId="12937"/>
    <cellStyle name="표준 3 3 2 2 2 3 2 2 2 4 2" xfId="29677"/>
    <cellStyle name="표준 3 3 2 2 2 3 2 2 2 4 3" xfId="46397"/>
    <cellStyle name="표준 3 3 2 2 2 3 2 2 2 5" xfId="16357"/>
    <cellStyle name="표준 3 3 2 2 2 3 2 2 2 5 2" xfId="33097"/>
    <cellStyle name="표준 3 3 2 2 2 3 2 2 2 5 3" xfId="49817"/>
    <cellStyle name="표준 3 3 2 2 2 3 2 2 2 6" xfId="19841"/>
    <cellStyle name="표준 3 3 2 2 2 3 2 2 2 7" xfId="36157"/>
    <cellStyle name="표준 3 3 2 2 2 3 2 2 3" xfId="4817"/>
    <cellStyle name="표준 3 3 2 2 2 3 2 2 3 2" xfId="21557"/>
    <cellStyle name="표준 3 3 2 2 2 3 2 2 3 3" xfId="38277"/>
    <cellStyle name="표준 3 3 2 2 2 3 2 2 4" xfId="8237"/>
    <cellStyle name="표준 3 3 2 2 2 3 2 2 4 2" xfId="24977"/>
    <cellStyle name="표준 3 3 2 2 2 3 2 2 4 3" xfId="41697"/>
    <cellStyle name="표준 3 3 2 2 2 3 2 2 5" xfId="11657"/>
    <cellStyle name="표준 3 3 2 2 2 3 2 2 5 2" xfId="28397"/>
    <cellStyle name="표준 3 3 2 2 2 3 2 2 5 3" xfId="45117"/>
    <cellStyle name="표준 3 3 2 2 2 3 2 2 6" xfId="15077"/>
    <cellStyle name="표준 3 3 2 2 2 3 2 2 6 2" xfId="31817"/>
    <cellStyle name="표준 3 3 2 2 2 3 2 2 6 3" xfId="48537"/>
    <cellStyle name="표준 3 3 2 2 2 3 2 2 7" xfId="18561"/>
    <cellStyle name="표준 3 3 2 2 2 3 2 2 8" xfId="34877"/>
    <cellStyle name="표준 3 3 2 2 2 3 2 3" xfId="1817"/>
    <cellStyle name="표준 3 3 2 2 2 3 2 3 2" xfId="3097"/>
    <cellStyle name="표준 3 3 2 2 2 3 2 3 2 2" xfId="6497"/>
    <cellStyle name="표준 3 3 2 2 2 3 2 3 2 2 2" xfId="23237"/>
    <cellStyle name="표준 3 3 2 2 2 3 2 3 2 2 3" xfId="39957"/>
    <cellStyle name="표준 3 3 2 2 2 3 2 3 2 3" xfId="9917"/>
    <cellStyle name="표준 3 3 2 2 2 3 2 3 2 3 2" xfId="26657"/>
    <cellStyle name="표준 3 3 2 2 2 3 2 3 2 3 3" xfId="43377"/>
    <cellStyle name="표준 3 3 2 2 2 3 2 3 2 4" xfId="13337"/>
    <cellStyle name="표준 3 3 2 2 2 3 2 3 2 4 2" xfId="30077"/>
    <cellStyle name="표준 3 3 2 2 2 3 2 3 2 4 3" xfId="46797"/>
    <cellStyle name="표준 3 3 2 2 2 3 2 3 2 5" xfId="16757"/>
    <cellStyle name="표준 3 3 2 2 2 3 2 3 2 5 2" xfId="33497"/>
    <cellStyle name="표준 3 3 2 2 2 3 2 3 2 5 3" xfId="50217"/>
    <cellStyle name="표준 3 3 2 2 2 3 2 3 2 6" xfId="20241"/>
    <cellStyle name="표준 3 3 2 2 2 3 2 3 2 7" xfId="36557"/>
    <cellStyle name="표준 3 3 2 2 2 3 2 3 3" xfId="5217"/>
    <cellStyle name="표준 3 3 2 2 2 3 2 3 3 2" xfId="21957"/>
    <cellStyle name="표준 3 3 2 2 2 3 2 3 3 3" xfId="38677"/>
    <cellStyle name="표준 3 3 2 2 2 3 2 3 4" xfId="8637"/>
    <cellStyle name="표준 3 3 2 2 2 3 2 3 4 2" xfId="25377"/>
    <cellStyle name="표준 3 3 2 2 2 3 2 3 4 3" xfId="42097"/>
    <cellStyle name="표준 3 3 2 2 2 3 2 3 5" xfId="12057"/>
    <cellStyle name="표준 3 3 2 2 2 3 2 3 5 2" xfId="28797"/>
    <cellStyle name="표준 3 3 2 2 2 3 2 3 5 3" xfId="45517"/>
    <cellStyle name="표준 3 3 2 2 2 3 2 3 6" xfId="15477"/>
    <cellStyle name="표준 3 3 2 2 2 3 2 3 6 2" xfId="32217"/>
    <cellStyle name="표준 3 3 2 2 2 3 2 3 6 3" xfId="48937"/>
    <cellStyle name="표준 3 3 2 2 2 3 2 3 7" xfId="18961"/>
    <cellStyle name="표준 3 3 2 2 2 3 2 3 8" xfId="35277"/>
    <cellStyle name="표준 3 3 2 2 2 3 2 4" xfId="2237"/>
    <cellStyle name="표준 3 3 2 2 2 3 2 4 2" xfId="5637"/>
    <cellStyle name="표준 3 3 2 2 2 3 2 4 2 2" xfId="22377"/>
    <cellStyle name="표준 3 3 2 2 2 3 2 4 2 3" xfId="39097"/>
    <cellStyle name="표준 3 3 2 2 2 3 2 4 3" xfId="9057"/>
    <cellStyle name="표준 3 3 2 2 2 3 2 4 3 2" xfId="25797"/>
    <cellStyle name="표준 3 3 2 2 2 3 2 4 3 3" xfId="42517"/>
    <cellStyle name="표준 3 3 2 2 2 3 2 4 4" xfId="12477"/>
    <cellStyle name="표준 3 3 2 2 2 3 2 4 4 2" xfId="29217"/>
    <cellStyle name="표준 3 3 2 2 2 3 2 4 4 3" xfId="45937"/>
    <cellStyle name="표준 3 3 2 2 2 3 2 4 5" xfId="15897"/>
    <cellStyle name="표준 3 3 2 2 2 3 2 4 5 2" xfId="32637"/>
    <cellStyle name="표준 3 3 2 2 2 3 2 4 5 3" xfId="49357"/>
    <cellStyle name="표준 3 3 2 2 2 3 2 4 6" xfId="19381"/>
    <cellStyle name="표준 3 3 2 2 2 3 2 4 7" xfId="35697"/>
    <cellStyle name="표준 3 3 2 2 2 3 2 5" xfId="3557"/>
    <cellStyle name="표준 3 3 2 2 2 3 2 5 2" xfId="6957"/>
    <cellStyle name="표준 3 3 2 2 2 3 2 5 2 2" xfId="23697"/>
    <cellStyle name="표준 3 3 2 2 2 3 2 5 2 3" xfId="40417"/>
    <cellStyle name="표준 3 3 2 2 2 3 2 5 3" xfId="10377"/>
    <cellStyle name="표준 3 3 2 2 2 3 2 5 3 2" xfId="27117"/>
    <cellStyle name="표준 3 3 2 2 2 3 2 5 3 3" xfId="43837"/>
    <cellStyle name="표준 3 3 2 2 2 3 2 5 4" xfId="13797"/>
    <cellStyle name="표준 3 3 2 2 2 3 2 5 4 2" xfId="30537"/>
    <cellStyle name="표준 3 3 2 2 2 3 2 5 4 3" xfId="47257"/>
    <cellStyle name="표준 3 3 2 2 2 3 2 5 5" xfId="17217"/>
    <cellStyle name="표준 3 3 2 2 2 3 2 5 5 2" xfId="33957"/>
    <cellStyle name="표준 3 3 2 2 2 3 2 5 5 3" xfId="50677"/>
    <cellStyle name="표준 3 3 2 2 2 3 2 5 6" xfId="20701"/>
    <cellStyle name="표준 3 3 2 2 2 3 2 5 7" xfId="37017"/>
    <cellStyle name="표준 3 3 2 2 2 3 2 6" xfId="4377"/>
    <cellStyle name="표준 3 3 2 2 2 3 2 6 2" xfId="7797"/>
    <cellStyle name="표준 3 3 2 2 2 3 2 6 2 2" xfId="24537"/>
    <cellStyle name="표준 3 3 2 2 2 3 2 6 2 3" xfId="41257"/>
    <cellStyle name="표준 3 3 2 2 2 3 2 6 3" xfId="11217"/>
    <cellStyle name="표준 3 3 2 2 2 3 2 6 3 2" xfId="27957"/>
    <cellStyle name="표준 3 3 2 2 2 3 2 6 3 3" xfId="44677"/>
    <cellStyle name="표준 3 3 2 2 2 3 2 6 4" xfId="14637"/>
    <cellStyle name="표준 3 3 2 2 2 3 2 6 4 2" xfId="31377"/>
    <cellStyle name="표준 3 3 2 2 2 3 2 6 4 3" xfId="48097"/>
    <cellStyle name="표준 3 3 2 2 2 3 2 6 5" xfId="18121"/>
    <cellStyle name="표준 3 3 2 2 2 3 2 6 6" xfId="37837"/>
    <cellStyle name="표준 3 3 2 2 2 3 2 7" xfId="3977"/>
    <cellStyle name="표준 3 3 2 2 2 3 2 7 2" xfId="21117"/>
    <cellStyle name="표준 3 3 2 2 2 3 2 7 3" xfId="37437"/>
    <cellStyle name="표준 3 3 2 2 2 3 2 8" xfId="7377"/>
    <cellStyle name="표준 3 3 2 2 2 3 2 8 2" xfId="24117"/>
    <cellStyle name="표준 3 3 2 2 2 3 2 8 3" xfId="40837"/>
    <cellStyle name="표준 3 3 2 2 2 3 2 9" xfId="10797"/>
    <cellStyle name="표준 3 3 2 2 2 3 2 9 2" xfId="27537"/>
    <cellStyle name="표준 3 3 2 2 2 3 2 9 3" xfId="44257"/>
    <cellStyle name="표준 3 3 2 2 2 3 3" xfId="1257"/>
    <cellStyle name="표준 3 3 2 2 2 3 3 2" xfId="2537"/>
    <cellStyle name="표준 3 3 2 2 2 3 3 2 2" xfId="5937"/>
    <cellStyle name="표준 3 3 2 2 2 3 3 2 2 2" xfId="22677"/>
    <cellStyle name="표준 3 3 2 2 2 3 3 2 2 3" xfId="39397"/>
    <cellStyle name="표준 3 3 2 2 2 3 3 2 3" xfId="9357"/>
    <cellStyle name="표준 3 3 2 2 2 3 3 2 3 2" xfId="26097"/>
    <cellStyle name="표준 3 3 2 2 2 3 3 2 3 3" xfId="42817"/>
    <cellStyle name="표준 3 3 2 2 2 3 3 2 4" xfId="12777"/>
    <cellStyle name="표준 3 3 2 2 2 3 3 2 4 2" xfId="29517"/>
    <cellStyle name="표준 3 3 2 2 2 3 3 2 4 3" xfId="46237"/>
    <cellStyle name="표준 3 3 2 2 2 3 3 2 5" xfId="16197"/>
    <cellStyle name="표준 3 3 2 2 2 3 3 2 5 2" xfId="32937"/>
    <cellStyle name="표준 3 3 2 2 2 3 3 2 5 3" xfId="49657"/>
    <cellStyle name="표준 3 3 2 2 2 3 3 2 6" xfId="19681"/>
    <cellStyle name="표준 3 3 2 2 2 3 3 2 7" xfId="35997"/>
    <cellStyle name="표준 3 3 2 2 2 3 3 3" xfId="4657"/>
    <cellStyle name="표준 3 3 2 2 2 3 3 3 2" xfId="21397"/>
    <cellStyle name="표준 3 3 2 2 2 3 3 3 3" xfId="38117"/>
    <cellStyle name="표준 3 3 2 2 2 3 3 4" xfId="8077"/>
    <cellStyle name="표준 3 3 2 2 2 3 3 4 2" xfId="24817"/>
    <cellStyle name="표준 3 3 2 2 2 3 3 4 3" xfId="41537"/>
    <cellStyle name="표준 3 3 2 2 2 3 3 5" xfId="11497"/>
    <cellStyle name="표준 3 3 2 2 2 3 3 5 2" xfId="28237"/>
    <cellStyle name="표준 3 3 2 2 2 3 3 5 3" xfId="44957"/>
    <cellStyle name="표준 3 3 2 2 2 3 3 6" xfId="14917"/>
    <cellStyle name="표준 3 3 2 2 2 3 3 6 2" xfId="31657"/>
    <cellStyle name="표준 3 3 2 2 2 3 3 6 3" xfId="48377"/>
    <cellStyle name="표준 3 3 2 2 2 3 3 7" xfId="18401"/>
    <cellStyle name="표준 3 3 2 2 2 3 3 8" xfId="34717"/>
    <cellStyle name="표준 3 3 2 2 2 3 4" xfId="1597"/>
    <cellStyle name="표준 3 3 2 2 2 3 4 2" xfId="2877"/>
    <cellStyle name="표준 3 3 2 2 2 3 4 2 2" xfId="6277"/>
    <cellStyle name="표준 3 3 2 2 2 3 4 2 2 2" xfId="23017"/>
    <cellStyle name="표준 3 3 2 2 2 3 4 2 2 3" xfId="39737"/>
    <cellStyle name="표준 3 3 2 2 2 3 4 2 3" xfId="9697"/>
    <cellStyle name="표준 3 3 2 2 2 3 4 2 3 2" xfId="26437"/>
    <cellStyle name="표준 3 3 2 2 2 3 4 2 3 3" xfId="43157"/>
    <cellStyle name="표준 3 3 2 2 2 3 4 2 4" xfId="13117"/>
    <cellStyle name="표준 3 3 2 2 2 3 4 2 4 2" xfId="29857"/>
    <cellStyle name="표준 3 3 2 2 2 3 4 2 4 3" xfId="46577"/>
    <cellStyle name="표준 3 3 2 2 2 3 4 2 5" xfId="16537"/>
    <cellStyle name="표준 3 3 2 2 2 3 4 2 5 2" xfId="33277"/>
    <cellStyle name="표준 3 3 2 2 2 3 4 2 5 3" xfId="49997"/>
    <cellStyle name="표준 3 3 2 2 2 3 4 2 6" xfId="20021"/>
    <cellStyle name="표준 3 3 2 2 2 3 4 2 7" xfId="36337"/>
    <cellStyle name="표준 3 3 2 2 2 3 4 3" xfId="4997"/>
    <cellStyle name="표준 3 3 2 2 2 3 4 3 2" xfId="21737"/>
    <cellStyle name="표준 3 3 2 2 2 3 4 3 3" xfId="38457"/>
    <cellStyle name="표준 3 3 2 2 2 3 4 4" xfId="8417"/>
    <cellStyle name="표준 3 3 2 2 2 3 4 4 2" xfId="25157"/>
    <cellStyle name="표준 3 3 2 2 2 3 4 4 3" xfId="41877"/>
    <cellStyle name="표준 3 3 2 2 2 3 4 5" xfId="11837"/>
    <cellStyle name="표준 3 3 2 2 2 3 4 5 2" xfId="28577"/>
    <cellStyle name="표준 3 3 2 2 2 3 4 5 3" xfId="45297"/>
    <cellStyle name="표준 3 3 2 2 2 3 4 6" xfId="15257"/>
    <cellStyle name="표준 3 3 2 2 2 3 4 6 2" xfId="31997"/>
    <cellStyle name="표준 3 3 2 2 2 3 4 6 3" xfId="48717"/>
    <cellStyle name="표준 3 3 2 2 2 3 4 7" xfId="18741"/>
    <cellStyle name="표준 3 3 2 2 2 3 4 8" xfId="35057"/>
    <cellStyle name="표준 3 3 2 2 2 3 5" xfId="2017"/>
    <cellStyle name="표준 3 3 2 2 2 3 5 2" xfId="5417"/>
    <cellStyle name="표준 3 3 2 2 2 3 5 2 2" xfId="22157"/>
    <cellStyle name="표준 3 3 2 2 2 3 5 2 3" xfId="38877"/>
    <cellStyle name="표준 3 3 2 2 2 3 5 3" xfId="8837"/>
    <cellStyle name="표준 3 3 2 2 2 3 5 3 2" xfId="25577"/>
    <cellStyle name="표준 3 3 2 2 2 3 5 3 3" xfId="42297"/>
    <cellStyle name="표준 3 3 2 2 2 3 5 4" xfId="12257"/>
    <cellStyle name="표준 3 3 2 2 2 3 5 4 2" xfId="28997"/>
    <cellStyle name="표준 3 3 2 2 2 3 5 4 3" xfId="45717"/>
    <cellStyle name="표준 3 3 2 2 2 3 5 5" xfId="15677"/>
    <cellStyle name="표준 3 3 2 2 2 3 5 5 2" xfId="32417"/>
    <cellStyle name="표준 3 3 2 2 2 3 5 5 3" xfId="49137"/>
    <cellStyle name="표준 3 3 2 2 2 3 5 6" xfId="19161"/>
    <cellStyle name="표준 3 3 2 2 2 3 5 7" xfId="35477"/>
    <cellStyle name="표준 3 3 2 2 2 3 6" xfId="3337"/>
    <cellStyle name="표준 3 3 2 2 2 3 6 2" xfId="6737"/>
    <cellStyle name="표준 3 3 2 2 2 3 6 2 2" xfId="23477"/>
    <cellStyle name="표준 3 3 2 2 2 3 6 2 3" xfId="40197"/>
    <cellStyle name="표준 3 3 2 2 2 3 6 3" xfId="10157"/>
    <cellStyle name="표준 3 3 2 2 2 3 6 3 2" xfId="26897"/>
    <cellStyle name="표준 3 3 2 2 2 3 6 3 3" xfId="43617"/>
    <cellStyle name="표준 3 3 2 2 2 3 6 4" xfId="13577"/>
    <cellStyle name="표준 3 3 2 2 2 3 6 4 2" xfId="30317"/>
    <cellStyle name="표준 3 3 2 2 2 3 6 4 3" xfId="47037"/>
    <cellStyle name="표준 3 3 2 2 2 3 6 5" xfId="16997"/>
    <cellStyle name="표준 3 3 2 2 2 3 6 5 2" xfId="33737"/>
    <cellStyle name="표준 3 3 2 2 2 3 6 5 3" xfId="50457"/>
    <cellStyle name="표준 3 3 2 2 2 3 6 6" xfId="20481"/>
    <cellStyle name="표준 3 3 2 2 2 3 6 7" xfId="36797"/>
    <cellStyle name="표준 3 3 2 2 2 3 7" xfId="4157"/>
    <cellStyle name="표준 3 3 2 2 2 3 7 2" xfId="7577"/>
    <cellStyle name="표준 3 3 2 2 2 3 7 2 2" xfId="24317"/>
    <cellStyle name="표준 3 3 2 2 2 3 7 2 3" xfId="41037"/>
    <cellStyle name="표준 3 3 2 2 2 3 7 3" xfId="10997"/>
    <cellStyle name="표준 3 3 2 2 2 3 7 3 2" xfId="27737"/>
    <cellStyle name="표준 3 3 2 2 2 3 7 3 3" xfId="44457"/>
    <cellStyle name="표준 3 3 2 2 2 3 7 4" xfId="14417"/>
    <cellStyle name="표준 3 3 2 2 2 3 7 4 2" xfId="31157"/>
    <cellStyle name="표준 3 3 2 2 2 3 7 4 3" xfId="47877"/>
    <cellStyle name="표준 3 3 2 2 2 3 7 5" xfId="17901"/>
    <cellStyle name="표준 3 3 2 2 2 3 7 6" xfId="37617"/>
    <cellStyle name="표준 3 3 2 2 2 3 8" xfId="3757"/>
    <cellStyle name="표준 3 3 2 2 2 3 8 2" xfId="20897"/>
    <cellStyle name="표준 3 3 2 2 2 3 8 3" xfId="37217"/>
    <cellStyle name="표준 3 3 2 2 2 3 9" xfId="7157"/>
    <cellStyle name="표준 3 3 2 2 2 3 9 2" xfId="23897"/>
    <cellStyle name="표준 3 3 2 2 2 3 9 3" xfId="40617"/>
    <cellStyle name="표준 3 3 2 2 2 4" xfId="810"/>
    <cellStyle name="표준 3 3 2 2 2 4 10" xfId="14077"/>
    <cellStyle name="표준 3 3 2 2 2 4 10 2" xfId="30817"/>
    <cellStyle name="표준 3 3 2 2 2 4 10 3" xfId="47537"/>
    <cellStyle name="표준 3 3 2 2 2 4 11" xfId="17561"/>
    <cellStyle name="표준 3 3 2 2 2 4 12" xfId="34297"/>
    <cellStyle name="표준 3 3 2 2 2 4 2" xfId="1117"/>
    <cellStyle name="표준 3 3 2 2 2 4 2 2" xfId="2397"/>
    <cellStyle name="표준 3 3 2 2 2 4 2 2 2" xfId="5797"/>
    <cellStyle name="표준 3 3 2 2 2 4 2 2 2 2" xfId="22537"/>
    <cellStyle name="표준 3 3 2 2 2 4 2 2 2 3" xfId="39257"/>
    <cellStyle name="표준 3 3 2 2 2 4 2 2 3" xfId="9217"/>
    <cellStyle name="표준 3 3 2 2 2 4 2 2 3 2" xfId="25957"/>
    <cellStyle name="표준 3 3 2 2 2 4 2 2 3 3" xfId="42677"/>
    <cellStyle name="표준 3 3 2 2 2 4 2 2 4" xfId="12637"/>
    <cellStyle name="표준 3 3 2 2 2 4 2 2 4 2" xfId="29377"/>
    <cellStyle name="표준 3 3 2 2 2 4 2 2 4 3" xfId="46097"/>
    <cellStyle name="표준 3 3 2 2 2 4 2 2 5" xfId="16057"/>
    <cellStyle name="표준 3 3 2 2 2 4 2 2 5 2" xfId="32797"/>
    <cellStyle name="표준 3 3 2 2 2 4 2 2 5 3" xfId="49517"/>
    <cellStyle name="표준 3 3 2 2 2 4 2 2 6" xfId="19541"/>
    <cellStyle name="표준 3 3 2 2 2 4 2 2 7" xfId="35857"/>
    <cellStyle name="표준 3 3 2 2 2 4 2 3" xfId="4517"/>
    <cellStyle name="표준 3 3 2 2 2 4 2 3 2" xfId="21257"/>
    <cellStyle name="표준 3 3 2 2 2 4 2 3 3" xfId="37977"/>
    <cellStyle name="표준 3 3 2 2 2 4 2 4" xfId="7937"/>
    <cellStyle name="표준 3 3 2 2 2 4 2 4 2" xfId="24677"/>
    <cellStyle name="표준 3 3 2 2 2 4 2 4 3" xfId="41397"/>
    <cellStyle name="표준 3 3 2 2 2 4 2 5" xfId="11357"/>
    <cellStyle name="표준 3 3 2 2 2 4 2 5 2" xfId="28097"/>
    <cellStyle name="표준 3 3 2 2 2 4 2 5 3" xfId="44817"/>
    <cellStyle name="표준 3 3 2 2 2 4 2 6" xfId="14777"/>
    <cellStyle name="표준 3 3 2 2 2 4 2 6 2" xfId="31517"/>
    <cellStyle name="표준 3 3 2 2 2 4 2 6 3" xfId="48237"/>
    <cellStyle name="표준 3 3 2 2 2 4 2 7" xfId="18261"/>
    <cellStyle name="표준 3 3 2 2 2 4 2 8" xfId="34577"/>
    <cellStyle name="표준 3 3 2 2 2 4 3" xfId="1677"/>
    <cellStyle name="표준 3 3 2 2 2 4 3 2" xfId="2957"/>
    <cellStyle name="표준 3 3 2 2 2 4 3 2 2" xfId="6357"/>
    <cellStyle name="표준 3 3 2 2 2 4 3 2 2 2" xfId="23097"/>
    <cellStyle name="표준 3 3 2 2 2 4 3 2 2 3" xfId="39817"/>
    <cellStyle name="표준 3 3 2 2 2 4 3 2 3" xfId="9777"/>
    <cellStyle name="표준 3 3 2 2 2 4 3 2 3 2" xfId="26517"/>
    <cellStyle name="표준 3 3 2 2 2 4 3 2 3 3" xfId="43237"/>
    <cellStyle name="표준 3 3 2 2 2 4 3 2 4" xfId="13197"/>
    <cellStyle name="표준 3 3 2 2 2 4 3 2 4 2" xfId="29937"/>
    <cellStyle name="표준 3 3 2 2 2 4 3 2 4 3" xfId="46657"/>
    <cellStyle name="표준 3 3 2 2 2 4 3 2 5" xfId="16617"/>
    <cellStyle name="표준 3 3 2 2 2 4 3 2 5 2" xfId="33357"/>
    <cellStyle name="표준 3 3 2 2 2 4 3 2 5 3" xfId="50077"/>
    <cellStyle name="표준 3 3 2 2 2 4 3 2 6" xfId="20101"/>
    <cellStyle name="표준 3 3 2 2 2 4 3 2 7" xfId="36417"/>
    <cellStyle name="표준 3 3 2 2 2 4 3 3" xfId="5077"/>
    <cellStyle name="표준 3 3 2 2 2 4 3 3 2" xfId="21817"/>
    <cellStyle name="표준 3 3 2 2 2 4 3 3 3" xfId="38537"/>
    <cellStyle name="표준 3 3 2 2 2 4 3 4" xfId="8497"/>
    <cellStyle name="표준 3 3 2 2 2 4 3 4 2" xfId="25237"/>
    <cellStyle name="표준 3 3 2 2 2 4 3 4 3" xfId="41957"/>
    <cellStyle name="표준 3 3 2 2 2 4 3 5" xfId="11917"/>
    <cellStyle name="표준 3 3 2 2 2 4 3 5 2" xfId="28657"/>
    <cellStyle name="표준 3 3 2 2 2 4 3 5 3" xfId="45377"/>
    <cellStyle name="표준 3 3 2 2 2 4 3 6" xfId="15337"/>
    <cellStyle name="표준 3 3 2 2 2 4 3 6 2" xfId="32077"/>
    <cellStyle name="표준 3 3 2 2 2 4 3 6 3" xfId="48797"/>
    <cellStyle name="표준 3 3 2 2 2 4 3 7" xfId="18821"/>
    <cellStyle name="표준 3 3 2 2 2 4 3 8" xfId="35137"/>
    <cellStyle name="표준 3 3 2 2 2 4 4" xfId="2097"/>
    <cellStyle name="표준 3 3 2 2 2 4 4 2" xfId="5497"/>
    <cellStyle name="표준 3 3 2 2 2 4 4 2 2" xfId="22237"/>
    <cellStyle name="표준 3 3 2 2 2 4 4 2 3" xfId="38957"/>
    <cellStyle name="표준 3 3 2 2 2 4 4 3" xfId="8917"/>
    <cellStyle name="표준 3 3 2 2 2 4 4 3 2" xfId="25657"/>
    <cellStyle name="표준 3 3 2 2 2 4 4 3 3" xfId="42377"/>
    <cellStyle name="표준 3 3 2 2 2 4 4 4" xfId="12337"/>
    <cellStyle name="표준 3 3 2 2 2 4 4 4 2" xfId="29077"/>
    <cellStyle name="표준 3 3 2 2 2 4 4 4 3" xfId="45797"/>
    <cellStyle name="표준 3 3 2 2 2 4 4 5" xfId="15757"/>
    <cellStyle name="표준 3 3 2 2 2 4 4 5 2" xfId="32497"/>
    <cellStyle name="표준 3 3 2 2 2 4 4 5 3" xfId="49217"/>
    <cellStyle name="표준 3 3 2 2 2 4 4 6" xfId="19241"/>
    <cellStyle name="표준 3 3 2 2 2 4 4 7" xfId="35557"/>
    <cellStyle name="표준 3 3 2 2 2 4 5" xfId="3417"/>
    <cellStyle name="표준 3 3 2 2 2 4 5 2" xfId="6817"/>
    <cellStyle name="표준 3 3 2 2 2 4 5 2 2" xfId="23557"/>
    <cellStyle name="표준 3 3 2 2 2 4 5 2 3" xfId="40277"/>
    <cellStyle name="표준 3 3 2 2 2 4 5 3" xfId="10237"/>
    <cellStyle name="표준 3 3 2 2 2 4 5 3 2" xfId="26977"/>
    <cellStyle name="표준 3 3 2 2 2 4 5 3 3" xfId="43697"/>
    <cellStyle name="표준 3 3 2 2 2 4 5 4" xfId="13657"/>
    <cellStyle name="표준 3 3 2 2 2 4 5 4 2" xfId="30397"/>
    <cellStyle name="표준 3 3 2 2 2 4 5 4 3" xfId="47117"/>
    <cellStyle name="표준 3 3 2 2 2 4 5 5" xfId="17077"/>
    <cellStyle name="표준 3 3 2 2 2 4 5 5 2" xfId="33817"/>
    <cellStyle name="표준 3 3 2 2 2 4 5 5 3" xfId="50537"/>
    <cellStyle name="표준 3 3 2 2 2 4 5 6" xfId="20561"/>
    <cellStyle name="표준 3 3 2 2 2 4 5 7" xfId="36877"/>
    <cellStyle name="표준 3 3 2 2 2 4 6" xfId="4237"/>
    <cellStyle name="표준 3 3 2 2 2 4 6 2" xfId="7657"/>
    <cellStyle name="표준 3 3 2 2 2 4 6 2 2" xfId="24397"/>
    <cellStyle name="표준 3 3 2 2 2 4 6 2 3" xfId="41117"/>
    <cellStyle name="표준 3 3 2 2 2 4 6 3" xfId="11077"/>
    <cellStyle name="표준 3 3 2 2 2 4 6 3 2" xfId="27817"/>
    <cellStyle name="표준 3 3 2 2 2 4 6 3 3" xfId="44537"/>
    <cellStyle name="표준 3 3 2 2 2 4 6 4" xfId="14497"/>
    <cellStyle name="표준 3 3 2 2 2 4 6 4 2" xfId="31237"/>
    <cellStyle name="표준 3 3 2 2 2 4 6 4 3" xfId="47957"/>
    <cellStyle name="표준 3 3 2 2 2 4 6 5" xfId="17981"/>
    <cellStyle name="표준 3 3 2 2 2 4 6 6" xfId="37697"/>
    <cellStyle name="표준 3 3 2 2 2 4 7" xfId="3837"/>
    <cellStyle name="표준 3 3 2 2 2 4 7 2" xfId="20977"/>
    <cellStyle name="표준 3 3 2 2 2 4 7 3" xfId="37297"/>
    <cellStyle name="표준 3 3 2 2 2 4 8" xfId="7237"/>
    <cellStyle name="표준 3 3 2 2 2 4 8 2" xfId="23977"/>
    <cellStyle name="표준 3 3 2 2 2 4 8 3" xfId="40697"/>
    <cellStyle name="표준 3 3 2 2 2 4 9" xfId="10657"/>
    <cellStyle name="표준 3 3 2 2 2 4 9 2" xfId="27397"/>
    <cellStyle name="표준 3 3 2 2 2 4 9 3" xfId="44117"/>
    <cellStyle name="표준 3 3 2 2 2 5" xfId="770"/>
    <cellStyle name="표준 3 3 2 2 2 5 10" xfId="14037"/>
    <cellStyle name="표준 3 3 2 2 2 5 10 2" xfId="30777"/>
    <cellStyle name="표준 3 3 2 2 2 5 10 3" xfId="47497"/>
    <cellStyle name="표준 3 3 2 2 2 5 11" xfId="17521"/>
    <cellStyle name="표준 3 3 2 2 2 5 12" xfId="34257"/>
    <cellStyle name="표준 3 3 2 2 2 5 2" xfId="1077"/>
    <cellStyle name="표준 3 3 2 2 2 5 2 2" xfId="2357"/>
    <cellStyle name="표준 3 3 2 2 2 5 2 2 2" xfId="5757"/>
    <cellStyle name="표준 3 3 2 2 2 5 2 2 2 2" xfId="22497"/>
    <cellStyle name="표준 3 3 2 2 2 5 2 2 2 3" xfId="39217"/>
    <cellStyle name="표준 3 3 2 2 2 5 2 2 3" xfId="9177"/>
    <cellStyle name="표준 3 3 2 2 2 5 2 2 3 2" xfId="25917"/>
    <cellStyle name="표준 3 3 2 2 2 5 2 2 3 3" xfId="42637"/>
    <cellStyle name="표준 3 3 2 2 2 5 2 2 4" xfId="12597"/>
    <cellStyle name="표준 3 3 2 2 2 5 2 2 4 2" xfId="29337"/>
    <cellStyle name="표준 3 3 2 2 2 5 2 2 4 3" xfId="46057"/>
    <cellStyle name="표준 3 3 2 2 2 5 2 2 5" xfId="16017"/>
    <cellStyle name="표준 3 3 2 2 2 5 2 2 5 2" xfId="32757"/>
    <cellStyle name="표준 3 3 2 2 2 5 2 2 5 3" xfId="49477"/>
    <cellStyle name="표준 3 3 2 2 2 5 2 2 6" xfId="19501"/>
    <cellStyle name="표준 3 3 2 2 2 5 2 2 7" xfId="35817"/>
    <cellStyle name="표준 3 3 2 2 2 5 2 3" xfId="4477"/>
    <cellStyle name="표준 3 3 2 2 2 5 2 3 2" xfId="21217"/>
    <cellStyle name="표준 3 3 2 2 2 5 2 3 3" xfId="37937"/>
    <cellStyle name="표준 3 3 2 2 2 5 2 4" xfId="7897"/>
    <cellStyle name="표준 3 3 2 2 2 5 2 4 2" xfId="24637"/>
    <cellStyle name="표준 3 3 2 2 2 5 2 4 3" xfId="41357"/>
    <cellStyle name="표준 3 3 2 2 2 5 2 5" xfId="11317"/>
    <cellStyle name="표준 3 3 2 2 2 5 2 5 2" xfId="28057"/>
    <cellStyle name="표준 3 3 2 2 2 5 2 5 3" xfId="44777"/>
    <cellStyle name="표준 3 3 2 2 2 5 2 6" xfId="14737"/>
    <cellStyle name="표준 3 3 2 2 2 5 2 6 2" xfId="31477"/>
    <cellStyle name="표준 3 3 2 2 2 5 2 6 3" xfId="48197"/>
    <cellStyle name="표준 3 3 2 2 2 5 2 7" xfId="18221"/>
    <cellStyle name="표준 3 3 2 2 2 5 2 8" xfId="34537"/>
    <cellStyle name="표준 3 3 2 2 2 5 3" xfId="1637"/>
    <cellStyle name="표준 3 3 2 2 2 5 3 2" xfId="2917"/>
    <cellStyle name="표준 3 3 2 2 2 5 3 2 2" xfId="6317"/>
    <cellStyle name="표준 3 3 2 2 2 5 3 2 2 2" xfId="23057"/>
    <cellStyle name="표준 3 3 2 2 2 5 3 2 2 3" xfId="39777"/>
    <cellStyle name="표준 3 3 2 2 2 5 3 2 3" xfId="9737"/>
    <cellStyle name="표준 3 3 2 2 2 5 3 2 3 2" xfId="26477"/>
    <cellStyle name="표준 3 3 2 2 2 5 3 2 3 3" xfId="43197"/>
    <cellStyle name="표준 3 3 2 2 2 5 3 2 4" xfId="13157"/>
    <cellStyle name="표준 3 3 2 2 2 5 3 2 4 2" xfId="29897"/>
    <cellStyle name="표준 3 3 2 2 2 5 3 2 4 3" xfId="46617"/>
    <cellStyle name="표준 3 3 2 2 2 5 3 2 5" xfId="16577"/>
    <cellStyle name="표준 3 3 2 2 2 5 3 2 5 2" xfId="33317"/>
    <cellStyle name="표준 3 3 2 2 2 5 3 2 5 3" xfId="50037"/>
    <cellStyle name="표준 3 3 2 2 2 5 3 2 6" xfId="20061"/>
    <cellStyle name="표준 3 3 2 2 2 5 3 2 7" xfId="36377"/>
    <cellStyle name="표준 3 3 2 2 2 5 3 3" xfId="5037"/>
    <cellStyle name="표준 3 3 2 2 2 5 3 3 2" xfId="21777"/>
    <cellStyle name="표준 3 3 2 2 2 5 3 3 3" xfId="38497"/>
    <cellStyle name="표준 3 3 2 2 2 5 3 4" xfId="8457"/>
    <cellStyle name="표준 3 3 2 2 2 5 3 4 2" xfId="25197"/>
    <cellStyle name="표준 3 3 2 2 2 5 3 4 3" xfId="41917"/>
    <cellStyle name="표준 3 3 2 2 2 5 3 5" xfId="11877"/>
    <cellStyle name="표준 3 3 2 2 2 5 3 5 2" xfId="28617"/>
    <cellStyle name="표준 3 3 2 2 2 5 3 5 3" xfId="45337"/>
    <cellStyle name="표준 3 3 2 2 2 5 3 6" xfId="15297"/>
    <cellStyle name="표준 3 3 2 2 2 5 3 6 2" xfId="32037"/>
    <cellStyle name="표준 3 3 2 2 2 5 3 6 3" xfId="48757"/>
    <cellStyle name="표준 3 3 2 2 2 5 3 7" xfId="18781"/>
    <cellStyle name="표준 3 3 2 2 2 5 3 8" xfId="35097"/>
    <cellStyle name="표준 3 3 2 2 2 5 4" xfId="2057"/>
    <cellStyle name="표준 3 3 2 2 2 5 4 2" xfId="5457"/>
    <cellStyle name="표준 3 3 2 2 2 5 4 2 2" xfId="22197"/>
    <cellStyle name="표준 3 3 2 2 2 5 4 2 3" xfId="38917"/>
    <cellStyle name="표준 3 3 2 2 2 5 4 3" xfId="8877"/>
    <cellStyle name="표준 3 3 2 2 2 5 4 3 2" xfId="25617"/>
    <cellStyle name="표준 3 3 2 2 2 5 4 3 3" xfId="42337"/>
    <cellStyle name="표준 3 3 2 2 2 5 4 4" xfId="12297"/>
    <cellStyle name="표준 3 3 2 2 2 5 4 4 2" xfId="29037"/>
    <cellStyle name="표준 3 3 2 2 2 5 4 4 3" xfId="45757"/>
    <cellStyle name="표준 3 3 2 2 2 5 4 5" xfId="15717"/>
    <cellStyle name="표준 3 3 2 2 2 5 4 5 2" xfId="32457"/>
    <cellStyle name="표준 3 3 2 2 2 5 4 5 3" xfId="49177"/>
    <cellStyle name="표준 3 3 2 2 2 5 4 6" xfId="19201"/>
    <cellStyle name="표준 3 3 2 2 2 5 4 7" xfId="35517"/>
    <cellStyle name="표준 3 3 2 2 2 5 5" xfId="3377"/>
    <cellStyle name="표준 3 3 2 2 2 5 5 2" xfId="6777"/>
    <cellStyle name="표준 3 3 2 2 2 5 5 2 2" xfId="23517"/>
    <cellStyle name="표준 3 3 2 2 2 5 5 2 3" xfId="40237"/>
    <cellStyle name="표준 3 3 2 2 2 5 5 3" xfId="10197"/>
    <cellStyle name="표준 3 3 2 2 2 5 5 3 2" xfId="26937"/>
    <cellStyle name="표준 3 3 2 2 2 5 5 3 3" xfId="43657"/>
    <cellStyle name="표준 3 3 2 2 2 5 5 4" xfId="13617"/>
    <cellStyle name="표준 3 3 2 2 2 5 5 4 2" xfId="30357"/>
    <cellStyle name="표준 3 3 2 2 2 5 5 4 3" xfId="47077"/>
    <cellStyle name="표준 3 3 2 2 2 5 5 5" xfId="17037"/>
    <cellStyle name="표준 3 3 2 2 2 5 5 5 2" xfId="33777"/>
    <cellStyle name="표준 3 3 2 2 2 5 5 5 3" xfId="50497"/>
    <cellStyle name="표준 3 3 2 2 2 5 5 6" xfId="20521"/>
    <cellStyle name="표준 3 3 2 2 2 5 5 7" xfId="36837"/>
    <cellStyle name="표준 3 3 2 2 2 5 6" xfId="4197"/>
    <cellStyle name="표준 3 3 2 2 2 5 6 2" xfId="7617"/>
    <cellStyle name="표준 3 3 2 2 2 5 6 2 2" xfId="24357"/>
    <cellStyle name="표준 3 3 2 2 2 5 6 2 3" xfId="41077"/>
    <cellStyle name="표준 3 3 2 2 2 5 6 3" xfId="11037"/>
    <cellStyle name="표준 3 3 2 2 2 5 6 3 2" xfId="27777"/>
    <cellStyle name="표준 3 3 2 2 2 5 6 3 3" xfId="44497"/>
    <cellStyle name="표준 3 3 2 2 2 5 6 4" xfId="14457"/>
    <cellStyle name="표준 3 3 2 2 2 5 6 4 2" xfId="31197"/>
    <cellStyle name="표준 3 3 2 2 2 5 6 4 3" xfId="47917"/>
    <cellStyle name="표준 3 3 2 2 2 5 6 5" xfId="17941"/>
    <cellStyle name="표준 3 3 2 2 2 5 6 6" xfId="37657"/>
    <cellStyle name="표준 3 3 2 2 2 5 7" xfId="3797"/>
    <cellStyle name="표준 3 3 2 2 2 5 7 2" xfId="20937"/>
    <cellStyle name="표준 3 3 2 2 2 5 7 3" xfId="37257"/>
    <cellStyle name="표준 3 3 2 2 2 5 8" xfId="7197"/>
    <cellStyle name="표준 3 3 2 2 2 5 8 2" xfId="23937"/>
    <cellStyle name="표준 3 3 2 2 2 5 8 3" xfId="40657"/>
    <cellStyle name="표준 3 3 2 2 2 5 9" xfId="10617"/>
    <cellStyle name="표준 3 3 2 2 2 5 9 2" xfId="27357"/>
    <cellStyle name="표준 3 3 2 2 2 5 9 3" xfId="44077"/>
    <cellStyle name="표준 3 3 2 2 2 6" xfId="1037"/>
    <cellStyle name="표준 3 3 2 2 2 6 2" xfId="2317"/>
    <cellStyle name="표준 3 3 2 2 2 6 2 2" xfId="5717"/>
    <cellStyle name="표준 3 3 2 2 2 6 2 2 2" xfId="22457"/>
    <cellStyle name="표준 3 3 2 2 2 6 2 2 3" xfId="39177"/>
    <cellStyle name="표준 3 3 2 2 2 6 2 3" xfId="9137"/>
    <cellStyle name="표준 3 3 2 2 2 6 2 3 2" xfId="25877"/>
    <cellStyle name="표준 3 3 2 2 2 6 2 3 3" xfId="42597"/>
    <cellStyle name="표준 3 3 2 2 2 6 2 4" xfId="12557"/>
    <cellStyle name="표준 3 3 2 2 2 6 2 4 2" xfId="29297"/>
    <cellStyle name="표준 3 3 2 2 2 6 2 4 3" xfId="46017"/>
    <cellStyle name="표준 3 3 2 2 2 6 2 5" xfId="15977"/>
    <cellStyle name="표준 3 3 2 2 2 6 2 5 2" xfId="32717"/>
    <cellStyle name="표준 3 3 2 2 2 6 2 5 3" xfId="49437"/>
    <cellStyle name="표준 3 3 2 2 2 6 2 6" xfId="19461"/>
    <cellStyle name="표준 3 3 2 2 2 6 2 7" xfId="35777"/>
    <cellStyle name="표준 3 3 2 2 2 6 3" xfId="4437"/>
    <cellStyle name="표준 3 3 2 2 2 6 3 2" xfId="21177"/>
    <cellStyle name="표준 3 3 2 2 2 6 3 3" xfId="37897"/>
    <cellStyle name="표준 3 3 2 2 2 6 4" xfId="7857"/>
    <cellStyle name="표준 3 3 2 2 2 6 4 2" xfId="24597"/>
    <cellStyle name="표준 3 3 2 2 2 6 4 3" xfId="41317"/>
    <cellStyle name="표준 3 3 2 2 2 6 5" xfId="11277"/>
    <cellStyle name="표준 3 3 2 2 2 6 5 2" xfId="28017"/>
    <cellStyle name="표준 3 3 2 2 2 6 5 3" xfId="44737"/>
    <cellStyle name="표준 3 3 2 2 2 6 6" xfId="14697"/>
    <cellStyle name="표준 3 3 2 2 2 6 6 2" xfId="31437"/>
    <cellStyle name="표준 3 3 2 2 2 6 6 3" xfId="48157"/>
    <cellStyle name="표준 3 3 2 2 2 6 7" xfId="18181"/>
    <cellStyle name="표준 3 3 2 2 2 6 8" xfId="34497"/>
    <cellStyle name="표준 3 3 2 2 2 7" xfId="1457"/>
    <cellStyle name="표준 3 3 2 2 2 7 2" xfId="2737"/>
    <cellStyle name="표준 3 3 2 2 2 7 2 2" xfId="6137"/>
    <cellStyle name="표준 3 3 2 2 2 7 2 2 2" xfId="22877"/>
    <cellStyle name="표준 3 3 2 2 2 7 2 2 3" xfId="39597"/>
    <cellStyle name="표준 3 3 2 2 2 7 2 3" xfId="9557"/>
    <cellStyle name="표준 3 3 2 2 2 7 2 3 2" xfId="26297"/>
    <cellStyle name="표준 3 3 2 2 2 7 2 3 3" xfId="43017"/>
    <cellStyle name="표준 3 3 2 2 2 7 2 4" xfId="12977"/>
    <cellStyle name="표준 3 3 2 2 2 7 2 4 2" xfId="29717"/>
    <cellStyle name="표준 3 3 2 2 2 7 2 4 3" xfId="46437"/>
    <cellStyle name="표준 3 3 2 2 2 7 2 5" xfId="16397"/>
    <cellStyle name="표준 3 3 2 2 2 7 2 5 2" xfId="33137"/>
    <cellStyle name="표준 3 3 2 2 2 7 2 5 3" xfId="49857"/>
    <cellStyle name="표준 3 3 2 2 2 7 2 6" xfId="19881"/>
    <cellStyle name="표준 3 3 2 2 2 7 2 7" xfId="36197"/>
    <cellStyle name="표준 3 3 2 2 2 7 3" xfId="4857"/>
    <cellStyle name="표준 3 3 2 2 2 7 3 2" xfId="21597"/>
    <cellStyle name="표준 3 3 2 2 2 7 3 3" xfId="38317"/>
    <cellStyle name="표준 3 3 2 2 2 7 4" xfId="8277"/>
    <cellStyle name="표준 3 3 2 2 2 7 4 2" xfId="25017"/>
    <cellStyle name="표준 3 3 2 2 2 7 4 3" xfId="41737"/>
    <cellStyle name="표준 3 3 2 2 2 7 5" xfId="11697"/>
    <cellStyle name="표준 3 3 2 2 2 7 5 2" xfId="28437"/>
    <cellStyle name="표준 3 3 2 2 2 7 5 3" xfId="45157"/>
    <cellStyle name="표준 3 3 2 2 2 7 6" xfId="15117"/>
    <cellStyle name="표준 3 3 2 2 2 7 6 2" xfId="31857"/>
    <cellStyle name="표준 3 3 2 2 2 7 6 3" xfId="48577"/>
    <cellStyle name="표준 3 3 2 2 2 7 7" xfId="18601"/>
    <cellStyle name="표준 3 3 2 2 2 7 8" xfId="34917"/>
    <cellStyle name="표준 3 3 2 2 2 8" xfId="1877"/>
    <cellStyle name="표준 3 3 2 2 2 8 2" xfId="5277"/>
    <cellStyle name="표준 3 3 2 2 2 8 2 2" xfId="22017"/>
    <cellStyle name="표준 3 3 2 2 2 8 2 3" xfId="38737"/>
    <cellStyle name="표준 3 3 2 2 2 8 3" xfId="8697"/>
    <cellStyle name="표준 3 3 2 2 2 8 3 2" xfId="25437"/>
    <cellStyle name="표준 3 3 2 2 2 8 3 3" xfId="42157"/>
    <cellStyle name="표준 3 3 2 2 2 8 4" xfId="12117"/>
    <cellStyle name="표준 3 3 2 2 2 8 4 2" xfId="28857"/>
    <cellStyle name="표준 3 3 2 2 2 8 4 3" xfId="45577"/>
    <cellStyle name="표준 3 3 2 2 2 8 5" xfId="15537"/>
    <cellStyle name="표준 3 3 2 2 2 8 5 2" xfId="32277"/>
    <cellStyle name="표준 3 3 2 2 2 8 5 3" xfId="48997"/>
    <cellStyle name="표준 3 3 2 2 2 8 6" xfId="19021"/>
    <cellStyle name="표준 3 3 2 2 2 8 7" xfId="35337"/>
    <cellStyle name="표준 3 3 2 2 2 9" xfId="3157"/>
    <cellStyle name="표준 3 3 2 2 2 9 2" xfId="6557"/>
    <cellStyle name="표준 3 3 2 2 2 9 2 2" xfId="23297"/>
    <cellStyle name="표준 3 3 2 2 2 9 2 3" xfId="40017"/>
    <cellStyle name="표준 3 3 2 2 2 9 3" xfId="9977"/>
    <cellStyle name="표준 3 3 2 2 2 9 3 2" xfId="26717"/>
    <cellStyle name="표준 3 3 2 2 2 9 3 3" xfId="43437"/>
    <cellStyle name="표준 3 3 2 2 2 9 4" xfId="13397"/>
    <cellStyle name="표준 3 3 2 2 2 9 4 2" xfId="30137"/>
    <cellStyle name="표준 3 3 2 2 2 9 4 3" xfId="46857"/>
    <cellStyle name="표준 3 3 2 2 2 9 5" xfId="16817"/>
    <cellStyle name="표준 3 3 2 2 2 9 5 2" xfId="33557"/>
    <cellStyle name="표준 3 3 2 2 2 9 5 3" xfId="50277"/>
    <cellStyle name="표준 3 3 2 2 2 9 6" xfId="20301"/>
    <cellStyle name="표준 3 3 2 2 2 9 7" xfId="36617"/>
    <cellStyle name="표준 3 3 2 2 20" xfId="13840"/>
    <cellStyle name="표준 3 3 2 2 20 2" xfId="30580"/>
    <cellStyle name="표준 3 3 2 2 20 3" xfId="47300"/>
    <cellStyle name="표준 3 3 2 2 21" xfId="17257"/>
    <cellStyle name="표준 3 3 2 2 21 2" xfId="33997"/>
    <cellStyle name="표준 3 3 2 2 22" xfId="17277"/>
    <cellStyle name="표준 3 3 2 2 22 2" xfId="34017"/>
    <cellStyle name="표준 3 3 2 2 23" xfId="17321"/>
    <cellStyle name="표준 3 3 2 2 24" xfId="20737"/>
    <cellStyle name="표준 3 3 2 2 25" xfId="34057"/>
    <cellStyle name="표준 3 3 2 2 3" xfId="610"/>
    <cellStyle name="표준 3 3 2 2 3 10" xfId="10457"/>
    <cellStyle name="표준 3 3 2 2 3 10 2" xfId="27197"/>
    <cellStyle name="표준 3 3 2 2 3 10 3" xfId="43917"/>
    <cellStyle name="표준 3 3 2 2 3 11" xfId="13877"/>
    <cellStyle name="표준 3 3 2 2 3 11 2" xfId="30617"/>
    <cellStyle name="표준 3 3 2 2 3 11 3" xfId="47337"/>
    <cellStyle name="표준 3 3 2 2 3 12" xfId="17361"/>
    <cellStyle name="표준 3 3 2 2 3 13" xfId="34097"/>
    <cellStyle name="표준 3 3 2 2 3 2" xfId="830"/>
    <cellStyle name="표준 3 3 2 2 3 2 10" xfId="14097"/>
    <cellStyle name="표준 3 3 2 2 3 2 10 2" xfId="30837"/>
    <cellStyle name="표준 3 3 2 2 3 2 10 3" xfId="47557"/>
    <cellStyle name="표준 3 3 2 2 3 2 11" xfId="17581"/>
    <cellStyle name="표준 3 3 2 2 3 2 12" xfId="34317"/>
    <cellStyle name="표준 3 3 2 2 3 2 2" xfId="1297"/>
    <cellStyle name="표준 3 3 2 2 3 2 2 2" xfId="2577"/>
    <cellStyle name="표준 3 3 2 2 3 2 2 2 2" xfId="5977"/>
    <cellStyle name="표준 3 3 2 2 3 2 2 2 2 2" xfId="22717"/>
    <cellStyle name="표준 3 3 2 2 3 2 2 2 2 3" xfId="39437"/>
    <cellStyle name="표준 3 3 2 2 3 2 2 2 3" xfId="9397"/>
    <cellStyle name="표준 3 3 2 2 3 2 2 2 3 2" xfId="26137"/>
    <cellStyle name="표준 3 3 2 2 3 2 2 2 3 3" xfId="42857"/>
    <cellStyle name="표준 3 3 2 2 3 2 2 2 4" xfId="12817"/>
    <cellStyle name="표준 3 3 2 2 3 2 2 2 4 2" xfId="29557"/>
    <cellStyle name="표준 3 3 2 2 3 2 2 2 4 3" xfId="46277"/>
    <cellStyle name="표준 3 3 2 2 3 2 2 2 5" xfId="16237"/>
    <cellStyle name="표준 3 3 2 2 3 2 2 2 5 2" xfId="32977"/>
    <cellStyle name="표준 3 3 2 2 3 2 2 2 5 3" xfId="49697"/>
    <cellStyle name="표준 3 3 2 2 3 2 2 2 6" xfId="19721"/>
    <cellStyle name="표준 3 3 2 2 3 2 2 2 7" xfId="36037"/>
    <cellStyle name="표준 3 3 2 2 3 2 2 3" xfId="4697"/>
    <cellStyle name="표준 3 3 2 2 3 2 2 3 2" xfId="21437"/>
    <cellStyle name="표준 3 3 2 2 3 2 2 3 3" xfId="38157"/>
    <cellStyle name="표준 3 3 2 2 3 2 2 4" xfId="8117"/>
    <cellStyle name="표준 3 3 2 2 3 2 2 4 2" xfId="24857"/>
    <cellStyle name="표준 3 3 2 2 3 2 2 4 3" xfId="41577"/>
    <cellStyle name="표준 3 3 2 2 3 2 2 5" xfId="11537"/>
    <cellStyle name="표준 3 3 2 2 3 2 2 5 2" xfId="28277"/>
    <cellStyle name="표준 3 3 2 2 3 2 2 5 3" xfId="44997"/>
    <cellStyle name="표준 3 3 2 2 3 2 2 6" xfId="14957"/>
    <cellStyle name="표준 3 3 2 2 3 2 2 6 2" xfId="31697"/>
    <cellStyle name="표준 3 3 2 2 3 2 2 6 3" xfId="48417"/>
    <cellStyle name="표준 3 3 2 2 3 2 2 7" xfId="18441"/>
    <cellStyle name="표준 3 3 2 2 3 2 2 8" xfId="34757"/>
    <cellStyle name="표준 3 3 2 2 3 2 3" xfId="1697"/>
    <cellStyle name="표준 3 3 2 2 3 2 3 2" xfId="2977"/>
    <cellStyle name="표준 3 3 2 2 3 2 3 2 2" xfId="6377"/>
    <cellStyle name="표준 3 3 2 2 3 2 3 2 2 2" xfId="23117"/>
    <cellStyle name="표준 3 3 2 2 3 2 3 2 2 3" xfId="39837"/>
    <cellStyle name="표준 3 3 2 2 3 2 3 2 3" xfId="9797"/>
    <cellStyle name="표준 3 3 2 2 3 2 3 2 3 2" xfId="26537"/>
    <cellStyle name="표준 3 3 2 2 3 2 3 2 3 3" xfId="43257"/>
    <cellStyle name="표준 3 3 2 2 3 2 3 2 4" xfId="13217"/>
    <cellStyle name="표준 3 3 2 2 3 2 3 2 4 2" xfId="29957"/>
    <cellStyle name="표준 3 3 2 2 3 2 3 2 4 3" xfId="46677"/>
    <cellStyle name="표준 3 3 2 2 3 2 3 2 5" xfId="16637"/>
    <cellStyle name="표준 3 3 2 2 3 2 3 2 5 2" xfId="33377"/>
    <cellStyle name="표준 3 3 2 2 3 2 3 2 5 3" xfId="50097"/>
    <cellStyle name="표준 3 3 2 2 3 2 3 2 6" xfId="20121"/>
    <cellStyle name="표준 3 3 2 2 3 2 3 2 7" xfId="36437"/>
    <cellStyle name="표준 3 3 2 2 3 2 3 3" xfId="5097"/>
    <cellStyle name="표준 3 3 2 2 3 2 3 3 2" xfId="21837"/>
    <cellStyle name="표준 3 3 2 2 3 2 3 3 3" xfId="38557"/>
    <cellStyle name="표준 3 3 2 2 3 2 3 4" xfId="8517"/>
    <cellStyle name="표준 3 3 2 2 3 2 3 4 2" xfId="25257"/>
    <cellStyle name="표준 3 3 2 2 3 2 3 4 3" xfId="41977"/>
    <cellStyle name="표준 3 3 2 2 3 2 3 5" xfId="11937"/>
    <cellStyle name="표준 3 3 2 2 3 2 3 5 2" xfId="28677"/>
    <cellStyle name="표준 3 3 2 2 3 2 3 5 3" xfId="45397"/>
    <cellStyle name="표준 3 3 2 2 3 2 3 6" xfId="15357"/>
    <cellStyle name="표준 3 3 2 2 3 2 3 6 2" xfId="32097"/>
    <cellStyle name="표준 3 3 2 2 3 2 3 6 3" xfId="48817"/>
    <cellStyle name="표준 3 3 2 2 3 2 3 7" xfId="18841"/>
    <cellStyle name="표준 3 3 2 2 3 2 3 8" xfId="35157"/>
    <cellStyle name="표준 3 3 2 2 3 2 4" xfId="2117"/>
    <cellStyle name="표준 3 3 2 2 3 2 4 2" xfId="5517"/>
    <cellStyle name="표준 3 3 2 2 3 2 4 2 2" xfId="22257"/>
    <cellStyle name="표준 3 3 2 2 3 2 4 2 3" xfId="38977"/>
    <cellStyle name="표준 3 3 2 2 3 2 4 3" xfId="8937"/>
    <cellStyle name="표준 3 3 2 2 3 2 4 3 2" xfId="25677"/>
    <cellStyle name="표준 3 3 2 2 3 2 4 3 3" xfId="42397"/>
    <cellStyle name="표준 3 3 2 2 3 2 4 4" xfId="12357"/>
    <cellStyle name="표준 3 3 2 2 3 2 4 4 2" xfId="29097"/>
    <cellStyle name="표준 3 3 2 2 3 2 4 4 3" xfId="45817"/>
    <cellStyle name="표준 3 3 2 2 3 2 4 5" xfId="15777"/>
    <cellStyle name="표준 3 3 2 2 3 2 4 5 2" xfId="32517"/>
    <cellStyle name="표준 3 3 2 2 3 2 4 5 3" xfId="49237"/>
    <cellStyle name="표준 3 3 2 2 3 2 4 6" xfId="19261"/>
    <cellStyle name="표준 3 3 2 2 3 2 4 7" xfId="35577"/>
    <cellStyle name="표준 3 3 2 2 3 2 5" xfId="3437"/>
    <cellStyle name="표준 3 3 2 2 3 2 5 2" xfId="6837"/>
    <cellStyle name="표준 3 3 2 2 3 2 5 2 2" xfId="23577"/>
    <cellStyle name="표준 3 3 2 2 3 2 5 2 3" xfId="40297"/>
    <cellStyle name="표준 3 3 2 2 3 2 5 3" xfId="10257"/>
    <cellStyle name="표준 3 3 2 2 3 2 5 3 2" xfId="26997"/>
    <cellStyle name="표준 3 3 2 2 3 2 5 3 3" xfId="43717"/>
    <cellStyle name="표준 3 3 2 2 3 2 5 4" xfId="13677"/>
    <cellStyle name="표준 3 3 2 2 3 2 5 4 2" xfId="30417"/>
    <cellStyle name="표준 3 3 2 2 3 2 5 4 3" xfId="47137"/>
    <cellStyle name="표준 3 3 2 2 3 2 5 5" xfId="17097"/>
    <cellStyle name="표준 3 3 2 2 3 2 5 5 2" xfId="33837"/>
    <cellStyle name="표준 3 3 2 2 3 2 5 5 3" xfId="50557"/>
    <cellStyle name="표준 3 3 2 2 3 2 5 6" xfId="20581"/>
    <cellStyle name="표준 3 3 2 2 3 2 5 7" xfId="36897"/>
    <cellStyle name="표준 3 3 2 2 3 2 6" xfId="4257"/>
    <cellStyle name="표준 3 3 2 2 3 2 6 2" xfId="7677"/>
    <cellStyle name="표준 3 3 2 2 3 2 6 2 2" xfId="24417"/>
    <cellStyle name="표준 3 3 2 2 3 2 6 2 3" xfId="41137"/>
    <cellStyle name="표준 3 3 2 2 3 2 6 3" xfId="11097"/>
    <cellStyle name="표준 3 3 2 2 3 2 6 3 2" xfId="27837"/>
    <cellStyle name="표준 3 3 2 2 3 2 6 3 3" xfId="44557"/>
    <cellStyle name="표준 3 3 2 2 3 2 6 4" xfId="14517"/>
    <cellStyle name="표준 3 3 2 2 3 2 6 4 2" xfId="31257"/>
    <cellStyle name="표준 3 3 2 2 3 2 6 4 3" xfId="47977"/>
    <cellStyle name="표준 3 3 2 2 3 2 6 5" xfId="18001"/>
    <cellStyle name="표준 3 3 2 2 3 2 6 6" xfId="37717"/>
    <cellStyle name="표준 3 3 2 2 3 2 7" xfId="3857"/>
    <cellStyle name="표준 3 3 2 2 3 2 7 2" xfId="20997"/>
    <cellStyle name="표준 3 3 2 2 3 2 7 3" xfId="37317"/>
    <cellStyle name="표준 3 3 2 2 3 2 8" xfId="7257"/>
    <cellStyle name="표준 3 3 2 2 3 2 8 2" xfId="23997"/>
    <cellStyle name="표준 3 3 2 2 3 2 8 3" xfId="40717"/>
    <cellStyle name="표준 3 3 2 2 3 2 9" xfId="10677"/>
    <cellStyle name="표준 3 3 2 2 3 2 9 2" xfId="27417"/>
    <cellStyle name="표준 3 3 2 2 3 2 9 3" xfId="44137"/>
    <cellStyle name="표준 3 3 2 2 3 3" xfId="1137"/>
    <cellStyle name="표준 3 3 2 2 3 3 2" xfId="2417"/>
    <cellStyle name="표준 3 3 2 2 3 3 2 2" xfId="5817"/>
    <cellStyle name="표준 3 3 2 2 3 3 2 2 2" xfId="22557"/>
    <cellStyle name="표준 3 3 2 2 3 3 2 2 3" xfId="39277"/>
    <cellStyle name="표준 3 3 2 2 3 3 2 3" xfId="9237"/>
    <cellStyle name="표준 3 3 2 2 3 3 2 3 2" xfId="25977"/>
    <cellStyle name="표준 3 3 2 2 3 3 2 3 3" xfId="42697"/>
    <cellStyle name="표준 3 3 2 2 3 3 2 4" xfId="12657"/>
    <cellStyle name="표준 3 3 2 2 3 3 2 4 2" xfId="29397"/>
    <cellStyle name="표준 3 3 2 2 3 3 2 4 3" xfId="46117"/>
    <cellStyle name="표준 3 3 2 2 3 3 2 5" xfId="16077"/>
    <cellStyle name="표준 3 3 2 2 3 3 2 5 2" xfId="32817"/>
    <cellStyle name="표준 3 3 2 2 3 3 2 5 3" xfId="49537"/>
    <cellStyle name="표준 3 3 2 2 3 3 2 6" xfId="19561"/>
    <cellStyle name="표준 3 3 2 2 3 3 2 7" xfId="35877"/>
    <cellStyle name="표준 3 3 2 2 3 3 3" xfId="4537"/>
    <cellStyle name="표준 3 3 2 2 3 3 3 2" xfId="21277"/>
    <cellStyle name="표준 3 3 2 2 3 3 3 3" xfId="37997"/>
    <cellStyle name="표준 3 3 2 2 3 3 4" xfId="7957"/>
    <cellStyle name="표준 3 3 2 2 3 3 4 2" xfId="24697"/>
    <cellStyle name="표준 3 3 2 2 3 3 4 3" xfId="41417"/>
    <cellStyle name="표준 3 3 2 2 3 3 5" xfId="11377"/>
    <cellStyle name="표준 3 3 2 2 3 3 5 2" xfId="28117"/>
    <cellStyle name="표준 3 3 2 2 3 3 5 3" xfId="44837"/>
    <cellStyle name="표준 3 3 2 2 3 3 6" xfId="14797"/>
    <cellStyle name="표준 3 3 2 2 3 3 6 2" xfId="31537"/>
    <cellStyle name="표준 3 3 2 2 3 3 6 3" xfId="48257"/>
    <cellStyle name="표준 3 3 2 2 3 3 7" xfId="18281"/>
    <cellStyle name="표준 3 3 2 2 3 3 8" xfId="34597"/>
    <cellStyle name="표준 3 3 2 2 3 4" xfId="1477"/>
    <cellStyle name="표준 3 3 2 2 3 4 2" xfId="2757"/>
    <cellStyle name="표준 3 3 2 2 3 4 2 2" xfId="6157"/>
    <cellStyle name="표준 3 3 2 2 3 4 2 2 2" xfId="22897"/>
    <cellStyle name="표준 3 3 2 2 3 4 2 2 3" xfId="39617"/>
    <cellStyle name="표준 3 3 2 2 3 4 2 3" xfId="9577"/>
    <cellStyle name="표준 3 3 2 2 3 4 2 3 2" xfId="26317"/>
    <cellStyle name="표준 3 3 2 2 3 4 2 3 3" xfId="43037"/>
    <cellStyle name="표준 3 3 2 2 3 4 2 4" xfId="12997"/>
    <cellStyle name="표준 3 3 2 2 3 4 2 4 2" xfId="29737"/>
    <cellStyle name="표준 3 3 2 2 3 4 2 4 3" xfId="46457"/>
    <cellStyle name="표준 3 3 2 2 3 4 2 5" xfId="16417"/>
    <cellStyle name="표준 3 3 2 2 3 4 2 5 2" xfId="33157"/>
    <cellStyle name="표준 3 3 2 2 3 4 2 5 3" xfId="49877"/>
    <cellStyle name="표준 3 3 2 2 3 4 2 6" xfId="19901"/>
    <cellStyle name="표준 3 3 2 2 3 4 2 7" xfId="36217"/>
    <cellStyle name="표준 3 3 2 2 3 4 3" xfId="4877"/>
    <cellStyle name="표준 3 3 2 2 3 4 3 2" xfId="21617"/>
    <cellStyle name="표준 3 3 2 2 3 4 3 3" xfId="38337"/>
    <cellStyle name="표준 3 3 2 2 3 4 4" xfId="8297"/>
    <cellStyle name="표준 3 3 2 2 3 4 4 2" xfId="25037"/>
    <cellStyle name="표준 3 3 2 2 3 4 4 3" xfId="41757"/>
    <cellStyle name="표준 3 3 2 2 3 4 5" xfId="11717"/>
    <cellStyle name="표준 3 3 2 2 3 4 5 2" xfId="28457"/>
    <cellStyle name="표준 3 3 2 2 3 4 5 3" xfId="45177"/>
    <cellStyle name="표준 3 3 2 2 3 4 6" xfId="15137"/>
    <cellStyle name="표준 3 3 2 2 3 4 6 2" xfId="31877"/>
    <cellStyle name="표준 3 3 2 2 3 4 6 3" xfId="48597"/>
    <cellStyle name="표준 3 3 2 2 3 4 7" xfId="18621"/>
    <cellStyle name="표준 3 3 2 2 3 4 8" xfId="34937"/>
    <cellStyle name="표준 3 3 2 2 3 5" xfId="1897"/>
    <cellStyle name="표준 3 3 2 2 3 5 2" xfId="5297"/>
    <cellStyle name="표준 3 3 2 2 3 5 2 2" xfId="22037"/>
    <cellStyle name="표준 3 3 2 2 3 5 2 3" xfId="38757"/>
    <cellStyle name="표준 3 3 2 2 3 5 3" xfId="8717"/>
    <cellStyle name="표준 3 3 2 2 3 5 3 2" xfId="25457"/>
    <cellStyle name="표준 3 3 2 2 3 5 3 3" xfId="42177"/>
    <cellStyle name="표준 3 3 2 2 3 5 4" xfId="12137"/>
    <cellStyle name="표준 3 3 2 2 3 5 4 2" xfId="28877"/>
    <cellStyle name="표준 3 3 2 2 3 5 4 3" xfId="45597"/>
    <cellStyle name="표준 3 3 2 2 3 5 5" xfId="15557"/>
    <cellStyle name="표준 3 3 2 2 3 5 5 2" xfId="32297"/>
    <cellStyle name="표준 3 3 2 2 3 5 5 3" xfId="49017"/>
    <cellStyle name="표준 3 3 2 2 3 5 6" xfId="19041"/>
    <cellStyle name="표준 3 3 2 2 3 5 7" xfId="35357"/>
    <cellStyle name="표준 3 3 2 2 3 6" xfId="3217"/>
    <cellStyle name="표준 3 3 2 2 3 6 2" xfId="6617"/>
    <cellStyle name="표준 3 3 2 2 3 6 2 2" xfId="23357"/>
    <cellStyle name="표준 3 3 2 2 3 6 2 3" xfId="40077"/>
    <cellStyle name="표준 3 3 2 2 3 6 3" xfId="10037"/>
    <cellStyle name="표준 3 3 2 2 3 6 3 2" xfId="26777"/>
    <cellStyle name="표준 3 3 2 2 3 6 3 3" xfId="43497"/>
    <cellStyle name="표준 3 3 2 2 3 6 4" xfId="13457"/>
    <cellStyle name="표준 3 3 2 2 3 6 4 2" xfId="30197"/>
    <cellStyle name="표준 3 3 2 2 3 6 4 3" xfId="46917"/>
    <cellStyle name="표준 3 3 2 2 3 6 5" xfId="16877"/>
    <cellStyle name="표준 3 3 2 2 3 6 5 2" xfId="33617"/>
    <cellStyle name="표준 3 3 2 2 3 6 5 3" xfId="50337"/>
    <cellStyle name="표준 3 3 2 2 3 6 6" xfId="20361"/>
    <cellStyle name="표준 3 3 2 2 3 6 7" xfId="36677"/>
    <cellStyle name="표준 3 3 2 2 3 7" xfId="4037"/>
    <cellStyle name="표준 3 3 2 2 3 7 2" xfId="7457"/>
    <cellStyle name="표준 3 3 2 2 3 7 2 2" xfId="24197"/>
    <cellStyle name="표준 3 3 2 2 3 7 2 3" xfId="40917"/>
    <cellStyle name="표준 3 3 2 2 3 7 3" xfId="10877"/>
    <cellStyle name="표준 3 3 2 2 3 7 3 2" xfId="27617"/>
    <cellStyle name="표준 3 3 2 2 3 7 3 3" xfId="44337"/>
    <cellStyle name="표준 3 3 2 2 3 7 4" xfId="14297"/>
    <cellStyle name="표준 3 3 2 2 3 7 4 2" xfId="31037"/>
    <cellStyle name="표준 3 3 2 2 3 7 4 3" xfId="47757"/>
    <cellStyle name="표준 3 3 2 2 3 7 5" xfId="17781"/>
    <cellStyle name="표준 3 3 2 2 3 7 6" xfId="37497"/>
    <cellStyle name="표준 3 3 2 2 3 8" xfId="3637"/>
    <cellStyle name="표준 3 3 2 2 3 8 2" xfId="20777"/>
    <cellStyle name="표준 3 3 2 2 3 8 3" xfId="37097"/>
    <cellStyle name="표준 3 3 2 2 3 9" xfId="7037"/>
    <cellStyle name="표준 3 3 2 2 3 9 2" xfId="23777"/>
    <cellStyle name="표준 3 3 2 2 3 9 3" xfId="40497"/>
    <cellStyle name="표준 3 3 2 2 4" xfId="630"/>
    <cellStyle name="표준 3 3 2 2 4 10" xfId="10477"/>
    <cellStyle name="표준 3 3 2 2 4 10 2" xfId="27217"/>
    <cellStyle name="표준 3 3 2 2 4 10 3" xfId="43937"/>
    <cellStyle name="표준 3 3 2 2 4 11" xfId="13897"/>
    <cellStyle name="표준 3 3 2 2 4 11 2" xfId="30637"/>
    <cellStyle name="표준 3 3 2 2 4 11 3" xfId="47357"/>
    <cellStyle name="표준 3 3 2 2 4 12" xfId="17381"/>
    <cellStyle name="표준 3 3 2 2 4 13" xfId="34117"/>
    <cellStyle name="표준 3 3 2 2 4 2" xfId="850"/>
    <cellStyle name="표준 3 3 2 2 4 2 10" xfId="14117"/>
    <cellStyle name="표준 3 3 2 2 4 2 10 2" xfId="30857"/>
    <cellStyle name="표준 3 3 2 2 4 2 10 3" xfId="47577"/>
    <cellStyle name="표준 3 3 2 2 4 2 11" xfId="17601"/>
    <cellStyle name="표준 3 3 2 2 4 2 12" xfId="34337"/>
    <cellStyle name="표준 3 3 2 2 4 2 2" xfId="1317"/>
    <cellStyle name="표준 3 3 2 2 4 2 2 2" xfId="2597"/>
    <cellStyle name="표준 3 3 2 2 4 2 2 2 2" xfId="5997"/>
    <cellStyle name="표준 3 3 2 2 4 2 2 2 2 2" xfId="22737"/>
    <cellStyle name="표준 3 3 2 2 4 2 2 2 2 3" xfId="39457"/>
    <cellStyle name="표준 3 3 2 2 4 2 2 2 3" xfId="9417"/>
    <cellStyle name="표준 3 3 2 2 4 2 2 2 3 2" xfId="26157"/>
    <cellStyle name="표준 3 3 2 2 4 2 2 2 3 3" xfId="42877"/>
    <cellStyle name="표준 3 3 2 2 4 2 2 2 4" xfId="12837"/>
    <cellStyle name="표준 3 3 2 2 4 2 2 2 4 2" xfId="29577"/>
    <cellStyle name="표준 3 3 2 2 4 2 2 2 4 3" xfId="46297"/>
    <cellStyle name="표준 3 3 2 2 4 2 2 2 5" xfId="16257"/>
    <cellStyle name="표준 3 3 2 2 4 2 2 2 5 2" xfId="32997"/>
    <cellStyle name="표준 3 3 2 2 4 2 2 2 5 3" xfId="49717"/>
    <cellStyle name="표준 3 3 2 2 4 2 2 2 6" xfId="19741"/>
    <cellStyle name="표준 3 3 2 2 4 2 2 2 7" xfId="36057"/>
    <cellStyle name="표준 3 3 2 2 4 2 2 3" xfId="4717"/>
    <cellStyle name="표준 3 3 2 2 4 2 2 3 2" xfId="21457"/>
    <cellStyle name="표준 3 3 2 2 4 2 2 3 3" xfId="38177"/>
    <cellStyle name="표준 3 3 2 2 4 2 2 4" xfId="8137"/>
    <cellStyle name="표준 3 3 2 2 4 2 2 4 2" xfId="24877"/>
    <cellStyle name="표준 3 3 2 2 4 2 2 4 3" xfId="41597"/>
    <cellStyle name="표준 3 3 2 2 4 2 2 5" xfId="11557"/>
    <cellStyle name="표준 3 3 2 2 4 2 2 5 2" xfId="28297"/>
    <cellStyle name="표준 3 3 2 2 4 2 2 5 3" xfId="45017"/>
    <cellStyle name="표준 3 3 2 2 4 2 2 6" xfId="14977"/>
    <cellStyle name="표준 3 3 2 2 4 2 2 6 2" xfId="31717"/>
    <cellStyle name="표준 3 3 2 2 4 2 2 6 3" xfId="48437"/>
    <cellStyle name="표준 3 3 2 2 4 2 2 7" xfId="18461"/>
    <cellStyle name="표준 3 3 2 2 4 2 2 8" xfId="34777"/>
    <cellStyle name="표준 3 3 2 2 4 2 3" xfId="1717"/>
    <cellStyle name="표준 3 3 2 2 4 2 3 2" xfId="2997"/>
    <cellStyle name="표준 3 3 2 2 4 2 3 2 2" xfId="6397"/>
    <cellStyle name="표준 3 3 2 2 4 2 3 2 2 2" xfId="23137"/>
    <cellStyle name="표준 3 3 2 2 4 2 3 2 2 3" xfId="39857"/>
    <cellStyle name="표준 3 3 2 2 4 2 3 2 3" xfId="9817"/>
    <cellStyle name="표준 3 3 2 2 4 2 3 2 3 2" xfId="26557"/>
    <cellStyle name="표준 3 3 2 2 4 2 3 2 3 3" xfId="43277"/>
    <cellStyle name="표준 3 3 2 2 4 2 3 2 4" xfId="13237"/>
    <cellStyle name="표준 3 3 2 2 4 2 3 2 4 2" xfId="29977"/>
    <cellStyle name="표준 3 3 2 2 4 2 3 2 4 3" xfId="46697"/>
    <cellStyle name="표준 3 3 2 2 4 2 3 2 5" xfId="16657"/>
    <cellStyle name="표준 3 3 2 2 4 2 3 2 5 2" xfId="33397"/>
    <cellStyle name="표준 3 3 2 2 4 2 3 2 5 3" xfId="50117"/>
    <cellStyle name="표준 3 3 2 2 4 2 3 2 6" xfId="20141"/>
    <cellStyle name="표준 3 3 2 2 4 2 3 2 7" xfId="36457"/>
    <cellStyle name="표준 3 3 2 2 4 2 3 3" xfId="5117"/>
    <cellStyle name="표준 3 3 2 2 4 2 3 3 2" xfId="21857"/>
    <cellStyle name="표준 3 3 2 2 4 2 3 3 3" xfId="38577"/>
    <cellStyle name="표준 3 3 2 2 4 2 3 4" xfId="8537"/>
    <cellStyle name="표준 3 3 2 2 4 2 3 4 2" xfId="25277"/>
    <cellStyle name="표준 3 3 2 2 4 2 3 4 3" xfId="41997"/>
    <cellStyle name="표준 3 3 2 2 4 2 3 5" xfId="11957"/>
    <cellStyle name="표준 3 3 2 2 4 2 3 5 2" xfId="28697"/>
    <cellStyle name="표준 3 3 2 2 4 2 3 5 3" xfId="45417"/>
    <cellStyle name="표준 3 3 2 2 4 2 3 6" xfId="15377"/>
    <cellStyle name="표준 3 3 2 2 4 2 3 6 2" xfId="32117"/>
    <cellStyle name="표준 3 3 2 2 4 2 3 6 3" xfId="48837"/>
    <cellStyle name="표준 3 3 2 2 4 2 3 7" xfId="18861"/>
    <cellStyle name="표준 3 3 2 2 4 2 3 8" xfId="35177"/>
    <cellStyle name="표준 3 3 2 2 4 2 4" xfId="2137"/>
    <cellStyle name="표준 3 3 2 2 4 2 4 2" xfId="5537"/>
    <cellStyle name="표준 3 3 2 2 4 2 4 2 2" xfId="22277"/>
    <cellStyle name="표준 3 3 2 2 4 2 4 2 3" xfId="38997"/>
    <cellStyle name="표준 3 3 2 2 4 2 4 3" xfId="8957"/>
    <cellStyle name="표준 3 3 2 2 4 2 4 3 2" xfId="25697"/>
    <cellStyle name="표준 3 3 2 2 4 2 4 3 3" xfId="42417"/>
    <cellStyle name="표준 3 3 2 2 4 2 4 4" xfId="12377"/>
    <cellStyle name="표준 3 3 2 2 4 2 4 4 2" xfId="29117"/>
    <cellStyle name="표준 3 3 2 2 4 2 4 4 3" xfId="45837"/>
    <cellStyle name="표준 3 3 2 2 4 2 4 5" xfId="15797"/>
    <cellStyle name="표준 3 3 2 2 4 2 4 5 2" xfId="32537"/>
    <cellStyle name="표준 3 3 2 2 4 2 4 5 3" xfId="49257"/>
    <cellStyle name="표준 3 3 2 2 4 2 4 6" xfId="19281"/>
    <cellStyle name="표준 3 3 2 2 4 2 4 7" xfId="35597"/>
    <cellStyle name="표준 3 3 2 2 4 2 5" xfId="3457"/>
    <cellStyle name="표준 3 3 2 2 4 2 5 2" xfId="6857"/>
    <cellStyle name="표준 3 3 2 2 4 2 5 2 2" xfId="23597"/>
    <cellStyle name="표준 3 3 2 2 4 2 5 2 3" xfId="40317"/>
    <cellStyle name="표준 3 3 2 2 4 2 5 3" xfId="10277"/>
    <cellStyle name="표준 3 3 2 2 4 2 5 3 2" xfId="27017"/>
    <cellStyle name="표준 3 3 2 2 4 2 5 3 3" xfId="43737"/>
    <cellStyle name="표준 3 3 2 2 4 2 5 4" xfId="13697"/>
    <cellStyle name="표준 3 3 2 2 4 2 5 4 2" xfId="30437"/>
    <cellStyle name="표준 3 3 2 2 4 2 5 4 3" xfId="47157"/>
    <cellStyle name="표준 3 3 2 2 4 2 5 5" xfId="17117"/>
    <cellStyle name="표준 3 3 2 2 4 2 5 5 2" xfId="33857"/>
    <cellStyle name="표준 3 3 2 2 4 2 5 5 3" xfId="50577"/>
    <cellStyle name="표준 3 3 2 2 4 2 5 6" xfId="20601"/>
    <cellStyle name="표준 3 3 2 2 4 2 5 7" xfId="36917"/>
    <cellStyle name="표준 3 3 2 2 4 2 6" xfId="4277"/>
    <cellStyle name="표준 3 3 2 2 4 2 6 2" xfId="7697"/>
    <cellStyle name="표준 3 3 2 2 4 2 6 2 2" xfId="24437"/>
    <cellStyle name="표준 3 3 2 2 4 2 6 2 3" xfId="41157"/>
    <cellStyle name="표준 3 3 2 2 4 2 6 3" xfId="11117"/>
    <cellStyle name="표준 3 3 2 2 4 2 6 3 2" xfId="27857"/>
    <cellStyle name="표준 3 3 2 2 4 2 6 3 3" xfId="44577"/>
    <cellStyle name="표준 3 3 2 2 4 2 6 4" xfId="14537"/>
    <cellStyle name="표준 3 3 2 2 4 2 6 4 2" xfId="31277"/>
    <cellStyle name="표준 3 3 2 2 4 2 6 4 3" xfId="47997"/>
    <cellStyle name="표준 3 3 2 2 4 2 6 5" xfId="18021"/>
    <cellStyle name="표준 3 3 2 2 4 2 6 6" xfId="37737"/>
    <cellStyle name="표준 3 3 2 2 4 2 7" xfId="3877"/>
    <cellStyle name="표준 3 3 2 2 4 2 7 2" xfId="21017"/>
    <cellStyle name="표준 3 3 2 2 4 2 7 3" xfId="37337"/>
    <cellStyle name="표준 3 3 2 2 4 2 8" xfId="7277"/>
    <cellStyle name="표준 3 3 2 2 4 2 8 2" xfId="24017"/>
    <cellStyle name="표준 3 3 2 2 4 2 8 3" xfId="40737"/>
    <cellStyle name="표준 3 3 2 2 4 2 9" xfId="10697"/>
    <cellStyle name="표준 3 3 2 2 4 2 9 2" xfId="27437"/>
    <cellStyle name="표준 3 3 2 2 4 2 9 3" xfId="44157"/>
    <cellStyle name="표준 3 3 2 2 4 3" xfId="1157"/>
    <cellStyle name="표준 3 3 2 2 4 3 2" xfId="2437"/>
    <cellStyle name="표준 3 3 2 2 4 3 2 2" xfId="5837"/>
    <cellStyle name="표준 3 3 2 2 4 3 2 2 2" xfId="22577"/>
    <cellStyle name="표준 3 3 2 2 4 3 2 2 3" xfId="39297"/>
    <cellStyle name="표준 3 3 2 2 4 3 2 3" xfId="9257"/>
    <cellStyle name="표준 3 3 2 2 4 3 2 3 2" xfId="25997"/>
    <cellStyle name="표준 3 3 2 2 4 3 2 3 3" xfId="42717"/>
    <cellStyle name="표준 3 3 2 2 4 3 2 4" xfId="12677"/>
    <cellStyle name="표준 3 3 2 2 4 3 2 4 2" xfId="29417"/>
    <cellStyle name="표준 3 3 2 2 4 3 2 4 3" xfId="46137"/>
    <cellStyle name="표준 3 3 2 2 4 3 2 5" xfId="16097"/>
    <cellStyle name="표준 3 3 2 2 4 3 2 5 2" xfId="32837"/>
    <cellStyle name="표준 3 3 2 2 4 3 2 5 3" xfId="49557"/>
    <cellStyle name="표준 3 3 2 2 4 3 2 6" xfId="19581"/>
    <cellStyle name="표준 3 3 2 2 4 3 2 7" xfId="35897"/>
    <cellStyle name="표준 3 3 2 2 4 3 3" xfId="4557"/>
    <cellStyle name="표준 3 3 2 2 4 3 3 2" xfId="21297"/>
    <cellStyle name="표준 3 3 2 2 4 3 3 3" xfId="38017"/>
    <cellStyle name="표준 3 3 2 2 4 3 4" xfId="7977"/>
    <cellStyle name="표준 3 3 2 2 4 3 4 2" xfId="24717"/>
    <cellStyle name="표준 3 3 2 2 4 3 4 3" xfId="41437"/>
    <cellStyle name="표준 3 3 2 2 4 3 5" xfId="11397"/>
    <cellStyle name="표준 3 3 2 2 4 3 5 2" xfId="28137"/>
    <cellStyle name="표준 3 3 2 2 4 3 5 3" xfId="44857"/>
    <cellStyle name="표준 3 3 2 2 4 3 6" xfId="14817"/>
    <cellStyle name="표준 3 3 2 2 4 3 6 2" xfId="31557"/>
    <cellStyle name="표준 3 3 2 2 4 3 6 3" xfId="48277"/>
    <cellStyle name="표준 3 3 2 2 4 3 7" xfId="18301"/>
    <cellStyle name="표준 3 3 2 2 4 3 8" xfId="34617"/>
    <cellStyle name="표준 3 3 2 2 4 4" xfId="1497"/>
    <cellStyle name="표준 3 3 2 2 4 4 2" xfId="2777"/>
    <cellStyle name="표준 3 3 2 2 4 4 2 2" xfId="6177"/>
    <cellStyle name="표준 3 3 2 2 4 4 2 2 2" xfId="22917"/>
    <cellStyle name="표준 3 3 2 2 4 4 2 2 3" xfId="39637"/>
    <cellStyle name="표준 3 3 2 2 4 4 2 3" xfId="9597"/>
    <cellStyle name="표준 3 3 2 2 4 4 2 3 2" xfId="26337"/>
    <cellStyle name="표준 3 3 2 2 4 4 2 3 3" xfId="43057"/>
    <cellStyle name="표준 3 3 2 2 4 4 2 4" xfId="13017"/>
    <cellStyle name="표준 3 3 2 2 4 4 2 4 2" xfId="29757"/>
    <cellStyle name="표준 3 3 2 2 4 4 2 4 3" xfId="46477"/>
    <cellStyle name="표준 3 3 2 2 4 4 2 5" xfId="16437"/>
    <cellStyle name="표준 3 3 2 2 4 4 2 5 2" xfId="33177"/>
    <cellStyle name="표준 3 3 2 2 4 4 2 5 3" xfId="49897"/>
    <cellStyle name="표준 3 3 2 2 4 4 2 6" xfId="19921"/>
    <cellStyle name="표준 3 3 2 2 4 4 2 7" xfId="36237"/>
    <cellStyle name="표준 3 3 2 2 4 4 3" xfId="4897"/>
    <cellStyle name="표준 3 3 2 2 4 4 3 2" xfId="21637"/>
    <cellStyle name="표준 3 3 2 2 4 4 3 3" xfId="38357"/>
    <cellStyle name="표준 3 3 2 2 4 4 4" xfId="8317"/>
    <cellStyle name="표준 3 3 2 2 4 4 4 2" xfId="25057"/>
    <cellStyle name="표준 3 3 2 2 4 4 4 3" xfId="41777"/>
    <cellStyle name="표준 3 3 2 2 4 4 5" xfId="11737"/>
    <cellStyle name="표준 3 3 2 2 4 4 5 2" xfId="28477"/>
    <cellStyle name="표준 3 3 2 2 4 4 5 3" xfId="45197"/>
    <cellStyle name="표준 3 3 2 2 4 4 6" xfId="15157"/>
    <cellStyle name="표준 3 3 2 2 4 4 6 2" xfId="31897"/>
    <cellStyle name="표준 3 3 2 2 4 4 6 3" xfId="48617"/>
    <cellStyle name="표준 3 3 2 2 4 4 7" xfId="18641"/>
    <cellStyle name="표준 3 3 2 2 4 4 8" xfId="34957"/>
    <cellStyle name="표준 3 3 2 2 4 5" xfId="1917"/>
    <cellStyle name="표준 3 3 2 2 4 5 2" xfId="5317"/>
    <cellStyle name="표준 3 3 2 2 4 5 2 2" xfId="22057"/>
    <cellStyle name="표준 3 3 2 2 4 5 2 3" xfId="38777"/>
    <cellStyle name="표준 3 3 2 2 4 5 3" xfId="8737"/>
    <cellStyle name="표준 3 3 2 2 4 5 3 2" xfId="25477"/>
    <cellStyle name="표준 3 3 2 2 4 5 3 3" xfId="42197"/>
    <cellStyle name="표준 3 3 2 2 4 5 4" xfId="12157"/>
    <cellStyle name="표준 3 3 2 2 4 5 4 2" xfId="28897"/>
    <cellStyle name="표준 3 3 2 2 4 5 4 3" xfId="45617"/>
    <cellStyle name="표준 3 3 2 2 4 5 5" xfId="15577"/>
    <cellStyle name="표준 3 3 2 2 4 5 5 2" xfId="32317"/>
    <cellStyle name="표준 3 3 2 2 4 5 5 3" xfId="49037"/>
    <cellStyle name="표준 3 3 2 2 4 5 6" xfId="19061"/>
    <cellStyle name="표준 3 3 2 2 4 5 7" xfId="35377"/>
    <cellStyle name="표준 3 3 2 2 4 6" xfId="3237"/>
    <cellStyle name="표준 3 3 2 2 4 6 2" xfId="6637"/>
    <cellStyle name="표준 3 3 2 2 4 6 2 2" xfId="23377"/>
    <cellStyle name="표준 3 3 2 2 4 6 2 3" xfId="40097"/>
    <cellStyle name="표준 3 3 2 2 4 6 3" xfId="10057"/>
    <cellStyle name="표준 3 3 2 2 4 6 3 2" xfId="26797"/>
    <cellStyle name="표준 3 3 2 2 4 6 3 3" xfId="43517"/>
    <cellStyle name="표준 3 3 2 2 4 6 4" xfId="13477"/>
    <cellStyle name="표준 3 3 2 2 4 6 4 2" xfId="30217"/>
    <cellStyle name="표준 3 3 2 2 4 6 4 3" xfId="46937"/>
    <cellStyle name="표준 3 3 2 2 4 6 5" xfId="16897"/>
    <cellStyle name="표준 3 3 2 2 4 6 5 2" xfId="33637"/>
    <cellStyle name="표준 3 3 2 2 4 6 5 3" xfId="50357"/>
    <cellStyle name="표준 3 3 2 2 4 6 6" xfId="20381"/>
    <cellStyle name="표준 3 3 2 2 4 6 7" xfId="36697"/>
    <cellStyle name="표준 3 3 2 2 4 7" xfId="4057"/>
    <cellStyle name="표준 3 3 2 2 4 7 2" xfId="7477"/>
    <cellStyle name="표준 3 3 2 2 4 7 2 2" xfId="24217"/>
    <cellStyle name="표준 3 3 2 2 4 7 2 3" xfId="40937"/>
    <cellStyle name="표준 3 3 2 2 4 7 3" xfId="10897"/>
    <cellStyle name="표준 3 3 2 2 4 7 3 2" xfId="27637"/>
    <cellStyle name="표준 3 3 2 2 4 7 3 3" xfId="44357"/>
    <cellStyle name="표준 3 3 2 2 4 7 4" xfId="14317"/>
    <cellStyle name="표준 3 3 2 2 4 7 4 2" xfId="31057"/>
    <cellStyle name="표준 3 3 2 2 4 7 4 3" xfId="47777"/>
    <cellStyle name="표준 3 3 2 2 4 7 5" xfId="17801"/>
    <cellStyle name="표준 3 3 2 2 4 7 6" xfId="37517"/>
    <cellStyle name="표준 3 3 2 2 4 8" xfId="3657"/>
    <cellStyle name="표준 3 3 2 2 4 8 2" xfId="20797"/>
    <cellStyle name="표준 3 3 2 2 4 8 3" xfId="37117"/>
    <cellStyle name="표준 3 3 2 2 4 9" xfId="7057"/>
    <cellStyle name="표준 3 3 2 2 4 9 2" xfId="23797"/>
    <cellStyle name="표준 3 3 2 2 4 9 3" xfId="40517"/>
    <cellStyle name="표준 3 3 2 2 5" xfId="650"/>
    <cellStyle name="표준 3 3 2 2 5 10" xfId="10497"/>
    <cellStyle name="표준 3 3 2 2 5 10 2" xfId="27237"/>
    <cellStyle name="표준 3 3 2 2 5 10 3" xfId="43957"/>
    <cellStyle name="표준 3 3 2 2 5 11" xfId="13917"/>
    <cellStyle name="표준 3 3 2 2 5 11 2" xfId="30657"/>
    <cellStyle name="표준 3 3 2 2 5 11 3" xfId="47377"/>
    <cellStyle name="표준 3 3 2 2 5 12" xfId="17401"/>
    <cellStyle name="표준 3 3 2 2 5 13" xfId="34137"/>
    <cellStyle name="표준 3 3 2 2 5 2" xfId="870"/>
    <cellStyle name="표준 3 3 2 2 5 2 10" xfId="14137"/>
    <cellStyle name="표준 3 3 2 2 5 2 10 2" xfId="30877"/>
    <cellStyle name="표준 3 3 2 2 5 2 10 3" xfId="47597"/>
    <cellStyle name="표준 3 3 2 2 5 2 11" xfId="17621"/>
    <cellStyle name="표준 3 3 2 2 5 2 12" xfId="34357"/>
    <cellStyle name="표준 3 3 2 2 5 2 2" xfId="1337"/>
    <cellStyle name="표준 3 3 2 2 5 2 2 2" xfId="2617"/>
    <cellStyle name="표준 3 3 2 2 5 2 2 2 2" xfId="6017"/>
    <cellStyle name="표준 3 3 2 2 5 2 2 2 2 2" xfId="22757"/>
    <cellStyle name="표준 3 3 2 2 5 2 2 2 2 3" xfId="39477"/>
    <cellStyle name="표준 3 3 2 2 5 2 2 2 3" xfId="9437"/>
    <cellStyle name="표준 3 3 2 2 5 2 2 2 3 2" xfId="26177"/>
    <cellStyle name="표준 3 3 2 2 5 2 2 2 3 3" xfId="42897"/>
    <cellStyle name="표준 3 3 2 2 5 2 2 2 4" xfId="12857"/>
    <cellStyle name="표준 3 3 2 2 5 2 2 2 4 2" xfId="29597"/>
    <cellStyle name="표준 3 3 2 2 5 2 2 2 4 3" xfId="46317"/>
    <cellStyle name="표준 3 3 2 2 5 2 2 2 5" xfId="16277"/>
    <cellStyle name="표준 3 3 2 2 5 2 2 2 5 2" xfId="33017"/>
    <cellStyle name="표준 3 3 2 2 5 2 2 2 5 3" xfId="49737"/>
    <cellStyle name="표준 3 3 2 2 5 2 2 2 6" xfId="19761"/>
    <cellStyle name="표준 3 3 2 2 5 2 2 2 7" xfId="36077"/>
    <cellStyle name="표준 3 3 2 2 5 2 2 3" xfId="4737"/>
    <cellStyle name="표준 3 3 2 2 5 2 2 3 2" xfId="21477"/>
    <cellStyle name="표준 3 3 2 2 5 2 2 3 3" xfId="38197"/>
    <cellStyle name="표준 3 3 2 2 5 2 2 4" xfId="8157"/>
    <cellStyle name="표준 3 3 2 2 5 2 2 4 2" xfId="24897"/>
    <cellStyle name="표준 3 3 2 2 5 2 2 4 3" xfId="41617"/>
    <cellStyle name="표준 3 3 2 2 5 2 2 5" xfId="11577"/>
    <cellStyle name="표준 3 3 2 2 5 2 2 5 2" xfId="28317"/>
    <cellStyle name="표준 3 3 2 2 5 2 2 5 3" xfId="45037"/>
    <cellStyle name="표준 3 3 2 2 5 2 2 6" xfId="14997"/>
    <cellStyle name="표준 3 3 2 2 5 2 2 6 2" xfId="31737"/>
    <cellStyle name="표준 3 3 2 2 5 2 2 6 3" xfId="48457"/>
    <cellStyle name="표준 3 3 2 2 5 2 2 7" xfId="18481"/>
    <cellStyle name="표준 3 3 2 2 5 2 2 8" xfId="34797"/>
    <cellStyle name="표준 3 3 2 2 5 2 3" xfId="1737"/>
    <cellStyle name="표준 3 3 2 2 5 2 3 2" xfId="3017"/>
    <cellStyle name="표준 3 3 2 2 5 2 3 2 2" xfId="6417"/>
    <cellStyle name="표준 3 3 2 2 5 2 3 2 2 2" xfId="23157"/>
    <cellStyle name="표준 3 3 2 2 5 2 3 2 2 3" xfId="39877"/>
    <cellStyle name="표준 3 3 2 2 5 2 3 2 3" xfId="9837"/>
    <cellStyle name="표준 3 3 2 2 5 2 3 2 3 2" xfId="26577"/>
    <cellStyle name="표준 3 3 2 2 5 2 3 2 3 3" xfId="43297"/>
    <cellStyle name="표준 3 3 2 2 5 2 3 2 4" xfId="13257"/>
    <cellStyle name="표준 3 3 2 2 5 2 3 2 4 2" xfId="29997"/>
    <cellStyle name="표준 3 3 2 2 5 2 3 2 4 3" xfId="46717"/>
    <cellStyle name="표준 3 3 2 2 5 2 3 2 5" xfId="16677"/>
    <cellStyle name="표준 3 3 2 2 5 2 3 2 5 2" xfId="33417"/>
    <cellStyle name="표준 3 3 2 2 5 2 3 2 5 3" xfId="50137"/>
    <cellStyle name="표준 3 3 2 2 5 2 3 2 6" xfId="20161"/>
    <cellStyle name="표준 3 3 2 2 5 2 3 2 7" xfId="36477"/>
    <cellStyle name="표준 3 3 2 2 5 2 3 3" xfId="5137"/>
    <cellStyle name="표준 3 3 2 2 5 2 3 3 2" xfId="21877"/>
    <cellStyle name="표준 3 3 2 2 5 2 3 3 3" xfId="38597"/>
    <cellStyle name="표준 3 3 2 2 5 2 3 4" xfId="8557"/>
    <cellStyle name="표준 3 3 2 2 5 2 3 4 2" xfId="25297"/>
    <cellStyle name="표준 3 3 2 2 5 2 3 4 3" xfId="42017"/>
    <cellStyle name="표준 3 3 2 2 5 2 3 5" xfId="11977"/>
    <cellStyle name="표준 3 3 2 2 5 2 3 5 2" xfId="28717"/>
    <cellStyle name="표준 3 3 2 2 5 2 3 5 3" xfId="45437"/>
    <cellStyle name="표준 3 3 2 2 5 2 3 6" xfId="15397"/>
    <cellStyle name="표준 3 3 2 2 5 2 3 6 2" xfId="32137"/>
    <cellStyle name="표준 3 3 2 2 5 2 3 6 3" xfId="48857"/>
    <cellStyle name="표준 3 3 2 2 5 2 3 7" xfId="18881"/>
    <cellStyle name="표준 3 3 2 2 5 2 3 8" xfId="35197"/>
    <cellStyle name="표준 3 3 2 2 5 2 4" xfId="2157"/>
    <cellStyle name="표준 3 3 2 2 5 2 4 2" xfId="5557"/>
    <cellStyle name="표준 3 3 2 2 5 2 4 2 2" xfId="22297"/>
    <cellStyle name="표준 3 3 2 2 5 2 4 2 3" xfId="39017"/>
    <cellStyle name="표준 3 3 2 2 5 2 4 3" xfId="8977"/>
    <cellStyle name="표준 3 3 2 2 5 2 4 3 2" xfId="25717"/>
    <cellStyle name="표준 3 3 2 2 5 2 4 3 3" xfId="42437"/>
    <cellStyle name="표준 3 3 2 2 5 2 4 4" xfId="12397"/>
    <cellStyle name="표준 3 3 2 2 5 2 4 4 2" xfId="29137"/>
    <cellStyle name="표준 3 3 2 2 5 2 4 4 3" xfId="45857"/>
    <cellStyle name="표준 3 3 2 2 5 2 4 5" xfId="15817"/>
    <cellStyle name="표준 3 3 2 2 5 2 4 5 2" xfId="32557"/>
    <cellStyle name="표준 3 3 2 2 5 2 4 5 3" xfId="49277"/>
    <cellStyle name="표준 3 3 2 2 5 2 4 6" xfId="19301"/>
    <cellStyle name="표준 3 3 2 2 5 2 4 7" xfId="35617"/>
    <cellStyle name="표준 3 3 2 2 5 2 5" xfId="3477"/>
    <cellStyle name="표준 3 3 2 2 5 2 5 2" xfId="6877"/>
    <cellStyle name="표준 3 3 2 2 5 2 5 2 2" xfId="23617"/>
    <cellStyle name="표준 3 3 2 2 5 2 5 2 3" xfId="40337"/>
    <cellStyle name="표준 3 3 2 2 5 2 5 3" xfId="10297"/>
    <cellStyle name="표준 3 3 2 2 5 2 5 3 2" xfId="27037"/>
    <cellStyle name="표준 3 3 2 2 5 2 5 3 3" xfId="43757"/>
    <cellStyle name="표준 3 3 2 2 5 2 5 4" xfId="13717"/>
    <cellStyle name="표준 3 3 2 2 5 2 5 4 2" xfId="30457"/>
    <cellStyle name="표준 3 3 2 2 5 2 5 4 3" xfId="47177"/>
    <cellStyle name="표준 3 3 2 2 5 2 5 5" xfId="17137"/>
    <cellStyle name="표준 3 3 2 2 5 2 5 5 2" xfId="33877"/>
    <cellStyle name="표준 3 3 2 2 5 2 5 5 3" xfId="50597"/>
    <cellStyle name="표준 3 3 2 2 5 2 5 6" xfId="20621"/>
    <cellStyle name="표준 3 3 2 2 5 2 5 7" xfId="36937"/>
    <cellStyle name="표준 3 3 2 2 5 2 6" xfId="4297"/>
    <cellStyle name="표준 3 3 2 2 5 2 6 2" xfId="7717"/>
    <cellStyle name="표준 3 3 2 2 5 2 6 2 2" xfId="24457"/>
    <cellStyle name="표준 3 3 2 2 5 2 6 2 3" xfId="41177"/>
    <cellStyle name="표준 3 3 2 2 5 2 6 3" xfId="11137"/>
    <cellStyle name="표준 3 3 2 2 5 2 6 3 2" xfId="27877"/>
    <cellStyle name="표준 3 3 2 2 5 2 6 3 3" xfId="44597"/>
    <cellStyle name="표준 3 3 2 2 5 2 6 4" xfId="14557"/>
    <cellStyle name="표준 3 3 2 2 5 2 6 4 2" xfId="31297"/>
    <cellStyle name="표준 3 3 2 2 5 2 6 4 3" xfId="48017"/>
    <cellStyle name="표준 3 3 2 2 5 2 6 5" xfId="18041"/>
    <cellStyle name="표준 3 3 2 2 5 2 6 6" xfId="37757"/>
    <cellStyle name="표준 3 3 2 2 5 2 7" xfId="3897"/>
    <cellStyle name="표준 3 3 2 2 5 2 7 2" xfId="21037"/>
    <cellStyle name="표준 3 3 2 2 5 2 7 3" xfId="37357"/>
    <cellStyle name="표준 3 3 2 2 5 2 8" xfId="7297"/>
    <cellStyle name="표준 3 3 2 2 5 2 8 2" xfId="24037"/>
    <cellStyle name="표준 3 3 2 2 5 2 8 3" xfId="40757"/>
    <cellStyle name="표준 3 3 2 2 5 2 9" xfId="10717"/>
    <cellStyle name="표준 3 3 2 2 5 2 9 2" xfId="27457"/>
    <cellStyle name="표준 3 3 2 2 5 2 9 3" xfId="44177"/>
    <cellStyle name="표준 3 3 2 2 5 3" xfId="1177"/>
    <cellStyle name="표준 3 3 2 2 5 3 2" xfId="2457"/>
    <cellStyle name="표준 3 3 2 2 5 3 2 2" xfId="5857"/>
    <cellStyle name="표준 3 3 2 2 5 3 2 2 2" xfId="22597"/>
    <cellStyle name="표준 3 3 2 2 5 3 2 2 3" xfId="39317"/>
    <cellStyle name="표준 3 3 2 2 5 3 2 3" xfId="9277"/>
    <cellStyle name="표준 3 3 2 2 5 3 2 3 2" xfId="26017"/>
    <cellStyle name="표준 3 3 2 2 5 3 2 3 3" xfId="42737"/>
    <cellStyle name="표준 3 3 2 2 5 3 2 4" xfId="12697"/>
    <cellStyle name="표준 3 3 2 2 5 3 2 4 2" xfId="29437"/>
    <cellStyle name="표준 3 3 2 2 5 3 2 4 3" xfId="46157"/>
    <cellStyle name="표준 3 3 2 2 5 3 2 5" xfId="16117"/>
    <cellStyle name="표준 3 3 2 2 5 3 2 5 2" xfId="32857"/>
    <cellStyle name="표준 3 3 2 2 5 3 2 5 3" xfId="49577"/>
    <cellStyle name="표준 3 3 2 2 5 3 2 6" xfId="19601"/>
    <cellStyle name="표준 3 3 2 2 5 3 2 7" xfId="35917"/>
    <cellStyle name="표준 3 3 2 2 5 3 3" xfId="4577"/>
    <cellStyle name="표준 3 3 2 2 5 3 3 2" xfId="21317"/>
    <cellStyle name="표준 3 3 2 2 5 3 3 3" xfId="38037"/>
    <cellStyle name="표준 3 3 2 2 5 3 4" xfId="7997"/>
    <cellStyle name="표준 3 3 2 2 5 3 4 2" xfId="24737"/>
    <cellStyle name="표준 3 3 2 2 5 3 4 3" xfId="41457"/>
    <cellStyle name="표준 3 3 2 2 5 3 5" xfId="11417"/>
    <cellStyle name="표준 3 3 2 2 5 3 5 2" xfId="28157"/>
    <cellStyle name="표준 3 3 2 2 5 3 5 3" xfId="44877"/>
    <cellStyle name="표준 3 3 2 2 5 3 6" xfId="14837"/>
    <cellStyle name="표준 3 3 2 2 5 3 6 2" xfId="31577"/>
    <cellStyle name="표준 3 3 2 2 5 3 6 3" xfId="48297"/>
    <cellStyle name="표준 3 3 2 2 5 3 7" xfId="18321"/>
    <cellStyle name="표준 3 3 2 2 5 3 8" xfId="34637"/>
    <cellStyle name="표준 3 3 2 2 5 4" xfId="1517"/>
    <cellStyle name="표준 3 3 2 2 5 4 2" xfId="2797"/>
    <cellStyle name="표준 3 3 2 2 5 4 2 2" xfId="6197"/>
    <cellStyle name="표준 3 3 2 2 5 4 2 2 2" xfId="22937"/>
    <cellStyle name="표준 3 3 2 2 5 4 2 2 3" xfId="39657"/>
    <cellStyle name="표준 3 3 2 2 5 4 2 3" xfId="9617"/>
    <cellStyle name="표준 3 3 2 2 5 4 2 3 2" xfId="26357"/>
    <cellStyle name="표준 3 3 2 2 5 4 2 3 3" xfId="43077"/>
    <cellStyle name="표준 3 3 2 2 5 4 2 4" xfId="13037"/>
    <cellStyle name="표준 3 3 2 2 5 4 2 4 2" xfId="29777"/>
    <cellStyle name="표준 3 3 2 2 5 4 2 4 3" xfId="46497"/>
    <cellStyle name="표준 3 3 2 2 5 4 2 5" xfId="16457"/>
    <cellStyle name="표준 3 3 2 2 5 4 2 5 2" xfId="33197"/>
    <cellStyle name="표준 3 3 2 2 5 4 2 5 3" xfId="49917"/>
    <cellStyle name="표준 3 3 2 2 5 4 2 6" xfId="19941"/>
    <cellStyle name="표준 3 3 2 2 5 4 2 7" xfId="36257"/>
    <cellStyle name="표준 3 3 2 2 5 4 3" xfId="4917"/>
    <cellStyle name="표준 3 3 2 2 5 4 3 2" xfId="21657"/>
    <cellStyle name="표준 3 3 2 2 5 4 3 3" xfId="38377"/>
    <cellStyle name="표준 3 3 2 2 5 4 4" xfId="8337"/>
    <cellStyle name="표준 3 3 2 2 5 4 4 2" xfId="25077"/>
    <cellStyle name="표준 3 3 2 2 5 4 4 3" xfId="41797"/>
    <cellStyle name="표준 3 3 2 2 5 4 5" xfId="11757"/>
    <cellStyle name="표준 3 3 2 2 5 4 5 2" xfId="28497"/>
    <cellStyle name="표준 3 3 2 2 5 4 5 3" xfId="45217"/>
    <cellStyle name="표준 3 3 2 2 5 4 6" xfId="15177"/>
    <cellStyle name="표준 3 3 2 2 5 4 6 2" xfId="31917"/>
    <cellStyle name="표준 3 3 2 2 5 4 6 3" xfId="48637"/>
    <cellStyle name="표준 3 3 2 2 5 4 7" xfId="18661"/>
    <cellStyle name="표준 3 3 2 2 5 4 8" xfId="34977"/>
    <cellStyle name="표준 3 3 2 2 5 5" xfId="1937"/>
    <cellStyle name="표준 3 3 2 2 5 5 2" xfId="5337"/>
    <cellStyle name="표준 3 3 2 2 5 5 2 2" xfId="22077"/>
    <cellStyle name="표준 3 3 2 2 5 5 2 3" xfId="38797"/>
    <cellStyle name="표준 3 3 2 2 5 5 3" xfId="8757"/>
    <cellStyle name="표준 3 3 2 2 5 5 3 2" xfId="25497"/>
    <cellStyle name="표준 3 3 2 2 5 5 3 3" xfId="42217"/>
    <cellStyle name="표준 3 3 2 2 5 5 4" xfId="12177"/>
    <cellStyle name="표준 3 3 2 2 5 5 4 2" xfId="28917"/>
    <cellStyle name="표준 3 3 2 2 5 5 4 3" xfId="45637"/>
    <cellStyle name="표준 3 3 2 2 5 5 5" xfId="15597"/>
    <cellStyle name="표준 3 3 2 2 5 5 5 2" xfId="32337"/>
    <cellStyle name="표준 3 3 2 2 5 5 5 3" xfId="49057"/>
    <cellStyle name="표준 3 3 2 2 5 5 6" xfId="19081"/>
    <cellStyle name="표준 3 3 2 2 5 5 7" xfId="35397"/>
    <cellStyle name="표준 3 3 2 2 5 6" xfId="3257"/>
    <cellStyle name="표준 3 3 2 2 5 6 2" xfId="6657"/>
    <cellStyle name="표준 3 3 2 2 5 6 2 2" xfId="23397"/>
    <cellStyle name="표준 3 3 2 2 5 6 2 3" xfId="40117"/>
    <cellStyle name="표준 3 3 2 2 5 6 3" xfId="10077"/>
    <cellStyle name="표준 3 3 2 2 5 6 3 2" xfId="26817"/>
    <cellStyle name="표준 3 3 2 2 5 6 3 3" xfId="43537"/>
    <cellStyle name="표준 3 3 2 2 5 6 4" xfId="13497"/>
    <cellStyle name="표준 3 3 2 2 5 6 4 2" xfId="30237"/>
    <cellStyle name="표준 3 3 2 2 5 6 4 3" xfId="46957"/>
    <cellStyle name="표준 3 3 2 2 5 6 5" xfId="16917"/>
    <cellStyle name="표준 3 3 2 2 5 6 5 2" xfId="33657"/>
    <cellStyle name="표준 3 3 2 2 5 6 5 3" xfId="50377"/>
    <cellStyle name="표준 3 3 2 2 5 6 6" xfId="20401"/>
    <cellStyle name="표준 3 3 2 2 5 6 7" xfId="36717"/>
    <cellStyle name="표준 3 3 2 2 5 7" xfId="4077"/>
    <cellStyle name="표준 3 3 2 2 5 7 2" xfId="7497"/>
    <cellStyle name="표준 3 3 2 2 5 7 2 2" xfId="24237"/>
    <cellStyle name="표준 3 3 2 2 5 7 2 3" xfId="40957"/>
    <cellStyle name="표준 3 3 2 2 5 7 3" xfId="10917"/>
    <cellStyle name="표준 3 3 2 2 5 7 3 2" xfId="27657"/>
    <cellStyle name="표준 3 3 2 2 5 7 3 3" xfId="44377"/>
    <cellStyle name="표준 3 3 2 2 5 7 4" xfId="14337"/>
    <cellStyle name="표준 3 3 2 2 5 7 4 2" xfId="31077"/>
    <cellStyle name="표준 3 3 2 2 5 7 4 3" xfId="47797"/>
    <cellStyle name="표준 3 3 2 2 5 7 5" xfId="17821"/>
    <cellStyle name="표준 3 3 2 2 5 7 6" xfId="37537"/>
    <cellStyle name="표준 3 3 2 2 5 8" xfId="3677"/>
    <cellStyle name="표준 3 3 2 2 5 8 2" xfId="20817"/>
    <cellStyle name="표준 3 3 2 2 5 8 3" xfId="37137"/>
    <cellStyle name="표준 3 3 2 2 5 9" xfId="7077"/>
    <cellStyle name="표준 3 3 2 2 5 9 2" xfId="23817"/>
    <cellStyle name="표준 3 3 2 2 5 9 3" xfId="40537"/>
    <cellStyle name="표준 3 3 2 2 6" xfId="670"/>
    <cellStyle name="표준 3 3 2 2 6 10" xfId="10517"/>
    <cellStyle name="표준 3 3 2 2 6 10 2" xfId="27257"/>
    <cellStyle name="표준 3 3 2 2 6 10 3" xfId="43977"/>
    <cellStyle name="표준 3 3 2 2 6 11" xfId="13937"/>
    <cellStyle name="표준 3 3 2 2 6 11 2" xfId="30677"/>
    <cellStyle name="표준 3 3 2 2 6 11 3" xfId="47397"/>
    <cellStyle name="표준 3 3 2 2 6 12" xfId="17421"/>
    <cellStyle name="표준 3 3 2 2 6 13" xfId="34157"/>
    <cellStyle name="표준 3 3 2 2 6 2" xfId="890"/>
    <cellStyle name="표준 3 3 2 2 6 2 10" xfId="14157"/>
    <cellStyle name="표준 3 3 2 2 6 2 10 2" xfId="30897"/>
    <cellStyle name="표준 3 3 2 2 6 2 10 3" xfId="47617"/>
    <cellStyle name="표준 3 3 2 2 6 2 11" xfId="17641"/>
    <cellStyle name="표준 3 3 2 2 6 2 12" xfId="34377"/>
    <cellStyle name="표준 3 3 2 2 6 2 2" xfId="1357"/>
    <cellStyle name="표준 3 3 2 2 6 2 2 2" xfId="2637"/>
    <cellStyle name="표준 3 3 2 2 6 2 2 2 2" xfId="6037"/>
    <cellStyle name="표준 3 3 2 2 6 2 2 2 2 2" xfId="22777"/>
    <cellStyle name="표준 3 3 2 2 6 2 2 2 2 3" xfId="39497"/>
    <cellStyle name="표준 3 3 2 2 6 2 2 2 3" xfId="9457"/>
    <cellStyle name="표준 3 3 2 2 6 2 2 2 3 2" xfId="26197"/>
    <cellStyle name="표준 3 3 2 2 6 2 2 2 3 3" xfId="42917"/>
    <cellStyle name="표준 3 3 2 2 6 2 2 2 4" xfId="12877"/>
    <cellStyle name="표준 3 3 2 2 6 2 2 2 4 2" xfId="29617"/>
    <cellStyle name="표준 3 3 2 2 6 2 2 2 4 3" xfId="46337"/>
    <cellStyle name="표준 3 3 2 2 6 2 2 2 5" xfId="16297"/>
    <cellStyle name="표준 3 3 2 2 6 2 2 2 5 2" xfId="33037"/>
    <cellStyle name="표준 3 3 2 2 6 2 2 2 5 3" xfId="49757"/>
    <cellStyle name="표준 3 3 2 2 6 2 2 2 6" xfId="19781"/>
    <cellStyle name="표준 3 3 2 2 6 2 2 2 7" xfId="36097"/>
    <cellStyle name="표준 3 3 2 2 6 2 2 3" xfId="4757"/>
    <cellStyle name="표준 3 3 2 2 6 2 2 3 2" xfId="21497"/>
    <cellStyle name="표준 3 3 2 2 6 2 2 3 3" xfId="38217"/>
    <cellStyle name="표준 3 3 2 2 6 2 2 4" xfId="8177"/>
    <cellStyle name="표준 3 3 2 2 6 2 2 4 2" xfId="24917"/>
    <cellStyle name="표준 3 3 2 2 6 2 2 4 3" xfId="41637"/>
    <cellStyle name="표준 3 3 2 2 6 2 2 5" xfId="11597"/>
    <cellStyle name="표준 3 3 2 2 6 2 2 5 2" xfId="28337"/>
    <cellStyle name="표준 3 3 2 2 6 2 2 5 3" xfId="45057"/>
    <cellStyle name="표준 3 3 2 2 6 2 2 6" xfId="15017"/>
    <cellStyle name="표준 3 3 2 2 6 2 2 6 2" xfId="31757"/>
    <cellStyle name="표준 3 3 2 2 6 2 2 6 3" xfId="48477"/>
    <cellStyle name="표준 3 3 2 2 6 2 2 7" xfId="18501"/>
    <cellStyle name="표준 3 3 2 2 6 2 2 8" xfId="34817"/>
    <cellStyle name="표준 3 3 2 2 6 2 3" xfId="1757"/>
    <cellStyle name="표준 3 3 2 2 6 2 3 2" xfId="3037"/>
    <cellStyle name="표준 3 3 2 2 6 2 3 2 2" xfId="6437"/>
    <cellStyle name="표준 3 3 2 2 6 2 3 2 2 2" xfId="23177"/>
    <cellStyle name="표준 3 3 2 2 6 2 3 2 2 3" xfId="39897"/>
    <cellStyle name="표준 3 3 2 2 6 2 3 2 3" xfId="9857"/>
    <cellStyle name="표준 3 3 2 2 6 2 3 2 3 2" xfId="26597"/>
    <cellStyle name="표준 3 3 2 2 6 2 3 2 3 3" xfId="43317"/>
    <cellStyle name="표준 3 3 2 2 6 2 3 2 4" xfId="13277"/>
    <cellStyle name="표준 3 3 2 2 6 2 3 2 4 2" xfId="30017"/>
    <cellStyle name="표준 3 3 2 2 6 2 3 2 4 3" xfId="46737"/>
    <cellStyle name="표준 3 3 2 2 6 2 3 2 5" xfId="16697"/>
    <cellStyle name="표준 3 3 2 2 6 2 3 2 5 2" xfId="33437"/>
    <cellStyle name="표준 3 3 2 2 6 2 3 2 5 3" xfId="50157"/>
    <cellStyle name="표준 3 3 2 2 6 2 3 2 6" xfId="20181"/>
    <cellStyle name="표준 3 3 2 2 6 2 3 2 7" xfId="36497"/>
    <cellStyle name="표준 3 3 2 2 6 2 3 3" xfId="5157"/>
    <cellStyle name="표준 3 3 2 2 6 2 3 3 2" xfId="21897"/>
    <cellStyle name="표준 3 3 2 2 6 2 3 3 3" xfId="38617"/>
    <cellStyle name="표준 3 3 2 2 6 2 3 4" xfId="8577"/>
    <cellStyle name="표준 3 3 2 2 6 2 3 4 2" xfId="25317"/>
    <cellStyle name="표준 3 3 2 2 6 2 3 4 3" xfId="42037"/>
    <cellStyle name="표준 3 3 2 2 6 2 3 5" xfId="11997"/>
    <cellStyle name="표준 3 3 2 2 6 2 3 5 2" xfId="28737"/>
    <cellStyle name="표준 3 3 2 2 6 2 3 5 3" xfId="45457"/>
    <cellStyle name="표준 3 3 2 2 6 2 3 6" xfId="15417"/>
    <cellStyle name="표준 3 3 2 2 6 2 3 6 2" xfId="32157"/>
    <cellStyle name="표준 3 3 2 2 6 2 3 6 3" xfId="48877"/>
    <cellStyle name="표준 3 3 2 2 6 2 3 7" xfId="18901"/>
    <cellStyle name="표준 3 3 2 2 6 2 3 8" xfId="35217"/>
    <cellStyle name="표준 3 3 2 2 6 2 4" xfId="2177"/>
    <cellStyle name="표준 3 3 2 2 6 2 4 2" xfId="5577"/>
    <cellStyle name="표준 3 3 2 2 6 2 4 2 2" xfId="22317"/>
    <cellStyle name="표준 3 3 2 2 6 2 4 2 3" xfId="39037"/>
    <cellStyle name="표준 3 3 2 2 6 2 4 3" xfId="8997"/>
    <cellStyle name="표준 3 3 2 2 6 2 4 3 2" xfId="25737"/>
    <cellStyle name="표준 3 3 2 2 6 2 4 3 3" xfId="42457"/>
    <cellStyle name="표준 3 3 2 2 6 2 4 4" xfId="12417"/>
    <cellStyle name="표준 3 3 2 2 6 2 4 4 2" xfId="29157"/>
    <cellStyle name="표준 3 3 2 2 6 2 4 4 3" xfId="45877"/>
    <cellStyle name="표준 3 3 2 2 6 2 4 5" xfId="15837"/>
    <cellStyle name="표준 3 3 2 2 6 2 4 5 2" xfId="32577"/>
    <cellStyle name="표준 3 3 2 2 6 2 4 5 3" xfId="49297"/>
    <cellStyle name="표준 3 3 2 2 6 2 4 6" xfId="19321"/>
    <cellStyle name="표준 3 3 2 2 6 2 4 7" xfId="35637"/>
    <cellStyle name="표준 3 3 2 2 6 2 5" xfId="3497"/>
    <cellStyle name="표준 3 3 2 2 6 2 5 2" xfId="6897"/>
    <cellStyle name="표준 3 3 2 2 6 2 5 2 2" xfId="23637"/>
    <cellStyle name="표준 3 3 2 2 6 2 5 2 3" xfId="40357"/>
    <cellStyle name="표준 3 3 2 2 6 2 5 3" xfId="10317"/>
    <cellStyle name="표준 3 3 2 2 6 2 5 3 2" xfId="27057"/>
    <cellStyle name="표준 3 3 2 2 6 2 5 3 3" xfId="43777"/>
    <cellStyle name="표준 3 3 2 2 6 2 5 4" xfId="13737"/>
    <cellStyle name="표준 3 3 2 2 6 2 5 4 2" xfId="30477"/>
    <cellStyle name="표준 3 3 2 2 6 2 5 4 3" xfId="47197"/>
    <cellStyle name="표준 3 3 2 2 6 2 5 5" xfId="17157"/>
    <cellStyle name="표준 3 3 2 2 6 2 5 5 2" xfId="33897"/>
    <cellStyle name="표준 3 3 2 2 6 2 5 5 3" xfId="50617"/>
    <cellStyle name="표준 3 3 2 2 6 2 5 6" xfId="20641"/>
    <cellStyle name="표준 3 3 2 2 6 2 5 7" xfId="36957"/>
    <cellStyle name="표준 3 3 2 2 6 2 6" xfId="4317"/>
    <cellStyle name="표준 3 3 2 2 6 2 6 2" xfId="7737"/>
    <cellStyle name="표준 3 3 2 2 6 2 6 2 2" xfId="24477"/>
    <cellStyle name="표준 3 3 2 2 6 2 6 2 3" xfId="41197"/>
    <cellStyle name="표준 3 3 2 2 6 2 6 3" xfId="11157"/>
    <cellStyle name="표준 3 3 2 2 6 2 6 3 2" xfId="27897"/>
    <cellStyle name="표준 3 3 2 2 6 2 6 3 3" xfId="44617"/>
    <cellStyle name="표준 3 3 2 2 6 2 6 4" xfId="14577"/>
    <cellStyle name="표준 3 3 2 2 6 2 6 4 2" xfId="31317"/>
    <cellStyle name="표준 3 3 2 2 6 2 6 4 3" xfId="48037"/>
    <cellStyle name="표준 3 3 2 2 6 2 6 5" xfId="18061"/>
    <cellStyle name="표준 3 3 2 2 6 2 6 6" xfId="37777"/>
    <cellStyle name="표준 3 3 2 2 6 2 7" xfId="3917"/>
    <cellStyle name="표준 3 3 2 2 6 2 7 2" xfId="21057"/>
    <cellStyle name="표준 3 3 2 2 6 2 7 3" xfId="37377"/>
    <cellStyle name="표준 3 3 2 2 6 2 8" xfId="7317"/>
    <cellStyle name="표준 3 3 2 2 6 2 8 2" xfId="24057"/>
    <cellStyle name="표준 3 3 2 2 6 2 8 3" xfId="40777"/>
    <cellStyle name="표준 3 3 2 2 6 2 9" xfId="10737"/>
    <cellStyle name="표준 3 3 2 2 6 2 9 2" xfId="27477"/>
    <cellStyle name="표준 3 3 2 2 6 2 9 3" xfId="44197"/>
    <cellStyle name="표준 3 3 2 2 6 3" xfId="1197"/>
    <cellStyle name="표준 3 3 2 2 6 3 2" xfId="2477"/>
    <cellStyle name="표준 3 3 2 2 6 3 2 2" xfId="5877"/>
    <cellStyle name="표준 3 3 2 2 6 3 2 2 2" xfId="22617"/>
    <cellStyle name="표준 3 3 2 2 6 3 2 2 3" xfId="39337"/>
    <cellStyle name="표준 3 3 2 2 6 3 2 3" xfId="9297"/>
    <cellStyle name="표준 3 3 2 2 6 3 2 3 2" xfId="26037"/>
    <cellStyle name="표준 3 3 2 2 6 3 2 3 3" xfId="42757"/>
    <cellStyle name="표준 3 3 2 2 6 3 2 4" xfId="12717"/>
    <cellStyle name="표준 3 3 2 2 6 3 2 4 2" xfId="29457"/>
    <cellStyle name="표준 3 3 2 2 6 3 2 4 3" xfId="46177"/>
    <cellStyle name="표준 3 3 2 2 6 3 2 5" xfId="16137"/>
    <cellStyle name="표준 3 3 2 2 6 3 2 5 2" xfId="32877"/>
    <cellStyle name="표준 3 3 2 2 6 3 2 5 3" xfId="49597"/>
    <cellStyle name="표준 3 3 2 2 6 3 2 6" xfId="19621"/>
    <cellStyle name="표준 3 3 2 2 6 3 2 7" xfId="35937"/>
    <cellStyle name="표준 3 3 2 2 6 3 3" xfId="4597"/>
    <cellStyle name="표준 3 3 2 2 6 3 3 2" xfId="21337"/>
    <cellStyle name="표준 3 3 2 2 6 3 3 3" xfId="38057"/>
    <cellStyle name="표준 3 3 2 2 6 3 4" xfId="8017"/>
    <cellStyle name="표준 3 3 2 2 6 3 4 2" xfId="24757"/>
    <cellStyle name="표준 3 3 2 2 6 3 4 3" xfId="41477"/>
    <cellStyle name="표준 3 3 2 2 6 3 5" xfId="11437"/>
    <cellStyle name="표준 3 3 2 2 6 3 5 2" xfId="28177"/>
    <cellStyle name="표준 3 3 2 2 6 3 5 3" xfId="44897"/>
    <cellStyle name="표준 3 3 2 2 6 3 6" xfId="14857"/>
    <cellStyle name="표준 3 3 2 2 6 3 6 2" xfId="31597"/>
    <cellStyle name="표준 3 3 2 2 6 3 6 3" xfId="48317"/>
    <cellStyle name="표준 3 3 2 2 6 3 7" xfId="18341"/>
    <cellStyle name="표준 3 3 2 2 6 3 8" xfId="34657"/>
    <cellStyle name="표준 3 3 2 2 6 4" xfId="1537"/>
    <cellStyle name="표준 3 3 2 2 6 4 2" xfId="2817"/>
    <cellStyle name="표준 3 3 2 2 6 4 2 2" xfId="6217"/>
    <cellStyle name="표준 3 3 2 2 6 4 2 2 2" xfId="22957"/>
    <cellStyle name="표준 3 3 2 2 6 4 2 2 3" xfId="39677"/>
    <cellStyle name="표준 3 3 2 2 6 4 2 3" xfId="9637"/>
    <cellStyle name="표준 3 3 2 2 6 4 2 3 2" xfId="26377"/>
    <cellStyle name="표준 3 3 2 2 6 4 2 3 3" xfId="43097"/>
    <cellStyle name="표준 3 3 2 2 6 4 2 4" xfId="13057"/>
    <cellStyle name="표준 3 3 2 2 6 4 2 4 2" xfId="29797"/>
    <cellStyle name="표준 3 3 2 2 6 4 2 4 3" xfId="46517"/>
    <cellStyle name="표준 3 3 2 2 6 4 2 5" xfId="16477"/>
    <cellStyle name="표준 3 3 2 2 6 4 2 5 2" xfId="33217"/>
    <cellStyle name="표준 3 3 2 2 6 4 2 5 3" xfId="49937"/>
    <cellStyle name="표준 3 3 2 2 6 4 2 6" xfId="19961"/>
    <cellStyle name="표준 3 3 2 2 6 4 2 7" xfId="36277"/>
    <cellStyle name="표준 3 3 2 2 6 4 3" xfId="4937"/>
    <cellStyle name="표준 3 3 2 2 6 4 3 2" xfId="21677"/>
    <cellStyle name="표준 3 3 2 2 6 4 3 3" xfId="38397"/>
    <cellStyle name="표준 3 3 2 2 6 4 4" xfId="8357"/>
    <cellStyle name="표준 3 3 2 2 6 4 4 2" xfId="25097"/>
    <cellStyle name="표준 3 3 2 2 6 4 4 3" xfId="41817"/>
    <cellStyle name="표준 3 3 2 2 6 4 5" xfId="11777"/>
    <cellStyle name="표준 3 3 2 2 6 4 5 2" xfId="28517"/>
    <cellStyle name="표준 3 3 2 2 6 4 5 3" xfId="45237"/>
    <cellStyle name="표준 3 3 2 2 6 4 6" xfId="15197"/>
    <cellStyle name="표준 3 3 2 2 6 4 6 2" xfId="31937"/>
    <cellStyle name="표준 3 3 2 2 6 4 6 3" xfId="48657"/>
    <cellStyle name="표준 3 3 2 2 6 4 7" xfId="18681"/>
    <cellStyle name="표준 3 3 2 2 6 4 8" xfId="34997"/>
    <cellStyle name="표준 3 3 2 2 6 5" xfId="1957"/>
    <cellStyle name="표준 3 3 2 2 6 5 2" xfId="5357"/>
    <cellStyle name="표준 3 3 2 2 6 5 2 2" xfId="22097"/>
    <cellStyle name="표준 3 3 2 2 6 5 2 3" xfId="38817"/>
    <cellStyle name="표준 3 3 2 2 6 5 3" xfId="8777"/>
    <cellStyle name="표준 3 3 2 2 6 5 3 2" xfId="25517"/>
    <cellStyle name="표준 3 3 2 2 6 5 3 3" xfId="42237"/>
    <cellStyle name="표준 3 3 2 2 6 5 4" xfId="12197"/>
    <cellStyle name="표준 3 3 2 2 6 5 4 2" xfId="28937"/>
    <cellStyle name="표준 3 3 2 2 6 5 4 3" xfId="45657"/>
    <cellStyle name="표준 3 3 2 2 6 5 5" xfId="15617"/>
    <cellStyle name="표준 3 3 2 2 6 5 5 2" xfId="32357"/>
    <cellStyle name="표준 3 3 2 2 6 5 5 3" xfId="49077"/>
    <cellStyle name="표준 3 3 2 2 6 5 6" xfId="19101"/>
    <cellStyle name="표준 3 3 2 2 6 5 7" xfId="35417"/>
    <cellStyle name="표준 3 3 2 2 6 6" xfId="3277"/>
    <cellStyle name="표준 3 3 2 2 6 6 2" xfId="6677"/>
    <cellStyle name="표준 3 3 2 2 6 6 2 2" xfId="23417"/>
    <cellStyle name="표준 3 3 2 2 6 6 2 3" xfId="40137"/>
    <cellStyle name="표준 3 3 2 2 6 6 3" xfId="10097"/>
    <cellStyle name="표준 3 3 2 2 6 6 3 2" xfId="26837"/>
    <cellStyle name="표준 3 3 2 2 6 6 3 3" xfId="43557"/>
    <cellStyle name="표준 3 3 2 2 6 6 4" xfId="13517"/>
    <cellStyle name="표준 3 3 2 2 6 6 4 2" xfId="30257"/>
    <cellStyle name="표준 3 3 2 2 6 6 4 3" xfId="46977"/>
    <cellStyle name="표준 3 3 2 2 6 6 5" xfId="16937"/>
    <cellStyle name="표준 3 3 2 2 6 6 5 2" xfId="33677"/>
    <cellStyle name="표준 3 3 2 2 6 6 5 3" xfId="50397"/>
    <cellStyle name="표준 3 3 2 2 6 6 6" xfId="20421"/>
    <cellStyle name="표준 3 3 2 2 6 6 7" xfId="36737"/>
    <cellStyle name="표준 3 3 2 2 6 7" xfId="4097"/>
    <cellStyle name="표준 3 3 2 2 6 7 2" xfId="7517"/>
    <cellStyle name="표준 3 3 2 2 6 7 2 2" xfId="24257"/>
    <cellStyle name="표준 3 3 2 2 6 7 2 3" xfId="40977"/>
    <cellStyle name="표준 3 3 2 2 6 7 3" xfId="10937"/>
    <cellStyle name="표준 3 3 2 2 6 7 3 2" xfId="27677"/>
    <cellStyle name="표준 3 3 2 2 6 7 3 3" xfId="44397"/>
    <cellStyle name="표준 3 3 2 2 6 7 4" xfId="14357"/>
    <cellStyle name="표준 3 3 2 2 6 7 4 2" xfId="31097"/>
    <cellStyle name="표준 3 3 2 2 6 7 4 3" xfId="47817"/>
    <cellStyle name="표준 3 3 2 2 6 7 5" xfId="17841"/>
    <cellStyle name="표준 3 3 2 2 6 7 6" xfId="37557"/>
    <cellStyle name="표준 3 3 2 2 6 8" xfId="3697"/>
    <cellStyle name="표준 3 3 2 2 6 8 2" xfId="20837"/>
    <cellStyle name="표준 3 3 2 2 6 8 3" xfId="37157"/>
    <cellStyle name="표준 3 3 2 2 6 9" xfId="7097"/>
    <cellStyle name="표준 3 3 2 2 6 9 2" xfId="23837"/>
    <cellStyle name="표준 3 3 2 2 6 9 3" xfId="40557"/>
    <cellStyle name="표준 3 3 2 2 7" xfId="710"/>
    <cellStyle name="표준 3 3 2 2 7 10" xfId="10557"/>
    <cellStyle name="표준 3 3 2 2 7 10 2" xfId="27297"/>
    <cellStyle name="표준 3 3 2 2 7 10 3" xfId="44017"/>
    <cellStyle name="표준 3 3 2 2 7 11" xfId="13977"/>
    <cellStyle name="표준 3 3 2 2 7 11 2" xfId="30717"/>
    <cellStyle name="표준 3 3 2 2 7 11 3" xfId="47437"/>
    <cellStyle name="표준 3 3 2 2 7 12" xfId="17461"/>
    <cellStyle name="표준 3 3 2 2 7 13" xfId="34197"/>
    <cellStyle name="표준 3 3 2 2 7 2" xfId="930"/>
    <cellStyle name="표준 3 3 2 2 7 2 10" xfId="14197"/>
    <cellStyle name="표준 3 3 2 2 7 2 10 2" xfId="30937"/>
    <cellStyle name="표준 3 3 2 2 7 2 10 3" xfId="47657"/>
    <cellStyle name="표준 3 3 2 2 7 2 11" xfId="17681"/>
    <cellStyle name="표준 3 3 2 2 7 2 12" xfId="34417"/>
    <cellStyle name="표준 3 3 2 2 7 2 2" xfId="1397"/>
    <cellStyle name="표준 3 3 2 2 7 2 2 2" xfId="2677"/>
    <cellStyle name="표준 3 3 2 2 7 2 2 2 2" xfId="6077"/>
    <cellStyle name="표준 3 3 2 2 7 2 2 2 2 2" xfId="22817"/>
    <cellStyle name="표준 3 3 2 2 7 2 2 2 2 3" xfId="39537"/>
    <cellStyle name="표준 3 3 2 2 7 2 2 2 3" xfId="9497"/>
    <cellStyle name="표준 3 3 2 2 7 2 2 2 3 2" xfId="26237"/>
    <cellStyle name="표준 3 3 2 2 7 2 2 2 3 3" xfId="42957"/>
    <cellStyle name="표준 3 3 2 2 7 2 2 2 4" xfId="12917"/>
    <cellStyle name="표준 3 3 2 2 7 2 2 2 4 2" xfId="29657"/>
    <cellStyle name="표준 3 3 2 2 7 2 2 2 4 3" xfId="46377"/>
    <cellStyle name="표준 3 3 2 2 7 2 2 2 5" xfId="16337"/>
    <cellStyle name="표준 3 3 2 2 7 2 2 2 5 2" xfId="33077"/>
    <cellStyle name="표준 3 3 2 2 7 2 2 2 5 3" xfId="49797"/>
    <cellStyle name="표준 3 3 2 2 7 2 2 2 6" xfId="19821"/>
    <cellStyle name="표준 3 3 2 2 7 2 2 2 7" xfId="36137"/>
    <cellStyle name="표준 3 3 2 2 7 2 2 3" xfId="4797"/>
    <cellStyle name="표준 3 3 2 2 7 2 2 3 2" xfId="21537"/>
    <cellStyle name="표준 3 3 2 2 7 2 2 3 3" xfId="38257"/>
    <cellStyle name="표준 3 3 2 2 7 2 2 4" xfId="8217"/>
    <cellStyle name="표준 3 3 2 2 7 2 2 4 2" xfId="24957"/>
    <cellStyle name="표준 3 3 2 2 7 2 2 4 3" xfId="41677"/>
    <cellStyle name="표준 3 3 2 2 7 2 2 5" xfId="11637"/>
    <cellStyle name="표준 3 3 2 2 7 2 2 5 2" xfId="28377"/>
    <cellStyle name="표준 3 3 2 2 7 2 2 5 3" xfId="45097"/>
    <cellStyle name="표준 3 3 2 2 7 2 2 6" xfId="15057"/>
    <cellStyle name="표준 3 3 2 2 7 2 2 6 2" xfId="31797"/>
    <cellStyle name="표준 3 3 2 2 7 2 2 6 3" xfId="48517"/>
    <cellStyle name="표준 3 3 2 2 7 2 2 7" xfId="18541"/>
    <cellStyle name="표준 3 3 2 2 7 2 2 8" xfId="34857"/>
    <cellStyle name="표준 3 3 2 2 7 2 3" xfId="1797"/>
    <cellStyle name="표준 3 3 2 2 7 2 3 2" xfId="3077"/>
    <cellStyle name="표준 3 3 2 2 7 2 3 2 2" xfId="6477"/>
    <cellStyle name="표준 3 3 2 2 7 2 3 2 2 2" xfId="23217"/>
    <cellStyle name="표준 3 3 2 2 7 2 3 2 2 3" xfId="39937"/>
    <cellStyle name="표준 3 3 2 2 7 2 3 2 3" xfId="9897"/>
    <cellStyle name="표준 3 3 2 2 7 2 3 2 3 2" xfId="26637"/>
    <cellStyle name="표준 3 3 2 2 7 2 3 2 3 3" xfId="43357"/>
    <cellStyle name="표준 3 3 2 2 7 2 3 2 4" xfId="13317"/>
    <cellStyle name="표준 3 3 2 2 7 2 3 2 4 2" xfId="30057"/>
    <cellStyle name="표준 3 3 2 2 7 2 3 2 4 3" xfId="46777"/>
    <cellStyle name="표준 3 3 2 2 7 2 3 2 5" xfId="16737"/>
    <cellStyle name="표준 3 3 2 2 7 2 3 2 5 2" xfId="33477"/>
    <cellStyle name="표준 3 3 2 2 7 2 3 2 5 3" xfId="50197"/>
    <cellStyle name="표준 3 3 2 2 7 2 3 2 6" xfId="20221"/>
    <cellStyle name="표준 3 3 2 2 7 2 3 2 7" xfId="36537"/>
    <cellStyle name="표준 3 3 2 2 7 2 3 3" xfId="5197"/>
    <cellStyle name="표준 3 3 2 2 7 2 3 3 2" xfId="21937"/>
    <cellStyle name="표준 3 3 2 2 7 2 3 3 3" xfId="38657"/>
    <cellStyle name="표준 3 3 2 2 7 2 3 4" xfId="8617"/>
    <cellStyle name="표준 3 3 2 2 7 2 3 4 2" xfId="25357"/>
    <cellStyle name="표준 3 3 2 2 7 2 3 4 3" xfId="42077"/>
    <cellStyle name="표준 3 3 2 2 7 2 3 5" xfId="12037"/>
    <cellStyle name="표준 3 3 2 2 7 2 3 5 2" xfId="28777"/>
    <cellStyle name="표준 3 3 2 2 7 2 3 5 3" xfId="45497"/>
    <cellStyle name="표준 3 3 2 2 7 2 3 6" xfId="15457"/>
    <cellStyle name="표준 3 3 2 2 7 2 3 6 2" xfId="32197"/>
    <cellStyle name="표준 3 3 2 2 7 2 3 6 3" xfId="48917"/>
    <cellStyle name="표준 3 3 2 2 7 2 3 7" xfId="18941"/>
    <cellStyle name="표준 3 3 2 2 7 2 3 8" xfId="35257"/>
    <cellStyle name="표준 3 3 2 2 7 2 4" xfId="2217"/>
    <cellStyle name="표준 3 3 2 2 7 2 4 2" xfId="5617"/>
    <cellStyle name="표준 3 3 2 2 7 2 4 2 2" xfId="22357"/>
    <cellStyle name="표준 3 3 2 2 7 2 4 2 3" xfId="39077"/>
    <cellStyle name="표준 3 3 2 2 7 2 4 3" xfId="9037"/>
    <cellStyle name="표준 3 3 2 2 7 2 4 3 2" xfId="25777"/>
    <cellStyle name="표준 3 3 2 2 7 2 4 3 3" xfId="42497"/>
    <cellStyle name="표준 3 3 2 2 7 2 4 4" xfId="12457"/>
    <cellStyle name="표준 3 3 2 2 7 2 4 4 2" xfId="29197"/>
    <cellStyle name="표준 3 3 2 2 7 2 4 4 3" xfId="45917"/>
    <cellStyle name="표준 3 3 2 2 7 2 4 5" xfId="15877"/>
    <cellStyle name="표준 3 3 2 2 7 2 4 5 2" xfId="32617"/>
    <cellStyle name="표준 3 3 2 2 7 2 4 5 3" xfId="49337"/>
    <cellStyle name="표준 3 3 2 2 7 2 4 6" xfId="19361"/>
    <cellStyle name="표준 3 3 2 2 7 2 4 7" xfId="35677"/>
    <cellStyle name="표준 3 3 2 2 7 2 5" xfId="3537"/>
    <cellStyle name="표준 3 3 2 2 7 2 5 2" xfId="6937"/>
    <cellStyle name="표준 3 3 2 2 7 2 5 2 2" xfId="23677"/>
    <cellStyle name="표준 3 3 2 2 7 2 5 2 3" xfId="40397"/>
    <cellStyle name="표준 3 3 2 2 7 2 5 3" xfId="10357"/>
    <cellStyle name="표준 3 3 2 2 7 2 5 3 2" xfId="27097"/>
    <cellStyle name="표준 3 3 2 2 7 2 5 3 3" xfId="43817"/>
    <cellStyle name="표준 3 3 2 2 7 2 5 4" xfId="13777"/>
    <cellStyle name="표준 3 3 2 2 7 2 5 4 2" xfId="30517"/>
    <cellStyle name="표준 3 3 2 2 7 2 5 4 3" xfId="47237"/>
    <cellStyle name="표준 3 3 2 2 7 2 5 5" xfId="17197"/>
    <cellStyle name="표준 3 3 2 2 7 2 5 5 2" xfId="33937"/>
    <cellStyle name="표준 3 3 2 2 7 2 5 5 3" xfId="50657"/>
    <cellStyle name="표준 3 3 2 2 7 2 5 6" xfId="20681"/>
    <cellStyle name="표준 3 3 2 2 7 2 5 7" xfId="36997"/>
    <cellStyle name="표준 3 3 2 2 7 2 6" xfId="4357"/>
    <cellStyle name="표준 3 3 2 2 7 2 6 2" xfId="7777"/>
    <cellStyle name="표준 3 3 2 2 7 2 6 2 2" xfId="24517"/>
    <cellStyle name="표준 3 3 2 2 7 2 6 2 3" xfId="41237"/>
    <cellStyle name="표준 3 3 2 2 7 2 6 3" xfId="11197"/>
    <cellStyle name="표준 3 3 2 2 7 2 6 3 2" xfId="27937"/>
    <cellStyle name="표준 3 3 2 2 7 2 6 3 3" xfId="44657"/>
    <cellStyle name="표준 3 3 2 2 7 2 6 4" xfId="14617"/>
    <cellStyle name="표준 3 3 2 2 7 2 6 4 2" xfId="31357"/>
    <cellStyle name="표준 3 3 2 2 7 2 6 4 3" xfId="48077"/>
    <cellStyle name="표준 3 3 2 2 7 2 6 5" xfId="18101"/>
    <cellStyle name="표준 3 3 2 2 7 2 6 6" xfId="37817"/>
    <cellStyle name="표준 3 3 2 2 7 2 7" xfId="3957"/>
    <cellStyle name="표준 3 3 2 2 7 2 7 2" xfId="21097"/>
    <cellStyle name="표준 3 3 2 2 7 2 7 3" xfId="37417"/>
    <cellStyle name="표준 3 3 2 2 7 2 8" xfId="7357"/>
    <cellStyle name="표준 3 3 2 2 7 2 8 2" xfId="24097"/>
    <cellStyle name="표준 3 3 2 2 7 2 8 3" xfId="40817"/>
    <cellStyle name="표준 3 3 2 2 7 2 9" xfId="10777"/>
    <cellStyle name="표준 3 3 2 2 7 2 9 2" xfId="27517"/>
    <cellStyle name="표준 3 3 2 2 7 2 9 3" xfId="44237"/>
    <cellStyle name="표준 3 3 2 2 7 3" xfId="1237"/>
    <cellStyle name="표준 3 3 2 2 7 3 2" xfId="2517"/>
    <cellStyle name="표준 3 3 2 2 7 3 2 2" xfId="5917"/>
    <cellStyle name="표준 3 3 2 2 7 3 2 2 2" xfId="22657"/>
    <cellStyle name="표준 3 3 2 2 7 3 2 2 3" xfId="39377"/>
    <cellStyle name="표준 3 3 2 2 7 3 2 3" xfId="9337"/>
    <cellStyle name="표준 3 3 2 2 7 3 2 3 2" xfId="26077"/>
    <cellStyle name="표준 3 3 2 2 7 3 2 3 3" xfId="42797"/>
    <cellStyle name="표준 3 3 2 2 7 3 2 4" xfId="12757"/>
    <cellStyle name="표준 3 3 2 2 7 3 2 4 2" xfId="29497"/>
    <cellStyle name="표준 3 3 2 2 7 3 2 4 3" xfId="46217"/>
    <cellStyle name="표준 3 3 2 2 7 3 2 5" xfId="16177"/>
    <cellStyle name="표준 3 3 2 2 7 3 2 5 2" xfId="32917"/>
    <cellStyle name="표준 3 3 2 2 7 3 2 5 3" xfId="49637"/>
    <cellStyle name="표준 3 3 2 2 7 3 2 6" xfId="19661"/>
    <cellStyle name="표준 3 3 2 2 7 3 2 7" xfId="35977"/>
    <cellStyle name="표준 3 3 2 2 7 3 3" xfId="4637"/>
    <cellStyle name="표준 3 3 2 2 7 3 3 2" xfId="21377"/>
    <cellStyle name="표준 3 3 2 2 7 3 3 3" xfId="38097"/>
    <cellStyle name="표준 3 3 2 2 7 3 4" xfId="8057"/>
    <cellStyle name="표준 3 3 2 2 7 3 4 2" xfId="24797"/>
    <cellStyle name="표준 3 3 2 2 7 3 4 3" xfId="41517"/>
    <cellStyle name="표준 3 3 2 2 7 3 5" xfId="11477"/>
    <cellStyle name="표준 3 3 2 2 7 3 5 2" xfId="28217"/>
    <cellStyle name="표준 3 3 2 2 7 3 5 3" xfId="44937"/>
    <cellStyle name="표준 3 3 2 2 7 3 6" xfId="14897"/>
    <cellStyle name="표준 3 3 2 2 7 3 6 2" xfId="31637"/>
    <cellStyle name="표준 3 3 2 2 7 3 6 3" xfId="48357"/>
    <cellStyle name="표준 3 3 2 2 7 3 7" xfId="18381"/>
    <cellStyle name="표준 3 3 2 2 7 3 8" xfId="34697"/>
    <cellStyle name="표준 3 3 2 2 7 4" xfId="1577"/>
    <cellStyle name="표준 3 3 2 2 7 4 2" xfId="2857"/>
    <cellStyle name="표준 3 3 2 2 7 4 2 2" xfId="6257"/>
    <cellStyle name="표준 3 3 2 2 7 4 2 2 2" xfId="22997"/>
    <cellStyle name="표준 3 3 2 2 7 4 2 2 3" xfId="39717"/>
    <cellStyle name="표준 3 3 2 2 7 4 2 3" xfId="9677"/>
    <cellStyle name="표준 3 3 2 2 7 4 2 3 2" xfId="26417"/>
    <cellStyle name="표준 3 3 2 2 7 4 2 3 3" xfId="43137"/>
    <cellStyle name="표준 3 3 2 2 7 4 2 4" xfId="13097"/>
    <cellStyle name="표준 3 3 2 2 7 4 2 4 2" xfId="29837"/>
    <cellStyle name="표준 3 3 2 2 7 4 2 4 3" xfId="46557"/>
    <cellStyle name="표준 3 3 2 2 7 4 2 5" xfId="16517"/>
    <cellStyle name="표준 3 3 2 2 7 4 2 5 2" xfId="33257"/>
    <cellStyle name="표준 3 3 2 2 7 4 2 5 3" xfId="49977"/>
    <cellStyle name="표준 3 3 2 2 7 4 2 6" xfId="20001"/>
    <cellStyle name="표준 3 3 2 2 7 4 2 7" xfId="36317"/>
    <cellStyle name="표준 3 3 2 2 7 4 3" xfId="4977"/>
    <cellStyle name="표준 3 3 2 2 7 4 3 2" xfId="21717"/>
    <cellStyle name="표준 3 3 2 2 7 4 3 3" xfId="38437"/>
    <cellStyle name="표준 3 3 2 2 7 4 4" xfId="8397"/>
    <cellStyle name="표준 3 3 2 2 7 4 4 2" xfId="25137"/>
    <cellStyle name="표준 3 3 2 2 7 4 4 3" xfId="41857"/>
    <cellStyle name="표준 3 3 2 2 7 4 5" xfId="11817"/>
    <cellStyle name="표준 3 3 2 2 7 4 5 2" xfId="28557"/>
    <cellStyle name="표준 3 3 2 2 7 4 5 3" xfId="45277"/>
    <cellStyle name="표준 3 3 2 2 7 4 6" xfId="15237"/>
    <cellStyle name="표준 3 3 2 2 7 4 6 2" xfId="31977"/>
    <cellStyle name="표준 3 3 2 2 7 4 6 3" xfId="48697"/>
    <cellStyle name="표준 3 3 2 2 7 4 7" xfId="18721"/>
    <cellStyle name="표준 3 3 2 2 7 4 8" xfId="35037"/>
    <cellStyle name="표준 3 3 2 2 7 5" xfId="1997"/>
    <cellStyle name="표준 3 3 2 2 7 5 2" xfId="5397"/>
    <cellStyle name="표준 3 3 2 2 7 5 2 2" xfId="22137"/>
    <cellStyle name="표준 3 3 2 2 7 5 2 3" xfId="38857"/>
    <cellStyle name="표준 3 3 2 2 7 5 3" xfId="8817"/>
    <cellStyle name="표준 3 3 2 2 7 5 3 2" xfId="25557"/>
    <cellStyle name="표준 3 3 2 2 7 5 3 3" xfId="42277"/>
    <cellStyle name="표준 3 3 2 2 7 5 4" xfId="12237"/>
    <cellStyle name="표준 3 3 2 2 7 5 4 2" xfId="28977"/>
    <cellStyle name="표준 3 3 2 2 7 5 4 3" xfId="45697"/>
    <cellStyle name="표준 3 3 2 2 7 5 5" xfId="15657"/>
    <cellStyle name="표준 3 3 2 2 7 5 5 2" xfId="32397"/>
    <cellStyle name="표준 3 3 2 2 7 5 5 3" xfId="49117"/>
    <cellStyle name="표준 3 3 2 2 7 5 6" xfId="19141"/>
    <cellStyle name="표준 3 3 2 2 7 5 7" xfId="35457"/>
    <cellStyle name="표준 3 3 2 2 7 6" xfId="3317"/>
    <cellStyle name="표준 3 3 2 2 7 6 2" xfId="6717"/>
    <cellStyle name="표준 3 3 2 2 7 6 2 2" xfId="23457"/>
    <cellStyle name="표준 3 3 2 2 7 6 2 3" xfId="40177"/>
    <cellStyle name="표준 3 3 2 2 7 6 3" xfId="10137"/>
    <cellStyle name="표준 3 3 2 2 7 6 3 2" xfId="26877"/>
    <cellStyle name="표준 3 3 2 2 7 6 3 3" xfId="43597"/>
    <cellStyle name="표준 3 3 2 2 7 6 4" xfId="13557"/>
    <cellStyle name="표준 3 3 2 2 7 6 4 2" xfId="30297"/>
    <cellStyle name="표준 3 3 2 2 7 6 4 3" xfId="47017"/>
    <cellStyle name="표준 3 3 2 2 7 6 5" xfId="16977"/>
    <cellStyle name="표준 3 3 2 2 7 6 5 2" xfId="33717"/>
    <cellStyle name="표준 3 3 2 2 7 6 5 3" xfId="50437"/>
    <cellStyle name="표준 3 3 2 2 7 6 6" xfId="20461"/>
    <cellStyle name="표준 3 3 2 2 7 6 7" xfId="36777"/>
    <cellStyle name="표준 3 3 2 2 7 7" xfId="4137"/>
    <cellStyle name="표준 3 3 2 2 7 7 2" xfId="7557"/>
    <cellStyle name="표준 3 3 2 2 7 7 2 2" xfId="24297"/>
    <cellStyle name="표준 3 3 2 2 7 7 2 3" xfId="41017"/>
    <cellStyle name="표준 3 3 2 2 7 7 3" xfId="10977"/>
    <cellStyle name="표준 3 3 2 2 7 7 3 2" xfId="27717"/>
    <cellStyle name="표준 3 3 2 2 7 7 3 3" xfId="44437"/>
    <cellStyle name="표준 3 3 2 2 7 7 4" xfId="14397"/>
    <cellStyle name="표준 3 3 2 2 7 7 4 2" xfId="31137"/>
    <cellStyle name="표준 3 3 2 2 7 7 4 3" xfId="47857"/>
    <cellStyle name="표준 3 3 2 2 7 7 5" xfId="17881"/>
    <cellStyle name="표준 3 3 2 2 7 7 6" xfId="37597"/>
    <cellStyle name="표준 3 3 2 2 7 8" xfId="3737"/>
    <cellStyle name="표준 3 3 2 2 7 8 2" xfId="20877"/>
    <cellStyle name="표준 3 3 2 2 7 8 3" xfId="37197"/>
    <cellStyle name="표준 3 3 2 2 7 9" xfId="7137"/>
    <cellStyle name="표준 3 3 2 2 7 9 2" xfId="23877"/>
    <cellStyle name="표준 3 3 2 2 7 9 3" xfId="40597"/>
    <cellStyle name="표준 3 3 2 2 8" xfId="750"/>
    <cellStyle name="표준 3 3 2 2 8 10" xfId="14017"/>
    <cellStyle name="표준 3 3 2 2 8 10 2" xfId="30757"/>
    <cellStyle name="표준 3 3 2 2 8 10 3" xfId="47477"/>
    <cellStyle name="표준 3 3 2 2 8 11" xfId="17501"/>
    <cellStyle name="표준 3 3 2 2 8 12" xfId="34237"/>
    <cellStyle name="표준 3 3 2 2 8 2" xfId="1277"/>
    <cellStyle name="표준 3 3 2 2 8 2 2" xfId="2557"/>
    <cellStyle name="표준 3 3 2 2 8 2 2 2" xfId="5957"/>
    <cellStyle name="표준 3 3 2 2 8 2 2 2 2" xfId="22697"/>
    <cellStyle name="표준 3 3 2 2 8 2 2 2 3" xfId="39417"/>
    <cellStyle name="표준 3 3 2 2 8 2 2 3" xfId="9377"/>
    <cellStyle name="표준 3 3 2 2 8 2 2 3 2" xfId="26117"/>
    <cellStyle name="표준 3 3 2 2 8 2 2 3 3" xfId="42837"/>
    <cellStyle name="표준 3 3 2 2 8 2 2 4" xfId="12797"/>
    <cellStyle name="표준 3 3 2 2 8 2 2 4 2" xfId="29537"/>
    <cellStyle name="표준 3 3 2 2 8 2 2 4 3" xfId="46257"/>
    <cellStyle name="표준 3 3 2 2 8 2 2 5" xfId="16217"/>
    <cellStyle name="표준 3 3 2 2 8 2 2 5 2" xfId="32957"/>
    <cellStyle name="표준 3 3 2 2 8 2 2 5 3" xfId="49677"/>
    <cellStyle name="표준 3 3 2 2 8 2 2 6" xfId="19701"/>
    <cellStyle name="표준 3 3 2 2 8 2 2 7" xfId="36017"/>
    <cellStyle name="표준 3 3 2 2 8 2 3" xfId="4677"/>
    <cellStyle name="표준 3 3 2 2 8 2 3 2" xfId="21417"/>
    <cellStyle name="표준 3 3 2 2 8 2 3 3" xfId="38137"/>
    <cellStyle name="표준 3 3 2 2 8 2 4" xfId="8097"/>
    <cellStyle name="표준 3 3 2 2 8 2 4 2" xfId="24837"/>
    <cellStyle name="표준 3 3 2 2 8 2 4 3" xfId="41557"/>
    <cellStyle name="표준 3 3 2 2 8 2 5" xfId="11517"/>
    <cellStyle name="표준 3 3 2 2 8 2 5 2" xfId="28257"/>
    <cellStyle name="표준 3 3 2 2 8 2 5 3" xfId="44977"/>
    <cellStyle name="표준 3 3 2 2 8 2 6" xfId="14937"/>
    <cellStyle name="표준 3 3 2 2 8 2 6 2" xfId="31677"/>
    <cellStyle name="표준 3 3 2 2 8 2 6 3" xfId="48397"/>
    <cellStyle name="표준 3 3 2 2 8 2 7" xfId="18421"/>
    <cellStyle name="표준 3 3 2 2 8 2 8" xfId="34737"/>
    <cellStyle name="표준 3 3 2 2 8 3" xfId="1617"/>
    <cellStyle name="표준 3 3 2 2 8 3 2" xfId="2897"/>
    <cellStyle name="표준 3 3 2 2 8 3 2 2" xfId="6297"/>
    <cellStyle name="표준 3 3 2 2 8 3 2 2 2" xfId="23037"/>
    <cellStyle name="표준 3 3 2 2 8 3 2 2 3" xfId="39757"/>
    <cellStyle name="표준 3 3 2 2 8 3 2 3" xfId="9717"/>
    <cellStyle name="표준 3 3 2 2 8 3 2 3 2" xfId="26457"/>
    <cellStyle name="표준 3 3 2 2 8 3 2 3 3" xfId="43177"/>
    <cellStyle name="표준 3 3 2 2 8 3 2 4" xfId="13137"/>
    <cellStyle name="표준 3 3 2 2 8 3 2 4 2" xfId="29877"/>
    <cellStyle name="표준 3 3 2 2 8 3 2 4 3" xfId="46597"/>
    <cellStyle name="표준 3 3 2 2 8 3 2 5" xfId="16557"/>
    <cellStyle name="표준 3 3 2 2 8 3 2 5 2" xfId="33297"/>
    <cellStyle name="표준 3 3 2 2 8 3 2 5 3" xfId="50017"/>
    <cellStyle name="표준 3 3 2 2 8 3 2 6" xfId="20041"/>
    <cellStyle name="표준 3 3 2 2 8 3 2 7" xfId="36357"/>
    <cellStyle name="표준 3 3 2 2 8 3 3" xfId="5017"/>
    <cellStyle name="표준 3 3 2 2 8 3 3 2" xfId="21757"/>
    <cellStyle name="표준 3 3 2 2 8 3 3 3" xfId="38477"/>
    <cellStyle name="표준 3 3 2 2 8 3 4" xfId="8437"/>
    <cellStyle name="표준 3 3 2 2 8 3 4 2" xfId="25177"/>
    <cellStyle name="표준 3 3 2 2 8 3 4 3" xfId="41897"/>
    <cellStyle name="표준 3 3 2 2 8 3 5" xfId="11857"/>
    <cellStyle name="표준 3 3 2 2 8 3 5 2" xfId="28597"/>
    <cellStyle name="표준 3 3 2 2 8 3 5 3" xfId="45317"/>
    <cellStyle name="표준 3 3 2 2 8 3 6" xfId="15277"/>
    <cellStyle name="표준 3 3 2 2 8 3 6 2" xfId="32017"/>
    <cellStyle name="표준 3 3 2 2 8 3 6 3" xfId="48737"/>
    <cellStyle name="표준 3 3 2 2 8 3 7" xfId="18761"/>
    <cellStyle name="표준 3 3 2 2 8 3 8" xfId="35077"/>
    <cellStyle name="표준 3 3 2 2 8 4" xfId="2037"/>
    <cellStyle name="표준 3 3 2 2 8 4 2" xfId="5437"/>
    <cellStyle name="표준 3 3 2 2 8 4 2 2" xfId="22177"/>
    <cellStyle name="표준 3 3 2 2 8 4 2 3" xfId="38897"/>
    <cellStyle name="표준 3 3 2 2 8 4 3" xfId="8857"/>
    <cellStyle name="표준 3 3 2 2 8 4 3 2" xfId="25597"/>
    <cellStyle name="표준 3 3 2 2 8 4 3 3" xfId="42317"/>
    <cellStyle name="표준 3 3 2 2 8 4 4" xfId="12277"/>
    <cellStyle name="표준 3 3 2 2 8 4 4 2" xfId="29017"/>
    <cellStyle name="표준 3 3 2 2 8 4 4 3" xfId="45737"/>
    <cellStyle name="표준 3 3 2 2 8 4 5" xfId="15697"/>
    <cellStyle name="표준 3 3 2 2 8 4 5 2" xfId="32437"/>
    <cellStyle name="표준 3 3 2 2 8 4 5 3" xfId="49157"/>
    <cellStyle name="표준 3 3 2 2 8 4 6" xfId="19181"/>
    <cellStyle name="표준 3 3 2 2 8 4 7" xfId="35497"/>
    <cellStyle name="표준 3 3 2 2 8 5" xfId="3357"/>
    <cellStyle name="표준 3 3 2 2 8 5 2" xfId="6757"/>
    <cellStyle name="표준 3 3 2 2 8 5 2 2" xfId="23497"/>
    <cellStyle name="표준 3 3 2 2 8 5 2 3" xfId="40217"/>
    <cellStyle name="표준 3 3 2 2 8 5 3" xfId="10177"/>
    <cellStyle name="표준 3 3 2 2 8 5 3 2" xfId="26917"/>
    <cellStyle name="표준 3 3 2 2 8 5 3 3" xfId="43637"/>
    <cellStyle name="표준 3 3 2 2 8 5 4" xfId="13597"/>
    <cellStyle name="표준 3 3 2 2 8 5 4 2" xfId="30337"/>
    <cellStyle name="표준 3 3 2 2 8 5 4 3" xfId="47057"/>
    <cellStyle name="표준 3 3 2 2 8 5 5" xfId="17017"/>
    <cellStyle name="표준 3 3 2 2 8 5 5 2" xfId="33757"/>
    <cellStyle name="표준 3 3 2 2 8 5 5 3" xfId="50477"/>
    <cellStyle name="표준 3 3 2 2 8 5 6" xfId="20501"/>
    <cellStyle name="표준 3 3 2 2 8 5 7" xfId="36817"/>
    <cellStyle name="표준 3 3 2 2 8 6" xfId="4177"/>
    <cellStyle name="표준 3 3 2 2 8 6 2" xfId="7597"/>
    <cellStyle name="표준 3 3 2 2 8 6 2 2" xfId="24337"/>
    <cellStyle name="표준 3 3 2 2 8 6 2 3" xfId="41057"/>
    <cellStyle name="표준 3 3 2 2 8 6 3" xfId="11017"/>
    <cellStyle name="표준 3 3 2 2 8 6 3 2" xfId="27757"/>
    <cellStyle name="표준 3 3 2 2 8 6 3 3" xfId="44477"/>
    <cellStyle name="표준 3 3 2 2 8 6 4" xfId="14437"/>
    <cellStyle name="표준 3 3 2 2 8 6 4 2" xfId="31177"/>
    <cellStyle name="표준 3 3 2 2 8 6 4 3" xfId="47897"/>
    <cellStyle name="표준 3 3 2 2 8 6 5" xfId="17921"/>
    <cellStyle name="표준 3 3 2 2 8 6 6" xfId="37637"/>
    <cellStyle name="표준 3 3 2 2 8 7" xfId="3777"/>
    <cellStyle name="표준 3 3 2 2 8 7 2" xfId="20917"/>
    <cellStyle name="표준 3 3 2 2 8 7 3" xfId="37237"/>
    <cellStyle name="표준 3 3 2 2 8 8" xfId="7177"/>
    <cellStyle name="표준 3 3 2 2 8 8 2" xfId="23917"/>
    <cellStyle name="표준 3 3 2 2 8 8 3" xfId="40637"/>
    <cellStyle name="표준 3 3 2 2 8 9" xfId="10597"/>
    <cellStyle name="표준 3 3 2 2 8 9 2" xfId="27337"/>
    <cellStyle name="표준 3 3 2 2 8 9 3" xfId="44057"/>
    <cellStyle name="표준 3 3 2 2 9" xfId="790"/>
    <cellStyle name="표준 3 3 2 2 9 10" xfId="14057"/>
    <cellStyle name="표준 3 3 2 2 9 10 2" xfId="30797"/>
    <cellStyle name="표준 3 3 2 2 9 10 3" xfId="47517"/>
    <cellStyle name="표준 3 3 2 2 9 11" xfId="17541"/>
    <cellStyle name="표준 3 3 2 2 9 12" xfId="34277"/>
    <cellStyle name="표준 3 3 2 2 9 2" xfId="1097"/>
    <cellStyle name="표준 3 3 2 2 9 2 2" xfId="2377"/>
    <cellStyle name="표준 3 3 2 2 9 2 2 2" xfId="5777"/>
    <cellStyle name="표준 3 3 2 2 9 2 2 2 2" xfId="22517"/>
    <cellStyle name="표준 3 3 2 2 9 2 2 2 3" xfId="39237"/>
    <cellStyle name="표준 3 3 2 2 9 2 2 3" xfId="9197"/>
    <cellStyle name="표준 3 3 2 2 9 2 2 3 2" xfId="25937"/>
    <cellStyle name="표준 3 3 2 2 9 2 2 3 3" xfId="42657"/>
    <cellStyle name="표준 3 3 2 2 9 2 2 4" xfId="12617"/>
    <cellStyle name="표준 3 3 2 2 9 2 2 4 2" xfId="29357"/>
    <cellStyle name="표준 3 3 2 2 9 2 2 4 3" xfId="46077"/>
    <cellStyle name="표준 3 3 2 2 9 2 2 5" xfId="16037"/>
    <cellStyle name="표준 3 3 2 2 9 2 2 5 2" xfId="32777"/>
    <cellStyle name="표준 3 3 2 2 9 2 2 5 3" xfId="49497"/>
    <cellStyle name="표준 3 3 2 2 9 2 2 6" xfId="19521"/>
    <cellStyle name="표준 3 3 2 2 9 2 2 7" xfId="35837"/>
    <cellStyle name="표준 3 3 2 2 9 2 3" xfId="4497"/>
    <cellStyle name="표준 3 3 2 2 9 2 3 2" xfId="21237"/>
    <cellStyle name="표준 3 3 2 2 9 2 3 3" xfId="37957"/>
    <cellStyle name="표준 3 3 2 2 9 2 4" xfId="7917"/>
    <cellStyle name="표준 3 3 2 2 9 2 4 2" xfId="24657"/>
    <cellStyle name="표준 3 3 2 2 9 2 4 3" xfId="41377"/>
    <cellStyle name="표준 3 3 2 2 9 2 5" xfId="11337"/>
    <cellStyle name="표준 3 3 2 2 9 2 5 2" xfId="28077"/>
    <cellStyle name="표준 3 3 2 2 9 2 5 3" xfId="44797"/>
    <cellStyle name="표준 3 3 2 2 9 2 6" xfId="14757"/>
    <cellStyle name="표준 3 3 2 2 9 2 6 2" xfId="31497"/>
    <cellStyle name="표준 3 3 2 2 9 2 6 3" xfId="48217"/>
    <cellStyle name="표준 3 3 2 2 9 2 7" xfId="18241"/>
    <cellStyle name="표준 3 3 2 2 9 2 8" xfId="34557"/>
    <cellStyle name="표준 3 3 2 2 9 3" xfId="1657"/>
    <cellStyle name="표준 3 3 2 2 9 3 2" xfId="2937"/>
    <cellStyle name="표준 3 3 2 2 9 3 2 2" xfId="6337"/>
    <cellStyle name="표준 3 3 2 2 9 3 2 2 2" xfId="23077"/>
    <cellStyle name="표준 3 3 2 2 9 3 2 2 3" xfId="39797"/>
    <cellStyle name="표준 3 3 2 2 9 3 2 3" xfId="9757"/>
    <cellStyle name="표준 3 3 2 2 9 3 2 3 2" xfId="26497"/>
    <cellStyle name="표준 3 3 2 2 9 3 2 3 3" xfId="43217"/>
    <cellStyle name="표준 3 3 2 2 9 3 2 4" xfId="13177"/>
    <cellStyle name="표준 3 3 2 2 9 3 2 4 2" xfId="29917"/>
    <cellStyle name="표준 3 3 2 2 9 3 2 4 3" xfId="46637"/>
    <cellStyle name="표준 3 3 2 2 9 3 2 5" xfId="16597"/>
    <cellStyle name="표준 3 3 2 2 9 3 2 5 2" xfId="33337"/>
    <cellStyle name="표준 3 3 2 2 9 3 2 5 3" xfId="50057"/>
    <cellStyle name="표준 3 3 2 2 9 3 2 6" xfId="20081"/>
    <cellStyle name="표준 3 3 2 2 9 3 2 7" xfId="36397"/>
    <cellStyle name="표준 3 3 2 2 9 3 3" xfId="5057"/>
    <cellStyle name="표준 3 3 2 2 9 3 3 2" xfId="21797"/>
    <cellStyle name="표준 3 3 2 2 9 3 3 3" xfId="38517"/>
    <cellStyle name="표준 3 3 2 2 9 3 4" xfId="8477"/>
    <cellStyle name="표준 3 3 2 2 9 3 4 2" xfId="25217"/>
    <cellStyle name="표준 3 3 2 2 9 3 4 3" xfId="41937"/>
    <cellStyle name="표준 3 3 2 2 9 3 5" xfId="11897"/>
    <cellStyle name="표준 3 3 2 2 9 3 5 2" xfId="28637"/>
    <cellStyle name="표준 3 3 2 2 9 3 5 3" xfId="45357"/>
    <cellStyle name="표준 3 3 2 2 9 3 6" xfId="15317"/>
    <cellStyle name="표준 3 3 2 2 9 3 6 2" xfId="32057"/>
    <cellStyle name="표준 3 3 2 2 9 3 6 3" xfId="48777"/>
    <cellStyle name="표준 3 3 2 2 9 3 7" xfId="18801"/>
    <cellStyle name="표준 3 3 2 2 9 3 8" xfId="35117"/>
    <cellStyle name="표준 3 3 2 2 9 4" xfId="2077"/>
    <cellStyle name="표준 3 3 2 2 9 4 2" xfId="5477"/>
    <cellStyle name="표준 3 3 2 2 9 4 2 2" xfId="22217"/>
    <cellStyle name="표준 3 3 2 2 9 4 2 3" xfId="38937"/>
    <cellStyle name="표준 3 3 2 2 9 4 3" xfId="8897"/>
    <cellStyle name="표준 3 3 2 2 9 4 3 2" xfId="25637"/>
    <cellStyle name="표준 3 3 2 2 9 4 3 3" xfId="42357"/>
    <cellStyle name="표준 3 3 2 2 9 4 4" xfId="12317"/>
    <cellStyle name="표준 3 3 2 2 9 4 4 2" xfId="29057"/>
    <cellStyle name="표준 3 3 2 2 9 4 4 3" xfId="45777"/>
    <cellStyle name="표준 3 3 2 2 9 4 5" xfId="15737"/>
    <cellStyle name="표준 3 3 2 2 9 4 5 2" xfId="32477"/>
    <cellStyle name="표준 3 3 2 2 9 4 5 3" xfId="49197"/>
    <cellStyle name="표준 3 3 2 2 9 4 6" xfId="19221"/>
    <cellStyle name="표준 3 3 2 2 9 4 7" xfId="35537"/>
    <cellStyle name="표준 3 3 2 2 9 5" xfId="3397"/>
    <cellStyle name="표준 3 3 2 2 9 5 2" xfId="6797"/>
    <cellStyle name="표준 3 3 2 2 9 5 2 2" xfId="23537"/>
    <cellStyle name="표준 3 3 2 2 9 5 2 3" xfId="40257"/>
    <cellStyle name="표준 3 3 2 2 9 5 3" xfId="10217"/>
    <cellStyle name="표준 3 3 2 2 9 5 3 2" xfId="26957"/>
    <cellStyle name="표준 3 3 2 2 9 5 3 3" xfId="43677"/>
    <cellStyle name="표준 3 3 2 2 9 5 4" xfId="13637"/>
    <cellStyle name="표준 3 3 2 2 9 5 4 2" xfId="30377"/>
    <cellStyle name="표준 3 3 2 2 9 5 4 3" xfId="47097"/>
    <cellStyle name="표준 3 3 2 2 9 5 5" xfId="17057"/>
    <cellStyle name="표준 3 3 2 2 9 5 5 2" xfId="33797"/>
    <cellStyle name="표준 3 3 2 2 9 5 5 3" xfId="50517"/>
    <cellStyle name="표준 3 3 2 2 9 5 6" xfId="20541"/>
    <cellStyle name="표준 3 3 2 2 9 5 7" xfId="36857"/>
    <cellStyle name="표준 3 3 2 2 9 6" xfId="4217"/>
    <cellStyle name="표준 3 3 2 2 9 6 2" xfId="7637"/>
    <cellStyle name="표준 3 3 2 2 9 6 2 2" xfId="24377"/>
    <cellStyle name="표준 3 3 2 2 9 6 2 3" xfId="41097"/>
    <cellStyle name="표준 3 3 2 2 9 6 3" xfId="11057"/>
    <cellStyle name="표준 3 3 2 2 9 6 3 2" xfId="27797"/>
    <cellStyle name="표준 3 3 2 2 9 6 3 3" xfId="44517"/>
    <cellStyle name="표준 3 3 2 2 9 6 4" xfId="14477"/>
    <cellStyle name="표준 3 3 2 2 9 6 4 2" xfId="31217"/>
    <cellStyle name="표준 3 3 2 2 9 6 4 3" xfId="47937"/>
    <cellStyle name="표준 3 3 2 2 9 6 5" xfId="17961"/>
    <cellStyle name="표준 3 3 2 2 9 6 6" xfId="37677"/>
    <cellStyle name="표준 3 3 2 2 9 7" xfId="3817"/>
    <cellStyle name="표준 3 3 2 2 9 7 2" xfId="20957"/>
    <cellStyle name="표준 3 3 2 2 9 7 3" xfId="37277"/>
    <cellStyle name="표준 3 3 2 2 9 8" xfId="7217"/>
    <cellStyle name="표준 3 3 2 2 9 8 2" xfId="23957"/>
    <cellStyle name="표준 3 3 2 2 9 8 3" xfId="40677"/>
    <cellStyle name="표준 3 3 2 2 9 9" xfId="10637"/>
    <cellStyle name="표준 3 3 2 2 9 9 2" xfId="27377"/>
    <cellStyle name="표준 3 3 2 2 9 9 3" xfId="44097"/>
    <cellStyle name="표준 3 3 2 20" xfId="6987"/>
    <cellStyle name="표준 3 3 2 20 2" xfId="23727"/>
    <cellStyle name="표준 3 3 2 20 3" xfId="40447"/>
    <cellStyle name="표준 3 3 2 21" xfId="10407"/>
    <cellStyle name="표준 3 3 2 21 2" xfId="27147"/>
    <cellStyle name="표준 3 3 2 21 3" xfId="43867"/>
    <cellStyle name="표준 3 3 2 22" xfId="13829"/>
    <cellStyle name="표준 3 3 2 22 2" xfId="30569"/>
    <cellStyle name="표준 3 3 2 22 3" xfId="47289"/>
    <cellStyle name="표준 3 3 2 23" xfId="17247"/>
    <cellStyle name="표준 3 3 2 23 2" xfId="33987"/>
    <cellStyle name="표준 3 3 2 24" xfId="17267"/>
    <cellStyle name="표준 3 3 2 24 2" xfId="34007"/>
    <cellStyle name="표준 3 3 2 25" xfId="17311"/>
    <cellStyle name="표준 3 3 2 26" xfId="20727"/>
    <cellStyle name="표준 3 3 2 27" xfId="34047"/>
    <cellStyle name="표준 3 3 2 3" xfId="564"/>
    <cellStyle name="표준 3 3 2 4" xfId="580"/>
    <cellStyle name="표준 3 3 2 4 10" xfId="3187"/>
    <cellStyle name="표준 3 3 2 4 10 2" xfId="6587"/>
    <cellStyle name="표준 3 3 2 4 10 2 2" xfId="23327"/>
    <cellStyle name="표준 3 3 2 4 10 2 3" xfId="40047"/>
    <cellStyle name="표준 3 3 2 4 10 3" xfId="10007"/>
    <cellStyle name="표준 3 3 2 4 10 3 2" xfId="26747"/>
    <cellStyle name="표준 3 3 2 4 10 3 3" xfId="43467"/>
    <cellStyle name="표준 3 3 2 4 10 4" xfId="13427"/>
    <cellStyle name="표준 3 3 2 4 10 4 2" xfId="30167"/>
    <cellStyle name="표준 3 3 2 4 10 4 3" xfId="46887"/>
    <cellStyle name="표준 3 3 2 4 10 5" xfId="16847"/>
    <cellStyle name="표준 3 3 2 4 10 5 2" xfId="33587"/>
    <cellStyle name="표준 3 3 2 4 10 5 3" xfId="50307"/>
    <cellStyle name="표준 3 3 2 4 10 6" xfId="20331"/>
    <cellStyle name="표준 3 3 2 4 10 7" xfId="36647"/>
    <cellStyle name="표준 3 3 2 4 11" xfId="4007"/>
    <cellStyle name="표준 3 3 2 4 11 2" xfId="7427"/>
    <cellStyle name="표준 3 3 2 4 11 2 2" xfId="24167"/>
    <cellStyle name="표준 3 3 2 4 11 2 3" xfId="40887"/>
    <cellStyle name="표준 3 3 2 4 11 3" xfId="10847"/>
    <cellStyle name="표준 3 3 2 4 11 3 2" xfId="27587"/>
    <cellStyle name="표준 3 3 2 4 11 3 3" xfId="44307"/>
    <cellStyle name="표준 3 3 2 4 11 4" xfId="14267"/>
    <cellStyle name="표준 3 3 2 4 11 4 2" xfId="31007"/>
    <cellStyle name="표준 3 3 2 4 11 4 3" xfId="47727"/>
    <cellStyle name="표준 3 3 2 4 11 5" xfId="17751"/>
    <cellStyle name="표준 3 3 2 4 11 6" xfId="37467"/>
    <cellStyle name="표준 3 3 2 4 12" xfId="3607"/>
    <cellStyle name="표준 3 3 2 4 12 2" xfId="20747"/>
    <cellStyle name="표준 3 3 2 4 12 3" xfId="37067"/>
    <cellStyle name="표준 3 3 2 4 13" xfId="7007"/>
    <cellStyle name="표준 3 3 2 4 13 2" xfId="23747"/>
    <cellStyle name="표준 3 3 2 4 13 3" xfId="40467"/>
    <cellStyle name="표준 3 3 2 4 14" xfId="10427"/>
    <cellStyle name="표준 3 3 2 4 14 2" xfId="27167"/>
    <cellStyle name="표준 3 3 2 4 14 3" xfId="43887"/>
    <cellStyle name="표준 3 3 2 4 15" xfId="13853"/>
    <cellStyle name="표준 3 3 2 4 15 2" xfId="30593"/>
    <cellStyle name="표준 3 3 2 4 15 3" xfId="47313"/>
    <cellStyle name="표준 3 3 2 4 16" xfId="17287"/>
    <cellStyle name="표준 3 3 2 4 16 2" xfId="34027"/>
    <cellStyle name="표준 3 3 2 4 17" xfId="17331"/>
    <cellStyle name="표준 3 3 2 4 18" xfId="34067"/>
    <cellStyle name="표준 3 3 2 4 2" xfId="680"/>
    <cellStyle name="표준 3 3 2 4 2 10" xfId="10527"/>
    <cellStyle name="표준 3 3 2 4 2 10 2" xfId="27267"/>
    <cellStyle name="표준 3 3 2 4 2 10 3" xfId="43987"/>
    <cellStyle name="표준 3 3 2 4 2 11" xfId="13947"/>
    <cellStyle name="표준 3 3 2 4 2 11 2" xfId="30687"/>
    <cellStyle name="표준 3 3 2 4 2 11 3" xfId="47407"/>
    <cellStyle name="표준 3 3 2 4 2 12" xfId="17431"/>
    <cellStyle name="표준 3 3 2 4 2 13" xfId="34167"/>
    <cellStyle name="표준 3 3 2 4 2 2" xfId="900"/>
    <cellStyle name="표준 3 3 2 4 2 2 10" xfId="14167"/>
    <cellStyle name="표준 3 3 2 4 2 2 10 2" xfId="30907"/>
    <cellStyle name="표준 3 3 2 4 2 2 10 3" xfId="47627"/>
    <cellStyle name="표준 3 3 2 4 2 2 11" xfId="17651"/>
    <cellStyle name="표준 3 3 2 4 2 2 12" xfId="34387"/>
    <cellStyle name="표준 3 3 2 4 2 2 2" xfId="1367"/>
    <cellStyle name="표준 3 3 2 4 2 2 2 2" xfId="2647"/>
    <cellStyle name="표준 3 3 2 4 2 2 2 2 2" xfId="6047"/>
    <cellStyle name="표준 3 3 2 4 2 2 2 2 2 2" xfId="22787"/>
    <cellStyle name="표준 3 3 2 4 2 2 2 2 2 3" xfId="39507"/>
    <cellStyle name="표준 3 3 2 4 2 2 2 2 3" xfId="9467"/>
    <cellStyle name="표준 3 3 2 4 2 2 2 2 3 2" xfId="26207"/>
    <cellStyle name="표준 3 3 2 4 2 2 2 2 3 3" xfId="42927"/>
    <cellStyle name="표준 3 3 2 4 2 2 2 2 4" xfId="12887"/>
    <cellStyle name="표준 3 3 2 4 2 2 2 2 4 2" xfId="29627"/>
    <cellStyle name="표준 3 3 2 4 2 2 2 2 4 3" xfId="46347"/>
    <cellStyle name="표준 3 3 2 4 2 2 2 2 5" xfId="16307"/>
    <cellStyle name="표준 3 3 2 4 2 2 2 2 5 2" xfId="33047"/>
    <cellStyle name="표준 3 3 2 4 2 2 2 2 5 3" xfId="49767"/>
    <cellStyle name="표준 3 3 2 4 2 2 2 2 6" xfId="19791"/>
    <cellStyle name="표준 3 3 2 4 2 2 2 2 7" xfId="36107"/>
    <cellStyle name="표준 3 3 2 4 2 2 2 3" xfId="4767"/>
    <cellStyle name="표준 3 3 2 4 2 2 2 3 2" xfId="21507"/>
    <cellStyle name="표준 3 3 2 4 2 2 2 3 3" xfId="38227"/>
    <cellStyle name="표준 3 3 2 4 2 2 2 4" xfId="8187"/>
    <cellStyle name="표준 3 3 2 4 2 2 2 4 2" xfId="24927"/>
    <cellStyle name="표준 3 3 2 4 2 2 2 4 3" xfId="41647"/>
    <cellStyle name="표준 3 3 2 4 2 2 2 5" xfId="11607"/>
    <cellStyle name="표준 3 3 2 4 2 2 2 5 2" xfId="28347"/>
    <cellStyle name="표준 3 3 2 4 2 2 2 5 3" xfId="45067"/>
    <cellStyle name="표준 3 3 2 4 2 2 2 6" xfId="15027"/>
    <cellStyle name="표준 3 3 2 4 2 2 2 6 2" xfId="31767"/>
    <cellStyle name="표준 3 3 2 4 2 2 2 6 3" xfId="48487"/>
    <cellStyle name="표준 3 3 2 4 2 2 2 7" xfId="18511"/>
    <cellStyle name="표준 3 3 2 4 2 2 2 8" xfId="34827"/>
    <cellStyle name="표준 3 3 2 4 2 2 3" xfId="1767"/>
    <cellStyle name="표준 3 3 2 4 2 2 3 2" xfId="3047"/>
    <cellStyle name="표준 3 3 2 4 2 2 3 2 2" xfId="6447"/>
    <cellStyle name="표준 3 3 2 4 2 2 3 2 2 2" xfId="23187"/>
    <cellStyle name="표준 3 3 2 4 2 2 3 2 2 3" xfId="39907"/>
    <cellStyle name="표준 3 3 2 4 2 2 3 2 3" xfId="9867"/>
    <cellStyle name="표준 3 3 2 4 2 2 3 2 3 2" xfId="26607"/>
    <cellStyle name="표준 3 3 2 4 2 2 3 2 3 3" xfId="43327"/>
    <cellStyle name="표준 3 3 2 4 2 2 3 2 4" xfId="13287"/>
    <cellStyle name="표준 3 3 2 4 2 2 3 2 4 2" xfId="30027"/>
    <cellStyle name="표준 3 3 2 4 2 2 3 2 4 3" xfId="46747"/>
    <cellStyle name="표준 3 3 2 4 2 2 3 2 5" xfId="16707"/>
    <cellStyle name="표준 3 3 2 4 2 2 3 2 5 2" xfId="33447"/>
    <cellStyle name="표준 3 3 2 4 2 2 3 2 5 3" xfId="50167"/>
    <cellStyle name="표준 3 3 2 4 2 2 3 2 6" xfId="20191"/>
    <cellStyle name="표준 3 3 2 4 2 2 3 2 7" xfId="36507"/>
    <cellStyle name="표준 3 3 2 4 2 2 3 3" xfId="5167"/>
    <cellStyle name="표준 3 3 2 4 2 2 3 3 2" xfId="21907"/>
    <cellStyle name="표준 3 3 2 4 2 2 3 3 3" xfId="38627"/>
    <cellStyle name="표준 3 3 2 4 2 2 3 4" xfId="8587"/>
    <cellStyle name="표준 3 3 2 4 2 2 3 4 2" xfId="25327"/>
    <cellStyle name="표준 3 3 2 4 2 2 3 4 3" xfId="42047"/>
    <cellStyle name="표준 3 3 2 4 2 2 3 5" xfId="12007"/>
    <cellStyle name="표준 3 3 2 4 2 2 3 5 2" xfId="28747"/>
    <cellStyle name="표준 3 3 2 4 2 2 3 5 3" xfId="45467"/>
    <cellStyle name="표준 3 3 2 4 2 2 3 6" xfId="15427"/>
    <cellStyle name="표준 3 3 2 4 2 2 3 6 2" xfId="32167"/>
    <cellStyle name="표준 3 3 2 4 2 2 3 6 3" xfId="48887"/>
    <cellStyle name="표준 3 3 2 4 2 2 3 7" xfId="18911"/>
    <cellStyle name="표준 3 3 2 4 2 2 3 8" xfId="35227"/>
    <cellStyle name="표준 3 3 2 4 2 2 4" xfId="2187"/>
    <cellStyle name="표준 3 3 2 4 2 2 4 2" xfId="5587"/>
    <cellStyle name="표준 3 3 2 4 2 2 4 2 2" xfId="22327"/>
    <cellStyle name="표준 3 3 2 4 2 2 4 2 3" xfId="39047"/>
    <cellStyle name="표준 3 3 2 4 2 2 4 3" xfId="9007"/>
    <cellStyle name="표준 3 3 2 4 2 2 4 3 2" xfId="25747"/>
    <cellStyle name="표준 3 3 2 4 2 2 4 3 3" xfId="42467"/>
    <cellStyle name="표준 3 3 2 4 2 2 4 4" xfId="12427"/>
    <cellStyle name="표준 3 3 2 4 2 2 4 4 2" xfId="29167"/>
    <cellStyle name="표준 3 3 2 4 2 2 4 4 3" xfId="45887"/>
    <cellStyle name="표준 3 3 2 4 2 2 4 5" xfId="15847"/>
    <cellStyle name="표준 3 3 2 4 2 2 4 5 2" xfId="32587"/>
    <cellStyle name="표준 3 3 2 4 2 2 4 5 3" xfId="49307"/>
    <cellStyle name="표준 3 3 2 4 2 2 4 6" xfId="19331"/>
    <cellStyle name="표준 3 3 2 4 2 2 4 7" xfId="35647"/>
    <cellStyle name="표준 3 3 2 4 2 2 5" xfId="3507"/>
    <cellStyle name="표준 3 3 2 4 2 2 5 2" xfId="6907"/>
    <cellStyle name="표준 3 3 2 4 2 2 5 2 2" xfId="23647"/>
    <cellStyle name="표준 3 3 2 4 2 2 5 2 3" xfId="40367"/>
    <cellStyle name="표준 3 3 2 4 2 2 5 3" xfId="10327"/>
    <cellStyle name="표준 3 3 2 4 2 2 5 3 2" xfId="27067"/>
    <cellStyle name="표준 3 3 2 4 2 2 5 3 3" xfId="43787"/>
    <cellStyle name="표준 3 3 2 4 2 2 5 4" xfId="13747"/>
    <cellStyle name="표준 3 3 2 4 2 2 5 4 2" xfId="30487"/>
    <cellStyle name="표준 3 3 2 4 2 2 5 4 3" xfId="47207"/>
    <cellStyle name="표준 3 3 2 4 2 2 5 5" xfId="17167"/>
    <cellStyle name="표준 3 3 2 4 2 2 5 5 2" xfId="33907"/>
    <cellStyle name="표준 3 3 2 4 2 2 5 5 3" xfId="50627"/>
    <cellStyle name="표준 3 3 2 4 2 2 5 6" xfId="20651"/>
    <cellStyle name="표준 3 3 2 4 2 2 5 7" xfId="36967"/>
    <cellStyle name="표준 3 3 2 4 2 2 6" xfId="4327"/>
    <cellStyle name="표준 3 3 2 4 2 2 6 2" xfId="7747"/>
    <cellStyle name="표준 3 3 2 4 2 2 6 2 2" xfId="24487"/>
    <cellStyle name="표준 3 3 2 4 2 2 6 2 3" xfId="41207"/>
    <cellStyle name="표준 3 3 2 4 2 2 6 3" xfId="11167"/>
    <cellStyle name="표준 3 3 2 4 2 2 6 3 2" xfId="27907"/>
    <cellStyle name="표준 3 3 2 4 2 2 6 3 3" xfId="44627"/>
    <cellStyle name="표준 3 3 2 4 2 2 6 4" xfId="14587"/>
    <cellStyle name="표준 3 3 2 4 2 2 6 4 2" xfId="31327"/>
    <cellStyle name="표준 3 3 2 4 2 2 6 4 3" xfId="48047"/>
    <cellStyle name="표준 3 3 2 4 2 2 6 5" xfId="18071"/>
    <cellStyle name="표준 3 3 2 4 2 2 6 6" xfId="37787"/>
    <cellStyle name="표준 3 3 2 4 2 2 7" xfId="3927"/>
    <cellStyle name="표준 3 3 2 4 2 2 7 2" xfId="21067"/>
    <cellStyle name="표준 3 3 2 4 2 2 7 3" xfId="37387"/>
    <cellStyle name="표준 3 3 2 4 2 2 8" xfId="7327"/>
    <cellStyle name="표준 3 3 2 4 2 2 8 2" xfId="24067"/>
    <cellStyle name="표준 3 3 2 4 2 2 8 3" xfId="40787"/>
    <cellStyle name="표준 3 3 2 4 2 2 9" xfId="10747"/>
    <cellStyle name="표준 3 3 2 4 2 2 9 2" xfId="27487"/>
    <cellStyle name="표준 3 3 2 4 2 2 9 3" xfId="44207"/>
    <cellStyle name="표준 3 3 2 4 2 3" xfId="1207"/>
    <cellStyle name="표준 3 3 2 4 2 3 2" xfId="2487"/>
    <cellStyle name="표준 3 3 2 4 2 3 2 2" xfId="5887"/>
    <cellStyle name="표준 3 3 2 4 2 3 2 2 2" xfId="22627"/>
    <cellStyle name="표준 3 3 2 4 2 3 2 2 3" xfId="39347"/>
    <cellStyle name="표준 3 3 2 4 2 3 2 3" xfId="9307"/>
    <cellStyle name="표준 3 3 2 4 2 3 2 3 2" xfId="26047"/>
    <cellStyle name="표준 3 3 2 4 2 3 2 3 3" xfId="42767"/>
    <cellStyle name="표준 3 3 2 4 2 3 2 4" xfId="12727"/>
    <cellStyle name="표준 3 3 2 4 2 3 2 4 2" xfId="29467"/>
    <cellStyle name="표준 3 3 2 4 2 3 2 4 3" xfId="46187"/>
    <cellStyle name="표준 3 3 2 4 2 3 2 5" xfId="16147"/>
    <cellStyle name="표준 3 3 2 4 2 3 2 5 2" xfId="32887"/>
    <cellStyle name="표준 3 3 2 4 2 3 2 5 3" xfId="49607"/>
    <cellStyle name="표준 3 3 2 4 2 3 2 6" xfId="19631"/>
    <cellStyle name="표준 3 3 2 4 2 3 2 7" xfId="35947"/>
    <cellStyle name="표준 3 3 2 4 2 3 3" xfId="4607"/>
    <cellStyle name="표준 3 3 2 4 2 3 3 2" xfId="21347"/>
    <cellStyle name="표준 3 3 2 4 2 3 3 3" xfId="38067"/>
    <cellStyle name="표준 3 3 2 4 2 3 4" xfId="8027"/>
    <cellStyle name="표준 3 3 2 4 2 3 4 2" xfId="24767"/>
    <cellStyle name="표준 3 3 2 4 2 3 4 3" xfId="41487"/>
    <cellStyle name="표준 3 3 2 4 2 3 5" xfId="11447"/>
    <cellStyle name="표준 3 3 2 4 2 3 5 2" xfId="28187"/>
    <cellStyle name="표준 3 3 2 4 2 3 5 3" xfId="44907"/>
    <cellStyle name="표준 3 3 2 4 2 3 6" xfId="14867"/>
    <cellStyle name="표준 3 3 2 4 2 3 6 2" xfId="31607"/>
    <cellStyle name="표준 3 3 2 4 2 3 6 3" xfId="48327"/>
    <cellStyle name="표준 3 3 2 4 2 3 7" xfId="18351"/>
    <cellStyle name="표준 3 3 2 4 2 3 8" xfId="34667"/>
    <cellStyle name="표준 3 3 2 4 2 4" xfId="1547"/>
    <cellStyle name="표준 3 3 2 4 2 4 2" xfId="2827"/>
    <cellStyle name="표준 3 3 2 4 2 4 2 2" xfId="6227"/>
    <cellStyle name="표준 3 3 2 4 2 4 2 2 2" xfId="22967"/>
    <cellStyle name="표준 3 3 2 4 2 4 2 2 3" xfId="39687"/>
    <cellStyle name="표준 3 3 2 4 2 4 2 3" xfId="9647"/>
    <cellStyle name="표준 3 3 2 4 2 4 2 3 2" xfId="26387"/>
    <cellStyle name="표준 3 3 2 4 2 4 2 3 3" xfId="43107"/>
    <cellStyle name="표준 3 3 2 4 2 4 2 4" xfId="13067"/>
    <cellStyle name="표준 3 3 2 4 2 4 2 4 2" xfId="29807"/>
    <cellStyle name="표준 3 3 2 4 2 4 2 4 3" xfId="46527"/>
    <cellStyle name="표준 3 3 2 4 2 4 2 5" xfId="16487"/>
    <cellStyle name="표준 3 3 2 4 2 4 2 5 2" xfId="33227"/>
    <cellStyle name="표준 3 3 2 4 2 4 2 5 3" xfId="49947"/>
    <cellStyle name="표준 3 3 2 4 2 4 2 6" xfId="19971"/>
    <cellStyle name="표준 3 3 2 4 2 4 2 7" xfId="36287"/>
    <cellStyle name="표준 3 3 2 4 2 4 3" xfId="4947"/>
    <cellStyle name="표준 3 3 2 4 2 4 3 2" xfId="21687"/>
    <cellStyle name="표준 3 3 2 4 2 4 3 3" xfId="38407"/>
    <cellStyle name="표준 3 3 2 4 2 4 4" xfId="8367"/>
    <cellStyle name="표준 3 3 2 4 2 4 4 2" xfId="25107"/>
    <cellStyle name="표준 3 3 2 4 2 4 4 3" xfId="41827"/>
    <cellStyle name="표준 3 3 2 4 2 4 5" xfId="11787"/>
    <cellStyle name="표준 3 3 2 4 2 4 5 2" xfId="28527"/>
    <cellStyle name="표준 3 3 2 4 2 4 5 3" xfId="45247"/>
    <cellStyle name="표준 3 3 2 4 2 4 6" xfId="15207"/>
    <cellStyle name="표준 3 3 2 4 2 4 6 2" xfId="31947"/>
    <cellStyle name="표준 3 3 2 4 2 4 6 3" xfId="48667"/>
    <cellStyle name="표준 3 3 2 4 2 4 7" xfId="18691"/>
    <cellStyle name="표준 3 3 2 4 2 4 8" xfId="35007"/>
    <cellStyle name="표준 3 3 2 4 2 5" xfId="1967"/>
    <cellStyle name="표준 3 3 2 4 2 5 2" xfId="5367"/>
    <cellStyle name="표준 3 3 2 4 2 5 2 2" xfId="22107"/>
    <cellStyle name="표준 3 3 2 4 2 5 2 3" xfId="38827"/>
    <cellStyle name="표준 3 3 2 4 2 5 3" xfId="8787"/>
    <cellStyle name="표준 3 3 2 4 2 5 3 2" xfId="25527"/>
    <cellStyle name="표준 3 3 2 4 2 5 3 3" xfId="42247"/>
    <cellStyle name="표준 3 3 2 4 2 5 4" xfId="12207"/>
    <cellStyle name="표준 3 3 2 4 2 5 4 2" xfId="28947"/>
    <cellStyle name="표준 3 3 2 4 2 5 4 3" xfId="45667"/>
    <cellStyle name="표준 3 3 2 4 2 5 5" xfId="15627"/>
    <cellStyle name="표준 3 3 2 4 2 5 5 2" xfId="32367"/>
    <cellStyle name="표준 3 3 2 4 2 5 5 3" xfId="49087"/>
    <cellStyle name="표준 3 3 2 4 2 5 6" xfId="19111"/>
    <cellStyle name="표준 3 3 2 4 2 5 7" xfId="35427"/>
    <cellStyle name="표준 3 3 2 4 2 6" xfId="3287"/>
    <cellStyle name="표준 3 3 2 4 2 6 2" xfId="6687"/>
    <cellStyle name="표준 3 3 2 4 2 6 2 2" xfId="23427"/>
    <cellStyle name="표준 3 3 2 4 2 6 2 3" xfId="40147"/>
    <cellStyle name="표준 3 3 2 4 2 6 3" xfId="10107"/>
    <cellStyle name="표준 3 3 2 4 2 6 3 2" xfId="26847"/>
    <cellStyle name="표준 3 3 2 4 2 6 3 3" xfId="43567"/>
    <cellStyle name="표준 3 3 2 4 2 6 4" xfId="13527"/>
    <cellStyle name="표준 3 3 2 4 2 6 4 2" xfId="30267"/>
    <cellStyle name="표준 3 3 2 4 2 6 4 3" xfId="46987"/>
    <cellStyle name="표준 3 3 2 4 2 6 5" xfId="16947"/>
    <cellStyle name="표준 3 3 2 4 2 6 5 2" xfId="33687"/>
    <cellStyle name="표준 3 3 2 4 2 6 5 3" xfId="50407"/>
    <cellStyle name="표준 3 3 2 4 2 6 6" xfId="20431"/>
    <cellStyle name="표준 3 3 2 4 2 6 7" xfId="36747"/>
    <cellStyle name="표준 3 3 2 4 2 7" xfId="4107"/>
    <cellStyle name="표준 3 3 2 4 2 7 2" xfId="7527"/>
    <cellStyle name="표준 3 3 2 4 2 7 2 2" xfId="24267"/>
    <cellStyle name="표준 3 3 2 4 2 7 2 3" xfId="40987"/>
    <cellStyle name="표준 3 3 2 4 2 7 3" xfId="10947"/>
    <cellStyle name="표준 3 3 2 4 2 7 3 2" xfId="27687"/>
    <cellStyle name="표준 3 3 2 4 2 7 3 3" xfId="44407"/>
    <cellStyle name="표준 3 3 2 4 2 7 4" xfId="14367"/>
    <cellStyle name="표준 3 3 2 4 2 7 4 2" xfId="31107"/>
    <cellStyle name="표준 3 3 2 4 2 7 4 3" xfId="47827"/>
    <cellStyle name="표준 3 3 2 4 2 7 5" xfId="17851"/>
    <cellStyle name="표준 3 3 2 4 2 7 6" xfId="37567"/>
    <cellStyle name="표준 3 3 2 4 2 8" xfId="3707"/>
    <cellStyle name="표준 3 3 2 4 2 8 2" xfId="20847"/>
    <cellStyle name="표준 3 3 2 4 2 8 3" xfId="37167"/>
    <cellStyle name="표준 3 3 2 4 2 9" xfId="7107"/>
    <cellStyle name="표준 3 3 2 4 2 9 2" xfId="23847"/>
    <cellStyle name="표준 3 3 2 4 2 9 3" xfId="40567"/>
    <cellStyle name="표준 3 3 2 4 3" xfId="720"/>
    <cellStyle name="표준 3 3 2 4 3 10" xfId="10567"/>
    <cellStyle name="표준 3 3 2 4 3 10 2" xfId="27307"/>
    <cellStyle name="표준 3 3 2 4 3 10 3" xfId="44027"/>
    <cellStyle name="표준 3 3 2 4 3 11" xfId="13987"/>
    <cellStyle name="표준 3 3 2 4 3 11 2" xfId="30727"/>
    <cellStyle name="표준 3 3 2 4 3 11 3" xfId="47447"/>
    <cellStyle name="표준 3 3 2 4 3 12" xfId="17471"/>
    <cellStyle name="표준 3 3 2 4 3 13" xfId="34207"/>
    <cellStyle name="표준 3 3 2 4 3 2" xfId="940"/>
    <cellStyle name="표준 3 3 2 4 3 2 10" xfId="14207"/>
    <cellStyle name="표준 3 3 2 4 3 2 10 2" xfId="30947"/>
    <cellStyle name="표준 3 3 2 4 3 2 10 3" xfId="47667"/>
    <cellStyle name="표준 3 3 2 4 3 2 11" xfId="17691"/>
    <cellStyle name="표준 3 3 2 4 3 2 12" xfId="34427"/>
    <cellStyle name="표준 3 3 2 4 3 2 2" xfId="1407"/>
    <cellStyle name="표준 3 3 2 4 3 2 2 2" xfId="2687"/>
    <cellStyle name="표준 3 3 2 4 3 2 2 2 2" xfId="6087"/>
    <cellStyle name="표준 3 3 2 4 3 2 2 2 2 2" xfId="22827"/>
    <cellStyle name="표준 3 3 2 4 3 2 2 2 2 3" xfId="39547"/>
    <cellStyle name="표준 3 3 2 4 3 2 2 2 3" xfId="9507"/>
    <cellStyle name="표준 3 3 2 4 3 2 2 2 3 2" xfId="26247"/>
    <cellStyle name="표준 3 3 2 4 3 2 2 2 3 3" xfId="42967"/>
    <cellStyle name="표준 3 3 2 4 3 2 2 2 4" xfId="12927"/>
    <cellStyle name="표준 3 3 2 4 3 2 2 2 4 2" xfId="29667"/>
    <cellStyle name="표준 3 3 2 4 3 2 2 2 4 3" xfId="46387"/>
    <cellStyle name="표준 3 3 2 4 3 2 2 2 5" xfId="16347"/>
    <cellStyle name="표준 3 3 2 4 3 2 2 2 5 2" xfId="33087"/>
    <cellStyle name="표준 3 3 2 4 3 2 2 2 5 3" xfId="49807"/>
    <cellStyle name="표준 3 3 2 4 3 2 2 2 6" xfId="19831"/>
    <cellStyle name="표준 3 3 2 4 3 2 2 2 7" xfId="36147"/>
    <cellStyle name="표준 3 3 2 4 3 2 2 3" xfId="4807"/>
    <cellStyle name="표준 3 3 2 4 3 2 2 3 2" xfId="21547"/>
    <cellStyle name="표준 3 3 2 4 3 2 2 3 3" xfId="38267"/>
    <cellStyle name="표준 3 3 2 4 3 2 2 4" xfId="8227"/>
    <cellStyle name="표준 3 3 2 4 3 2 2 4 2" xfId="24967"/>
    <cellStyle name="표준 3 3 2 4 3 2 2 4 3" xfId="41687"/>
    <cellStyle name="표준 3 3 2 4 3 2 2 5" xfId="11647"/>
    <cellStyle name="표준 3 3 2 4 3 2 2 5 2" xfId="28387"/>
    <cellStyle name="표준 3 3 2 4 3 2 2 5 3" xfId="45107"/>
    <cellStyle name="표준 3 3 2 4 3 2 2 6" xfId="15067"/>
    <cellStyle name="표준 3 3 2 4 3 2 2 6 2" xfId="31807"/>
    <cellStyle name="표준 3 3 2 4 3 2 2 6 3" xfId="48527"/>
    <cellStyle name="표준 3 3 2 4 3 2 2 7" xfId="18551"/>
    <cellStyle name="표준 3 3 2 4 3 2 2 8" xfId="34867"/>
    <cellStyle name="표준 3 3 2 4 3 2 3" xfId="1807"/>
    <cellStyle name="표준 3 3 2 4 3 2 3 2" xfId="3087"/>
    <cellStyle name="표준 3 3 2 4 3 2 3 2 2" xfId="6487"/>
    <cellStyle name="표준 3 3 2 4 3 2 3 2 2 2" xfId="23227"/>
    <cellStyle name="표준 3 3 2 4 3 2 3 2 2 3" xfId="39947"/>
    <cellStyle name="표준 3 3 2 4 3 2 3 2 3" xfId="9907"/>
    <cellStyle name="표준 3 3 2 4 3 2 3 2 3 2" xfId="26647"/>
    <cellStyle name="표준 3 3 2 4 3 2 3 2 3 3" xfId="43367"/>
    <cellStyle name="표준 3 3 2 4 3 2 3 2 4" xfId="13327"/>
    <cellStyle name="표준 3 3 2 4 3 2 3 2 4 2" xfId="30067"/>
    <cellStyle name="표준 3 3 2 4 3 2 3 2 4 3" xfId="46787"/>
    <cellStyle name="표준 3 3 2 4 3 2 3 2 5" xfId="16747"/>
    <cellStyle name="표준 3 3 2 4 3 2 3 2 5 2" xfId="33487"/>
    <cellStyle name="표준 3 3 2 4 3 2 3 2 5 3" xfId="50207"/>
    <cellStyle name="표준 3 3 2 4 3 2 3 2 6" xfId="20231"/>
    <cellStyle name="표준 3 3 2 4 3 2 3 2 7" xfId="36547"/>
    <cellStyle name="표준 3 3 2 4 3 2 3 3" xfId="5207"/>
    <cellStyle name="표준 3 3 2 4 3 2 3 3 2" xfId="21947"/>
    <cellStyle name="표준 3 3 2 4 3 2 3 3 3" xfId="38667"/>
    <cellStyle name="표준 3 3 2 4 3 2 3 4" xfId="8627"/>
    <cellStyle name="표준 3 3 2 4 3 2 3 4 2" xfId="25367"/>
    <cellStyle name="표준 3 3 2 4 3 2 3 4 3" xfId="42087"/>
    <cellStyle name="표준 3 3 2 4 3 2 3 5" xfId="12047"/>
    <cellStyle name="표준 3 3 2 4 3 2 3 5 2" xfId="28787"/>
    <cellStyle name="표준 3 3 2 4 3 2 3 5 3" xfId="45507"/>
    <cellStyle name="표준 3 3 2 4 3 2 3 6" xfId="15467"/>
    <cellStyle name="표준 3 3 2 4 3 2 3 6 2" xfId="32207"/>
    <cellStyle name="표준 3 3 2 4 3 2 3 6 3" xfId="48927"/>
    <cellStyle name="표준 3 3 2 4 3 2 3 7" xfId="18951"/>
    <cellStyle name="표준 3 3 2 4 3 2 3 8" xfId="35267"/>
    <cellStyle name="표준 3 3 2 4 3 2 4" xfId="2227"/>
    <cellStyle name="표준 3 3 2 4 3 2 4 2" xfId="5627"/>
    <cellStyle name="표준 3 3 2 4 3 2 4 2 2" xfId="22367"/>
    <cellStyle name="표준 3 3 2 4 3 2 4 2 3" xfId="39087"/>
    <cellStyle name="표준 3 3 2 4 3 2 4 3" xfId="9047"/>
    <cellStyle name="표준 3 3 2 4 3 2 4 3 2" xfId="25787"/>
    <cellStyle name="표준 3 3 2 4 3 2 4 3 3" xfId="42507"/>
    <cellStyle name="표준 3 3 2 4 3 2 4 4" xfId="12467"/>
    <cellStyle name="표준 3 3 2 4 3 2 4 4 2" xfId="29207"/>
    <cellStyle name="표준 3 3 2 4 3 2 4 4 3" xfId="45927"/>
    <cellStyle name="표준 3 3 2 4 3 2 4 5" xfId="15887"/>
    <cellStyle name="표준 3 3 2 4 3 2 4 5 2" xfId="32627"/>
    <cellStyle name="표준 3 3 2 4 3 2 4 5 3" xfId="49347"/>
    <cellStyle name="표준 3 3 2 4 3 2 4 6" xfId="19371"/>
    <cellStyle name="표준 3 3 2 4 3 2 4 7" xfId="35687"/>
    <cellStyle name="표준 3 3 2 4 3 2 5" xfId="3547"/>
    <cellStyle name="표준 3 3 2 4 3 2 5 2" xfId="6947"/>
    <cellStyle name="표준 3 3 2 4 3 2 5 2 2" xfId="23687"/>
    <cellStyle name="표준 3 3 2 4 3 2 5 2 3" xfId="40407"/>
    <cellStyle name="표준 3 3 2 4 3 2 5 3" xfId="10367"/>
    <cellStyle name="표준 3 3 2 4 3 2 5 3 2" xfId="27107"/>
    <cellStyle name="표준 3 3 2 4 3 2 5 3 3" xfId="43827"/>
    <cellStyle name="표준 3 3 2 4 3 2 5 4" xfId="13787"/>
    <cellStyle name="표준 3 3 2 4 3 2 5 4 2" xfId="30527"/>
    <cellStyle name="표준 3 3 2 4 3 2 5 4 3" xfId="47247"/>
    <cellStyle name="표준 3 3 2 4 3 2 5 5" xfId="17207"/>
    <cellStyle name="표준 3 3 2 4 3 2 5 5 2" xfId="33947"/>
    <cellStyle name="표준 3 3 2 4 3 2 5 5 3" xfId="50667"/>
    <cellStyle name="표준 3 3 2 4 3 2 5 6" xfId="20691"/>
    <cellStyle name="표준 3 3 2 4 3 2 5 7" xfId="37007"/>
    <cellStyle name="표준 3 3 2 4 3 2 6" xfId="4367"/>
    <cellStyle name="표준 3 3 2 4 3 2 6 2" xfId="7787"/>
    <cellStyle name="표준 3 3 2 4 3 2 6 2 2" xfId="24527"/>
    <cellStyle name="표준 3 3 2 4 3 2 6 2 3" xfId="41247"/>
    <cellStyle name="표준 3 3 2 4 3 2 6 3" xfId="11207"/>
    <cellStyle name="표준 3 3 2 4 3 2 6 3 2" xfId="27947"/>
    <cellStyle name="표준 3 3 2 4 3 2 6 3 3" xfId="44667"/>
    <cellStyle name="표준 3 3 2 4 3 2 6 4" xfId="14627"/>
    <cellStyle name="표준 3 3 2 4 3 2 6 4 2" xfId="31367"/>
    <cellStyle name="표준 3 3 2 4 3 2 6 4 3" xfId="48087"/>
    <cellStyle name="표준 3 3 2 4 3 2 6 5" xfId="18111"/>
    <cellStyle name="표준 3 3 2 4 3 2 6 6" xfId="37827"/>
    <cellStyle name="표준 3 3 2 4 3 2 7" xfId="3967"/>
    <cellStyle name="표준 3 3 2 4 3 2 7 2" xfId="21107"/>
    <cellStyle name="표준 3 3 2 4 3 2 7 3" xfId="37427"/>
    <cellStyle name="표준 3 3 2 4 3 2 8" xfId="7367"/>
    <cellStyle name="표준 3 3 2 4 3 2 8 2" xfId="24107"/>
    <cellStyle name="표준 3 3 2 4 3 2 8 3" xfId="40827"/>
    <cellStyle name="표준 3 3 2 4 3 2 9" xfId="10787"/>
    <cellStyle name="표준 3 3 2 4 3 2 9 2" xfId="27527"/>
    <cellStyle name="표준 3 3 2 4 3 2 9 3" xfId="44247"/>
    <cellStyle name="표준 3 3 2 4 3 3" xfId="1247"/>
    <cellStyle name="표준 3 3 2 4 3 3 2" xfId="2527"/>
    <cellStyle name="표준 3 3 2 4 3 3 2 2" xfId="5927"/>
    <cellStyle name="표준 3 3 2 4 3 3 2 2 2" xfId="22667"/>
    <cellStyle name="표준 3 3 2 4 3 3 2 2 3" xfId="39387"/>
    <cellStyle name="표준 3 3 2 4 3 3 2 3" xfId="9347"/>
    <cellStyle name="표준 3 3 2 4 3 3 2 3 2" xfId="26087"/>
    <cellStyle name="표준 3 3 2 4 3 3 2 3 3" xfId="42807"/>
    <cellStyle name="표준 3 3 2 4 3 3 2 4" xfId="12767"/>
    <cellStyle name="표준 3 3 2 4 3 3 2 4 2" xfId="29507"/>
    <cellStyle name="표준 3 3 2 4 3 3 2 4 3" xfId="46227"/>
    <cellStyle name="표준 3 3 2 4 3 3 2 5" xfId="16187"/>
    <cellStyle name="표준 3 3 2 4 3 3 2 5 2" xfId="32927"/>
    <cellStyle name="표준 3 3 2 4 3 3 2 5 3" xfId="49647"/>
    <cellStyle name="표준 3 3 2 4 3 3 2 6" xfId="19671"/>
    <cellStyle name="표준 3 3 2 4 3 3 2 7" xfId="35987"/>
    <cellStyle name="표준 3 3 2 4 3 3 3" xfId="4647"/>
    <cellStyle name="표준 3 3 2 4 3 3 3 2" xfId="21387"/>
    <cellStyle name="표준 3 3 2 4 3 3 3 3" xfId="38107"/>
    <cellStyle name="표준 3 3 2 4 3 3 4" xfId="8067"/>
    <cellStyle name="표준 3 3 2 4 3 3 4 2" xfId="24807"/>
    <cellStyle name="표준 3 3 2 4 3 3 4 3" xfId="41527"/>
    <cellStyle name="표준 3 3 2 4 3 3 5" xfId="11487"/>
    <cellStyle name="표준 3 3 2 4 3 3 5 2" xfId="28227"/>
    <cellStyle name="표준 3 3 2 4 3 3 5 3" xfId="44947"/>
    <cellStyle name="표준 3 3 2 4 3 3 6" xfId="14907"/>
    <cellStyle name="표준 3 3 2 4 3 3 6 2" xfId="31647"/>
    <cellStyle name="표준 3 3 2 4 3 3 6 3" xfId="48367"/>
    <cellStyle name="표준 3 3 2 4 3 3 7" xfId="18391"/>
    <cellStyle name="표준 3 3 2 4 3 3 8" xfId="34707"/>
    <cellStyle name="표준 3 3 2 4 3 4" xfId="1587"/>
    <cellStyle name="표준 3 3 2 4 3 4 2" xfId="2867"/>
    <cellStyle name="표준 3 3 2 4 3 4 2 2" xfId="6267"/>
    <cellStyle name="표준 3 3 2 4 3 4 2 2 2" xfId="23007"/>
    <cellStyle name="표준 3 3 2 4 3 4 2 2 3" xfId="39727"/>
    <cellStyle name="표준 3 3 2 4 3 4 2 3" xfId="9687"/>
    <cellStyle name="표준 3 3 2 4 3 4 2 3 2" xfId="26427"/>
    <cellStyle name="표준 3 3 2 4 3 4 2 3 3" xfId="43147"/>
    <cellStyle name="표준 3 3 2 4 3 4 2 4" xfId="13107"/>
    <cellStyle name="표준 3 3 2 4 3 4 2 4 2" xfId="29847"/>
    <cellStyle name="표준 3 3 2 4 3 4 2 4 3" xfId="46567"/>
    <cellStyle name="표준 3 3 2 4 3 4 2 5" xfId="16527"/>
    <cellStyle name="표준 3 3 2 4 3 4 2 5 2" xfId="33267"/>
    <cellStyle name="표준 3 3 2 4 3 4 2 5 3" xfId="49987"/>
    <cellStyle name="표준 3 3 2 4 3 4 2 6" xfId="20011"/>
    <cellStyle name="표준 3 3 2 4 3 4 2 7" xfId="36327"/>
    <cellStyle name="표준 3 3 2 4 3 4 3" xfId="4987"/>
    <cellStyle name="표준 3 3 2 4 3 4 3 2" xfId="21727"/>
    <cellStyle name="표준 3 3 2 4 3 4 3 3" xfId="38447"/>
    <cellStyle name="표준 3 3 2 4 3 4 4" xfId="8407"/>
    <cellStyle name="표준 3 3 2 4 3 4 4 2" xfId="25147"/>
    <cellStyle name="표준 3 3 2 4 3 4 4 3" xfId="41867"/>
    <cellStyle name="표준 3 3 2 4 3 4 5" xfId="11827"/>
    <cellStyle name="표준 3 3 2 4 3 4 5 2" xfId="28567"/>
    <cellStyle name="표준 3 3 2 4 3 4 5 3" xfId="45287"/>
    <cellStyle name="표준 3 3 2 4 3 4 6" xfId="15247"/>
    <cellStyle name="표준 3 3 2 4 3 4 6 2" xfId="31987"/>
    <cellStyle name="표준 3 3 2 4 3 4 6 3" xfId="48707"/>
    <cellStyle name="표준 3 3 2 4 3 4 7" xfId="18731"/>
    <cellStyle name="표준 3 3 2 4 3 4 8" xfId="35047"/>
    <cellStyle name="표준 3 3 2 4 3 5" xfId="2007"/>
    <cellStyle name="표준 3 3 2 4 3 5 2" xfId="5407"/>
    <cellStyle name="표준 3 3 2 4 3 5 2 2" xfId="22147"/>
    <cellStyle name="표준 3 3 2 4 3 5 2 3" xfId="38867"/>
    <cellStyle name="표준 3 3 2 4 3 5 3" xfId="8827"/>
    <cellStyle name="표준 3 3 2 4 3 5 3 2" xfId="25567"/>
    <cellStyle name="표준 3 3 2 4 3 5 3 3" xfId="42287"/>
    <cellStyle name="표준 3 3 2 4 3 5 4" xfId="12247"/>
    <cellStyle name="표준 3 3 2 4 3 5 4 2" xfId="28987"/>
    <cellStyle name="표준 3 3 2 4 3 5 4 3" xfId="45707"/>
    <cellStyle name="표준 3 3 2 4 3 5 5" xfId="15667"/>
    <cellStyle name="표준 3 3 2 4 3 5 5 2" xfId="32407"/>
    <cellStyle name="표준 3 3 2 4 3 5 5 3" xfId="49127"/>
    <cellStyle name="표준 3 3 2 4 3 5 6" xfId="19151"/>
    <cellStyle name="표준 3 3 2 4 3 5 7" xfId="35467"/>
    <cellStyle name="표준 3 3 2 4 3 6" xfId="3327"/>
    <cellStyle name="표준 3 3 2 4 3 6 2" xfId="6727"/>
    <cellStyle name="표준 3 3 2 4 3 6 2 2" xfId="23467"/>
    <cellStyle name="표준 3 3 2 4 3 6 2 3" xfId="40187"/>
    <cellStyle name="표준 3 3 2 4 3 6 3" xfId="10147"/>
    <cellStyle name="표준 3 3 2 4 3 6 3 2" xfId="26887"/>
    <cellStyle name="표준 3 3 2 4 3 6 3 3" xfId="43607"/>
    <cellStyle name="표준 3 3 2 4 3 6 4" xfId="13567"/>
    <cellStyle name="표준 3 3 2 4 3 6 4 2" xfId="30307"/>
    <cellStyle name="표준 3 3 2 4 3 6 4 3" xfId="47027"/>
    <cellStyle name="표준 3 3 2 4 3 6 5" xfId="16987"/>
    <cellStyle name="표준 3 3 2 4 3 6 5 2" xfId="33727"/>
    <cellStyle name="표준 3 3 2 4 3 6 5 3" xfId="50447"/>
    <cellStyle name="표준 3 3 2 4 3 6 6" xfId="20471"/>
    <cellStyle name="표준 3 3 2 4 3 6 7" xfId="36787"/>
    <cellStyle name="표준 3 3 2 4 3 7" xfId="4147"/>
    <cellStyle name="표준 3 3 2 4 3 7 2" xfId="7567"/>
    <cellStyle name="표준 3 3 2 4 3 7 2 2" xfId="24307"/>
    <cellStyle name="표준 3 3 2 4 3 7 2 3" xfId="41027"/>
    <cellStyle name="표준 3 3 2 4 3 7 3" xfId="10987"/>
    <cellStyle name="표준 3 3 2 4 3 7 3 2" xfId="27727"/>
    <cellStyle name="표준 3 3 2 4 3 7 3 3" xfId="44447"/>
    <cellStyle name="표준 3 3 2 4 3 7 4" xfId="14407"/>
    <cellStyle name="표준 3 3 2 4 3 7 4 2" xfId="31147"/>
    <cellStyle name="표준 3 3 2 4 3 7 4 3" xfId="47867"/>
    <cellStyle name="표준 3 3 2 4 3 7 5" xfId="17891"/>
    <cellStyle name="표준 3 3 2 4 3 7 6" xfId="37607"/>
    <cellStyle name="표준 3 3 2 4 3 8" xfId="3747"/>
    <cellStyle name="표준 3 3 2 4 3 8 2" xfId="20887"/>
    <cellStyle name="표준 3 3 2 4 3 8 3" xfId="37207"/>
    <cellStyle name="표준 3 3 2 4 3 9" xfId="7147"/>
    <cellStyle name="표준 3 3 2 4 3 9 2" xfId="23887"/>
    <cellStyle name="표준 3 3 2 4 3 9 3" xfId="40607"/>
    <cellStyle name="표준 3 3 2 4 4" xfId="800"/>
    <cellStyle name="표준 3 3 2 4 4 10" xfId="14067"/>
    <cellStyle name="표준 3 3 2 4 4 10 2" xfId="30807"/>
    <cellStyle name="표준 3 3 2 4 4 10 3" xfId="47527"/>
    <cellStyle name="표준 3 3 2 4 4 11" xfId="17551"/>
    <cellStyle name="표준 3 3 2 4 4 12" xfId="34287"/>
    <cellStyle name="표준 3 3 2 4 4 2" xfId="1107"/>
    <cellStyle name="표준 3 3 2 4 4 2 2" xfId="2387"/>
    <cellStyle name="표준 3 3 2 4 4 2 2 2" xfId="5787"/>
    <cellStyle name="표준 3 3 2 4 4 2 2 2 2" xfId="22527"/>
    <cellStyle name="표준 3 3 2 4 4 2 2 2 3" xfId="39247"/>
    <cellStyle name="표준 3 3 2 4 4 2 2 3" xfId="9207"/>
    <cellStyle name="표준 3 3 2 4 4 2 2 3 2" xfId="25947"/>
    <cellStyle name="표준 3 3 2 4 4 2 2 3 3" xfId="42667"/>
    <cellStyle name="표준 3 3 2 4 4 2 2 4" xfId="12627"/>
    <cellStyle name="표준 3 3 2 4 4 2 2 4 2" xfId="29367"/>
    <cellStyle name="표준 3 3 2 4 4 2 2 4 3" xfId="46087"/>
    <cellStyle name="표준 3 3 2 4 4 2 2 5" xfId="16047"/>
    <cellStyle name="표준 3 3 2 4 4 2 2 5 2" xfId="32787"/>
    <cellStyle name="표준 3 3 2 4 4 2 2 5 3" xfId="49507"/>
    <cellStyle name="표준 3 3 2 4 4 2 2 6" xfId="19531"/>
    <cellStyle name="표준 3 3 2 4 4 2 2 7" xfId="35847"/>
    <cellStyle name="표준 3 3 2 4 4 2 3" xfId="4507"/>
    <cellStyle name="표준 3 3 2 4 4 2 3 2" xfId="21247"/>
    <cellStyle name="표준 3 3 2 4 4 2 3 3" xfId="37967"/>
    <cellStyle name="표준 3 3 2 4 4 2 4" xfId="7927"/>
    <cellStyle name="표준 3 3 2 4 4 2 4 2" xfId="24667"/>
    <cellStyle name="표준 3 3 2 4 4 2 4 3" xfId="41387"/>
    <cellStyle name="표준 3 3 2 4 4 2 5" xfId="11347"/>
    <cellStyle name="표준 3 3 2 4 4 2 5 2" xfId="28087"/>
    <cellStyle name="표준 3 3 2 4 4 2 5 3" xfId="44807"/>
    <cellStyle name="표준 3 3 2 4 4 2 6" xfId="14767"/>
    <cellStyle name="표준 3 3 2 4 4 2 6 2" xfId="31507"/>
    <cellStyle name="표준 3 3 2 4 4 2 6 3" xfId="48227"/>
    <cellStyle name="표준 3 3 2 4 4 2 7" xfId="18251"/>
    <cellStyle name="표준 3 3 2 4 4 2 8" xfId="34567"/>
    <cellStyle name="표준 3 3 2 4 4 3" xfId="1667"/>
    <cellStyle name="표준 3 3 2 4 4 3 2" xfId="2947"/>
    <cellStyle name="표준 3 3 2 4 4 3 2 2" xfId="6347"/>
    <cellStyle name="표준 3 3 2 4 4 3 2 2 2" xfId="23087"/>
    <cellStyle name="표준 3 3 2 4 4 3 2 2 3" xfId="39807"/>
    <cellStyle name="표준 3 3 2 4 4 3 2 3" xfId="9767"/>
    <cellStyle name="표준 3 3 2 4 4 3 2 3 2" xfId="26507"/>
    <cellStyle name="표준 3 3 2 4 4 3 2 3 3" xfId="43227"/>
    <cellStyle name="표준 3 3 2 4 4 3 2 4" xfId="13187"/>
    <cellStyle name="표준 3 3 2 4 4 3 2 4 2" xfId="29927"/>
    <cellStyle name="표준 3 3 2 4 4 3 2 4 3" xfId="46647"/>
    <cellStyle name="표준 3 3 2 4 4 3 2 5" xfId="16607"/>
    <cellStyle name="표준 3 3 2 4 4 3 2 5 2" xfId="33347"/>
    <cellStyle name="표준 3 3 2 4 4 3 2 5 3" xfId="50067"/>
    <cellStyle name="표준 3 3 2 4 4 3 2 6" xfId="20091"/>
    <cellStyle name="표준 3 3 2 4 4 3 2 7" xfId="36407"/>
    <cellStyle name="표준 3 3 2 4 4 3 3" xfId="5067"/>
    <cellStyle name="표준 3 3 2 4 4 3 3 2" xfId="21807"/>
    <cellStyle name="표준 3 3 2 4 4 3 3 3" xfId="38527"/>
    <cellStyle name="표준 3 3 2 4 4 3 4" xfId="8487"/>
    <cellStyle name="표준 3 3 2 4 4 3 4 2" xfId="25227"/>
    <cellStyle name="표준 3 3 2 4 4 3 4 3" xfId="41947"/>
    <cellStyle name="표준 3 3 2 4 4 3 5" xfId="11907"/>
    <cellStyle name="표준 3 3 2 4 4 3 5 2" xfId="28647"/>
    <cellStyle name="표준 3 3 2 4 4 3 5 3" xfId="45367"/>
    <cellStyle name="표준 3 3 2 4 4 3 6" xfId="15327"/>
    <cellStyle name="표준 3 3 2 4 4 3 6 2" xfId="32067"/>
    <cellStyle name="표준 3 3 2 4 4 3 6 3" xfId="48787"/>
    <cellStyle name="표준 3 3 2 4 4 3 7" xfId="18811"/>
    <cellStyle name="표준 3 3 2 4 4 3 8" xfId="35127"/>
    <cellStyle name="표준 3 3 2 4 4 4" xfId="2087"/>
    <cellStyle name="표준 3 3 2 4 4 4 2" xfId="5487"/>
    <cellStyle name="표준 3 3 2 4 4 4 2 2" xfId="22227"/>
    <cellStyle name="표준 3 3 2 4 4 4 2 3" xfId="38947"/>
    <cellStyle name="표준 3 3 2 4 4 4 3" xfId="8907"/>
    <cellStyle name="표준 3 3 2 4 4 4 3 2" xfId="25647"/>
    <cellStyle name="표준 3 3 2 4 4 4 3 3" xfId="42367"/>
    <cellStyle name="표준 3 3 2 4 4 4 4" xfId="12327"/>
    <cellStyle name="표준 3 3 2 4 4 4 4 2" xfId="29067"/>
    <cellStyle name="표준 3 3 2 4 4 4 4 3" xfId="45787"/>
    <cellStyle name="표준 3 3 2 4 4 4 5" xfId="15747"/>
    <cellStyle name="표준 3 3 2 4 4 4 5 2" xfId="32487"/>
    <cellStyle name="표준 3 3 2 4 4 4 5 3" xfId="49207"/>
    <cellStyle name="표준 3 3 2 4 4 4 6" xfId="19231"/>
    <cellStyle name="표준 3 3 2 4 4 4 7" xfId="35547"/>
    <cellStyle name="표준 3 3 2 4 4 5" xfId="3407"/>
    <cellStyle name="표준 3 3 2 4 4 5 2" xfId="6807"/>
    <cellStyle name="표준 3 3 2 4 4 5 2 2" xfId="23547"/>
    <cellStyle name="표준 3 3 2 4 4 5 2 3" xfId="40267"/>
    <cellStyle name="표준 3 3 2 4 4 5 3" xfId="10227"/>
    <cellStyle name="표준 3 3 2 4 4 5 3 2" xfId="26967"/>
    <cellStyle name="표준 3 3 2 4 4 5 3 3" xfId="43687"/>
    <cellStyle name="표준 3 3 2 4 4 5 4" xfId="13647"/>
    <cellStyle name="표준 3 3 2 4 4 5 4 2" xfId="30387"/>
    <cellStyle name="표준 3 3 2 4 4 5 4 3" xfId="47107"/>
    <cellStyle name="표준 3 3 2 4 4 5 5" xfId="17067"/>
    <cellStyle name="표준 3 3 2 4 4 5 5 2" xfId="33807"/>
    <cellStyle name="표준 3 3 2 4 4 5 5 3" xfId="50527"/>
    <cellStyle name="표준 3 3 2 4 4 5 6" xfId="20551"/>
    <cellStyle name="표준 3 3 2 4 4 5 7" xfId="36867"/>
    <cellStyle name="표준 3 3 2 4 4 6" xfId="4227"/>
    <cellStyle name="표준 3 3 2 4 4 6 2" xfId="7647"/>
    <cellStyle name="표준 3 3 2 4 4 6 2 2" xfId="24387"/>
    <cellStyle name="표준 3 3 2 4 4 6 2 3" xfId="41107"/>
    <cellStyle name="표준 3 3 2 4 4 6 3" xfId="11067"/>
    <cellStyle name="표준 3 3 2 4 4 6 3 2" xfId="27807"/>
    <cellStyle name="표준 3 3 2 4 4 6 3 3" xfId="44527"/>
    <cellStyle name="표준 3 3 2 4 4 6 4" xfId="14487"/>
    <cellStyle name="표준 3 3 2 4 4 6 4 2" xfId="31227"/>
    <cellStyle name="표준 3 3 2 4 4 6 4 3" xfId="47947"/>
    <cellStyle name="표준 3 3 2 4 4 6 5" xfId="17971"/>
    <cellStyle name="표준 3 3 2 4 4 6 6" xfId="37687"/>
    <cellStyle name="표준 3 3 2 4 4 7" xfId="3827"/>
    <cellStyle name="표준 3 3 2 4 4 7 2" xfId="20967"/>
    <cellStyle name="표준 3 3 2 4 4 7 3" xfId="37287"/>
    <cellStyle name="표준 3 3 2 4 4 8" xfId="7227"/>
    <cellStyle name="표준 3 3 2 4 4 8 2" xfId="23967"/>
    <cellStyle name="표준 3 3 2 4 4 8 3" xfId="40687"/>
    <cellStyle name="표준 3 3 2 4 4 9" xfId="10647"/>
    <cellStyle name="표준 3 3 2 4 4 9 2" xfId="27387"/>
    <cellStyle name="표준 3 3 2 4 4 9 3" xfId="44107"/>
    <cellStyle name="표준 3 3 2 4 5" xfId="760"/>
    <cellStyle name="표준 3 3 2 4 5 10" xfId="14027"/>
    <cellStyle name="표준 3 3 2 4 5 10 2" xfId="30767"/>
    <cellStyle name="표준 3 3 2 4 5 10 3" xfId="47487"/>
    <cellStyle name="표준 3 3 2 4 5 11" xfId="17511"/>
    <cellStyle name="표준 3 3 2 4 5 12" xfId="34247"/>
    <cellStyle name="표준 3 3 2 4 5 2" xfId="1067"/>
    <cellStyle name="표준 3 3 2 4 5 2 2" xfId="2347"/>
    <cellStyle name="표준 3 3 2 4 5 2 2 2" xfId="5747"/>
    <cellStyle name="표준 3 3 2 4 5 2 2 2 2" xfId="22487"/>
    <cellStyle name="표준 3 3 2 4 5 2 2 2 3" xfId="39207"/>
    <cellStyle name="표준 3 3 2 4 5 2 2 3" xfId="9167"/>
    <cellStyle name="표준 3 3 2 4 5 2 2 3 2" xfId="25907"/>
    <cellStyle name="표준 3 3 2 4 5 2 2 3 3" xfId="42627"/>
    <cellStyle name="표준 3 3 2 4 5 2 2 4" xfId="12587"/>
    <cellStyle name="표준 3 3 2 4 5 2 2 4 2" xfId="29327"/>
    <cellStyle name="표준 3 3 2 4 5 2 2 4 3" xfId="46047"/>
    <cellStyle name="표준 3 3 2 4 5 2 2 5" xfId="16007"/>
    <cellStyle name="표준 3 3 2 4 5 2 2 5 2" xfId="32747"/>
    <cellStyle name="표준 3 3 2 4 5 2 2 5 3" xfId="49467"/>
    <cellStyle name="표준 3 3 2 4 5 2 2 6" xfId="19491"/>
    <cellStyle name="표준 3 3 2 4 5 2 2 7" xfId="35807"/>
    <cellStyle name="표준 3 3 2 4 5 2 3" xfId="4467"/>
    <cellStyle name="표준 3 3 2 4 5 2 3 2" xfId="21207"/>
    <cellStyle name="표준 3 3 2 4 5 2 3 3" xfId="37927"/>
    <cellStyle name="표준 3 3 2 4 5 2 4" xfId="7887"/>
    <cellStyle name="표준 3 3 2 4 5 2 4 2" xfId="24627"/>
    <cellStyle name="표준 3 3 2 4 5 2 4 3" xfId="41347"/>
    <cellStyle name="표준 3 3 2 4 5 2 5" xfId="11307"/>
    <cellStyle name="표준 3 3 2 4 5 2 5 2" xfId="28047"/>
    <cellStyle name="표준 3 3 2 4 5 2 5 3" xfId="44767"/>
    <cellStyle name="표준 3 3 2 4 5 2 6" xfId="14727"/>
    <cellStyle name="표준 3 3 2 4 5 2 6 2" xfId="31467"/>
    <cellStyle name="표준 3 3 2 4 5 2 6 3" xfId="48187"/>
    <cellStyle name="표준 3 3 2 4 5 2 7" xfId="18211"/>
    <cellStyle name="표준 3 3 2 4 5 2 8" xfId="34527"/>
    <cellStyle name="표준 3 3 2 4 5 3" xfId="1627"/>
    <cellStyle name="표준 3 3 2 4 5 3 2" xfId="2907"/>
    <cellStyle name="표준 3 3 2 4 5 3 2 2" xfId="6307"/>
    <cellStyle name="표준 3 3 2 4 5 3 2 2 2" xfId="23047"/>
    <cellStyle name="표준 3 3 2 4 5 3 2 2 3" xfId="39767"/>
    <cellStyle name="표준 3 3 2 4 5 3 2 3" xfId="9727"/>
    <cellStyle name="표준 3 3 2 4 5 3 2 3 2" xfId="26467"/>
    <cellStyle name="표준 3 3 2 4 5 3 2 3 3" xfId="43187"/>
    <cellStyle name="표준 3 3 2 4 5 3 2 4" xfId="13147"/>
    <cellStyle name="표준 3 3 2 4 5 3 2 4 2" xfId="29887"/>
    <cellStyle name="표준 3 3 2 4 5 3 2 4 3" xfId="46607"/>
    <cellStyle name="표준 3 3 2 4 5 3 2 5" xfId="16567"/>
    <cellStyle name="표준 3 3 2 4 5 3 2 5 2" xfId="33307"/>
    <cellStyle name="표준 3 3 2 4 5 3 2 5 3" xfId="50027"/>
    <cellStyle name="표준 3 3 2 4 5 3 2 6" xfId="20051"/>
    <cellStyle name="표준 3 3 2 4 5 3 2 7" xfId="36367"/>
    <cellStyle name="표준 3 3 2 4 5 3 3" xfId="5027"/>
    <cellStyle name="표준 3 3 2 4 5 3 3 2" xfId="21767"/>
    <cellStyle name="표준 3 3 2 4 5 3 3 3" xfId="38487"/>
    <cellStyle name="표준 3 3 2 4 5 3 4" xfId="8447"/>
    <cellStyle name="표준 3 3 2 4 5 3 4 2" xfId="25187"/>
    <cellStyle name="표준 3 3 2 4 5 3 4 3" xfId="41907"/>
    <cellStyle name="표준 3 3 2 4 5 3 5" xfId="11867"/>
    <cellStyle name="표준 3 3 2 4 5 3 5 2" xfId="28607"/>
    <cellStyle name="표준 3 3 2 4 5 3 5 3" xfId="45327"/>
    <cellStyle name="표준 3 3 2 4 5 3 6" xfId="15287"/>
    <cellStyle name="표준 3 3 2 4 5 3 6 2" xfId="32027"/>
    <cellStyle name="표준 3 3 2 4 5 3 6 3" xfId="48747"/>
    <cellStyle name="표준 3 3 2 4 5 3 7" xfId="18771"/>
    <cellStyle name="표준 3 3 2 4 5 3 8" xfId="35087"/>
    <cellStyle name="표준 3 3 2 4 5 4" xfId="2047"/>
    <cellStyle name="표준 3 3 2 4 5 4 2" xfId="5447"/>
    <cellStyle name="표준 3 3 2 4 5 4 2 2" xfId="22187"/>
    <cellStyle name="표준 3 3 2 4 5 4 2 3" xfId="38907"/>
    <cellStyle name="표준 3 3 2 4 5 4 3" xfId="8867"/>
    <cellStyle name="표준 3 3 2 4 5 4 3 2" xfId="25607"/>
    <cellStyle name="표준 3 3 2 4 5 4 3 3" xfId="42327"/>
    <cellStyle name="표준 3 3 2 4 5 4 4" xfId="12287"/>
    <cellStyle name="표준 3 3 2 4 5 4 4 2" xfId="29027"/>
    <cellStyle name="표준 3 3 2 4 5 4 4 3" xfId="45747"/>
    <cellStyle name="표준 3 3 2 4 5 4 5" xfId="15707"/>
    <cellStyle name="표준 3 3 2 4 5 4 5 2" xfId="32447"/>
    <cellStyle name="표준 3 3 2 4 5 4 5 3" xfId="49167"/>
    <cellStyle name="표준 3 3 2 4 5 4 6" xfId="19191"/>
    <cellStyle name="표준 3 3 2 4 5 4 7" xfId="35507"/>
    <cellStyle name="표준 3 3 2 4 5 5" xfId="3367"/>
    <cellStyle name="표준 3 3 2 4 5 5 2" xfId="6767"/>
    <cellStyle name="표준 3 3 2 4 5 5 2 2" xfId="23507"/>
    <cellStyle name="표준 3 3 2 4 5 5 2 3" xfId="40227"/>
    <cellStyle name="표준 3 3 2 4 5 5 3" xfId="10187"/>
    <cellStyle name="표준 3 3 2 4 5 5 3 2" xfId="26927"/>
    <cellStyle name="표준 3 3 2 4 5 5 3 3" xfId="43647"/>
    <cellStyle name="표준 3 3 2 4 5 5 4" xfId="13607"/>
    <cellStyle name="표준 3 3 2 4 5 5 4 2" xfId="30347"/>
    <cellStyle name="표준 3 3 2 4 5 5 4 3" xfId="47067"/>
    <cellStyle name="표준 3 3 2 4 5 5 5" xfId="17027"/>
    <cellStyle name="표준 3 3 2 4 5 5 5 2" xfId="33767"/>
    <cellStyle name="표준 3 3 2 4 5 5 5 3" xfId="50487"/>
    <cellStyle name="표준 3 3 2 4 5 5 6" xfId="20511"/>
    <cellStyle name="표준 3 3 2 4 5 5 7" xfId="36827"/>
    <cellStyle name="표준 3 3 2 4 5 6" xfId="4187"/>
    <cellStyle name="표준 3 3 2 4 5 6 2" xfId="7607"/>
    <cellStyle name="표준 3 3 2 4 5 6 2 2" xfId="24347"/>
    <cellStyle name="표준 3 3 2 4 5 6 2 3" xfId="41067"/>
    <cellStyle name="표준 3 3 2 4 5 6 3" xfId="11027"/>
    <cellStyle name="표준 3 3 2 4 5 6 3 2" xfId="27767"/>
    <cellStyle name="표준 3 3 2 4 5 6 3 3" xfId="44487"/>
    <cellStyle name="표준 3 3 2 4 5 6 4" xfId="14447"/>
    <cellStyle name="표준 3 3 2 4 5 6 4 2" xfId="31187"/>
    <cellStyle name="표준 3 3 2 4 5 6 4 3" xfId="47907"/>
    <cellStyle name="표준 3 3 2 4 5 6 5" xfId="17931"/>
    <cellStyle name="표준 3 3 2 4 5 6 6" xfId="37647"/>
    <cellStyle name="표준 3 3 2 4 5 7" xfId="3787"/>
    <cellStyle name="표준 3 3 2 4 5 7 2" xfId="20927"/>
    <cellStyle name="표준 3 3 2 4 5 7 3" xfId="37247"/>
    <cellStyle name="표준 3 3 2 4 5 8" xfId="7187"/>
    <cellStyle name="표준 3 3 2 4 5 8 2" xfId="23927"/>
    <cellStyle name="표준 3 3 2 4 5 8 3" xfId="40647"/>
    <cellStyle name="표준 3 3 2 4 5 9" xfId="10607"/>
    <cellStyle name="표준 3 3 2 4 5 9 2" xfId="27347"/>
    <cellStyle name="표준 3 3 2 4 5 9 3" xfId="44067"/>
    <cellStyle name="표준 3 3 2 4 6" xfId="1027"/>
    <cellStyle name="표준 3 3 2 4 6 2" xfId="2307"/>
    <cellStyle name="표준 3 3 2 4 6 2 2" xfId="5707"/>
    <cellStyle name="표준 3 3 2 4 6 2 2 2" xfId="22447"/>
    <cellStyle name="표준 3 3 2 4 6 2 2 3" xfId="39167"/>
    <cellStyle name="표준 3 3 2 4 6 2 3" xfId="9127"/>
    <cellStyle name="표준 3 3 2 4 6 2 3 2" xfId="25867"/>
    <cellStyle name="표준 3 3 2 4 6 2 3 3" xfId="42587"/>
    <cellStyle name="표준 3 3 2 4 6 2 4" xfId="12547"/>
    <cellStyle name="표준 3 3 2 4 6 2 4 2" xfId="29287"/>
    <cellStyle name="표준 3 3 2 4 6 2 4 3" xfId="46007"/>
    <cellStyle name="표준 3 3 2 4 6 2 5" xfId="15967"/>
    <cellStyle name="표준 3 3 2 4 6 2 5 2" xfId="32707"/>
    <cellStyle name="표준 3 3 2 4 6 2 5 3" xfId="49427"/>
    <cellStyle name="표준 3 3 2 4 6 2 6" xfId="19451"/>
    <cellStyle name="표준 3 3 2 4 6 2 7" xfId="35767"/>
    <cellStyle name="표준 3 3 2 4 6 3" xfId="4427"/>
    <cellStyle name="표준 3 3 2 4 6 3 2" xfId="21167"/>
    <cellStyle name="표준 3 3 2 4 6 3 3" xfId="37887"/>
    <cellStyle name="표준 3 3 2 4 6 4" xfId="7847"/>
    <cellStyle name="표준 3 3 2 4 6 4 2" xfId="24587"/>
    <cellStyle name="표준 3 3 2 4 6 4 3" xfId="41307"/>
    <cellStyle name="표준 3 3 2 4 6 5" xfId="11267"/>
    <cellStyle name="표준 3 3 2 4 6 5 2" xfId="28007"/>
    <cellStyle name="표준 3 3 2 4 6 5 3" xfId="44727"/>
    <cellStyle name="표준 3 3 2 4 6 6" xfId="14687"/>
    <cellStyle name="표준 3 3 2 4 6 6 2" xfId="31427"/>
    <cellStyle name="표준 3 3 2 4 6 6 3" xfId="48147"/>
    <cellStyle name="표준 3 3 2 4 6 7" xfId="18171"/>
    <cellStyle name="표준 3 3 2 4 6 8" xfId="34487"/>
    <cellStyle name="표준 3 3 2 4 7" xfId="1447"/>
    <cellStyle name="표준 3 3 2 4 7 2" xfId="2727"/>
    <cellStyle name="표준 3 3 2 4 7 2 2" xfId="6127"/>
    <cellStyle name="표준 3 3 2 4 7 2 2 2" xfId="22867"/>
    <cellStyle name="표준 3 3 2 4 7 2 2 3" xfId="39587"/>
    <cellStyle name="표준 3 3 2 4 7 2 3" xfId="9547"/>
    <cellStyle name="표준 3 3 2 4 7 2 3 2" xfId="26287"/>
    <cellStyle name="표준 3 3 2 4 7 2 3 3" xfId="43007"/>
    <cellStyle name="표준 3 3 2 4 7 2 4" xfId="12967"/>
    <cellStyle name="표준 3 3 2 4 7 2 4 2" xfId="29707"/>
    <cellStyle name="표준 3 3 2 4 7 2 4 3" xfId="46427"/>
    <cellStyle name="표준 3 3 2 4 7 2 5" xfId="16387"/>
    <cellStyle name="표준 3 3 2 4 7 2 5 2" xfId="33127"/>
    <cellStyle name="표준 3 3 2 4 7 2 5 3" xfId="49847"/>
    <cellStyle name="표준 3 3 2 4 7 2 6" xfId="19871"/>
    <cellStyle name="표준 3 3 2 4 7 2 7" xfId="36187"/>
    <cellStyle name="표준 3 3 2 4 7 3" xfId="4847"/>
    <cellStyle name="표준 3 3 2 4 7 3 2" xfId="21587"/>
    <cellStyle name="표준 3 3 2 4 7 3 3" xfId="38307"/>
    <cellStyle name="표준 3 3 2 4 7 4" xfId="8267"/>
    <cellStyle name="표준 3 3 2 4 7 4 2" xfId="25007"/>
    <cellStyle name="표준 3 3 2 4 7 4 3" xfId="41727"/>
    <cellStyle name="표준 3 3 2 4 7 5" xfId="11687"/>
    <cellStyle name="표준 3 3 2 4 7 5 2" xfId="28427"/>
    <cellStyle name="표준 3 3 2 4 7 5 3" xfId="45147"/>
    <cellStyle name="표준 3 3 2 4 7 6" xfId="15107"/>
    <cellStyle name="표준 3 3 2 4 7 6 2" xfId="31847"/>
    <cellStyle name="표준 3 3 2 4 7 6 3" xfId="48567"/>
    <cellStyle name="표준 3 3 2 4 7 7" xfId="18591"/>
    <cellStyle name="표준 3 3 2 4 7 8" xfId="34907"/>
    <cellStyle name="표준 3 3 2 4 8" xfId="1867"/>
    <cellStyle name="표준 3 3 2 4 8 2" xfId="5267"/>
    <cellStyle name="표준 3 3 2 4 8 2 2" xfId="22007"/>
    <cellStyle name="표준 3 3 2 4 8 2 3" xfId="38727"/>
    <cellStyle name="표준 3 3 2 4 8 3" xfId="8687"/>
    <cellStyle name="표준 3 3 2 4 8 3 2" xfId="25427"/>
    <cellStyle name="표준 3 3 2 4 8 3 3" xfId="42147"/>
    <cellStyle name="표준 3 3 2 4 8 4" xfId="12107"/>
    <cellStyle name="표준 3 3 2 4 8 4 2" xfId="28847"/>
    <cellStyle name="표준 3 3 2 4 8 4 3" xfId="45567"/>
    <cellStyle name="표준 3 3 2 4 8 5" xfId="15527"/>
    <cellStyle name="표준 3 3 2 4 8 5 2" xfId="32267"/>
    <cellStyle name="표준 3 3 2 4 8 5 3" xfId="48987"/>
    <cellStyle name="표준 3 3 2 4 8 6" xfId="19011"/>
    <cellStyle name="표준 3 3 2 4 8 7" xfId="35327"/>
    <cellStyle name="표준 3 3 2 4 9" xfId="3147"/>
    <cellStyle name="표준 3 3 2 4 9 2" xfId="6547"/>
    <cellStyle name="표준 3 3 2 4 9 2 2" xfId="23287"/>
    <cellStyle name="표준 3 3 2 4 9 2 3" xfId="40007"/>
    <cellStyle name="표준 3 3 2 4 9 3" xfId="9967"/>
    <cellStyle name="표준 3 3 2 4 9 3 2" xfId="26707"/>
    <cellStyle name="표준 3 3 2 4 9 3 3" xfId="43427"/>
    <cellStyle name="표준 3 3 2 4 9 4" xfId="13387"/>
    <cellStyle name="표준 3 3 2 4 9 4 2" xfId="30127"/>
    <cellStyle name="표준 3 3 2 4 9 4 3" xfId="46847"/>
    <cellStyle name="표준 3 3 2 4 9 5" xfId="16807"/>
    <cellStyle name="표준 3 3 2 4 9 5 2" xfId="33547"/>
    <cellStyle name="표준 3 3 2 4 9 5 3" xfId="50267"/>
    <cellStyle name="표준 3 3 2 4 9 6" xfId="20291"/>
    <cellStyle name="표준 3 3 2 4 9 7" xfId="36607"/>
    <cellStyle name="표준 3 3 2 5" xfId="600"/>
    <cellStyle name="표준 3 3 2 5 10" xfId="10447"/>
    <cellStyle name="표준 3 3 2 5 10 2" xfId="27187"/>
    <cellStyle name="표준 3 3 2 5 10 3" xfId="43907"/>
    <cellStyle name="표준 3 3 2 5 11" xfId="13867"/>
    <cellStyle name="표준 3 3 2 5 11 2" xfId="30607"/>
    <cellStyle name="표준 3 3 2 5 11 3" xfId="47327"/>
    <cellStyle name="표준 3 3 2 5 12" xfId="17351"/>
    <cellStyle name="표준 3 3 2 5 13" xfId="34087"/>
    <cellStyle name="표준 3 3 2 5 2" xfId="820"/>
    <cellStyle name="표준 3 3 2 5 2 10" xfId="14087"/>
    <cellStyle name="표준 3 3 2 5 2 10 2" xfId="30827"/>
    <cellStyle name="표준 3 3 2 5 2 10 3" xfId="47547"/>
    <cellStyle name="표준 3 3 2 5 2 11" xfId="17571"/>
    <cellStyle name="표준 3 3 2 5 2 12" xfId="34307"/>
    <cellStyle name="표준 3 3 2 5 2 2" xfId="1287"/>
    <cellStyle name="표준 3 3 2 5 2 2 2" xfId="2567"/>
    <cellStyle name="표준 3 3 2 5 2 2 2 2" xfId="5967"/>
    <cellStyle name="표준 3 3 2 5 2 2 2 2 2" xfId="22707"/>
    <cellStyle name="표준 3 3 2 5 2 2 2 2 3" xfId="39427"/>
    <cellStyle name="표준 3 3 2 5 2 2 2 3" xfId="9387"/>
    <cellStyle name="표준 3 3 2 5 2 2 2 3 2" xfId="26127"/>
    <cellStyle name="표준 3 3 2 5 2 2 2 3 3" xfId="42847"/>
    <cellStyle name="표준 3 3 2 5 2 2 2 4" xfId="12807"/>
    <cellStyle name="표준 3 3 2 5 2 2 2 4 2" xfId="29547"/>
    <cellStyle name="표준 3 3 2 5 2 2 2 4 3" xfId="46267"/>
    <cellStyle name="표준 3 3 2 5 2 2 2 5" xfId="16227"/>
    <cellStyle name="표준 3 3 2 5 2 2 2 5 2" xfId="32967"/>
    <cellStyle name="표준 3 3 2 5 2 2 2 5 3" xfId="49687"/>
    <cellStyle name="표준 3 3 2 5 2 2 2 6" xfId="19711"/>
    <cellStyle name="표준 3 3 2 5 2 2 2 7" xfId="36027"/>
    <cellStyle name="표준 3 3 2 5 2 2 3" xfId="4687"/>
    <cellStyle name="표준 3 3 2 5 2 2 3 2" xfId="21427"/>
    <cellStyle name="표준 3 3 2 5 2 2 3 3" xfId="38147"/>
    <cellStyle name="표준 3 3 2 5 2 2 4" xfId="8107"/>
    <cellStyle name="표준 3 3 2 5 2 2 4 2" xfId="24847"/>
    <cellStyle name="표준 3 3 2 5 2 2 4 3" xfId="41567"/>
    <cellStyle name="표준 3 3 2 5 2 2 5" xfId="11527"/>
    <cellStyle name="표준 3 3 2 5 2 2 5 2" xfId="28267"/>
    <cellStyle name="표준 3 3 2 5 2 2 5 3" xfId="44987"/>
    <cellStyle name="표준 3 3 2 5 2 2 6" xfId="14947"/>
    <cellStyle name="표준 3 3 2 5 2 2 6 2" xfId="31687"/>
    <cellStyle name="표준 3 3 2 5 2 2 6 3" xfId="48407"/>
    <cellStyle name="표준 3 3 2 5 2 2 7" xfId="18431"/>
    <cellStyle name="표준 3 3 2 5 2 2 8" xfId="34747"/>
    <cellStyle name="표준 3 3 2 5 2 3" xfId="1687"/>
    <cellStyle name="표준 3 3 2 5 2 3 2" xfId="2967"/>
    <cellStyle name="표준 3 3 2 5 2 3 2 2" xfId="6367"/>
    <cellStyle name="표준 3 3 2 5 2 3 2 2 2" xfId="23107"/>
    <cellStyle name="표준 3 3 2 5 2 3 2 2 3" xfId="39827"/>
    <cellStyle name="표준 3 3 2 5 2 3 2 3" xfId="9787"/>
    <cellStyle name="표준 3 3 2 5 2 3 2 3 2" xfId="26527"/>
    <cellStyle name="표준 3 3 2 5 2 3 2 3 3" xfId="43247"/>
    <cellStyle name="표준 3 3 2 5 2 3 2 4" xfId="13207"/>
    <cellStyle name="표준 3 3 2 5 2 3 2 4 2" xfId="29947"/>
    <cellStyle name="표준 3 3 2 5 2 3 2 4 3" xfId="46667"/>
    <cellStyle name="표준 3 3 2 5 2 3 2 5" xfId="16627"/>
    <cellStyle name="표준 3 3 2 5 2 3 2 5 2" xfId="33367"/>
    <cellStyle name="표준 3 3 2 5 2 3 2 5 3" xfId="50087"/>
    <cellStyle name="표준 3 3 2 5 2 3 2 6" xfId="20111"/>
    <cellStyle name="표준 3 3 2 5 2 3 2 7" xfId="36427"/>
    <cellStyle name="표준 3 3 2 5 2 3 3" xfId="5087"/>
    <cellStyle name="표준 3 3 2 5 2 3 3 2" xfId="21827"/>
    <cellStyle name="표준 3 3 2 5 2 3 3 3" xfId="38547"/>
    <cellStyle name="표준 3 3 2 5 2 3 4" xfId="8507"/>
    <cellStyle name="표준 3 3 2 5 2 3 4 2" xfId="25247"/>
    <cellStyle name="표준 3 3 2 5 2 3 4 3" xfId="41967"/>
    <cellStyle name="표준 3 3 2 5 2 3 5" xfId="11927"/>
    <cellStyle name="표준 3 3 2 5 2 3 5 2" xfId="28667"/>
    <cellStyle name="표준 3 3 2 5 2 3 5 3" xfId="45387"/>
    <cellStyle name="표준 3 3 2 5 2 3 6" xfId="15347"/>
    <cellStyle name="표준 3 3 2 5 2 3 6 2" xfId="32087"/>
    <cellStyle name="표준 3 3 2 5 2 3 6 3" xfId="48807"/>
    <cellStyle name="표준 3 3 2 5 2 3 7" xfId="18831"/>
    <cellStyle name="표준 3 3 2 5 2 3 8" xfId="35147"/>
    <cellStyle name="표준 3 3 2 5 2 4" xfId="2107"/>
    <cellStyle name="표준 3 3 2 5 2 4 2" xfId="5507"/>
    <cellStyle name="표준 3 3 2 5 2 4 2 2" xfId="22247"/>
    <cellStyle name="표준 3 3 2 5 2 4 2 3" xfId="38967"/>
    <cellStyle name="표준 3 3 2 5 2 4 3" xfId="8927"/>
    <cellStyle name="표준 3 3 2 5 2 4 3 2" xfId="25667"/>
    <cellStyle name="표준 3 3 2 5 2 4 3 3" xfId="42387"/>
    <cellStyle name="표준 3 3 2 5 2 4 4" xfId="12347"/>
    <cellStyle name="표준 3 3 2 5 2 4 4 2" xfId="29087"/>
    <cellStyle name="표준 3 3 2 5 2 4 4 3" xfId="45807"/>
    <cellStyle name="표준 3 3 2 5 2 4 5" xfId="15767"/>
    <cellStyle name="표준 3 3 2 5 2 4 5 2" xfId="32507"/>
    <cellStyle name="표준 3 3 2 5 2 4 5 3" xfId="49227"/>
    <cellStyle name="표준 3 3 2 5 2 4 6" xfId="19251"/>
    <cellStyle name="표준 3 3 2 5 2 4 7" xfId="35567"/>
    <cellStyle name="표준 3 3 2 5 2 5" xfId="3427"/>
    <cellStyle name="표준 3 3 2 5 2 5 2" xfId="6827"/>
    <cellStyle name="표준 3 3 2 5 2 5 2 2" xfId="23567"/>
    <cellStyle name="표준 3 3 2 5 2 5 2 3" xfId="40287"/>
    <cellStyle name="표준 3 3 2 5 2 5 3" xfId="10247"/>
    <cellStyle name="표준 3 3 2 5 2 5 3 2" xfId="26987"/>
    <cellStyle name="표준 3 3 2 5 2 5 3 3" xfId="43707"/>
    <cellStyle name="표준 3 3 2 5 2 5 4" xfId="13667"/>
    <cellStyle name="표준 3 3 2 5 2 5 4 2" xfId="30407"/>
    <cellStyle name="표준 3 3 2 5 2 5 4 3" xfId="47127"/>
    <cellStyle name="표준 3 3 2 5 2 5 5" xfId="17087"/>
    <cellStyle name="표준 3 3 2 5 2 5 5 2" xfId="33827"/>
    <cellStyle name="표준 3 3 2 5 2 5 5 3" xfId="50547"/>
    <cellStyle name="표준 3 3 2 5 2 5 6" xfId="20571"/>
    <cellStyle name="표준 3 3 2 5 2 5 7" xfId="36887"/>
    <cellStyle name="표준 3 3 2 5 2 6" xfId="4247"/>
    <cellStyle name="표준 3 3 2 5 2 6 2" xfId="7667"/>
    <cellStyle name="표준 3 3 2 5 2 6 2 2" xfId="24407"/>
    <cellStyle name="표준 3 3 2 5 2 6 2 3" xfId="41127"/>
    <cellStyle name="표준 3 3 2 5 2 6 3" xfId="11087"/>
    <cellStyle name="표준 3 3 2 5 2 6 3 2" xfId="27827"/>
    <cellStyle name="표준 3 3 2 5 2 6 3 3" xfId="44547"/>
    <cellStyle name="표준 3 3 2 5 2 6 4" xfId="14507"/>
    <cellStyle name="표준 3 3 2 5 2 6 4 2" xfId="31247"/>
    <cellStyle name="표준 3 3 2 5 2 6 4 3" xfId="47967"/>
    <cellStyle name="표준 3 3 2 5 2 6 5" xfId="17991"/>
    <cellStyle name="표준 3 3 2 5 2 6 6" xfId="37707"/>
    <cellStyle name="표준 3 3 2 5 2 7" xfId="3847"/>
    <cellStyle name="표준 3 3 2 5 2 7 2" xfId="20987"/>
    <cellStyle name="표준 3 3 2 5 2 7 3" xfId="37307"/>
    <cellStyle name="표준 3 3 2 5 2 8" xfId="7247"/>
    <cellStyle name="표준 3 3 2 5 2 8 2" xfId="23987"/>
    <cellStyle name="표준 3 3 2 5 2 8 3" xfId="40707"/>
    <cellStyle name="표준 3 3 2 5 2 9" xfId="10667"/>
    <cellStyle name="표준 3 3 2 5 2 9 2" xfId="27407"/>
    <cellStyle name="표준 3 3 2 5 2 9 3" xfId="44127"/>
    <cellStyle name="표준 3 3 2 5 3" xfId="1127"/>
    <cellStyle name="표준 3 3 2 5 3 2" xfId="2407"/>
    <cellStyle name="표준 3 3 2 5 3 2 2" xfId="5807"/>
    <cellStyle name="표준 3 3 2 5 3 2 2 2" xfId="22547"/>
    <cellStyle name="표준 3 3 2 5 3 2 2 3" xfId="39267"/>
    <cellStyle name="표준 3 3 2 5 3 2 3" xfId="9227"/>
    <cellStyle name="표준 3 3 2 5 3 2 3 2" xfId="25967"/>
    <cellStyle name="표준 3 3 2 5 3 2 3 3" xfId="42687"/>
    <cellStyle name="표준 3 3 2 5 3 2 4" xfId="12647"/>
    <cellStyle name="표준 3 3 2 5 3 2 4 2" xfId="29387"/>
    <cellStyle name="표준 3 3 2 5 3 2 4 3" xfId="46107"/>
    <cellStyle name="표준 3 3 2 5 3 2 5" xfId="16067"/>
    <cellStyle name="표준 3 3 2 5 3 2 5 2" xfId="32807"/>
    <cellStyle name="표준 3 3 2 5 3 2 5 3" xfId="49527"/>
    <cellStyle name="표준 3 3 2 5 3 2 6" xfId="19551"/>
    <cellStyle name="표준 3 3 2 5 3 2 7" xfId="35867"/>
    <cellStyle name="표준 3 3 2 5 3 3" xfId="4527"/>
    <cellStyle name="표준 3 3 2 5 3 3 2" xfId="21267"/>
    <cellStyle name="표준 3 3 2 5 3 3 3" xfId="37987"/>
    <cellStyle name="표준 3 3 2 5 3 4" xfId="7947"/>
    <cellStyle name="표준 3 3 2 5 3 4 2" xfId="24687"/>
    <cellStyle name="표준 3 3 2 5 3 4 3" xfId="41407"/>
    <cellStyle name="표준 3 3 2 5 3 5" xfId="11367"/>
    <cellStyle name="표준 3 3 2 5 3 5 2" xfId="28107"/>
    <cellStyle name="표준 3 3 2 5 3 5 3" xfId="44827"/>
    <cellStyle name="표준 3 3 2 5 3 6" xfId="14787"/>
    <cellStyle name="표준 3 3 2 5 3 6 2" xfId="31527"/>
    <cellStyle name="표준 3 3 2 5 3 6 3" xfId="48247"/>
    <cellStyle name="표준 3 3 2 5 3 7" xfId="18271"/>
    <cellStyle name="표준 3 3 2 5 3 8" xfId="34587"/>
    <cellStyle name="표준 3 3 2 5 4" xfId="1467"/>
    <cellStyle name="표준 3 3 2 5 4 2" xfId="2747"/>
    <cellStyle name="표준 3 3 2 5 4 2 2" xfId="6147"/>
    <cellStyle name="표준 3 3 2 5 4 2 2 2" xfId="22887"/>
    <cellStyle name="표준 3 3 2 5 4 2 2 3" xfId="39607"/>
    <cellStyle name="표준 3 3 2 5 4 2 3" xfId="9567"/>
    <cellStyle name="표준 3 3 2 5 4 2 3 2" xfId="26307"/>
    <cellStyle name="표준 3 3 2 5 4 2 3 3" xfId="43027"/>
    <cellStyle name="표준 3 3 2 5 4 2 4" xfId="12987"/>
    <cellStyle name="표준 3 3 2 5 4 2 4 2" xfId="29727"/>
    <cellStyle name="표준 3 3 2 5 4 2 4 3" xfId="46447"/>
    <cellStyle name="표준 3 3 2 5 4 2 5" xfId="16407"/>
    <cellStyle name="표준 3 3 2 5 4 2 5 2" xfId="33147"/>
    <cellStyle name="표준 3 3 2 5 4 2 5 3" xfId="49867"/>
    <cellStyle name="표준 3 3 2 5 4 2 6" xfId="19891"/>
    <cellStyle name="표준 3 3 2 5 4 2 7" xfId="36207"/>
    <cellStyle name="표준 3 3 2 5 4 3" xfId="4867"/>
    <cellStyle name="표준 3 3 2 5 4 3 2" xfId="21607"/>
    <cellStyle name="표준 3 3 2 5 4 3 3" xfId="38327"/>
    <cellStyle name="표준 3 3 2 5 4 4" xfId="8287"/>
    <cellStyle name="표준 3 3 2 5 4 4 2" xfId="25027"/>
    <cellStyle name="표준 3 3 2 5 4 4 3" xfId="41747"/>
    <cellStyle name="표준 3 3 2 5 4 5" xfId="11707"/>
    <cellStyle name="표준 3 3 2 5 4 5 2" xfId="28447"/>
    <cellStyle name="표준 3 3 2 5 4 5 3" xfId="45167"/>
    <cellStyle name="표준 3 3 2 5 4 6" xfId="15127"/>
    <cellStyle name="표준 3 3 2 5 4 6 2" xfId="31867"/>
    <cellStyle name="표준 3 3 2 5 4 6 3" xfId="48587"/>
    <cellStyle name="표준 3 3 2 5 4 7" xfId="18611"/>
    <cellStyle name="표준 3 3 2 5 4 8" xfId="34927"/>
    <cellStyle name="표준 3 3 2 5 5" xfId="1887"/>
    <cellStyle name="표준 3 3 2 5 5 2" xfId="5287"/>
    <cellStyle name="표준 3 3 2 5 5 2 2" xfId="22027"/>
    <cellStyle name="표준 3 3 2 5 5 2 3" xfId="38747"/>
    <cellStyle name="표준 3 3 2 5 5 3" xfId="8707"/>
    <cellStyle name="표준 3 3 2 5 5 3 2" xfId="25447"/>
    <cellStyle name="표준 3 3 2 5 5 3 3" xfId="42167"/>
    <cellStyle name="표준 3 3 2 5 5 4" xfId="12127"/>
    <cellStyle name="표준 3 3 2 5 5 4 2" xfId="28867"/>
    <cellStyle name="표준 3 3 2 5 5 4 3" xfId="45587"/>
    <cellStyle name="표준 3 3 2 5 5 5" xfId="15547"/>
    <cellStyle name="표준 3 3 2 5 5 5 2" xfId="32287"/>
    <cellStyle name="표준 3 3 2 5 5 5 3" xfId="49007"/>
    <cellStyle name="표준 3 3 2 5 5 6" xfId="19031"/>
    <cellStyle name="표준 3 3 2 5 5 7" xfId="35347"/>
    <cellStyle name="표준 3 3 2 5 6" xfId="3207"/>
    <cellStyle name="표준 3 3 2 5 6 2" xfId="6607"/>
    <cellStyle name="표준 3 3 2 5 6 2 2" xfId="23347"/>
    <cellStyle name="표준 3 3 2 5 6 2 3" xfId="40067"/>
    <cellStyle name="표준 3 3 2 5 6 3" xfId="10027"/>
    <cellStyle name="표준 3 3 2 5 6 3 2" xfId="26767"/>
    <cellStyle name="표준 3 3 2 5 6 3 3" xfId="43487"/>
    <cellStyle name="표준 3 3 2 5 6 4" xfId="13447"/>
    <cellStyle name="표준 3 3 2 5 6 4 2" xfId="30187"/>
    <cellStyle name="표준 3 3 2 5 6 4 3" xfId="46907"/>
    <cellStyle name="표준 3 3 2 5 6 5" xfId="16867"/>
    <cellStyle name="표준 3 3 2 5 6 5 2" xfId="33607"/>
    <cellStyle name="표준 3 3 2 5 6 5 3" xfId="50327"/>
    <cellStyle name="표준 3 3 2 5 6 6" xfId="20351"/>
    <cellStyle name="표준 3 3 2 5 6 7" xfId="36667"/>
    <cellStyle name="표준 3 3 2 5 7" xfId="4027"/>
    <cellStyle name="표준 3 3 2 5 7 2" xfId="7447"/>
    <cellStyle name="표준 3 3 2 5 7 2 2" xfId="24187"/>
    <cellStyle name="표준 3 3 2 5 7 2 3" xfId="40907"/>
    <cellStyle name="표준 3 3 2 5 7 3" xfId="10867"/>
    <cellStyle name="표준 3 3 2 5 7 3 2" xfId="27607"/>
    <cellStyle name="표준 3 3 2 5 7 3 3" xfId="44327"/>
    <cellStyle name="표준 3 3 2 5 7 4" xfId="14287"/>
    <cellStyle name="표준 3 3 2 5 7 4 2" xfId="31027"/>
    <cellStyle name="표준 3 3 2 5 7 4 3" xfId="47747"/>
    <cellStyle name="표준 3 3 2 5 7 5" xfId="17771"/>
    <cellStyle name="표준 3 3 2 5 7 6" xfId="37487"/>
    <cellStyle name="표준 3 3 2 5 8" xfId="3627"/>
    <cellStyle name="표준 3 3 2 5 8 2" xfId="20767"/>
    <cellStyle name="표준 3 3 2 5 8 3" xfId="37087"/>
    <cellStyle name="표준 3 3 2 5 9" xfId="7027"/>
    <cellStyle name="표준 3 3 2 5 9 2" xfId="23767"/>
    <cellStyle name="표준 3 3 2 5 9 3" xfId="40487"/>
    <cellStyle name="표준 3 3 2 6" xfId="620"/>
    <cellStyle name="표준 3 3 2 6 10" xfId="10467"/>
    <cellStyle name="표준 3 3 2 6 10 2" xfId="27207"/>
    <cellStyle name="표준 3 3 2 6 10 3" xfId="43927"/>
    <cellStyle name="표준 3 3 2 6 11" xfId="13887"/>
    <cellStyle name="표준 3 3 2 6 11 2" xfId="30627"/>
    <cellStyle name="표준 3 3 2 6 11 3" xfId="47347"/>
    <cellStyle name="표준 3 3 2 6 12" xfId="17371"/>
    <cellStyle name="표준 3 3 2 6 13" xfId="34107"/>
    <cellStyle name="표준 3 3 2 6 2" xfId="840"/>
    <cellStyle name="표준 3 3 2 6 2 10" xfId="14107"/>
    <cellStyle name="표준 3 3 2 6 2 10 2" xfId="30847"/>
    <cellStyle name="표준 3 3 2 6 2 10 3" xfId="47567"/>
    <cellStyle name="표준 3 3 2 6 2 11" xfId="17591"/>
    <cellStyle name="표준 3 3 2 6 2 12" xfId="34327"/>
    <cellStyle name="표준 3 3 2 6 2 2" xfId="1307"/>
    <cellStyle name="표준 3 3 2 6 2 2 2" xfId="2587"/>
    <cellStyle name="표준 3 3 2 6 2 2 2 2" xfId="5987"/>
    <cellStyle name="표준 3 3 2 6 2 2 2 2 2" xfId="22727"/>
    <cellStyle name="표준 3 3 2 6 2 2 2 2 3" xfId="39447"/>
    <cellStyle name="표준 3 3 2 6 2 2 2 3" xfId="9407"/>
    <cellStyle name="표준 3 3 2 6 2 2 2 3 2" xfId="26147"/>
    <cellStyle name="표준 3 3 2 6 2 2 2 3 3" xfId="42867"/>
    <cellStyle name="표준 3 3 2 6 2 2 2 4" xfId="12827"/>
    <cellStyle name="표준 3 3 2 6 2 2 2 4 2" xfId="29567"/>
    <cellStyle name="표준 3 3 2 6 2 2 2 4 3" xfId="46287"/>
    <cellStyle name="표준 3 3 2 6 2 2 2 5" xfId="16247"/>
    <cellStyle name="표준 3 3 2 6 2 2 2 5 2" xfId="32987"/>
    <cellStyle name="표준 3 3 2 6 2 2 2 5 3" xfId="49707"/>
    <cellStyle name="표준 3 3 2 6 2 2 2 6" xfId="19731"/>
    <cellStyle name="표준 3 3 2 6 2 2 2 7" xfId="36047"/>
    <cellStyle name="표준 3 3 2 6 2 2 3" xfId="4707"/>
    <cellStyle name="표준 3 3 2 6 2 2 3 2" xfId="21447"/>
    <cellStyle name="표준 3 3 2 6 2 2 3 3" xfId="38167"/>
    <cellStyle name="표준 3 3 2 6 2 2 4" xfId="8127"/>
    <cellStyle name="표준 3 3 2 6 2 2 4 2" xfId="24867"/>
    <cellStyle name="표준 3 3 2 6 2 2 4 3" xfId="41587"/>
    <cellStyle name="표준 3 3 2 6 2 2 5" xfId="11547"/>
    <cellStyle name="표준 3 3 2 6 2 2 5 2" xfId="28287"/>
    <cellStyle name="표준 3 3 2 6 2 2 5 3" xfId="45007"/>
    <cellStyle name="표준 3 3 2 6 2 2 6" xfId="14967"/>
    <cellStyle name="표준 3 3 2 6 2 2 6 2" xfId="31707"/>
    <cellStyle name="표준 3 3 2 6 2 2 6 3" xfId="48427"/>
    <cellStyle name="표준 3 3 2 6 2 2 7" xfId="18451"/>
    <cellStyle name="표준 3 3 2 6 2 2 8" xfId="34767"/>
    <cellStyle name="표준 3 3 2 6 2 3" xfId="1707"/>
    <cellStyle name="표준 3 3 2 6 2 3 2" xfId="2987"/>
    <cellStyle name="표준 3 3 2 6 2 3 2 2" xfId="6387"/>
    <cellStyle name="표준 3 3 2 6 2 3 2 2 2" xfId="23127"/>
    <cellStyle name="표준 3 3 2 6 2 3 2 2 3" xfId="39847"/>
    <cellStyle name="표준 3 3 2 6 2 3 2 3" xfId="9807"/>
    <cellStyle name="표준 3 3 2 6 2 3 2 3 2" xfId="26547"/>
    <cellStyle name="표준 3 3 2 6 2 3 2 3 3" xfId="43267"/>
    <cellStyle name="표준 3 3 2 6 2 3 2 4" xfId="13227"/>
    <cellStyle name="표준 3 3 2 6 2 3 2 4 2" xfId="29967"/>
    <cellStyle name="표준 3 3 2 6 2 3 2 4 3" xfId="46687"/>
    <cellStyle name="표준 3 3 2 6 2 3 2 5" xfId="16647"/>
    <cellStyle name="표준 3 3 2 6 2 3 2 5 2" xfId="33387"/>
    <cellStyle name="표준 3 3 2 6 2 3 2 5 3" xfId="50107"/>
    <cellStyle name="표준 3 3 2 6 2 3 2 6" xfId="20131"/>
    <cellStyle name="표준 3 3 2 6 2 3 2 7" xfId="36447"/>
    <cellStyle name="표준 3 3 2 6 2 3 3" xfId="5107"/>
    <cellStyle name="표준 3 3 2 6 2 3 3 2" xfId="21847"/>
    <cellStyle name="표준 3 3 2 6 2 3 3 3" xfId="38567"/>
    <cellStyle name="표준 3 3 2 6 2 3 4" xfId="8527"/>
    <cellStyle name="표준 3 3 2 6 2 3 4 2" xfId="25267"/>
    <cellStyle name="표준 3 3 2 6 2 3 4 3" xfId="41987"/>
    <cellStyle name="표준 3 3 2 6 2 3 5" xfId="11947"/>
    <cellStyle name="표준 3 3 2 6 2 3 5 2" xfId="28687"/>
    <cellStyle name="표준 3 3 2 6 2 3 5 3" xfId="45407"/>
    <cellStyle name="표준 3 3 2 6 2 3 6" xfId="15367"/>
    <cellStyle name="표준 3 3 2 6 2 3 6 2" xfId="32107"/>
    <cellStyle name="표준 3 3 2 6 2 3 6 3" xfId="48827"/>
    <cellStyle name="표준 3 3 2 6 2 3 7" xfId="18851"/>
    <cellStyle name="표준 3 3 2 6 2 3 8" xfId="35167"/>
    <cellStyle name="표준 3 3 2 6 2 4" xfId="2127"/>
    <cellStyle name="표준 3 3 2 6 2 4 2" xfId="5527"/>
    <cellStyle name="표준 3 3 2 6 2 4 2 2" xfId="22267"/>
    <cellStyle name="표준 3 3 2 6 2 4 2 3" xfId="38987"/>
    <cellStyle name="표준 3 3 2 6 2 4 3" xfId="8947"/>
    <cellStyle name="표준 3 3 2 6 2 4 3 2" xfId="25687"/>
    <cellStyle name="표준 3 3 2 6 2 4 3 3" xfId="42407"/>
    <cellStyle name="표준 3 3 2 6 2 4 4" xfId="12367"/>
    <cellStyle name="표준 3 3 2 6 2 4 4 2" xfId="29107"/>
    <cellStyle name="표준 3 3 2 6 2 4 4 3" xfId="45827"/>
    <cellStyle name="표준 3 3 2 6 2 4 5" xfId="15787"/>
    <cellStyle name="표준 3 3 2 6 2 4 5 2" xfId="32527"/>
    <cellStyle name="표준 3 3 2 6 2 4 5 3" xfId="49247"/>
    <cellStyle name="표준 3 3 2 6 2 4 6" xfId="19271"/>
    <cellStyle name="표준 3 3 2 6 2 4 7" xfId="35587"/>
    <cellStyle name="표준 3 3 2 6 2 5" xfId="3447"/>
    <cellStyle name="표준 3 3 2 6 2 5 2" xfId="6847"/>
    <cellStyle name="표준 3 3 2 6 2 5 2 2" xfId="23587"/>
    <cellStyle name="표준 3 3 2 6 2 5 2 3" xfId="40307"/>
    <cellStyle name="표준 3 3 2 6 2 5 3" xfId="10267"/>
    <cellStyle name="표준 3 3 2 6 2 5 3 2" xfId="27007"/>
    <cellStyle name="표준 3 3 2 6 2 5 3 3" xfId="43727"/>
    <cellStyle name="표준 3 3 2 6 2 5 4" xfId="13687"/>
    <cellStyle name="표준 3 3 2 6 2 5 4 2" xfId="30427"/>
    <cellStyle name="표준 3 3 2 6 2 5 4 3" xfId="47147"/>
    <cellStyle name="표준 3 3 2 6 2 5 5" xfId="17107"/>
    <cellStyle name="표준 3 3 2 6 2 5 5 2" xfId="33847"/>
    <cellStyle name="표준 3 3 2 6 2 5 5 3" xfId="50567"/>
    <cellStyle name="표준 3 3 2 6 2 5 6" xfId="20591"/>
    <cellStyle name="표준 3 3 2 6 2 5 7" xfId="36907"/>
    <cellStyle name="표준 3 3 2 6 2 6" xfId="4267"/>
    <cellStyle name="표준 3 3 2 6 2 6 2" xfId="7687"/>
    <cellStyle name="표준 3 3 2 6 2 6 2 2" xfId="24427"/>
    <cellStyle name="표준 3 3 2 6 2 6 2 3" xfId="41147"/>
    <cellStyle name="표준 3 3 2 6 2 6 3" xfId="11107"/>
    <cellStyle name="표준 3 3 2 6 2 6 3 2" xfId="27847"/>
    <cellStyle name="표준 3 3 2 6 2 6 3 3" xfId="44567"/>
    <cellStyle name="표준 3 3 2 6 2 6 4" xfId="14527"/>
    <cellStyle name="표준 3 3 2 6 2 6 4 2" xfId="31267"/>
    <cellStyle name="표준 3 3 2 6 2 6 4 3" xfId="47987"/>
    <cellStyle name="표준 3 3 2 6 2 6 5" xfId="18011"/>
    <cellStyle name="표준 3 3 2 6 2 6 6" xfId="37727"/>
    <cellStyle name="표준 3 3 2 6 2 7" xfId="3867"/>
    <cellStyle name="표준 3 3 2 6 2 7 2" xfId="21007"/>
    <cellStyle name="표준 3 3 2 6 2 7 3" xfId="37327"/>
    <cellStyle name="표준 3 3 2 6 2 8" xfId="7267"/>
    <cellStyle name="표준 3 3 2 6 2 8 2" xfId="24007"/>
    <cellStyle name="표준 3 3 2 6 2 8 3" xfId="40727"/>
    <cellStyle name="표준 3 3 2 6 2 9" xfId="10687"/>
    <cellStyle name="표준 3 3 2 6 2 9 2" xfId="27427"/>
    <cellStyle name="표준 3 3 2 6 2 9 3" xfId="44147"/>
    <cellStyle name="표준 3 3 2 6 3" xfId="1147"/>
    <cellStyle name="표준 3 3 2 6 3 2" xfId="2427"/>
    <cellStyle name="표준 3 3 2 6 3 2 2" xfId="5827"/>
    <cellStyle name="표준 3 3 2 6 3 2 2 2" xfId="22567"/>
    <cellStyle name="표준 3 3 2 6 3 2 2 3" xfId="39287"/>
    <cellStyle name="표준 3 3 2 6 3 2 3" xfId="9247"/>
    <cellStyle name="표준 3 3 2 6 3 2 3 2" xfId="25987"/>
    <cellStyle name="표준 3 3 2 6 3 2 3 3" xfId="42707"/>
    <cellStyle name="표준 3 3 2 6 3 2 4" xfId="12667"/>
    <cellStyle name="표준 3 3 2 6 3 2 4 2" xfId="29407"/>
    <cellStyle name="표준 3 3 2 6 3 2 4 3" xfId="46127"/>
    <cellStyle name="표준 3 3 2 6 3 2 5" xfId="16087"/>
    <cellStyle name="표준 3 3 2 6 3 2 5 2" xfId="32827"/>
    <cellStyle name="표준 3 3 2 6 3 2 5 3" xfId="49547"/>
    <cellStyle name="표준 3 3 2 6 3 2 6" xfId="19571"/>
    <cellStyle name="표준 3 3 2 6 3 2 7" xfId="35887"/>
    <cellStyle name="표준 3 3 2 6 3 3" xfId="4547"/>
    <cellStyle name="표준 3 3 2 6 3 3 2" xfId="21287"/>
    <cellStyle name="표준 3 3 2 6 3 3 3" xfId="38007"/>
    <cellStyle name="표준 3 3 2 6 3 4" xfId="7967"/>
    <cellStyle name="표준 3 3 2 6 3 4 2" xfId="24707"/>
    <cellStyle name="표준 3 3 2 6 3 4 3" xfId="41427"/>
    <cellStyle name="표준 3 3 2 6 3 5" xfId="11387"/>
    <cellStyle name="표준 3 3 2 6 3 5 2" xfId="28127"/>
    <cellStyle name="표준 3 3 2 6 3 5 3" xfId="44847"/>
    <cellStyle name="표준 3 3 2 6 3 6" xfId="14807"/>
    <cellStyle name="표준 3 3 2 6 3 6 2" xfId="31547"/>
    <cellStyle name="표준 3 3 2 6 3 6 3" xfId="48267"/>
    <cellStyle name="표준 3 3 2 6 3 7" xfId="18291"/>
    <cellStyle name="표준 3 3 2 6 3 8" xfId="34607"/>
    <cellStyle name="표준 3 3 2 6 4" xfId="1487"/>
    <cellStyle name="표준 3 3 2 6 4 2" xfId="2767"/>
    <cellStyle name="표준 3 3 2 6 4 2 2" xfId="6167"/>
    <cellStyle name="표준 3 3 2 6 4 2 2 2" xfId="22907"/>
    <cellStyle name="표준 3 3 2 6 4 2 2 3" xfId="39627"/>
    <cellStyle name="표준 3 3 2 6 4 2 3" xfId="9587"/>
    <cellStyle name="표준 3 3 2 6 4 2 3 2" xfId="26327"/>
    <cellStyle name="표준 3 3 2 6 4 2 3 3" xfId="43047"/>
    <cellStyle name="표준 3 3 2 6 4 2 4" xfId="13007"/>
    <cellStyle name="표준 3 3 2 6 4 2 4 2" xfId="29747"/>
    <cellStyle name="표준 3 3 2 6 4 2 4 3" xfId="46467"/>
    <cellStyle name="표준 3 3 2 6 4 2 5" xfId="16427"/>
    <cellStyle name="표준 3 3 2 6 4 2 5 2" xfId="33167"/>
    <cellStyle name="표준 3 3 2 6 4 2 5 3" xfId="49887"/>
    <cellStyle name="표준 3 3 2 6 4 2 6" xfId="19911"/>
    <cellStyle name="표준 3 3 2 6 4 2 7" xfId="36227"/>
    <cellStyle name="표준 3 3 2 6 4 3" xfId="4887"/>
    <cellStyle name="표준 3 3 2 6 4 3 2" xfId="21627"/>
    <cellStyle name="표준 3 3 2 6 4 3 3" xfId="38347"/>
    <cellStyle name="표준 3 3 2 6 4 4" xfId="8307"/>
    <cellStyle name="표준 3 3 2 6 4 4 2" xfId="25047"/>
    <cellStyle name="표준 3 3 2 6 4 4 3" xfId="41767"/>
    <cellStyle name="표준 3 3 2 6 4 5" xfId="11727"/>
    <cellStyle name="표준 3 3 2 6 4 5 2" xfId="28467"/>
    <cellStyle name="표준 3 3 2 6 4 5 3" xfId="45187"/>
    <cellStyle name="표준 3 3 2 6 4 6" xfId="15147"/>
    <cellStyle name="표준 3 3 2 6 4 6 2" xfId="31887"/>
    <cellStyle name="표준 3 3 2 6 4 6 3" xfId="48607"/>
    <cellStyle name="표준 3 3 2 6 4 7" xfId="18631"/>
    <cellStyle name="표준 3 3 2 6 4 8" xfId="34947"/>
    <cellStyle name="표준 3 3 2 6 5" xfId="1907"/>
    <cellStyle name="표준 3 3 2 6 5 2" xfId="5307"/>
    <cellStyle name="표준 3 3 2 6 5 2 2" xfId="22047"/>
    <cellStyle name="표준 3 3 2 6 5 2 3" xfId="38767"/>
    <cellStyle name="표준 3 3 2 6 5 3" xfId="8727"/>
    <cellStyle name="표준 3 3 2 6 5 3 2" xfId="25467"/>
    <cellStyle name="표준 3 3 2 6 5 3 3" xfId="42187"/>
    <cellStyle name="표준 3 3 2 6 5 4" xfId="12147"/>
    <cellStyle name="표준 3 3 2 6 5 4 2" xfId="28887"/>
    <cellStyle name="표준 3 3 2 6 5 4 3" xfId="45607"/>
    <cellStyle name="표준 3 3 2 6 5 5" xfId="15567"/>
    <cellStyle name="표준 3 3 2 6 5 5 2" xfId="32307"/>
    <cellStyle name="표준 3 3 2 6 5 5 3" xfId="49027"/>
    <cellStyle name="표준 3 3 2 6 5 6" xfId="19051"/>
    <cellStyle name="표준 3 3 2 6 5 7" xfId="35367"/>
    <cellStyle name="표준 3 3 2 6 6" xfId="3227"/>
    <cellStyle name="표준 3 3 2 6 6 2" xfId="6627"/>
    <cellStyle name="표준 3 3 2 6 6 2 2" xfId="23367"/>
    <cellStyle name="표준 3 3 2 6 6 2 3" xfId="40087"/>
    <cellStyle name="표준 3 3 2 6 6 3" xfId="10047"/>
    <cellStyle name="표준 3 3 2 6 6 3 2" xfId="26787"/>
    <cellStyle name="표준 3 3 2 6 6 3 3" xfId="43507"/>
    <cellStyle name="표준 3 3 2 6 6 4" xfId="13467"/>
    <cellStyle name="표준 3 3 2 6 6 4 2" xfId="30207"/>
    <cellStyle name="표준 3 3 2 6 6 4 3" xfId="46927"/>
    <cellStyle name="표준 3 3 2 6 6 5" xfId="16887"/>
    <cellStyle name="표준 3 3 2 6 6 5 2" xfId="33627"/>
    <cellStyle name="표준 3 3 2 6 6 5 3" xfId="50347"/>
    <cellStyle name="표준 3 3 2 6 6 6" xfId="20371"/>
    <cellStyle name="표준 3 3 2 6 6 7" xfId="36687"/>
    <cellStyle name="표준 3 3 2 6 7" xfId="4047"/>
    <cellStyle name="표준 3 3 2 6 7 2" xfId="7467"/>
    <cellStyle name="표준 3 3 2 6 7 2 2" xfId="24207"/>
    <cellStyle name="표준 3 3 2 6 7 2 3" xfId="40927"/>
    <cellStyle name="표준 3 3 2 6 7 3" xfId="10887"/>
    <cellStyle name="표준 3 3 2 6 7 3 2" xfId="27627"/>
    <cellStyle name="표준 3 3 2 6 7 3 3" xfId="44347"/>
    <cellStyle name="표준 3 3 2 6 7 4" xfId="14307"/>
    <cellStyle name="표준 3 3 2 6 7 4 2" xfId="31047"/>
    <cellStyle name="표준 3 3 2 6 7 4 3" xfId="47767"/>
    <cellStyle name="표준 3 3 2 6 7 5" xfId="17791"/>
    <cellStyle name="표준 3 3 2 6 7 6" xfId="37507"/>
    <cellStyle name="표준 3 3 2 6 8" xfId="3647"/>
    <cellStyle name="표준 3 3 2 6 8 2" xfId="20787"/>
    <cellStyle name="표준 3 3 2 6 8 3" xfId="37107"/>
    <cellStyle name="표준 3 3 2 6 9" xfId="7047"/>
    <cellStyle name="표준 3 3 2 6 9 2" xfId="23787"/>
    <cellStyle name="표준 3 3 2 6 9 3" xfId="40507"/>
    <cellStyle name="표준 3 3 2 7" xfId="640"/>
    <cellStyle name="표준 3 3 2 7 10" xfId="10487"/>
    <cellStyle name="표준 3 3 2 7 10 2" xfId="27227"/>
    <cellStyle name="표준 3 3 2 7 10 3" xfId="43947"/>
    <cellStyle name="표준 3 3 2 7 11" xfId="13907"/>
    <cellStyle name="표준 3 3 2 7 11 2" xfId="30647"/>
    <cellStyle name="표준 3 3 2 7 11 3" xfId="47367"/>
    <cellStyle name="표준 3 3 2 7 12" xfId="17391"/>
    <cellStyle name="표준 3 3 2 7 13" xfId="34127"/>
    <cellStyle name="표준 3 3 2 7 2" xfId="860"/>
    <cellStyle name="표준 3 3 2 7 2 10" xfId="14127"/>
    <cellStyle name="표준 3 3 2 7 2 10 2" xfId="30867"/>
    <cellStyle name="표준 3 3 2 7 2 10 3" xfId="47587"/>
    <cellStyle name="표준 3 3 2 7 2 11" xfId="17611"/>
    <cellStyle name="표준 3 3 2 7 2 12" xfId="34347"/>
    <cellStyle name="표준 3 3 2 7 2 2" xfId="1327"/>
    <cellStyle name="표준 3 3 2 7 2 2 2" xfId="2607"/>
    <cellStyle name="표준 3 3 2 7 2 2 2 2" xfId="6007"/>
    <cellStyle name="표준 3 3 2 7 2 2 2 2 2" xfId="22747"/>
    <cellStyle name="표준 3 3 2 7 2 2 2 2 3" xfId="39467"/>
    <cellStyle name="표준 3 3 2 7 2 2 2 3" xfId="9427"/>
    <cellStyle name="표준 3 3 2 7 2 2 2 3 2" xfId="26167"/>
    <cellStyle name="표준 3 3 2 7 2 2 2 3 3" xfId="42887"/>
    <cellStyle name="표준 3 3 2 7 2 2 2 4" xfId="12847"/>
    <cellStyle name="표준 3 3 2 7 2 2 2 4 2" xfId="29587"/>
    <cellStyle name="표준 3 3 2 7 2 2 2 4 3" xfId="46307"/>
    <cellStyle name="표준 3 3 2 7 2 2 2 5" xfId="16267"/>
    <cellStyle name="표준 3 3 2 7 2 2 2 5 2" xfId="33007"/>
    <cellStyle name="표준 3 3 2 7 2 2 2 5 3" xfId="49727"/>
    <cellStyle name="표준 3 3 2 7 2 2 2 6" xfId="19751"/>
    <cellStyle name="표준 3 3 2 7 2 2 2 7" xfId="36067"/>
    <cellStyle name="표준 3 3 2 7 2 2 3" xfId="4727"/>
    <cellStyle name="표준 3 3 2 7 2 2 3 2" xfId="21467"/>
    <cellStyle name="표준 3 3 2 7 2 2 3 3" xfId="38187"/>
    <cellStyle name="표준 3 3 2 7 2 2 4" xfId="8147"/>
    <cellStyle name="표준 3 3 2 7 2 2 4 2" xfId="24887"/>
    <cellStyle name="표준 3 3 2 7 2 2 4 3" xfId="41607"/>
    <cellStyle name="표준 3 3 2 7 2 2 5" xfId="11567"/>
    <cellStyle name="표준 3 3 2 7 2 2 5 2" xfId="28307"/>
    <cellStyle name="표준 3 3 2 7 2 2 5 3" xfId="45027"/>
    <cellStyle name="표준 3 3 2 7 2 2 6" xfId="14987"/>
    <cellStyle name="표준 3 3 2 7 2 2 6 2" xfId="31727"/>
    <cellStyle name="표준 3 3 2 7 2 2 6 3" xfId="48447"/>
    <cellStyle name="표준 3 3 2 7 2 2 7" xfId="18471"/>
    <cellStyle name="표준 3 3 2 7 2 2 8" xfId="34787"/>
    <cellStyle name="표준 3 3 2 7 2 3" xfId="1727"/>
    <cellStyle name="표준 3 3 2 7 2 3 2" xfId="3007"/>
    <cellStyle name="표준 3 3 2 7 2 3 2 2" xfId="6407"/>
    <cellStyle name="표준 3 3 2 7 2 3 2 2 2" xfId="23147"/>
    <cellStyle name="표준 3 3 2 7 2 3 2 2 3" xfId="39867"/>
    <cellStyle name="표준 3 3 2 7 2 3 2 3" xfId="9827"/>
    <cellStyle name="표준 3 3 2 7 2 3 2 3 2" xfId="26567"/>
    <cellStyle name="표준 3 3 2 7 2 3 2 3 3" xfId="43287"/>
    <cellStyle name="표준 3 3 2 7 2 3 2 4" xfId="13247"/>
    <cellStyle name="표준 3 3 2 7 2 3 2 4 2" xfId="29987"/>
    <cellStyle name="표준 3 3 2 7 2 3 2 4 3" xfId="46707"/>
    <cellStyle name="표준 3 3 2 7 2 3 2 5" xfId="16667"/>
    <cellStyle name="표준 3 3 2 7 2 3 2 5 2" xfId="33407"/>
    <cellStyle name="표준 3 3 2 7 2 3 2 5 3" xfId="50127"/>
    <cellStyle name="표준 3 3 2 7 2 3 2 6" xfId="20151"/>
    <cellStyle name="표준 3 3 2 7 2 3 2 7" xfId="36467"/>
    <cellStyle name="표준 3 3 2 7 2 3 3" xfId="5127"/>
    <cellStyle name="표준 3 3 2 7 2 3 3 2" xfId="21867"/>
    <cellStyle name="표준 3 3 2 7 2 3 3 3" xfId="38587"/>
    <cellStyle name="표준 3 3 2 7 2 3 4" xfId="8547"/>
    <cellStyle name="표준 3 3 2 7 2 3 4 2" xfId="25287"/>
    <cellStyle name="표준 3 3 2 7 2 3 4 3" xfId="42007"/>
    <cellStyle name="표준 3 3 2 7 2 3 5" xfId="11967"/>
    <cellStyle name="표준 3 3 2 7 2 3 5 2" xfId="28707"/>
    <cellStyle name="표준 3 3 2 7 2 3 5 3" xfId="45427"/>
    <cellStyle name="표준 3 3 2 7 2 3 6" xfId="15387"/>
    <cellStyle name="표준 3 3 2 7 2 3 6 2" xfId="32127"/>
    <cellStyle name="표준 3 3 2 7 2 3 6 3" xfId="48847"/>
    <cellStyle name="표준 3 3 2 7 2 3 7" xfId="18871"/>
    <cellStyle name="표준 3 3 2 7 2 3 8" xfId="35187"/>
    <cellStyle name="표준 3 3 2 7 2 4" xfId="2147"/>
    <cellStyle name="표준 3 3 2 7 2 4 2" xfId="5547"/>
    <cellStyle name="표준 3 3 2 7 2 4 2 2" xfId="22287"/>
    <cellStyle name="표준 3 3 2 7 2 4 2 3" xfId="39007"/>
    <cellStyle name="표준 3 3 2 7 2 4 3" xfId="8967"/>
    <cellStyle name="표준 3 3 2 7 2 4 3 2" xfId="25707"/>
    <cellStyle name="표준 3 3 2 7 2 4 3 3" xfId="42427"/>
    <cellStyle name="표준 3 3 2 7 2 4 4" xfId="12387"/>
    <cellStyle name="표준 3 3 2 7 2 4 4 2" xfId="29127"/>
    <cellStyle name="표준 3 3 2 7 2 4 4 3" xfId="45847"/>
    <cellStyle name="표준 3 3 2 7 2 4 5" xfId="15807"/>
    <cellStyle name="표준 3 3 2 7 2 4 5 2" xfId="32547"/>
    <cellStyle name="표준 3 3 2 7 2 4 5 3" xfId="49267"/>
    <cellStyle name="표준 3 3 2 7 2 4 6" xfId="19291"/>
    <cellStyle name="표준 3 3 2 7 2 4 7" xfId="35607"/>
    <cellStyle name="표준 3 3 2 7 2 5" xfId="3467"/>
    <cellStyle name="표준 3 3 2 7 2 5 2" xfId="6867"/>
    <cellStyle name="표준 3 3 2 7 2 5 2 2" xfId="23607"/>
    <cellStyle name="표준 3 3 2 7 2 5 2 3" xfId="40327"/>
    <cellStyle name="표준 3 3 2 7 2 5 3" xfId="10287"/>
    <cellStyle name="표준 3 3 2 7 2 5 3 2" xfId="27027"/>
    <cellStyle name="표준 3 3 2 7 2 5 3 3" xfId="43747"/>
    <cellStyle name="표준 3 3 2 7 2 5 4" xfId="13707"/>
    <cellStyle name="표준 3 3 2 7 2 5 4 2" xfId="30447"/>
    <cellStyle name="표준 3 3 2 7 2 5 4 3" xfId="47167"/>
    <cellStyle name="표준 3 3 2 7 2 5 5" xfId="17127"/>
    <cellStyle name="표준 3 3 2 7 2 5 5 2" xfId="33867"/>
    <cellStyle name="표준 3 3 2 7 2 5 5 3" xfId="50587"/>
    <cellStyle name="표준 3 3 2 7 2 5 6" xfId="20611"/>
    <cellStyle name="표준 3 3 2 7 2 5 7" xfId="36927"/>
    <cellStyle name="표준 3 3 2 7 2 6" xfId="4287"/>
    <cellStyle name="표준 3 3 2 7 2 6 2" xfId="7707"/>
    <cellStyle name="표준 3 3 2 7 2 6 2 2" xfId="24447"/>
    <cellStyle name="표준 3 3 2 7 2 6 2 3" xfId="41167"/>
    <cellStyle name="표준 3 3 2 7 2 6 3" xfId="11127"/>
    <cellStyle name="표준 3 3 2 7 2 6 3 2" xfId="27867"/>
    <cellStyle name="표준 3 3 2 7 2 6 3 3" xfId="44587"/>
    <cellStyle name="표준 3 3 2 7 2 6 4" xfId="14547"/>
    <cellStyle name="표준 3 3 2 7 2 6 4 2" xfId="31287"/>
    <cellStyle name="표준 3 3 2 7 2 6 4 3" xfId="48007"/>
    <cellStyle name="표준 3 3 2 7 2 6 5" xfId="18031"/>
    <cellStyle name="표준 3 3 2 7 2 6 6" xfId="37747"/>
    <cellStyle name="표준 3 3 2 7 2 7" xfId="3887"/>
    <cellStyle name="표준 3 3 2 7 2 7 2" xfId="21027"/>
    <cellStyle name="표준 3 3 2 7 2 7 3" xfId="37347"/>
    <cellStyle name="표준 3 3 2 7 2 8" xfId="7287"/>
    <cellStyle name="표준 3 3 2 7 2 8 2" xfId="24027"/>
    <cellStyle name="표준 3 3 2 7 2 8 3" xfId="40747"/>
    <cellStyle name="표준 3 3 2 7 2 9" xfId="10707"/>
    <cellStyle name="표준 3 3 2 7 2 9 2" xfId="27447"/>
    <cellStyle name="표준 3 3 2 7 2 9 3" xfId="44167"/>
    <cellStyle name="표준 3 3 2 7 3" xfId="1167"/>
    <cellStyle name="표준 3 3 2 7 3 2" xfId="2447"/>
    <cellStyle name="표준 3 3 2 7 3 2 2" xfId="5847"/>
    <cellStyle name="표준 3 3 2 7 3 2 2 2" xfId="22587"/>
    <cellStyle name="표준 3 3 2 7 3 2 2 3" xfId="39307"/>
    <cellStyle name="표준 3 3 2 7 3 2 3" xfId="9267"/>
    <cellStyle name="표준 3 3 2 7 3 2 3 2" xfId="26007"/>
    <cellStyle name="표준 3 3 2 7 3 2 3 3" xfId="42727"/>
    <cellStyle name="표준 3 3 2 7 3 2 4" xfId="12687"/>
    <cellStyle name="표준 3 3 2 7 3 2 4 2" xfId="29427"/>
    <cellStyle name="표준 3 3 2 7 3 2 4 3" xfId="46147"/>
    <cellStyle name="표준 3 3 2 7 3 2 5" xfId="16107"/>
    <cellStyle name="표준 3 3 2 7 3 2 5 2" xfId="32847"/>
    <cellStyle name="표준 3 3 2 7 3 2 5 3" xfId="49567"/>
    <cellStyle name="표준 3 3 2 7 3 2 6" xfId="19591"/>
    <cellStyle name="표준 3 3 2 7 3 2 7" xfId="35907"/>
    <cellStyle name="표준 3 3 2 7 3 3" xfId="4567"/>
    <cellStyle name="표준 3 3 2 7 3 3 2" xfId="21307"/>
    <cellStyle name="표준 3 3 2 7 3 3 3" xfId="38027"/>
    <cellStyle name="표준 3 3 2 7 3 4" xfId="7987"/>
    <cellStyle name="표준 3 3 2 7 3 4 2" xfId="24727"/>
    <cellStyle name="표준 3 3 2 7 3 4 3" xfId="41447"/>
    <cellStyle name="표준 3 3 2 7 3 5" xfId="11407"/>
    <cellStyle name="표준 3 3 2 7 3 5 2" xfId="28147"/>
    <cellStyle name="표준 3 3 2 7 3 5 3" xfId="44867"/>
    <cellStyle name="표준 3 3 2 7 3 6" xfId="14827"/>
    <cellStyle name="표준 3 3 2 7 3 6 2" xfId="31567"/>
    <cellStyle name="표준 3 3 2 7 3 6 3" xfId="48287"/>
    <cellStyle name="표준 3 3 2 7 3 7" xfId="18311"/>
    <cellStyle name="표준 3 3 2 7 3 8" xfId="34627"/>
    <cellStyle name="표준 3 3 2 7 4" xfId="1507"/>
    <cellStyle name="표준 3 3 2 7 4 2" xfId="2787"/>
    <cellStyle name="표준 3 3 2 7 4 2 2" xfId="6187"/>
    <cellStyle name="표준 3 3 2 7 4 2 2 2" xfId="22927"/>
    <cellStyle name="표준 3 3 2 7 4 2 2 3" xfId="39647"/>
    <cellStyle name="표준 3 3 2 7 4 2 3" xfId="9607"/>
    <cellStyle name="표준 3 3 2 7 4 2 3 2" xfId="26347"/>
    <cellStyle name="표준 3 3 2 7 4 2 3 3" xfId="43067"/>
    <cellStyle name="표준 3 3 2 7 4 2 4" xfId="13027"/>
    <cellStyle name="표준 3 3 2 7 4 2 4 2" xfId="29767"/>
    <cellStyle name="표준 3 3 2 7 4 2 4 3" xfId="46487"/>
    <cellStyle name="표준 3 3 2 7 4 2 5" xfId="16447"/>
    <cellStyle name="표준 3 3 2 7 4 2 5 2" xfId="33187"/>
    <cellStyle name="표준 3 3 2 7 4 2 5 3" xfId="49907"/>
    <cellStyle name="표준 3 3 2 7 4 2 6" xfId="19931"/>
    <cellStyle name="표준 3 3 2 7 4 2 7" xfId="36247"/>
    <cellStyle name="표준 3 3 2 7 4 3" xfId="4907"/>
    <cellStyle name="표준 3 3 2 7 4 3 2" xfId="21647"/>
    <cellStyle name="표준 3 3 2 7 4 3 3" xfId="38367"/>
    <cellStyle name="표준 3 3 2 7 4 4" xfId="8327"/>
    <cellStyle name="표준 3 3 2 7 4 4 2" xfId="25067"/>
    <cellStyle name="표준 3 3 2 7 4 4 3" xfId="41787"/>
    <cellStyle name="표준 3 3 2 7 4 5" xfId="11747"/>
    <cellStyle name="표준 3 3 2 7 4 5 2" xfId="28487"/>
    <cellStyle name="표준 3 3 2 7 4 5 3" xfId="45207"/>
    <cellStyle name="표준 3 3 2 7 4 6" xfId="15167"/>
    <cellStyle name="표준 3 3 2 7 4 6 2" xfId="31907"/>
    <cellStyle name="표준 3 3 2 7 4 6 3" xfId="48627"/>
    <cellStyle name="표준 3 3 2 7 4 7" xfId="18651"/>
    <cellStyle name="표준 3 3 2 7 4 8" xfId="34967"/>
    <cellStyle name="표준 3 3 2 7 5" xfId="1927"/>
    <cellStyle name="표준 3 3 2 7 5 2" xfId="5327"/>
    <cellStyle name="표준 3 3 2 7 5 2 2" xfId="22067"/>
    <cellStyle name="표준 3 3 2 7 5 2 3" xfId="38787"/>
    <cellStyle name="표준 3 3 2 7 5 3" xfId="8747"/>
    <cellStyle name="표준 3 3 2 7 5 3 2" xfId="25487"/>
    <cellStyle name="표준 3 3 2 7 5 3 3" xfId="42207"/>
    <cellStyle name="표준 3 3 2 7 5 4" xfId="12167"/>
    <cellStyle name="표준 3 3 2 7 5 4 2" xfId="28907"/>
    <cellStyle name="표준 3 3 2 7 5 4 3" xfId="45627"/>
    <cellStyle name="표준 3 3 2 7 5 5" xfId="15587"/>
    <cellStyle name="표준 3 3 2 7 5 5 2" xfId="32327"/>
    <cellStyle name="표준 3 3 2 7 5 5 3" xfId="49047"/>
    <cellStyle name="표준 3 3 2 7 5 6" xfId="19071"/>
    <cellStyle name="표준 3 3 2 7 5 7" xfId="35387"/>
    <cellStyle name="표준 3 3 2 7 6" xfId="3247"/>
    <cellStyle name="표준 3 3 2 7 6 2" xfId="6647"/>
    <cellStyle name="표준 3 3 2 7 6 2 2" xfId="23387"/>
    <cellStyle name="표준 3 3 2 7 6 2 3" xfId="40107"/>
    <cellStyle name="표준 3 3 2 7 6 3" xfId="10067"/>
    <cellStyle name="표준 3 3 2 7 6 3 2" xfId="26807"/>
    <cellStyle name="표준 3 3 2 7 6 3 3" xfId="43527"/>
    <cellStyle name="표준 3 3 2 7 6 4" xfId="13487"/>
    <cellStyle name="표준 3 3 2 7 6 4 2" xfId="30227"/>
    <cellStyle name="표준 3 3 2 7 6 4 3" xfId="46947"/>
    <cellStyle name="표준 3 3 2 7 6 5" xfId="16907"/>
    <cellStyle name="표준 3 3 2 7 6 5 2" xfId="33647"/>
    <cellStyle name="표준 3 3 2 7 6 5 3" xfId="50367"/>
    <cellStyle name="표준 3 3 2 7 6 6" xfId="20391"/>
    <cellStyle name="표준 3 3 2 7 6 7" xfId="36707"/>
    <cellStyle name="표준 3 3 2 7 7" xfId="4067"/>
    <cellStyle name="표준 3 3 2 7 7 2" xfId="7487"/>
    <cellStyle name="표준 3 3 2 7 7 2 2" xfId="24227"/>
    <cellStyle name="표준 3 3 2 7 7 2 3" xfId="40947"/>
    <cellStyle name="표준 3 3 2 7 7 3" xfId="10907"/>
    <cellStyle name="표준 3 3 2 7 7 3 2" xfId="27647"/>
    <cellStyle name="표준 3 3 2 7 7 3 3" xfId="44367"/>
    <cellStyle name="표준 3 3 2 7 7 4" xfId="14327"/>
    <cellStyle name="표준 3 3 2 7 7 4 2" xfId="31067"/>
    <cellStyle name="표준 3 3 2 7 7 4 3" xfId="47787"/>
    <cellStyle name="표준 3 3 2 7 7 5" xfId="17811"/>
    <cellStyle name="표준 3 3 2 7 7 6" xfId="37527"/>
    <cellStyle name="표준 3 3 2 7 8" xfId="3667"/>
    <cellStyle name="표준 3 3 2 7 8 2" xfId="20807"/>
    <cellStyle name="표준 3 3 2 7 8 3" xfId="37127"/>
    <cellStyle name="표준 3 3 2 7 9" xfId="7067"/>
    <cellStyle name="표준 3 3 2 7 9 2" xfId="23807"/>
    <cellStyle name="표준 3 3 2 7 9 3" xfId="40527"/>
    <cellStyle name="표준 3 3 2 8" xfId="660"/>
    <cellStyle name="표준 3 3 2 8 10" xfId="10507"/>
    <cellStyle name="표준 3 3 2 8 10 2" xfId="27247"/>
    <cellStyle name="표준 3 3 2 8 10 3" xfId="43967"/>
    <cellStyle name="표준 3 3 2 8 11" xfId="13927"/>
    <cellStyle name="표준 3 3 2 8 11 2" xfId="30667"/>
    <cellStyle name="표준 3 3 2 8 11 3" xfId="47387"/>
    <cellStyle name="표준 3 3 2 8 12" xfId="17411"/>
    <cellStyle name="표준 3 3 2 8 13" xfId="34147"/>
    <cellStyle name="표준 3 3 2 8 2" xfId="880"/>
    <cellStyle name="표준 3 3 2 8 2 10" xfId="14147"/>
    <cellStyle name="표준 3 3 2 8 2 10 2" xfId="30887"/>
    <cellStyle name="표준 3 3 2 8 2 10 3" xfId="47607"/>
    <cellStyle name="표준 3 3 2 8 2 11" xfId="17631"/>
    <cellStyle name="표준 3 3 2 8 2 12" xfId="34367"/>
    <cellStyle name="표준 3 3 2 8 2 2" xfId="1347"/>
    <cellStyle name="표준 3 3 2 8 2 2 2" xfId="2627"/>
    <cellStyle name="표준 3 3 2 8 2 2 2 2" xfId="6027"/>
    <cellStyle name="표준 3 3 2 8 2 2 2 2 2" xfId="22767"/>
    <cellStyle name="표준 3 3 2 8 2 2 2 2 3" xfId="39487"/>
    <cellStyle name="표준 3 3 2 8 2 2 2 3" xfId="9447"/>
    <cellStyle name="표준 3 3 2 8 2 2 2 3 2" xfId="26187"/>
    <cellStyle name="표준 3 3 2 8 2 2 2 3 3" xfId="42907"/>
    <cellStyle name="표준 3 3 2 8 2 2 2 4" xfId="12867"/>
    <cellStyle name="표준 3 3 2 8 2 2 2 4 2" xfId="29607"/>
    <cellStyle name="표준 3 3 2 8 2 2 2 4 3" xfId="46327"/>
    <cellStyle name="표준 3 3 2 8 2 2 2 5" xfId="16287"/>
    <cellStyle name="표준 3 3 2 8 2 2 2 5 2" xfId="33027"/>
    <cellStyle name="표준 3 3 2 8 2 2 2 5 3" xfId="49747"/>
    <cellStyle name="표준 3 3 2 8 2 2 2 6" xfId="19771"/>
    <cellStyle name="표준 3 3 2 8 2 2 2 7" xfId="36087"/>
    <cellStyle name="표준 3 3 2 8 2 2 3" xfId="4747"/>
    <cellStyle name="표준 3 3 2 8 2 2 3 2" xfId="21487"/>
    <cellStyle name="표준 3 3 2 8 2 2 3 3" xfId="38207"/>
    <cellStyle name="표준 3 3 2 8 2 2 4" xfId="8167"/>
    <cellStyle name="표준 3 3 2 8 2 2 4 2" xfId="24907"/>
    <cellStyle name="표준 3 3 2 8 2 2 4 3" xfId="41627"/>
    <cellStyle name="표준 3 3 2 8 2 2 5" xfId="11587"/>
    <cellStyle name="표준 3 3 2 8 2 2 5 2" xfId="28327"/>
    <cellStyle name="표준 3 3 2 8 2 2 5 3" xfId="45047"/>
    <cellStyle name="표준 3 3 2 8 2 2 6" xfId="15007"/>
    <cellStyle name="표준 3 3 2 8 2 2 6 2" xfId="31747"/>
    <cellStyle name="표준 3 3 2 8 2 2 6 3" xfId="48467"/>
    <cellStyle name="표준 3 3 2 8 2 2 7" xfId="18491"/>
    <cellStyle name="표준 3 3 2 8 2 2 8" xfId="34807"/>
    <cellStyle name="표준 3 3 2 8 2 3" xfId="1747"/>
    <cellStyle name="표준 3 3 2 8 2 3 2" xfId="3027"/>
    <cellStyle name="표준 3 3 2 8 2 3 2 2" xfId="6427"/>
    <cellStyle name="표준 3 3 2 8 2 3 2 2 2" xfId="23167"/>
    <cellStyle name="표준 3 3 2 8 2 3 2 2 3" xfId="39887"/>
    <cellStyle name="표준 3 3 2 8 2 3 2 3" xfId="9847"/>
    <cellStyle name="표준 3 3 2 8 2 3 2 3 2" xfId="26587"/>
    <cellStyle name="표준 3 3 2 8 2 3 2 3 3" xfId="43307"/>
    <cellStyle name="표준 3 3 2 8 2 3 2 4" xfId="13267"/>
    <cellStyle name="표준 3 3 2 8 2 3 2 4 2" xfId="30007"/>
    <cellStyle name="표준 3 3 2 8 2 3 2 4 3" xfId="46727"/>
    <cellStyle name="표준 3 3 2 8 2 3 2 5" xfId="16687"/>
    <cellStyle name="표준 3 3 2 8 2 3 2 5 2" xfId="33427"/>
    <cellStyle name="표준 3 3 2 8 2 3 2 5 3" xfId="50147"/>
    <cellStyle name="표준 3 3 2 8 2 3 2 6" xfId="20171"/>
    <cellStyle name="표준 3 3 2 8 2 3 2 7" xfId="36487"/>
    <cellStyle name="표준 3 3 2 8 2 3 3" xfId="5147"/>
    <cellStyle name="표준 3 3 2 8 2 3 3 2" xfId="21887"/>
    <cellStyle name="표준 3 3 2 8 2 3 3 3" xfId="38607"/>
    <cellStyle name="표준 3 3 2 8 2 3 4" xfId="8567"/>
    <cellStyle name="표준 3 3 2 8 2 3 4 2" xfId="25307"/>
    <cellStyle name="표준 3 3 2 8 2 3 4 3" xfId="42027"/>
    <cellStyle name="표준 3 3 2 8 2 3 5" xfId="11987"/>
    <cellStyle name="표준 3 3 2 8 2 3 5 2" xfId="28727"/>
    <cellStyle name="표준 3 3 2 8 2 3 5 3" xfId="45447"/>
    <cellStyle name="표준 3 3 2 8 2 3 6" xfId="15407"/>
    <cellStyle name="표준 3 3 2 8 2 3 6 2" xfId="32147"/>
    <cellStyle name="표준 3 3 2 8 2 3 6 3" xfId="48867"/>
    <cellStyle name="표준 3 3 2 8 2 3 7" xfId="18891"/>
    <cellStyle name="표준 3 3 2 8 2 3 8" xfId="35207"/>
    <cellStyle name="표준 3 3 2 8 2 4" xfId="2167"/>
    <cellStyle name="표준 3 3 2 8 2 4 2" xfId="5567"/>
    <cellStyle name="표준 3 3 2 8 2 4 2 2" xfId="22307"/>
    <cellStyle name="표준 3 3 2 8 2 4 2 3" xfId="39027"/>
    <cellStyle name="표준 3 3 2 8 2 4 3" xfId="8987"/>
    <cellStyle name="표준 3 3 2 8 2 4 3 2" xfId="25727"/>
    <cellStyle name="표준 3 3 2 8 2 4 3 3" xfId="42447"/>
    <cellStyle name="표준 3 3 2 8 2 4 4" xfId="12407"/>
    <cellStyle name="표준 3 3 2 8 2 4 4 2" xfId="29147"/>
    <cellStyle name="표준 3 3 2 8 2 4 4 3" xfId="45867"/>
    <cellStyle name="표준 3 3 2 8 2 4 5" xfId="15827"/>
    <cellStyle name="표준 3 3 2 8 2 4 5 2" xfId="32567"/>
    <cellStyle name="표준 3 3 2 8 2 4 5 3" xfId="49287"/>
    <cellStyle name="표준 3 3 2 8 2 4 6" xfId="19311"/>
    <cellStyle name="표준 3 3 2 8 2 4 7" xfId="35627"/>
    <cellStyle name="표준 3 3 2 8 2 5" xfId="3487"/>
    <cellStyle name="표준 3 3 2 8 2 5 2" xfId="6887"/>
    <cellStyle name="표준 3 3 2 8 2 5 2 2" xfId="23627"/>
    <cellStyle name="표준 3 3 2 8 2 5 2 3" xfId="40347"/>
    <cellStyle name="표준 3 3 2 8 2 5 3" xfId="10307"/>
    <cellStyle name="표준 3 3 2 8 2 5 3 2" xfId="27047"/>
    <cellStyle name="표준 3 3 2 8 2 5 3 3" xfId="43767"/>
    <cellStyle name="표준 3 3 2 8 2 5 4" xfId="13727"/>
    <cellStyle name="표준 3 3 2 8 2 5 4 2" xfId="30467"/>
    <cellStyle name="표준 3 3 2 8 2 5 4 3" xfId="47187"/>
    <cellStyle name="표준 3 3 2 8 2 5 5" xfId="17147"/>
    <cellStyle name="표준 3 3 2 8 2 5 5 2" xfId="33887"/>
    <cellStyle name="표준 3 3 2 8 2 5 5 3" xfId="50607"/>
    <cellStyle name="표준 3 3 2 8 2 5 6" xfId="20631"/>
    <cellStyle name="표준 3 3 2 8 2 5 7" xfId="36947"/>
    <cellStyle name="표준 3 3 2 8 2 6" xfId="4307"/>
    <cellStyle name="표준 3 3 2 8 2 6 2" xfId="7727"/>
    <cellStyle name="표준 3 3 2 8 2 6 2 2" xfId="24467"/>
    <cellStyle name="표준 3 3 2 8 2 6 2 3" xfId="41187"/>
    <cellStyle name="표준 3 3 2 8 2 6 3" xfId="11147"/>
    <cellStyle name="표준 3 3 2 8 2 6 3 2" xfId="27887"/>
    <cellStyle name="표준 3 3 2 8 2 6 3 3" xfId="44607"/>
    <cellStyle name="표준 3 3 2 8 2 6 4" xfId="14567"/>
    <cellStyle name="표준 3 3 2 8 2 6 4 2" xfId="31307"/>
    <cellStyle name="표준 3 3 2 8 2 6 4 3" xfId="48027"/>
    <cellStyle name="표준 3 3 2 8 2 6 5" xfId="18051"/>
    <cellStyle name="표준 3 3 2 8 2 6 6" xfId="37767"/>
    <cellStyle name="표준 3 3 2 8 2 7" xfId="3907"/>
    <cellStyle name="표준 3 3 2 8 2 7 2" xfId="21047"/>
    <cellStyle name="표준 3 3 2 8 2 7 3" xfId="37367"/>
    <cellStyle name="표준 3 3 2 8 2 8" xfId="7307"/>
    <cellStyle name="표준 3 3 2 8 2 8 2" xfId="24047"/>
    <cellStyle name="표준 3 3 2 8 2 8 3" xfId="40767"/>
    <cellStyle name="표준 3 3 2 8 2 9" xfId="10727"/>
    <cellStyle name="표준 3 3 2 8 2 9 2" xfId="27467"/>
    <cellStyle name="표준 3 3 2 8 2 9 3" xfId="44187"/>
    <cellStyle name="표준 3 3 2 8 3" xfId="1187"/>
    <cellStyle name="표준 3 3 2 8 3 2" xfId="2467"/>
    <cellStyle name="표준 3 3 2 8 3 2 2" xfId="5867"/>
    <cellStyle name="표준 3 3 2 8 3 2 2 2" xfId="22607"/>
    <cellStyle name="표준 3 3 2 8 3 2 2 3" xfId="39327"/>
    <cellStyle name="표준 3 3 2 8 3 2 3" xfId="9287"/>
    <cellStyle name="표준 3 3 2 8 3 2 3 2" xfId="26027"/>
    <cellStyle name="표준 3 3 2 8 3 2 3 3" xfId="42747"/>
    <cellStyle name="표준 3 3 2 8 3 2 4" xfId="12707"/>
    <cellStyle name="표준 3 3 2 8 3 2 4 2" xfId="29447"/>
    <cellStyle name="표준 3 3 2 8 3 2 4 3" xfId="46167"/>
    <cellStyle name="표준 3 3 2 8 3 2 5" xfId="16127"/>
    <cellStyle name="표준 3 3 2 8 3 2 5 2" xfId="32867"/>
    <cellStyle name="표준 3 3 2 8 3 2 5 3" xfId="49587"/>
    <cellStyle name="표준 3 3 2 8 3 2 6" xfId="19611"/>
    <cellStyle name="표준 3 3 2 8 3 2 7" xfId="35927"/>
    <cellStyle name="표준 3 3 2 8 3 3" xfId="4587"/>
    <cellStyle name="표준 3 3 2 8 3 3 2" xfId="21327"/>
    <cellStyle name="표준 3 3 2 8 3 3 3" xfId="38047"/>
    <cellStyle name="표준 3 3 2 8 3 4" xfId="8007"/>
    <cellStyle name="표준 3 3 2 8 3 4 2" xfId="24747"/>
    <cellStyle name="표준 3 3 2 8 3 4 3" xfId="41467"/>
    <cellStyle name="표준 3 3 2 8 3 5" xfId="11427"/>
    <cellStyle name="표준 3 3 2 8 3 5 2" xfId="28167"/>
    <cellStyle name="표준 3 3 2 8 3 5 3" xfId="44887"/>
    <cellStyle name="표준 3 3 2 8 3 6" xfId="14847"/>
    <cellStyle name="표준 3 3 2 8 3 6 2" xfId="31587"/>
    <cellStyle name="표준 3 3 2 8 3 6 3" xfId="48307"/>
    <cellStyle name="표준 3 3 2 8 3 7" xfId="18331"/>
    <cellStyle name="표준 3 3 2 8 3 8" xfId="34647"/>
    <cellStyle name="표준 3 3 2 8 4" xfId="1527"/>
    <cellStyle name="표준 3 3 2 8 4 2" xfId="2807"/>
    <cellStyle name="표준 3 3 2 8 4 2 2" xfId="6207"/>
    <cellStyle name="표준 3 3 2 8 4 2 2 2" xfId="22947"/>
    <cellStyle name="표준 3 3 2 8 4 2 2 3" xfId="39667"/>
    <cellStyle name="표준 3 3 2 8 4 2 3" xfId="9627"/>
    <cellStyle name="표준 3 3 2 8 4 2 3 2" xfId="26367"/>
    <cellStyle name="표준 3 3 2 8 4 2 3 3" xfId="43087"/>
    <cellStyle name="표준 3 3 2 8 4 2 4" xfId="13047"/>
    <cellStyle name="표준 3 3 2 8 4 2 4 2" xfId="29787"/>
    <cellStyle name="표준 3 3 2 8 4 2 4 3" xfId="46507"/>
    <cellStyle name="표준 3 3 2 8 4 2 5" xfId="16467"/>
    <cellStyle name="표준 3 3 2 8 4 2 5 2" xfId="33207"/>
    <cellStyle name="표준 3 3 2 8 4 2 5 3" xfId="49927"/>
    <cellStyle name="표준 3 3 2 8 4 2 6" xfId="19951"/>
    <cellStyle name="표준 3 3 2 8 4 2 7" xfId="36267"/>
    <cellStyle name="표준 3 3 2 8 4 3" xfId="4927"/>
    <cellStyle name="표준 3 3 2 8 4 3 2" xfId="21667"/>
    <cellStyle name="표준 3 3 2 8 4 3 3" xfId="38387"/>
    <cellStyle name="표준 3 3 2 8 4 4" xfId="8347"/>
    <cellStyle name="표준 3 3 2 8 4 4 2" xfId="25087"/>
    <cellStyle name="표준 3 3 2 8 4 4 3" xfId="41807"/>
    <cellStyle name="표준 3 3 2 8 4 5" xfId="11767"/>
    <cellStyle name="표준 3 3 2 8 4 5 2" xfId="28507"/>
    <cellStyle name="표준 3 3 2 8 4 5 3" xfId="45227"/>
    <cellStyle name="표준 3 3 2 8 4 6" xfId="15187"/>
    <cellStyle name="표준 3 3 2 8 4 6 2" xfId="31927"/>
    <cellStyle name="표준 3 3 2 8 4 6 3" xfId="48647"/>
    <cellStyle name="표준 3 3 2 8 4 7" xfId="18671"/>
    <cellStyle name="표준 3 3 2 8 4 8" xfId="34987"/>
    <cellStyle name="표준 3 3 2 8 5" xfId="1947"/>
    <cellStyle name="표준 3 3 2 8 5 2" xfId="5347"/>
    <cellStyle name="표준 3 3 2 8 5 2 2" xfId="22087"/>
    <cellStyle name="표준 3 3 2 8 5 2 3" xfId="38807"/>
    <cellStyle name="표준 3 3 2 8 5 3" xfId="8767"/>
    <cellStyle name="표준 3 3 2 8 5 3 2" xfId="25507"/>
    <cellStyle name="표준 3 3 2 8 5 3 3" xfId="42227"/>
    <cellStyle name="표준 3 3 2 8 5 4" xfId="12187"/>
    <cellStyle name="표준 3 3 2 8 5 4 2" xfId="28927"/>
    <cellStyle name="표준 3 3 2 8 5 4 3" xfId="45647"/>
    <cellStyle name="표준 3 3 2 8 5 5" xfId="15607"/>
    <cellStyle name="표준 3 3 2 8 5 5 2" xfId="32347"/>
    <cellStyle name="표준 3 3 2 8 5 5 3" xfId="49067"/>
    <cellStyle name="표준 3 3 2 8 5 6" xfId="19091"/>
    <cellStyle name="표준 3 3 2 8 5 7" xfId="35407"/>
    <cellStyle name="표준 3 3 2 8 6" xfId="3267"/>
    <cellStyle name="표준 3 3 2 8 6 2" xfId="6667"/>
    <cellStyle name="표준 3 3 2 8 6 2 2" xfId="23407"/>
    <cellStyle name="표준 3 3 2 8 6 2 3" xfId="40127"/>
    <cellStyle name="표준 3 3 2 8 6 3" xfId="10087"/>
    <cellStyle name="표준 3 3 2 8 6 3 2" xfId="26827"/>
    <cellStyle name="표준 3 3 2 8 6 3 3" xfId="43547"/>
    <cellStyle name="표준 3 3 2 8 6 4" xfId="13507"/>
    <cellStyle name="표준 3 3 2 8 6 4 2" xfId="30247"/>
    <cellStyle name="표준 3 3 2 8 6 4 3" xfId="46967"/>
    <cellStyle name="표준 3 3 2 8 6 5" xfId="16927"/>
    <cellStyle name="표준 3 3 2 8 6 5 2" xfId="33667"/>
    <cellStyle name="표준 3 3 2 8 6 5 3" xfId="50387"/>
    <cellStyle name="표준 3 3 2 8 6 6" xfId="20411"/>
    <cellStyle name="표준 3 3 2 8 6 7" xfId="36727"/>
    <cellStyle name="표준 3 3 2 8 7" xfId="4087"/>
    <cellStyle name="표준 3 3 2 8 7 2" xfId="7507"/>
    <cellStyle name="표준 3 3 2 8 7 2 2" xfId="24247"/>
    <cellStyle name="표준 3 3 2 8 7 2 3" xfId="40967"/>
    <cellStyle name="표준 3 3 2 8 7 3" xfId="10927"/>
    <cellStyle name="표준 3 3 2 8 7 3 2" xfId="27667"/>
    <cellStyle name="표준 3 3 2 8 7 3 3" xfId="44387"/>
    <cellStyle name="표준 3 3 2 8 7 4" xfId="14347"/>
    <cellStyle name="표준 3 3 2 8 7 4 2" xfId="31087"/>
    <cellStyle name="표준 3 3 2 8 7 4 3" xfId="47807"/>
    <cellStyle name="표준 3 3 2 8 7 5" xfId="17831"/>
    <cellStyle name="표준 3 3 2 8 7 6" xfId="37547"/>
    <cellStyle name="표준 3 3 2 8 8" xfId="3687"/>
    <cellStyle name="표준 3 3 2 8 8 2" xfId="20827"/>
    <cellStyle name="표준 3 3 2 8 8 3" xfId="37147"/>
    <cellStyle name="표준 3 3 2 8 9" xfId="7087"/>
    <cellStyle name="표준 3 3 2 8 9 2" xfId="23827"/>
    <cellStyle name="표준 3 3 2 8 9 3" xfId="40547"/>
    <cellStyle name="표준 3 3 2 9" xfId="700"/>
    <cellStyle name="표준 3 3 2 9 10" xfId="10547"/>
    <cellStyle name="표준 3 3 2 9 10 2" xfId="27287"/>
    <cellStyle name="표준 3 3 2 9 10 3" xfId="44007"/>
    <cellStyle name="표준 3 3 2 9 11" xfId="13967"/>
    <cellStyle name="표준 3 3 2 9 11 2" xfId="30707"/>
    <cellStyle name="표준 3 3 2 9 11 3" xfId="47427"/>
    <cellStyle name="표준 3 3 2 9 12" xfId="17451"/>
    <cellStyle name="표준 3 3 2 9 13" xfId="34187"/>
    <cellStyle name="표준 3 3 2 9 2" xfId="920"/>
    <cellStyle name="표준 3 3 2 9 2 10" xfId="14187"/>
    <cellStyle name="표준 3 3 2 9 2 10 2" xfId="30927"/>
    <cellStyle name="표준 3 3 2 9 2 10 3" xfId="47647"/>
    <cellStyle name="표준 3 3 2 9 2 11" xfId="17671"/>
    <cellStyle name="표준 3 3 2 9 2 12" xfId="34407"/>
    <cellStyle name="표준 3 3 2 9 2 2" xfId="1387"/>
    <cellStyle name="표준 3 3 2 9 2 2 2" xfId="2667"/>
    <cellStyle name="표준 3 3 2 9 2 2 2 2" xfId="6067"/>
    <cellStyle name="표준 3 3 2 9 2 2 2 2 2" xfId="22807"/>
    <cellStyle name="표준 3 3 2 9 2 2 2 2 3" xfId="39527"/>
    <cellStyle name="표준 3 3 2 9 2 2 2 3" xfId="9487"/>
    <cellStyle name="표준 3 3 2 9 2 2 2 3 2" xfId="26227"/>
    <cellStyle name="표준 3 3 2 9 2 2 2 3 3" xfId="42947"/>
    <cellStyle name="표준 3 3 2 9 2 2 2 4" xfId="12907"/>
    <cellStyle name="표준 3 3 2 9 2 2 2 4 2" xfId="29647"/>
    <cellStyle name="표준 3 3 2 9 2 2 2 4 3" xfId="46367"/>
    <cellStyle name="표준 3 3 2 9 2 2 2 5" xfId="16327"/>
    <cellStyle name="표준 3 3 2 9 2 2 2 5 2" xfId="33067"/>
    <cellStyle name="표준 3 3 2 9 2 2 2 5 3" xfId="49787"/>
    <cellStyle name="표준 3 3 2 9 2 2 2 6" xfId="19811"/>
    <cellStyle name="표준 3 3 2 9 2 2 2 7" xfId="36127"/>
    <cellStyle name="표준 3 3 2 9 2 2 3" xfId="4787"/>
    <cellStyle name="표준 3 3 2 9 2 2 3 2" xfId="21527"/>
    <cellStyle name="표준 3 3 2 9 2 2 3 3" xfId="38247"/>
    <cellStyle name="표준 3 3 2 9 2 2 4" xfId="8207"/>
    <cellStyle name="표준 3 3 2 9 2 2 4 2" xfId="24947"/>
    <cellStyle name="표준 3 3 2 9 2 2 4 3" xfId="41667"/>
    <cellStyle name="표준 3 3 2 9 2 2 5" xfId="11627"/>
    <cellStyle name="표준 3 3 2 9 2 2 5 2" xfId="28367"/>
    <cellStyle name="표준 3 3 2 9 2 2 5 3" xfId="45087"/>
    <cellStyle name="표준 3 3 2 9 2 2 6" xfId="15047"/>
    <cellStyle name="표준 3 3 2 9 2 2 6 2" xfId="31787"/>
    <cellStyle name="표준 3 3 2 9 2 2 6 3" xfId="48507"/>
    <cellStyle name="표준 3 3 2 9 2 2 7" xfId="18531"/>
    <cellStyle name="표준 3 3 2 9 2 2 8" xfId="34847"/>
    <cellStyle name="표준 3 3 2 9 2 3" xfId="1787"/>
    <cellStyle name="표준 3 3 2 9 2 3 2" xfId="3067"/>
    <cellStyle name="표준 3 3 2 9 2 3 2 2" xfId="6467"/>
    <cellStyle name="표준 3 3 2 9 2 3 2 2 2" xfId="23207"/>
    <cellStyle name="표준 3 3 2 9 2 3 2 2 3" xfId="39927"/>
    <cellStyle name="표준 3 3 2 9 2 3 2 3" xfId="9887"/>
    <cellStyle name="표준 3 3 2 9 2 3 2 3 2" xfId="26627"/>
    <cellStyle name="표준 3 3 2 9 2 3 2 3 3" xfId="43347"/>
    <cellStyle name="표준 3 3 2 9 2 3 2 4" xfId="13307"/>
    <cellStyle name="표준 3 3 2 9 2 3 2 4 2" xfId="30047"/>
    <cellStyle name="표준 3 3 2 9 2 3 2 4 3" xfId="46767"/>
    <cellStyle name="표준 3 3 2 9 2 3 2 5" xfId="16727"/>
    <cellStyle name="표준 3 3 2 9 2 3 2 5 2" xfId="33467"/>
    <cellStyle name="표준 3 3 2 9 2 3 2 5 3" xfId="50187"/>
    <cellStyle name="표준 3 3 2 9 2 3 2 6" xfId="20211"/>
    <cellStyle name="표준 3 3 2 9 2 3 2 7" xfId="36527"/>
    <cellStyle name="표준 3 3 2 9 2 3 3" xfId="5187"/>
    <cellStyle name="표준 3 3 2 9 2 3 3 2" xfId="21927"/>
    <cellStyle name="표준 3 3 2 9 2 3 3 3" xfId="38647"/>
    <cellStyle name="표준 3 3 2 9 2 3 4" xfId="8607"/>
    <cellStyle name="표준 3 3 2 9 2 3 4 2" xfId="25347"/>
    <cellStyle name="표준 3 3 2 9 2 3 4 3" xfId="42067"/>
    <cellStyle name="표준 3 3 2 9 2 3 5" xfId="12027"/>
    <cellStyle name="표준 3 3 2 9 2 3 5 2" xfId="28767"/>
    <cellStyle name="표준 3 3 2 9 2 3 5 3" xfId="45487"/>
    <cellStyle name="표준 3 3 2 9 2 3 6" xfId="15447"/>
    <cellStyle name="표준 3 3 2 9 2 3 6 2" xfId="32187"/>
    <cellStyle name="표준 3 3 2 9 2 3 6 3" xfId="48907"/>
    <cellStyle name="표준 3 3 2 9 2 3 7" xfId="18931"/>
    <cellStyle name="표준 3 3 2 9 2 3 8" xfId="35247"/>
    <cellStyle name="표준 3 3 2 9 2 4" xfId="2207"/>
    <cellStyle name="표준 3 3 2 9 2 4 2" xfId="5607"/>
    <cellStyle name="표준 3 3 2 9 2 4 2 2" xfId="22347"/>
    <cellStyle name="표준 3 3 2 9 2 4 2 3" xfId="39067"/>
    <cellStyle name="표준 3 3 2 9 2 4 3" xfId="9027"/>
    <cellStyle name="표준 3 3 2 9 2 4 3 2" xfId="25767"/>
    <cellStyle name="표준 3 3 2 9 2 4 3 3" xfId="42487"/>
    <cellStyle name="표준 3 3 2 9 2 4 4" xfId="12447"/>
    <cellStyle name="표준 3 3 2 9 2 4 4 2" xfId="29187"/>
    <cellStyle name="표준 3 3 2 9 2 4 4 3" xfId="45907"/>
    <cellStyle name="표준 3 3 2 9 2 4 5" xfId="15867"/>
    <cellStyle name="표준 3 3 2 9 2 4 5 2" xfId="32607"/>
    <cellStyle name="표준 3 3 2 9 2 4 5 3" xfId="49327"/>
    <cellStyle name="표준 3 3 2 9 2 4 6" xfId="19351"/>
    <cellStyle name="표준 3 3 2 9 2 4 7" xfId="35667"/>
    <cellStyle name="표준 3 3 2 9 2 5" xfId="3527"/>
    <cellStyle name="표준 3 3 2 9 2 5 2" xfId="6927"/>
    <cellStyle name="표준 3 3 2 9 2 5 2 2" xfId="23667"/>
    <cellStyle name="표준 3 3 2 9 2 5 2 3" xfId="40387"/>
    <cellStyle name="표준 3 3 2 9 2 5 3" xfId="10347"/>
    <cellStyle name="표준 3 3 2 9 2 5 3 2" xfId="27087"/>
    <cellStyle name="표준 3 3 2 9 2 5 3 3" xfId="43807"/>
    <cellStyle name="표준 3 3 2 9 2 5 4" xfId="13767"/>
    <cellStyle name="표준 3 3 2 9 2 5 4 2" xfId="30507"/>
    <cellStyle name="표준 3 3 2 9 2 5 4 3" xfId="47227"/>
    <cellStyle name="표준 3 3 2 9 2 5 5" xfId="17187"/>
    <cellStyle name="표준 3 3 2 9 2 5 5 2" xfId="33927"/>
    <cellStyle name="표준 3 3 2 9 2 5 5 3" xfId="50647"/>
    <cellStyle name="표준 3 3 2 9 2 5 6" xfId="20671"/>
    <cellStyle name="표준 3 3 2 9 2 5 7" xfId="36987"/>
    <cellStyle name="표준 3 3 2 9 2 6" xfId="4347"/>
    <cellStyle name="표준 3 3 2 9 2 6 2" xfId="7767"/>
    <cellStyle name="표준 3 3 2 9 2 6 2 2" xfId="24507"/>
    <cellStyle name="표준 3 3 2 9 2 6 2 3" xfId="41227"/>
    <cellStyle name="표준 3 3 2 9 2 6 3" xfId="11187"/>
    <cellStyle name="표준 3 3 2 9 2 6 3 2" xfId="27927"/>
    <cellStyle name="표준 3 3 2 9 2 6 3 3" xfId="44647"/>
    <cellStyle name="표준 3 3 2 9 2 6 4" xfId="14607"/>
    <cellStyle name="표준 3 3 2 9 2 6 4 2" xfId="31347"/>
    <cellStyle name="표준 3 3 2 9 2 6 4 3" xfId="48067"/>
    <cellStyle name="표준 3 3 2 9 2 6 5" xfId="18091"/>
    <cellStyle name="표준 3 3 2 9 2 6 6" xfId="37807"/>
    <cellStyle name="표준 3 3 2 9 2 7" xfId="3947"/>
    <cellStyle name="표준 3 3 2 9 2 7 2" xfId="21087"/>
    <cellStyle name="표준 3 3 2 9 2 7 3" xfId="37407"/>
    <cellStyle name="표준 3 3 2 9 2 8" xfId="7347"/>
    <cellStyle name="표준 3 3 2 9 2 8 2" xfId="24087"/>
    <cellStyle name="표준 3 3 2 9 2 8 3" xfId="40807"/>
    <cellStyle name="표준 3 3 2 9 2 9" xfId="10767"/>
    <cellStyle name="표준 3 3 2 9 2 9 2" xfId="27507"/>
    <cellStyle name="표준 3 3 2 9 2 9 3" xfId="44227"/>
    <cellStyle name="표준 3 3 2 9 3" xfId="1227"/>
    <cellStyle name="표준 3 3 2 9 3 2" xfId="2507"/>
    <cellStyle name="표준 3 3 2 9 3 2 2" xfId="5907"/>
    <cellStyle name="표준 3 3 2 9 3 2 2 2" xfId="22647"/>
    <cellStyle name="표준 3 3 2 9 3 2 2 3" xfId="39367"/>
    <cellStyle name="표준 3 3 2 9 3 2 3" xfId="9327"/>
    <cellStyle name="표준 3 3 2 9 3 2 3 2" xfId="26067"/>
    <cellStyle name="표준 3 3 2 9 3 2 3 3" xfId="42787"/>
    <cellStyle name="표준 3 3 2 9 3 2 4" xfId="12747"/>
    <cellStyle name="표준 3 3 2 9 3 2 4 2" xfId="29487"/>
    <cellStyle name="표준 3 3 2 9 3 2 4 3" xfId="46207"/>
    <cellStyle name="표준 3 3 2 9 3 2 5" xfId="16167"/>
    <cellStyle name="표준 3 3 2 9 3 2 5 2" xfId="32907"/>
    <cellStyle name="표준 3 3 2 9 3 2 5 3" xfId="49627"/>
    <cellStyle name="표준 3 3 2 9 3 2 6" xfId="19651"/>
    <cellStyle name="표준 3 3 2 9 3 2 7" xfId="35967"/>
    <cellStyle name="표준 3 3 2 9 3 3" xfId="4627"/>
    <cellStyle name="표준 3 3 2 9 3 3 2" xfId="21367"/>
    <cellStyle name="표준 3 3 2 9 3 3 3" xfId="38087"/>
    <cellStyle name="표준 3 3 2 9 3 4" xfId="8047"/>
    <cellStyle name="표준 3 3 2 9 3 4 2" xfId="24787"/>
    <cellStyle name="표준 3 3 2 9 3 4 3" xfId="41507"/>
    <cellStyle name="표준 3 3 2 9 3 5" xfId="11467"/>
    <cellStyle name="표준 3 3 2 9 3 5 2" xfId="28207"/>
    <cellStyle name="표준 3 3 2 9 3 5 3" xfId="44927"/>
    <cellStyle name="표준 3 3 2 9 3 6" xfId="14887"/>
    <cellStyle name="표준 3 3 2 9 3 6 2" xfId="31627"/>
    <cellStyle name="표준 3 3 2 9 3 6 3" xfId="48347"/>
    <cellStyle name="표준 3 3 2 9 3 7" xfId="18371"/>
    <cellStyle name="표준 3 3 2 9 3 8" xfId="34687"/>
    <cellStyle name="표준 3 3 2 9 4" xfId="1567"/>
    <cellStyle name="표준 3 3 2 9 4 2" xfId="2847"/>
    <cellStyle name="표준 3 3 2 9 4 2 2" xfId="6247"/>
    <cellStyle name="표준 3 3 2 9 4 2 2 2" xfId="22987"/>
    <cellStyle name="표준 3 3 2 9 4 2 2 3" xfId="39707"/>
    <cellStyle name="표준 3 3 2 9 4 2 3" xfId="9667"/>
    <cellStyle name="표준 3 3 2 9 4 2 3 2" xfId="26407"/>
    <cellStyle name="표준 3 3 2 9 4 2 3 3" xfId="43127"/>
    <cellStyle name="표준 3 3 2 9 4 2 4" xfId="13087"/>
    <cellStyle name="표준 3 3 2 9 4 2 4 2" xfId="29827"/>
    <cellStyle name="표준 3 3 2 9 4 2 4 3" xfId="46547"/>
    <cellStyle name="표준 3 3 2 9 4 2 5" xfId="16507"/>
    <cellStyle name="표준 3 3 2 9 4 2 5 2" xfId="33247"/>
    <cellStyle name="표준 3 3 2 9 4 2 5 3" xfId="49967"/>
    <cellStyle name="표준 3 3 2 9 4 2 6" xfId="19991"/>
    <cellStyle name="표준 3 3 2 9 4 2 7" xfId="36307"/>
    <cellStyle name="표준 3 3 2 9 4 3" xfId="4967"/>
    <cellStyle name="표준 3 3 2 9 4 3 2" xfId="21707"/>
    <cellStyle name="표준 3 3 2 9 4 3 3" xfId="38427"/>
    <cellStyle name="표준 3 3 2 9 4 4" xfId="8387"/>
    <cellStyle name="표준 3 3 2 9 4 4 2" xfId="25127"/>
    <cellStyle name="표준 3 3 2 9 4 4 3" xfId="41847"/>
    <cellStyle name="표준 3 3 2 9 4 5" xfId="11807"/>
    <cellStyle name="표준 3 3 2 9 4 5 2" xfId="28547"/>
    <cellStyle name="표준 3 3 2 9 4 5 3" xfId="45267"/>
    <cellStyle name="표준 3 3 2 9 4 6" xfId="15227"/>
    <cellStyle name="표준 3 3 2 9 4 6 2" xfId="31967"/>
    <cellStyle name="표준 3 3 2 9 4 6 3" xfId="48687"/>
    <cellStyle name="표준 3 3 2 9 4 7" xfId="18711"/>
    <cellStyle name="표준 3 3 2 9 4 8" xfId="35027"/>
    <cellStyle name="표준 3 3 2 9 5" xfId="1987"/>
    <cellStyle name="표준 3 3 2 9 5 2" xfId="5387"/>
    <cellStyle name="표준 3 3 2 9 5 2 2" xfId="22127"/>
    <cellStyle name="표준 3 3 2 9 5 2 3" xfId="38847"/>
    <cellStyle name="표준 3 3 2 9 5 3" xfId="8807"/>
    <cellStyle name="표준 3 3 2 9 5 3 2" xfId="25547"/>
    <cellStyle name="표준 3 3 2 9 5 3 3" xfId="42267"/>
    <cellStyle name="표준 3 3 2 9 5 4" xfId="12227"/>
    <cellStyle name="표준 3 3 2 9 5 4 2" xfId="28967"/>
    <cellStyle name="표준 3 3 2 9 5 4 3" xfId="45687"/>
    <cellStyle name="표준 3 3 2 9 5 5" xfId="15647"/>
    <cellStyle name="표준 3 3 2 9 5 5 2" xfId="32387"/>
    <cellStyle name="표준 3 3 2 9 5 5 3" xfId="49107"/>
    <cellStyle name="표준 3 3 2 9 5 6" xfId="19131"/>
    <cellStyle name="표준 3 3 2 9 5 7" xfId="35447"/>
    <cellStyle name="표준 3 3 2 9 6" xfId="3307"/>
    <cellStyle name="표준 3 3 2 9 6 2" xfId="6707"/>
    <cellStyle name="표준 3 3 2 9 6 2 2" xfId="23447"/>
    <cellStyle name="표준 3 3 2 9 6 2 3" xfId="40167"/>
    <cellStyle name="표준 3 3 2 9 6 3" xfId="10127"/>
    <cellStyle name="표준 3 3 2 9 6 3 2" xfId="26867"/>
    <cellStyle name="표준 3 3 2 9 6 3 3" xfId="43587"/>
    <cellStyle name="표준 3 3 2 9 6 4" xfId="13547"/>
    <cellStyle name="표준 3 3 2 9 6 4 2" xfId="30287"/>
    <cellStyle name="표준 3 3 2 9 6 4 3" xfId="47007"/>
    <cellStyle name="표준 3 3 2 9 6 5" xfId="16967"/>
    <cellStyle name="표준 3 3 2 9 6 5 2" xfId="33707"/>
    <cellStyle name="표준 3 3 2 9 6 5 3" xfId="50427"/>
    <cellStyle name="표준 3 3 2 9 6 6" xfId="20451"/>
    <cellStyle name="표준 3 3 2 9 6 7" xfId="36767"/>
    <cellStyle name="표준 3 3 2 9 7" xfId="4127"/>
    <cellStyle name="표준 3 3 2 9 7 2" xfId="7547"/>
    <cellStyle name="표준 3 3 2 9 7 2 2" xfId="24287"/>
    <cellStyle name="표준 3 3 2 9 7 2 3" xfId="41007"/>
    <cellStyle name="표준 3 3 2 9 7 3" xfId="10967"/>
    <cellStyle name="표준 3 3 2 9 7 3 2" xfId="27707"/>
    <cellStyle name="표준 3 3 2 9 7 3 3" xfId="44427"/>
    <cellStyle name="표준 3 3 2 9 7 4" xfId="14387"/>
    <cellStyle name="표준 3 3 2 9 7 4 2" xfId="31127"/>
    <cellStyle name="표준 3 3 2 9 7 4 3" xfId="47847"/>
    <cellStyle name="표준 3 3 2 9 7 5" xfId="17871"/>
    <cellStyle name="표준 3 3 2 9 7 6" xfId="37587"/>
    <cellStyle name="표준 3 3 2 9 8" xfId="3727"/>
    <cellStyle name="표준 3 3 2 9 8 2" xfId="20867"/>
    <cellStyle name="표준 3 3 2 9 8 3" xfId="37187"/>
    <cellStyle name="표준 3 3 2 9 9" xfId="7127"/>
    <cellStyle name="표준 3 3 2 9 9 2" xfId="23867"/>
    <cellStyle name="표준 3 3 2 9 9 3" xfId="40587"/>
    <cellStyle name="표준 3 3 20" xfId="3582"/>
    <cellStyle name="표준 3 3 20 2" xfId="7402"/>
    <cellStyle name="표준 3 3 20 2 2" xfId="24142"/>
    <cellStyle name="표준 3 3 20 2 3" xfId="40862"/>
    <cellStyle name="표준 3 3 20 3" xfId="10822"/>
    <cellStyle name="표준 3 3 20 3 2" xfId="27562"/>
    <cellStyle name="표준 3 3 20 3 3" xfId="44282"/>
    <cellStyle name="표준 3 3 20 4" xfId="14242"/>
    <cellStyle name="표준 3 3 20 4 2" xfId="30982"/>
    <cellStyle name="표준 3 3 20 4 3" xfId="47702"/>
    <cellStyle name="표준 3 3 20 5" xfId="17726"/>
    <cellStyle name="표준 3 3 20 6" xfId="37042"/>
    <cellStyle name="표준 3 3 21" xfId="6982"/>
    <cellStyle name="표준 3 3 21 2" xfId="23722"/>
    <cellStyle name="표준 3 3 21 3" xfId="40442"/>
    <cellStyle name="표준 3 3 22" xfId="10402"/>
    <cellStyle name="표준 3 3 22 2" xfId="27142"/>
    <cellStyle name="표준 3 3 22 3" xfId="43862"/>
    <cellStyle name="표준 3 3 23" xfId="13824"/>
    <cellStyle name="표준 3 3 23 2" xfId="30564"/>
    <cellStyle name="표준 3 3 23 3" xfId="47284"/>
    <cellStyle name="표준 3 3 24" xfId="17242"/>
    <cellStyle name="표준 3 3 24 2" xfId="33982"/>
    <cellStyle name="표준 3 3 25" xfId="17262"/>
    <cellStyle name="표준 3 3 25 2" xfId="34002"/>
    <cellStyle name="표준 3 3 26" xfId="17305"/>
    <cellStyle name="표준 3 3 27" xfId="17304"/>
    <cellStyle name="표준 3 3 28" xfId="34042"/>
    <cellStyle name="표준 3 3 3" xfId="540"/>
    <cellStyle name="표준 3 3 3 10" xfId="965"/>
    <cellStyle name="표준 3 3 3 10 10" xfId="14232"/>
    <cellStyle name="표준 3 3 3 10 10 2" xfId="30972"/>
    <cellStyle name="표준 3 3 3 10 10 3" xfId="47692"/>
    <cellStyle name="표준 3 3 3 10 11" xfId="17716"/>
    <cellStyle name="표준 3 3 3 10 12" xfId="34452"/>
    <cellStyle name="표준 3 3 3 10 2" xfId="1052"/>
    <cellStyle name="표준 3 3 3 10 2 2" xfId="2332"/>
    <cellStyle name="표준 3 3 3 10 2 2 2" xfId="5732"/>
    <cellStyle name="표준 3 3 3 10 2 2 2 2" xfId="22472"/>
    <cellStyle name="표준 3 3 3 10 2 2 2 3" xfId="39192"/>
    <cellStyle name="표준 3 3 3 10 2 2 3" xfId="9152"/>
    <cellStyle name="표준 3 3 3 10 2 2 3 2" xfId="25892"/>
    <cellStyle name="표준 3 3 3 10 2 2 3 3" xfId="42612"/>
    <cellStyle name="표준 3 3 3 10 2 2 4" xfId="12572"/>
    <cellStyle name="표준 3 3 3 10 2 2 4 2" xfId="29312"/>
    <cellStyle name="표준 3 3 3 10 2 2 4 3" xfId="46032"/>
    <cellStyle name="표준 3 3 3 10 2 2 5" xfId="15992"/>
    <cellStyle name="표준 3 3 3 10 2 2 5 2" xfId="32732"/>
    <cellStyle name="표준 3 3 3 10 2 2 5 3" xfId="49452"/>
    <cellStyle name="표준 3 3 3 10 2 2 6" xfId="19476"/>
    <cellStyle name="표준 3 3 3 10 2 2 7" xfId="35792"/>
    <cellStyle name="표준 3 3 3 10 2 3" xfId="4452"/>
    <cellStyle name="표준 3 3 3 10 2 3 2" xfId="21192"/>
    <cellStyle name="표준 3 3 3 10 2 3 3" xfId="37912"/>
    <cellStyle name="표준 3 3 3 10 2 4" xfId="7872"/>
    <cellStyle name="표준 3 3 3 10 2 4 2" xfId="24612"/>
    <cellStyle name="표준 3 3 3 10 2 4 3" xfId="41332"/>
    <cellStyle name="표준 3 3 3 10 2 5" xfId="11292"/>
    <cellStyle name="표준 3 3 3 10 2 5 2" xfId="28032"/>
    <cellStyle name="표준 3 3 3 10 2 5 3" xfId="44752"/>
    <cellStyle name="표준 3 3 3 10 2 6" xfId="14712"/>
    <cellStyle name="표준 3 3 3 10 2 6 2" xfId="31452"/>
    <cellStyle name="표준 3 3 3 10 2 6 3" xfId="48172"/>
    <cellStyle name="표준 3 3 3 10 2 7" xfId="18196"/>
    <cellStyle name="표준 3 3 3 10 2 8" xfId="34512"/>
    <cellStyle name="표준 3 3 3 10 3" xfId="1832"/>
    <cellStyle name="표준 3 3 3 10 3 2" xfId="3112"/>
    <cellStyle name="표준 3 3 3 10 3 2 2" xfId="6512"/>
    <cellStyle name="표준 3 3 3 10 3 2 2 2" xfId="23252"/>
    <cellStyle name="표준 3 3 3 10 3 2 2 3" xfId="39972"/>
    <cellStyle name="표준 3 3 3 10 3 2 3" xfId="9932"/>
    <cellStyle name="표준 3 3 3 10 3 2 3 2" xfId="26672"/>
    <cellStyle name="표준 3 3 3 10 3 2 3 3" xfId="43392"/>
    <cellStyle name="표준 3 3 3 10 3 2 4" xfId="13352"/>
    <cellStyle name="표준 3 3 3 10 3 2 4 2" xfId="30092"/>
    <cellStyle name="표준 3 3 3 10 3 2 4 3" xfId="46812"/>
    <cellStyle name="표준 3 3 3 10 3 2 5" xfId="16772"/>
    <cellStyle name="표준 3 3 3 10 3 2 5 2" xfId="33512"/>
    <cellStyle name="표준 3 3 3 10 3 2 5 3" xfId="50232"/>
    <cellStyle name="표준 3 3 3 10 3 2 6" xfId="20256"/>
    <cellStyle name="표준 3 3 3 10 3 2 7" xfId="36572"/>
    <cellStyle name="표준 3 3 3 10 3 3" xfId="5232"/>
    <cellStyle name="표준 3 3 3 10 3 3 2" xfId="21972"/>
    <cellStyle name="표준 3 3 3 10 3 3 3" xfId="38692"/>
    <cellStyle name="표준 3 3 3 10 3 4" xfId="8652"/>
    <cellStyle name="표준 3 3 3 10 3 4 2" xfId="25392"/>
    <cellStyle name="표준 3 3 3 10 3 4 3" xfId="42112"/>
    <cellStyle name="표준 3 3 3 10 3 5" xfId="12072"/>
    <cellStyle name="표준 3 3 3 10 3 5 2" xfId="28812"/>
    <cellStyle name="표준 3 3 3 10 3 5 3" xfId="45532"/>
    <cellStyle name="표준 3 3 3 10 3 6" xfId="15492"/>
    <cellStyle name="표준 3 3 3 10 3 6 2" xfId="32232"/>
    <cellStyle name="표준 3 3 3 10 3 6 3" xfId="48952"/>
    <cellStyle name="표준 3 3 3 10 3 7" xfId="18976"/>
    <cellStyle name="표준 3 3 3 10 3 8" xfId="35292"/>
    <cellStyle name="표준 3 3 3 10 4" xfId="2252"/>
    <cellStyle name="표준 3 3 3 10 4 2" xfId="5652"/>
    <cellStyle name="표준 3 3 3 10 4 2 2" xfId="22392"/>
    <cellStyle name="표준 3 3 3 10 4 2 3" xfId="39112"/>
    <cellStyle name="표준 3 3 3 10 4 3" xfId="9072"/>
    <cellStyle name="표준 3 3 3 10 4 3 2" xfId="25812"/>
    <cellStyle name="표준 3 3 3 10 4 3 3" xfId="42532"/>
    <cellStyle name="표준 3 3 3 10 4 4" xfId="12492"/>
    <cellStyle name="표준 3 3 3 10 4 4 2" xfId="29232"/>
    <cellStyle name="표준 3 3 3 10 4 4 3" xfId="45952"/>
    <cellStyle name="표준 3 3 3 10 4 5" xfId="15912"/>
    <cellStyle name="표준 3 3 3 10 4 5 2" xfId="32652"/>
    <cellStyle name="표준 3 3 3 10 4 5 3" xfId="49372"/>
    <cellStyle name="표준 3 3 3 10 4 6" xfId="19396"/>
    <cellStyle name="표준 3 3 3 10 4 7" xfId="35712"/>
    <cellStyle name="표준 3 3 3 10 5" xfId="3572"/>
    <cellStyle name="표준 3 3 3 10 5 2" xfId="6972"/>
    <cellStyle name="표준 3 3 3 10 5 2 2" xfId="23712"/>
    <cellStyle name="표준 3 3 3 10 5 2 3" xfId="40432"/>
    <cellStyle name="표준 3 3 3 10 5 3" xfId="10392"/>
    <cellStyle name="표준 3 3 3 10 5 3 2" xfId="27132"/>
    <cellStyle name="표준 3 3 3 10 5 3 3" xfId="43852"/>
    <cellStyle name="표준 3 3 3 10 5 4" xfId="13812"/>
    <cellStyle name="표준 3 3 3 10 5 4 2" xfId="30552"/>
    <cellStyle name="표준 3 3 3 10 5 4 3" xfId="47272"/>
    <cellStyle name="표준 3 3 3 10 5 5" xfId="17232"/>
    <cellStyle name="표준 3 3 3 10 5 5 2" xfId="33972"/>
    <cellStyle name="표준 3 3 3 10 5 5 3" xfId="50692"/>
    <cellStyle name="표준 3 3 3 10 5 6" xfId="20716"/>
    <cellStyle name="표준 3 3 3 10 5 7" xfId="37032"/>
    <cellStyle name="표준 3 3 3 10 6" xfId="4392"/>
    <cellStyle name="표준 3 3 3 10 6 2" xfId="7812"/>
    <cellStyle name="표준 3 3 3 10 6 2 2" xfId="24552"/>
    <cellStyle name="표준 3 3 3 10 6 2 3" xfId="41272"/>
    <cellStyle name="표준 3 3 3 10 6 3" xfId="11232"/>
    <cellStyle name="표준 3 3 3 10 6 3 2" xfId="27972"/>
    <cellStyle name="표준 3 3 3 10 6 3 3" xfId="44692"/>
    <cellStyle name="표준 3 3 3 10 6 4" xfId="14652"/>
    <cellStyle name="표준 3 3 3 10 6 4 2" xfId="31392"/>
    <cellStyle name="표준 3 3 3 10 6 4 3" xfId="48112"/>
    <cellStyle name="표준 3 3 3 10 6 5" xfId="18136"/>
    <cellStyle name="표준 3 3 3 10 6 6" xfId="37852"/>
    <cellStyle name="표준 3 3 3 10 7" xfId="3992"/>
    <cellStyle name="표준 3 3 3 10 7 2" xfId="21132"/>
    <cellStyle name="표준 3 3 3 10 7 3" xfId="37452"/>
    <cellStyle name="표준 3 3 3 10 8" xfId="7392"/>
    <cellStyle name="표준 3 3 3 10 8 2" xfId="24132"/>
    <cellStyle name="표준 3 3 3 10 8 3" xfId="40852"/>
    <cellStyle name="표준 3 3 3 10 9" xfId="10812"/>
    <cellStyle name="표준 3 3 3 10 9 2" xfId="27552"/>
    <cellStyle name="표준 3 3 3 10 9 3" xfId="44272"/>
    <cellStyle name="표준 3 3 3 11" xfId="1012"/>
    <cellStyle name="표준 3 3 3 11 2" xfId="2292"/>
    <cellStyle name="표준 3 3 3 11 2 2" xfId="5692"/>
    <cellStyle name="표준 3 3 3 11 2 2 2" xfId="22432"/>
    <cellStyle name="표준 3 3 3 11 2 2 3" xfId="39152"/>
    <cellStyle name="표준 3 3 3 11 2 3" xfId="9112"/>
    <cellStyle name="표준 3 3 3 11 2 3 2" xfId="25852"/>
    <cellStyle name="표준 3 3 3 11 2 3 3" xfId="42572"/>
    <cellStyle name="표준 3 3 3 11 2 4" xfId="12532"/>
    <cellStyle name="표준 3 3 3 11 2 4 2" xfId="29272"/>
    <cellStyle name="표준 3 3 3 11 2 4 3" xfId="45992"/>
    <cellStyle name="표준 3 3 3 11 2 5" xfId="15952"/>
    <cellStyle name="표준 3 3 3 11 2 5 2" xfId="32692"/>
    <cellStyle name="표준 3 3 3 11 2 5 3" xfId="49412"/>
    <cellStyle name="표준 3 3 3 11 2 6" xfId="19436"/>
    <cellStyle name="표준 3 3 3 11 2 7" xfId="35752"/>
    <cellStyle name="표준 3 3 3 11 3" xfId="4412"/>
    <cellStyle name="표준 3 3 3 11 3 2" xfId="21152"/>
    <cellStyle name="표준 3 3 3 11 3 3" xfId="37872"/>
    <cellStyle name="표준 3 3 3 11 4" xfId="7832"/>
    <cellStyle name="표준 3 3 3 11 4 2" xfId="24572"/>
    <cellStyle name="표준 3 3 3 11 4 3" xfId="41292"/>
    <cellStyle name="표준 3 3 3 11 5" xfId="11252"/>
    <cellStyle name="표준 3 3 3 11 5 2" xfId="27992"/>
    <cellStyle name="표준 3 3 3 11 5 3" xfId="44712"/>
    <cellStyle name="표준 3 3 3 11 6" xfId="14672"/>
    <cellStyle name="표준 3 3 3 11 6 2" xfId="31412"/>
    <cellStyle name="표준 3 3 3 11 6 3" xfId="48132"/>
    <cellStyle name="표준 3 3 3 11 7" xfId="18156"/>
    <cellStyle name="표준 3 3 3 11 8" xfId="34472"/>
    <cellStyle name="표준 3 3 3 12" xfId="1432"/>
    <cellStyle name="표준 3 3 3 12 2" xfId="2712"/>
    <cellStyle name="표준 3 3 3 12 2 2" xfId="6112"/>
    <cellStyle name="표준 3 3 3 12 2 2 2" xfId="22852"/>
    <cellStyle name="표준 3 3 3 12 2 2 3" xfId="39572"/>
    <cellStyle name="표준 3 3 3 12 2 3" xfId="9532"/>
    <cellStyle name="표준 3 3 3 12 2 3 2" xfId="26272"/>
    <cellStyle name="표준 3 3 3 12 2 3 3" xfId="42992"/>
    <cellStyle name="표준 3 3 3 12 2 4" xfId="12952"/>
    <cellStyle name="표준 3 3 3 12 2 4 2" xfId="29692"/>
    <cellStyle name="표준 3 3 3 12 2 4 3" xfId="46412"/>
    <cellStyle name="표준 3 3 3 12 2 5" xfId="16372"/>
    <cellStyle name="표준 3 3 3 12 2 5 2" xfId="33112"/>
    <cellStyle name="표준 3 3 3 12 2 5 3" xfId="49832"/>
    <cellStyle name="표준 3 3 3 12 2 6" xfId="19856"/>
    <cellStyle name="표준 3 3 3 12 2 7" xfId="36172"/>
    <cellStyle name="표준 3 3 3 12 3" xfId="4832"/>
    <cellStyle name="표준 3 3 3 12 3 2" xfId="21572"/>
    <cellStyle name="표준 3 3 3 12 3 3" xfId="38292"/>
    <cellStyle name="표준 3 3 3 12 4" xfId="8252"/>
    <cellStyle name="표준 3 3 3 12 4 2" xfId="24992"/>
    <cellStyle name="표준 3 3 3 12 4 3" xfId="41712"/>
    <cellStyle name="표준 3 3 3 12 5" xfId="11672"/>
    <cellStyle name="표준 3 3 3 12 5 2" xfId="28412"/>
    <cellStyle name="표준 3 3 3 12 5 3" xfId="45132"/>
    <cellStyle name="표준 3 3 3 12 6" xfId="15092"/>
    <cellStyle name="표준 3 3 3 12 6 2" xfId="31832"/>
    <cellStyle name="표준 3 3 3 12 6 3" xfId="48552"/>
    <cellStyle name="표준 3 3 3 12 7" xfId="18576"/>
    <cellStyle name="표준 3 3 3 12 8" xfId="34892"/>
    <cellStyle name="표준 3 3 3 13" xfId="1852"/>
    <cellStyle name="표준 3 3 3 13 2" xfId="5252"/>
    <cellStyle name="표준 3 3 3 13 2 2" xfId="21992"/>
    <cellStyle name="표준 3 3 3 13 2 3" xfId="38712"/>
    <cellStyle name="표준 3 3 3 13 3" xfId="8672"/>
    <cellStyle name="표준 3 3 3 13 3 2" xfId="25412"/>
    <cellStyle name="표준 3 3 3 13 3 3" xfId="42132"/>
    <cellStyle name="표준 3 3 3 13 4" xfId="12092"/>
    <cellStyle name="표준 3 3 3 13 4 2" xfId="28832"/>
    <cellStyle name="표준 3 3 3 13 4 3" xfId="45552"/>
    <cellStyle name="표준 3 3 3 13 5" xfId="15512"/>
    <cellStyle name="표준 3 3 3 13 5 2" xfId="32252"/>
    <cellStyle name="표준 3 3 3 13 5 3" xfId="48972"/>
    <cellStyle name="표준 3 3 3 13 6" xfId="18996"/>
    <cellStyle name="표준 3 3 3 13 7" xfId="35312"/>
    <cellStyle name="표준 3 3 3 14" xfId="2272"/>
    <cellStyle name="표준 3 3 3 14 2" xfId="5672"/>
    <cellStyle name="표준 3 3 3 14 2 2" xfId="22412"/>
    <cellStyle name="표준 3 3 3 14 2 3" xfId="39132"/>
    <cellStyle name="표준 3 3 3 14 3" xfId="9092"/>
    <cellStyle name="표준 3 3 3 14 3 2" xfId="25832"/>
    <cellStyle name="표준 3 3 3 14 3 3" xfId="42552"/>
    <cellStyle name="표준 3 3 3 14 4" xfId="12512"/>
    <cellStyle name="표준 3 3 3 14 4 2" xfId="29252"/>
    <cellStyle name="표준 3 3 3 14 4 3" xfId="45972"/>
    <cellStyle name="표준 3 3 3 14 5" xfId="15932"/>
    <cellStyle name="표준 3 3 3 14 5 2" xfId="32672"/>
    <cellStyle name="표준 3 3 3 14 5 3" xfId="49392"/>
    <cellStyle name="표준 3 3 3 14 6" xfId="19416"/>
    <cellStyle name="표준 3 3 3 14 7" xfId="35732"/>
    <cellStyle name="표준 3 3 3 15" xfId="3132"/>
    <cellStyle name="표준 3 3 3 15 2" xfId="6532"/>
    <cellStyle name="표준 3 3 3 15 2 2" xfId="23272"/>
    <cellStyle name="표준 3 3 3 15 2 3" xfId="39992"/>
    <cellStyle name="표준 3 3 3 15 3" xfId="9952"/>
    <cellStyle name="표준 3 3 3 15 3 2" xfId="26692"/>
    <cellStyle name="표준 3 3 3 15 3 3" xfId="43412"/>
    <cellStyle name="표준 3 3 3 15 4" xfId="13372"/>
    <cellStyle name="표준 3 3 3 15 4 2" xfId="30112"/>
    <cellStyle name="표준 3 3 3 15 4 3" xfId="46832"/>
    <cellStyle name="표준 3 3 3 15 5" xfId="16792"/>
    <cellStyle name="표준 3 3 3 15 5 2" xfId="33532"/>
    <cellStyle name="표준 3 3 3 15 5 3" xfId="50252"/>
    <cellStyle name="표준 3 3 3 15 6" xfId="20276"/>
    <cellStyle name="표준 3 3 3 15 7" xfId="36592"/>
    <cellStyle name="표준 3 3 3 16" xfId="3172"/>
    <cellStyle name="표준 3 3 3 16 2" xfId="6572"/>
    <cellStyle name="표준 3 3 3 16 2 2" xfId="23312"/>
    <cellStyle name="표준 3 3 3 16 2 3" xfId="40032"/>
    <cellStyle name="표준 3 3 3 16 3" xfId="9992"/>
    <cellStyle name="표준 3 3 3 16 3 2" xfId="26732"/>
    <cellStyle name="표준 3 3 3 16 3 3" xfId="43452"/>
    <cellStyle name="표준 3 3 3 16 4" xfId="13412"/>
    <cellStyle name="표준 3 3 3 16 4 2" xfId="30152"/>
    <cellStyle name="표준 3 3 3 16 4 3" xfId="46872"/>
    <cellStyle name="표준 3 3 3 16 5" xfId="16832"/>
    <cellStyle name="표준 3 3 3 16 5 2" xfId="33572"/>
    <cellStyle name="표준 3 3 3 16 5 3" xfId="50292"/>
    <cellStyle name="표준 3 3 3 16 6" xfId="20316"/>
    <cellStyle name="표준 3 3 3 16 7" xfId="36632"/>
    <cellStyle name="표준 3 3 3 17" xfId="3594"/>
    <cellStyle name="표준 3 3 3 17 2" xfId="7412"/>
    <cellStyle name="표준 3 3 3 17 2 2" xfId="24152"/>
    <cellStyle name="표준 3 3 3 17 2 3" xfId="40872"/>
    <cellStyle name="표준 3 3 3 17 3" xfId="10832"/>
    <cellStyle name="표준 3 3 3 17 3 2" xfId="27572"/>
    <cellStyle name="표준 3 3 3 17 3 3" xfId="44292"/>
    <cellStyle name="표준 3 3 3 17 4" xfId="14252"/>
    <cellStyle name="표준 3 3 3 17 4 2" xfId="30992"/>
    <cellStyle name="표준 3 3 3 17 4 3" xfId="47712"/>
    <cellStyle name="표준 3 3 3 17 5" xfId="17736"/>
    <cellStyle name="표준 3 3 3 17 6" xfId="37054"/>
    <cellStyle name="표준 3 3 3 18" xfId="6992"/>
    <cellStyle name="표준 3 3 3 18 2" xfId="23732"/>
    <cellStyle name="표준 3 3 3 18 3" xfId="40452"/>
    <cellStyle name="표준 3 3 3 19" xfId="10412"/>
    <cellStyle name="표준 3 3 3 19 2" xfId="27152"/>
    <cellStyle name="표준 3 3 3 19 3" xfId="43872"/>
    <cellStyle name="표준 3 3 3 2" xfId="585"/>
    <cellStyle name="표준 3 3 3 2 10" xfId="3192"/>
    <cellStyle name="표준 3 3 3 2 10 2" xfId="6592"/>
    <cellStyle name="표준 3 3 3 2 10 2 2" xfId="23332"/>
    <cellStyle name="표준 3 3 3 2 10 2 3" xfId="40052"/>
    <cellStyle name="표준 3 3 3 2 10 3" xfId="10012"/>
    <cellStyle name="표준 3 3 3 2 10 3 2" xfId="26752"/>
    <cellStyle name="표준 3 3 3 2 10 3 3" xfId="43472"/>
    <cellStyle name="표준 3 3 3 2 10 4" xfId="13432"/>
    <cellStyle name="표준 3 3 3 2 10 4 2" xfId="30172"/>
    <cellStyle name="표준 3 3 3 2 10 4 3" xfId="46892"/>
    <cellStyle name="표준 3 3 3 2 10 5" xfId="16852"/>
    <cellStyle name="표준 3 3 3 2 10 5 2" xfId="33592"/>
    <cellStyle name="표준 3 3 3 2 10 5 3" xfId="50312"/>
    <cellStyle name="표준 3 3 3 2 10 6" xfId="20336"/>
    <cellStyle name="표준 3 3 3 2 10 7" xfId="36652"/>
    <cellStyle name="표준 3 3 3 2 11" xfId="4012"/>
    <cellStyle name="표준 3 3 3 2 11 2" xfId="7432"/>
    <cellStyle name="표준 3 3 3 2 11 2 2" xfId="24172"/>
    <cellStyle name="표준 3 3 3 2 11 2 3" xfId="40892"/>
    <cellStyle name="표준 3 3 3 2 11 3" xfId="10852"/>
    <cellStyle name="표준 3 3 3 2 11 3 2" xfId="27592"/>
    <cellStyle name="표준 3 3 3 2 11 3 3" xfId="44312"/>
    <cellStyle name="표준 3 3 3 2 11 4" xfId="14272"/>
    <cellStyle name="표준 3 3 3 2 11 4 2" xfId="31012"/>
    <cellStyle name="표준 3 3 3 2 11 4 3" xfId="47732"/>
    <cellStyle name="표준 3 3 3 2 11 5" xfId="17756"/>
    <cellStyle name="표준 3 3 3 2 11 6" xfId="37472"/>
    <cellStyle name="표준 3 3 3 2 12" xfId="3612"/>
    <cellStyle name="표준 3 3 3 2 12 2" xfId="20752"/>
    <cellStyle name="표준 3 3 3 2 12 3" xfId="37072"/>
    <cellStyle name="표준 3 3 3 2 13" xfId="7012"/>
    <cellStyle name="표준 3 3 3 2 13 2" xfId="23752"/>
    <cellStyle name="표준 3 3 3 2 13 3" xfId="40472"/>
    <cellStyle name="표준 3 3 3 2 14" xfId="10432"/>
    <cellStyle name="표준 3 3 3 2 14 2" xfId="27172"/>
    <cellStyle name="표준 3 3 3 2 14 3" xfId="43892"/>
    <cellStyle name="표준 3 3 3 2 15" xfId="13858"/>
    <cellStyle name="표준 3 3 3 2 15 2" xfId="30598"/>
    <cellStyle name="표준 3 3 3 2 15 3" xfId="47318"/>
    <cellStyle name="표준 3 3 3 2 16" xfId="17292"/>
    <cellStyle name="표준 3 3 3 2 16 2" xfId="34032"/>
    <cellStyle name="표준 3 3 3 2 17" xfId="17336"/>
    <cellStyle name="표준 3 3 3 2 18" xfId="34072"/>
    <cellStyle name="표준 3 3 3 2 2" xfId="685"/>
    <cellStyle name="표준 3 3 3 2 2 10" xfId="10532"/>
    <cellStyle name="표준 3 3 3 2 2 10 2" xfId="27272"/>
    <cellStyle name="표준 3 3 3 2 2 10 3" xfId="43992"/>
    <cellStyle name="표준 3 3 3 2 2 11" xfId="13952"/>
    <cellStyle name="표준 3 3 3 2 2 11 2" xfId="30692"/>
    <cellStyle name="표준 3 3 3 2 2 11 3" xfId="47412"/>
    <cellStyle name="표준 3 3 3 2 2 12" xfId="17436"/>
    <cellStyle name="표준 3 3 3 2 2 13" xfId="34172"/>
    <cellStyle name="표준 3 3 3 2 2 2" xfId="905"/>
    <cellStyle name="표준 3 3 3 2 2 2 10" xfId="14172"/>
    <cellStyle name="표준 3 3 3 2 2 2 10 2" xfId="30912"/>
    <cellStyle name="표준 3 3 3 2 2 2 10 3" xfId="47632"/>
    <cellStyle name="표준 3 3 3 2 2 2 11" xfId="17656"/>
    <cellStyle name="표준 3 3 3 2 2 2 12" xfId="34392"/>
    <cellStyle name="표준 3 3 3 2 2 2 2" xfId="1372"/>
    <cellStyle name="표준 3 3 3 2 2 2 2 2" xfId="2652"/>
    <cellStyle name="표준 3 3 3 2 2 2 2 2 2" xfId="6052"/>
    <cellStyle name="표준 3 3 3 2 2 2 2 2 2 2" xfId="22792"/>
    <cellStyle name="표준 3 3 3 2 2 2 2 2 2 3" xfId="39512"/>
    <cellStyle name="표준 3 3 3 2 2 2 2 2 3" xfId="9472"/>
    <cellStyle name="표준 3 3 3 2 2 2 2 2 3 2" xfId="26212"/>
    <cellStyle name="표준 3 3 3 2 2 2 2 2 3 3" xfId="42932"/>
    <cellStyle name="표준 3 3 3 2 2 2 2 2 4" xfId="12892"/>
    <cellStyle name="표준 3 3 3 2 2 2 2 2 4 2" xfId="29632"/>
    <cellStyle name="표준 3 3 3 2 2 2 2 2 4 3" xfId="46352"/>
    <cellStyle name="표준 3 3 3 2 2 2 2 2 5" xfId="16312"/>
    <cellStyle name="표준 3 3 3 2 2 2 2 2 5 2" xfId="33052"/>
    <cellStyle name="표준 3 3 3 2 2 2 2 2 5 3" xfId="49772"/>
    <cellStyle name="표준 3 3 3 2 2 2 2 2 6" xfId="19796"/>
    <cellStyle name="표준 3 3 3 2 2 2 2 2 7" xfId="36112"/>
    <cellStyle name="표준 3 3 3 2 2 2 2 3" xfId="4772"/>
    <cellStyle name="표준 3 3 3 2 2 2 2 3 2" xfId="21512"/>
    <cellStyle name="표준 3 3 3 2 2 2 2 3 3" xfId="38232"/>
    <cellStyle name="표준 3 3 3 2 2 2 2 4" xfId="8192"/>
    <cellStyle name="표준 3 3 3 2 2 2 2 4 2" xfId="24932"/>
    <cellStyle name="표준 3 3 3 2 2 2 2 4 3" xfId="41652"/>
    <cellStyle name="표준 3 3 3 2 2 2 2 5" xfId="11612"/>
    <cellStyle name="표준 3 3 3 2 2 2 2 5 2" xfId="28352"/>
    <cellStyle name="표준 3 3 3 2 2 2 2 5 3" xfId="45072"/>
    <cellStyle name="표준 3 3 3 2 2 2 2 6" xfId="15032"/>
    <cellStyle name="표준 3 3 3 2 2 2 2 6 2" xfId="31772"/>
    <cellStyle name="표준 3 3 3 2 2 2 2 6 3" xfId="48492"/>
    <cellStyle name="표준 3 3 3 2 2 2 2 7" xfId="18516"/>
    <cellStyle name="표준 3 3 3 2 2 2 2 8" xfId="34832"/>
    <cellStyle name="표준 3 3 3 2 2 2 3" xfId="1772"/>
    <cellStyle name="표준 3 3 3 2 2 2 3 2" xfId="3052"/>
    <cellStyle name="표준 3 3 3 2 2 2 3 2 2" xfId="6452"/>
    <cellStyle name="표준 3 3 3 2 2 2 3 2 2 2" xfId="23192"/>
    <cellStyle name="표준 3 3 3 2 2 2 3 2 2 3" xfId="39912"/>
    <cellStyle name="표준 3 3 3 2 2 2 3 2 3" xfId="9872"/>
    <cellStyle name="표준 3 3 3 2 2 2 3 2 3 2" xfId="26612"/>
    <cellStyle name="표준 3 3 3 2 2 2 3 2 3 3" xfId="43332"/>
    <cellStyle name="표준 3 3 3 2 2 2 3 2 4" xfId="13292"/>
    <cellStyle name="표준 3 3 3 2 2 2 3 2 4 2" xfId="30032"/>
    <cellStyle name="표준 3 3 3 2 2 2 3 2 4 3" xfId="46752"/>
    <cellStyle name="표준 3 3 3 2 2 2 3 2 5" xfId="16712"/>
    <cellStyle name="표준 3 3 3 2 2 2 3 2 5 2" xfId="33452"/>
    <cellStyle name="표준 3 3 3 2 2 2 3 2 5 3" xfId="50172"/>
    <cellStyle name="표준 3 3 3 2 2 2 3 2 6" xfId="20196"/>
    <cellStyle name="표준 3 3 3 2 2 2 3 2 7" xfId="36512"/>
    <cellStyle name="표준 3 3 3 2 2 2 3 3" xfId="5172"/>
    <cellStyle name="표준 3 3 3 2 2 2 3 3 2" xfId="21912"/>
    <cellStyle name="표준 3 3 3 2 2 2 3 3 3" xfId="38632"/>
    <cellStyle name="표준 3 3 3 2 2 2 3 4" xfId="8592"/>
    <cellStyle name="표준 3 3 3 2 2 2 3 4 2" xfId="25332"/>
    <cellStyle name="표준 3 3 3 2 2 2 3 4 3" xfId="42052"/>
    <cellStyle name="표준 3 3 3 2 2 2 3 5" xfId="12012"/>
    <cellStyle name="표준 3 3 3 2 2 2 3 5 2" xfId="28752"/>
    <cellStyle name="표준 3 3 3 2 2 2 3 5 3" xfId="45472"/>
    <cellStyle name="표준 3 3 3 2 2 2 3 6" xfId="15432"/>
    <cellStyle name="표준 3 3 3 2 2 2 3 6 2" xfId="32172"/>
    <cellStyle name="표준 3 3 3 2 2 2 3 6 3" xfId="48892"/>
    <cellStyle name="표준 3 3 3 2 2 2 3 7" xfId="18916"/>
    <cellStyle name="표준 3 3 3 2 2 2 3 8" xfId="35232"/>
    <cellStyle name="표준 3 3 3 2 2 2 4" xfId="2192"/>
    <cellStyle name="표준 3 3 3 2 2 2 4 2" xfId="5592"/>
    <cellStyle name="표준 3 3 3 2 2 2 4 2 2" xfId="22332"/>
    <cellStyle name="표준 3 3 3 2 2 2 4 2 3" xfId="39052"/>
    <cellStyle name="표준 3 3 3 2 2 2 4 3" xfId="9012"/>
    <cellStyle name="표준 3 3 3 2 2 2 4 3 2" xfId="25752"/>
    <cellStyle name="표준 3 3 3 2 2 2 4 3 3" xfId="42472"/>
    <cellStyle name="표준 3 3 3 2 2 2 4 4" xfId="12432"/>
    <cellStyle name="표준 3 3 3 2 2 2 4 4 2" xfId="29172"/>
    <cellStyle name="표준 3 3 3 2 2 2 4 4 3" xfId="45892"/>
    <cellStyle name="표준 3 3 3 2 2 2 4 5" xfId="15852"/>
    <cellStyle name="표준 3 3 3 2 2 2 4 5 2" xfId="32592"/>
    <cellStyle name="표준 3 3 3 2 2 2 4 5 3" xfId="49312"/>
    <cellStyle name="표준 3 3 3 2 2 2 4 6" xfId="19336"/>
    <cellStyle name="표준 3 3 3 2 2 2 4 7" xfId="35652"/>
    <cellStyle name="표준 3 3 3 2 2 2 5" xfId="3512"/>
    <cellStyle name="표준 3 3 3 2 2 2 5 2" xfId="6912"/>
    <cellStyle name="표준 3 3 3 2 2 2 5 2 2" xfId="23652"/>
    <cellStyle name="표준 3 3 3 2 2 2 5 2 3" xfId="40372"/>
    <cellStyle name="표준 3 3 3 2 2 2 5 3" xfId="10332"/>
    <cellStyle name="표준 3 3 3 2 2 2 5 3 2" xfId="27072"/>
    <cellStyle name="표준 3 3 3 2 2 2 5 3 3" xfId="43792"/>
    <cellStyle name="표준 3 3 3 2 2 2 5 4" xfId="13752"/>
    <cellStyle name="표준 3 3 3 2 2 2 5 4 2" xfId="30492"/>
    <cellStyle name="표준 3 3 3 2 2 2 5 4 3" xfId="47212"/>
    <cellStyle name="표준 3 3 3 2 2 2 5 5" xfId="17172"/>
    <cellStyle name="표준 3 3 3 2 2 2 5 5 2" xfId="33912"/>
    <cellStyle name="표준 3 3 3 2 2 2 5 5 3" xfId="50632"/>
    <cellStyle name="표준 3 3 3 2 2 2 5 6" xfId="20656"/>
    <cellStyle name="표준 3 3 3 2 2 2 5 7" xfId="36972"/>
    <cellStyle name="표준 3 3 3 2 2 2 6" xfId="4332"/>
    <cellStyle name="표준 3 3 3 2 2 2 6 2" xfId="7752"/>
    <cellStyle name="표준 3 3 3 2 2 2 6 2 2" xfId="24492"/>
    <cellStyle name="표준 3 3 3 2 2 2 6 2 3" xfId="41212"/>
    <cellStyle name="표준 3 3 3 2 2 2 6 3" xfId="11172"/>
    <cellStyle name="표준 3 3 3 2 2 2 6 3 2" xfId="27912"/>
    <cellStyle name="표준 3 3 3 2 2 2 6 3 3" xfId="44632"/>
    <cellStyle name="표준 3 3 3 2 2 2 6 4" xfId="14592"/>
    <cellStyle name="표준 3 3 3 2 2 2 6 4 2" xfId="31332"/>
    <cellStyle name="표준 3 3 3 2 2 2 6 4 3" xfId="48052"/>
    <cellStyle name="표준 3 3 3 2 2 2 6 5" xfId="18076"/>
    <cellStyle name="표준 3 3 3 2 2 2 6 6" xfId="37792"/>
    <cellStyle name="표준 3 3 3 2 2 2 7" xfId="3932"/>
    <cellStyle name="표준 3 3 3 2 2 2 7 2" xfId="21072"/>
    <cellStyle name="표준 3 3 3 2 2 2 7 3" xfId="37392"/>
    <cellStyle name="표준 3 3 3 2 2 2 8" xfId="7332"/>
    <cellStyle name="표준 3 3 3 2 2 2 8 2" xfId="24072"/>
    <cellStyle name="표준 3 3 3 2 2 2 8 3" xfId="40792"/>
    <cellStyle name="표준 3 3 3 2 2 2 9" xfId="10752"/>
    <cellStyle name="표준 3 3 3 2 2 2 9 2" xfId="27492"/>
    <cellStyle name="표준 3 3 3 2 2 2 9 3" xfId="44212"/>
    <cellStyle name="표준 3 3 3 2 2 3" xfId="1212"/>
    <cellStyle name="표준 3 3 3 2 2 3 2" xfId="2492"/>
    <cellStyle name="표준 3 3 3 2 2 3 2 2" xfId="5892"/>
    <cellStyle name="표준 3 3 3 2 2 3 2 2 2" xfId="22632"/>
    <cellStyle name="표준 3 3 3 2 2 3 2 2 3" xfId="39352"/>
    <cellStyle name="표준 3 3 3 2 2 3 2 3" xfId="9312"/>
    <cellStyle name="표준 3 3 3 2 2 3 2 3 2" xfId="26052"/>
    <cellStyle name="표준 3 3 3 2 2 3 2 3 3" xfId="42772"/>
    <cellStyle name="표준 3 3 3 2 2 3 2 4" xfId="12732"/>
    <cellStyle name="표준 3 3 3 2 2 3 2 4 2" xfId="29472"/>
    <cellStyle name="표준 3 3 3 2 2 3 2 4 3" xfId="46192"/>
    <cellStyle name="표준 3 3 3 2 2 3 2 5" xfId="16152"/>
    <cellStyle name="표준 3 3 3 2 2 3 2 5 2" xfId="32892"/>
    <cellStyle name="표준 3 3 3 2 2 3 2 5 3" xfId="49612"/>
    <cellStyle name="표준 3 3 3 2 2 3 2 6" xfId="19636"/>
    <cellStyle name="표준 3 3 3 2 2 3 2 7" xfId="35952"/>
    <cellStyle name="표준 3 3 3 2 2 3 3" xfId="4612"/>
    <cellStyle name="표준 3 3 3 2 2 3 3 2" xfId="21352"/>
    <cellStyle name="표준 3 3 3 2 2 3 3 3" xfId="38072"/>
    <cellStyle name="표준 3 3 3 2 2 3 4" xfId="8032"/>
    <cellStyle name="표준 3 3 3 2 2 3 4 2" xfId="24772"/>
    <cellStyle name="표준 3 3 3 2 2 3 4 3" xfId="41492"/>
    <cellStyle name="표준 3 3 3 2 2 3 5" xfId="11452"/>
    <cellStyle name="표준 3 3 3 2 2 3 5 2" xfId="28192"/>
    <cellStyle name="표준 3 3 3 2 2 3 5 3" xfId="44912"/>
    <cellStyle name="표준 3 3 3 2 2 3 6" xfId="14872"/>
    <cellStyle name="표준 3 3 3 2 2 3 6 2" xfId="31612"/>
    <cellStyle name="표준 3 3 3 2 2 3 6 3" xfId="48332"/>
    <cellStyle name="표준 3 3 3 2 2 3 7" xfId="18356"/>
    <cellStyle name="표준 3 3 3 2 2 3 8" xfId="34672"/>
    <cellStyle name="표준 3 3 3 2 2 4" xfId="1552"/>
    <cellStyle name="표준 3 3 3 2 2 4 2" xfId="2832"/>
    <cellStyle name="표준 3 3 3 2 2 4 2 2" xfId="6232"/>
    <cellStyle name="표준 3 3 3 2 2 4 2 2 2" xfId="22972"/>
    <cellStyle name="표준 3 3 3 2 2 4 2 2 3" xfId="39692"/>
    <cellStyle name="표준 3 3 3 2 2 4 2 3" xfId="9652"/>
    <cellStyle name="표준 3 3 3 2 2 4 2 3 2" xfId="26392"/>
    <cellStyle name="표준 3 3 3 2 2 4 2 3 3" xfId="43112"/>
    <cellStyle name="표준 3 3 3 2 2 4 2 4" xfId="13072"/>
    <cellStyle name="표준 3 3 3 2 2 4 2 4 2" xfId="29812"/>
    <cellStyle name="표준 3 3 3 2 2 4 2 4 3" xfId="46532"/>
    <cellStyle name="표준 3 3 3 2 2 4 2 5" xfId="16492"/>
    <cellStyle name="표준 3 3 3 2 2 4 2 5 2" xfId="33232"/>
    <cellStyle name="표준 3 3 3 2 2 4 2 5 3" xfId="49952"/>
    <cellStyle name="표준 3 3 3 2 2 4 2 6" xfId="19976"/>
    <cellStyle name="표준 3 3 3 2 2 4 2 7" xfId="36292"/>
    <cellStyle name="표준 3 3 3 2 2 4 3" xfId="4952"/>
    <cellStyle name="표준 3 3 3 2 2 4 3 2" xfId="21692"/>
    <cellStyle name="표준 3 3 3 2 2 4 3 3" xfId="38412"/>
    <cellStyle name="표준 3 3 3 2 2 4 4" xfId="8372"/>
    <cellStyle name="표준 3 3 3 2 2 4 4 2" xfId="25112"/>
    <cellStyle name="표준 3 3 3 2 2 4 4 3" xfId="41832"/>
    <cellStyle name="표준 3 3 3 2 2 4 5" xfId="11792"/>
    <cellStyle name="표준 3 3 3 2 2 4 5 2" xfId="28532"/>
    <cellStyle name="표준 3 3 3 2 2 4 5 3" xfId="45252"/>
    <cellStyle name="표준 3 3 3 2 2 4 6" xfId="15212"/>
    <cellStyle name="표준 3 3 3 2 2 4 6 2" xfId="31952"/>
    <cellStyle name="표준 3 3 3 2 2 4 6 3" xfId="48672"/>
    <cellStyle name="표준 3 3 3 2 2 4 7" xfId="18696"/>
    <cellStyle name="표준 3 3 3 2 2 4 8" xfId="35012"/>
    <cellStyle name="표준 3 3 3 2 2 5" xfId="1972"/>
    <cellStyle name="표준 3 3 3 2 2 5 2" xfId="5372"/>
    <cellStyle name="표준 3 3 3 2 2 5 2 2" xfId="22112"/>
    <cellStyle name="표준 3 3 3 2 2 5 2 3" xfId="38832"/>
    <cellStyle name="표준 3 3 3 2 2 5 3" xfId="8792"/>
    <cellStyle name="표준 3 3 3 2 2 5 3 2" xfId="25532"/>
    <cellStyle name="표준 3 3 3 2 2 5 3 3" xfId="42252"/>
    <cellStyle name="표준 3 3 3 2 2 5 4" xfId="12212"/>
    <cellStyle name="표준 3 3 3 2 2 5 4 2" xfId="28952"/>
    <cellStyle name="표준 3 3 3 2 2 5 4 3" xfId="45672"/>
    <cellStyle name="표준 3 3 3 2 2 5 5" xfId="15632"/>
    <cellStyle name="표준 3 3 3 2 2 5 5 2" xfId="32372"/>
    <cellStyle name="표준 3 3 3 2 2 5 5 3" xfId="49092"/>
    <cellStyle name="표준 3 3 3 2 2 5 6" xfId="19116"/>
    <cellStyle name="표준 3 3 3 2 2 5 7" xfId="35432"/>
    <cellStyle name="표준 3 3 3 2 2 6" xfId="3292"/>
    <cellStyle name="표준 3 3 3 2 2 6 2" xfId="6692"/>
    <cellStyle name="표준 3 3 3 2 2 6 2 2" xfId="23432"/>
    <cellStyle name="표준 3 3 3 2 2 6 2 3" xfId="40152"/>
    <cellStyle name="표준 3 3 3 2 2 6 3" xfId="10112"/>
    <cellStyle name="표준 3 3 3 2 2 6 3 2" xfId="26852"/>
    <cellStyle name="표준 3 3 3 2 2 6 3 3" xfId="43572"/>
    <cellStyle name="표준 3 3 3 2 2 6 4" xfId="13532"/>
    <cellStyle name="표준 3 3 3 2 2 6 4 2" xfId="30272"/>
    <cellStyle name="표준 3 3 3 2 2 6 4 3" xfId="46992"/>
    <cellStyle name="표준 3 3 3 2 2 6 5" xfId="16952"/>
    <cellStyle name="표준 3 3 3 2 2 6 5 2" xfId="33692"/>
    <cellStyle name="표준 3 3 3 2 2 6 5 3" xfId="50412"/>
    <cellStyle name="표준 3 3 3 2 2 6 6" xfId="20436"/>
    <cellStyle name="표준 3 3 3 2 2 6 7" xfId="36752"/>
    <cellStyle name="표준 3 3 3 2 2 7" xfId="4112"/>
    <cellStyle name="표준 3 3 3 2 2 7 2" xfId="7532"/>
    <cellStyle name="표준 3 3 3 2 2 7 2 2" xfId="24272"/>
    <cellStyle name="표준 3 3 3 2 2 7 2 3" xfId="40992"/>
    <cellStyle name="표준 3 3 3 2 2 7 3" xfId="10952"/>
    <cellStyle name="표준 3 3 3 2 2 7 3 2" xfId="27692"/>
    <cellStyle name="표준 3 3 3 2 2 7 3 3" xfId="44412"/>
    <cellStyle name="표준 3 3 3 2 2 7 4" xfId="14372"/>
    <cellStyle name="표준 3 3 3 2 2 7 4 2" xfId="31112"/>
    <cellStyle name="표준 3 3 3 2 2 7 4 3" xfId="47832"/>
    <cellStyle name="표준 3 3 3 2 2 7 5" xfId="17856"/>
    <cellStyle name="표준 3 3 3 2 2 7 6" xfId="37572"/>
    <cellStyle name="표준 3 3 3 2 2 8" xfId="3712"/>
    <cellStyle name="표준 3 3 3 2 2 8 2" xfId="20852"/>
    <cellStyle name="표준 3 3 3 2 2 8 3" xfId="37172"/>
    <cellStyle name="표준 3 3 3 2 2 9" xfId="7112"/>
    <cellStyle name="표준 3 3 3 2 2 9 2" xfId="23852"/>
    <cellStyle name="표준 3 3 3 2 2 9 3" xfId="40572"/>
    <cellStyle name="표준 3 3 3 2 3" xfId="725"/>
    <cellStyle name="표준 3 3 3 2 3 10" xfId="10572"/>
    <cellStyle name="표준 3 3 3 2 3 10 2" xfId="27312"/>
    <cellStyle name="표준 3 3 3 2 3 10 3" xfId="44032"/>
    <cellStyle name="표준 3 3 3 2 3 11" xfId="13992"/>
    <cellStyle name="표준 3 3 3 2 3 11 2" xfId="30732"/>
    <cellStyle name="표준 3 3 3 2 3 11 3" xfId="47452"/>
    <cellStyle name="표준 3 3 3 2 3 12" xfId="17476"/>
    <cellStyle name="표준 3 3 3 2 3 13" xfId="34212"/>
    <cellStyle name="표준 3 3 3 2 3 2" xfId="945"/>
    <cellStyle name="표준 3 3 3 2 3 2 10" xfId="14212"/>
    <cellStyle name="표준 3 3 3 2 3 2 10 2" xfId="30952"/>
    <cellStyle name="표준 3 3 3 2 3 2 10 3" xfId="47672"/>
    <cellStyle name="표준 3 3 3 2 3 2 11" xfId="17696"/>
    <cellStyle name="표준 3 3 3 2 3 2 12" xfId="34432"/>
    <cellStyle name="표준 3 3 3 2 3 2 2" xfId="1412"/>
    <cellStyle name="표준 3 3 3 2 3 2 2 2" xfId="2692"/>
    <cellStyle name="표준 3 3 3 2 3 2 2 2 2" xfId="6092"/>
    <cellStyle name="표준 3 3 3 2 3 2 2 2 2 2" xfId="22832"/>
    <cellStyle name="표준 3 3 3 2 3 2 2 2 2 3" xfId="39552"/>
    <cellStyle name="표준 3 3 3 2 3 2 2 2 3" xfId="9512"/>
    <cellStyle name="표준 3 3 3 2 3 2 2 2 3 2" xfId="26252"/>
    <cellStyle name="표준 3 3 3 2 3 2 2 2 3 3" xfId="42972"/>
    <cellStyle name="표준 3 3 3 2 3 2 2 2 4" xfId="12932"/>
    <cellStyle name="표준 3 3 3 2 3 2 2 2 4 2" xfId="29672"/>
    <cellStyle name="표준 3 3 3 2 3 2 2 2 4 3" xfId="46392"/>
    <cellStyle name="표준 3 3 3 2 3 2 2 2 5" xfId="16352"/>
    <cellStyle name="표준 3 3 3 2 3 2 2 2 5 2" xfId="33092"/>
    <cellStyle name="표준 3 3 3 2 3 2 2 2 5 3" xfId="49812"/>
    <cellStyle name="표준 3 3 3 2 3 2 2 2 6" xfId="19836"/>
    <cellStyle name="표준 3 3 3 2 3 2 2 2 7" xfId="36152"/>
    <cellStyle name="표준 3 3 3 2 3 2 2 3" xfId="4812"/>
    <cellStyle name="표준 3 3 3 2 3 2 2 3 2" xfId="21552"/>
    <cellStyle name="표준 3 3 3 2 3 2 2 3 3" xfId="38272"/>
    <cellStyle name="표준 3 3 3 2 3 2 2 4" xfId="8232"/>
    <cellStyle name="표준 3 3 3 2 3 2 2 4 2" xfId="24972"/>
    <cellStyle name="표준 3 3 3 2 3 2 2 4 3" xfId="41692"/>
    <cellStyle name="표준 3 3 3 2 3 2 2 5" xfId="11652"/>
    <cellStyle name="표준 3 3 3 2 3 2 2 5 2" xfId="28392"/>
    <cellStyle name="표준 3 3 3 2 3 2 2 5 3" xfId="45112"/>
    <cellStyle name="표준 3 3 3 2 3 2 2 6" xfId="15072"/>
    <cellStyle name="표준 3 3 3 2 3 2 2 6 2" xfId="31812"/>
    <cellStyle name="표준 3 3 3 2 3 2 2 6 3" xfId="48532"/>
    <cellStyle name="표준 3 3 3 2 3 2 2 7" xfId="18556"/>
    <cellStyle name="표준 3 3 3 2 3 2 2 8" xfId="34872"/>
    <cellStyle name="표준 3 3 3 2 3 2 3" xfId="1812"/>
    <cellStyle name="표준 3 3 3 2 3 2 3 2" xfId="3092"/>
    <cellStyle name="표준 3 3 3 2 3 2 3 2 2" xfId="6492"/>
    <cellStyle name="표준 3 3 3 2 3 2 3 2 2 2" xfId="23232"/>
    <cellStyle name="표준 3 3 3 2 3 2 3 2 2 3" xfId="39952"/>
    <cellStyle name="표준 3 3 3 2 3 2 3 2 3" xfId="9912"/>
    <cellStyle name="표준 3 3 3 2 3 2 3 2 3 2" xfId="26652"/>
    <cellStyle name="표준 3 3 3 2 3 2 3 2 3 3" xfId="43372"/>
    <cellStyle name="표준 3 3 3 2 3 2 3 2 4" xfId="13332"/>
    <cellStyle name="표준 3 3 3 2 3 2 3 2 4 2" xfId="30072"/>
    <cellStyle name="표준 3 3 3 2 3 2 3 2 4 3" xfId="46792"/>
    <cellStyle name="표준 3 3 3 2 3 2 3 2 5" xfId="16752"/>
    <cellStyle name="표준 3 3 3 2 3 2 3 2 5 2" xfId="33492"/>
    <cellStyle name="표준 3 3 3 2 3 2 3 2 5 3" xfId="50212"/>
    <cellStyle name="표준 3 3 3 2 3 2 3 2 6" xfId="20236"/>
    <cellStyle name="표준 3 3 3 2 3 2 3 2 7" xfId="36552"/>
    <cellStyle name="표준 3 3 3 2 3 2 3 3" xfId="5212"/>
    <cellStyle name="표준 3 3 3 2 3 2 3 3 2" xfId="21952"/>
    <cellStyle name="표준 3 3 3 2 3 2 3 3 3" xfId="38672"/>
    <cellStyle name="표준 3 3 3 2 3 2 3 4" xfId="8632"/>
    <cellStyle name="표준 3 3 3 2 3 2 3 4 2" xfId="25372"/>
    <cellStyle name="표준 3 3 3 2 3 2 3 4 3" xfId="42092"/>
    <cellStyle name="표준 3 3 3 2 3 2 3 5" xfId="12052"/>
    <cellStyle name="표준 3 3 3 2 3 2 3 5 2" xfId="28792"/>
    <cellStyle name="표준 3 3 3 2 3 2 3 5 3" xfId="45512"/>
    <cellStyle name="표준 3 3 3 2 3 2 3 6" xfId="15472"/>
    <cellStyle name="표준 3 3 3 2 3 2 3 6 2" xfId="32212"/>
    <cellStyle name="표준 3 3 3 2 3 2 3 6 3" xfId="48932"/>
    <cellStyle name="표준 3 3 3 2 3 2 3 7" xfId="18956"/>
    <cellStyle name="표준 3 3 3 2 3 2 3 8" xfId="35272"/>
    <cellStyle name="표준 3 3 3 2 3 2 4" xfId="2232"/>
    <cellStyle name="표준 3 3 3 2 3 2 4 2" xfId="5632"/>
    <cellStyle name="표준 3 3 3 2 3 2 4 2 2" xfId="22372"/>
    <cellStyle name="표준 3 3 3 2 3 2 4 2 3" xfId="39092"/>
    <cellStyle name="표준 3 3 3 2 3 2 4 3" xfId="9052"/>
    <cellStyle name="표준 3 3 3 2 3 2 4 3 2" xfId="25792"/>
    <cellStyle name="표준 3 3 3 2 3 2 4 3 3" xfId="42512"/>
    <cellStyle name="표준 3 3 3 2 3 2 4 4" xfId="12472"/>
    <cellStyle name="표준 3 3 3 2 3 2 4 4 2" xfId="29212"/>
    <cellStyle name="표준 3 3 3 2 3 2 4 4 3" xfId="45932"/>
    <cellStyle name="표준 3 3 3 2 3 2 4 5" xfId="15892"/>
    <cellStyle name="표준 3 3 3 2 3 2 4 5 2" xfId="32632"/>
    <cellStyle name="표준 3 3 3 2 3 2 4 5 3" xfId="49352"/>
    <cellStyle name="표준 3 3 3 2 3 2 4 6" xfId="19376"/>
    <cellStyle name="표준 3 3 3 2 3 2 4 7" xfId="35692"/>
    <cellStyle name="표준 3 3 3 2 3 2 5" xfId="3552"/>
    <cellStyle name="표준 3 3 3 2 3 2 5 2" xfId="6952"/>
    <cellStyle name="표준 3 3 3 2 3 2 5 2 2" xfId="23692"/>
    <cellStyle name="표준 3 3 3 2 3 2 5 2 3" xfId="40412"/>
    <cellStyle name="표준 3 3 3 2 3 2 5 3" xfId="10372"/>
    <cellStyle name="표준 3 3 3 2 3 2 5 3 2" xfId="27112"/>
    <cellStyle name="표준 3 3 3 2 3 2 5 3 3" xfId="43832"/>
    <cellStyle name="표준 3 3 3 2 3 2 5 4" xfId="13792"/>
    <cellStyle name="표준 3 3 3 2 3 2 5 4 2" xfId="30532"/>
    <cellStyle name="표준 3 3 3 2 3 2 5 4 3" xfId="47252"/>
    <cellStyle name="표준 3 3 3 2 3 2 5 5" xfId="17212"/>
    <cellStyle name="표준 3 3 3 2 3 2 5 5 2" xfId="33952"/>
    <cellStyle name="표준 3 3 3 2 3 2 5 5 3" xfId="50672"/>
    <cellStyle name="표준 3 3 3 2 3 2 5 6" xfId="20696"/>
    <cellStyle name="표준 3 3 3 2 3 2 5 7" xfId="37012"/>
    <cellStyle name="표준 3 3 3 2 3 2 6" xfId="4372"/>
    <cellStyle name="표준 3 3 3 2 3 2 6 2" xfId="7792"/>
    <cellStyle name="표준 3 3 3 2 3 2 6 2 2" xfId="24532"/>
    <cellStyle name="표준 3 3 3 2 3 2 6 2 3" xfId="41252"/>
    <cellStyle name="표준 3 3 3 2 3 2 6 3" xfId="11212"/>
    <cellStyle name="표준 3 3 3 2 3 2 6 3 2" xfId="27952"/>
    <cellStyle name="표준 3 3 3 2 3 2 6 3 3" xfId="44672"/>
    <cellStyle name="표준 3 3 3 2 3 2 6 4" xfId="14632"/>
    <cellStyle name="표준 3 3 3 2 3 2 6 4 2" xfId="31372"/>
    <cellStyle name="표준 3 3 3 2 3 2 6 4 3" xfId="48092"/>
    <cellStyle name="표준 3 3 3 2 3 2 6 5" xfId="18116"/>
    <cellStyle name="표준 3 3 3 2 3 2 6 6" xfId="37832"/>
    <cellStyle name="표준 3 3 3 2 3 2 7" xfId="3972"/>
    <cellStyle name="표준 3 3 3 2 3 2 7 2" xfId="21112"/>
    <cellStyle name="표준 3 3 3 2 3 2 7 3" xfId="37432"/>
    <cellStyle name="표준 3 3 3 2 3 2 8" xfId="7372"/>
    <cellStyle name="표준 3 3 3 2 3 2 8 2" xfId="24112"/>
    <cellStyle name="표준 3 3 3 2 3 2 8 3" xfId="40832"/>
    <cellStyle name="표준 3 3 3 2 3 2 9" xfId="10792"/>
    <cellStyle name="표준 3 3 3 2 3 2 9 2" xfId="27532"/>
    <cellStyle name="표준 3 3 3 2 3 2 9 3" xfId="44252"/>
    <cellStyle name="표준 3 3 3 2 3 3" xfId="1252"/>
    <cellStyle name="표준 3 3 3 2 3 3 2" xfId="2532"/>
    <cellStyle name="표준 3 3 3 2 3 3 2 2" xfId="5932"/>
    <cellStyle name="표준 3 3 3 2 3 3 2 2 2" xfId="22672"/>
    <cellStyle name="표준 3 3 3 2 3 3 2 2 3" xfId="39392"/>
    <cellStyle name="표준 3 3 3 2 3 3 2 3" xfId="9352"/>
    <cellStyle name="표준 3 3 3 2 3 3 2 3 2" xfId="26092"/>
    <cellStyle name="표준 3 3 3 2 3 3 2 3 3" xfId="42812"/>
    <cellStyle name="표준 3 3 3 2 3 3 2 4" xfId="12772"/>
    <cellStyle name="표준 3 3 3 2 3 3 2 4 2" xfId="29512"/>
    <cellStyle name="표준 3 3 3 2 3 3 2 4 3" xfId="46232"/>
    <cellStyle name="표준 3 3 3 2 3 3 2 5" xfId="16192"/>
    <cellStyle name="표준 3 3 3 2 3 3 2 5 2" xfId="32932"/>
    <cellStyle name="표준 3 3 3 2 3 3 2 5 3" xfId="49652"/>
    <cellStyle name="표준 3 3 3 2 3 3 2 6" xfId="19676"/>
    <cellStyle name="표준 3 3 3 2 3 3 2 7" xfId="35992"/>
    <cellStyle name="표준 3 3 3 2 3 3 3" xfId="4652"/>
    <cellStyle name="표준 3 3 3 2 3 3 3 2" xfId="21392"/>
    <cellStyle name="표준 3 3 3 2 3 3 3 3" xfId="38112"/>
    <cellStyle name="표준 3 3 3 2 3 3 4" xfId="8072"/>
    <cellStyle name="표준 3 3 3 2 3 3 4 2" xfId="24812"/>
    <cellStyle name="표준 3 3 3 2 3 3 4 3" xfId="41532"/>
    <cellStyle name="표준 3 3 3 2 3 3 5" xfId="11492"/>
    <cellStyle name="표준 3 3 3 2 3 3 5 2" xfId="28232"/>
    <cellStyle name="표준 3 3 3 2 3 3 5 3" xfId="44952"/>
    <cellStyle name="표준 3 3 3 2 3 3 6" xfId="14912"/>
    <cellStyle name="표준 3 3 3 2 3 3 6 2" xfId="31652"/>
    <cellStyle name="표준 3 3 3 2 3 3 6 3" xfId="48372"/>
    <cellStyle name="표준 3 3 3 2 3 3 7" xfId="18396"/>
    <cellStyle name="표준 3 3 3 2 3 3 8" xfId="34712"/>
    <cellStyle name="표준 3 3 3 2 3 4" xfId="1592"/>
    <cellStyle name="표준 3 3 3 2 3 4 2" xfId="2872"/>
    <cellStyle name="표준 3 3 3 2 3 4 2 2" xfId="6272"/>
    <cellStyle name="표준 3 3 3 2 3 4 2 2 2" xfId="23012"/>
    <cellStyle name="표준 3 3 3 2 3 4 2 2 3" xfId="39732"/>
    <cellStyle name="표준 3 3 3 2 3 4 2 3" xfId="9692"/>
    <cellStyle name="표준 3 3 3 2 3 4 2 3 2" xfId="26432"/>
    <cellStyle name="표준 3 3 3 2 3 4 2 3 3" xfId="43152"/>
    <cellStyle name="표준 3 3 3 2 3 4 2 4" xfId="13112"/>
    <cellStyle name="표준 3 3 3 2 3 4 2 4 2" xfId="29852"/>
    <cellStyle name="표준 3 3 3 2 3 4 2 4 3" xfId="46572"/>
    <cellStyle name="표준 3 3 3 2 3 4 2 5" xfId="16532"/>
    <cellStyle name="표준 3 3 3 2 3 4 2 5 2" xfId="33272"/>
    <cellStyle name="표준 3 3 3 2 3 4 2 5 3" xfId="49992"/>
    <cellStyle name="표준 3 3 3 2 3 4 2 6" xfId="20016"/>
    <cellStyle name="표준 3 3 3 2 3 4 2 7" xfId="36332"/>
    <cellStyle name="표준 3 3 3 2 3 4 3" xfId="4992"/>
    <cellStyle name="표준 3 3 3 2 3 4 3 2" xfId="21732"/>
    <cellStyle name="표준 3 3 3 2 3 4 3 3" xfId="38452"/>
    <cellStyle name="표준 3 3 3 2 3 4 4" xfId="8412"/>
    <cellStyle name="표준 3 3 3 2 3 4 4 2" xfId="25152"/>
    <cellStyle name="표준 3 3 3 2 3 4 4 3" xfId="41872"/>
    <cellStyle name="표준 3 3 3 2 3 4 5" xfId="11832"/>
    <cellStyle name="표준 3 3 3 2 3 4 5 2" xfId="28572"/>
    <cellStyle name="표준 3 3 3 2 3 4 5 3" xfId="45292"/>
    <cellStyle name="표준 3 3 3 2 3 4 6" xfId="15252"/>
    <cellStyle name="표준 3 3 3 2 3 4 6 2" xfId="31992"/>
    <cellStyle name="표준 3 3 3 2 3 4 6 3" xfId="48712"/>
    <cellStyle name="표준 3 3 3 2 3 4 7" xfId="18736"/>
    <cellStyle name="표준 3 3 3 2 3 4 8" xfId="35052"/>
    <cellStyle name="표준 3 3 3 2 3 5" xfId="2012"/>
    <cellStyle name="표준 3 3 3 2 3 5 2" xfId="5412"/>
    <cellStyle name="표준 3 3 3 2 3 5 2 2" xfId="22152"/>
    <cellStyle name="표준 3 3 3 2 3 5 2 3" xfId="38872"/>
    <cellStyle name="표준 3 3 3 2 3 5 3" xfId="8832"/>
    <cellStyle name="표준 3 3 3 2 3 5 3 2" xfId="25572"/>
    <cellStyle name="표준 3 3 3 2 3 5 3 3" xfId="42292"/>
    <cellStyle name="표준 3 3 3 2 3 5 4" xfId="12252"/>
    <cellStyle name="표준 3 3 3 2 3 5 4 2" xfId="28992"/>
    <cellStyle name="표준 3 3 3 2 3 5 4 3" xfId="45712"/>
    <cellStyle name="표준 3 3 3 2 3 5 5" xfId="15672"/>
    <cellStyle name="표준 3 3 3 2 3 5 5 2" xfId="32412"/>
    <cellStyle name="표준 3 3 3 2 3 5 5 3" xfId="49132"/>
    <cellStyle name="표준 3 3 3 2 3 5 6" xfId="19156"/>
    <cellStyle name="표준 3 3 3 2 3 5 7" xfId="35472"/>
    <cellStyle name="표준 3 3 3 2 3 6" xfId="3332"/>
    <cellStyle name="표준 3 3 3 2 3 6 2" xfId="6732"/>
    <cellStyle name="표준 3 3 3 2 3 6 2 2" xfId="23472"/>
    <cellStyle name="표준 3 3 3 2 3 6 2 3" xfId="40192"/>
    <cellStyle name="표준 3 3 3 2 3 6 3" xfId="10152"/>
    <cellStyle name="표준 3 3 3 2 3 6 3 2" xfId="26892"/>
    <cellStyle name="표준 3 3 3 2 3 6 3 3" xfId="43612"/>
    <cellStyle name="표준 3 3 3 2 3 6 4" xfId="13572"/>
    <cellStyle name="표준 3 3 3 2 3 6 4 2" xfId="30312"/>
    <cellStyle name="표준 3 3 3 2 3 6 4 3" xfId="47032"/>
    <cellStyle name="표준 3 3 3 2 3 6 5" xfId="16992"/>
    <cellStyle name="표준 3 3 3 2 3 6 5 2" xfId="33732"/>
    <cellStyle name="표준 3 3 3 2 3 6 5 3" xfId="50452"/>
    <cellStyle name="표준 3 3 3 2 3 6 6" xfId="20476"/>
    <cellStyle name="표준 3 3 3 2 3 6 7" xfId="36792"/>
    <cellStyle name="표준 3 3 3 2 3 7" xfId="4152"/>
    <cellStyle name="표준 3 3 3 2 3 7 2" xfId="7572"/>
    <cellStyle name="표준 3 3 3 2 3 7 2 2" xfId="24312"/>
    <cellStyle name="표준 3 3 3 2 3 7 2 3" xfId="41032"/>
    <cellStyle name="표준 3 3 3 2 3 7 3" xfId="10992"/>
    <cellStyle name="표준 3 3 3 2 3 7 3 2" xfId="27732"/>
    <cellStyle name="표준 3 3 3 2 3 7 3 3" xfId="44452"/>
    <cellStyle name="표준 3 3 3 2 3 7 4" xfId="14412"/>
    <cellStyle name="표준 3 3 3 2 3 7 4 2" xfId="31152"/>
    <cellStyle name="표준 3 3 3 2 3 7 4 3" xfId="47872"/>
    <cellStyle name="표준 3 3 3 2 3 7 5" xfId="17896"/>
    <cellStyle name="표준 3 3 3 2 3 7 6" xfId="37612"/>
    <cellStyle name="표준 3 3 3 2 3 8" xfId="3752"/>
    <cellStyle name="표준 3 3 3 2 3 8 2" xfId="20892"/>
    <cellStyle name="표준 3 3 3 2 3 8 3" xfId="37212"/>
    <cellStyle name="표준 3 3 3 2 3 9" xfId="7152"/>
    <cellStyle name="표준 3 3 3 2 3 9 2" xfId="23892"/>
    <cellStyle name="표준 3 3 3 2 3 9 3" xfId="40612"/>
    <cellStyle name="표준 3 3 3 2 4" xfId="805"/>
    <cellStyle name="표준 3 3 3 2 4 10" xfId="14072"/>
    <cellStyle name="표준 3 3 3 2 4 10 2" xfId="30812"/>
    <cellStyle name="표준 3 3 3 2 4 10 3" xfId="47532"/>
    <cellStyle name="표준 3 3 3 2 4 11" xfId="17556"/>
    <cellStyle name="표준 3 3 3 2 4 12" xfId="34292"/>
    <cellStyle name="표준 3 3 3 2 4 2" xfId="1112"/>
    <cellStyle name="표준 3 3 3 2 4 2 2" xfId="2392"/>
    <cellStyle name="표준 3 3 3 2 4 2 2 2" xfId="5792"/>
    <cellStyle name="표준 3 3 3 2 4 2 2 2 2" xfId="22532"/>
    <cellStyle name="표준 3 3 3 2 4 2 2 2 3" xfId="39252"/>
    <cellStyle name="표준 3 3 3 2 4 2 2 3" xfId="9212"/>
    <cellStyle name="표준 3 3 3 2 4 2 2 3 2" xfId="25952"/>
    <cellStyle name="표준 3 3 3 2 4 2 2 3 3" xfId="42672"/>
    <cellStyle name="표준 3 3 3 2 4 2 2 4" xfId="12632"/>
    <cellStyle name="표준 3 3 3 2 4 2 2 4 2" xfId="29372"/>
    <cellStyle name="표준 3 3 3 2 4 2 2 4 3" xfId="46092"/>
    <cellStyle name="표준 3 3 3 2 4 2 2 5" xfId="16052"/>
    <cellStyle name="표준 3 3 3 2 4 2 2 5 2" xfId="32792"/>
    <cellStyle name="표준 3 3 3 2 4 2 2 5 3" xfId="49512"/>
    <cellStyle name="표준 3 3 3 2 4 2 2 6" xfId="19536"/>
    <cellStyle name="표준 3 3 3 2 4 2 2 7" xfId="35852"/>
    <cellStyle name="표준 3 3 3 2 4 2 3" xfId="4512"/>
    <cellStyle name="표준 3 3 3 2 4 2 3 2" xfId="21252"/>
    <cellStyle name="표준 3 3 3 2 4 2 3 3" xfId="37972"/>
    <cellStyle name="표준 3 3 3 2 4 2 4" xfId="7932"/>
    <cellStyle name="표준 3 3 3 2 4 2 4 2" xfId="24672"/>
    <cellStyle name="표준 3 3 3 2 4 2 4 3" xfId="41392"/>
    <cellStyle name="표준 3 3 3 2 4 2 5" xfId="11352"/>
    <cellStyle name="표준 3 3 3 2 4 2 5 2" xfId="28092"/>
    <cellStyle name="표준 3 3 3 2 4 2 5 3" xfId="44812"/>
    <cellStyle name="표준 3 3 3 2 4 2 6" xfId="14772"/>
    <cellStyle name="표준 3 3 3 2 4 2 6 2" xfId="31512"/>
    <cellStyle name="표준 3 3 3 2 4 2 6 3" xfId="48232"/>
    <cellStyle name="표준 3 3 3 2 4 2 7" xfId="18256"/>
    <cellStyle name="표준 3 3 3 2 4 2 8" xfId="34572"/>
    <cellStyle name="표준 3 3 3 2 4 3" xfId="1672"/>
    <cellStyle name="표준 3 3 3 2 4 3 2" xfId="2952"/>
    <cellStyle name="표준 3 3 3 2 4 3 2 2" xfId="6352"/>
    <cellStyle name="표준 3 3 3 2 4 3 2 2 2" xfId="23092"/>
    <cellStyle name="표준 3 3 3 2 4 3 2 2 3" xfId="39812"/>
    <cellStyle name="표준 3 3 3 2 4 3 2 3" xfId="9772"/>
    <cellStyle name="표준 3 3 3 2 4 3 2 3 2" xfId="26512"/>
    <cellStyle name="표준 3 3 3 2 4 3 2 3 3" xfId="43232"/>
    <cellStyle name="표준 3 3 3 2 4 3 2 4" xfId="13192"/>
    <cellStyle name="표준 3 3 3 2 4 3 2 4 2" xfId="29932"/>
    <cellStyle name="표준 3 3 3 2 4 3 2 4 3" xfId="46652"/>
    <cellStyle name="표준 3 3 3 2 4 3 2 5" xfId="16612"/>
    <cellStyle name="표준 3 3 3 2 4 3 2 5 2" xfId="33352"/>
    <cellStyle name="표준 3 3 3 2 4 3 2 5 3" xfId="50072"/>
    <cellStyle name="표준 3 3 3 2 4 3 2 6" xfId="20096"/>
    <cellStyle name="표준 3 3 3 2 4 3 2 7" xfId="36412"/>
    <cellStyle name="표준 3 3 3 2 4 3 3" xfId="5072"/>
    <cellStyle name="표준 3 3 3 2 4 3 3 2" xfId="21812"/>
    <cellStyle name="표준 3 3 3 2 4 3 3 3" xfId="38532"/>
    <cellStyle name="표준 3 3 3 2 4 3 4" xfId="8492"/>
    <cellStyle name="표준 3 3 3 2 4 3 4 2" xfId="25232"/>
    <cellStyle name="표준 3 3 3 2 4 3 4 3" xfId="41952"/>
    <cellStyle name="표준 3 3 3 2 4 3 5" xfId="11912"/>
    <cellStyle name="표준 3 3 3 2 4 3 5 2" xfId="28652"/>
    <cellStyle name="표준 3 3 3 2 4 3 5 3" xfId="45372"/>
    <cellStyle name="표준 3 3 3 2 4 3 6" xfId="15332"/>
    <cellStyle name="표준 3 3 3 2 4 3 6 2" xfId="32072"/>
    <cellStyle name="표준 3 3 3 2 4 3 6 3" xfId="48792"/>
    <cellStyle name="표준 3 3 3 2 4 3 7" xfId="18816"/>
    <cellStyle name="표준 3 3 3 2 4 3 8" xfId="35132"/>
    <cellStyle name="표준 3 3 3 2 4 4" xfId="2092"/>
    <cellStyle name="표준 3 3 3 2 4 4 2" xfId="5492"/>
    <cellStyle name="표준 3 3 3 2 4 4 2 2" xfId="22232"/>
    <cellStyle name="표준 3 3 3 2 4 4 2 3" xfId="38952"/>
    <cellStyle name="표준 3 3 3 2 4 4 3" xfId="8912"/>
    <cellStyle name="표준 3 3 3 2 4 4 3 2" xfId="25652"/>
    <cellStyle name="표준 3 3 3 2 4 4 3 3" xfId="42372"/>
    <cellStyle name="표준 3 3 3 2 4 4 4" xfId="12332"/>
    <cellStyle name="표준 3 3 3 2 4 4 4 2" xfId="29072"/>
    <cellStyle name="표준 3 3 3 2 4 4 4 3" xfId="45792"/>
    <cellStyle name="표준 3 3 3 2 4 4 5" xfId="15752"/>
    <cellStyle name="표준 3 3 3 2 4 4 5 2" xfId="32492"/>
    <cellStyle name="표준 3 3 3 2 4 4 5 3" xfId="49212"/>
    <cellStyle name="표준 3 3 3 2 4 4 6" xfId="19236"/>
    <cellStyle name="표준 3 3 3 2 4 4 7" xfId="35552"/>
    <cellStyle name="표준 3 3 3 2 4 5" xfId="3412"/>
    <cellStyle name="표준 3 3 3 2 4 5 2" xfId="6812"/>
    <cellStyle name="표준 3 3 3 2 4 5 2 2" xfId="23552"/>
    <cellStyle name="표준 3 3 3 2 4 5 2 3" xfId="40272"/>
    <cellStyle name="표준 3 3 3 2 4 5 3" xfId="10232"/>
    <cellStyle name="표준 3 3 3 2 4 5 3 2" xfId="26972"/>
    <cellStyle name="표준 3 3 3 2 4 5 3 3" xfId="43692"/>
    <cellStyle name="표준 3 3 3 2 4 5 4" xfId="13652"/>
    <cellStyle name="표준 3 3 3 2 4 5 4 2" xfId="30392"/>
    <cellStyle name="표준 3 3 3 2 4 5 4 3" xfId="47112"/>
    <cellStyle name="표준 3 3 3 2 4 5 5" xfId="17072"/>
    <cellStyle name="표준 3 3 3 2 4 5 5 2" xfId="33812"/>
    <cellStyle name="표준 3 3 3 2 4 5 5 3" xfId="50532"/>
    <cellStyle name="표준 3 3 3 2 4 5 6" xfId="20556"/>
    <cellStyle name="표준 3 3 3 2 4 5 7" xfId="36872"/>
    <cellStyle name="표준 3 3 3 2 4 6" xfId="4232"/>
    <cellStyle name="표준 3 3 3 2 4 6 2" xfId="7652"/>
    <cellStyle name="표준 3 3 3 2 4 6 2 2" xfId="24392"/>
    <cellStyle name="표준 3 3 3 2 4 6 2 3" xfId="41112"/>
    <cellStyle name="표준 3 3 3 2 4 6 3" xfId="11072"/>
    <cellStyle name="표준 3 3 3 2 4 6 3 2" xfId="27812"/>
    <cellStyle name="표준 3 3 3 2 4 6 3 3" xfId="44532"/>
    <cellStyle name="표준 3 3 3 2 4 6 4" xfId="14492"/>
    <cellStyle name="표준 3 3 3 2 4 6 4 2" xfId="31232"/>
    <cellStyle name="표준 3 3 3 2 4 6 4 3" xfId="47952"/>
    <cellStyle name="표준 3 3 3 2 4 6 5" xfId="17976"/>
    <cellStyle name="표준 3 3 3 2 4 6 6" xfId="37692"/>
    <cellStyle name="표준 3 3 3 2 4 7" xfId="3832"/>
    <cellStyle name="표준 3 3 3 2 4 7 2" xfId="20972"/>
    <cellStyle name="표준 3 3 3 2 4 7 3" xfId="37292"/>
    <cellStyle name="표준 3 3 3 2 4 8" xfId="7232"/>
    <cellStyle name="표준 3 3 3 2 4 8 2" xfId="23972"/>
    <cellStyle name="표준 3 3 3 2 4 8 3" xfId="40692"/>
    <cellStyle name="표준 3 3 3 2 4 9" xfId="10652"/>
    <cellStyle name="표준 3 3 3 2 4 9 2" xfId="27392"/>
    <cellStyle name="표준 3 3 3 2 4 9 3" xfId="44112"/>
    <cellStyle name="표준 3 3 3 2 5" xfId="765"/>
    <cellStyle name="표준 3 3 3 2 5 10" xfId="14032"/>
    <cellStyle name="표준 3 3 3 2 5 10 2" xfId="30772"/>
    <cellStyle name="표준 3 3 3 2 5 10 3" xfId="47492"/>
    <cellStyle name="표준 3 3 3 2 5 11" xfId="17516"/>
    <cellStyle name="표준 3 3 3 2 5 12" xfId="34252"/>
    <cellStyle name="표준 3 3 3 2 5 2" xfId="1072"/>
    <cellStyle name="표준 3 3 3 2 5 2 2" xfId="2352"/>
    <cellStyle name="표준 3 3 3 2 5 2 2 2" xfId="5752"/>
    <cellStyle name="표준 3 3 3 2 5 2 2 2 2" xfId="22492"/>
    <cellStyle name="표준 3 3 3 2 5 2 2 2 3" xfId="39212"/>
    <cellStyle name="표준 3 3 3 2 5 2 2 3" xfId="9172"/>
    <cellStyle name="표준 3 3 3 2 5 2 2 3 2" xfId="25912"/>
    <cellStyle name="표준 3 3 3 2 5 2 2 3 3" xfId="42632"/>
    <cellStyle name="표준 3 3 3 2 5 2 2 4" xfId="12592"/>
    <cellStyle name="표준 3 3 3 2 5 2 2 4 2" xfId="29332"/>
    <cellStyle name="표준 3 3 3 2 5 2 2 4 3" xfId="46052"/>
    <cellStyle name="표준 3 3 3 2 5 2 2 5" xfId="16012"/>
    <cellStyle name="표준 3 3 3 2 5 2 2 5 2" xfId="32752"/>
    <cellStyle name="표준 3 3 3 2 5 2 2 5 3" xfId="49472"/>
    <cellStyle name="표준 3 3 3 2 5 2 2 6" xfId="19496"/>
    <cellStyle name="표준 3 3 3 2 5 2 2 7" xfId="35812"/>
    <cellStyle name="표준 3 3 3 2 5 2 3" xfId="4472"/>
    <cellStyle name="표준 3 3 3 2 5 2 3 2" xfId="21212"/>
    <cellStyle name="표준 3 3 3 2 5 2 3 3" xfId="37932"/>
    <cellStyle name="표준 3 3 3 2 5 2 4" xfId="7892"/>
    <cellStyle name="표준 3 3 3 2 5 2 4 2" xfId="24632"/>
    <cellStyle name="표준 3 3 3 2 5 2 4 3" xfId="41352"/>
    <cellStyle name="표준 3 3 3 2 5 2 5" xfId="11312"/>
    <cellStyle name="표준 3 3 3 2 5 2 5 2" xfId="28052"/>
    <cellStyle name="표준 3 3 3 2 5 2 5 3" xfId="44772"/>
    <cellStyle name="표준 3 3 3 2 5 2 6" xfId="14732"/>
    <cellStyle name="표준 3 3 3 2 5 2 6 2" xfId="31472"/>
    <cellStyle name="표준 3 3 3 2 5 2 6 3" xfId="48192"/>
    <cellStyle name="표준 3 3 3 2 5 2 7" xfId="18216"/>
    <cellStyle name="표준 3 3 3 2 5 2 8" xfId="34532"/>
    <cellStyle name="표준 3 3 3 2 5 3" xfId="1632"/>
    <cellStyle name="표준 3 3 3 2 5 3 2" xfId="2912"/>
    <cellStyle name="표준 3 3 3 2 5 3 2 2" xfId="6312"/>
    <cellStyle name="표준 3 3 3 2 5 3 2 2 2" xfId="23052"/>
    <cellStyle name="표준 3 3 3 2 5 3 2 2 3" xfId="39772"/>
    <cellStyle name="표준 3 3 3 2 5 3 2 3" xfId="9732"/>
    <cellStyle name="표준 3 3 3 2 5 3 2 3 2" xfId="26472"/>
    <cellStyle name="표준 3 3 3 2 5 3 2 3 3" xfId="43192"/>
    <cellStyle name="표준 3 3 3 2 5 3 2 4" xfId="13152"/>
    <cellStyle name="표준 3 3 3 2 5 3 2 4 2" xfId="29892"/>
    <cellStyle name="표준 3 3 3 2 5 3 2 4 3" xfId="46612"/>
    <cellStyle name="표준 3 3 3 2 5 3 2 5" xfId="16572"/>
    <cellStyle name="표준 3 3 3 2 5 3 2 5 2" xfId="33312"/>
    <cellStyle name="표준 3 3 3 2 5 3 2 5 3" xfId="50032"/>
    <cellStyle name="표준 3 3 3 2 5 3 2 6" xfId="20056"/>
    <cellStyle name="표준 3 3 3 2 5 3 2 7" xfId="36372"/>
    <cellStyle name="표준 3 3 3 2 5 3 3" xfId="5032"/>
    <cellStyle name="표준 3 3 3 2 5 3 3 2" xfId="21772"/>
    <cellStyle name="표준 3 3 3 2 5 3 3 3" xfId="38492"/>
    <cellStyle name="표준 3 3 3 2 5 3 4" xfId="8452"/>
    <cellStyle name="표준 3 3 3 2 5 3 4 2" xfId="25192"/>
    <cellStyle name="표준 3 3 3 2 5 3 4 3" xfId="41912"/>
    <cellStyle name="표준 3 3 3 2 5 3 5" xfId="11872"/>
    <cellStyle name="표준 3 3 3 2 5 3 5 2" xfId="28612"/>
    <cellStyle name="표준 3 3 3 2 5 3 5 3" xfId="45332"/>
    <cellStyle name="표준 3 3 3 2 5 3 6" xfId="15292"/>
    <cellStyle name="표준 3 3 3 2 5 3 6 2" xfId="32032"/>
    <cellStyle name="표준 3 3 3 2 5 3 6 3" xfId="48752"/>
    <cellStyle name="표준 3 3 3 2 5 3 7" xfId="18776"/>
    <cellStyle name="표준 3 3 3 2 5 3 8" xfId="35092"/>
    <cellStyle name="표준 3 3 3 2 5 4" xfId="2052"/>
    <cellStyle name="표준 3 3 3 2 5 4 2" xfId="5452"/>
    <cellStyle name="표준 3 3 3 2 5 4 2 2" xfId="22192"/>
    <cellStyle name="표준 3 3 3 2 5 4 2 3" xfId="38912"/>
    <cellStyle name="표준 3 3 3 2 5 4 3" xfId="8872"/>
    <cellStyle name="표준 3 3 3 2 5 4 3 2" xfId="25612"/>
    <cellStyle name="표준 3 3 3 2 5 4 3 3" xfId="42332"/>
    <cellStyle name="표준 3 3 3 2 5 4 4" xfId="12292"/>
    <cellStyle name="표준 3 3 3 2 5 4 4 2" xfId="29032"/>
    <cellStyle name="표준 3 3 3 2 5 4 4 3" xfId="45752"/>
    <cellStyle name="표준 3 3 3 2 5 4 5" xfId="15712"/>
    <cellStyle name="표준 3 3 3 2 5 4 5 2" xfId="32452"/>
    <cellStyle name="표준 3 3 3 2 5 4 5 3" xfId="49172"/>
    <cellStyle name="표준 3 3 3 2 5 4 6" xfId="19196"/>
    <cellStyle name="표준 3 3 3 2 5 4 7" xfId="35512"/>
    <cellStyle name="표준 3 3 3 2 5 5" xfId="3372"/>
    <cellStyle name="표준 3 3 3 2 5 5 2" xfId="6772"/>
    <cellStyle name="표준 3 3 3 2 5 5 2 2" xfId="23512"/>
    <cellStyle name="표준 3 3 3 2 5 5 2 3" xfId="40232"/>
    <cellStyle name="표준 3 3 3 2 5 5 3" xfId="10192"/>
    <cellStyle name="표준 3 3 3 2 5 5 3 2" xfId="26932"/>
    <cellStyle name="표준 3 3 3 2 5 5 3 3" xfId="43652"/>
    <cellStyle name="표준 3 3 3 2 5 5 4" xfId="13612"/>
    <cellStyle name="표준 3 3 3 2 5 5 4 2" xfId="30352"/>
    <cellStyle name="표준 3 3 3 2 5 5 4 3" xfId="47072"/>
    <cellStyle name="표준 3 3 3 2 5 5 5" xfId="17032"/>
    <cellStyle name="표준 3 3 3 2 5 5 5 2" xfId="33772"/>
    <cellStyle name="표준 3 3 3 2 5 5 5 3" xfId="50492"/>
    <cellStyle name="표준 3 3 3 2 5 5 6" xfId="20516"/>
    <cellStyle name="표준 3 3 3 2 5 5 7" xfId="36832"/>
    <cellStyle name="표준 3 3 3 2 5 6" xfId="4192"/>
    <cellStyle name="표준 3 3 3 2 5 6 2" xfId="7612"/>
    <cellStyle name="표준 3 3 3 2 5 6 2 2" xfId="24352"/>
    <cellStyle name="표준 3 3 3 2 5 6 2 3" xfId="41072"/>
    <cellStyle name="표준 3 3 3 2 5 6 3" xfId="11032"/>
    <cellStyle name="표준 3 3 3 2 5 6 3 2" xfId="27772"/>
    <cellStyle name="표준 3 3 3 2 5 6 3 3" xfId="44492"/>
    <cellStyle name="표준 3 3 3 2 5 6 4" xfId="14452"/>
    <cellStyle name="표준 3 3 3 2 5 6 4 2" xfId="31192"/>
    <cellStyle name="표준 3 3 3 2 5 6 4 3" xfId="47912"/>
    <cellStyle name="표준 3 3 3 2 5 6 5" xfId="17936"/>
    <cellStyle name="표준 3 3 3 2 5 6 6" xfId="37652"/>
    <cellStyle name="표준 3 3 3 2 5 7" xfId="3792"/>
    <cellStyle name="표준 3 3 3 2 5 7 2" xfId="20932"/>
    <cellStyle name="표준 3 3 3 2 5 7 3" xfId="37252"/>
    <cellStyle name="표준 3 3 3 2 5 8" xfId="7192"/>
    <cellStyle name="표준 3 3 3 2 5 8 2" xfId="23932"/>
    <cellStyle name="표준 3 3 3 2 5 8 3" xfId="40652"/>
    <cellStyle name="표준 3 3 3 2 5 9" xfId="10612"/>
    <cellStyle name="표준 3 3 3 2 5 9 2" xfId="27352"/>
    <cellStyle name="표준 3 3 3 2 5 9 3" xfId="44072"/>
    <cellStyle name="표준 3 3 3 2 6" xfId="1032"/>
    <cellStyle name="표준 3 3 3 2 6 2" xfId="2312"/>
    <cellStyle name="표준 3 3 3 2 6 2 2" xfId="5712"/>
    <cellStyle name="표준 3 3 3 2 6 2 2 2" xfId="22452"/>
    <cellStyle name="표준 3 3 3 2 6 2 2 3" xfId="39172"/>
    <cellStyle name="표준 3 3 3 2 6 2 3" xfId="9132"/>
    <cellStyle name="표준 3 3 3 2 6 2 3 2" xfId="25872"/>
    <cellStyle name="표준 3 3 3 2 6 2 3 3" xfId="42592"/>
    <cellStyle name="표준 3 3 3 2 6 2 4" xfId="12552"/>
    <cellStyle name="표준 3 3 3 2 6 2 4 2" xfId="29292"/>
    <cellStyle name="표준 3 3 3 2 6 2 4 3" xfId="46012"/>
    <cellStyle name="표준 3 3 3 2 6 2 5" xfId="15972"/>
    <cellStyle name="표준 3 3 3 2 6 2 5 2" xfId="32712"/>
    <cellStyle name="표준 3 3 3 2 6 2 5 3" xfId="49432"/>
    <cellStyle name="표준 3 3 3 2 6 2 6" xfId="19456"/>
    <cellStyle name="표준 3 3 3 2 6 2 7" xfId="35772"/>
    <cellStyle name="표준 3 3 3 2 6 3" xfId="4432"/>
    <cellStyle name="표준 3 3 3 2 6 3 2" xfId="21172"/>
    <cellStyle name="표준 3 3 3 2 6 3 3" xfId="37892"/>
    <cellStyle name="표준 3 3 3 2 6 4" xfId="7852"/>
    <cellStyle name="표준 3 3 3 2 6 4 2" xfId="24592"/>
    <cellStyle name="표준 3 3 3 2 6 4 3" xfId="41312"/>
    <cellStyle name="표준 3 3 3 2 6 5" xfId="11272"/>
    <cellStyle name="표준 3 3 3 2 6 5 2" xfId="28012"/>
    <cellStyle name="표준 3 3 3 2 6 5 3" xfId="44732"/>
    <cellStyle name="표준 3 3 3 2 6 6" xfId="14692"/>
    <cellStyle name="표준 3 3 3 2 6 6 2" xfId="31432"/>
    <cellStyle name="표준 3 3 3 2 6 6 3" xfId="48152"/>
    <cellStyle name="표준 3 3 3 2 6 7" xfId="18176"/>
    <cellStyle name="표준 3 3 3 2 6 8" xfId="34492"/>
    <cellStyle name="표준 3 3 3 2 7" xfId="1452"/>
    <cellStyle name="표준 3 3 3 2 7 2" xfId="2732"/>
    <cellStyle name="표준 3 3 3 2 7 2 2" xfId="6132"/>
    <cellStyle name="표준 3 3 3 2 7 2 2 2" xfId="22872"/>
    <cellStyle name="표준 3 3 3 2 7 2 2 3" xfId="39592"/>
    <cellStyle name="표준 3 3 3 2 7 2 3" xfId="9552"/>
    <cellStyle name="표준 3 3 3 2 7 2 3 2" xfId="26292"/>
    <cellStyle name="표준 3 3 3 2 7 2 3 3" xfId="43012"/>
    <cellStyle name="표준 3 3 3 2 7 2 4" xfId="12972"/>
    <cellStyle name="표준 3 3 3 2 7 2 4 2" xfId="29712"/>
    <cellStyle name="표준 3 3 3 2 7 2 4 3" xfId="46432"/>
    <cellStyle name="표준 3 3 3 2 7 2 5" xfId="16392"/>
    <cellStyle name="표준 3 3 3 2 7 2 5 2" xfId="33132"/>
    <cellStyle name="표준 3 3 3 2 7 2 5 3" xfId="49852"/>
    <cellStyle name="표준 3 3 3 2 7 2 6" xfId="19876"/>
    <cellStyle name="표준 3 3 3 2 7 2 7" xfId="36192"/>
    <cellStyle name="표준 3 3 3 2 7 3" xfId="4852"/>
    <cellStyle name="표준 3 3 3 2 7 3 2" xfId="21592"/>
    <cellStyle name="표준 3 3 3 2 7 3 3" xfId="38312"/>
    <cellStyle name="표준 3 3 3 2 7 4" xfId="8272"/>
    <cellStyle name="표준 3 3 3 2 7 4 2" xfId="25012"/>
    <cellStyle name="표준 3 3 3 2 7 4 3" xfId="41732"/>
    <cellStyle name="표준 3 3 3 2 7 5" xfId="11692"/>
    <cellStyle name="표준 3 3 3 2 7 5 2" xfId="28432"/>
    <cellStyle name="표준 3 3 3 2 7 5 3" xfId="45152"/>
    <cellStyle name="표준 3 3 3 2 7 6" xfId="15112"/>
    <cellStyle name="표준 3 3 3 2 7 6 2" xfId="31852"/>
    <cellStyle name="표준 3 3 3 2 7 6 3" xfId="48572"/>
    <cellStyle name="표준 3 3 3 2 7 7" xfId="18596"/>
    <cellStyle name="표준 3 3 3 2 7 8" xfId="34912"/>
    <cellStyle name="표준 3 3 3 2 8" xfId="1872"/>
    <cellStyle name="표준 3 3 3 2 8 2" xfId="5272"/>
    <cellStyle name="표준 3 3 3 2 8 2 2" xfId="22012"/>
    <cellStyle name="표준 3 3 3 2 8 2 3" xfId="38732"/>
    <cellStyle name="표준 3 3 3 2 8 3" xfId="8692"/>
    <cellStyle name="표준 3 3 3 2 8 3 2" xfId="25432"/>
    <cellStyle name="표준 3 3 3 2 8 3 3" xfId="42152"/>
    <cellStyle name="표준 3 3 3 2 8 4" xfId="12112"/>
    <cellStyle name="표준 3 3 3 2 8 4 2" xfId="28852"/>
    <cellStyle name="표준 3 3 3 2 8 4 3" xfId="45572"/>
    <cellStyle name="표준 3 3 3 2 8 5" xfId="15532"/>
    <cellStyle name="표준 3 3 3 2 8 5 2" xfId="32272"/>
    <cellStyle name="표준 3 3 3 2 8 5 3" xfId="48992"/>
    <cellStyle name="표준 3 3 3 2 8 6" xfId="19016"/>
    <cellStyle name="표준 3 3 3 2 8 7" xfId="35332"/>
    <cellStyle name="표준 3 3 3 2 9" xfId="3152"/>
    <cellStyle name="표준 3 3 3 2 9 2" xfId="6552"/>
    <cellStyle name="표준 3 3 3 2 9 2 2" xfId="23292"/>
    <cellStyle name="표준 3 3 3 2 9 2 3" xfId="40012"/>
    <cellStyle name="표준 3 3 3 2 9 3" xfId="9972"/>
    <cellStyle name="표준 3 3 3 2 9 3 2" xfId="26712"/>
    <cellStyle name="표준 3 3 3 2 9 3 3" xfId="43432"/>
    <cellStyle name="표준 3 3 3 2 9 4" xfId="13392"/>
    <cellStyle name="표준 3 3 3 2 9 4 2" xfId="30132"/>
    <cellStyle name="표준 3 3 3 2 9 4 3" xfId="46852"/>
    <cellStyle name="표준 3 3 3 2 9 5" xfId="16812"/>
    <cellStyle name="표준 3 3 3 2 9 5 2" xfId="33552"/>
    <cellStyle name="표준 3 3 3 2 9 5 3" xfId="50272"/>
    <cellStyle name="표준 3 3 3 2 9 6" xfId="20296"/>
    <cellStyle name="표준 3 3 3 2 9 7" xfId="36612"/>
    <cellStyle name="표준 3 3 3 20" xfId="13835"/>
    <cellStyle name="표준 3 3 3 20 2" xfId="30575"/>
    <cellStyle name="표준 3 3 3 20 3" xfId="47295"/>
    <cellStyle name="표준 3 3 3 21" xfId="17252"/>
    <cellStyle name="표준 3 3 3 21 2" xfId="33992"/>
    <cellStyle name="표준 3 3 3 22" xfId="17272"/>
    <cellStyle name="표준 3 3 3 22 2" xfId="34012"/>
    <cellStyle name="표준 3 3 3 23" xfId="17316"/>
    <cellStyle name="표준 3 3 3 24" xfId="20732"/>
    <cellStyle name="표준 3 3 3 25" xfId="34052"/>
    <cellStyle name="표준 3 3 3 3" xfId="605"/>
    <cellStyle name="표준 3 3 3 3 10" xfId="10452"/>
    <cellStyle name="표준 3 3 3 3 10 2" xfId="27192"/>
    <cellStyle name="표준 3 3 3 3 10 3" xfId="43912"/>
    <cellStyle name="표준 3 3 3 3 11" xfId="13872"/>
    <cellStyle name="표준 3 3 3 3 11 2" xfId="30612"/>
    <cellStyle name="표준 3 3 3 3 11 3" xfId="47332"/>
    <cellStyle name="표준 3 3 3 3 12" xfId="17356"/>
    <cellStyle name="표준 3 3 3 3 13" xfId="34092"/>
    <cellStyle name="표준 3 3 3 3 2" xfId="825"/>
    <cellStyle name="표준 3 3 3 3 2 10" xfId="14092"/>
    <cellStyle name="표준 3 3 3 3 2 10 2" xfId="30832"/>
    <cellStyle name="표준 3 3 3 3 2 10 3" xfId="47552"/>
    <cellStyle name="표준 3 3 3 3 2 11" xfId="17576"/>
    <cellStyle name="표준 3 3 3 3 2 12" xfId="34312"/>
    <cellStyle name="표준 3 3 3 3 2 2" xfId="1292"/>
    <cellStyle name="표준 3 3 3 3 2 2 2" xfId="2572"/>
    <cellStyle name="표준 3 3 3 3 2 2 2 2" xfId="5972"/>
    <cellStyle name="표준 3 3 3 3 2 2 2 2 2" xfId="22712"/>
    <cellStyle name="표준 3 3 3 3 2 2 2 2 3" xfId="39432"/>
    <cellStyle name="표준 3 3 3 3 2 2 2 3" xfId="9392"/>
    <cellStyle name="표준 3 3 3 3 2 2 2 3 2" xfId="26132"/>
    <cellStyle name="표준 3 3 3 3 2 2 2 3 3" xfId="42852"/>
    <cellStyle name="표준 3 3 3 3 2 2 2 4" xfId="12812"/>
    <cellStyle name="표준 3 3 3 3 2 2 2 4 2" xfId="29552"/>
    <cellStyle name="표준 3 3 3 3 2 2 2 4 3" xfId="46272"/>
    <cellStyle name="표준 3 3 3 3 2 2 2 5" xfId="16232"/>
    <cellStyle name="표준 3 3 3 3 2 2 2 5 2" xfId="32972"/>
    <cellStyle name="표준 3 3 3 3 2 2 2 5 3" xfId="49692"/>
    <cellStyle name="표준 3 3 3 3 2 2 2 6" xfId="19716"/>
    <cellStyle name="표준 3 3 3 3 2 2 2 7" xfId="36032"/>
    <cellStyle name="표준 3 3 3 3 2 2 3" xfId="4692"/>
    <cellStyle name="표준 3 3 3 3 2 2 3 2" xfId="21432"/>
    <cellStyle name="표준 3 3 3 3 2 2 3 3" xfId="38152"/>
    <cellStyle name="표준 3 3 3 3 2 2 4" xfId="8112"/>
    <cellStyle name="표준 3 3 3 3 2 2 4 2" xfId="24852"/>
    <cellStyle name="표준 3 3 3 3 2 2 4 3" xfId="41572"/>
    <cellStyle name="표준 3 3 3 3 2 2 5" xfId="11532"/>
    <cellStyle name="표준 3 3 3 3 2 2 5 2" xfId="28272"/>
    <cellStyle name="표준 3 3 3 3 2 2 5 3" xfId="44992"/>
    <cellStyle name="표준 3 3 3 3 2 2 6" xfId="14952"/>
    <cellStyle name="표준 3 3 3 3 2 2 6 2" xfId="31692"/>
    <cellStyle name="표준 3 3 3 3 2 2 6 3" xfId="48412"/>
    <cellStyle name="표준 3 3 3 3 2 2 7" xfId="18436"/>
    <cellStyle name="표준 3 3 3 3 2 2 8" xfId="34752"/>
    <cellStyle name="표준 3 3 3 3 2 3" xfId="1692"/>
    <cellStyle name="표준 3 3 3 3 2 3 2" xfId="2972"/>
    <cellStyle name="표준 3 3 3 3 2 3 2 2" xfId="6372"/>
    <cellStyle name="표준 3 3 3 3 2 3 2 2 2" xfId="23112"/>
    <cellStyle name="표준 3 3 3 3 2 3 2 2 3" xfId="39832"/>
    <cellStyle name="표준 3 3 3 3 2 3 2 3" xfId="9792"/>
    <cellStyle name="표준 3 3 3 3 2 3 2 3 2" xfId="26532"/>
    <cellStyle name="표준 3 3 3 3 2 3 2 3 3" xfId="43252"/>
    <cellStyle name="표준 3 3 3 3 2 3 2 4" xfId="13212"/>
    <cellStyle name="표준 3 3 3 3 2 3 2 4 2" xfId="29952"/>
    <cellStyle name="표준 3 3 3 3 2 3 2 4 3" xfId="46672"/>
    <cellStyle name="표준 3 3 3 3 2 3 2 5" xfId="16632"/>
    <cellStyle name="표준 3 3 3 3 2 3 2 5 2" xfId="33372"/>
    <cellStyle name="표준 3 3 3 3 2 3 2 5 3" xfId="50092"/>
    <cellStyle name="표준 3 3 3 3 2 3 2 6" xfId="20116"/>
    <cellStyle name="표준 3 3 3 3 2 3 2 7" xfId="36432"/>
    <cellStyle name="표준 3 3 3 3 2 3 3" xfId="5092"/>
    <cellStyle name="표준 3 3 3 3 2 3 3 2" xfId="21832"/>
    <cellStyle name="표준 3 3 3 3 2 3 3 3" xfId="38552"/>
    <cellStyle name="표준 3 3 3 3 2 3 4" xfId="8512"/>
    <cellStyle name="표준 3 3 3 3 2 3 4 2" xfId="25252"/>
    <cellStyle name="표준 3 3 3 3 2 3 4 3" xfId="41972"/>
    <cellStyle name="표준 3 3 3 3 2 3 5" xfId="11932"/>
    <cellStyle name="표준 3 3 3 3 2 3 5 2" xfId="28672"/>
    <cellStyle name="표준 3 3 3 3 2 3 5 3" xfId="45392"/>
    <cellStyle name="표준 3 3 3 3 2 3 6" xfId="15352"/>
    <cellStyle name="표준 3 3 3 3 2 3 6 2" xfId="32092"/>
    <cellStyle name="표준 3 3 3 3 2 3 6 3" xfId="48812"/>
    <cellStyle name="표준 3 3 3 3 2 3 7" xfId="18836"/>
    <cellStyle name="표준 3 3 3 3 2 3 8" xfId="35152"/>
    <cellStyle name="표준 3 3 3 3 2 4" xfId="2112"/>
    <cellStyle name="표준 3 3 3 3 2 4 2" xfId="5512"/>
    <cellStyle name="표준 3 3 3 3 2 4 2 2" xfId="22252"/>
    <cellStyle name="표준 3 3 3 3 2 4 2 3" xfId="38972"/>
    <cellStyle name="표준 3 3 3 3 2 4 3" xfId="8932"/>
    <cellStyle name="표준 3 3 3 3 2 4 3 2" xfId="25672"/>
    <cellStyle name="표준 3 3 3 3 2 4 3 3" xfId="42392"/>
    <cellStyle name="표준 3 3 3 3 2 4 4" xfId="12352"/>
    <cellStyle name="표준 3 3 3 3 2 4 4 2" xfId="29092"/>
    <cellStyle name="표준 3 3 3 3 2 4 4 3" xfId="45812"/>
    <cellStyle name="표준 3 3 3 3 2 4 5" xfId="15772"/>
    <cellStyle name="표준 3 3 3 3 2 4 5 2" xfId="32512"/>
    <cellStyle name="표준 3 3 3 3 2 4 5 3" xfId="49232"/>
    <cellStyle name="표준 3 3 3 3 2 4 6" xfId="19256"/>
    <cellStyle name="표준 3 3 3 3 2 4 7" xfId="35572"/>
    <cellStyle name="표준 3 3 3 3 2 5" xfId="3432"/>
    <cellStyle name="표준 3 3 3 3 2 5 2" xfId="6832"/>
    <cellStyle name="표준 3 3 3 3 2 5 2 2" xfId="23572"/>
    <cellStyle name="표준 3 3 3 3 2 5 2 3" xfId="40292"/>
    <cellStyle name="표준 3 3 3 3 2 5 3" xfId="10252"/>
    <cellStyle name="표준 3 3 3 3 2 5 3 2" xfId="26992"/>
    <cellStyle name="표준 3 3 3 3 2 5 3 3" xfId="43712"/>
    <cellStyle name="표준 3 3 3 3 2 5 4" xfId="13672"/>
    <cellStyle name="표준 3 3 3 3 2 5 4 2" xfId="30412"/>
    <cellStyle name="표준 3 3 3 3 2 5 4 3" xfId="47132"/>
    <cellStyle name="표준 3 3 3 3 2 5 5" xfId="17092"/>
    <cellStyle name="표준 3 3 3 3 2 5 5 2" xfId="33832"/>
    <cellStyle name="표준 3 3 3 3 2 5 5 3" xfId="50552"/>
    <cellStyle name="표준 3 3 3 3 2 5 6" xfId="20576"/>
    <cellStyle name="표준 3 3 3 3 2 5 7" xfId="36892"/>
    <cellStyle name="표준 3 3 3 3 2 6" xfId="4252"/>
    <cellStyle name="표준 3 3 3 3 2 6 2" xfId="7672"/>
    <cellStyle name="표준 3 3 3 3 2 6 2 2" xfId="24412"/>
    <cellStyle name="표준 3 3 3 3 2 6 2 3" xfId="41132"/>
    <cellStyle name="표준 3 3 3 3 2 6 3" xfId="11092"/>
    <cellStyle name="표준 3 3 3 3 2 6 3 2" xfId="27832"/>
    <cellStyle name="표준 3 3 3 3 2 6 3 3" xfId="44552"/>
    <cellStyle name="표준 3 3 3 3 2 6 4" xfId="14512"/>
    <cellStyle name="표준 3 3 3 3 2 6 4 2" xfId="31252"/>
    <cellStyle name="표준 3 3 3 3 2 6 4 3" xfId="47972"/>
    <cellStyle name="표준 3 3 3 3 2 6 5" xfId="17996"/>
    <cellStyle name="표준 3 3 3 3 2 6 6" xfId="37712"/>
    <cellStyle name="표준 3 3 3 3 2 7" xfId="3852"/>
    <cellStyle name="표준 3 3 3 3 2 7 2" xfId="20992"/>
    <cellStyle name="표준 3 3 3 3 2 7 3" xfId="37312"/>
    <cellStyle name="표준 3 3 3 3 2 8" xfId="7252"/>
    <cellStyle name="표준 3 3 3 3 2 8 2" xfId="23992"/>
    <cellStyle name="표준 3 3 3 3 2 8 3" xfId="40712"/>
    <cellStyle name="표준 3 3 3 3 2 9" xfId="10672"/>
    <cellStyle name="표준 3 3 3 3 2 9 2" xfId="27412"/>
    <cellStyle name="표준 3 3 3 3 2 9 3" xfId="44132"/>
    <cellStyle name="표준 3 3 3 3 3" xfId="1132"/>
    <cellStyle name="표준 3 3 3 3 3 2" xfId="2412"/>
    <cellStyle name="표준 3 3 3 3 3 2 2" xfId="5812"/>
    <cellStyle name="표준 3 3 3 3 3 2 2 2" xfId="22552"/>
    <cellStyle name="표준 3 3 3 3 3 2 2 3" xfId="39272"/>
    <cellStyle name="표준 3 3 3 3 3 2 3" xfId="9232"/>
    <cellStyle name="표준 3 3 3 3 3 2 3 2" xfId="25972"/>
    <cellStyle name="표준 3 3 3 3 3 2 3 3" xfId="42692"/>
    <cellStyle name="표준 3 3 3 3 3 2 4" xfId="12652"/>
    <cellStyle name="표준 3 3 3 3 3 2 4 2" xfId="29392"/>
    <cellStyle name="표준 3 3 3 3 3 2 4 3" xfId="46112"/>
    <cellStyle name="표준 3 3 3 3 3 2 5" xfId="16072"/>
    <cellStyle name="표준 3 3 3 3 3 2 5 2" xfId="32812"/>
    <cellStyle name="표준 3 3 3 3 3 2 5 3" xfId="49532"/>
    <cellStyle name="표준 3 3 3 3 3 2 6" xfId="19556"/>
    <cellStyle name="표준 3 3 3 3 3 2 7" xfId="35872"/>
    <cellStyle name="표준 3 3 3 3 3 3" xfId="4532"/>
    <cellStyle name="표준 3 3 3 3 3 3 2" xfId="21272"/>
    <cellStyle name="표준 3 3 3 3 3 3 3" xfId="37992"/>
    <cellStyle name="표준 3 3 3 3 3 4" xfId="7952"/>
    <cellStyle name="표준 3 3 3 3 3 4 2" xfId="24692"/>
    <cellStyle name="표준 3 3 3 3 3 4 3" xfId="41412"/>
    <cellStyle name="표준 3 3 3 3 3 5" xfId="11372"/>
    <cellStyle name="표준 3 3 3 3 3 5 2" xfId="28112"/>
    <cellStyle name="표준 3 3 3 3 3 5 3" xfId="44832"/>
    <cellStyle name="표준 3 3 3 3 3 6" xfId="14792"/>
    <cellStyle name="표준 3 3 3 3 3 6 2" xfId="31532"/>
    <cellStyle name="표준 3 3 3 3 3 6 3" xfId="48252"/>
    <cellStyle name="표준 3 3 3 3 3 7" xfId="18276"/>
    <cellStyle name="표준 3 3 3 3 3 8" xfId="34592"/>
    <cellStyle name="표준 3 3 3 3 4" xfId="1472"/>
    <cellStyle name="표준 3 3 3 3 4 2" xfId="2752"/>
    <cellStyle name="표준 3 3 3 3 4 2 2" xfId="6152"/>
    <cellStyle name="표준 3 3 3 3 4 2 2 2" xfId="22892"/>
    <cellStyle name="표준 3 3 3 3 4 2 2 3" xfId="39612"/>
    <cellStyle name="표준 3 3 3 3 4 2 3" xfId="9572"/>
    <cellStyle name="표준 3 3 3 3 4 2 3 2" xfId="26312"/>
    <cellStyle name="표준 3 3 3 3 4 2 3 3" xfId="43032"/>
    <cellStyle name="표준 3 3 3 3 4 2 4" xfId="12992"/>
    <cellStyle name="표준 3 3 3 3 4 2 4 2" xfId="29732"/>
    <cellStyle name="표준 3 3 3 3 4 2 4 3" xfId="46452"/>
    <cellStyle name="표준 3 3 3 3 4 2 5" xfId="16412"/>
    <cellStyle name="표준 3 3 3 3 4 2 5 2" xfId="33152"/>
    <cellStyle name="표준 3 3 3 3 4 2 5 3" xfId="49872"/>
    <cellStyle name="표준 3 3 3 3 4 2 6" xfId="19896"/>
    <cellStyle name="표준 3 3 3 3 4 2 7" xfId="36212"/>
    <cellStyle name="표준 3 3 3 3 4 3" xfId="4872"/>
    <cellStyle name="표준 3 3 3 3 4 3 2" xfId="21612"/>
    <cellStyle name="표준 3 3 3 3 4 3 3" xfId="38332"/>
    <cellStyle name="표준 3 3 3 3 4 4" xfId="8292"/>
    <cellStyle name="표준 3 3 3 3 4 4 2" xfId="25032"/>
    <cellStyle name="표준 3 3 3 3 4 4 3" xfId="41752"/>
    <cellStyle name="표준 3 3 3 3 4 5" xfId="11712"/>
    <cellStyle name="표준 3 3 3 3 4 5 2" xfId="28452"/>
    <cellStyle name="표준 3 3 3 3 4 5 3" xfId="45172"/>
    <cellStyle name="표준 3 3 3 3 4 6" xfId="15132"/>
    <cellStyle name="표준 3 3 3 3 4 6 2" xfId="31872"/>
    <cellStyle name="표준 3 3 3 3 4 6 3" xfId="48592"/>
    <cellStyle name="표준 3 3 3 3 4 7" xfId="18616"/>
    <cellStyle name="표준 3 3 3 3 4 8" xfId="34932"/>
    <cellStyle name="표준 3 3 3 3 5" xfId="1892"/>
    <cellStyle name="표준 3 3 3 3 5 2" xfId="5292"/>
    <cellStyle name="표준 3 3 3 3 5 2 2" xfId="22032"/>
    <cellStyle name="표준 3 3 3 3 5 2 3" xfId="38752"/>
    <cellStyle name="표준 3 3 3 3 5 3" xfId="8712"/>
    <cellStyle name="표준 3 3 3 3 5 3 2" xfId="25452"/>
    <cellStyle name="표준 3 3 3 3 5 3 3" xfId="42172"/>
    <cellStyle name="표준 3 3 3 3 5 4" xfId="12132"/>
    <cellStyle name="표준 3 3 3 3 5 4 2" xfId="28872"/>
    <cellStyle name="표준 3 3 3 3 5 4 3" xfId="45592"/>
    <cellStyle name="표준 3 3 3 3 5 5" xfId="15552"/>
    <cellStyle name="표준 3 3 3 3 5 5 2" xfId="32292"/>
    <cellStyle name="표준 3 3 3 3 5 5 3" xfId="49012"/>
    <cellStyle name="표준 3 3 3 3 5 6" xfId="19036"/>
    <cellStyle name="표준 3 3 3 3 5 7" xfId="35352"/>
    <cellStyle name="표준 3 3 3 3 6" xfId="3212"/>
    <cellStyle name="표준 3 3 3 3 6 2" xfId="6612"/>
    <cellStyle name="표준 3 3 3 3 6 2 2" xfId="23352"/>
    <cellStyle name="표준 3 3 3 3 6 2 3" xfId="40072"/>
    <cellStyle name="표준 3 3 3 3 6 3" xfId="10032"/>
    <cellStyle name="표준 3 3 3 3 6 3 2" xfId="26772"/>
    <cellStyle name="표준 3 3 3 3 6 3 3" xfId="43492"/>
    <cellStyle name="표준 3 3 3 3 6 4" xfId="13452"/>
    <cellStyle name="표준 3 3 3 3 6 4 2" xfId="30192"/>
    <cellStyle name="표준 3 3 3 3 6 4 3" xfId="46912"/>
    <cellStyle name="표준 3 3 3 3 6 5" xfId="16872"/>
    <cellStyle name="표준 3 3 3 3 6 5 2" xfId="33612"/>
    <cellStyle name="표준 3 3 3 3 6 5 3" xfId="50332"/>
    <cellStyle name="표준 3 3 3 3 6 6" xfId="20356"/>
    <cellStyle name="표준 3 3 3 3 6 7" xfId="36672"/>
    <cellStyle name="표준 3 3 3 3 7" xfId="4032"/>
    <cellStyle name="표준 3 3 3 3 7 2" xfId="7452"/>
    <cellStyle name="표준 3 3 3 3 7 2 2" xfId="24192"/>
    <cellStyle name="표준 3 3 3 3 7 2 3" xfId="40912"/>
    <cellStyle name="표준 3 3 3 3 7 3" xfId="10872"/>
    <cellStyle name="표준 3 3 3 3 7 3 2" xfId="27612"/>
    <cellStyle name="표준 3 3 3 3 7 3 3" xfId="44332"/>
    <cellStyle name="표준 3 3 3 3 7 4" xfId="14292"/>
    <cellStyle name="표준 3 3 3 3 7 4 2" xfId="31032"/>
    <cellStyle name="표준 3 3 3 3 7 4 3" xfId="47752"/>
    <cellStyle name="표준 3 3 3 3 7 5" xfId="17776"/>
    <cellStyle name="표준 3 3 3 3 7 6" xfId="37492"/>
    <cellStyle name="표준 3 3 3 3 8" xfId="3632"/>
    <cellStyle name="표준 3 3 3 3 8 2" xfId="20772"/>
    <cellStyle name="표준 3 3 3 3 8 3" xfId="37092"/>
    <cellStyle name="표준 3 3 3 3 9" xfId="7032"/>
    <cellStyle name="표준 3 3 3 3 9 2" xfId="23772"/>
    <cellStyle name="표준 3 3 3 3 9 3" xfId="40492"/>
    <cellStyle name="표준 3 3 3 4" xfId="625"/>
    <cellStyle name="표준 3 3 3 4 10" xfId="10472"/>
    <cellStyle name="표준 3 3 3 4 10 2" xfId="27212"/>
    <cellStyle name="표준 3 3 3 4 10 3" xfId="43932"/>
    <cellStyle name="표준 3 3 3 4 11" xfId="13892"/>
    <cellStyle name="표준 3 3 3 4 11 2" xfId="30632"/>
    <cellStyle name="표준 3 3 3 4 11 3" xfId="47352"/>
    <cellStyle name="표준 3 3 3 4 12" xfId="17376"/>
    <cellStyle name="표준 3 3 3 4 13" xfId="34112"/>
    <cellStyle name="표준 3 3 3 4 2" xfId="845"/>
    <cellStyle name="표준 3 3 3 4 2 10" xfId="14112"/>
    <cellStyle name="표준 3 3 3 4 2 10 2" xfId="30852"/>
    <cellStyle name="표준 3 3 3 4 2 10 3" xfId="47572"/>
    <cellStyle name="표준 3 3 3 4 2 11" xfId="17596"/>
    <cellStyle name="표준 3 3 3 4 2 12" xfId="34332"/>
    <cellStyle name="표준 3 3 3 4 2 2" xfId="1312"/>
    <cellStyle name="표준 3 3 3 4 2 2 2" xfId="2592"/>
    <cellStyle name="표준 3 3 3 4 2 2 2 2" xfId="5992"/>
    <cellStyle name="표준 3 3 3 4 2 2 2 2 2" xfId="22732"/>
    <cellStyle name="표준 3 3 3 4 2 2 2 2 3" xfId="39452"/>
    <cellStyle name="표준 3 3 3 4 2 2 2 3" xfId="9412"/>
    <cellStyle name="표준 3 3 3 4 2 2 2 3 2" xfId="26152"/>
    <cellStyle name="표준 3 3 3 4 2 2 2 3 3" xfId="42872"/>
    <cellStyle name="표준 3 3 3 4 2 2 2 4" xfId="12832"/>
    <cellStyle name="표준 3 3 3 4 2 2 2 4 2" xfId="29572"/>
    <cellStyle name="표준 3 3 3 4 2 2 2 4 3" xfId="46292"/>
    <cellStyle name="표준 3 3 3 4 2 2 2 5" xfId="16252"/>
    <cellStyle name="표준 3 3 3 4 2 2 2 5 2" xfId="32992"/>
    <cellStyle name="표준 3 3 3 4 2 2 2 5 3" xfId="49712"/>
    <cellStyle name="표준 3 3 3 4 2 2 2 6" xfId="19736"/>
    <cellStyle name="표준 3 3 3 4 2 2 2 7" xfId="36052"/>
    <cellStyle name="표준 3 3 3 4 2 2 3" xfId="4712"/>
    <cellStyle name="표준 3 3 3 4 2 2 3 2" xfId="21452"/>
    <cellStyle name="표준 3 3 3 4 2 2 3 3" xfId="38172"/>
    <cellStyle name="표준 3 3 3 4 2 2 4" xfId="8132"/>
    <cellStyle name="표준 3 3 3 4 2 2 4 2" xfId="24872"/>
    <cellStyle name="표준 3 3 3 4 2 2 4 3" xfId="41592"/>
    <cellStyle name="표준 3 3 3 4 2 2 5" xfId="11552"/>
    <cellStyle name="표준 3 3 3 4 2 2 5 2" xfId="28292"/>
    <cellStyle name="표준 3 3 3 4 2 2 5 3" xfId="45012"/>
    <cellStyle name="표준 3 3 3 4 2 2 6" xfId="14972"/>
    <cellStyle name="표준 3 3 3 4 2 2 6 2" xfId="31712"/>
    <cellStyle name="표준 3 3 3 4 2 2 6 3" xfId="48432"/>
    <cellStyle name="표준 3 3 3 4 2 2 7" xfId="18456"/>
    <cellStyle name="표준 3 3 3 4 2 2 8" xfId="34772"/>
    <cellStyle name="표준 3 3 3 4 2 3" xfId="1712"/>
    <cellStyle name="표준 3 3 3 4 2 3 2" xfId="2992"/>
    <cellStyle name="표준 3 3 3 4 2 3 2 2" xfId="6392"/>
    <cellStyle name="표준 3 3 3 4 2 3 2 2 2" xfId="23132"/>
    <cellStyle name="표준 3 3 3 4 2 3 2 2 3" xfId="39852"/>
    <cellStyle name="표준 3 3 3 4 2 3 2 3" xfId="9812"/>
    <cellStyle name="표준 3 3 3 4 2 3 2 3 2" xfId="26552"/>
    <cellStyle name="표준 3 3 3 4 2 3 2 3 3" xfId="43272"/>
    <cellStyle name="표준 3 3 3 4 2 3 2 4" xfId="13232"/>
    <cellStyle name="표준 3 3 3 4 2 3 2 4 2" xfId="29972"/>
    <cellStyle name="표준 3 3 3 4 2 3 2 4 3" xfId="46692"/>
    <cellStyle name="표준 3 3 3 4 2 3 2 5" xfId="16652"/>
    <cellStyle name="표준 3 3 3 4 2 3 2 5 2" xfId="33392"/>
    <cellStyle name="표준 3 3 3 4 2 3 2 5 3" xfId="50112"/>
    <cellStyle name="표준 3 3 3 4 2 3 2 6" xfId="20136"/>
    <cellStyle name="표준 3 3 3 4 2 3 2 7" xfId="36452"/>
    <cellStyle name="표준 3 3 3 4 2 3 3" xfId="5112"/>
    <cellStyle name="표준 3 3 3 4 2 3 3 2" xfId="21852"/>
    <cellStyle name="표준 3 3 3 4 2 3 3 3" xfId="38572"/>
    <cellStyle name="표준 3 3 3 4 2 3 4" xfId="8532"/>
    <cellStyle name="표준 3 3 3 4 2 3 4 2" xfId="25272"/>
    <cellStyle name="표준 3 3 3 4 2 3 4 3" xfId="41992"/>
    <cellStyle name="표준 3 3 3 4 2 3 5" xfId="11952"/>
    <cellStyle name="표준 3 3 3 4 2 3 5 2" xfId="28692"/>
    <cellStyle name="표준 3 3 3 4 2 3 5 3" xfId="45412"/>
    <cellStyle name="표준 3 3 3 4 2 3 6" xfId="15372"/>
    <cellStyle name="표준 3 3 3 4 2 3 6 2" xfId="32112"/>
    <cellStyle name="표준 3 3 3 4 2 3 6 3" xfId="48832"/>
    <cellStyle name="표준 3 3 3 4 2 3 7" xfId="18856"/>
    <cellStyle name="표준 3 3 3 4 2 3 8" xfId="35172"/>
    <cellStyle name="표준 3 3 3 4 2 4" xfId="2132"/>
    <cellStyle name="표준 3 3 3 4 2 4 2" xfId="5532"/>
    <cellStyle name="표준 3 3 3 4 2 4 2 2" xfId="22272"/>
    <cellStyle name="표준 3 3 3 4 2 4 2 3" xfId="38992"/>
    <cellStyle name="표준 3 3 3 4 2 4 3" xfId="8952"/>
    <cellStyle name="표준 3 3 3 4 2 4 3 2" xfId="25692"/>
    <cellStyle name="표준 3 3 3 4 2 4 3 3" xfId="42412"/>
    <cellStyle name="표준 3 3 3 4 2 4 4" xfId="12372"/>
    <cellStyle name="표준 3 3 3 4 2 4 4 2" xfId="29112"/>
    <cellStyle name="표준 3 3 3 4 2 4 4 3" xfId="45832"/>
    <cellStyle name="표준 3 3 3 4 2 4 5" xfId="15792"/>
    <cellStyle name="표준 3 3 3 4 2 4 5 2" xfId="32532"/>
    <cellStyle name="표준 3 3 3 4 2 4 5 3" xfId="49252"/>
    <cellStyle name="표준 3 3 3 4 2 4 6" xfId="19276"/>
    <cellStyle name="표준 3 3 3 4 2 4 7" xfId="35592"/>
    <cellStyle name="표준 3 3 3 4 2 5" xfId="3452"/>
    <cellStyle name="표준 3 3 3 4 2 5 2" xfId="6852"/>
    <cellStyle name="표준 3 3 3 4 2 5 2 2" xfId="23592"/>
    <cellStyle name="표준 3 3 3 4 2 5 2 3" xfId="40312"/>
    <cellStyle name="표준 3 3 3 4 2 5 3" xfId="10272"/>
    <cellStyle name="표준 3 3 3 4 2 5 3 2" xfId="27012"/>
    <cellStyle name="표준 3 3 3 4 2 5 3 3" xfId="43732"/>
    <cellStyle name="표준 3 3 3 4 2 5 4" xfId="13692"/>
    <cellStyle name="표준 3 3 3 4 2 5 4 2" xfId="30432"/>
    <cellStyle name="표준 3 3 3 4 2 5 4 3" xfId="47152"/>
    <cellStyle name="표준 3 3 3 4 2 5 5" xfId="17112"/>
    <cellStyle name="표준 3 3 3 4 2 5 5 2" xfId="33852"/>
    <cellStyle name="표준 3 3 3 4 2 5 5 3" xfId="50572"/>
    <cellStyle name="표준 3 3 3 4 2 5 6" xfId="20596"/>
    <cellStyle name="표준 3 3 3 4 2 5 7" xfId="36912"/>
    <cellStyle name="표준 3 3 3 4 2 6" xfId="4272"/>
    <cellStyle name="표준 3 3 3 4 2 6 2" xfId="7692"/>
    <cellStyle name="표준 3 3 3 4 2 6 2 2" xfId="24432"/>
    <cellStyle name="표준 3 3 3 4 2 6 2 3" xfId="41152"/>
    <cellStyle name="표준 3 3 3 4 2 6 3" xfId="11112"/>
    <cellStyle name="표준 3 3 3 4 2 6 3 2" xfId="27852"/>
    <cellStyle name="표준 3 3 3 4 2 6 3 3" xfId="44572"/>
    <cellStyle name="표준 3 3 3 4 2 6 4" xfId="14532"/>
    <cellStyle name="표준 3 3 3 4 2 6 4 2" xfId="31272"/>
    <cellStyle name="표준 3 3 3 4 2 6 4 3" xfId="47992"/>
    <cellStyle name="표준 3 3 3 4 2 6 5" xfId="18016"/>
    <cellStyle name="표준 3 3 3 4 2 6 6" xfId="37732"/>
    <cellStyle name="표준 3 3 3 4 2 7" xfId="3872"/>
    <cellStyle name="표준 3 3 3 4 2 7 2" xfId="21012"/>
    <cellStyle name="표준 3 3 3 4 2 7 3" xfId="37332"/>
    <cellStyle name="표준 3 3 3 4 2 8" xfId="7272"/>
    <cellStyle name="표준 3 3 3 4 2 8 2" xfId="24012"/>
    <cellStyle name="표준 3 3 3 4 2 8 3" xfId="40732"/>
    <cellStyle name="표준 3 3 3 4 2 9" xfId="10692"/>
    <cellStyle name="표준 3 3 3 4 2 9 2" xfId="27432"/>
    <cellStyle name="표준 3 3 3 4 2 9 3" xfId="44152"/>
    <cellStyle name="표준 3 3 3 4 3" xfId="1152"/>
    <cellStyle name="표준 3 3 3 4 3 2" xfId="2432"/>
    <cellStyle name="표준 3 3 3 4 3 2 2" xfId="5832"/>
    <cellStyle name="표준 3 3 3 4 3 2 2 2" xfId="22572"/>
    <cellStyle name="표준 3 3 3 4 3 2 2 3" xfId="39292"/>
    <cellStyle name="표준 3 3 3 4 3 2 3" xfId="9252"/>
    <cellStyle name="표준 3 3 3 4 3 2 3 2" xfId="25992"/>
    <cellStyle name="표준 3 3 3 4 3 2 3 3" xfId="42712"/>
    <cellStyle name="표준 3 3 3 4 3 2 4" xfId="12672"/>
    <cellStyle name="표준 3 3 3 4 3 2 4 2" xfId="29412"/>
    <cellStyle name="표준 3 3 3 4 3 2 4 3" xfId="46132"/>
    <cellStyle name="표준 3 3 3 4 3 2 5" xfId="16092"/>
    <cellStyle name="표준 3 3 3 4 3 2 5 2" xfId="32832"/>
    <cellStyle name="표준 3 3 3 4 3 2 5 3" xfId="49552"/>
    <cellStyle name="표준 3 3 3 4 3 2 6" xfId="19576"/>
    <cellStyle name="표준 3 3 3 4 3 2 7" xfId="35892"/>
    <cellStyle name="표준 3 3 3 4 3 3" xfId="4552"/>
    <cellStyle name="표준 3 3 3 4 3 3 2" xfId="21292"/>
    <cellStyle name="표준 3 3 3 4 3 3 3" xfId="38012"/>
    <cellStyle name="표준 3 3 3 4 3 4" xfId="7972"/>
    <cellStyle name="표준 3 3 3 4 3 4 2" xfId="24712"/>
    <cellStyle name="표준 3 3 3 4 3 4 3" xfId="41432"/>
    <cellStyle name="표준 3 3 3 4 3 5" xfId="11392"/>
    <cellStyle name="표준 3 3 3 4 3 5 2" xfId="28132"/>
    <cellStyle name="표준 3 3 3 4 3 5 3" xfId="44852"/>
    <cellStyle name="표준 3 3 3 4 3 6" xfId="14812"/>
    <cellStyle name="표준 3 3 3 4 3 6 2" xfId="31552"/>
    <cellStyle name="표준 3 3 3 4 3 6 3" xfId="48272"/>
    <cellStyle name="표준 3 3 3 4 3 7" xfId="18296"/>
    <cellStyle name="표준 3 3 3 4 3 8" xfId="34612"/>
    <cellStyle name="표준 3 3 3 4 4" xfId="1492"/>
    <cellStyle name="표준 3 3 3 4 4 2" xfId="2772"/>
    <cellStyle name="표준 3 3 3 4 4 2 2" xfId="6172"/>
    <cellStyle name="표준 3 3 3 4 4 2 2 2" xfId="22912"/>
    <cellStyle name="표준 3 3 3 4 4 2 2 3" xfId="39632"/>
    <cellStyle name="표준 3 3 3 4 4 2 3" xfId="9592"/>
    <cellStyle name="표준 3 3 3 4 4 2 3 2" xfId="26332"/>
    <cellStyle name="표준 3 3 3 4 4 2 3 3" xfId="43052"/>
    <cellStyle name="표준 3 3 3 4 4 2 4" xfId="13012"/>
    <cellStyle name="표준 3 3 3 4 4 2 4 2" xfId="29752"/>
    <cellStyle name="표준 3 3 3 4 4 2 4 3" xfId="46472"/>
    <cellStyle name="표준 3 3 3 4 4 2 5" xfId="16432"/>
    <cellStyle name="표준 3 3 3 4 4 2 5 2" xfId="33172"/>
    <cellStyle name="표준 3 3 3 4 4 2 5 3" xfId="49892"/>
    <cellStyle name="표준 3 3 3 4 4 2 6" xfId="19916"/>
    <cellStyle name="표준 3 3 3 4 4 2 7" xfId="36232"/>
    <cellStyle name="표준 3 3 3 4 4 3" xfId="4892"/>
    <cellStyle name="표준 3 3 3 4 4 3 2" xfId="21632"/>
    <cellStyle name="표준 3 3 3 4 4 3 3" xfId="38352"/>
    <cellStyle name="표준 3 3 3 4 4 4" xfId="8312"/>
    <cellStyle name="표준 3 3 3 4 4 4 2" xfId="25052"/>
    <cellStyle name="표준 3 3 3 4 4 4 3" xfId="41772"/>
    <cellStyle name="표준 3 3 3 4 4 5" xfId="11732"/>
    <cellStyle name="표준 3 3 3 4 4 5 2" xfId="28472"/>
    <cellStyle name="표준 3 3 3 4 4 5 3" xfId="45192"/>
    <cellStyle name="표준 3 3 3 4 4 6" xfId="15152"/>
    <cellStyle name="표준 3 3 3 4 4 6 2" xfId="31892"/>
    <cellStyle name="표준 3 3 3 4 4 6 3" xfId="48612"/>
    <cellStyle name="표준 3 3 3 4 4 7" xfId="18636"/>
    <cellStyle name="표준 3 3 3 4 4 8" xfId="34952"/>
    <cellStyle name="표준 3 3 3 4 5" xfId="1912"/>
    <cellStyle name="표준 3 3 3 4 5 2" xfId="5312"/>
    <cellStyle name="표준 3 3 3 4 5 2 2" xfId="22052"/>
    <cellStyle name="표준 3 3 3 4 5 2 3" xfId="38772"/>
    <cellStyle name="표준 3 3 3 4 5 3" xfId="8732"/>
    <cellStyle name="표준 3 3 3 4 5 3 2" xfId="25472"/>
    <cellStyle name="표준 3 3 3 4 5 3 3" xfId="42192"/>
    <cellStyle name="표준 3 3 3 4 5 4" xfId="12152"/>
    <cellStyle name="표준 3 3 3 4 5 4 2" xfId="28892"/>
    <cellStyle name="표준 3 3 3 4 5 4 3" xfId="45612"/>
    <cellStyle name="표준 3 3 3 4 5 5" xfId="15572"/>
    <cellStyle name="표준 3 3 3 4 5 5 2" xfId="32312"/>
    <cellStyle name="표준 3 3 3 4 5 5 3" xfId="49032"/>
    <cellStyle name="표준 3 3 3 4 5 6" xfId="19056"/>
    <cellStyle name="표준 3 3 3 4 5 7" xfId="35372"/>
    <cellStyle name="표준 3 3 3 4 6" xfId="3232"/>
    <cellStyle name="표준 3 3 3 4 6 2" xfId="6632"/>
    <cellStyle name="표준 3 3 3 4 6 2 2" xfId="23372"/>
    <cellStyle name="표준 3 3 3 4 6 2 3" xfId="40092"/>
    <cellStyle name="표준 3 3 3 4 6 3" xfId="10052"/>
    <cellStyle name="표준 3 3 3 4 6 3 2" xfId="26792"/>
    <cellStyle name="표준 3 3 3 4 6 3 3" xfId="43512"/>
    <cellStyle name="표준 3 3 3 4 6 4" xfId="13472"/>
    <cellStyle name="표준 3 3 3 4 6 4 2" xfId="30212"/>
    <cellStyle name="표준 3 3 3 4 6 4 3" xfId="46932"/>
    <cellStyle name="표준 3 3 3 4 6 5" xfId="16892"/>
    <cellStyle name="표준 3 3 3 4 6 5 2" xfId="33632"/>
    <cellStyle name="표준 3 3 3 4 6 5 3" xfId="50352"/>
    <cellStyle name="표준 3 3 3 4 6 6" xfId="20376"/>
    <cellStyle name="표준 3 3 3 4 6 7" xfId="36692"/>
    <cellStyle name="표준 3 3 3 4 7" xfId="4052"/>
    <cellStyle name="표준 3 3 3 4 7 2" xfId="7472"/>
    <cellStyle name="표준 3 3 3 4 7 2 2" xfId="24212"/>
    <cellStyle name="표준 3 3 3 4 7 2 3" xfId="40932"/>
    <cellStyle name="표준 3 3 3 4 7 3" xfId="10892"/>
    <cellStyle name="표준 3 3 3 4 7 3 2" xfId="27632"/>
    <cellStyle name="표준 3 3 3 4 7 3 3" xfId="44352"/>
    <cellStyle name="표준 3 3 3 4 7 4" xfId="14312"/>
    <cellStyle name="표준 3 3 3 4 7 4 2" xfId="31052"/>
    <cellStyle name="표준 3 3 3 4 7 4 3" xfId="47772"/>
    <cellStyle name="표준 3 3 3 4 7 5" xfId="17796"/>
    <cellStyle name="표준 3 3 3 4 7 6" xfId="37512"/>
    <cellStyle name="표준 3 3 3 4 8" xfId="3652"/>
    <cellStyle name="표준 3 3 3 4 8 2" xfId="20792"/>
    <cellStyle name="표준 3 3 3 4 8 3" xfId="37112"/>
    <cellStyle name="표준 3 3 3 4 9" xfId="7052"/>
    <cellStyle name="표준 3 3 3 4 9 2" xfId="23792"/>
    <cellStyle name="표준 3 3 3 4 9 3" xfId="40512"/>
    <cellStyle name="표준 3 3 3 5" xfId="645"/>
    <cellStyle name="표준 3 3 3 5 10" xfId="10492"/>
    <cellStyle name="표준 3 3 3 5 10 2" xfId="27232"/>
    <cellStyle name="표준 3 3 3 5 10 3" xfId="43952"/>
    <cellStyle name="표준 3 3 3 5 11" xfId="13912"/>
    <cellStyle name="표준 3 3 3 5 11 2" xfId="30652"/>
    <cellStyle name="표준 3 3 3 5 11 3" xfId="47372"/>
    <cellStyle name="표준 3 3 3 5 12" xfId="17396"/>
    <cellStyle name="표준 3 3 3 5 13" xfId="34132"/>
    <cellStyle name="표준 3 3 3 5 2" xfId="865"/>
    <cellStyle name="표준 3 3 3 5 2 10" xfId="14132"/>
    <cellStyle name="표준 3 3 3 5 2 10 2" xfId="30872"/>
    <cellStyle name="표준 3 3 3 5 2 10 3" xfId="47592"/>
    <cellStyle name="표준 3 3 3 5 2 11" xfId="17616"/>
    <cellStyle name="표준 3 3 3 5 2 12" xfId="34352"/>
    <cellStyle name="표준 3 3 3 5 2 2" xfId="1332"/>
    <cellStyle name="표준 3 3 3 5 2 2 2" xfId="2612"/>
    <cellStyle name="표준 3 3 3 5 2 2 2 2" xfId="6012"/>
    <cellStyle name="표준 3 3 3 5 2 2 2 2 2" xfId="22752"/>
    <cellStyle name="표준 3 3 3 5 2 2 2 2 3" xfId="39472"/>
    <cellStyle name="표준 3 3 3 5 2 2 2 3" xfId="9432"/>
    <cellStyle name="표준 3 3 3 5 2 2 2 3 2" xfId="26172"/>
    <cellStyle name="표준 3 3 3 5 2 2 2 3 3" xfId="42892"/>
    <cellStyle name="표준 3 3 3 5 2 2 2 4" xfId="12852"/>
    <cellStyle name="표준 3 3 3 5 2 2 2 4 2" xfId="29592"/>
    <cellStyle name="표준 3 3 3 5 2 2 2 4 3" xfId="46312"/>
    <cellStyle name="표준 3 3 3 5 2 2 2 5" xfId="16272"/>
    <cellStyle name="표준 3 3 3 5 2 2 2 5 2" xfId="33012"/>
    <cellStyle name="표준 3 3 3 5 2 2 2 5 3" xfId="49732"/>
    <cellStyle name="표준 3 3 3 5 2 2 2 6" xfId="19756"/>
    <cellStyle name="표준 3 3 3 5 2 2 2 7" xfId="36072"/>
    <cellStyle name="표준 3 3 3 5 2 2 3" xfId="4732"/>
    <cellStyle name="표준 3 3 3 5 2 2 3 2" xfId="21472"/>
    <cellStyle name="표준 3 3 3 5 2 2 3 3" xfId="38192"/>
    <cellStyle name="표준 3 3 3 5 2 2 4" xfId="8152"/>
    <cellStyle name="표준 3 3 3 5 2 2 4 2" xfId="24892"/>
    <cellStyle name="표준 3 3 3 5 2 2 4 3" xfId="41612"/>
    <cellStyle name="표준 3 3 3 5 2 2 5" xfId="11572"/>
    <cellStyle name="표준 3 3 3 5 2 2 5 2" xfId="28312"/>
    <cellStyle name="표준 3 3 3 5 2 2 5 3" xfId="45032"/>
    <cellStyle name="표준 3 3 3 5 2 2 6" xfId="14992"/>
    <cellStyle name="표준 3 3 3 5 2 2 6 2" xfId="31732"/>
    <cellStyle name="표준 3 3 3 5 2 2 6 3" xfId="48452"/>
    <cellStyle name="표준 3 3 3 5 2 2 7" xfId="18476"/>
    <cellStyle name="표준 3 3 3 5 2 2 8" xfId="34792"/>
    <cellStyle name="표준 3 3 3 5 2 3" xfId="1732"/>
    <cellStyle name="표준 3 3 3 5 2 3 2" xfId="3012"/>
    <cellStyle name="표준 3 3 3 5 2 3 2 2" xfId="6412"/>
    <cellStyle name="표준 3 3 3 5 2 3 2 2 2" xfId="23152"/>
    <cellStyle name="표준 3 3 3 5 2 3 2 2 3" xfId="39872"/>
    <cellStyle name="표준 3 3 3 5 2 3 2 3" xfId="9832"/>
    <cellStyle name="표준 3 3 3 5 2 3 2 3 2" xfId="26572"/>
    <cellStyle name="표준 3 3 3 5 2 3 2 3 3" xfId="43292"/>
    <cellStyle name="표준 3 3 3 5 2 3 2 4" xfId="13252"/>
    <cellStyle name="표준 3 3 3 5 2 3 2 4 2" xfId="29992"/>
    <cellStyle name="표준 3 3 3 5 2 3 2 4 3" xfId="46712"/>
    <cellStyle name="표준 3 3 3 5 2 3 2 5" xfId="16672"/>
    <cellStyle name="표준 3 3 3 5 2 3 2 5 2" xfId="33412"/>
    <cellStyle name="표준 3 3 3 5 2 3 2 5 3" xfId="50132"/>
    <cellStyle name="표준 3 3 3 5 2 3 2 6" xfId="20156"/>
    <cellStyle name="표준 3 3 3 5 2 3 2 7" xfId="36472"/>
    <cellStyle name="표준 3 3 3 5 2 3 3" xfId="5132"/>
    <cellStyle name="표준 3 3 3 5 2 3 3 2" xfId="21872"/>
    <cellStyle name="표준 3 3 3 5 2 3 3 3" xfId="38592"/>
    <cellStyle name="표준 3 3 3 5 2 3 4" xfId="8552"/>
    <cellStyle name="표준 3 3 3 5 2 3 4 2" xfId="25292"/>
    <cellStyle name="표준 3 3 3 5 2 3 4 3" xfId="42012"/>
    <cellStyle name="표준 3 3 3 5 2 3 5" xfId="11972"/>
    <cellStyle name="표준 3 3 3 5 2 3 5 2" xfId="28712"/>
    <cellStyle name="표준 3 3 3 5 2 3 5 3" xfId="45432"/>
    <cellStyle name="표준 3 3 3 5 2 3 6" xfId="15392"/>
    <cellStyle name="표준 3 3 3 5 2 3 6 2" xfId="32132"/>
    <cellStyle name="표준 3 3 3 5 2 3 6 3" xfId="48852"/>
    <cellStyle name="표준 3 3 3 5 2 3 7" xfId="18876"/>
    <cellStyle name="표준 3 3 3 5 2 3 8" xfId="35192"/>
    <cellStyle name="표준 3 3 3 5 2 4" xfId="2152"/>
    <cellStyle name="표준 3 3 3 5 2 4 2" xfId="5552"/>
    <cellStyle name="표준 3 3 3 5 2 4 2 2" xfId="22292"/>
    <cellStyle name="표준 3 3 3 5 2 4 2 3" xfId="39012"/>
    <cellStyle name="표준 3 3 3 5 2 4 3" xfId="8972"/>
    <cellStyle name="표준 3 3 3 5 2 4 3 2" xfId="25712"/>
    <cellStyle name="표준 3 3 3 5 2 4 3 3" xfId="42432"/>
    <cellStyle name="표준 3 3 3 5 2 4 4" xfId="12392"/>
    <cellStyle name="표준 3 3 3 5 2 4 4 2" xfId="29132"/>
    <cellStyle name="표준 3 3 3 5 2 4 4 3" xfId="45852"/>
    <cellStyle name="표준 3 3 3 5 2 4 5" xfId="15812"/>
    <cellStyle name="표준 3 3 3 5 2 4 5 2" xfId="32552"/>
    <cellStyle name="표준 3 3 3 5 2 4 5 3" xfId="49272"/>
    <cellStyle name="표준 3 3 3 5 2 4 6" xfId="19296"/>
    <cellStyle name="표준 3 3 3 5 2 4 7" xfId="35612"/>
    <cellStyle name="표준 3 3 3 5 2 5" xfId="3472"/>
    <cellStyle name="표준 3 3 3 5 2 5 2" xfId="6872"/>
    <cellStyle name="표준 3 3 3 5 2 5 2 2" xfId="23612"/>
    <cellStyle name="표준 3 3 3 5 2 5 2 3" xfId="40332"/>
    <cellStyle name="표준 3 3 3 5 2 5 3" xfId="10292"/>
    <cellStyle name="표준 3 3 3 5 2 5 3 2" xfId="27032"/>
    <cellStyle name="표준 3 3 3 5 2 5 3 3" xfId="43752"/>
    <cellStyle name="표준 3 3 3 5 2 5 4" xfId="13712"/>
    <cellStyle name="표준 3 3 3 5 2 5 4 2" xfId="30452"/>
    <cellStyle name="표준 3 3 3 5 2 5 4 3" xfId="47172"/>
    <cellStyle name="표준 3 3 3 5 2 5 5" xfId="17132"/>
    <cellStyle name="표준 3 3 3 5 2 5 5 2" xfId="33872"/>
    <cellStyle name="표준 3 3 3 5 2 5 5 3" xfId="50592"/>
    <cellStyle name="표준 3 3 3 5 2 5 6" xfId="20616"/>
    <cellStyle name="표준 3 3 3 5 2 5 7" xfId="36932"/>
    <cellStyle name="표준 3 3 3 5 2 6" xfId="4292"/>
    <cellStyle name="표준 3 3 3 5 2 6 2" xfId="7712"/>
    <cellStyle name="표준 3 3 3 5 2 6 2 2" xfId="24452"/>
    <cellStyle name="표준 3 3 3 5 2 6 2 3" xfId="41172"/>
    <cellStyle name="표준 3 3 3 5 2 6 3" xfId="11132"/>
    <cellStyle name="표준 3 3 3 5 2 6 3 2" xfId="27872"/>
    <cellStyle name="표준 3 3 3 5 2 6 3 3" xfId="44592"/>
    <cellStyle name="표준 3 3 3 5 2 6 4" xfId="14552"/>
    <cellStyle name="표준 3 3 3 5 2 6 4 2" xfId="31292"/>
    <cellStyle name="표준 3 3 3 5 2 6 4 3" xfId="48012"/>
    <cellStyle name="표준 3 3 3 5 2 6 5" xfId="18036"/>
    <cellStyle name="표준 3 3 3 5 2 6 6" xfId="37752"/>
    <cellStyle name="표준 3 3 3 5 2 7" xfId="3892"/>
    <cellStyle name="표준 3 3 3 5 2 7 2" xfId="21032"/>
    <cellStyle name="표준 3 3 3 5 2 7 3" xfId="37352"/>
    <cellStyle name="표준 3 3 3 5 2 8" xfId="7292"/>
    <cellStyle name="표준 3 3 3 5 2 8 2" xfId="24032"/>
    <cellStyle name="표준 3 3 3 5 2 8 3" xfId="40752"/>
    <cellStyle name="표준 3 3 3 5 2 9" xfId="10712"/>
    <cellStyle name="표준 3 3 3 5 2 9 2" xfId="27452"/>
    <cellStyle name="표준 3 3 3 5 2 9 3" xfId="44172"/>
    <cellStyle name="표준 3 3 3 5 3" xfId="1172"/>
    <cellStyle name="표준 3 3 3 5 3 2" xfId="2452"/>
    <cellStyle name="표준 3 3 3 5 3 2 2" xfId="5852"/>
    <cellStyle name="표준 3 3 3 5 3 2 2 2" xfId="22592"/>
    <cellStyle name="표준 3 3 3 5 3 2 2 3" xfId="39312"/>
    <cellStyle name="표준 3 3 3 5 3 2 3" xfId="9272"/>
    <cellStyle name="표준 3 3 3 5 3 2 3 2" xfId="26012"/>
    <cellStyle name="표준 3 3 3 5 3 2 3 3" xfId="42732"/>
    <cellStyle name="표준 3 3 3 5 3 2 4" xfId="12692"/>
    <cellStyle name="표준 3 3 3 5 3 2 4 2" xfId="29432"/>
    <cellStyle name="표준 3 3 3 5 3 2 4 3" xfId="46152"/>
    <cellStyle name="표준 3 3 3 5 3 2 5" xfId="16112"/>
    <cellStyle name="표준 3 3 3 5 3 2 5 2" xfId="32852"/>
    <cellStyle name="표준 3 3 3 5 3 2 5 3" xfId="49572"/>
    <cellStyle name="표준 3 3 3 5 3 2 6" xfId="19596"/>
    <cellStyle name="표준 3 3 3 5 3 2 7" xfId="35912"/>
    <cellStyle name="표준 3 3 3 5 3 3" xfId="4572"/>
    <cellStyle name="표준 3 3 3 5 3 3 2" xfId="21312"/>
    <cellStyle name="표준 3 3 3 5 3 3 3" xfId="38032"/>
    <cellStyle name="표준 3 3 3 5 3 4" xfId="7992"/>
    <cellStyle name="표준 3 3 3 5 3 4 2" xfId="24732"/>
    <cellStyle name="표준 3 3 3 5 3 4 3" xfId="41452"/>
    <cellStyle name="표준 3 3 3 5 3 5" xfId="11412"/>
    <cellStyle name="표준 3 3 3 5 3 5 2" xfId="28152"/>
    <cellStyle name="표준 3 3 3 5 3 5 3" xfId="44872"/>
    <cellStyle name="표준 3 3 3 5 3 6" xfId="14832"/>
    <cellStyle name="표준 3 3 3 5 3 6 2" xfId="31572"/>
    <cellStyle name="표준 3 3 3 5 3 6 3" xfId="48292"/>
    <cellStyle name="표준 3 3 3 5 3 7" xfId="18316"/>
    <cellStyle name="표준 3 3 3 5 3 8" xfId="34632"/>
    <cellStyle name="표준 3 3 3 5 4" xfId="1512"/>
    <cellStyle name="표준 3 3 3 5 4 2" xfId="2792"/>
    <cellStyle name="표준 3 3 3 5 4 2 2" xfId="6192"/>
    <cellStyle name="표준 3 3 3 5 4 2 2 2" xfId="22932"/>
    <cellStyle name="표준 3 3 3 5 4 2 2 3" xfId="39652"/>
    <cellStyle name="표준 3 3 3 5 4 2 3" xfId="9612"/>
    <cellStyle name="표준 3 3 3 5 4 2 3 2" xfId="26352"/>
    <cellStyle name="표준 3 3 3 5 4 2 3 3" xfId="43072"/>
    <cellStyle name="표준 3 3 3 5 4 2 4" xfId="13032"/>
    <cellStyle name="표준 3 3 3 5 4 2 4 2" xfId="29772"/>
    <cellStyle name="표준 3 3 3 5 4 2 4 3" xfId="46492"/>
    <cellStyle name="표준 3 3 3 5 4 2 5" xfId="16452"/>
    <cellStyle name="표준 3 3 3 5 4 2 5 2" xfId="33192"/>
    <cellStyle name="표준 3 3 3 5 4 2 5 3" xfId="49912"/>
    <cellStyle name="표준 3 3 3 5 4 2 6" xfId="19936"/>
    <cellStyle name="표준 3 3 3 5 4 2 7" xfId="36252"/>
    <cellStyle name="표준 3 3 3 5 4 3" xfId="4912"/>
    <cellStyle name="표준 3 3 3 5 4 3 2" xfId="21652"/>
    <cellStyle name="표준 3 3 3 5 4 3 3" xfId="38372"/>
    <cellStyle name="표준 3 3 3 5 4 4" xfId="8332"/>
    <cellStyle name="표준 3 3 3 5 4 4 2" xfId="25072"/>
    <cellStyle name="표준 3 3 3 5 4 4 3" xfId="41792"/>
    <cellStyle name="표준 3 3 3 5 4 5" xfId="11752"/>
    <cellStyle name="표준 3 3 3 5 4 5 2" xfId="28492"/>
    <cellStyle name="표준 3 3 3 5 4 5 3" xfId="45212"/>
    <cellStyle name="표준 3 3 3 5 4 6" xfId="15172"/>
    <cellStyle name="표준 3 3 3 5 4 6 2" xfId="31912"/>
    <cellStyle name="표준 3 3 3 5 4 6 3" xfId="48632"/>
    <cellStyle name="표준 3 3 3 5 4 7" xfId="18656"/>
    <cellStyle name="표준 3 3 3 5 4 8" xfId="34972"/>
    <cellStyle name="표준 3 3 3 5 5" xfId="1932"/>
    <cellStyle name="표준 3 3 3 5 5 2" xfId="5332"/>
    <cellStyle name="표준 3 3 3 5 5 2 2" xfId="22072"/>
    <cellStyle name="표준 3 3 3 5 5 2 3" xfId="38792"/>
    <cellStyle name="표준 3 3 3 5 5 3" xfId="8752"/>
    <cellStyle name="표준 3 3 3 5 5 3 2" xfId="25492"/>
    <cellStyle name="표준 3 3 3 5 5 3 3" xfId="42212"/>
    <cellStyle name="표준 3 3 3 5 5 4" xfId="12172"/>
    <cellStyle name="표준 3 3 3 5 5 4 2" xfId="28912"/>
    <cellStyle name="표준 3 3 3 5 5 4 3" xfId="45632"/>
    <cellStyle name="표준 3 3 3 5 5 5" xfId="15592"/>
    <cellStyle name="표준 3 3 3 5 5 5 2" xfId="32332"/>
    <cellStyle name="표준 3 3 3 5 5 5 3" xfId="49052"/>
    <cellStyle name="표준 3 3 3 5 5 6" xfId="19076"/>
    <cellStyle name="표준 3 3 3 5 5 7" xfId="35392"/>
    <cellStyle name="표준 3 3 3 5 6" xfId="3252"/>
    <cellStyle name="표준 3 3 3 5 6 2" xfId="6652"/>
    <cellStyle name="표준 3 3 3 5 6 2 2" xfId="23392"/>
    <cellStyle name="표준 3 3 3 5 6 2 3" xfId="40112"/>
    <cellStyle name="표준 3 3 3 5 6 3" xfId="10072"/>
    <cellStyle name="표준 3 3 3 5 6 3 2" xfId="26812"/>
    <cellStyle name="표준 3 3 3 5 6 3 3" xfId="43532"/>
    <cellStyle name="표준 3 3 3 5 6 4" xfId="13492"/>
    <cellStyle name="표준 3 3 3 5 6 4 2" xfId="30232"/>
    <cellStyle name="표준 3 3 3 5 6 4 3" xfId="46952"/>
    <cellStyle name="표준 3 3 3 5 6 5" xfId="16912"/>
    <cellStyle name="표준 3 3 3 5 6 5 2" xfId="33652"/>
    <cellStyle name="표준 3 3 3 5 6 5 3" xfId="50372"/>
    <cellStyle name="표준 3 3 3 5 6 6" xfId="20396"/>
    <cellStyle name="표준 3 3 3 5 6 7" xfId="36712"/>
    <cellStyle name="표준 3 3 3 5 7" xfId="4072"/>
    <cellStyle name="표준 3 3 3 5 7 2" xfId="7492"/>
    <cellStyle name="표준 3 3 3 5 7 2 2" xfId="24232"/>
    <cellStyle name="표준 3 3 3 5 7 2 3" xfId="40952"/>
    <cellStyle name="표준 3 3 3 5 7 3" xfId="10912"/>
    <cellStyle name="표준 3 3 3 5 7 3 2" xfId="27652"/>
    <cellStyle name="표준 3 3 3 5 7 3 3" xfId="44372"/>
    <cellStyle name="표준 3 3 3 5 7 4" xfId="14332"/>
    <cellStyle name="표준 3 3 3 5 7 4 2" xfId="31072"/>
    <cellStyle name="표준 3 3 3 5 7 4 3" xfId="47792"/>
    <cellStyle name="표준 3 3 3 5 7 5" xfId="17816"/>
    <cellStyle name="표준 3 3 3 5 7 6" xfId="37532"/>
    <cellStyle name="표준 3 3 3 5 8" xfId="3672"/>
    <cellStyle name="표준 3 3 3 5 8 2" xfId="20812"/>
    <cellStyle name="표준 3 3 3 5 8 3" xfId="37132"/>
    <cellStyle name="표준 3 3 3 5 9" xfId="7072"/>
    <cellStyle name="표준 3 3 3 5 9 2" xfId="23812"/>
    <cellStyle name="표준 3 3 3 5 9 3" xfId="40532"/>
    <cellStyle name="표준 3 3 3 6" xfId="665"/>
    <cellStyle name="표준 3 3 3 6 10" xfId="10512"/>
    <cellStyle name="표준 3 3 3 6 10 2" xfId="27252"/>
    <cellStyle name="표준 3 3 3 6 10 3" xfId="43972"/>
    <cellStyle name="표준 3 3 3 6 11" xfId="13932"/>
    <cellStyle name="표준 3 3 3 6 11 2" xfId="30672"/>
    <cellStyle name="표준 3 3 3 6 11 3" xfId="47392"/>
    <cellStyle name="표준 3 3 3 6 12" xfId="17416"/>
    <cellStyle name="표준 3 3 3 6 13" xfId="34152"/>
    <cellStyle name="표준 3 3 3 6 2" xfId="885"/>
    <cellStyle name="표준 3 3 3 6 2 10" xfId="14152"/>
    <cellStyle name="표준 3 3 3 6 2 10 2" xfId="30892"/>
    <cellStyle name="표준 3 3 3 6 2 10 3" xfId="47612"/>
    <cellStyle name="표준 3 3 3 6 2 11" xfId="17636"/>
    <cellStyle name="표준 3 3 3 6 2 12" xfId="34372"/>
    <cellStyle name="표준 3 3 3 6 2 2" xfId="1352"/>
    <cellStyle name="표준 3 3 3 6 2 2 2" xfId="2632"/>
    <cellStyle name="표준 3 3 3 6 2 2 2 2" xfId="6032"/>
    <cellStyle name="표준 3 3 3 6 2 2 2 2 2" xfId="22772"/>
    <cellStyle name="표준 3 3 3 6 2 2 2 2 3" xfId="39492"/>
    <cellStyle name="표준 3 3 3 6 2 2 2 3" xfId="9452"/>
    <cellStyle name="표준 3 3 3 6 2 2 2 3 2" xfId="26192"/>
    <cellStyle name="표준 3 3 3 6 2 2 2 3 3" xfId="42912"/>
    <cellStyle name="표준 3 3 3 6 2 2 2 4" xfId="12872"/>
    <cellStyle name="표준 3 3 3 6 2 2 2 4 2" xfId="29612"/>
    <cellStyle name="표준 3 3 3 6 2 2 2 4 3" xfId="46332"/>
    <cellStyle name="표준 3 3 3 6 2 2 2 5" xfId="16292"/>
    <cellStyle name="표준 3 3 3 6 2 2 2 5 2" xfId="33032"/>
    <cellStyle name="표준 3 3 3 6 2 2 2 5 3" xfId="49752"/>
    <cellStyle name="표준 3 3 3 6 2 2 2 6" xfId="19776"/>
    <cellStyle name="표준 3 3 3 6 2 2 2 7" xfId="36092"/>
    <cellStyle name="표준 3 3 3 6 2 2 3" xfId="4752"/>
    <cellStyle name="표준 3 3 3 6 2 2 3 2" xfId="21492"/>
    <cellStyle name="표준 3 3 3 6 2 2 3 3" xfId="38212"/>
    <cellStyle name="표준 3 3 3 6 2 2 4" xfId="8172"/>
    <cellStyle name="표준 3 3 3 6 2 2 4 2" xfId="24912"/>
    <cellStyle name="표준 3 3 3 6 2 2 4 3" xfId="41632"/>
    <cellStyle name="표준 3 3 3 6 2 2 5" xfId="11592"/>
    <cellStyle name="표준 3 3 3 6 2 2 5 2" xfId="28332"/>
    <cellStyle name="표준 3 3 3 6 2 2 5 3" xfId="45052"/>
    <cellStyle name="표준 3 3 3 6 2 2 6" xfId="15012"/>
    <cellStyle name="표준 3 3 3 6 2 2 6 2" xfId="31752"/>
    <cellStyle name="표준 3 3 3 6 2 2 6 3" xfId="48472"/>
    <cellStyle name="표준 3 3 3 6 2 2 7" xfId="18496"/>
    <cellStyle name="표준 3 3 3 6 2 2 8" xfId="34812"/>
    <cellStyle name="표준 3 3 3 6 2 3" xfId="1752"/>
    <cellStyle name="표준 3 3 3 6 2 3 2" xfId="3032"/>
    <cellStyle name="표준 3 3 3 6 2 3 2 2" xfId="6432"/>
    <cellStyle name="표준 3 3 3 6 2 3 2 2 2" xfId="23172"/>
    <cellStyle name="표준 3 3 3 6 2 3 2 2 3" xfId="39892"/>
    <cellStyle name="표준 3 3 3 6 2 3 2 3" xfId="9852"/>
    <cellStyle name="표준 3 3 3 6 2 3 2 3 2" xfId="26592"/>
    <cellStyle name="표준 3 3 3 6 2 3 2 3 3" xfId="43312"/>
    <cellStyle name="표준 3 3 3 6 2 3 2 4" xfId="13272"/>
    <cellStyle name="표준 3 3 3 6 2 3 2 4 2" xfId="30012"/>
    <cellStyle name="표준 3 3 3 6 2 3 2 4 3" xfId="46732"/>
    <cellStyle name="표준 3 3 3 6 2 3 2 5" xfId="16692"/>
    <cellStyle name="표준 3 3 3 6 2 3 2 5 2" xfId="33432"/>
    <cellStyle name="표준 3 3 3 6 2 3 2 5 3" xfId="50152"/>
    <cellStyle name="표준 3 3 3 6 2 3 2 6" xfId="20176"/>
    <cellStyle name="표준 3 3 3 6 2 3 2 7" xfId="36492"/>
    <cellStyle name="표준 3 3 3 6 2 3 3" xfId="5152"/>
    <cellStyle name="표준 3 3 3 6 2 3 3 2" xfId="21892"/>
    <cellStyle name="표준 3 3 3 6 2 3 3 3" xfId="38612"/>
    <cellStyle name="표준 3 3 3 6 2 3 4" xfId="8572"/>
    <cellStyle name="표준 3 3 3 6 2 3 4 2" xfId="25312"/>
    <cellStyle name="표준 3 3 3 6 2 3 4 3" xfId="42032"/>
    <cellStyle name="표준 3 3 3 6 2 3 5" xfId="11992"/>
    <cellStyle name="표준 3 3 3 6 2 3 5 2" xfId="28732"/>
    <cellStyle name="표준 3 3 3 6 2 3 5 3" xfId="45452"/>
    <cellStyle name="표준 3 3 3 6 2 3 6" xfId="15412"/>
    <cellStyle name="표준 3 3 3 6 2 3 6 2" xfId="32152"/>
    <cellStyle name="표준 3 3 3 6 2 3 6 3" xfId="48872"/>
    <cellStyle name="표준 3 3 3 6 2 3 7" xfId="18896"/>
    <cellStyle name="표준 3 3 3 6 2 3 8" xfId="35212"/>
    <cellStyle name="표준 3 3 3 6 2 4" xfId="2172"/>
    <cellStyle name="표준 3 3 3 6 2 4 2" xfId="5572"/>
    <cellStyle name="표준 3 3 3 6 2 4 2 2" xfId="22312"/>
    <cellStyle name="표준 3 3 3 6 2 4 2 3" xfId="39032"/>
    <cellStyle name="표준 3 3 3 6 2 4 3" xfId="8992"/>
    <cellStyle name="표준 3 3 3 6 2 4 3 2" xfId="25732"/>
    <cellStyle name="표준 3 3 3 6 2 4 3 3" xfId="42452"/>
    <cellStyle name="표준 3 3 3 6 2 4 4" xfId="12412"/>
    <cellStyle name="표준 3 3 3 6 2 4 4 2" xfId="29152"/>
    <cellStyle name="표준 3 3 3 6 2 4 4 3" xfId="45872"/>
    <cellStyle name="표준 3 3 3 6 2 4 5" xfId="15832"/>
    <cellStyle name="표준 3 3 3 6 2 4 5 2" xfId="32572"/>
    <cellStyle name="표준 3 3 3 6 2 4 5 3" xfId="49292"/>
    <cellStyle name="표준 3 3 3 6 2 4 6" xfId="19316"/>
    <cellStyle name="표준 3 3 3 6 2 4 7" xfId="35632"/>
    <cellStyle name="표준 3 3 3 6 2 5" xfId="3492"/>
    <cellStyle name="표준 3 3 3 6 2 5 2" xfId="6892"/>
    <cellStyle name="표준 3 3 3 6 2 5 2 2" xfId="23632"/>
    <cellStyle name="표준 3 3 3 6 2 5 2 3" xfId="40352"/>
    <cellStyle name="표준 3 3 3 6 2 5 3" xfId="10312"/>
    <cellStyle name="표준 3 3 3 6 2 5 3 2" xfId="27052"/>
    <cellStyle name="표준 3 3 3 6 2 5 3 3" xfId="43772"/>
    <cellStyle name="표준 3 3 3 6 2 5 4" xfId="13732"/>
    <cellStyle name="표준 3 3 3 6 2 5 4 2" xfId="30472"/>
    <cellStyle name="표준 3 3 3 6 2 5 4 3" xfId="47192"/>
    <cellStyle name="표준 3 3 3 6 2 5 5" xfId="17152"/>
    <cellStyle name="표준 3 3 3 6 2 5 5 2" xfId="33892"/>
    <cellStyle name="표준 3 3 3 6 2 5 5 3" xfId="50612"/>
    <cellStyle name="표준 3 3 3 6 2 5 6" xfId="20636"/>
    <cellStyle name="표준 3 3 3 6 2 5 7" xfId="36952"/>
    <cellStyle name="표준 3 3 3 6 2 6" xfId="4312"/>
    <cellStyle name="표준 3 3 3 6 2 6 2" xfId="7732"/>
    <cellStyle name="표준 3 3 3 6 2 6 2 2" xfId="24472"/>
    <cellStyle name="표준 3 3 3 6 2 6 2 3" xfId="41192"/>
    <cellStyle name="표준 3 3 3 6 2 6 3" xfId="11152"/>
    <cellStyle name="표준 3 3 3 6 2 6 3 2" xfId="27892"/>
    <cellStyle name="표준 3 3 3 6 2 6 3 3" xfId="44612"/>
    <cellStyle name="표준 3 3 3 6 2 6 4" xfId="14572"/>
    <cellStyle name="표준 3 3 3 6 2 6 4 2" xfId="31312"/>
    <cellStyle name="표준 3 3 3 6 2 6 4 3" xfId="48032"/>
    <cellStyle name="표준 3 3 3 6 2 6 5" xfId="18056"/>
    <cellStyle name="표준 3 3 3 6 2 6 6" xfId="37772"/>
    <cellStyle name="표준 3 3 3 6 2 7" xfId="3912"/>
    <cellStyle name="표준 3 3 3 6 2 7 2" xfId="21052"/>
    <cellStyle name="표준 3 3 3 6 2 7 3" xfId="37372"/>
    <cellStyle name="표준 3 3 3 6 2 8" xfId="7312"/>
    <cellStyle name="표준 3 3 3 6 2 8 2" xfId="24052"/>
    <cellStyle name="표준 3 3 3 6 2 8 3" xfId="40772"/>
    <cellStyle name="표준 3 3 3 6 2 9" xfId="10732"/>
    <cellStyle name="표준 3 3 3 6 2 9 2" xfId="27472"/>
    <cellStyle name="표준 3 3 3 6 2 9 3" xfId="44192"/>
    <cellStyle name="표준 3 3 3 6 3" xfId="1192"/>
    <cellStyle name="표준 3 3 3 6 3 2" xfId="2472"/>
    <cellStyle name="표준 3 3 3 6 3 2 2" xfId="5872"/>
    <cellStyle name="표준 3 3 3 6 3 2 2 2" xfId="22612"/>
    <cellStyle name="표준 3 3 3 6 3 2 2 3" xfId="39332"/>
    <cellStyle name="표준 3 3 3 6 3 2 3" xfId="9292"/>
    <cellStyle name="표준 3 3 3 6 3 2 3 2" xfId="26032"/>
    <cellStyle name="표준 3 3 3 6 3 2 3 3" xfId="42752"/>
    <cellStyle name="표준 3 3 3 6 3 2 4" xfId="12712"/>
    <cellStyle name="표준 3 3 3 6 3 2 4 2" xfId="29452"/>
    <cellStyle name="표준 3 3 3 6 3 2 4 3" xfId="46172"/>
    <cellStyle name="표준 3 3 3 6 3 2 5" xfId="16132"/>
    <cellStyle name="표준 3 3 3 6 3 2 5 2" xfId="32872"/>
    <cellStyle name="표준 3 3 3 6 3 2 5 3" xfId="49592"/>
    <cellStyle name="표준 3 3 3 6 3 2 6" xfId="19616"/>
    <cellStyle name="표준 3 3 3 6 3 2 7" xfId="35932"/>
    <cellStyle name="표준 3 3 3 6 3 3" xfId="4592"/>
    <cellStyle name="표준 3 3 3 6 3 3 2" xfId="21332"/>
    <cellStyle name="표준 3 3 3 6 3 3 3" xfId="38052"/>
    <cellStyle name="표준 3 3 3 6 3 4" xfId="8012"/>
    <cellStyle name="표준 3 3 3 6 3 4 2" xfId="24752"/>
    <cellStyle name="표준 3 3 3 6 3 4 3" xfId="41472"/>
    <cellStyle name="표준 3 3 3 6 3 5" xfId="11432"/>
    <cellStyle name="표준 3 3 3 6 3 5 2" xfId="28172"/>
    <cellStyle name="표준 3 3 3 6 3 5 3" xfId="44892"/>
    <cellStyle name="표준 3 3 3 6 3 6" xfId="14852"/>
    <cellStyle name="표준 3 3 3 6 3 6 2" xfId="31592"/>
    <cellStyle name="표준 3 3 3 6 3 6 3" xfId="48312"/>
    <cellStyle name="표준 3 3 3 6 3 7" xfId="18336"/>
    <cellStyle name="표준 3 3 3 6 3 8" xfId="34652"/>
    <cellStyle name="표준 3 3 3 6 4" xfId="1532"/>
    <cellStyle name="표준 3 3 3 6 4 2" xfId="2812"/>
    <cellStyle name="표준 3 3 3 6 4 2 2" xfId="6212"/>
    <cellStyle name="표준 3 3 3 6 4 2 2 2" xfId="22952"/>
    <cellStyle name="표준 3 3 3 6 4 2 2 3" xfId="39672"/>
    <cellStyle name="표준 3 3 3 6 4 2 3" xfId="9632"/>
    <cellStyle name="표준 3 3 3 6 4 2 3 2" xfId="26372"/>
    <cellStyle name="표준 3 3 3 6 4 2 3 3" xfId="43092"/>
    <cellStyle name="표준 3 3 3 6 4 2 4" xfId="13052"/>
    <cellStyle name="표준 3 3 3 6 4 2 4 2" xfId="29792"/>
    <cellStyle name="표준 3 3 3 6 4 2 4 3" xfId="46512"/>
    <cellStyle name="표준 3 3 3 6 4 2 5" xfId="16472"/>
    <cellStyle name="표준 3 3 3 6 4 2 5 2" xfId="33212"/>
    <cellStyle name="표준 3 3 3 6 4 2 5 3" xfId="49932"/>
    <cellStyle name="표준 3 3 3 6 4 2 6" xfId="19956"/>
    <cellStyle name="표준 3 3 3 6 4 2 7" xfId="36272"/>
    <cellStyle name="표준 3 3 3 6 4 3" xfId="4932"/>
    <cellStyle name="표준 3 3 3 6 4 3 2" xfId="21672"/>
    <cellStyle name="표준 3 3 3 6 4 3 3" xfId="38392"/>
    <cellStyle name="표준 3 3 3 6 4 4" xfId="8352"/>
    <cellStyle name="표준 3 3 3 6 4 4 2" xfId="25092"/>
    <cellStyle name="표준 3 3 3 6 4 4 3" xfId="41812"/>
    <cellStyle name="표준 3 3 3 6 4 5" xfId="11772"/>
    <cellStyle name="표준 3 3 3 6 4 5 2" xfId="28512"/>
    <cellStyle name="표준 3 3 3 6 4 5 3" xfId="45232"/>
    <cellStyle name="표준 3 3 3 6 4 6" xfId="15192"/>
    <cellStyle name="표준 3 3 3 6 4 6 2" xfId="31932"/>
    <cellStyle name="표준 3 3 3 6 4 6 3" xfId="48652"/>
    <cellStyle name="표준 3 3 3 6 4 7" xfId="18676"/>
    <cellStyle name="표준 3 3 3 6 4 8" xfId="34992"/>
    <cellStyle name="표준 3 3 3 6 5" xfId="1952"/>
    <cellStyle name="표준 3 3 3 6 5 2" xfId="5352"/>
    <cellStyle name="표준 3 3 3 6 5 2 2" xfId="22092"/>
    <cellStyle name="표준 3 3 3 6 5 2 3" xfId="38812"/>
    <cellStyle name="표준 3 3 3 6 5 3" xfId="8772"/>
    <cellStyle name="표준 3 3 3 6 5 3 2" xfId="25512"/>
    <cellStyle name="표준 3 3 3 6 5 3 3" xfId="42232"/>
    <cellStyle name="표준 3 3 3 6 5 4" xfId="12192"/>
    <cellStyle name="표준 3 3 3 6 5 4 2" xfId="28932"/>
    <cellStyle name="표준 3 3 3 6 5 4 3" xfId="45652"/>
    <cellStyle name="표준 3 3 3 6 5 5" xfId="15612"/>
    <cellStyle name="표준 3 3 3 6 5 5 2" xfId="32352"/>
    <cellStyle name="표준 3 3 3 6 5 5 3" xfId="49072"/>
    <cellStyle name="표준 3 3 3 6 5 6" xfId="19096"/>
    <cellStyle name="표준 3 3 3 6 5 7" xfId="35412"/>
    <cellStyle name="표준 3 3 3 6 6" xfId="3272"/>
    <cellStyle name="표준 3 3 3 6 6 2" xfId="6672"/>
    <cellStyle name="표준 3 3 3 6 6 2 2" xfId="23412"/>
    <cellStyle name="표준 3 3 3 6 6 2 3" xfId="40132"/>
    <cellStyle name="표준 3 3 3 6 6 3" xfId="10092"/>
    <cellStyle name="표준 3 3 3 6 6 3 2" xfId="26832"/>
    <cellStyle name="표준 3 3 3 6 6 3 3" xfId="43552"/>
    <cellStyle name="표준 3 3 3 6 6 4" xfId="13512"/>
    <cellStyle name="표준 3 3 3 6 6 4 2" xfId="30252"/>
    <cellStyle name="표준 3 3 3 6 6 4 3" xfId="46972"/>
    <cellStyle name="표준 3 3 3 6 6 5" xfId="16932"/>
    <cellStyle name="표준 3 3 3 6 6 5 2" xfId="33672"/>
    <cellStyle name="표준 3 3 3 6 6 5 3" xfId="50392"/>
    <cellStyle name="표준 3 3 3 6 6 6" xfId="20416"/>
    <cellStyle name="표준 3 3 3 6 6 7" xfId="36732"/>
    <cellStyle name="표준 3 3 3 6 7" xfId="4092"/>
    <cellStyle name="표준 3 3 3 6 7 2" xfId="7512"/>
    <cellStyle name="표준 3 3 3 6 7 2 2" xfId="24252"/>
    <cellStyle name="표준 3 3 3 6 7 2 3" xfId="40972"/>
    <cellStyle name="표준 3 3 3 6 7 3" xfId="10932"/>
    <cellStyle name="표준 3 3 3 6 7 3 2" xfId="27672"/>
    <cellStyle name="표준 3 3 3 6 7 3 3" xfId="44392"/>
    <cellStyle name="표준 3 3 3 6 7 4" xfId="14352"/>
    <cellStyle name="표준 3 3 3 6 7 4 2" xfId="31092"/>
    <cellStyle name="표준 3 3 3 6 7 4 3" xfId="47812"/>
    <cellStyle name="표준 3 3 3 6 7 5" xfId="17836"/>
    <cellStyle name="표준 3 3 3 6 7 6" xfId="37552"/>
    <cellStyle name="표준 3 3 3 6 8" xfId="3692"/>
    <cellStyle name="표준 3 3 3 6 8 2" xfId="20832"/>
    <cellStyle name="표준 3 3 3 6 8 3" xfId="37152"/>
    <cellStyle name="표준 3 3 3 6 9" xfId="7092"/>
    <cellStyle name="표준 3 3 3 6 9 2" xfId="23832"/>
    <cellStyle name="표준 3 3 3 6 9 3" xfId="40552"/>
    <cellStyle name="표준 3 3 3 7" xfId="705"/>
    <cellStyle name="표준 3 3 3 7 10" xfId="10552"/>
    <cellStyle name="표준 3 3 3 7 10 2" xfId="27292"/>
    <cellStyle name="표준 3 3 3 7 10 3" xfId="44012"/>
    <cellStyle name="표준 3 3 3 7 11" xfId="13972"/>
    <cellStyle name="표준 3 3 3 7 11 2" xfId="30712"/>
    <cellStyle name="표준 3 3 3 7 11 3" xfId="47432"/>
    <cellStyle name="표준 3 3 3 7 12" xfId="17456"/>
    <cellStyle name="표준 3 3 3 7 13" xfId="34192"/>
    <cellStyle name="표준 3 3 3 7 2" xfId="925"/>
    <cellStyle name="표준 3 3 3 7 2 10" xfId="14192"/>
    <cellStyle name="표준 3 3 3 7 2 10 2" xfId="30932"/>
    <cellStyle name="표준 3 3 3 7 2 10 3" xfId="47652"/>
    <cellStyle name="표준 3 3 3 7 2 11" xfId="17676"/>
    <cellStyle name="표준 3 3 3 7 2 12" xfId="34412"/>
    <cellStyle name="표준 3 3 3 7 2 2" xfId="1392"/>
    <cellStyle name="표준 3 3 3 7 2 2 2" xfId="2672"/>
    <cellStyle name="표준 3 3 3 7 2 2 2 2" xfId="6072"/>
    <cellStyle name="표준 3 3 3 7 2 2 2 2 2" xfId="22812"/>
    <cellStyle name="표준 3 3 3 7 2 2 2 2 3" xfId="39532"/>
    <cellStyle name="표준 3 3 3 7 2 2 2 3" xfId="9492"/>
    <cellStyle name="표준 3 3 3 7 2 2 2 3 2" xfId="26232"/>
    <cellStyle name="표준 3 3 3 7 2 2 2 3 3" xfId="42952"/>
    <cellStyle name="표준 3 3 3 7 2 2 2 4" xfId="12912"/>
    <cellStyle name="표준 3 3 3 7 2 2 2 4 2" xfId="29652"/>
    <cellStyle name="표준 3 3 3 7 2 2 2 4 3" xfId="46372"/>
    <cellStyle name="표준 3 3 3 7 2 2 2 5" xfId="16332"/>
    <cellStyle name="표준 3 3 3 7 2 2 2 5 2" xfId="33072"/>
    <cellStyle name="표준 3 3 3 7 2 2 2 5 3" xfId="49792"/>
    <cellStyle name="표준 3 3 3 7 2 2 2 6" xfId="19816"/>
    <cellStyle name="표준 3 3 3 7 2 2 2 7" xfId="36132"/>
    <cellStyle name="표준 3 3 3 7 2 2 3" xfId="4792"/>
    <cellStyle name="표준 3 3 3 7 2 2 3 2" xfId="21532"/>
    <cellStyle name="표준 3 3 3 7 2 2 3 3" xfId="38252"/>
    <cellStyle name="표준 3 3 3 7 2 2 4" xfId="8212"/>
    <cellStyle name="표준 3 3 3 7 2 2 4 2" xfId="24952"/>
    <cellStyle name="표준 3 3 3 7 2 2 4 3" xfId="41672"/>
    <cellStyle name="표준 3 3 3 7 2 2 5" xfId="11632"/>
    <cellStyle name="표준 3 3 3 7 2 2 5 2" xfId="28372"/>
    <cellStyle name="표준 3 3 3 7 2 2 5 3" xfId="45092"/>
    <cellStyle name="표준 3 3 3 7 2 2 6" xfId="15052"/>
    <cellStyle name="표준 3 3 3 7 2 2 6 2" xfId="31792"/>
    <cellStyle name="표준 3 3 3 7 2 2 6 3" xfId="48512"/>
    <cellStyle name="표준 3 3 3 7 2 2 7" xfId="18536"/>
    <cellStyle name="표준 3 3 3 7 2 2 8" xfId="34852"/>
    <cellStyle name="표준 3 3 3 7 2 3" xfId="1792"/>
    <cellStyle name="표준 3 3 3 7 2 3 2" xfId="3072"/>
    <cellStyle name="표준 3 3 3 7 2 3 2 2" xfId="6472"/>
    <cellStyle name="표준 3 3 3 7 2 3 2 2 2" xfId="23212"/>
    <cellStyle name="표준 3 3 3 7 2 3 2 2 3" xfId="39932"/>
    <cellStyle name="표준 3 3 3 7 2 3 2 3" xfId="9892"/>
    <cellStyle name="표준 3 3 3 7 2 3 2 3 2" xfId="26632"/>
    <cellStyle name="표준 3 3 3 7 2 3 2 3 3" xfId="43352"/>
    <cellStyle name="표준 3 3 3 7 2 3 2 4" xfId="13312"/>
    <cellStyle name="표준 3 3 3 7 2 3 2 4 2" xfId="30052"/>
    <cellStyle name="표준 3 3 3 7 2 3 2 4 3" xfId="46772"/>
    <cellStyle name="표준 3 3 3 7 2 3 2 5" xfId="16732"/>
    <cellStyle name="표준 3 3 3 7 2 3 2 5 2" xfId="33472"/>
    <cellStyle name="표준 3 3 3 7 2 3 2 5 3" xfId="50192"/>
    <cellStyle name="표준 3 3 3 7 2 3 2 6" xfId="20216"/>
    <cellStyle name="표준 3 3 3 7 2 3 2 7" xfId="36532"/>
    <cellStyle name="표준 3 3 3 7 2 3 3" xfId="5192"/>
    <cellStyle name="표준 3 3 3 7 2 3 3 2" xfId="21932"/>
    <cellStyle name="표준 3 3 3 7 2 3 3 3" xfId="38652"/>
    <cellStyle name="표준 3 3 3 7 2 3 4" xfId="8612"/>
    <cellStyle name="표준 3 3 3 7 2 3 4 2" xfId="25352"/>
    <cellStyle name="표준 3 3 3 7 2 3 4 3" xfId="42072"/>
    <cellStyle name="표준 3 3 3 7 2 3 5" xfId="12032"/>
    <cellStyle name="표준 3 3 3 7 2 3 5 2" xfId="28772"/>
    <cellStyle name="표준 3 3 3 7 2 3 5 3" xfId="45492"/>
    <cellStyle name="표준 3 3 3 7 2 3 6" xfId="15452"/>
    <cellStyle name="표준 3 3 3 7 2 3 6 2" xfId="32192"/>
    <cellStyle name="표준 3 3 3 7 2 3 6 3" xfId="48912"/>
    <cellStyle name="표준 3 3 3 7 2 3 7" xfId="18936"/>
    <cellStyle name="표준 3 3 3 7 2 3 8" xfId="35252"/>
    <cellStyle name="표준 3 3 3 7 2 4" xfId="2212"/>
    <cellStyle name="표준 3 3 3 7 2 4 2" xfId="5612"/>
    <cellStyle name="표준 3 3 3 7 2 4 2 2" xfId="22352"/>
    <cellStyle name="표준 3 3 3 7 2 4 2 3" xfId="39072"/>
    <cellStyle name="표준 3 3 3 7 2 4 3" xfId="9032"/>
    <cellStyle name="표준 3 3 3 7 2 4 3 2" xfId="25772"/>
    <cellStyle name="표준 3 3 3 7 2 4 3 3" xfId="42492"/>
    <cellStyle name="표준 3 3 3 7 2 4 4" xfId="12452"/>
    <cellStyle name="표준 3 3 3 7 2 4 4 2" xfId="29192"/>
    <cellStyle name="표준 3 3 3 7 2 4 4 3" xfId="45912"/>
    <cellStyle name="표준 3 3 3 7 2 4 5" xfId="15872"/>
    <cellStyle name="표준 3 3 3 7 2 4 5 2" xfId="32612"/>
    <cellStyle name="표준 3 3 3 7 2 4 5 3" xfId="49332"/>
    <cellStyle name="표준 3 3 3 7 2 4 6" xfId="19356"/>
    <cellStyle name="표준 3 3 3 7 2 4 7" xfId="35672"/>
    <cellStyle name="표준 3 3 3 7 2 5" xfId="3532"/>
    <cellStyle name="표준 3 3 3 7 2 5 2" xfId="6932"/>
    <cellStyle name="표준 3 3 3 7 2 5 2 2" xfId="23672"/>
    <cellStyle name="표준 3 3 3 7 2 5 2 3" xfId="40392"/>
    <cellStyle name="표준 3 3 3 7 2 5 3" xfId="10352"/>
    <cellStyle name="표준 3 3 3 7 2 5 3 2" xfId="27092"/>
    <cellStyle name="표준 3 3 3 7 2 5 3 3" xfId="43812"/>
    <cellStyle name="표준 3 3 3 7 2 5 4" xfId="13772"/>
    <cellStyle name="표준 3 3 3 7 2 5 4 2" xfId="30512"/>
    <cellStyle name="표준 3 3 3 7 2 5 4 3" xfId="47232"/>
    <cellStyle name="표준 3 3 3 7 2 5 5" xfId="17192"/>
    <cellStyle name="표준 3 3 3 7 2 5 5 2" xfId="33932"/>
    <cellStyle name="표준 3 3 3 7 2 5 5 3" xfId="50652"/>
    <cellStyle name="표준 3 3 3 7 2 5 6" xfId="20676"/>
    <cellStyle name="표준 3 3 3 7 2 5 7" xfId="36992"/>
    <cellStyle name="표준 3 3 3 7 2 6" xfId="4352"/>
    <cellStyle name="표준 3 3 3 7 2 6 2" xfId="7772"/>
    <cellStyle name="표준 3 3 3 7 2 6 2 2" xfId="24512"/>
    <cellStyle name="표준 3 3 3 7 2 6 2 3" xfId="41232"/>
    <cellStyle name="표준 3 3 3 7 2 6 3" xfId="11192"/>
    <cellStyle name="표준 3 3 3 7 2 6 3 2" xfId="27932"/>
    <cellStyle name="표준 3 3 3 7 2 6 3 3" xfId="44652"/>
    <cellStyle name="표준 3 3 3 7 2 6 4" xfId="14612"/>
    <cellStyle name="표준 3 3 3 7 2 6 4 2" xfId="31352"/>
    <cellStyle name="표준 3 3 3 7 2 6 4 3" xfId="48072"/>
    <cellStyle name="표준 3 3 3 7 2 6 5" xfId="18096"/>
    <cellStyle name="표준 3 3 3 7 2 6 6" xfId="37812"/>
    <cellStyle name="표준 3 3 3 7 2 7" xfId="3952"/>
    <cellStyle name="표준 3 3 3 7 2 7 2" xfId="21092"/>
    <cellStyle name="표준 3 3 3 7 2 7 3" xfId="37412"/>
    <cellStyle name="표준 3 3 3 7 2 8" xfId="7352"/>
    <cellStyle name="표준 3 3 3 7 2 8 2" xfId="24092"/>
    <cellStyle name="표준 3 3 3 7 2 8 3" xfId="40812"/>
    <cellStyle name="표준 3 3 3 7 2 9" xfId="10772"/>
    <cellStyle name="표준 3 3 3 7 2 9 2" xfId="27512"/>
    <cellStyle name="표준 3 3 3 7 2 9 3" xfId="44232"/>
    <cellStyle name="표준 3 3 3 7 3" xfId="1232"/>
    <cellStyle name="표준 3 3 3 7 3 2" xfId="2512"/>
    <cellStyle name="표준 3 3 3 7 3 2 2" xfId="5912"/>
    <cellStyle name="표준 3 3 3 7 3 2 2 2" xfId="22652"/>
    <cellStyle name="표준 3 3 3 7 3 2 2 3" xfId="39372"/>
    <cellStyle name="표준 3 3 3 7 3 2 3" xfId="9332"/>
    <cellStyle name="표준 3 3 3 7 3 2 3 2" xfId="26072"/>
    <cellStyle name="표준 3 3 3 7 3 2 3 3" xfId="42792"/>
    <cellStyle name="표준 3 3 3 7 3 2 4" xfId="12752"/>
    <cellStyle name="표준 3 3 3 7 3 2 4 2" xfId="29492"/>
    <cellStyle name="표준 3 3 3 7 3 2 4 3" xfId="46212"/>
    <cellStyle name="표준 3 3 3 7 3 2 5" xfId="16172"/>
    <cellStyle name="표준 3 3 3 7 3 2 5 2" xfId="32912"/>
    <cellStyle name="표준 3 3 3 7 3 2 5 3" xfId="49632"/>
    <cellStyle name="표준 3 3 3 7 3 2 6" xfId="19656"/>
    <cellStyle name="표준 3 3 3 7 3 2 7" xfId="35972"/>
    <cellStyle name="표준 3 3 3 7 3 3" xfId="4632"/>
    <cellStyle name="표준 3 3 3 7 3 3 2" xfId="21372"/>
    <cellStyle name="표준 3 3 3 7 3 3 3" xfId="38092"/>
    <cellStyle name="표준 3 3 3 7 3 4" xfId="8052"/>
    <cellStyle name="표준 3 3 3 7 3 4 2" xfId="24792"/>
    <cellStyle name="표준 3 3 3 7 3 4 3" xfId="41512"/>
    <cellStyle name="표준 3 3 3 7 3 5" xfId="11472"/>
    <cellStyle name="표준 3 3 3 7 3 5 2" xfId="28212"/>
    <cellStyle name="표준 3 3 3 7 3 5 3" xfId="44932"/>
    <cellStyle name="표준 3 3 3 7 3 6" xfId="14892"/>
    <cellStyle name="표준 3 3 3 7 3 6 2" xfId="31632"/>
    <cellStyle name="표준 3 3 3 7 3 6 3" xfId="48352"/>
    <cellStyle name="표준 3 3 3 7 3 7" xfId="18376"/>
    <cellStyle name="표준 3 3 3 7 3 8" xfId="34692"/>
    <cellStyle name="표준 3 3 3 7 4" xfId="1572"/>
    <cellStyle name="표준 3 3 3 7 4 2" xfId="2852"/>
    <cellStyle name="표준 3 3 3 7 4 2 2" xfId="6252"/>
    <cellStyle name="표준 3 3 3 7 4 2 2 2" xfId="22992"/>
    <cellStyle name="표준 3 3 3 7 4 2 2 3" xfId="39712"/>
    <cellStyle name="표준 3 3 3 7 4 2 3" xfId="9672"/>
    <cellStyle name="표준 3 3 3 7 4 2 3 2" xfId="26412"/>
    <cellStyle name="표준 3 3 3 7 4 2 3 3" xfId="43132"/>
    <cellStyle name="표준 3 3 3 7 4 2 4" xfId="13092"/>
    <cellStyle name="표준 3 3 3 7 4 2 4 2" xfId="29832"/>
    <cellStyle name="표준 3 3 3 7 4 2 4 3" xfId="46552"/>
    <cellStyle name="표준 3 3 3 7 4 2 5" xfId="16512"/>
    <cellStyle name="표준 3 3 3 7 4 2 5 2" xfId="33252"/>
    <cellStyle name="표준 3 3 3 7 4 2 5 3" xfId="49972"/>
    <cellStyle name="표준 3 3 3 7 4 2 6" xfId="19996"/>
    <cellStyle name="표준 3 3 3 7 4 2 7" xfId="36312"/>
    <cellStyle name="표준 3 3 3 7 4 3" xfId="4972"/>
    <cellStyle name="표준 3 3 3 7 4 3 2" xfId="21712"/>
    <cellStyle name="표준 3 3 3 7 4 3 3" xfId="38432"/>
    <cellStyle name="표준 3 3 3 7 4 4" xfId="8392"/>
    <cellStyle name="표준 3 3 3 7 4 4 2" xfId="25132"/>
    <cellStyle name="표준 3 3 3 7 4 4 3" xfId="41852"/>
    <cellStyle name="표준 3 3 3 7 4 5" xfId="11812"/>
    <cellStyle name="표준 3 3 3 7 4 5 2" xfId="28552"/>
    <cellStyle name="표준 3 3 3 7 4 5 3" xfId="45272"/>
    <cellStyle name="표준 3 3 3 7 4 6" xfId="15232"/>
    <cellStyle name="표준 3 3 3 7 4 6 2" xfId="31972"/>
    <cellStyle name="표준 3 3 3 7 4 6 3" xfId="48692"/>
    <cellStyle name="표준 3 3 3 7 4 7" xfId="18716"/>
    <cellStyle name="표준 3 3 3 7 4 8" xfId="35032"/>
    <cellStyle name="표준 3 3 3 7 5" xfId="1992"/>
    <cellStyle name="표준 3 3 3 7 5 2" xfId="5392"/>
    <cellStyle name="표준 3 3 3 7 5 2 2" xfId="22132"/>
    <cellStyle name="표준 3 3 3 7 5 2 3" xfId="38852"/>
    <cellStyle name="표준 3 3 3 7 5 3" xfId="8812"/>
    <cellStyle name="표준 3 3 3 7 5 3 2" xfId="25552"/>
    <cellStyle name="표준 3 3 3 7 5 3 3" xfId="42272"/>
    <cellStyle name="표준 3 3 3 7 5 4" xfId="12232"/>
    <cellStyle name="표준 3 3 3 7 5 4 2" xfId="28972"/>
    <cellStyle name="표준 3 3 3 7 5 4 3" xfId="45692"/>
    <cellStyle name="표준 3 3 3 7 5 5" xfId="15652"/>
    <cellStyle name="표준 3 3 3 7 5 5 2" xfId="32392"/>
    <cellStyle name="표준 3 3 3 7 5 5 3" xfId="49112"/>
    <cellStyle name="표준 3 3 3 7 5 6" xfId="19136"/>
    <cellStyle name="표준 3 3 3 7 5 7" xfId="35452"/>
    <cellStyle name="표준 3 3 3 7 6" xfId="3312"/>
    <cellStyle name="표준 3 3 3 7 6 2" xfId="6712"/>
    <cellStyle name="표준 3 3 3 7 6 2 2" xfId="23452"/>
    <cellStyle name="표준 3 3 3 7 6 2 3" xfId="40172"/>
    <cellStyle name="표준 3 3 3 7 6 3" xfId="10132"/>
    <cellStyle name="표준 3 3 3 7 6 3 2" xfId="26872"/>
    <cellStyle name="표준 3 3 3 7 6 3 3" xfId="43592"/>
    <cellStyle name="표준 3 3 3 7 6 4" xfId="13552"/>
    <cellStyle name="표준 3 3 3 7 6 4 2" xfId="30292"/>
    <cellStyle name="표준 3 3 3 7 6 4 3" xfId="47012"/>
    <cellStyle name="표준 3 3 3 7 6 5" xfId="16972"/>
    <cellStyle name="표준 3 3 3 7 6 5 2" xfId="33712"/>
    <cellStyle name="표준 3 3 3 7 6 5 3" xfId="50432"/>
    <cellStyle name="표준 3 3 3 7 6 6" xfId="20456"/>
    <cellStyle name="표준 3 3 3 7 6 7" xfId="36772"/>
    <cellStyle name="표준 3 3 3 7 7" xfId="4132"/>
    <cellStyle name="표준 3 3 3 7 7 2" xfId="7552"/>
    <cellStyle name="표준 3 3 3 7 7 2 2" xfId="24292"/>
    <cellStyle name="표준 3 3 3 7 7 2 3" xfId="41012"/>
    <cellStyle name="표준 3 3 3 7 7 3" xfId="10972"/>
    <cellStyle name="표준 3 3 3 7 7 3 2" xfId="27712"/>
    <cellStyle name="표준 3 3 3 7 7 3 3" xfId="44432"/>
    <cellStyle name="표준 3 3 3 7 7 4" xfId="14392"/>
    <cellStyle name="표준 3 3 3 7 7 4 2" xfId="31132"/>
    <cellStyle name="표준 3 3 3 7 7 4 3" xfId="47852"/>
    <cellStyle name="표준 3 3 3 7 7 5" xfId="17876"/>
    <cellStyle name="표준 3 3 3 7 7 6" xfId="37592"/>
    <cellStyle name="표준 3 3 3 7 8" xfId="3732"/>
    <cellStyle name="표준 3 3 3 7 8 2" xfId="20872"/>
    <cellStyle name="표준 3 3 3 7 8 3" xfId="37192"/>
    <cellStyle name="표준 3 3 3 7 9" xfId="7132"/>
    <cellStyle name="표준 3 3 3 7 9 2" xfId="23872"/>
    <cellStyle name="표준 3 3 3 7 9 3" xfId="40592"/>
    <cellStyle name="표준 3 3 3 8" xfId="745"/>
    <cellStyle name="표준 3 3 3 8 10" xfId="14012"/>
    <cellStyle name="표준 3 3 3 8 10 2" xfId="30752"/>
    <cellStyle name="표준 3 3 3 8 10 3" xfId="47472"/>
    <cellStyle name="표준 3 3 3 8 11" xfId="17496"/>
    <cellStyle name="표준 3 3 3 8 12" xfId="34232"/>
    <cellStyle name="표준 3 3 3 8 2" xfId="1272"/>
    <cellStyle name="표준 3 3 3 8 2 2" xfId="2552"/>
    <cellStyle name="표준 3 3 3 8 2 2 2" xfId="5952"/>
    <cellStyle name="표준 3 3 3 8 2 2 2 2" xfId="22692"/>
    <cellStyle name="표준 3 3 3 8 2 2 2 3" xfId="39412"/>
    <cellStyle name="표준 3 3 3 8 2 2 3" xfId="9372"/>
    <cellStyle name="표준 3 3 3 8 2 2 3 2" xfId="26112"/>
    <cellStyle name="표준 3 3 3 8 2 2 3 3" xfId="42832"/>
    <cellStyle name="표준 3 3 3 8 2 2 4" xfId="12792"/>
    <cellStyle name="표준 3 3 3 8 2 2 4 2" xfId="29532"/>
    <cellStyle name="표준 3 3 3 8 2 2 4 3" xfId="46252"/>
    <cellStyle name="표준 3 3 3 8 2 2 5" xfId="16212"/>
    <cellStyle name="표준 3 3 3 8 2 2 5 2" xfId="32952"/>
    <cellStyle name="표준 3 3 3 8 2 2 5 3" xfId="49672"/>
    <cellStyle name="표준 3 3 3 8 2 2 6" xfId="19696"/>
    <cellStyle name="표준 3 3 3 8 2 2 7" xfId="36012"/>
    <cellStyle name="표준 3 3 3 8 2 3" xfId="4672"/>
    <cellStyle name="표준 3 3 3 8 2 3 2" xfId="21412"/>
    <cellStyle name="표준 3 3 3 8 2 3 3" xfId="38132"/>
    <cellStyle name="표준 3 3 3 8 2 4" xfId="8092"/>
    <cellStyle name="표준 3 3 3 8 2 4 2" xfId="24832"/>
    <cellStyle name="표준 3 3 3 8 2 4 3" xfId="41552"/>
    <cellStyle name="표준 3 3 3 8 2 5" xfId="11512"/>
    <cellStyle name="표준 3 3 3 8 2 5 2" xfId="28252"/>
    <cellStyle name="표준 3 3 3 8 2 5 3" xfId="44972"/>
    <cellStyle name="표준 3 3 3 8 2 6" xfId="14932"/>
    <cellStyle name="표준 3 3 3 8 2 6 2" xfId="31672"/>
    <cellStyle name="표준 3 3 3 8 2 6 3" xfId="48392"/>
    <cellStyle name="표준 3 3 3 8 2 7" xfId="18416"/>
    <cellStyle name="표준 3 3 3 8 2 8" xfId="34732"/>
    <cellStyle name="표준 3 3 3 8 3" xfId="1612"/>
    <cellStyle name="표준 3 3 3 8 3 2" xfId="2892"/>
    <cellStyle name="표준 3 3 3 8 3 2 2" xfId="6292"/>
    <cellStyle name="표준 3 3 3 8 3 2 2 2" xfId="23032"/>
    <cellStyle name="표준 3 3 3 8 3 2 2 3" xfId="39752"/>
    <cellStyle name="표준 3 3 3 8 3 2 3" xfId="9712"/>
    <cellStyle name="표준 3 3 3 8 3 2 3 2" xfId="26452"/>
    <cellStyle name="표준 3 3 3 8 3 2 3 3" xfId="43172"/>
    <cellStyle name="표준 3 3 3 8 3 2 4" xfId="13132"/>
    <cellStyle name="표준 3 3 3 8 3 2 4 2" xfId="29872"/>
    <cellStyle name="표준 3 3 3 8 3 2 4 3" xfId="46592"/>
    <cellStyle name="표준 3 3 3 8 3 2 5" xfId="16552"/>
    <cellStyle name="표준 3 3 3 8 3 2 5 2" xfId="33292"/>
    <cellStyle name="표준 3 3 3 8 3 2 5 3" xfId="50012"/>
    <cellStyle name="표준 3 3 3 8 3 2 6" xfId="20036"/>
    <cellStyle name="표준 3 3 3 8 3 2 7" xfId="36352"/>
    <cellStyle name="표준 3 3 3 8 3 3" xfId="5012"/>
    <cellStyle name="표준 3 3 3 8 3 3 2" xfId="21752"/>
    <cellStyle name="표준 3 3 3 8 3 3 3" xfId="38472"/>
    <cellStyle name="표준 3 3 3 8 3 4" xfId="8432"/>
    <cellStyle name="표준 3 3 3 8 3 4 2" xfId="25172"/>
    <cellStyle name="표준 3 3 3 8 3 4 3" xfId="41892"/>
    <cellStyle name="표준 3 3 3 8 3 5" xfId="11852"/>
    <cellStyle name="표준 3 3 3 8 3 5 2" xfId="28592"/>
    <cellStyle name="표준 3 3 3 8 3 5 3" xfId="45312"/>
    <cellStyle name="표준 3 3 3 8 3 6" xfId="15272"/>
    <cellStyle name="표준 3 3 3 8 3 6 2" xfId="32012"/>
    <cellStyle name="표준 3 3 3 8 3 6 3" xfId="48732"/>
    <cellStyle name="표준 3 3 3 8 3 7" xfId="18756"/>
    <cellStyle name="표준 3 3 3 8 3 8" xfId="35072"/>
    <cellStyle name="표준 3 3 3 8 4" xfId="2032"/>
    <cellStyle name="표준 3 3 3 8 4 2" xfId="5432"/>
    <cellStyle name="표준 3 3 3 8 4 2 2" xfId="22172"/>
    <cellStyle name="표준 3 3 3 8 4 2 3" xfId="38892"/>
    <cellStyle name="표준 3 3 3 8 4 3" xfId="8852"/>
    <cellStyle name="표준 3 3 3 8 4 3 2" xfId="25592"/>
    <cellStyle name="표준 3 3 3 8 4 3 3" xfId="42312"/>
    <cellStyle name="표준 3 3 3 8 4 4" xfId="12272"/>
    <cellStyle name="표준 3 3 3 8 4 4 2" xfId="29012"/>
    <cellStyle name="표준 3 3 3 8 4 4 3" xfId="45732"/>
    <cellStyle name="표준 3 3 3 8 4 5" xfId="15692"/>
    <cellStyle name="표준 3 3 3 8 4 5 2" xfId="32432"/>
    <cellStyle name="표준 3 3 3 8 4 5 3" xfId="49152"/>
    <cellStyle name="표준 3 3 3 8 4 6" xfId="19176"/>
    <cellStyle name="표준 3 3 3 8 4 7" xfId="35492"/>
    <cellStyle name="표준 3 3 3 8 5" xfId="3352"/>
    <cellStyle name="표준 3 3 3 8 5 2" xfId="6752"/>
    <cellStyle name="표준 3 3 3 8 5 2 2" xfId="23492"/>
    <cellStyle name="표준 3 3 3 8 5 2 3" xfId="40212"/>
    <cellStyle name="표준 3 3 3 8 5 3" xfId="10172"/>
    <cellStyle name="표준 3 3 3 8 5 3 2" xfId="26912"/>
    <cellStyle name="표준 3 3 3 8 5 3 3" xfId="43632"/>
    <cellStyle name="표준 3 3 3 8 5 4" xfId="13592"/>
    <cellStyle name="표준 3 3 3 8 5 4 2" xfId="30332"/>
    <cellStyle name="표준 3 3 3 8 5 4 3" xfId="47052"/>
    <cellStyle name="표준 3 3 3 8 5 5" xfId="17012"/>
    <cellStyle name="표준 3 3 3 8 5 5 2" xfId="33752"/>
    <cellStyle name="표준 3 3 3 8 5 5 3" xfId="50472"/>
    <cellStyle name="표준 3 3 3 8 5 6" xfId="20496"/>
    <cellStyle name="표준 3 3 3 8 5 7" xfId="36812"/>
    <cellStyle name="표준 3 3 3 8 6" xfId="4172"/>
    <cellStyle name="표준 3 3 3 8 6 2" xfId="7592"/>
    <cellStyle name="표준 3 3 3 8 6 2 2" xfId="24332"/>
    <cellStyle name="표준 3 3 3 8 6 2 3" xfId="41052"/>
    <cellStyle name="표준 3 3 3 8 6 3" xfId="11012"/>
    <cellStyle name="표준 3 3 3 8 6 3 2" xfId="27752"/>
    <cellStyle name="표준 3 3 3 8 6 3 3" xfId="44472"/>
    <cellStyle name="표준 3 3 3 8 6 4" xfId="14432"/>
    <cellStyle name="표준 3 3 3 8 6 4 2" xfId="31172"/>
    <cellStyle name="표준 3 3 3 8 6 4 3" xfId="47892"/>
    <cellStyle name="표준 3 3 3 8 6 5" xfId="17916"/>
    <cellStyle name="표준 3 3 3 8 6 6" xfId="37632"/>
    <cellStyle name="표준 3 3 3 8 7" xfId="3772"/>
    <cellStyle name="표준 3 3 3 8 7 2" xfId="20912"/>
    <cellStyle name="표준 3 3 3 8 7 3" xfId="37232"/>
    <cellStyle name="표준 3 3 3 8 8" xfId="7172"/>
    <cellStyle name="표준 3 3 3 8 8 2" xfId="23912"/>
    <cellStyle name="표준 3 3 3 8 8 3" xfId="40632"/>
    <cellStyle name="표준 3 3 3 8 9" xfId="10592"/>
    <cellStyle name="표준 3 3 3 8 9 2" xfId="27332"/>
    <cellStyle name="표준 3 3 3 8 9 3" xfId="44052"/>
    <cellStyle name="표준 3 3 3 9" xfId="785"/>
    <cellStyle name="표준 3 3 3 9 10" xfId="14052"/>
    <cellStyle name="표준 3 3 3 9 10 2" xfId="30792"/>
    <cellStyle name="표준 3 3 3 9 10 3" xfId="47512"/>
    <cellStyle name="표준 3 3 3 9 11" xfId="17536"/>
    <cellStyle name="표준 3 3 3 9 12" xfId="34272"/>
    <cellStyle name="표준 3 3 3 9 2" xfId="1092"/>
    <cellStyle name="표준 3 3 3 9 2 2" xfId="2372"/>
    <cellStyle name="표준 3 3 3 9 2 2 2" xfId="5772"/>
    <cellStyle name="표준 3 3 3 9 2 2 2 2" xfId="22512"/>
    <cellStyle name="표준 3 3 3 9 2 2 2 3" xfId="39232"/>
    <cellStyle name="표준 3 3 3 9 2 2 3" xfId="9192"/>
    <cellStyle name="표준 3 3 3 9 2 2 3 2" xfId="25932"/>
    <cellStyle name="표준 3 3 3 9 2 2 3 3" xfId="42652"/>
    <cellStyle name="표준 3 3 3 9 2 2 4" xfId="12612"/>
    <cellStyle name="표준 3 3 3 9 2 2 4 2" xfId="29352"/>
    <cellStyle name="표준 3 3 3 9 2 2 4 3" xfId="46072"/>
    <cellStyle name="표준 3 3 3 9 2 2 5" xfId="16032"/>
    <cellStyle name="표준 3 3 3 9 2 2 5 2" xfId="32772"/>
    <cellStyle name="표준 3 3 3 9 2 2 5 3" xfId="49492"/>
    <cellStyle name="표준 3 3 3 9 2 2 6" xfId="19516"/>
    <cellStyle name="표준 3 3 3 9 2 2 7" xfId="35832"/>
    <cellStyle name="표준 3 3 3 9 2 3" xfId="4492"/>
    <cellStyle name="표준 3 3 3 9 2 3 2" xfId="21232"/>
    <cellStyle name="표준 3 3 3 9 2 3 3" xfId="37952"/>
    <cellStyle name="표준 3 3 3 9 2 4" xfId="7912"/>
    <cellStyle name="표준 3 3 3 9 2 4 2" xfId="24652"/>
    <cellStyle name="표준 3 3 3 9 2 4 3" xfId="41372"/>
    <cellStyle name="표준 3 3 3 9 2 5" xfId="11332"/>
    <cellStyle name="표준 3 3 3 9 2 5 2" xfId="28072"/>
    <cellStyle name="표준 3 3 3 9 2 5 3" xfId="44792"/>
    <cellStyle name="표준 3 3 3 9 2 6" xfId="14752"/>
    <cellStyle name="표준 3 3 3 9 2 6 2" xfId="31492"/>
    <cellStyle name="표준 3 3 3 9 2 6 3" xfId="48212"/>
    <cellStyle name="표준 3 3 3 9 2 7" xfId="18236"/>
    <cellStyle name="표준 3 3 3 9 2 8" xfId="34552"/>
    <cellStyle name="표준 3 3 3 9 3" xfId="1652"/>
    <cellStyle name="표준 3 3 3 9 3 2" xfId="2932"/>
    <cellStyle name="표준 3 3 3 9 3 2 2" xfId="6332"/>
    <cellStyle name="표준 3 3 3 9 3 2 2 2" xfId="23072"/>
    <cellStyle name="표준 3 3 3 9 3 2 2 3" xfId="39792"/>
    <cellStyle name="표준 3 3 3 9 3 2 3" xfId="9752"/>
    <cellStyle name="표준 3 3 3 9 3 2 3 2" xfId="26492"/>
    <cellStyle name="표준 3 3 3 9 3 2 3 3" xfId="43212"/>
    <cellStyle name="표준 3 3 3 9 3 2 4" xfId="13172"/>
    <cellStyle name="표준 3 3 3 9 3 2 4 2" xfId="29912"/>
    <cellStyle name="표준 3 3 3 9 3 2 4 3" xfId="46632"/>
    <cellStyle name="표준 3 3 3 9 3 2 5" xfId="16592"/>
    <cellStyle name="표준 3 3 3 9 3 2 5 2" xfId="33332"/>
    <cellStyle name="표준 3 3 3 9 3 2 5 3" xfId="50052"/>
    <cellStyle name="표준 3 3 3 9 3 2 6" xfId="20076"/>
    <cellStyle name="표준 3 3 3 9 3 2 7" xfId="36392"/>
    <cellStyle name="표준 3 3 3 9 3 3" xfId="5052"/>
    <cellStyle name="표준 3 3 3 9 3 3 2" xfId="21792"/>
    <cellStyle name="표준 3 3 3 9 3 3 3" xfId="38512"/>
    <cellStyle name="표준 3 3 3 9 3 4" xfId="8472"/>
    <cellStyle name="표준 3 3 3 9 3 4 2" xfId="25212"/>
    <cellStyle name="표준 3 3 3 9 3 4 3" xfId="41932"/>
    <cellStyle name="표준 3 3 3 9 3 5" xfId="11892"/>
    <cellStyle name="표준 3 3 3 9 3 5 2" xfId="28632"/>
    <cellStyle name="표준 3 3 3 9 3 5 3" xfId="45352"/>
    <cellStyle name="표준 3 3 3 9 3 6" xfId="15312"/>
    <cellStyle name="표준 3 3 3 9 3 6 2" xfId="32052"/>
    <cellStyle name="표준 3 3 3 9 3 6 3" xfId="48772"/>
    <cellStyle name="표준 3 3 3 9 3 7" xfId="18796"/>
    <cellStyle name="표준 3 3 3 9 3 8" xfId="35112"/>
    <cellStyle name="표준 3 3 3 9 4" xfId="2072"/>
    <cellStyle name="표준 3 3 3 9 4 2" xfId="5472"/>
    <cellStyle name="표준 3 3 3 9 4 2 2" xfId="22212"/>
    <cellStyle name="표준 3 3 3 9 4 2 3" xfId="38932"/>
    <cellStyle name="표준 3 3 3 9 4 3" xfId="8892"/>
    <cellStyle name="표준 3 3 3 9 4 3 2" xfId="25632"/>
    <cellStyle name="표준 3 3 3 9 4 3 3" xfId="42352"/>
    <cellStyle name="표준 3 3 3 9 4 4" xfId="12312"/>
    <cellStyle name="표준 3 3 3 9 4 4 2" xfId="29052"/>
    <cellStyle name="표준 3 3 3 9 4 4 3" xfId="45772"/>
    <cellStyle name="표준 3 3 3 9 4 5" xfId="15732"/>
    <cellStyle name="표준 3 3 3 9 4 5 2" xfId="32472"/>
    <cellStyle name="표준 3 3 3 9 4 5 3" xfId="49192"/>
    <cellStyle name="표준 3 3 3 9 4 6" xfId="19216"/>
    <cellStyle name="표준 3 3 3 9 4 7" xfId="35532"/>
    <cellStyle name="표준 3 3 3 9 5" xfId="3392"/>
    <cellStyle name="표준 3 3 3 9 5 2" xfId="6792"/>
    <cellStyle name="표준 3 3 3 9 5 2 2" xfId="23532"/>
    <cellStyle name="표준 3 3 3 9 5 2 3" xfId="40252"/>
    <cellStyle name="표준 3 3 3 9 5 3" xfId="10212"/>
    <cellStyle name="표준 3 3 3 9 5 3 2" xfId="26952"/>
    <cellStyle name="표준 3 3 3 9 5 3 3" xfId="43672"/>
    <cellStyle name="표준 3 3 3 9 5 4" xfId="13632"/>
    <cellStyle name="표준 3 3 3 9 5 4 2" xfId="30372"/>
    <cellStyle name="표준 3 3 3 9 5 4 3" xfId="47092"/>
    <cellStyle name="표준 3 3 3 9 5 5" xfId="17052"/>
    <cellStyle name="표준 3 3 3 9 5 5 2" xfId="33792"/>
    <cellStyle name="표준 3 3 3 9 5 5 3" xfId="50512"/>
    <cellStyle name="표준 3 3 3 9 5 6" xfId="20536"/>
    <cellStyle name="표준 3 3 3 9 5 7" xfId="36852"/>
    <cellStyle name="표준 3 3 3 9 6" xfId="4212"/>
    <cellStyle name="표준 3 3 3 9 6 2" xfId="7632"/>
    <cellStyle name="표준 3 3 3 9 6 2 2" xfId="24372"/>
    <cellStyle name="표준 3 3 3 9 6 2 3" xfId="41092"/>
    <cellStyle name="표준 3 3 3 9 6 3" xfId="11052"/>
    <cellStyle name="표준 3 3 3 9 6 3 2" xfId="27792"/>
    <cellStyle name="표준 3 3 3 9 6 3 3" xfId="44512"/>
    <cellStyle name="표준 3 3 3 9 6 4" xfId="14472"/>
    <cellStyle name="표준 3 3 3 9 6 4 2" xfId="31212"/>
    <cellStyle name="표준 3 3 3 9 6 4 3" xfId="47932"/>
    <cellStyle name="표준 3 3 3 9 6 5" xfId="17956"/>
    <cellStyle name="표준 3 3 3 9 6 6" xfId="37672"/>
    <cellStyle name="표준 3 3 3 9 7" xfId="3812"/>
    <cellStyle name="표준 3 3 3 9 7 2" xfId="20952"/>
    <cellStyle name="표준 3 3 3 9 7 3" xfId="37272"/>
    <cellStyle name="표준 3 3 3 9 8" xfId="7212"/>
    <cellStyle name="표준 3 3 3 9 8 2" xfId="23952"/>
    <cellStyle name="표준 3 3 3 9 8 3" xfId="40672"/>
    <cellStyle name="표준 3 3 3 9 9" xfId="10632"/>
    <cellStyle name="표준 3 3 3 9 9 2" xfId="27372"/>
    <cellStyle name="표준 3 3 3 9 9 3" xfId="44092"/>
    <cellStyle name="표준 3 3 4" xfId="563"/>
    <cellStyle name="표준 3 3 5" xfId="575"/>
    <cellStyle name="표준 3 3 5 10" xfId="3182"/>
    <cellStyle name="표준 3 3 5 10 2" xfId="6582"/>
    <cellStyle name="표준 3 3 5 10 2 2" xfId="23322"/>
    <cellStyle name="표준 3 3 5 10 2 3" xfId="40042"/>
    <cellStyle name="표준 3 3 5 10 3" xfId="10002"/>
    <cellStyle name="표준 3 3 5 10 3 2" xfId="26742"/>
    <cellStyle name="표준 3 3 5 10 3 3" xfId="43462"/>
    <cellStyle name="표준 3 3 5 10 4" xfId="13422"/>
    <cellStyle name="표준 3 3 5 10 4 2" xfId="30162"/>
    <cellStyle name="표준 3 3 5 10 4 3" xfId="46882"/>
    <cellStyle name="표준 3 3 5 10 5" xfId="16842"/>
    <cellStyle name="표준 3 3 5 10 5 2" xfId="33582"/>
    <cellStyle name="표준 3 3 5 10 5 3" xfId="50302"/>
    <cellStyle name="표준 3 3 5 10 6" xfId="20326"/>
    <cellStyle name="표준 3 3 5 10 7" xfId="36642"/>
    <cellStyle name="표준 3 3 5 11" xfId="4002"/>
    <cellStyle name="표준 3 3 5 11 2" xfId="7422"/>
    <cellStyle name="표준 3 3 5 11 2 2" xfId="24162"/>
    <cellStyle name="표준 3 3 5 11 2 3" xfId="40882"/>
    <cellStyle name="표준 3 3 5 11 3" xfId="10842"/>
    <cellStyle name="표준 3 3 5 11 3 2" xfId="27582"/>
    <cellStyle name="표준 3 3 5 11 3 3" xfId="44302"/>
    <cellStyle name="표준 3 3 5 11 4" xfId="14262"/>
    <cellStyle name="표준 3 3 5 11 4 2" xfId="31002"/>
    <cellStyle name="표준 3 3 5 11 4 3" xfId="47722"/>
    <cellStyle name="표준 3 3 5 11 5" xfId="17746"/>
    <cellStyle name="표준 3 3 5 11 6" xfId="37462"/>
    <cellStyle name="표준 3 3 5 12" xfId="3603"/>
    <cellStyle name="표준 3 3 5 12 2" xfId="20743"/>
    <cellStyle name="표준 3 3 5 12 3" xfId="37063"/>
    <cellStyle name="표준 3 3 5 13" xfId="7002"/>
    <cellStyle name="표준 3 3 5 13 2" xfId="23742"/>
    <cellStyle name="표준 3 3 5 13 3" xfId="40462"/>
    <cellStyle name="표준 3 3 5 14" xfId="10422"/>
    <cellStyle name="표준 3 3 5 14 2" xfId="27162"/>
    <cellStyle name="표준 3 3 5 14 3" xfId="43882"/>
    <cellStyle name="표준 3 3 5 15" xfId="13848"/>
    <cellStyle name="표준 3 3 5 15 2" xfId="30588"/>
    <cellStyle name="표준 3 3 5 15 3" xfId="47308"/>
    <cellStyle name="표준 3 3 5 16" xfId="17282"/>
    <cellStyle name="표준 3 3 5 16 2" xfId="34022"/>
    <cellStyle name="표준 3 3 5 17" xfId="17326"/>
    <cellStyle name="표준 3 3 5 18" xfId="34062"/>
    <cellStyle name="표준 3 3 5 2" xfId="675"/>
    <cellStyle name="표준 3 3 5 2 10" xfId="10522"/>
    <cellStyle name="표준 3 3 5 2 10 2" xfId="27262"/>
    <cellStyle name="표준 3 3 5 2 10 3" xfId="43982"/>
    <cellStyle name="표준 3 3 5 2 11" xfId="13942"/>
    <cellStyle name="표준 3 3 5 2 11 2" xfId="30682"/>
    <cellStyle name="표준 3 3 5 2 11 3" xfId="47402"/>
    <cellStyle name="표준 3 3 5 2 12" xfId="17426"/>
    <cellStyle name="표준 3 3 5 2 13" xfId="34162"/>
    <cellStyle name="표준 3 3 5 2 2" xfId="895"/>
    <cellStyle name="표준 3 3 5 2 2 10" xfId="14162"/>
    <cellStyle name="표준 3 3 5 2 2 10 2" xfId="30902"/>
    <cellStyle name="표준 3 3 5 2 2 10 3" xfId="47622"/>
    <cellStyle name="표준 3 3 5 2 2 11" xfId="17646"/>
    <cellStyle name="표준 3 3 5 2 2 12" xfId="34382"/>
    <cellStyle name="표준 3 3 5 2 2 2" xfId="1362"/>
    <cellStyle name="표준 3 3 5 2 2 2 2" xfId="2642"/>
    <cellStyle name="표준 3 3 5 2 2 2 2 2" xfId="6042"/>
    <cellStyle name="표준 3 3 5 2 2 2 2 2 2" xfId="22782"/>
    <cellStyle name="표준 3 3 5 2 2 2 2 2 3" xfId="39502"/>
    <cellStyle name="표준 3 3 5 2 2 2 2 3" xfId="9462"/>
    <cellStyle name="표준 3 3 5 2 2 2 2 3 2" xfId="26202"/>
    <cellStyle name="표준 3 3 5 2 2 2 2 3 3" xfId="42922"/>
    <cellStyle name="표준 3 3 5 2 2 2 2 4" xfId="12882"/>
    <cellStyle name="표준 3 3 5 2 2 2 2 4 2" xfId="29622"/>
    <cellStyle name="표준 3 3 5 2 2 2 2 4 3" xfId="46342"/>
    <cellStyle name="표준 3 3 5 2 2 2 2 5" xfId="16302"/>
    <cellStyle name="표준 3 3 5 2 2 2 2 5 2" xfId="33042"/>
    <cellStyle name="표준 3 3 5 2 2 2 2 5 3" xfId="49762"/>
    <cellStyle name="표준 3 3 5 2 2 2 2 6" xfId="19786"/>
    <cellStyle name="표준 3 3 5 2 2 2 2 7" xfId="36102"/>
    <cellStyle name="표준 3 3 5 2 2 2 3" xfId="4762"/>
    <cellStyle name="표준 3 3 5 2 2 2 3 2" xfId="21502"/>
    <cellStyle name="표준 3 3 5 2 2 2 3 3" xfId="38222"/>
    <cellStyle name="표준 3 3 5 2 2 2 4" xfId="8182"/>
    <cellStyle name="표준 3 3 5 2 2 2 4 2" xfId="24922"/>
    <cellStyle name="표준 3 3 5 2 2 2 4 3" xfId="41642"/>
    <cellStyle name="표준 3 3 5 2 2 2 5" xfId="11602"/>
    <cellStyle name="표준 3 3 5 2 2 2 5 2" xfId="28342"/>
    <cellStyle name="표준 3 3 5 2 2 2 5 3" xfId="45062"/>
    <cellStyle name="표준 3 3 5 2 2 2 6" xfId="15022"/>
    <cellStyle name="표준 3 3 5 2 2 2 6 2" xfId="31762"/>
    <cellStyle name="표준 3 3 5 2 2 2 6 3" xfId="48482"/>
    <cellStyle name="표준 3 3 5 2 2 2 7" xfId="18506"/>
    <cellStyle name="표준 3 3 5 2 2 2 8" xfId="34822"/>
    <cellStyle name="표준 3 3 5 2 2 3" xfId="1762"/>
    <cellStyle name="표준 3 3 5 2 2 3 2" xfId="3042"/>
    <cellStyle name="표준 3 3 5 2 2 3 2 2" xfId="6442"/>
    <cellStyle name="표준 3 3 5 2 2 3 2 2 2" xfId="23182"/>
    <cellStyle name="표준 3 3 5 2 2 3 2 2 3" xfId="39902"/>
    <cellStyle name="표준 3 3 5 2 2 3 2 3" xfId="9862"/>
    <cellStyle name="표준 3 3 5 2 2 3 2 3 2" xfId="26602"/>
    <cellStyle name="표준 3 3 5 2 2 3 2 3 3" xfId="43322"/>
    <cellStyle name="표준 3 3 5 2 2 3 2 4" xfId="13282"/>
    <cellStyle name="표준 3 3 5 2 2 3 2 4 2" xfId="30022"/>
    <cellStyle name="표준 3 3 5 2 2 3 2 4 3" xfId="46742"/>
    <cellStyle name="표준 3 3 5 2 2 3 2 5" xfId="16702"/>
    <cellStyle name="표준 3 3 5 2 2 3 2 5 2" xfId="33442"/>
    <cellStyle name="표준 3 3 5 2 2 3 2 5 3" xfId="50162"/>
    <cellStyle name="표준 3 3 5 2 2 3 2 6" xfId="20186"/>
    <cellStyle name="표준 3 3 5 2 2 3 2 7" xfId="36502"/>
    <cellStyle name="표준 3 3 5 2 2 3 3" xfId="5162"/>
    <cellStyle name="표준 3 3 5 2 2 3 3 2" xfId="21902"/>
    <cellStyle name="표준 3 3 5 2 2 3 3 3" xfId="38622"/>
    <cellStyle name="표준 3 3 5 2 2 3 4" xfId="8582"/>
    <cellStyle name="표준 3 3 5 2 2 3 4 2" xfId="25322"/>
    <cellStyle name="표준 3 3 5 2 2 3 4 3" xfId="42042"/>
    <cellStyle name="표준 3 3 5 2 2 3 5" xfId="12002"/>
    <cellStyle name="표준 3 3 5 2 2 3 5 2" xfId="28742"/>
    <cellStyle name="표준 3 3 5 2 2 3 5 3" xfId="45462"/>
    <cellStyle name="표준 3 3 5 2 2 3 6" xfId="15422"/>
    <cellStyle name="표준 3 3 5 2 2 3 6 2" xfId="32162"/>
    <cellStyle name="표준 3 3 5 2 2 3 6 3" xfId="48882"/>
    <cellStyle name="표준 3 3 5 2 2 3 7" xfId="18906"/>
    <cellStyle name="표준 3 3 5 2 2 3 8" xfId="35222"/>
    <cellStyle name="표준 3 3 5 2 2 4" xfId="2182"/>
    <cellStyle name="표준 3 3 5 2 2 4 2" xfId="5582"/>
    <cellStyle name="표준 3 3 5 2 2 4 2 2" xfId="22322"/>
    <cellStyle name="표준 3 3 5 2 2 4 2 3" xfId="39042"/>
    <cellStyle name="표준 3 3 5 2 2 4 3" xfId="9002"/>
    <cellStyle name="표준 3 3 5 2 2 4 3 2" xfId="25742"/>
    <cellStyle name="표준 3 3 5 2 2 4 3 3" xfId="42462"/>
    <cellStyle name="표준 3 3 5 2 2 4 4" xfId="12422"/>
    <cellStyle name="표준 3 3 5 2 2 4 4 2" xfId="29162"/>
    <cellStyle name="표준 3 3 5 2 2 4 4 3" xfId="45882"/>
    <cellStyle name="표준 3 3 5 2 2 4 5" xfId="15842"/>
    <cellStyle name="표준 3 3 5 2 2 4 5 2" xfId="32582"/>
    <cellStyle name="표준 3 3 5 2 2 4 5 3" xfId="49302"/>
    <cellStyle name="표준 3 3 5 2 2 4 6" xfId="19326"/>
    <cellStyle name="표준 3 3 5 2 2 4 7" xfId="35642"/>
    <cellStyle name="표준 3 3 5 2 2 5" xfId="3502"/>
    <cellStyle name="표준 3 3 5 2 2 5 2" xfId="6902"/>
    <cellStyle name="표준 3 3 5 2 2 5 2 2" xfId="23642"/>
    <cellStyle name="표준 3 3 5 2 2 5 2 3" xfId="40362"/>
    <cellStyle name="표준 3 3 5 2 2 5 3" xfId="10322"/>
    <cellStyle name="표준 3 3 5 2 2 5 3 2" xfId="27062"/>
    <cellStyle name="표준 3 3 5 2 2 5 3 3" xfId="43782"/>
    <cellStyle name="표준 3 3 5 2 2 5 4" xfId="13742"/>
    <cellStyle name="표준 3 3 5 2 2 5 4 2" xfId="30482"/>
    <cellStyle name="표준 3 3 5 2 2 5 4 3" xfId="47202"/>
    <cellStyle name="표준 3 3 5 2 2 5 5" xfId="17162"/>
    <cellStyle name="표준 3 3 5 2 2 5 5 2" xfId="33902"/>
    <cellStyle name="표준 3 3 5 2 2 5 5 3" xfId="50622"/>
    <cellStyle name="표준 3 3 5 2 2 5 6" xfId="20646"/>
    <cellStyle name="표준 3 3 5 2 2 5 7" xfId="36962"/>
    <cellStyle name="표준 3 3 5 2 2 6" xfId="4322"/>
    <cellStyle name="표준 3 3 5 2 2 6 2" xfId="7742"/>
    <cellStyle name="표준 3 3 5 2 2 6 2 2" xfId="24482"/>
    <cellStyle name="표준 3 3 5 2 2 6 2 3" xfId="41202"/>
    <cellStyle name="표준 3 3 5 2 2 6 3" xfId="11162"/>
    <cellStyle name="표준 3 3 5 2 2 6 3 2" xfId="27902"/>
    <cellStyle name="표준 3 3 5 2 2 6 3 3" xfId="44622"/>
    <cellStyle name="표준 3 3 5 2 2 6 4" xfId="14582"/>
    <cellStyle name="표준 3 3 5 2 2 6 4 2" xfId="31322"/>
    <cellStyle name="표준 3 3 5 2 2 6 4 3" xfId="48042"/>
    <cellStyle name="표준 3 3 5 2 2 6 5" xfId="18066"/>
    <cellStyle name="표준 3 3 5 2 2 6 6" xfId="37782"/>
    <cellStyle name="표준 3 3 5 2 2 7" xfId="3922"/>
    <cellStyle name="표준 3 3 5 2 2 7 2" xfId="21062"/>
    <cellStyle name="표준 3 3 5 2 2 7 3" xfId="37382"/>
    <cellStyle name="표준 3 3 5 2 2 8" xfId="7322"/>
    <cellStyle name="표준 3 3 5 2 2 8 2" xfId="24062"/>
    <cellStyle name="표준 3 3 5 2 2 8 3" xfId="40782"/>
    <cellStyle name="표준 3 3 5 2 2 9" xfId="10742"/>
    <cellStyle name="표준 3 3 5 2 2 9 2" xfId="27482"/>
    <cellStyle name="표준 3 3 5 2 2 9 3" xfId="44202"/>
    <cellStyle name="표준 3 3 5 2 3" xfId="1202"/>
    <cellStyle name="표준 3 3 5 2 3 2" xfId="2482"/>
    <cellStyle name="표준 3 3 5 2 3 2 2" xfId="5882"/>
    <cellStyle name="표준 3 3 5 2 3 2 2 2" xfId="22622"/>
    <cellStyle name="표준 3 3 5 2 3 2 2 3" xfId="39342"/>
    <cellStyle name="표준 3 3 5 2 3 2 3" xfId="9302"/>
    <cellStyle name="표준 3 3 5 2 3 2 3 2" xfId="26042"/>
    <cellStyle name="표준 3 3 5 2 3 2 3 3" xfId="42762"/>
    <cellStyle name="표준 3 3 5 2 3 2 4" xfId="12722"/>
    <cellStyle name="표준 3 3 5 2 3 2 4 2" xfId="29462"/>
    <cellStyle name="표준 3 3 5 2 3 2 4 3" xfId="46182"/>
    <cellStyle name="표준 3 3 5 2 3 2 5" xfId="16142"/>
    <cellStyle name="표준 3 3 5 2 3 2 5 2" xfId="32882"/>
    <cellStyle name="표준 3 3 5 2 3 2 5 3" xfId="49602"/>
    <cellStyle name="표준 3 3 5 2 3 2 6" xfId="19626"/>
    <cellStyle name="표준 3 3 5 2 3 2 7" xfId="35942"/>
    <cellStyle name="표준 3 3 5 2 3 3" xfId="4602"/>
    <cellStyle name="표준 3 3 5 2 3 3 2" xfId="21342"/>
    <cellStyle name="표준 3 3 5 2 3 3 3" xfId="38062"/>
    <cellStyle name="표준 3 3 5 2 3 4" xfId="8022"/>
    <cellStyle name="표준 3 3 5 2 3 4 2" xfId="24762"/>
    <cellStyle name="표준 3 3 5 2 3 4 3" xfId="41482"/>
    <cellStyle name="표준 3 3 5 2 3 5" xfId="11442"/>
    <cellStyle name="표준 3 3 5 2 3 5 2" xfId="28182"/>
    <cellStyle name="표준 3 3 5 2 3 5 3" xfId="44902"/>
    <cellStyle name="표준 3 3 5 2 3 6" xfId="14862"/>
    <cellStyle name="표준 3 3 5 2 3 6 2" xfId="31602"/>
    <cellStyle name="표준 3 3 5 2 3 6 3" xfId="48322"/>
    <cellStyle name="표준 3 3 5 2 3 7" xfId="18346"/>
    <cellStyle name="표준 3 3 5 2 3 8" xfId="34662"/>
    <cellStyle name="표준 3 3 5 2 4" xfId="1542"/>
    <cellStyle name="표준 3 3 5 2 4 2" xfId="2822"/>
    <cellStyle name="표준 3 3 5 2 4 2 2" xfId="6222"/>
    <cellStyle name="표준 3 3 5 2 4 2 2 2" xfId="22962"/>
    <cellStyle name="표준 3 3 5 2 4 2 2 3" xfId="39682"/>
    <cellStyle name="표준 3 3 5 2 4 2 3" xfId="9642"/>
    <cellStyle name="표준 3 3 5 2 4 2 3 2" xfId="26382"/>
    <cellStyle name="표준 3 3 5 2 4 2 3 3" xfId="43102"/>
    <cellStyle name="표준 3 3 5 2 4 2 4" xfId="13062"/>
    <cellStyle name="표준 3 3 5 2 4 2 4 2" xfId="29802"/>
    <cellStyle name="표준 3 3 5 2 4 2 4 3" xfId="46522"/>
    <cellStyle name="표준 3 3 5 2 4 2 5" xfId="16482"/>
    <cellStyle name="표준 3 3 5 2 4 2 5 2" xfId="33222"/>
    <cellStyle name="표준 3 3 5 2 4 2 5 3" xfId="49942"/>
    <cellStyle name="표준 3 3 5 2 4 2 6" xfId="19966"/>
    <cellStyle name="표준 3 3 5 2 4 2 7" xfId="36282"/>
    <cellStyle name="표준 3 3 5 2 4 3" xfId="4942"/>
    <cellStyle name="표준 3 3 5 2 4 3 2" xfId="21682"/>
    <cellStyle name="표준 3 3 5 2 4 3 3" xfId="38402"/>
    <cellStyle name="표준 3 3 5 2 4 4" xfId="8362"/>
    <cellStyle name="표준 3 3 5 2 4 4 2" xfId="25102"/>
    <cellStyle name="표준 3 3 5 2 4 4 3" xfId="41822"/>
    <cellStyle name="표준 3 3 5 2 4 5" xfId="11782"/>
    <cellStyle name="표준 3 3 5 2 4 5 2" xfId="28522"/>
    <cellStyle name="표준 3 3 5 2 4 5 3" xfId="45242"/>
    <cellStyle name="표준 3 3 5 2 4 6" xfId="15202"/>
    <cellStyle name="표준 3 3 5 2 4 6 2" xfId="31942"/>
    <cellStyle name="표준 3 3 5 2 4 6 3" xfId="48662"/>
    <cellStyle name="표준 3 3 5 2 4 7" xfId="18686"/>
    <cellStyle name="표준 3 3 5 2 4 8" xfId="35002"/>
    <cellStyle name="표준 3 3 5 2 5" xfId="1962"/>
    <cellStyle name="표준 3 3 5 2 5 2" xfId="5362"/>
    <cellStyle name="표준 3 3 5 2 5 2 2" xfId="22102"/>
    <cellStyle name="표준 3 3 5 2 5 2 3" xfId="38822"/>
    <cellStyle name="표준 3 3 5 2 5 3" xfId="8782"/>
    <cellStyle name="표준 3 3 5 2 5 3 2" xfId="25522"/>
    <cellStyle name="표준 3 3 5 2 5 3 3" xfId="42242"/>
    <cellStyle name="표준 3 3 5 2 5 4" xfId="12202"/>
    <cellStyle name="표준 3 3 5 2 5 4 2" xfId="28942"/>
    <cellStyle name="표준 3 3 5 2 5 4 3" xfId="45662"/>
    <cellStyle name="표준 3 3 5 2 5 5" xfId="15622"/>
    <cellStyle name="표준 3 3 5 2 5 5 2" xfId="32362"/>
    <cellStyle name="표준 3 3 5 2 5 5 3" xfId="49082"/>
    <cellStyle name="표준 3 3 5 2 5 6" xfId="19106"/>
    <cellStyle name="표준 3 3 5 2 5 7" xfId="35422"/>
    <cellStyle name="표준 3 3 5 2 6" xfId="3282"/>
    <cellStyle name="표준 3 3 5 2 6 2" xfId="6682"/>
    <cellStyle name="표준 3 3 5 2 6 2 2" xfId="23422"/>
    <cellStyle name="표준 3 3 5 2 6 2 3" xfId="40142"/>
    <cellStyle name="표준 3 3 5 2 6 3" xfId="10102"/>
    <cellStyle name="표준 3 3 5 2 6 3 2" xfId="26842"/>
    <cellStyle name="표준 3 3 5 2 6 3 3" xfId="43562"/>
    <cellStyle name="표준 3 3 5 2 6 4" xfId="13522"/>
    <cellStyle name="표준 3 3 5 2 6 4 2" xfId="30262"/>
    <cellStyle name="표준 3 3 5 2 6 4 3" xfId="46982"/>
    <cellStyle name="표준 3 3 5 2 6 5" xfId="16942"/>
    <cellStyle name="표준 3 3 5 2 6 5 2" xfId="33682"/>
    <cellStyle name="표준 3 3 5 2 6 5 3" xfId="50402"/>
    <cellStyle name="표준 3 3 5 2 6 6" xfId="20426"/>
    <cellStyle name="표준 3 3 5 2 6 7" xfId="36742"/>
    <cellStyle name="표준 3 3 5 2 7" xfId="4102"/>
    <cellStyle name="표준 3 3 5 2 7 2" xfId="7522"/>
    <cellStyle name="표준 3 3 5 2 7 2 2" xfId="24262"/>
    <cellStyle name="표준 3 3 5 2 7 2 3" xfId="40982"/>
    <cellStyle name="표준 3 3 5 2 7 3" xfId="10942"/>
    <cellStyle name="표준 3 3 5 2 7 3 2" xfId="27682"/>
    <cellStyle name="표준 3 3 5 2 7 3 3" xfId="44402"/>
    <cellStyle name="표준 3 3 5 2 7 4" xfId="14362"/>
    <cellStyle name="표준 3 3 5 2 7 4 2" xfId="31102"/>
    <cellStyle name="표준 3 3 5 2 7 4 3" xfId="47822"/>
    <cellStyle name="표준 3 3 5 2 7 5" xfId="17846"/>
    <cellStyle name="표준 3 3 5 2 7 6" xfId="37562"/>
    <cellStyle name="표준 3 3 5 2 8" xfId="3702"/>
    <cellStyle name="표준 3 3 5 2 8 2" xfId="20842"/>
    <cellStyle name="표준 3 3 5 2 8 3" xfId="37162"/>
    <cellStyle name="표준 3 3 5 2 9" xfId="7102"/>
    <cellStyle name="표준 3 3 5 2 9 2" xfId="23842"/>
    <cellStyle name="표준 3 3 5 2 9 3" xfId="40562"/>
    <cellStyle name="표준 3 3 5 3" xfId="715"/>
    <cellStyle name="표준 3 3 5 3 10" xfId="10562"/>
    <cellStyle name="표준 3 3 5 3 10 2" xfId="27302"/>
    <cellStyle name="표준 3 3 5 3 10 3" xfId="44022"/>
    <cellStyle name="표준 3 3 5 3 11" xfId="13982"/>
    <cellStyle name="표준 3 3 5 3 11 2" xfId="30722"/>
    <cellStyle name="표준 3 3 5 3 11 3" xfId="47442"/>
    <cellStyle name="표준 3 3 5 3 12" xfId="17466"/>
    <cellStyle name="표준 3 3 5 3 13" xfId="34202"/>
    <cellStyle name="표준 3 3 5 3 2" xfId="935"/>
    <cellStyle name="표준 3 3 5 3 2 10" xfId="14202"/>
    <cellStyle name="표준 3 3 5 3 2 10 2" xfId="30942"/>
    <cellStyle name="표준 3 3 5 3 2 10 3" xfId="47662"/>
    <cellStyle name="표준 3 3 5 3 2 11" xfId="17686"/>
    <cellStyle name="표준 3 3 5 3 2 12" xfId="34422"/>
    <cellStyle name="표준 3 3 5 3 2 2" xfId="1402"/>
    <cellStyle name="표준 3 3 5 3 2 2 2" xfId="2682"/>
    <cellStyle name="표준 3 3 5 3 2 2 2 2" xfId="6082"/>
    <cellStyle name="표준 3 3 5 3 2 2 2 2 2" xfId="22822"/>
    <cellStyle name="표준 3 3 5 3 2 2 2 2 3" xfId="39542"/>
    <cellStyle name="표준 3 3 5 3 2 2 2 3" xfId="9502"/>
    <cellStyle name="표준 3 3 5 3 2 2 2 3 2" xfId="26242"/>
    <cellStyle name="표준 3 3 5 3 2 2 2 3 3" xfId="42962"/>
    <cellStyle name="표준 3 3 5 3 2 2 2 4" xfId="12922"/>
    <cellStyle name="표준 3 3 5 3 2 2 2 4 2" xfId="29662"/>
    <cellStyle name="표준 3 3 5 3 2 2 2 4 3" xfId="46382"/>
    <cellStyle name="표준 3 3 5 3 2 2 2 5" xfId="16342"/>
    <cellStyle name="표준 3 3 5 3 2 2 2 5 2" xfId="33082"/>
    <cellStyle name="표준 3 3 5 3 2 2 2 5 3" xfId="49802"/>
    <cellStyle name="표준 3 3 5 3 2 2 2 6" xfId="19826"/>
    <cellStyle name="표준 3 3 5 3 2 2 2 7" xfId="36142"/>
    <cellStyle name="표준 3 3 5 3 2 2 3" xfId="4802"/>
    <cellStyle name="표준 3 3 5 3 2 2 3 2" xfId="21542"/>
    <cellStyle name="표준 3 3 5 3 2 2 3 3" xfId="38262"/>
    <cellStyle name="표준 3 3 5 3 2 2 4" xfId="8222"/>
    <cellStyle name="표준 3 3 5 3 2 2 4 2" xfId="24962"/>
    <cellStyle name="표준 3 3 5 3 2 2 4 3" xfId="41682"/>
    <cellStyle name="표준 3 3 5 3 2 2 5" xfId="11642"/>
    <cellStyle name="표준 3 3 5 3 2 2 5 2" xfId="28382"/>
    <cellStyle name="표준 3 3 5 3 2 2 5 3" xfId="45102"/>
    <cellStyle name="표준 3 3 5 3 2 2 6" xfId="15062"/>
    <cellStyle name="표준 3 3 5 3 2 2 6 2" xfId="31802"/>
    <cellStyle name="표준 3 3 5 3 2 2 6 3" xfId="48522"/>
    <cellStyle name="표준 3 3 5 3 2 2 7" xfId="18546"/>
    <cellStyle name="표준 3 3 5 3 2 2 8" xfId="34862"/>
    <cellStyle name="표준 3 3 5 3 2 3" xfId="1802"/>
    <cellStyle name="표준 3 3 5 3 2 3 2" xfId="3082"/>
    <cellStyle name="표준 3 3 5 3 2 3 2 2" xfId="6482"/>
    <cellStyle name="표준 3 3 5 3 2 3 2 2 2" xfId="23222"/>
    <cellStyle name="표준 3 3 5 3 2 3 2 2 3" xfId="39942"/>
    <cellStyle name="표준 3 3 5 3 2 3 2 3" xfId="9902"/>
    <cellStyle name="표준 3 3 5 3 2 3 2 3 2" xfId="26642"/>
    <cellStyle name="표준 3 3 5 3 2 3 2 3 3" xfId="43362"/>
    <cellStyle name="표준 3 3 5 3 2 3 2 4" xfId="13322"/>
    <cellStyle name="표준 3 3 5 3 2 3 2 4 2" xfId="30062"/>
    <cellStyle name="표준 3 3 5 3 2 3 2 4 3" xfId="46782"/>
    <cellStyle name="표준 3 3 5 3 2 3 2 5" xfId="16742"/>
    <cellStyle name="표준 3 3 5 3 2 3 2 5 2" xfId="33482"/>
    <cellStyle name="표준 3 3 5 3 2 3 2 5 3" xfId="50202"/>
    <cellStyle name="표준 3 3 5 3 2 3 2 6" xfId="20226"/>
    <cellStyle name="표준 3 3 5 3 2 3 2 7" xfId="36542"/>
    <cellStyle name="표준 3 3 5 3 2 3 3" xfId="5202"/>
    <cellStyle name="표준 3 3 5 3 2 3 3 2" xfId="21942"/>
    <cellStyle name="표준 3 3 5 3 2 3 3 3" xfId="38662"/>
    <cellStyle name="표준 3 3 5 3 2 3 4" xfId="8622"/>
    <cellStyle name="표준 3 3 5 3 2 3 4 2" xfId="25362"/>
    <cellStyle name="표준 3 3 5 3 2 3 4 3" xfId="42082"/>
    <cellStyle name="표준 3 3 5 3 2 3 5" xfId="12042"/>
    <cellStyle name="표준 3 3 5 3 2 3 5 2" xfId="28782"/>
    <cellStyle name="표준 3 3 5 3 2 3 5 3" xfId="45502"/>
    <cellStyle name="표준 3 3 5 3 2 3 6" xfId="15462"/>
    <cellStyle name="표준 3 3 5 3 2 3 6 2" xfId="32202"/>
    <cellStyle name="표준 3 3 5 3 2 3 6 3" xfId="48922"/>
    <cellStyle name="표준 3 3 5 3 2 3 7" xfId="18946"/>
    <cellStyle name="표준 3 3 5 3 2 3 8" xfId="35262"/>
    <cellStyle name="표준 3 3 5 3 2 4" xfId="2222"/>
    <cellStyle name="표준 3 3 5 3 2 4 2" xfId="5622"/>
    <cellStyle name="표준 3 3 5 3 2 4 2 2" xfId="22362"/>
    <cellStyle name="표준 3 3 5 3 2 4 2 3" xfId="39082"/>
    <cellStyle name="표준 3 3 5 3 2 4 3" xfId="9042"/>
    <cellStyle name="표준 3 3 5 3 2 4 3 2" xfId="25782"/>
    <cellStyle name="표준 3 3 5 3 2 4 3 3" xfId="42502"/>
    <cellStyle name="표준 3 3 5 3 2 4 4" xfId="12462"/>
    <cellStyle name="표준 3 3 5 3 2 4 4 2" xfId="29202"/>
    <cellStyle name="표준 3 3 5 3 2 4 4 3" xfId="45922"/>
    <cellStyle name="표준 3 3 5 3 2 4 5" xfId="15882"/>
    <cellStyle name="표준 3 3 5 3 2 4 5 2" xfId="32622"/>
    <cellStyle name="표준 3 3 5 3 2 4 5 3" xfId="49342"/>
    <cellStyle name="표준 3 3 5 3 2 4 6" xfId="19366"/>
    <cellStyle name="표준 3 3 5 3 2 4 7" xfId="35682"/>
    <cellStyle name="표준 3 3 5 3 2 5" xfId="3542"/>
    <cellStyle name="표준 3 3 5 3 2 5 2" xfId="6942"/>
    <cellStyle name="표준 3 3 5 3 2 5 2 2" xfId="23682"/>
    <cellStyle name="표준 3 3 5 3 2 5 2 3" xfId="40402"/>
    <cellStyle name="표준 3 3 5 3 2 5 3" xfId="10362"/>
    <cellStyle name="표준 3 3 5 3 2 5 3 2" xfId="27102"/>
    <cellStyle name="표준 3 3 5 3 2 5 3 3" xfId="43822"/>
    <cellStyle name="표준 3 3 5 3 2 5 4" xfId="13782"/>
    <cellStyle name="표준 3 3 5 3 2 5 4 2" xfId="30522"/>
    <cellStyle name="표준 3 3 5 3 2 5 4 3" xfId="47242"/>
    <cellStyle name="표준 3 3 5 3 2 5 5" xfId="17202"/>
    <cellStyle name="표준 3 3 5 3 2 5 5 2" xfId="33942"/>
    <cellStyle name="표준 3 3 5 3 2 5 5 3" xfId="50662"/>
    <cellStyle name="표준 3 3 5 3 2 5 6" xfId="20686"/>
    <cellStyle name="표준 3 3 5 3 2 5 7" xfId="37002"/>
    <cellStyle name="표준 3 3 5 3 2 6" xfId="4362"/>
    <cellStyle name="표준 3 3 5 3 2 6 2" xfId="7782"/>
    <cellStyle name="표준 3 3 5 3 2 6 2 2" xfId="24522"/>
    <cellStyle name="표준 3 3 5 3 2 6 2 3" xfId="41242"/>
    <cellStyle name="표준 3 3 5 3 2 6 3" xfId="11202"/>
    <cellStyle name="표준 3 3 5 3 2 6 3 2" xfId="27942"/>
    <cellStyle name="표준 3 3 5 3 2 6 3 3" xfId="44662"/>
    <cellStyle name="표준 3 3 5 3 2 6 4" xfId="14622"/>
    <cellStyle name="표준 3 3 5 3 2 6 4 2" xfId="31362"/>
    <cellStyle name="표준 3 3 5 3 2 6 4 3" xfId="48082"/>
    <cellStyle name="표준 3 3 5 3 2 6 5" xfId="18106"/>
    <cellStyle name="표준 3 3 5 3 2 6 6" xfId="37822"/>
    <cellStyle name="표준 3 3 5 3 2 7" xfId="3962"/>
    <cellStyle name="표준 3 3 5 3 2 7 2" xfId="21102"/>
    <cellStyle name="표준 3 3 5 3 2 7 3" xfId="37422"/>
    <cellStyle name="표준 3 3 5 3 2 8" xfId="7362"/>
    <cellStyle name="표준 3 3 5 3 2 8 2" xfId="24102"/>
    <cellStyle name="표준 3 3 5 3 2 8 3" xfId="40822"/>
    <cellStyle name="표준 3 3 5 3 2 9" xfId="10782"/>
    <cellStyle name="표준 3 3 5 3 2 9 2" xfId="27522"/>
    <cellStyle name="표준 3 3 5 3 2 9 3" xfId="44242"/>
    <cellStyle name="표준 3 3 5 3 3" xfId="1242"/>
    <cellStyle name="표준 3 3 5 3 3 2" xfId="2522"/>
    <cellStyle name="표준 3 3 5 3 3 2 2" xfId="5922"/>
    <cellStyle name="표준 3 3 5 3 3 2 2 2" xfId="22662"/>
    <cellStyle name="표준 3 3 5 3 3 2 2 3" xfId="39382"/>
    <cellStyle name="표준 3 3 5 3 3 2 3" xfId="9342"/>
    <cellStyle name="표준 3 3 5 3 3 2 3 2" xfId="26082"/>
    <cellStyle name="표준 3 3 5 3 3 2 3 3" xfId="42802"/>
    <cellStyle name="표준 3 3 5 3 3 2 4" xfId="12762"/>
    <cellStyle name="표준 3 3 5 3 3 2 4 2" xfId="29502"/>
    <cellStyle name="표준 3 3 5 3 3 2 4 3" xfId="46222"/>
    <cellStyle name="표준 3 3 5 3 3 2 5" xfId="16182"/>
    <cellStyle name="표준 3 3 5 3 3 2 5 2" xfId="32922"/>
    <cellStyle name="표준 3 3 5 3 3 2 5 3" xfId="49642"/>
    <cellStyle name="표준 3 3 5 3 3 2 6" xfId="19666"/>
    <cellStyle name="표준 3 3 5 3 3 2 7" xfId="35982"/>
    <cellStyle name="표준 3 3 5 3 3 3" xfId="4642"/>
    <cellStyle name="표준 3 3 5 3 3 3 2" xfId="21382"/>
    <cellStyle name="표준 3 3 5 3 3 3 3" xfId="38102"/>
    <cellStyle name="표준 3 3 5 3 3 4" xfId="8062"/>
    <cellStyle name="표준 3 3 5 3 3 4 2" xfId="24802"/>
    <cellStyle name="표준 3 3 5 3 3 4 3" xfId="41522"/>
    <cellStyle name="표준 3 3 5 3 3 5" xfId="11482"/>
    <cellStyle name="표준 3 3 5 3 3 5 2" xfId="28222"/>
    <cellStyle name="표준 3 3 5 3 3 5 3" xfId="44942"/>
    <cellStyle name="표준 3 3 5 3 3 6" xfId="14902"/>
    <cellStyle name="표준 3 3 5 3 3 6 2" xfId="31642"/>
    <cellStyle name="표준 3 3 5 3 3 6 3" xfId="48362"/>
    <cellStyle name="표준 3 3 5 3 3 7" xfId="18386"/>
    <cellStyle name="표준 3 3 5 3 3 8" xfId="34702"/>
    <cellStyle name="표준 3 3 5 3 4" xfId="1582"/>
    <cellStyle name="표준 3 3 5 3 4 2" xfId="2862"/>
    <cellStyle name="표준 3 3 5 3 4 2 2" xfId="6262"/>
    <cellStyle name="표준 3 3 5 3 4 2 2 2" xfId="23002"/>
    <cellStyle name="표준 3 3 5 3 4 2 2 3" xfId="39722"/>
    <cellStyle name="표준 3 3 5 3 4 2 3" xfId="9682"/>
    <cellStyle name="표준 3 3 5 3 4 2 3 2" xfId="26422"/>
    <cellStyle name="표준 3 3 5 3 4 2 3 3" xfId="43142"/>
    <cellStyle name="표준 3 3 5 3 4 2 4" xfId="13102"/>
    <cellStyle name="표준 3 3 5 3 4 2 4 2" xfId="29842"/>
    <cellStyle name="표준 3 3 5 3 4 2 4 3" xfId="46562"/>
    <cellStyle name="표준 3 3 5 3 4 2 5" xfId="16522"/>
    <cellStyle name="표준 3 3 5 3 4 2 5 2" xfId="33262"/>
    <cellStyle name="표준 3 3 5 3 4 2 5 3" xfId="49982"/>
    <cellStyle name="표준 3 3 5 3 4 2 6" xfId="20006"/>
    <cellStyle name="표준 3 3 5 3 4 2 7" xfId="36322"/>
    <cellStyle name="표준 3 3 5 3 4 3" xfId="4982"/>
    <cellStyle name="표준 3 3 5 3 4 3 2" xfId="21722"/>
    <cellStyle name="표준 3 3 5 3 4 3 3" xfId="38442"/>
    <cellStyle name="표준 3 3 5 3 4 4" xfId="8402"/>
    <cellStyle name="표준 3 3 5 3 4 4 2" xfId="25142"/>
    <cellStyle name="표준 3 3 5 3 4 4 3" xfId="41862"/>
    <cellStyle name="표준 3 3 5 3 4 5" xfId="11822"/>
    <cellStyle name="표준 3 3 5 3 4 5 2" xfId="28562"/>
    <cellStyle name="표준 3 3 5 3 4 5 3" xfId="45282"/>
    <cellStyle name="표준 3 3 5 3 4 6" xfId="15242"/>
    <cellStyle name="표준 3 3 5 3 4 6 2" xfId="31982"/>
    <cellStyle name="표준 3 3 5 3 4 6 3" xfId="48702"/>
    <cellStyle name="표준 3 3 5 3 4 7" xfId="18726"/>
    <cellStyle name="표준 3 3 5 3 4 8" xfId="35042"/>
    <cellStyle name="표준 3 3 5 3 5" xfId="2002"/>
    <cellStyle name="표준 3 3 5 3 5 2" xfId="5402"/>
    <cellStyle name="표준 3 3 5 3 5 2 2" xfId="22142"/>
    <cellStyle name="표준 3 3 5 3 5 2 3" xfId="38862"/>
    <cellStyle name="표준 3 3 5 3 5 3" xfId="8822"/>
    <cellStyle name="표준 3 3 5 3 5 3 2" xfId="25562"/>
    <cellStyle name="표준 3 3 5 3 5 3 3" xfId="42282"/>
    <cellStyle name="표준 3 3 5 3 5 4" xfId="12242"/>
    <cellStyle name="표준 3 3 5 3 5 4 2" xfId="28982"/>
    <cellStyle name="표준 3 3 5 3 5 4 3" xfId="45702"/>
    <cellStyle name="표준 3 3 5 3 5 5" xfId="15662"/>
    <cellStyle name="표준 3 3 5 3 5 5 2" xfId="32402"/>
    <cellStyle name="표준 3 3 5 3 5 5 3" xfId="49122"/>
    <cellStyle name="표준 3 3 5 3 5 6" xfId="19146"/>
    <cellStyle name="표준 3 3 5 3 5 7" xfId="35462"/>
    <cellStyle name="표준 3 3 5 3 6" xfId="3322"/>
    <cellStyle name="표준 3 3 5 3 6 2" xfId="6722"/>
    <cellStyle name="표준 3 3 5 3 6 2 2" xfId="23462"/>
    <cellStyle name="표준 3 3 5 3 6 2 3" xfId="40182"/>
    <cellStyle name="표준 3 3 5 3 6 3" xfId="10142"/>
    <cellStyle name="표준 3 3 5 3 6 3 2" xfId="26882"/>
    <cellStyle name="표준 3 3 5 3 6 3 3" xfId="43602"/>
    <cellStyle name="표준 3 3 5 3 6 4" xfId="13562"/>
    <cellStyle name="표준 3 3 5 3 6 4 2" xfId="30302"/>
    <cellStyle name="표준 3 3 5 3 6 4 3" xfId="47022"/>
    <cellStyle name="표준 3 3 5 3 6 5" xfId="16982"/>
    <cellStyle name="표준 3 3 5 3 6 5 2" xfId="33722"/>
    <cellStyle name="표준 3 3 5 3 6 5 3" xfId="50442"/>
    <cellStyle name="표준 3 3 5 3 6 6" xfId="20466"/>
    <cellStyle name="표준 3 3 5 3 6 7" xfId="36782"/>
    <cellStyle name="표준 3 3 5 3 7" xfId="4142"/>
    <cellStyle name="표준 3 3 5 3 7 2" xfId="7562"/>
    <cellStyle name="표준 3 3 5 3 7 2 2" xfId="24302"/>
    <cellStyle name="표준 3 3 5 3 7 2 3" xfId="41022"/>
    <cellStyle name="표준 3 3 5 3 7 3" xfId="10982"/>
    <cellStyle name="표준 3 3 5 3 7 3 2" xfId="27722"/>
    <cellStyle name="표준 3 3 5 3 7 3 3" xfId="44442"/>
    <cellStyle name="표준 3 3 5 3 7 4" xfId="14402"/>
    <cellStyle name="표준 3 3 5 3 7 4 2" xfId="31142"/>
    <cellStyle name="표준 3 3 5 3 7 4 3" xfId="47862"/>
    <cellStyle name="표준 3 3 5 3 7 5" xfId="17886"/>
    <cellStyle name="표준 3 3 5 3 7 6" xfId="37602"/>
    <cellStyle name="표준 3 3 5 3 8" xfId="3742"/>
    <cellStyle name="표준 3 3 5 3 8 2" xfId="20882"/>
    <cellStyle name="표준 3 3 5 3 8 3" xfId="37202"/>
    <cellStyle name="표준 3 3 5 3 9" xfId="7142"/>
    <cellStyle name="표준 3 3 5 3 9 2" xfId="23882"/>
    <cellStyle name="표준 3 3 5 3 9 3" xfId="40602"/>
    <cellStyle name="표준 3 3 5 4" xfId="795"/>
    <cellStyle name="표준 3 3 5 4 10" xfId="14062"/>
    <cellStyle name="표준 3 3 5 4 10 2" xfId="30802"/>
    <cellStyle name="표준 3 3 5 4 10 3" xfId="47522"/>
    <cellStyle name="표준 3 3 5 4 11" xfId="17546"/>
    <cellStyle name="표준 3 3 5 4 12" xfId="34282"/>
    <cellStyle name="표준 3 3 5 4 2" xfId="1102"/>
    <cellStyle name="표준 3 3 5 4 2 2" xfId="2382"/>
    <cellStyle name="표준 3 3 5 4 2 2 2" xfId="5782"/>
    <cellStyle name="표준 3 3 5 4 2 2 2 2" xfId="22522"/>
    <cellStyle name="표준 3 3 5 4 2 2 2 3" xfId="39242"/>
    <cellStyle name="표준 3 3 5 4 2 2 3" xfId="9202"/>
    <cellStyle name="표준 3 3 5 4 2 2 3 2" xfId="25942"/>
    <cellStyle name="표준 3 3 5 4 2 2 3 3" xfId="42662"/>
    <cellStyle name="표준 3 3 5 4 2 2 4" xfId="12622"/>
    <cellStyle name="표준 3 3 5 4 2 2 4 2" xfId="29362"/>
    <cellStyle name="표준 3 3 5 4 2 2 4 3" xfId="46082"/>
    <cellStyle name="표준 3 3 5 4 2 2 5" xfId="16042"/>
    <cellStyle name="표준 3 3 5 4 2 2 5 2" xfId="32782"/>
    <cellStyle name="표준 3 3 5 4 2 2 5 3" xfId="49502"/>
    <cellStyle name="표준 3 3 5 4 2 2 6" xfId="19526"/>
    <cellStyle name="표준 3 3 5 4 2 2 7" xfId="35842"/>
    <cellStyle name="표준 3 3 5 4 2 3" xfId="4502"/>
    <cellStyle name="표준 3 3 5 4 2 3 2" xfId="21242"/>
    <cellStyle name="표준 3 3 5 4 2 3 3" xfId="37962"/>
    <cellStyle name="표준 3 3 5 4 2 4" xfId="7922"/>
    <cellStyle name="표준 3 3 5 4 2 4 2" xfId="24662"/>
    <cellStyle name="표준 3 3 5 4 2 4 3" xfId="41382"/>
    <cellStyle name="표준 3 3 5 4 2 5" xfId="11342"/>
    <cellStyle name="표준 3 3 5 4 2 5 2" xfId="28082"/>
    <cellStyle name="표준 3 3 5 4 2 5 3" xfId="44802"/>
    <cellStyle name="표준 3 3 5 4 2 6" xfId="14762"/>
    <cellStyle name="표준 3 3 5 4 2 6 2" xfId="31502"/>
    <cellStyle name="표준 3 3 5 4 2 6 3" xfId="48222"/>
    <cellStyle name="표준 3 3 5 4 2 7" xfId="18246"/>
    <cellStyle name="표준 3 3 5 4 2 8" xfId="34562"/>
    <cellStyle name="표준 3 3 5 4 3" xfId="1662"/>
    <cellStyle name="표준 3 3 5 4 3 2" xfId="2942"/>
    <cellStyle name="표준 3 3 5 4 3 2 2" xfId="6342"/>
    <cellStyle name="표준 3 3 5 4 3 2 2 2" xfId="23082"/>
    <cellStyle name="표준 3 3 5 4 3 2 2 3" xfId="39802"/>
    <cellStyle name="표준 3 3 5 4 3 2 3" xfId="9762"/>
    <cellStyle name="표준 3 3 5 4 3 2 3 2" xfId="26502"/>
    <cellStyle name="표준 3 3 5 4 3 2 3 3" xfId="43222"/>
    <cellStyle name="표준 3 3 5 4 3 2 4" xfId="13182"/>
    <cellStyle name="표준 3 3 5 4 3 2 4 2" xfId="29922"/>
    <cellStyle name="표준 3 3 5 4 3 2 4 3" xfId="46642"/>
    <cellStyle name="표준 3 3 5 4 3 2 5" xfId="16602"/>
    <cellStyle name="표준 3 3 5 4 3 2 5 2" xfId="33342"/>
    <cellStyle name="표준 3 3 5 4 3 2 5 3" xfId="50062"/>
    <cellStyle name="표준 3 3 5 4 3 2 6" xfId="20086"/>
    <cellStyle name="표준 3 3 5 4 3 2 7" xfId="36402"/>
    <cellStyle name="표준 3 3 5 4 3 3" xfId="5062"/>
    <cellStyle name="표준 3 3 5 4 3 3 2" xfId="21802"/>
    <cellStyle name="표준 3 3 5 4 3 3 3" xfId="38522"/>
    <cellStyle name="표준 3 3 5 4 3 4" xfId="8482"/>
    <cellStyle name="표준 3 3 5 4 3 4 2" xfId="25222"/>
    <cellStyle name="표준 3 3 5 4 3 4 3" xfId="41942"/>
    <cellStyle name="표준 3 3 5 4 3 5" xfId="11902"/>
    <cellStyle name="표준 3 3 5 4 3 5 2" xfId="28642"/>
    <cellStyle name="표준 3 3 5 4 3 5 3" xfId="45362"/>
    <cellStyle name="표준 3 3 5 4 3 6" xfId="15322"/>
    <cellStyle name="표준 3 3 5 4 3 6 2" xfId="32062"/>
    <cellStyle name="표준 3 3 5 4 3 6 3" xfId="48782"/>
    <cellStyle name="표준 3 3 5 4 3 7" xfId="18806"/>
    <cellStyle name="표준 3 3 5 4 3 8" xfId="35122"/>
    <cellStyle name="표준 3 3 5 4 4" xfId="2082"/>
    <cellStyle name="표준 3 3 5 4 4 2" xfId="5482"/>
    <cellStyle name="표준 3 3 5 4 4 2 2" xfId="22222"/>
    <cellStyle name="표준 3 3 5 4 4 2 3" xfId="38942"/>
    <cellStyle name="표준 3 3 5 4 4 3" xfId="8902"/>
    <cellStyle name="표준 3 3 5 4 4 3 2" xfId="25642"/>
    <cellStyle name="표준 3 3 5 4 4 3 3" xfId="42362"/>
    <cellStyle name="표준 3 3 5 4 4 4" xfId="12322"/>
    <cellStyle name="표준 3 3 5 4 4 4 2" xfId="29062"/>
    <cellStyle name="표준 3 3 5 4 4 4 3" xfId="45782"/>
    <cellStyle name="표준 3 3 5 4 4 5" xfId="15742"/>
    <cellStyle name="표준 3 3 5 4 4 5 2" xfId="32482"/>
    <cellStyle name="표준 3 3 5 4 4 5 3" xfId="49202"/>
    <cellStyle name="표준 3 3 5 4 4 6" xfId="19226"/>
    <cellStyle name="표준 3 3 5 4 4 7" xfId="35542"/>
    <cellStyle name="표준 3 3 5 4 5" xfId="3402"/>
    <cellStyle name="표준 3 3 5 4 5 2" xfId="6802"/>
    <cellStyle name="표준 3 3 5 4 5 2 2" xfId="23542"/>
    <cellStyle name="표준 3 3 5 4 5 2 3" xfId="40262"/>
    <cellStyle name="표준 3 3 5 4 5 3" xfId="10222"/>
    <cellStyle name="표준 3 3 5 4 5 3 2" xfId="26962"/>
    <cellStyle name="표준 3 3 5 4 5 3 3" xfId="43682"/>
    <cellStyle name="표준 3 3 5 4 5 4" xfId="13642"/>
    <cellStyle name="표준 3 3 5 4 5 4 2" xfId="30382"/>
    <cellStyle name="표준 3 3 5 4 5 4 3" xfId="47102"/>
    <cellStyle name="표준 3 3 5 4 5 5" xfId="17062"/>
    <cellStyle name="표준 3 3 5 4 5 5 2" xfId="33802"/>
    <cellStyle name="표준 3 3 5 4 5 5 3" xfId="50522"/>
    <cellStyle name="표준 3 3 5 4 5 6" xfId="20546"/>
    <cellStyle name="표준 3 3 5 4 5 7" xfId="36862"/>
    <cellStyle name="표준 3 3 5 4 6" xfId="4222"/>
    <cellStyle name="표준 3 3 5 4 6 2" xfId="7642"/>
    <cellStyle name="표준 3 3 5 4 6 2 2" xfId="24382"/>
    <cellStyle name="표준 3 3 5 4 6 2 3" xfId="41102"/>
    <cellStyle name="표준 3 3 5 4 6 3" xfId="11062"/>
    <cellStyle name="표준 3 3 5 4 6 3 2" xfId="27802"/>
    <cellStyle name="표준 3 3 5 4 6 3 3" xfId="44522"/>
    <cellStyle name="표준 3 3 5 4 6 4" xfId="14482"/>
    <cellStyle name="표준 3 3 5 4 6 4 2" xfId="31222"/>
    <cellStyle name="표준 3 3 5 4 6 4 3" xfId="47942"/>
    <cellStyle name="표준 3 3 5 4 6 5" xfId="17966"/>
    <cellStyle name="표준 3 3 5 4 6 6" xfId="37682"/>
    <cellStyle name="표준 3 3 5 4 7" xfId="3822"/>
    <cellStyle name="표준 3 3 5 4 7 2" xfId="20962"/>
    <cellStyle name="표준 3 3 5 4 7 3" xfId="37282"/>
    <cellStyle name="표준 3 3 5 4 8" xfId="7222"/>
    <cellStyle name="표준 3 3 5 4 8 2" xfId="23962"/>
    <cellStyle name="표준 3 3 5 4 8 3" xfId="40682"/>
    <cellStyle name="표준 3 3 5 4 9" xfId="10642"/>
    <cellStyle name="표준 3 3 5 4 9 2" xfId="27382"/>
    <cellStyle name="표준 3 3 5 4 9 3" xfId="44102"/>
    <cellStyle name="표준 3 3 5 5" xfId="755"/>
    <cellStyle name="표준 3 3 5 5 10" xfId="14022"/>
    <cellStyle name="표준 3 3 5 5 10 2" xfId="30762"/>
    <cellStyle name="표준 3 3 5 5 10 3" xfId="47482"/>
    <cellStyle name="표준 3 3 5 5 11" xfId="17506"/>
    <cellStyle name="표준 3 3 5 5 12" xfId="34242"/>
    <cellStyle name="표준 3 3 5 5 2" xfId="1062"/>
    <cellStyle name="표준 3 3 5 5 2 2" xfId="2342"/>
    <cellStyle name="표준 3 3 5 5 2 2 2" xfId="5742"/>
    <cellStyle name="표준 3 3 5 5 2 2 2 2" xfId="22482"/>
    <cellStyle name="표준 3 3 5 5 2 2 2 3" xfId="39202"/>
    <cellStyle name="표준 3 3 5 5 2 2 3" xfId="9162"/>
    <cellStyle name="표준 3 3 5 5 2 2 3 2" xfId="25902"/>
    <cellStyle name="표준 3 3 5 5 2 2 3 3" xfId="42622"/>
    <cellStyle name="표준 3 3 5 5 2 2 4" xfId="12582"/>
    <cellStyle name="표준 3 3 5 5 2 2 4 2" xfId="29322"/>
    <cellStyle name="표준 3 3 5 5 2 2 4 3" xfId="46042"/>
    <cellStyle name="표준 3 3 5 5 2 2 5" xfId="16002"/>
    <cellStyle name="표준 3 3 5 5 2 2 5 2" xfId="32742"/>
    <cellStyle name="표준 3 3 5 5 2 2 5 3" xfId="49462"/>
    <cellStyle name="표준 3 3 5 5 2 2 6" xfId="19486"/>
    <cellStyle name="표준 3 3 5 5 2 2 7" xfId="35802"/>
    <cellStyle name="표준 3 3 5 5 2 3" xfId="4462"/>
    <cellStyle name="표준 3 3 5 5 2 3 2" xfId="21202"/>
    <cellStyle name="표준 3 3 5 5 2 3 3" xfId="37922"/>
    <cellStyle name="표준 3 3 5 5 2 4" xfId="7882"/>
    <cellStyle name="표준 3 3 5 5 2 4 2" xfId="24622"/>
    <cellStyle name="표준 3 3 5 5 2 4 3" xfId="41342"/>
    <cellStyle name="표준 3 3 5 5 2 5" xfId="11302"/>
    <cellStyle name="표준 3 3 5 5 2 5 2" xfId="28042"/>
    <cellStyle name="표준 3 3 5 5 2 5 3" xfId="44762"/>
    <cellStyle name="표준 3 3 5 5 2 6" xfId="14722"/>
    <cellStyle name="표준 3 3 5 5 2 6 2" xfId="31462"/>
    <cellStyle name="표준 3 3 5 5 2 6 3" xfId="48182"/>
    <cellStyle name="표준 3 3 5 5 2 7" xfId="18206"/>
    <cellStyle name="표준 3 3 5 5 2 8" xfId="34522"/>
    <cellStyle name="표준 3 3 5 5 3" xfId="1622"/>
    <cellStyle name="표준 3 3 5 5 3 2" xfId="2902"/>
    <cellStyle name="표준 3 3 5 5 3 2 2" xfId="6302"/>
    <cellStyle name="표준 3 3 5 5 3 2 2 2" xfId="23042"/>
    <cellStyle name="표준 3 3 5 5 3 2 2 3" xfId="39762"/>
    <cellStyle name="표준 3 3 5 5 3 2 3" xfId="9722"/>
    <cellStyle name="표준 3 3 5 5 3 2 3 2" xfId="26462"/>
    <cellStyle name="표준 3 3 5 5 3 2 3 3" xfId="43182"/>
    <cellStyle name="표준 3 3 5 5 3 2 4" xfId="13142"/>
    <cellStyle name="표준 3 3 5 5 3 2 4 2" xfId="29882"/>
    <cellStyle name="표준 3 3 5 5 3 2 4 3" xfId="46602"/>
    <cellStyle name="표준 3 3 5 5 3 2 5" xfId="16562"/>
    <cellStyle name="표준 3 3 5 5 3 2 5 2" xfId="33302"/>
    <cellStyle name="표준 3 3 5 5 3 2 5 3" xfId="50022"/>
    <cellStyle name="표준 3 3 5 5 3 2 6" xfId="20046"/>
    <cellStyle name="표준 3 3 5 5 3 2 7" xfId="36362"/>
    <cellStyle name="표준 3 3 5 5 3 3" xfId="5022"/>
    <cellStyle name="표준 3 3 5 5 3 3 2" xfId="21762"/>
    <cellStyle name="표준 3 3 5 5 3 3 3" xfId="38482"/>
    <cellStyle name="표준 3 3 5 5 3 4" xfId="8442"/>
    <cellStyle name="표준 3 3 5 5 3 4 2" xfId="25182"/>
    <cellStyle name="표준 3 3 5 5 3 4 3" xfId="41902"/>
    <cellStyle name="표준 3 3 5 5 3 5" xfId="11862"/>
    <cellStyle name="표준 3 3 5 5 3 5 2" xfId="28602"/>
    <cellStyle name="표준 3 3 5 5 3 5 3" xfId="45322"/>
    <cellStyle name="표준 3 3 5 5 3 6" xfId="15282"/>
    <cellStyle name="표준 3 3 5 5 3 6 2" xfId="32022"/>
    <cellStyle name="표준 3 3 5 5 3 6 3" xfId="48742"/>
    <cellStyle name="표준 3 3 5 5 3 7" xfId="18766"/>
    <cellStyle name="표준 3 3 5 5 3 8" xfId="35082"/>
    <cellStyle name="표준 3 3 5 5 4" xfId="2042"/>
    <cellStyle name="표준 3 3 5 5 4 2" xfId="5442"/>
    <cellStyle name="표준 3 3 5 5 4 2 2" xfId="22182"/>
    <cellStyle name="표준 3 3 5 5 4 2 3" xfId="38902"/>
    <cellStyle name="표준 3 3 5 5 4 3" xfId="8862"/>
    <cellStyle name="표준 3 3 5 5 4 3 2" xfId="25602"/>
    <cellStyle name="표준 3 3 5 5 4 3 3" xfId="42322"/>
    <cellStyle name="표준 3 3 5 5 4 4" xfId="12282"/>
    <cellStyle name="표준 3 3 5 5 4 4 2" xfId="29022"/>
    <cellStyle name="표준 3 3 5 5 4 4 3" xfId="45742"/>
    <cellStyle name="표준 3 3 5 5 4 5" xfId="15702"/>
    <cellStyle name="표준 3 3 5 5 4 5 2" xfId="32442"/>
    <cellStyle name="표준 3 3 5 5 4 5 3" xfId="49162"/>
    <cellStyle name="표준 3 3 5 5 4 6" xfId="19186"/>
    <cellStyle name="표준 3 3 5 5 4 7" xfId="35502"/>
    <cellStyle name="표준 3 3 5 5 5" xfId="3362"/>
    <cellStyle name="표준 3 3 5 5 5 2" xfId="6762"/>
    <cellStyle name="표준 3 3 5 5 5 2 2" xfId="23502"/>
    <cellStyle name="표준 3 3 5 5 5 2 3" xfId="40222"/>
    <cellStyle name="표준 3 3 5 5 5 3" xfId="10182"/>
    <cellStyle name="표준 3 3 5 5 5 3 2" xfId="26922"/>
    <cellStyle name="표준 3 3 5 5 5 3 3" xfId="43642"/>
    <cellStyle name="표준 3 3 5 5 5 4" xfId="13602"/>
    <cellStyle name="표준 3 3 5 5 5 4 2" xfId="30342"/>
    <cellStyle name="표준 3 3 5 5 5 4 3" xfId="47062"/>
    <cellStyle name="표준 3 3 5 5 5 5" xfId="17022"/>
    <cellStyle name="표준 3 3 5 5 5 5 2" xfId="33762"/>
    <cellStyle name="표준 3 3 5 5 5 5 3" xfId="50482"/>
    <cellStyle name="표준 3 3 5 5 5 6" xfId="20506"/>
    <cellStyle name="표준 3 3 5 5 5 7" xfId="36822"/>
    <cellStyle name="표준 3 3 5 5 6" xfId="4182"/>
    <cellStyle name="표준 3 3 5 5 6 2" xfId="7602"/>
    <cellStyle name="표준 3 3 5 5 6 2 2" xfId="24342"/>
    <cellStyle name="표준 3 3 5 5 6 2 3" xfId="41062"/>
    <cellStyle name="표준 3 3 5 5 6 3" xfId="11022"/>
    <cellStyle name="표준 3 3 5 5 6 3 2" xfId="27762"/>
    <cellStyle name="표준 3 3 5 5 6 3 3" xfId="44482"/>
    <cellStyle name="표준 3 3 5 5 6 4" xfId="14442"/>
    <cellStyle name="표준 3 3 5 5 6 4 2" xfId="31182"/>
    <cellStyle name="표준 3 3 5 5 6 4 3" xfId="47902"/>
    <cellStyle name="표준 3 3 5 5 6 5" xfId="17926"/>
    <cellStyle name="표준 3 3 5 5 6 6" xfId="37642"/>
    <cellStyle name="표준 3 3 5 5 7" xfId="3782"/>
    <cellStyle name="표준 3 3 5 5 7 2" xfId="20922"/>
    <cellStyle name="표준 3 3 5 5 7 3" xfId="37242"/>
    <cellStyle name="표준 3 3 5 5 8" xfId="7182"/>
    <cellStyle name="표준 3 3 5 5 8 2" xfId="23922"/>
    <cellStyle name="표준 3 3 5 5 8 3" xfId="40642"/>
    <cellStyle name="표준 3 3 5 5 9" xfId="10602"/>
    <cellStyle name="표준 3 3 5 5 9 2" xfId="27342"/>
    <cellStyle name="표준 3 3 5 5 9 3" xfId="44062"/>
    <cellStyle name="표준 3 3 5 6" xfId="1022"/>
    <cellStyle name="표준 3 3 5 6 2" xfId="2302"/>
    <cellStyle name="표준 3 3 5 6 2 2" xfId="5702"/>
    <cellStyle name="표준 3 3 5 6 2 2 2" xfId="22442"/>
    <cellStyle name="표준 3 3 5 6 2 2 3" xfId="39162"/>
    <cellStyle name="표준 3 3 5 6 2 3" xfId="9122"/>
    <cellStyle name="표준 3 3 5 6 2 3 2" xfId="25862"/>
    <cellStyle name="표준 3 3 5 6 2 3 3" xfId="42582"/>
    <cellStyle name="표준 3 3 5 6 2 4" xfId="12542"/>
    <cellStyle name="표준 3 3 5 6 2 4 2" xfId="29282"/>
    <cellStyle name="표준 3 3 5 6 2 4 3" xfId="46002"/>
    <cellStyle name="표준 3 3 5 6 2 5" xfId="15962"/>
    <cellStyle name="표준 3 3 5 6 2 5 2" xfId="32702"/>
    <cellStyle name="표준 3 3 5 6 2 5 3" xfId="49422"/>
    <cellStyle name="표준 3 3 5 6 2 6" xfId="19446"/>
    <cellStyle name="표준 3 3 5 6 2 7" xfId="35762"/>
    <cellStyle name="표준 3 3 5 6 3" xfId="4422"/>
    <cellStyle name="표준 3 3 5 6 3 2" xfId="21162"/>
    <cellStyle name="표준 3 3 5 6 3 3" xfId="37882"/>
    <cellStyle name="표준 3 3 5 6 4" xfId="7842"/>
    <cellStyle name="표준 3 3 5 6 4 2" xfId="24582"/>
    <cellStyle name="표준 3 3 5 6 4 3" xfId="41302"/>
    <cellStyle name="표준 3 3 5 6 5" xfId="11262"/>
    <cellStyle name="표준 3 3 5 6 5 2" xfId="28002"/>
    <cellStyle name="표준 3 3 5 6 5 3" xfId="44722"/>
    <cellStyle name="표준 3 3 5 6 6" xfId="14682"/>
    <cellStyle name="표준 3 3 5 6 6 2" xfId="31422"/>
    <cellStyle name="표준 3 3 5 6 6 3" xfId="48142"/>
    <cellStyle name="표준 3 3 5 6 7" xfId="18166"/>
    <cellStyle name="표준 3 3 5 6 8" xfId="34482"/>
    <cellStyle name="표준 3 3 5 7" xfId="1442"/>
    <cellStyle name="표준 3 3 5 7 2" xfId="2722"/>
    <cellStyle name="표준 3 3 5 7 2 2" xfId="6122"/>
    <cellStyle name="표준 3 3 5 7 2 2 2" xfId="22862"/>
    <cellStyle name="표준 3 3 5 7 2 2 3" xfId="39582"/>
    <cellStyle name="표준 3 3 5 7 2 3" xfId="9542"/>
    <cellStyle name="표준 3 3 5 7 2 3 2" xfId="26282"/>
    <cellStyle name="표준 3 3 5 7 2 3 3" xfId="43002"/>
    <cellStyle name="표준 3 3 5 7 2 4" xfId="12962"/>
    <cellStyle name="표준 3 3 5 7 2 4 2" xfId="29702"/>
    <cellStyle name="표준 3 3 5 7 2 4 3" xfId="46422"/>
    <cellStyle name="표준 3 3 5 7 2 5" xfId="16382"/>
    <cellStyle name="표준 3 3 5 7 2 5 2" xfId="33122"/>
    <cellStyle name="표준 3 3 5 7 2 5 3" xfId="49842"/>
    <cellStyle name="표준 3 3 5 7 2 6" xfId="19866"/>
    <cellStyle name="표준 3 3 5 7 2 7" xfId="36182"/>
    <cellStyle name="표준 3 3 5 7 3" xfId="4842"/>
    <cellStyle name="표준 3 3 5 7 3 2" xfId="21582"/>
    <cellStyle name="표준 3 3 5 7 3 3" xfId="38302"/>
    <cellStyle name="표준 3 3 5 7 4" xfId="8262"/>
    <cellStyle name="표준 3 3 5 7 4 2" xfId="25002"/>
    <cellStyle name="표준 3 3 5 7 4 3" xfId="41722"/>
    <cellStyle name="표준 3 3 5 7 5" xfId="11682"/>
    <cellStyle name="표준 3 3 5 7 5 2" xfId="28422"/>
    <cellStyle name="표준 3 3 5 7 5 3" xfId="45142"/>
    <cellStyle name="표준 3 3 5 7 6" xfId="15102"/>
    <cellStyle name="표준 3 3 5 7 6 2" xfId="31842"/>
    <cellStyle name="표준 3 3 5 7 6 3" xfId="48562"/>
    <cellStyle name="표준 3 3 5 7 7" xfId="18586"/>
    <cellStyle name="표준 3 3 5 7 8" xfId="34902"/>
    <cellStyle name="표준 3 3 5 8" xfId="1862"/>
    <cellStyle name="표준 3 3 5 8 2" xfId="5262"/>
    <cellStyle name="표준 3 3 5 8 2 2" xfId="22002"/>
    <cellStyle name="표준 3 3 5 8 2 3" xfId="38722"/>
    <cellStyle name="표준 3 3 5 8 3" xfId="8682"/>
    <cellStyle name="표준 3 3 5 8 3 2" xfId="25422"/>
    <cellStyle name="표준 3 3 5 8 3 3" xfId="42142"/>
    <cellStyle name="표준 3 3 5 8 4" xfId="12102"/>
    <cellStyle name="표준 3 3 5 8 4 2" xfId="28842"/>
    <cellStyle name="표준 3 3 5 8 4 3" xfId="45562"/>
    <cellStyle name="표준 3 3 5 8 5" xfId="15522"/>
    <cellStyle name="표준 3 3 5 8 5 2" xfId="32262"/>
    <cellStyle name="표준 3 3 5 8 5 3" xfId="48982"/>
    <cellStyle name="표준 3 3 5 8 6" xfId="19006"/>
    <cellStyle name="표준 3 3 5 8 7" xfId="35322"/>
    <cellStyle name="표준 3 3 5 9" xfId="3142"/>
    <cellStyle name="표준 3 3 5 9 2" xfId="6542"/>
    <cellStyle name="표준 3 3 5 9 2 2" xfId="23282"/>
    <cellStyle name="표준 3 3 5 9 2 3" xfId="40002"/>
    <cellStyle name="표준 3 3 5 9 3" xfId="9962"/>
    <cellStyle name="표준 3 3 5 9 3 2" xfId="26702"/>
    <cellStyle name="표준 3 3 5 9 3 3" xfId="43422"/>
    <cellStyle name="표준 3 3 5 9 4" xfId="13382"/>
    <cellStyle name="표준 3 3 5 9 4 2" xfId="30122"/>
    <cellStyle name="표준 3 3 5 9 4 3" xfId="46842"/>
    <cellStyle name="표준 3 3 5 9 5" xfId="16802"/>
    <cellStyle name="표준 3 3 5 9 5 2" xfId="33542"/>
    <cellStyle name="표준 3 3 5 9 5 3" xfId="50262"/>
    <cellStyle name="표준 3 3 5 9 6" xfId="20286"/>
    <cellStyle name="표준 3 3 5 9 7" xfId="36602"/>
    <cellStyle name="표준 3 3 6" xfId="595"/>
    <cellStyle name="표준 3 3 6 10" xfId="10442"/>
    <cellStyle name="표준 3 3 6 10 2" xfId="27182"/>
    <cellStyle name="표준 3 3 6 10 3" xfId="43902"/>
    <cellStyle name="표준 3 3 6 11" xfId="13823"/>
    <cellStyle name="표준 3 3 6 11 2" xfId="30563"/>
    <cellStyle name="표준 3 3 6 11 3" xfId="47283"/>
    <cellStyle name="표준 3 3 6 12" xfId="17346"/>
    <cellStyle name="표준 3 3 6 13" xfId="34082"/>
    <cellStyle name="표준 3 3 6 2" xfId="815"/>
    <cellStyle name="표준 3 3 6 2 10" xfId="14082"/>
    <cellStyle name="표준 3 3 6 2 10 2" xfId="30822"/>
    <cellStyle name="표준 3 3 6 2 10 3" xfId="47542"/>
    <cellStyle name="표준 3 3 6 2 11" xfId="17566"/>
    <cellStyle name="표준 3 3 6 2 12" xfId="34302"/>
    <cellStyle name="표준 3 3 6 2 2" xfId="1282"/>
    <cellStyle name="표준 3 3 6 2 2 2" xfId="2562"/>
    <cellStyle name="표준 3 3 6 2 2 2 2" xfId="5962"/>
    <cellStyle name="표준 3 3 6 2 2 2 2 2" xfId="22702"/>
    <cellStyle name="표준 3 3 6 2 2 2 2 3" xfId="39422"/>
    <cellStyle name="표준 3 3 6 2 2 2 3" xfId="9382"/>
    <cellStyle name="표준 3 3 6 2 2 2 3 2" xfId="26122"/>
    <cellStyle name="표준 3 3 6 2 2 2 3 3" xfId="42842"/>
    <cellStyle name="표준 3 3 6 2 2 2 4" xfId="12802"/>
    <cellStyle name="표준 3 3 6 2 2 2 4 2" xfId="29542"/>
    <cellStyle name="표준 3 3 6 2 2 2 4 3" xfId="46262"/>
    <cellStyle name="표준 3 3 6 2 2 2 5" xfId="16222"/>
    <cellStyle name="표준 3 3 6 2 2 2 5 2" xfId="32962"/>
    <cellStyle name="표준 3 3 6 2 2 2 5 3" xfId="49682"/>
    <cellStyle name="표준 3 3 6 2 2 2 6" xfId="19706"/>
    <cellStyle name="표준 3 3 6 2 2 2 7" xfId="36022"/>
    <cellStyle name="표준 3 3 6 2 2 3" xfId="4682"/>
    <cellStyle name="표준 3 3 6 2 2 3 2" xfId="21422"/>
    <cellStyle name="표준 3 3 6 2 2 3 3" xfId="38142"/>
    <cellStyle name="표준 3 3 6 2 2 4" xfId="8102"/>
    <cellStyle name="표준 3 3 6 2 2 4 2" xfId="24842"/>
    <cellStyle name="표준 3 3 6 2 2 4 3" xfId="41562"/>
    <cellStyle name="표준 3 3 6 2 2 5" xfId="11522"/>
    <cellStyle name="표준 3 3 6 2 2 5 2" xfId="28262"/>
    <cellStyle name="표준 3 3 6 2 2 5 3" xfId="44982"/>
    <cellStyle name="표준 3 3 6 2 2 6" xfId="14942"/>
    <cellStyle name="표준 3 3 6 2 2 6 2" xfId="31682"/>
    <cellStyle name="표준 3 3 6 2 2 6 3" xfId="48402"/>
    <cellStyle name="표준 3 3 6 2 2 7" xfId="18426"/>
    <cellStyle name="표준 3 3 6 2 2 8" xfId="34742"/>
    <cellStyle name="표준 3 3 6 2 3" xfId="1682"/>
    <cellStyle name="표준 3 3 6 2 3 2" xfId="2962"/>
    <cellStyle name="표준 3 3 6 2 3 2 2" xfId="6362"/>
    <cellStyle name="표준 3 3 6 2 3 2 2 2" xfId="23102"/>
    <cellStyle name="표준 3 3 6 2 3 2 2 3" xfId="39822"/>
    <cellStyle name="표준 3 3 6 2 3 2 3" xfId="9782"/>
    <cellStyle name="표준 3 3 6 2 3 2 3 2" xfId="26522"/>
    <cellStyle name="표준 3 3 6 2 3 2 3 3" xfId="43242"/>
    <cellStyle name="표준 3 3 6 2 3 2 4" xfId="13202"/>
    <cellStyle name="표준 3 3 6 2 3 2 4 2" xfId="29942"/>
    <cellStyle name="표준 3 3 6 2 3 2 4 3" xfId="46662"/>
    <cellStyle name="표준 3 3 6 2 3 2 5" xfId="16622"/>
    <cellStyle name="표준 3 3 6 2 3 2 5 2" xfId="33362"/>
    <cellStyle name="표준 3 3 6 2 3 2 5 3" xfId="50082"/>
    <cellStyle name="표준 3 3 6 2 3 2 6" xfId="20106"/>
    <cellStyle name="표준 3 3 6 2 3 2 7" xfId="36422"/>
    <cellStyle name="표준 3 3 6 2 3 3" xfId="5082"/>
    <cellStyle name="표준 3 3 6 2 3 3 2" xfId="21822"/>
    <cellStyle name="표준 3 3 6 2 3 3 3" xfId="38542"/>
    <cellStyle name="표준 3 3 6 2 3 4" xfId="8502"/>
    <cellStyle name="표준 3 3 6 2 3 4 2" xfId="25242"/>
    <cellStyle name="표준 3 3 6 2 3 4 3" xfId="41962"/>
    <cellStyle name="표준 3 3 6 2 3 5" xfId="11922"/>
    <cellStyle name="표준 3 3 6 2 3 5 2" xfId="28662"/>
    <cellStyle name="표준 3 3 6 2 3 5 3" xfId="45382"/>
    <cellStyle name="표준 3 3 6 2 3 6" xfId="15342"/>
    <cellStyle name="표준 3 3 6 2 3 6 2" xfId="32082"/>
    <cellStyle name="표준 3 3 6 2 3 6 3" xfId="48802"/>
    <cellStyle name="표준 3 3 6 2 3 7" xfId="18826"/>
    <cellStyle name="표준 3 3 6 2 3 8" xfId="35142"/>
    <cellStyle name="표준 3 3 6 2 4" xfId="2102"/>
    <cellStyle name="표준 3 3 6 2 4 2" xfId="5502"/>
    <cellStyle name="표준 3 3 6 2 4 2 2" xfId="22242"/>
    <cellStyle name="표준 3 3 6 2 4 2 3" xfId="38962"/>
    <cellStyle name="표준 3 3 6 2 4 3" xfId="8922"/>
    <cellStyle name="표준 3 3 6 2 4 3 2" xfId="25662"/>
    <cellStyle name="표준 3 3 6 2 4 3 3" xfId="42382"/>
    <cellStyle name="표준 3 3 6 2 4 4" xfId="12342"/>
    <cellStyle name="표준 3 3 6 2 4 4 2" xfId="29082"/>
    <cellStyle name="표준 3 3 6 2 4 4 3" xfId="45802"/>
    <cellStyle name="표준 3 3 6 2 4 5" xfId="15762"/>
    <cellStyle name="표준 3 3 6 2 4 5 2" xfId="32502"/>
    <cellStyle name="표준 3 3 6 2 4 5 3" xfId="49222"/>
    <cellStyle name="표준 3 3 6 2 4 6" xfId="19246"/>
    <cellStyle name="표준 3 3 6 2 4 7" xfId="35562"/>
    <cellStyle name="표준 3 3 6 2 5" xfId="3422"/>
    <cellStyle name="표준 3 3 6 2 5 2" xfId="6822"/>
    <cellStyle name="표준 3 3 6 2 5 2 2" xfId="23562"/>
    <cellStyle name="표준 3 3 6 2 5 2 3" xfId="40282"/>
    <cellStyle name="표준 3 3 6 2 5 3" xfId="10242"/>
    <cellStyle name="표준 3 3 6 2 5 3 2" xfId="26982"/>
    <cellStyle name="표준 3 3 6 2 5 3 3" xfId="43702"/>
    <cellStyle name="표준 3 3 6 2 5 4" xfId="13662"/>
    <cellStyle name="표준 3 3 6 2 5 4 2" xfId="30402"/>
    <cellStyle name="표준 3 3 6 2 5 4 3" xfId="47122"/>
    <cellStyle name="표준 3 3 6 2 5 5" xfId="17082"/>
    <cellStyle name="표준 3 3 6 2 5 5 2" xfId="33822"/>
    <cellStyle name="표준 3 3 6 2 5 5 3" xfId="50542"/>
    <cellStyle name="표준 3 3 6 2 5 6" xfId="20566"/>
    <cellStyle name="표준 3 3 6 2 5 7" xfId="36882"/>
    <cellStyle name="표준 3 3 6 2 6" xfId="4242"/>
    <cellStyle name="표준 3 3 6 2 6 2" xfId="7662"/>
    <cellStyle name="표준 3 3 6 2 6 2 2" xfId="24402"/>
    <cellStyle name="표준 3 3 6 2 6 2 3" xfId="41122"/>
    <cellStyle name="표준 3 3 6 2 6 3" xfId="11082"/>
    <cellStyle name="표준 3 3 6 2 6 3 2" xfId="27822"/>
    <cellStyle name="표준 3 3 6 2 6 3 3" xfId="44542"/>
    <cellStyle name="표준 3 3 6 2 6 4" xfId="14502"/>
    <cellStyle name="표준 3 3 6 2 6 4 2" xfId="31242"/>
    <cellStyle name="표준 3 3 6 2 6 4 3" xfId="47962"/>
    <cellStyle name="표준 3 3 6 2 6 5" xfId="17986"/>
    <cellStyle name="표준 3 3 6 2 6 6" xfId="37702"/>
    <cellStyle name="표준 3 3 6 2 7" xfId="3842"/>
    <cellStyle name="표준 3 3 6 2 7 2" xfId="20982"/>
    <cellStyle name="표준 3 3 6 2 7 3" xfId="37302"/>
    <cellStyle name="표준 3 3 6 2 8" xfId="7242"/>
    <cellStyle name="표준 3 3 6 2 8 2" xfId="23982"/>
    <cellStyle name="표준 3 3 6 2 8 3" xfId="40702"/>
    <cellStyle name="표준 3 3 6 2 9" xfId="10662"/>
    <cellStyle name="표준 3 3 6 2 9 2" xfId="27402"/>
    <cellStyle name="표준 3 3 6 2 9 3" xfId="44122"/>
    <cellStyle name="표준 3 3 6 3" xfId="1122"/>
    <cellStyle name="표준 3 3 6 3 2" xfId="2402"/>
    <cellStyle name="표준 3 3 6 3 2 2" xfId="5802"/>
    <cellStyle name="표준 3 3 6 3 2 2 2" xfId="22542"/>
    <cellStyle name="표준 3 3 6 3 2 2 3" xfId="39262"/>
    <cellStyle name="표준 3 3 6 3 2 3" xfId="9222"/>
    <cellStyle name="표준 3 3 6 3 2 3 2" xfId="25962"/>
    <cellStyle name="표준 3 3 6 3 2 3 3" xfId="42682"/>
    <cellStyle name="표준 3 3 6 3 2 4" xfId="12642"/>
    <cellStyle name="표준 3 3 6 3 2 4 2" xfId="29382"/>
    <cellStyle name="표준 3 3 6 3 2 4 3" xfId="46102"/>
    <cellStyle name="표준 3 3 6 3 2 5" xfId="16062"/>
    <cellStyle name="표준 3 3 6 3 2 5 2" xfId="32802"/>
    <cellStyle name="표준 3 3 6 3 2 5 3" xfId="49522"/>
    <cellStyle name="표준 3 3 6 3 2 6" xfId="19546"/>
    <cellStyle name="표준 3 3 6 3 2 7" xfId="35862"/>
    <cellStyle name="표준 3 3 6 3 3" xfId="4522"/>
    <cellStyle name="표준 3 3 6 3 3 2" xfId="21262"/>
    <cellStyle name="표준 3 3 6 3 3 3" xfId="37982"/>
    <cellStyle name="표준 3 3 6 3 4" xfId="7942"/>
    <cellStyle name="표준 3 3 6 3 4 2" xfId="24682"/>
    <cellStyle name="표준 3 3 6 3 4 3" xfId="41402"/>
    <cellStyle name="표준 3 3 6 3 5" xfId="11362"/>
    <cellStyle name="표준 3 3 6 3 5 2" xfId="28102"/>
    <cellStyle name="표준 3 3 6 3 5 3" xfId="44822"/>
    <cellStyle name="표준 3 3 6 3 6" xfId="14782"/>
    <cellStyle name="표준 3 3 6 3 6 2" xfId="31522"/>
    <cellStyle name="표준 3 3 6 3 6 3" xfId="48242"/>
    <cellStyle name="표준 3 3 6 3 7" xfId="18266"/>
    <cellStyle name="표준 3 3 6 3 8" xfId="34582"/>
    <cellStyle name="표준 3 3 6 4" xfId="1462"/>
    <cellStyle name="표준 3 3 6 4 2" xfId="2742"/>
    <cellStyle name="표준 3 3 6 4 2 2" xfId="6142"/>
    <cellStyle name="표준 3 3 6 4 2 2 2" xfId="22882"/>
    <cellStyle name="표준 3 3 6 4 2 2 3" xfId="39602"/>
    <cellStyle name="표준 3 3 6 4 2 3" xfId="9562"/>
    <cellStyle name="표준 3 3 6 4 2 3 2" xfId="26302"/>
    <cellStyle name="표준 3 3 6 4 2 3 3" xfId="43022"/>
    <cellStyle name="표준 3 3 6 4 2 4" xfId="12982"/>
    <cellStyle name="표준 3 3 6 4 2 4 2" xfId="29722"/>
    <cellStyle name="표준 3 3 6 4 2 4 3" xfId="46442"/>
    <cellStyle name="표준 3 3 6 4 2 5" xfId="16402"/>
    <cellStyle name="표준 3 3 6 4 2 5 2" xfId="33142"/>
    <cellStyle name="표준 3 3 6 4 2 5 3" xfId="49862"/>
    <cellStyle name="표준 3 3 6 4 2 6" xfId="19886"/>
    <cellStyle name="표준 3 3 6 4 2 7" xfId="36202"/>
    <cellStyle name="표준 3 3 6 4 3" xfId="4862"/>
    <cellStyle name="표준 3 3 6 4 3 2" xfId="21602"/>
    <cellStyle name="표준 3 3 6 4 3 3" xfId="38322"/>
    <cellStyle name="표준 3 3 6 4 4" xfId="8282"/>
    <cellStyle name="표준 3 3 6 4 4 2" xfId="25022"/>
    <cellStyle name="표준 3 3 6 4 4 3" xfId="41742"/>
    <cellStyle name="표준 3 3 6 4 5" xfId="11702"/>
    <cellStyle name="표준 3 3 6 4 5 2" xfId="28442"/>
    <cellStyle name="표준 3 3 6 4 5 3" xfId="45162"/>
    <cellStyle name="표준 3 3 6 4 6" xfId="15122"/>
    <cellStyle name="표준 3 3 6 4 6 2" xfId="31862"/>
    <cellStyle name="표준 3 3 6 4 6 3" xfId="48582"/>
    <cellStyle name="표준 3 3 6 4 7" xfId="18606"/>
    <cellStyle name="표준 3 3 6 4 8" xfId="34922"/>
    <cellStyle name="표준 3 3 6 5" xfId="1882"/>
    <cellStyle name="표준 3 3 6 5 2" xfId="5282"/>
    <cellStyle name="표준 3 3 6 5 2 2" xfId="22022"/>
    <cellStyle name="표준 3 3 6 5 2 3" xfId="38742"/>
    <cellStyle name="표준 3 3 6 5 3" xfId="8702"/>
    <cellStyle name="표준 3 3 6 5 3 2" xfId="25442"/>
    <cellStyle name="표준 3 3 6 5 3 3" xfId="42162"/>
    <cellStyle name="표준 3 3 6 5 4" xfId="12122"/>
    <cellStyle name="표준 3 3 6 5 4 2" xfId="28862"/>
    <cellStyle name="표준 3 3 6 5 4 3" xfId="45582"/>
    <cellStyle name="표준 3 3 6 5 5" xfId="15542"/>
    <cellStyle name="표준 3 3 6 5 5 2" xfId="32282"/>
    <cellStyle name="표준 3 3 6 5 5 3" xfId="49002"/>
    <cellStyle name="표준 3 3 6 5 6" xfId="19026"/>
    <cellStyle name="표준 3 3 6 5 7" xfId="35342"/>
    <cellStyle name="표준 3 3 6 6" xfId="3202"/>
    <cellStyle name="표준 3 3 6 6 2" xfId="6602"/>
    <cellStyle name="표준 3 3 6 6 2 2" xfId="23342"/>
    <cellStyle name="표준 3 3 6 6 2 3" xfId="40062"/>
    <cellStyle name="표준 3 3 6 6 3" xfId="10022"/>
    <cellStyle name="표준 3 3 6 6 3 2" xfId="26762"/>
    <cellStyle name="표준 3 3 6 6 3 3" xfId="43482"/>
    <cellStyle name="표준 3 3 6 6 4" xfId="13442"/>
    <cellStyle name="표준 3 3 6 6 4 2" xfId="30182"/>
    <cellStyle name="표준 3 3 6 6 4 3" xfId="46902"/>
    <cellStyle name="표준 3 3 6 6 5" xfId="16862"/>
    <cellStyle name="표준 3 3 6 6 5 2" xfId="33602"/>
    <cellStyle name="표준 3 3 6 6 5 3" xfId="50322"/>
    <cellStyle name="표준 3 3 6 6 6" xfId="20346"/>
    <cellStyle name="표준 3 3 6 6 7" xfId="36662"/>
    <cellStyle name="표준 3 3 6 7" xfId="4022"/>
    <cellStyle name="표준 3 3 6 7 2" xfId="7442"/>
    <cellStyle name="표준 3 3 6 7 2 2" xfId="24182"/>
    <cellStyle name="표준 3 3 6 7 2 3" xfId="40902"/>
    <cellStyle name="표준 3 3 6 7 3" xfId="10862"/>
    <cellStyle name="표준 3 3 6 7 3 2" xfId="27602"/>
    <cellStyle name="표준 3 3 6 7 3 3" xfId="44322"/>
    <cellStyle name="표준 3 3 6 7 4" xfId="14282"/>
    <cellStyle name="표준 3 3 6 7 4 2" xfId="31022"/>
    <cellStyle name="표준 3 3 6 7 4 3" xfId="47742"/>
    <cellStyle name="표준 3 3 6 7 5" xfId="17766"/>
    <cellStyle name="표준 3 3 6 7 6" xfId="37482"/>
    <cellStyle name="표준 3 3 6 8" xfId="3622"/>
    <cellStyle name="표준 3 3 6 8 2" xfId="20762"/>
    <cellStyle name="표준 3 3 6 8 3" xfId="37082"/>
    <cellStyle name="표준 3 3 6 9" xfId="7022"/>
    <cellStyle name="표준 3 3 6 9 2" xfId="23762"/>
    <cellStyle name="표준 3 3 6 9 3" xfId="40482"/>
    <cellStyle name="표준 3 3 7" xfId="615"/>
    <cellStyle name="표준 3 3 7 10" xfId="10462"/>
    <cellStyle name="표준 3 3 7 10 2" xfId="27202"/>
    <cellStyle name="표준 3 3 7 10 3" xfId="43922"/>
    <cellStyle name="표준 3 3 7 11" xfId="13882"/>
    <cellStyle name="표준 3 3 7 11 2" xfId="30622"/>
    <cellStyle name="표준 3 3 7 11 3" xfId="47342"/>
    <cellStyle name="표준 3 3 7 12" xfId="17366"/>
    <cellStyle name="표준 3 3 7 13" xfId="34102"/>
    <cellStyle name="표준 3 3 7 2" xfId="835"/>
    <cellStyle name="표준 3 3 7 2 10" xfId="14102"/>
    <cellStyle name="표준 3 3 7 2 10 2" xfId="30842"/>
    <cellStyle name="표준 3 3 7 2 10 3" xfId="47562"/>
    <cellStyle name="표준 3 3 7 2 11" xfId="17586"/>
    <cellStyle name="표준 3 3 7 2 12" xfId="34322"/>
    <cellStyle name="표준 3 3 7 2 2" xfId="1302"/>
    <cellStyle name="표준 3 3 7 2 2 2" xfId="2582"/>
    <cellStyle name="표준 3 3 7 2 2 2 2" xfId="5982"/>
    <cellStyle name="표준 3 3 7 2 2 2 2 2" xfId="22722"/>
    <cellStyle name="표준 3 3 7 2 2 2 2 3" xfId="39442"/>
    <cellStyle name="표준 3 3 7 2 2 2 3" xfId="9402"/>
    <cellStyle name="표준 3 3 7 2 2 2 3 2" xfId="26142"/>
    <cellStyle name="표준 3 3 7 2 2 2 3 3" xfId="42862"/>
    <cellStyle name="표준 3 3 7 2 2 2 4" xfId="12822"/>
    <cellStyle name="표준 3 3 7 2 2 2 4 2" xfId="29562"/>
    <cellStyle name="표준 3 3 7 2 2 2 4 3" xfId="46282"/>
    <cellStyle name="표준 3 3 7 2 2 2 5" xfId="16242"/>
    <cellStyle name="표준 3 3 7 2 2 2 5 2" xfId="32982"/>
    <cellStyle name="표준 3 3 7 2 2 2 5 3" xfId="49702"/>
    <cellStyle name="표준 3 3 7 2 2 2 6" xfId="19726"/>
    <cellStyle name="표준 3 3 7 2 2 2 7" xfId="36042"/>
    <cellStyle name="표준 3 3 7 2 2 3" xfId="4702"/>
    <cellStyle name="표준 3 3 7 2 2 3 2" xfId="21442"/>
    <cellStyle name="표준 3 3 7 2 2 3 3" xfId="38162"/>
    <cellStyle name="표준 3 3 7 2 2 4" xfId="8122"/>
    <cellStyle name="표준 3 3 7 2 2 4 2" xfId="24862"/>
    <cellStyle name="표준 3 3 7 2 2 4 3" xfId="41582"/>
    <cellStyle name="표준 3 3 7 2 2 5" xfId="11542"/>
    <cellStyle name="표준 3 3 7 2 2 5 2" xfId="28282"/>
    <cellStyle name="표준 3 3 7 2 2 5 3" xfId="45002"/>
    <cellStyle name="표준 3 3 7 2 2 6" xfId="14962"/>
    <cellStyle name="표준 3 3 7 2 2 6 2" xfId="31702"/>
    <cellStyle name="표준 3 3 7 2 2 6 3" xfId="48422"/>
    <cellStyle name="표준 3 3 7 2 2 7" xfId="18446"/>
    <cellStyle name="표준 3 3 7 2 2 8" xfId="34762"/>
    <cellStyle name="표준 3 3 7 2 3" xfId="1702"/>
    <cellStyle name="표준 3 3 7 2 3 2" xfId="2982"/>
    <cellStyle name="표준 3 3 7 2 3 2 2" xfId="6382"/>
    <cellStyle name="표준 3 3 7 2 3 2 2 2" xfId="23122"/>
    <cellStyle name="표준 3 3 7 2 3 2 2 3" xfId="39842"/>
    <cellStyle name="표준 3 3 7 2 3 2 3" xfId="9802"/>
    <cellStyle name="표준 3 3 7 2 3 2 3 2" xfId="26542"/>
    <cellStyle name="표준 3 3 7 2 3 2 3 3" xfId="43262"/>
    <cellStyle name="표준 3 3 7 2 3 2 4" xfId="13222"/>
    <cellStyle name="표준 3 3 7 2 3 2 4 2" xfId="29962"/>
    <cellStyle name="표준 3 3 7 2 3 2 4 3" xfId="46682"/>
    <cellStyle name="표준 3 3 7 2 3 2 5" xfId="16642"/>
    <cellStyle name="표준 3 3 7 2 3 2 5 2" xfId="33382"/>
    <cellStyle name="표준 3 3 7 2 3 2 5 3" xfId="50102"/>
    <cellStyle name="표준 3 3 7 2 3 2 6" xfId="20126"/>
    <cellStyle name="표준 3 3 7 2 3 2 7" xfId="36442"/>
    <cellStyle name="표준 3 3 7 2 3 3" xfId="5102"/>
    <cellStyle name="표준 3 3 7 2 3 3 2" xfId="21842"/>
    <cellStyle name="표준 3 3 7 2 3 3 3" xfId="38562"/>
    <cellStyle name="표준 3 3 7 2 3 4" xfId="8522"/>
    <cellStyle name="표준 3 3 7 2 3 4 2" xfId="25262"/>
    <cellStyle name="표준 3 3 7 2 3 4 3" xfId="41982"/>
    <cellStyle name="표준 3 3 7 2 3 5" xfId="11942"/>
    <cellStyle name="표준 3 3 7 2 3 5 2" xfId="28682"/>
    <cellStyle name="표준 3 3 7 2 3 5 3" xfId="45402"/>
    <cellStyle name="표준 3 3 7 2 3 6" xfId="15362"/>
    <cellStyle name="표준 3 3 7 2 3 6 2" xfId="32102"/>
    <cellStyle name="표준 3 3 7 2 3 6 3" xfId="48822"/>
    <cellStyle name="표준 3 3 7 2 3 7" xfId="18846"/>
    <cellStyle name="표준 3 3 7 2 3 8" xfId="35162"/>
    <cellStyle name="표준 3 3 7 2 4" xfId="2122"/>
    <cellStyle name="표준 3 3 7 2 4 2" xfId="5522"/>
    <cellStyle name="표준 3 3 7 2 4 2 2" xfId="22262"/>
    <cellStyle name="표준 3 3 7 2 4 2 3" xfId="38982"/>
    <cellStyle name="표준 3 3 7 2 4 3" xfId="8942"/>
    <cellStyle name="표준 3 3 7 2 4 3 2" xfId="25682"/>
    <cellStyle name="표준 3 3 7 2 4 3 3" xfId="42402"/>
    <cellStyle name="표준 3 3 7 2 4 4" xfId="12362"/>
    <cellStyle name="표준 3 3 7 2 4 4 2" xfId="29102"/>
    <cellStyle name="표준 3 3 7 2 4 4 3" xfId="45822"/>
    <cellStyle name="표준 3 3 7 2 4 5" xfId="15782"/>
    <cellStyle name="표준 3 3 7 2 4 5 2" xfId="32522"/>
    <cellStyle name="표준 3 3 7 2 4 5 3" xfId="49242"/>
    <cellStyle name="표준 3 3 7 2 4 6" xfId="19266"/>
    <cellStyle name="표준 3 3 7 2 4 7" xfId="35582"/>
    <cellStyle name="표준 3 3 7 2 5" xfId="3442"/>
    <cellStyle name="표준 3 3 7 2 5 2" xfId="6842"/>
    <cellStyle name="표준 3 3 7 2 5 2 2" xfId="23582"/>
    <cellStyle name="표준 3 3 7 2 5 2 3" xfId="40302"/>
    <cellStyle name="표준 3 3 7 2 5 3" xfId="10262"/>
    <cellStyle name="표준 3 3 7 2 5 3 2" xfId="27002"/>
    <cellStyle name="표준 3 3 7 2 5 3 3" xfId="43722"/>
    <cellStyle name="표준 3 3 7 2 5 4" xfId="13682"/>
    <cellStyle name="표준 3 3 7 2 5 4 2" xfId="30422"/>
    <cellStyle name="표준 3 3 7 2 5 4 3" xfId="47142"/>
    <cellStyle name="표준 3 3 7 2 5 5" xfId="17102"/>
    <cellStyle name="표준 3 3 7 2 5 5 2" xfId="33842"/>
    <cellStyle name="표준 3 3 7 2 5 5 3" xfId="50562"/>
    <cellStyle name="표준 3 3 7 2 5 6" xfId="20586"/>
    <cellStyle name="표준 3 3 7 2 5 7" xfId="36902"/>
    <cellStyle name="표준 3 3 7 2 6" xfId="4262"/>
    <cellStyle name="표준 3 3 7 2 6 2" xfId="7682"/>
    <cellStyle name="표준 3 3 7 2 6 2 2" xfId="24422"/>
    <cellStyle name="표준 3 3 7 2 6 2 3" xfId="41142"/>
    <cellStyle name="표준 3 3 7 2 6 3" xfId="11102"/>
    <cellStyle name="표준 3 3 7 2 6 3 2" xfId="27842"/>
    <cellStyle name="표준 3 3 7 2 6 3 3" xfId="44562"/>
    <cellStyle name="표준 3 3 7 2 6 4" xfId="14522"/>
    <cellStyle name="표준 3 3 7 2 6 4 2" xfId="31262"/>
    <cellStyle name="표준 3 3 7 2 6 4 3" xfId="47982"/>
    <cellStyle name="표준 3 3 7 2 6 5" xfId="18006"/>
    <cellStyle name="표준 3 3 7 2 6 6" xfId="37722"/>
    <cellStyle name="표준 3 3 7 2 7" xfId="3862"/>
    <cellStyle name="표준 3 3 7 2 7 2" xfId="21002"/>
    <cellStyle name="표준 3 3 7 2 7 3" xfId="37322"/>
    <cellStyle name="표준 3 3 7 2 8" xfId="7262"/>
    <cellStyle name="표준 3 3 7 2 8 2" xfId="24002"/>
    <cellStyle name="표준 3 3 7 2 8 3" xfId="40722"/>
    <cellStyle name="표준 3 3 7 2 9" xfId="10682"/>
    <cellStyle name="표준 3 3 7 2 9 2" xfId="27422"/>
    <cellStyle name="표준 3 3 7 2 9 3" xfId="44142"/>
    <cellStyle name="표준 3 3 7 3" xfId="1142"/>
    <cellStyle name="표준 3 3 7 3 2" xfId="2422"/>
    <cellStyle name="표준 3 3 7 3 2 2" xfId="5822"/>
    <cellStyle name="표준 3 3 7 3 2 2 2" xfId="22562"/>
    <cellStyle name="표준 3 3 7 3 2 2 3" xfId="39282"/>
    <cellStyle name="표준 3 3 7 3 2 3" xfId="9242"/>
    <cellStyle name="표준 3 3 7 3 2 3 2" xfId="25982"/>
    <cellStyle name="표준 3 3 7 3 2 3 3" xfId="42702"/>
    <cellStyle name="표준 3 3 7 3 2 4" xfId="12662"/>
    <cellStyle name="표준 3 3 7 3 2 4 2" xfId="29402"/>
    <cellStyle name="표준 3 3 7 3 2 4 3" xfId="46122"/>
    <cellStyle name="표준 3 3 7 3 2 5" xfId="16082"/>
    <cellStyle name="표준 3 3 7 3 2 5 2" xfId="32822"/>
    <cellStyle name="표준 3 3 7 3 2 5 3" xfId="49542"/>
    <cellStyle name="표준 3 3 7 3 2 6" xfId="19566"/>
    <cellStyle name="표준 3 3 7 3 2 7" xfId="35882"/>
    <cellStyle name="표준 3 3 7 3 3" xfId="4542"/>
    <cellStyle name="표준 3 3 7 3 3 2" xfId="21282"/>
    <cellStyle name="표준 3 3 7 3 3 3" xfId="38002"/>
    <cellStyle name="표준 3 3 7 3 4" xfId="7962"/>
    <cellStyle name="표준 3 3 7 3 4 2" xfId="24702"/>
    <cellStyle name="표준 3 3 7 3 4 3" xfId="41422"/>
    <cellStyle name="표준 3 3 7 3 5" xfId="11382"/>
    <cellStyle name="표준 3 3 7 3 5 2" xfId="28122"/>
    <cellStyle name="표준 3 3 7 3 5 3" xfId="44842"/>
    <cellStyle name="표준 3 3 7 3 6" xfId="14802"/>
    <cellStyle name="표준 3 3 7 3 6 2" xfId="31542"/>
    <cellStyle name="표준 3 3 7 3 6 3" xfId="48262"/>
    <cellStyle name="표준 3 3 7 3 7" xfId="18286"/>
    <cellStyle name="표준 3 3 7 3 8" xfId="34602"/>
    <cellStyle name="표준 3 3 7 4" xfId="1482"/>
    <cellStyle name="표준 3 3 7 4 2" xfId="2762"/>
    <cellStyle name="표준 3 3 7 4 2 2" xfId="6162"/>
    <cellStyle name="표준 3 3 7 4 2 2 2" xfId="22902"/>
    <cellStyle name="표준 3 3 7 4 2 2 3" xfId="39622"/>
    <cellStyle name="표준 3 3 7 4 2 3" xfId="9582"/>
    <cellStyle name="표준 3 3 7 4 2 3 2" xfId="26322"/>
    <cellStyle name="표준 3 3 7 4 2 3 3" xfId="43042"/>
    <cellStyle name="표준 3 3 7 4 2 4" xfId="13002"/>
    <cellStyle name="표준 3 3 7 4 2 4 2" xfId="29742"/>
    <cellStyle name="표준 3 3 7 4 2 4 3" xfId="46462"/>
    <cellStyle name="표준 3 3 7 4 2 5" xfId="16422"/>
    <cellStyle name="표준 3 3 7 4 2 5 2" xfId="33162"/>
    <cellStyle name="표준 3 3 7 4 2 5 3" xfId="49882"/>
    <cellStyle name="표준 3 3 7 4 2 6" xfId="19906"/>
    <cellStyle name="표준 3 3 7 4 2 7" xfId="36222"/>
    <cellStyle name="표준 3 3 7 4 3" xfId="4882"/>
    <cellStyle name="표준 3 3 7 4 3 2" xfId="21622"/>
    <cellStyle name="표준 3 3 7 4 3 3" xfId="38342"/>
    <cellStyle name="표준 3 3 7 4 4" xfId="8302"/>
    <cellStyle name="표준 3 3 7 4 4 2" xfId="25042"/>
    <cellStyle name="표준 3 3 7 4 4 3" xfId="41762"/>
    <cellStyle name="표준 3 3 7 4 5" xfId="11722"/>
    <cellStyle name="표준 3 3 7 4 5 2" xfId="28462"/>
    <cellStyle name="표준 3 3 7 4 5 3" xfId="45182"/>
    <cellStyle name="표준 3 3 7 4 6" xfId="15142"/>
    <cellStyle name="표준 3 3 7 4 6 2" xfId="31882"/>
    <cellStyle name="표준 3 3 7 4 6 3" xfId="48602"/>
    <cellStyle name="표준 3 3 7 4 7" xfId="18626"/>
    <cellStyle name="표준 3 3 7 4 8" xfId="34942"/>
    <cellStyle name="표준 3 3 7 5" xfId="1902"/>
    <cellStyle name="표준 3 3 7 5 2" xfId="5302"/>
    <cellStyle name="표준 3 3 7 5 2 2" xfId="22042"/>
    <cellStyle name="표준 3 3 7 5 2 3" xfId="38762"/>
    <cellStyle name="표준 3 3 7 5 3" xfId="8722"/>
    <cellStyle name="표준 3 3 7 5 3 2" xfId="25462"/>
    <cellStyle name="표준 3 3 7 5 3 3" xfId="42182"/>
    <cellStyle name="표준 3 3 7 5 4" xfId="12142"/>
    <cellStyle name="표준 3 3 7 5 4 2" xfId="28882"/>
    <cellStyle name="표준 3 3 7 5 4 3" xfId="45602"/>
    <cellStyle name="표준 3 3 7 5 5" xfId="15562"/>
    <cellStyle name="표준 3 3 7 5 5 2" xfId="32302"/>
    <cellStyle name="표준 3 3 7 5 5 3" xfId="49022"/>
    <cellStyle name="표준 3 3 7 5 6" xfId="19046"/>
    <cellStyle name="표준 3 3 7 5 7" xfId="35362"/>
    <cellStyle name="표준 3 3 7 6" xfId="3222"/>
    <cellStyle name="표준 3 3 7 6 2" xfId="6622"/>
    <cellStyle name="표준 3 3 7 6 2 2" xfId="23362"/>
    <cellStyle name="표준 3 3 7 6 2 3" xfId="40082"/>
    <cellStyle name="표준 3 3 7 6 3" xfId="10042"/>
    <cellStyle name="표준 3 3 7 6 3 2" xfId="26782"/>
    <cellStyle name="표준 3 3 7 6 3 3" xfId="43502"/>
    <cellStyle name="표준 3 3 7 6 4" xfId="13462"/>
    <cellStyle name="표준 3 3 7 6 4 2" xfId="30202"/>
    <cellStyle name="표준 3 3 7 6 4 3" xfId="46922"/>
    <cellStyle name="표준 3 3 7 6 5" xfId="16882"/>
    <cellStyle name="표준 3 3 7 6 5 2" xfId="33622"/>
    <cellStyle name="표준 3 3 7 6 5 3" xfId="50342"/>
    <cellStyle name="표준 3 3 7 6 6" xfId="20366"/>
    <cellStyle name="표준 3 3 7 6 7" xfId="36682"/>
    <cellStyle name="표준 3 3 7 7" xfId="4042"/>
    <cellStyle name="표준 3 3 7 7 2" xfId="7462"/>
    <cellStyle name="표준 3 3 7 7 2 2" xfId="24202"/>
    <cellStyle name="표준 3 3 7 7 2 3" xfId="40922"/>
    <cellStyle name="표준 3 3 7 7 3" xfId="10882"/>
    <cellStyle name="표준 3 3 7 7 3 2" xfId="27622"/>
    <cellStyle name="표준 3 3 7 7 3 3" xfId="44342"/>
    <cellStyle name="표준 3 3 7 7 4" xfId="14302"/>
    <cellStyle name="표준 3 3 7 7 4 2" xfId="31042"/>
    <cellStyle name="표준 3 3 7 7 4 3" xfId="47762"/>
    <cellStyle name="표준 3 3 7 7 5" xfId="17786"/>
    <cellStyle name="표준 3 3 7 7 6" xfId="37502"/>
    <cellStyle name="표준 3 3 7 8" xfId="3642"/>
    <cellStyle name="표준 3 3 7 8 2" xfId="20782"/>
    <cellStyle name="표준 3 3 7 8 3" xfId="37102"/>
    <cellStyle name="표준 3 3 7 9" xfId="7042"/>
    <cellStyle name="표준 3 3 7 9 2" xfId="23782"/>
    <cellStyle name="표준 3 3 7 9 3" xfId="40502"/>
    <cellStyle name="표준 3 3 8" xfId="635"/>
    <cellStyle name="표준 3 3 8 10" xfId="10482"/>
    <cellStyle name="표준 3 3 8 10 2" xfId="27222"/>
    <cellStyle name="표준 3 3 8 10 3" xfId="43942"/>
    <cellStyle name="표준 3 3 8 11" xfId="13902"/>
    <cellStyle name="표준 3 3 8 11 2" xfId="30642"/>
    <cellStyle name="표준 3 3 8 11 3" xfId="47362"/>
    <cellStyle name="표준 3 3 8 12" xfId="17386"/>
    <cellStyle name="표준 3 3 8 13" xfId="34122"/>
    <cellStyle name="표준 3 3 8 2" xfId="855"/>
    <cellStyle name="표준 3 3 8 2 10" xfId="14122"/>
    <cellStyle name="표준 3 3 8 2 10 2" xfId="30862"/>
    <cellStyle name="표준 3 3 8 2 10 3" xfId="47582"/>
    <cellStyle name="표준 3 3 8 2 11" xfId="17606"/>
    <cellStyle name="표준 3 3 8 2 12" xfId="34342"/>
    <cellStyle name="표준 3 3 8 2 2" xfId="1322"/>
    <cellStyle name="표준 3 3 8 2 2 2" xfId="2602"/>
    <cellStyle name="표준 3 3 8 2 2 2 2" xfId="6002"/>
    <cellStyle name="표준 3 3 8 2 2 2 2 2" xfId="22742"/>
    <cellStyle name="표준 3 3 8 2 2 2 2 3" xfId="39462"/>
    <cellStyle name="표준 3 3 8 2 2 2 3" xfId="9422"/>
    <cellStyle name="표준 3 3 8 2 2 2 3 2" xfId="26162"/>
    <cellStyle name="표준 3 3 8 2 2 2 3 3" xfId="42882"/>
    <cellStyle name="표준 3 3 8 2 2 2 4" xfId="12842"/>
    <cellStyle name="표준 3 3 8 2 2 2 4 2" xfId="29582"/>
    <cellStyle name="표준 3 3 8 2 2 2 4 3" xfId="46302"/>
    <cellStyle name="표준 3 3 8 2 2 2 5" xfId="16262"/>
    <cellStyle name="표준 3 3 8 2 2 2 5 2" xfId="33002"/>
    <cellStyle name="표준 3 3 8 2 2 2 5 3" xfId="49722"/>
    <cellStyle name="표준 3 3 8 2 2 2 6" xfId="19746"/>
    <cellStyle name="표준 3 3 8 2 2 2 7" xfId="36062"/>
    <cellStyle name="표준 3 3 8 2 2 3" xfId="4722"/>
    <cellStyle name="표준 3 3 8 2 2 3 2" xfId="21462"/>
    <cellStyle name="표준 3 3 8 2 2 3 3" xfId="38182"/>
    <cellStyle name="표준 3 3 8 2 2 4" xfId="8142"/>
    <cellStyle name="표준 3 3 8 2 2 4 2" xfId="24882"/>
    <cellStyle name="표준 3 3 8 2 2 4 3" xfId="41602"/>
    <cellStyle name="표준 3 3 8 2 2 5" xfId="11562"/>
    <cellStyle name="표준 3 3 8 2 2 5 2" xfId="28302"/>
    <cellStyle name="표준 3 3 8 2 2 5 3" xfId="45022"/>
    <cellStyle name="표준 3 3 8 2 2 6" xfId="14982"/>
    <cellStyle name="표준 3 3 8 2 2 6 2" xfId="31722"/>
    <cellStyle name="표준 3 3 8 2 2 6 3" xfId="48442"/>
    <cellStyle name="표준 3 3 8 2 2 7" xfId="18466"/>
    <cellStyle name="표준 3 3 8 2 2 8" xfId="34782"/>
    <cellStyle name="표준 3 3 8 2 3" xfId="1722"/>
    <cellStyle name="표준 3 3 8 2 3 2" xfId="3002"/>
    <cellStyle name="표준 3 3 8 2 3 2 2" xfId="6402"/>
    <cellStyle name="표준 3 3 8 2 3 2 2 2" xfId="23142"/>
    <cellStyle name="표준 3 3 8 2 3 2 2 3" xfId="39862"/>
    <cellStyle name="표준 3 3 8 2 3 2 3" xfId="9822"/>
    <cellStyle name="표준 3 3 8 2 3 2 3 2" xfId="26562"/>
    <cellStyle name="표준 3 3 8 2 3 2 3 3" xfId="43282"/>
    <cellStyle name="표준 3 3 8 2 3 2 4" xfId="13242"/>
    <cellStyle name="표준 3 3 8 2 3 2 4 2" xfId="29982"/>
    <cellStyle name="표준 3 3 8 2 3 2 4 3" xfId="46702"/>
    <cellStyle name="표준 3 3 8 2 3 2 5" xfId="16662"/>
    <cellStyle name="표준 3 3 8 2 3 2 5 2" xfId="33402"/>
    <cellStyle name="표준 3 3 8 2 3 2 5 3" xfId="50122"/>
    <cellStyle name="표준 3 3 8 2 3 2 6" xfId="20146"/>
    <cellStyle name="표준 3 3 8 2 3 2 7" xfId="36462"/>
    <cellStyle name="표준 3 3 8 2 3 3" xfId="5122"/>
    <cellStyle name="표준 3 3 8 2 3 3 2" xfId="21862"/>
    <cellStyle name="표준 3 3 8 2 3 3 3" xfId="38582"/>
    <cellStyle name="표준 3 3 8 2 3 4" xfId="8542"/>
    <cellStyle name="표준 3 3 8 2 3 4 2" xfId="25282"/>
    <cellStyle name="표준 3 3 8 2 3 4 3" xfId="42002"/>
    <cellStyle name="표준 3 3 8 2 3 5" xfId="11962"/>
    <cellStyle name="표준 3 3 8 2 3 5 2" xfId="28702"/>
    <cellStyle name="표준 3 3 8 2 3 5 3" xfId="45422"/>
    <cellStyle name="표준 3 3 8 2 3 6" xfId="15382"/>
    <cellStyle name="표준 3 3 8 2 3 6 2" xfId="32122"/>
    <cellStyle name="표준 3 3 8 2 3 6 3" xfId="48842"/>
    <cellStyle name="표준 3 3 8 2 3 7" xfId="18866"/>
    <cellStyle name="표준 3 3 8 2 3 8" xfId="35182"/>
    <cellStyle name="표준 3 3 8 2 4" xfId="2142"/>
    <cellStyle name="표준 3 3 8 2 4 2" xfId="5542"/>
    <cellStyle name="표준 3 3 8 2 4 2 2" xfId="22282"/>
    <cellStyle name="표준 3 3 8 2 4 2 3" xfId="39002"/>
    <cellStyle name="표준 3 3 8 2 4 3" xfId="8962"/>
    <cellStyle name="표준 3 3 8 2 4 3 2" xfId="25702"/>
    <cellStyle name="표준 3 3 8 2 4 3 3" xfId="42422"/>
    <cellStyle name="표준 3 3 8 2 4 4" xfId="12382"/>
    <cellStyle name="표준 3 3 8 2 4 4 2" xfId="29122"/>
    <cellStyle name="표준 3 3 8 2 4 4 3" xfId="45842"/>
    <cellStyle name="표준 3 3 8 2 4 5" xfId="15802"/>
    <cellStyle name="표준 3 3 8 2 4 5 2" xfId="32542"/>
    <cellStyle name="표준 3 3 8 2 4 5 3" xfId="49262"/>
    <cellStyle name="표준 3 3 8 2 4 6" xfId="19286"/>
    <cellStyle name="표준 3 3 8 2 4 7" xfId="35602"/>
    <cellStyle name="표준 3 3 8 2 5" xfId="3462"/>
    <cellStyle name="표준 3 3 8 2 5 2" xfId="6862"/>
    <cellStyle name="표준 3 3 8 2 5 2 2" xfId="23602"/>
    <cellStyle name="표준 3 3 8 2 5 2 3" xfId="40322"/>
    <cellStyle name="표준 3 3 8 2 5 3" xfId="10282"/>
    <cellStyle name="표준 3 3 8 2 5 3 2" xfId="27022"/>
    <cellStyle name="표준 3 3 8 2 5 3 3" xfId="43742"/>
    <cellStyle name="표준 3 3 8 2 5 4" xfId="13702"/>
    <cellStyle name="표준 3 3 8 2 5 4 2" xfId="30442"/>
    <cellStyle name="표준 3 3 8 2 5 4 3" xfId="47162"/>
    <cellStyle name="표준 3 3 8 2 5 5" xfId="17122"/>
    <cellStyle name="표준 3 3 8 2 5 5 2" xfId="33862"/>
    <cellStyle name="표준 3 3 8 2 5 5 3" xfId="50582"/>
    <cellStyle name="표준 3 3 8 2 5 6" xfId="20606"/>
    <cellStyle name="표준 3 3 8 2 5 7" xfId="36922"/>
    <cellStyle name="표준 3 3 8 2 6" xfId="4282"/>
    <cellStyle name="표준 3 3 8 2 6 2" xfId="7702"/>
    <cellStyle name="표준 3 3 8 2 6 2 2" xfId="24442"/>
    <cellStyle name="표준 3 3 8 2 6 2 3" xfId="41162"/>
    <cellStyle name="표준 3 3 8 2 6 3" xfId="11122"/>
    <cellStyle name="표준 3 3 8 2 6 3 2" xfId="27862"/>
    <cellStyle name="표준 3 3 8 2 6 3 3" xfId="44582"/>
    <cellStyle name="표준 3 3 8 2 6 4" xfId="14542"/>
    <cellStyle name="표준 3 3 8 2 6 4 2" xfId="31282"/>
    <cellStyle name="표준 3 3 8 2 6 4 3" xfId="48002"/>
    <cellStyle name="표준 3 3 8 2 6 5" xfId="18026"/>
    <cellStyle name="표준 3 3 8 2 6 6" xfId="37742"/>
    <cellStyle name="표준 3 3 8 2 7" xfId="3882"/>
    <cellStyle name="표준 3 3 8 2 7 2" xfId="21022"/>
    <cellStyle name="표준 3 3 8 2 7 3" xfId="37342"/>
    <cellStyle name="표준 3 3 8 2 8" xfId="7282"/>
    <cellStyle name="표준 3 3 8 2 8 2" xfId="24022"/>
    <cellStyle name="표준 3 3 8 2 8 3" xfId="40742"/>
    <cellStyle name="표준 3 3 8 2 9" xfId="10702"/>
    <cellStyle name="표준 3 3 8 2 9 2" xfId="27442"/>
    <cellStyle name="표준 3 3 8 2 9 3" xfId="44162"/>
    <cellStyle name="표준 3 3 8 3" xfId="1162"/>
    <cellStyle name="표준 3 3 8 3 2" xfId="2442"/>
    <cellStyle name="표준 3 3 8 3 2 2" xfId="5842"/>
    <cellStyle name="표준 3 3 8 3 2 2 2" xfId="22582"/>
    <cellStyle name="표준 3 3 8 3 2 2 3" xfId="39302"/>
    <cellStyle name="표준 3 3 8 3 2 3" xfId="9262"/>
    <cellStyle name="표준 3 3 8 3 2 3 2" xfId="26002"/>
    <cellStyle name="표준 3 3 8 3 2 3 3" xfId="42722"/>
    <cellStyle name="표준 3 3 8 3 2 4" xfId="12682"/>
    <cellStyle name="표준 3 3 8 3 2 4 2" xfId="29422"/>
    <cellStyle name="표준 3 3 8 3 2 4 3" xfId="46142"/>
    <cellStyle name="표준 3 3 8 3 2 5" xfId="16102"/>
    <cellStyle name="표준 3 3 8 3 2 5 2" xfId="32842"/>
    <cellStyle name="표준 3 3 8 3 2 5 3" xfId="49562"/>
    <cellStyle name="표준 3 3 8 3 2 6" xfId="19586"/>
    <cellStyle name="표준 3 3 8 3 2 7" xfId="35902"/>
    <cellStyle name="표준 3 3 8 3 3" xfId="4562"/>
    <cellStyle name="표준 3 3 8 3 3 2" xfId="21302"/>
    <cellStyle name="표준 3 3 8 3 3 3" xfId="38022"/>
    <cellStyle name="표준 3 3 8 3 4" xfId="7982"/>
    <cellStyle name="표준 3 3 8 3 4 2" xfId="24722"/>
    <cellStyle name="표준 3 3 8 3 4 3" xfId="41442"/>
    <cellStyle name="표준 3 3 8 3 5" xfId="11402"/>
    <cellStyle name="표준 3 3 8 3 5 2" xfId="28142"/>
    <cellStyle name="표준 3 3 8 3 5 3" xfId="44862"/>
    <cellStyle name="표준 3 3 8 3 6" xfId="14822"/>
    <cellStyle name="표준 3 3 8 3 6 2" xfId="31562"/>
    <cellStyle name="표준 3 3 8 3 6 3" xfId="48282"/>
    <cellStyle name="표준 3 3 8 3 7" xfId="18306"/>
    <cellStyle name="표준 3 3 8 3 8" xfId="34622"/>
    <cellStyle name="표준 3 3 8 4" xfId="1502"/>
    <cellStyle name="표준 3 3 8 4 2" xfId="2782"/>
    <cellStyle name="표준 3 3 8 4 2 2" xfId="6182"/>
    <cellStyle name="표준 3 3 8 4 2 2 2" xfId="22922"/>
    <cellStyle name="표준 3 3 8 4 2 2 3" xfId="39642"/>
    <cellStyle name="표준 3 3 8 4 2 3" xfId="9602"/>
    <cellStyle name="표준 3 3 8 4 2 3 2" xfId="26342"/>
    <cellStyle name="표준 3 3 8 4 2 3 3" xfId="43062"/>
    <cellStyle name="표준 3 3 8 4 2 4" xfId="13022"/>
    <cellStyle name="표준 3 3 8 4 2 4 2" xfId="29762"/>
    <cellStyle name="표준 3 3 8 4 2 4 3" xfId="46482"/>
    <cellStyle name="표준 3 3 8 4 2 5" xfId="16442"/>
    <cellStyle name="표준 3 3 8 4 2 5 2" xfId="33182"/>
    <cellStyle name="표준 3 3 8 4 2 5 3" xfId="49902"/>
    <cellStyle name="표준 3 3 8 4 2 6" xfId="19926"/>
    <cellStyle name="표준 3 3 8 4 2 7" xfId="36242"/>
    <cellStyle name="표준 3 3 8 4 3" xfId="4902"/>
    <cellStyle name="표준 3 3 8 4 3 2" xfId="21642"/>
    <cellStyle name="표준 3 3 8 4 3 3" xfId="38362"/>
    <cellStyle name="표준 3 3 8 4 4" xfId="8322"/>
    <cellStyle name="표준 3 3 8 4 4 2" xfId="25062"/>
    <cellStyle name="표준 3 3 8 4 4 3" xfId="41782"/>
    <cellStyle name="표준 3 3 8 4 5" xfId="11742"/>
    <cellStyle name="표준 3 3 8 4 5 2" xfId="28482"/>
    <cellStyle name="표준 3 3 8 4 5 3" xfId="45202"/>
    <cellStyle name="표준 3 3 8 4 6" xfId="15162"/>
    <cellStyle name="표준 3 3 8 4 6 2" xfId="31902"/>
    <cellStyle name="표준 3 3 8 4 6 3" xfId="48622"/>
    <cellStyle name="표준 3 3 8 4 7" xfId="18646"/>
    <cellStyle name="표준 3 3 8 4 8" xfId="34962"/>
    <cellStyle name="표준 3 3 8 5" xfId="1922"/>
    <cellStyle name="표준 3 3 8 5 2" xfId="5322"/>
    <cellStyle name="표준 3 3 8 5 2 2" xfId="22062"/>
    <cellStyle name="표준 3 3 8 5 2 3" xfId="38782"/>
    <cellStyle name="표준 3 3 8 5 3" xfId="8742"/>
    <cellStyle name="표준 3 3 8 5 3 2" xfId="25482"/>
    <cellStyle name="표준 3 3 8 5 3 3" xfId="42202"/>
    <cellStyle name="표준 3 3 8 5 4" xfId="12162"/>
    <cellStyle name="표준 3 3 8 5 4 2" xfId="28902"/>
    <cellStyle name="표준 3 3 8 5 4 3" xfId="45622"/>
    <cellStyle name="표준 3 3 8 5 5" xfId="15582"/>
    <cellStyle name="표준 3 3 8 5 5 2" xfId="32322"/>
    <cellStyle name="표준 3 3 8 5 5 3" xfId="49042"/>
    <cellStyle name="표준 3 3 8 5 6" xfId="19066"/>
    <cellStyle name="표준 3 3 8 5 7" xfId="35382"/>
    <cellStyle name="표준 3 3 8 6" xfId="3242"/>
    <cellStyle name="표준 3 3 8 6 2" xfId="6642"/>
    <cellStyle name="표준 3 3 8 6 2 2" xfId="23382"/>
    <cellStyle name="표준 3 3 8 6 2 3" xfId="40102"/>
    <cellStyle name="표준 3 3 8 6 3" xfId="10062"/>
    <cellStyle name="표준 3 3 8 6 3 2" xfId="26802"/>
    <cellStyle name="표준 3 3 8 6 3 3" xfId="43522"/>
    <cellStyle name="표준 3 3 8 6 4" xfId="13482"/>
    <cellStyle name="표준 3 3 8 6 4 2" xfId="30222"/>
    <cellStyle name="표준 3 3 8 6 4 3" xfId="46942"/>
    <cellStyle name="표준 3 3 8 6 5" xfId="16902"/>
    <cellStyle name="표준 3 3 8 6 5 2" xfId="33642"/>
    <cellStyle name="표준 3 3 8 6 5 3" xfId="50362"/>
    <cellStyle name="표준 3 3 8 6 6" xfId="20386"/>
    <cellStyle name="표준 3 3 8 6 7" xfId="36702"/>
    <cellStyle name="표준 3 3 8 7" xfId="4062"/>
    <cellStyle name="표준 3 3 8 7 2" xfId="7482"/>
    <cellStyle name="표준 3 3 8 7 2 2" xfId="24222"/>
    <cellStyle name="표준 3 3 8 7 2 3" xfId="40942"/>
    <cellStyle name="표준 3 3 8 7 3" xfId="10902"/>
    <cellStyle name="표준 3 3 8 7 3 2" xfId="27642"/>
    <cellStyle name="표준 3 3 8 7 3 3" xfId="44362"/>
    <cellStyle name="표준 3 3 8 7 4" xfId="14322"/>
    <cellStyle name="표준 3 3 8 7 4 2" xfId="31062"/>
    <cellStyle name="표준 3 3 8 7 4 3" xfId="47782"/>
    <cellStyle name="표준 3 3 8 7 5" xfId="17806"/>
    <cellStyle name="표준 3 3 8 7 6" xfId="37522"/>
    <cellStyle name="표준 3 3 8 8" xfId="3662"/>
    <cellStyle name="표준 3 3 8 8 2" xfId="20802"/>
    <cellStyle name="표준 3 3 8 8 3" xfId="37122"/>
    <cellStyle name="표준 3 3 8 9" xfId="7062"/>
    <cellStyle name="표준 3 3 8 9 2" xfId="23802"/>
    <cellStyle name="표준 3 3 8 9 3" xfId="40522"/>
    <cellStyle name="표준 3 3 9" xfId="655"/>
    <cellStyle name="표준 3 3 9 10" xfId="10502"/>
    <cellStyle name="표준 3 3 9 10 2" xfId="27242"/>
    <cellStyle name="표준 3 3 9 10 3" xfId="43962"/>
    <cellStyle name="표준 3 3 9 11" xfId="13922"/>
    <cellStyle name="표준 3 3 9 11 2" xfId="30662"/>
    <cellStyle name="표준 3 3 9 11 3" xfId="47382"/>
    <cellStyle name="표준 3 3 9 12" xfId="17406"/>
    <cellStyle name="표준 3 3 9 13" xfId="34142"/>
    <cellStyle name="표준 3 3 9 2" xfId="875"/>
    <cellStyle name="표준 3 3 9 2 10" xfId="14142"/>
    <cellStyle name="표준 3 3 9 2 10 2" xfId="30882"/>
    <cellStyle name="표준 3 3 9 2 10 3" xfId="47602"/>
    <cellStyle name="표준 3 3 9 2 11" xfId="17626"/>
    <cellStyle name="표준 3 3 9 2 12" xfId="34362"/>
    <cellStyle name="표준 3 3 9 2 2" xfId="1342"/>
    <cellStyle name="표준 3 3 9 2 2 2" xfId="2622"/>
    <cellStyle name="표준 3 3 9 2 2 2 2" xfId="6022"/>
    <cellStyle name="표준 3 3 9 2 2 2 2 2" xfId="22762"/>
    <cellStyle name="표준 3 3 9 2 2 2 2 3" xfId="39482"/>
    <cellStyle name="표준 3 3 9 2 2 2 3" xfId="9442"/>
    <cellStyle name="표준 3 3 9 2 2 2 3 2" xfId="26182"/>
    <cellStyle name="표준 3 3 9 2 2 2 3 3" xfId="42902"/>
    <cellStyle name="표준 3 3 9 2 2 2 4" xfId="12862"/>
    <cellStyle name="표준 3 3 9 2 2 2 4 2" xfId="29602"/>
    <cellStyle name="표준 3 3 9 2 2 2 4 3" xfId="46322"/>
    <cellStyle name="표준 3 3 9 2 2 2 5" xfId="16282"/>
    <cellStyle name="표준 3 3 9 2 2 2 5 2" xfId="33022"/>
    <cellStyle name="표준 3 3 9 2 2 2 5 3" xfId="49742"/>
    <cellStyle name="표준 3 3 9 2 2 2 6" xfId="19766"/>
    <cellStyle name="표준 3 3 9 2 2 2 7" xfId="36082"/>
    <cellStyle name="표준 3 3 9 2 2 3" xfId="4742"/>
    <cellStyle name="표준 3 3 9 2 2 3 2" xfId="21482"/>
    <cellStyle name="표준 3 3 9 2 2 3 3" xfId="38202"/>
    <cellStyle name="표준 3 3 9 2 2 4" xfId="8162"/>
    <cellStyle name="표준 3 3 9 2 2 4 2" xfId="24902"/>
    <cellStyle name="표준 3 3 9 2 2 4 3" xfId="41622"/>
    <cellStyle name="표준 3 3 9 2 2 5" xfId="11582"/>
    <cellStyle name="표준 3 3 9 2 2 5 2" xfId="28322"/>
    <cellStyle name="표준 3 3 9 2 2 5 3" xfId="45042"/>
    <cellStyle name="표준 3 3 9 2 2 6" xfId="15002"/>
    <cellStyle name="표준 3 3 9 2 2 6 2" xfId="31742"/>
    <cellStyle name="표준 3 3 9 2 2 6 3" xfId="48462"/>
    <cellStyle name="표준 3 3 9 2 2 7" xfId="18486"/>
    <cellStyle name="표준 3 3 9 2 2 8" xfId="34802"/>
    <cellStyle name="표준 3 3 9 2 3" xfId="1742"/>
    <cellStyle name="표준 3 3 9 2 3 2" xfId="3022"/>
    <cellStyle name="표준 3 3 9 2 3 2 2" xfId="6422"/>
    <cellStyle name="표준 3 3 9 2 3 2 2 2" xfId="23162"/>
    <cellStyle name="표준 3 3 9 2 3 2 2 3" xfId="39882"/>
    <cellStyle name="표준 3 3 9 2 3 2 3" xfId="9842"/>
    <cellStyle name="표준 3 3 9 2 3 2 3 2" xfId="26582"/>
    <cellStyle name="표준 3 3 9 2 3 2 3 3" xfId="43302"/>
    <cellStyle name="표준 3 3 9 2 3 2 4" xfId="13262"/>
    <cellStyle name="표준 3 3 9 2 3 2 4 2" xfId="30002"/>
    <cellStyle name="표준 3 3 9 2 3 2 4 3" xfId="46722"/>
    <cellStyle name="표준 3 3 9 2 3 2 5" xfId="16682"/>
    <cellStyle name="표준 3 3 9 2 3 2 5 2" xfId="33422"/>
    <cellStyle name="표준 3 3 9 2 3 2 5 3" xfId="50142"/>
    <cellStyle name="표준 3 3 9 2 3 2 6" xfId="20166"/>
    <cellStyle name="표준 3 3 9 2 3 2 7" xfId="36482"/>
    <cellStyle name="표준 3 3 9 2 3 3" xfId="5142"/>
    <cellStyle name="표준 3 3 9 2 3 3 2" xfId="21882"/>
    <cellStyle name="표준 3 3 9 2 3 3 3" xfId="38602"/>
    <cellStyle name="표준 3 3 9 2 3 4" xfId="8562"/>
    <cellStyle name="표준 3 3 9 2 3 4 2" xfId="25302"/>
    <cellStyle name="표준 3 3 9 2 3 4 3" xfId="42022"/>
    <cellStyle name="표준 3 3 9 2 3 5" xfId="11982"/>
    <cellStyle name="표준 3 3 9 2 3 5 2" xfId="28722"/>
    <cellStyle name="표준 3 3 9 2 3 5 3" xfId="45442"/>
    <cellStyle name="표준 3 3 9 2 3 6" xfId="15402"/>
    <cellStyle name="표준 3 3 9 2 3 6 2" xfId="32142"/>
    <cellStyle name="표준 3 3 9 2 3 6 3" xfId="48862"/>
    <cellStyle name="표준 3 3 9 2 3 7" xfId="18886"/>
    <cellStyle name="표준 3 3 9 2 3 8" xfId="35202"/>
    <cellStyle name="표준 3 3 9 2 4" xfId="2162"/>
    <cellStyle name="표준 3 3 9 2 4 2" xfId="5562"/>
    <cellStyle name="표준 3 3 9 2 4 2 2" xfId="22302"/>
    <cellStyle name="표준 3 3 9 2 4 2 3" xfId="39022"/>
    <cellStyle name="표준 3 3 9 2 4 3" xfId="8982"/>
    <cellStyle name="표준 3 3 9 2 4 3 2" xfId="25722"/>
    <cellStyle name="표준 3 3 9 2 4 3 3" xfId="42442"/>
    <cellStyle name="표준 3 3 9 2 4 4" xfId="12402"/>
    <cellStyle name="표준 3 3 9 2 4 4 2" xfId="29142"/>
    <cellStyle name="표준 3 3 9 2 4 4 3" xfId="45862"/>
    <cellStyle name="표준 3 3 9 2 4 5" xfId="15822"/>
    <cellStyle name="표준 3 3 9 2 4 5 2" xfId="32562"/>
    <cellStyle name="표준 3 3 9 2 4 5 3" xfId="49282"/>
    <cellStyle name="표준 3 3 9 2 4 6" xfId="19306"/>
    <cellStyle name="표준 3 3 9 2 4 7" xfId="35622"/>
    <cellStyle name="표준 3 3 9 2 5" xfId="3482"/>
    <cellStyle name="표준 3 3 9 2 5 2" xfId="6882"/>
    <cellStyle name="표준 3 3 9 2 5 2 2" xfId="23622"/>
    <cellStyle name="표준 3 3 9 2 5 2 3" xfId="40342"/>
    <cellStyle name="표준 3 3 9 2 5 3" xfId="10302"/>
    <cellStyle name="표준 3 3 9 2 5 3 2" xfId="27042"/>
    <cellStyle name="표준 3 3 9 2 5 3 3" xfId="43762"/>
    <cellStyle name="표준 3 3 9 2 5 4" xfId="13722"/>
    <cellStyle name="표준 3 3 9 2 5 4 2" xfId="30462"/>
    <cellStyle name="표준 3 3 9 2 5 4 3" xfId="47182"/>
    <cellStyle name="표준 3 3 9 2 5 5" xfId="17142"/>
    <cellStyle name="표준 3 3 9 2 5 5 2" xfId="33882"/>
    <cellStyle name="표준 3 3 9 2 5 5 3" xfId="50602"/>
    <cellStyle name="표준 3 3 9 2 5 6" xfId="20626"/>
    <cellStyle name="표준 3 3 9 2 5 7" xfId="36942"/>
    <cellStyle name="표준 3 3 9 2 6" xfId="4302"/>
    <cellStyle name="표준 3 3 9 2 6 2" xfId="7722"/>
    <cellStyle name="표준 3 3 9 2 6 2 2" xfId="24462"/>
    <cellStyle name="표준 3 3 9 2 6 2 3" xfId="41182"/>
    <cellStyle name="표준 3 3 9 2 6 3" xfId="11142"/>
    <cellStyle name="표준 3 3 9 2 6 3 2" xfId="27882"/>
    <cellStyle name="표준 3 3 9 2 6 3 3" xfId="44602"/>
    <cellStyle name="표준 3 3 9 2 6 4" xfId="14562"/>
    <cellStyle name="표준 3 3 9 2 6 4 2" xfId="31302"/>
    <cellStyle name="표준 3 3 9 2 6 4 3" xfId="48022"/>
    <cellStyle name="표준 3 3 9 2 6 5" xfId="18046"/>
    <cellStyle name="표준 3 3 9 2 6 6" xfId="37762"/>
    <cellStyle name="표준 3 3 9 2 7" xfId="3902"/>
    <cellStyle name="표준 3 3 9 2 7 2" xfId="21042"/>
    <cellStyle name="표준 3 3 9 2 7 3" xfId="37362"/>
    <cellStyle name="표준 3 3 9 2 8" xfId="7302"/>
    <cellStyle name="표준 3 3 9 2 8 2" xfId="24042"/>
    <cellStyle name="표준 3 3 9 2 8 3" xfId="40762"/>
    <cellStyle name="표준 3 3 9 2 9" xfId="10722"/>
    <cellStyle name="표준 3 3 9 2 9 2" xfId="27462"/>
    <cellStyle name="표준 3 3 9 2 9 3" xfId="44182"/>
    <cellStyle name="표준 3 3 9 3" xfId="1182"/>
    <cellStyle name="표준 3 3 9 3 2" xfId="2462"/>
    <cellStyle name="표준 3 3 9 3 2 2" xfId="5862"/>
    <cellStyle name="표준 3 3 9 3 2 2 2" xfId="22602"/>
    <cellStyle name="표준 3 3 9 3 2 2 3" xfId="39322"/>
    <cellStyle name="표준 3 3 9 3 2 3" xfId="9282"/>
    <cellStyle name="표준 3 3 9 3 2 3 2" xfId="26022"/>
    <cellStyle name="표준 3 3 9 3 2 3 3" xfId="42742"/>
    <cellStyle name="표준 3 3 9 3 2 4" xfId="12702"/>
    <cellStyle name="표준 3 3 9 3 2 4 2" xfId="29442"/>
    <cellStyle name="표준 3 3 9 3 2 4 3" xfId="46162"/>
    <cellStyle name="표준 3 3 9 3 2 5" xfId="16122"/>
    <cellStyle name="표준 3 3 9 3 2 5 2" xfId="32862"/>
    <cellStyle name="표준 3 3 9 3 2 5 3" xfId="49582"/>
    <cellStyle name="표준 3 3 9 3 2 6" xfId="19606"/>
    <cellStyle name="표준 3 3 9 3 2 7" xfId="35922"/>
    <cellStyle name="표준 3 3 9 3 3" xfId="4582"/>
    <cellStyle name="표준 3 3 9 3 3 2" xfId="21322"/>
    <cellStyle name="표준 3 3 9 3 3 3" xfId="38042"/>
    <cellStyle name="표준 3 3 9 3 4" xfId="8002"/>
    <cellStyle name="표준 3 3 9 3 4 2" xfId="24742"/>
    <cellStyle name="표준 3 3 9 3 4 3" xfId="41462"/>
    <cellStyle name="표준 3 3 9 3 5" xfId="11422"/>
    <cellStyle name="표준 3 3 9 3 5 2" xfId="28162"/>
    <cellStyle name="표준 3 3 9 3 5 3" xfId="44882"/>
    <cellStyle name="표준 3 3 9 3 6" xfId="14842"/>
    <cellStyle name="표준 3 3 9 3 6 2" xfId="31582"/>
    <cellStyle name="표준 3 3 9 3 6 3" xfId="48302"/>
    <cellStyle name="표준 3 3 9 3 7" xfId="18326"/>
    <cellStyle name="표준 3 3 9 3 8" xfId="34642"/>
    <cellStyle name="표준 3 3 9 4" xfId="1522"/>
    <cellStyle name="표준 3 3 9 4 2" xfId="2802"/>
    <cellStyle name="표준 3 3 9 4 2 2" xfId="6202"/>
    <cellStyle name="표준 3 3 9 4 2 2 2" xfId="22942"/>
    <cellStyle name="표준 3 3 9 4 2 2 3" xfId="39662"/>
    <cellStyle name="표준 3 3 9 4 2 3" xfId="9622"/>
    <cellStyle name="표준 3 3 9 4 2 3 2" xfId="26362"/>
    <cellStyle name="표준 3 3 9 4 2 3 3" xfId="43082"/>
    <cellStyle name="표준 3 3 9 4 2 4" xfId="13042"/>
    <cellStyle name="표준 3 3 9 4 2 4 2" xfId="29782"/>
    <cellStyle name="표준 3 3 9 4 2 4 3" xfId="46502"/>
    <cellStyle name="표준 3 3 9 4 2 5" xfId="16462"/>
    <cellStyle name="표준 3 3 9 4 2 5 2" xfId="33202"/>
    <cellStyle name="표준 3 3 9 4 2 5 3" xfId="49922"/>
    <cellStyle name="표준 3 3 9 4 2 6" xfId="19946"/>
    <cellStyle name="표준 3 3 9 4 2 7" xfId="36262"/>
    <cellStyle name="표준 3 3 9 4 3" xfId="4922"/>
    <cellStyle name="표준 3 3 9 4 3 2" xfId="21662"/>
    <cellStyle name="표준 3 3 9 4 3 3" xfId="38382"/>
    <cellStyle name="표준 3 3 9 4 4" xfId="8342"/>
    <cellStyle name="표준 3 3 9 4 4 2" xfId="25082"/>
    <cellStyle name="표준 3 3 9 4 4 3" xfId="41802"/>
    <cellStyle name="표준 3 3 9 4 5" xfId="11762"/>
    <cellStyle name="표준 3 3 9 4 5 2" xfId="28502"/>
    <cellStyle name="표준 3 3 9 4 5 3" xfId="45222"/>
    <cellStyle name="표준 3 3 9 4 6" xfId="15182"/>
    <cellStyle name="표준 3 3 9 4 6 2" xfId="31922"/>
    <cellStyle name="표준 3 3 9 4 6 3" xfId="48642"/>
    <cellStyle name="표준 3 3 9 4 7" xfId="18666"/>
    <cellStyle name="표준 3 3 9 4 8" xfId="34982"/>
    <cellStyle name="표준 3 3 9 5" xfId="1942"/>
    <cellStyle name="표준 3 3 9 5 2" xfId="5342"/>
    <cellStyle name="표준 3 3 9 5 2 2" xfId="22082"/>
    <cellStyle name="표준 3 3 9 5 2 3" xfId="38802"/>
    <cellStyle name="표준 3 3 9 5 3" xfId="8762"/>
    <cellStyle name="표준 3 3 9 5 3 2" xfId="25502"/>
    <cellStyle name="표준 3 3 9 5 3 3" xfId="42222"/>
    <cellStyle name="표준 3 3 9 5 4" xfId="12182"/>
    <cellStyle name="표준 3 3 9 5 4 2" xfId="28922"/>
    <cellStyle name="표준 3 3 9 5 4 3" xfId="45642"/>
    <cellStyle name="표준 3 3 9 5 5" xfId="15602"/>
    <cellStyle name="표준 3 3 9 5 5 2" xfId="32342"/>
    <cellStyle name="표준 3 3 9 5 5 3" xfId="49062"/>
    <cellStyle name="표준 3 3 9 5 6" xfId="19086"/>
    <cellStyle name="표준 3 3 9 5 7" xfId="35402"/>
    <cellStyle name="표준 3 3 9 6" xfId="3262"/>
    <cellStyle name="표준 3 3 9 6 2" xfId="6662"/>
    <cellStyle name="표준 3 3 9 6 2 2" xfId="23402"/>
    <cellStyle name="표준 3 3 9 6 2 3" xfId="40122"/>
    <cellStyle name="표준 3 3 9 6 3" xfId="10082"/>
    <cellStyle name="표준 3 3 9 6 3 2" xfId="26822"/>
    <cellStyle name="표준 3 3 9 6 3 3" xfId="43542"/>
    <cellStyle name="표준 3 3 9 6 4" xfId="13502"/>
    <cellStyle name="표준 3 3 9 6 4 2" xfId="30242"/>
    <cellStyle name="표준 3 3 9 6 4 3" xfId="46962"/>
    <cellStyle name="표준 3 3 9 6 5" xfId="16922"/>
    <cellStyle name="표준 3 3 9 6 5 2" xfId="33662"/>
    <cellStyle name="표준 3 3 9 6 5 3" xfId="50382"/>
    <cellStyle name="표준 3 3 9 6 6" xfId="20406"/>
    <cellStyle name="표준 3 3 9 6 7" xfId="36722"/>
    <cellStyle name="표준 3 3 9 7" xfId="4082"/>
    <cellStyle name="표준 3 3 9 7 2" xfId="7502"/>
    <cellStyle name="표준 3 3 9 7 2 2" xfId="24242"/>
    <cellStyle name="표준 3 3 9 7 2 3" xfId="40962"/>
    <cellStyle name="표준 3 3 9 7 3" xfId="10922"/>
    <cellStyle name="표준 3 3 9 7 3 2" xfId="27662"/>
    <cellStyle name="표준 3 3 9 7 3 3" xfId="44382"/>
    <cellStyle name="표준 3 3 9 7 4" xfId="14342"/>
    <cellStyle name="표준 3 3 9 7 4 2" xfId="31082"/>
    <cellStyle name="표준 3 3 9 7 4 3" xfId="47802"/>
    <cellStyle name="표준 3 3 9 7 5" xfId="17826"/>
    <cellStyle name="표준 3 3 9 7 6" xfId="37542"/>
    <cellStyle name="표준 3 3 9 8" xfId="3682"/>
    <cellStyle name="표준 3 3 9 8 2" xfId="20822"/>
    <cellStyle name="표준 3 3 9 8 3" xfId="37142"/>
    <cellStyle name="표준 3 3 9 9" xfId="7082"/>
    <cellStyle name="표준 3 3 9 9 2" xfId="23822"/>
    <cellStyle name="표준 3 3 9 9 3" xfId="40542"/>
    <cellStyle name="표준 3 4" xfId="522"/>
    <cellStyle name="표준 3 4 10" xfId="696"/>
    <cellStyle name="표준 3 4 10 10" xfId="10543"/>
    <cellStyle name="표준 3 4 10 10 2" xfId="27283"/>
    <cellStyle name="표준 3 4 10 10 3" xfId="44003"/>
    <cellStyle name="표준 3 4 10 11" xfId="13963"/>
    <cellStyle name="표준 3 4 10 11 2" xfId="30703"/>
    <cellStyle name="표준 3 4 10 11 3" xfId="47423"/>
    <cellStyle name="표준 3 4 10 12" xfId="17447"/>
    <cellStyle name="표준 3 4 10 13" xfId="34183"/>
    <cellStyle name="표준 3 4 10 2" xfId="916"/>
    <cellStyle name="표준 3 4 10 2 10" xfId="14183"/>
    <cellStyle name="표준 3 4 10 2 10 2" xfId="30923"/>
    <cellStyle name="표준 3 4 10 2 10 3" xfId="47643"/>
    <cellStyle name="표준 3 4 10 2 11" xfId="17667"/>
    <cellStyle name="표준 3 4 10 2 12" xfId="34403"/>
    <cellStyle name="표준 3 4 10 2 2" xfId="1383"/>
    <cellStyle name="표준 3 4 10 2 2 2" xfId="2663"/>
    <cellStyle name="표준 3 4 10 2 2 2 2" xfId="6063"/>
    <cellStyle name="표준 3 4 10 2 2 2 2 2" xfId="22803"/>
    <cellStyle name="표준 3 4 10 2 2 2 2 3" xfId="39523"/>
    <cellStyle name="표준 3 4 10 2 2 2 3" xfId="9483"/>
    <cellStyle name="표준 3 4 10 2 2 2 3 2" xfId="26223"/>
    <cellStyle name="표준 3 4 10 2 2 2 3 3" xfId="42943"/>
    <cellStyle name="표준 3 4 10 2 2 2 4" xfId="12903"/>
    <cellStyle name="표준 3 4 10 2 2 2 4 2" xfId="29643"/>
    <cellStyle name="표준 3 4 10 2 2 2 4 3" xfId="46363"/>
    <cellStyle name="표준 3 4 10 2 2 2 5" xfId="16323"/>
    <cellStyle name="표준 3 4 10 2 2 2 5 2" xfId="33063"/>
    <cellStyle name="표준 3 4 10 2 2 2 5 3" xfId="49783"/>
    <cellStyle name="표준 3 4 10 2 2 2 6" xfId="19807"/>
    <cellStyle name="표준 3 4 10 2 2 2 7" xfId="36123"/>
    <cellStyle name="표준 3 4 10 2 2 3" xfId="4783"/>
    <cellStyle name="표준 3 4 10 2 2 3 2" xfId="21523"/>
    <cellStyle name="표준 3 4 10 2 2 3 3" xfId="38243"/>
    <cellStyle name="표준 3 4 10 2 2 4" xfId="8203"/>
    <cellStyle name="표준 3 4 10 2 2 4 2" xfId="24943"/>
    <cellStyle name="표준 3 4 10 2 2 4 3" xfId="41663"/>
    <cellStyle name="표준 3 4 10 2 2 5" xfId="11623"/>
    <cellStyle name="표준 3 4 10 2 2 5 2" xfId="28363"/>
    <cellStyle name="표준 3 4 10 2 2 5 3" xfId="45083"/>
    <cellStyle name="표준 3 4 10 2 2 6" xfId="15043"/>
    <cellStyle name="표준 3 4 10 2 2 6 2" xfId="31783"/>
    <cellStyle name="표준 3 4 10 2 2 6 3" xfId="48503"/>
    <cellStyle name="표준 3 4 10 2 2 7" xfId="18527"/>
    <cellStyle name="표준 3 4 10 2 2 8" xfId="34843"/>
    <cellStyle name="표준 3 4 10 2 3" xfId="1783"/>
    <cellStyle name="표준 3 4 10 2 3 2" xfId="3063"/>
    <cellStyle name="표준 3 4 10 2 3 2 2" xfId="6463"/>
    <cellStyle name="표준 3 4 10 2 3 2 2 2" xfId="23203"/>
    <cellStyle name="표준 3 4 10 2 3 2 2 3" xfId="39923"/>
    <cellStyle name="표준 3 4 10 2 3 2 3" xfId="9883"/>
    <cellStyle name="표준 3 4 10 2 3 2 3 2" xfId="26623"/>
    <cellStyle name="표준 3 4 10 2 3 2 3 3" xfId="43343"/>
    <cellStyle name="표준 3 4 10 2 3 2 4" xfId="13303"/>
    <cellStyle name="표준 3 4 10 2 3 2 4 2" xfId="30043"/>
    <cellStyle name="표준 3 4 10 2 3 2 4 3" xfId="46763"/>
    <cellStyle name="표준 3 4 10 2 3 2 5" xfId="16723"/>
    <cellStyle name="표준 3 4 10 2 3 2 5 2" xfId="33463"/>
    <cellStyle name="표준 3 4 10 2 3 2 5 3" xfId="50183"/>
    <cellStyle name="표준 3 4 10 2 3 2 6" xfId="20207"/>
    <cellStyle name="표준 3 4 10 2 3 2 7" xfId="36523"/>
    <cellStyle name="표준 3 4 10 2 3 3" xfId="5183"/>
    <cellStyle name="표준 3 4 10 2 3 3 2" xfId="21923"/>
    <cellStyle name="표준 3 4 10 2 3 3 3" xfId="38643"/>
    <cellStyle name="표준 3 4 10 2 3 4" xfId="8603"/>
    <cellStyle name="표준 3 4 10 2 3 4 2" xfId="25343"/>
    <cellStyle name="표준 3 4 10 2 3 4 3" xfId="42063"/>
    <cellStyle name="표준 3 4 10 2 3 5" xfId="12023"/>
    <cellStyle name="표준 3 4 10 2 3 5 2" xfId="28763"/>
    <cellStyle name="표준 3 4 10 2 3 5 3" xfId="45483"/>
    <cellStyle name="표준 3 4 10 2 3 6" xfId="15443"/>
    <cellStyle name="표준 3 4 10 2 3 6 2" xfId="32183"/>
    <cellStyle name="표준 3 4 10 2 3 6 3" xfId="48903"/>
    <cellStyle name="표준 3 4 10 2 3 7" xfId="18927"/>
    <cellStyle name="표준 3 4 10 2 3 8" xfId="35243"/>
    <cellStyle name="표준 3 4 10 2 4" xfId="2203"/>
    <cellStyle name="표준 3 4 10 2 4 2" xfId="5603"/>
    <cellStyle name="표준 3 4 10 2 4 2 2" xfId="22343"/>
    <cellStyle name="표준 3 4 10 2 4 2 3" xfId="39063"/>
    <cellStyle name="표준 3 4 10 2 4 3" xfId="9023"/>
    <cellStyle name="표준 3 4 10 2 4 3 2" xfId="25763"/>
    <cellStyle name="표준 3 4 10 2 4 3 3" xfId="42483"/>
    <cellStyle name="표준 3 4 10 2 4 4" xfId="12443"/>
    <cellStyle name="표준 3 4 10 2 4 4 2" xfId="29183"/>
    <cellStyle name="표준 3 4 10 2 4 4 3" xfId="45903"/>
    <cellStyle name="표준 3 4 10 2 4 5" xfId="15863"/>
    <cellStyle name="표준 3 4 10 2 4 5 2" xfId="32603"/>
    <cellStyle name="표준 3 4 10 2 4 5 3" xfId="49323"/>
    <cellStyle name="표준 3 4 10 2 4 6" xfId="19347"/>
    <cellStyle name="표준 3 4 10 2 4 7" xfId="35663"/>
    <cellStyle name="표준 3 4 10 2 5" xfId="3523"/>
    <cellStyle name="표준 3 4 10 2 5 2" xfId="6923"/>
    <cellStyle name="표준 3 4 10 2 5 2 2" xfId="23663"/>
    <cellStyle name="표준 3 4 10 2 5 2 3" xfId="40383"/>
    <cellStyle name="표준 3 4 10 2 5 3" xfId="10343"/>
    <cellStyle name="표준 3 4 10 2 5 3 2" xfId="27083"/>
    <cellStyle name="표준 3 4 10 2 5 3 3" xfId="43803"/>
    <cellStyle name="표준 3 4 10 2 5 4" xfId="13763"/>
    <cellStyle name="표준 3 4 10 2 5 4 2" xfId="30503"/>
    <cellStyle name="표준 3 4 10 2 5 4 3" xfId="47223"/>
    <cellStyle name="표준 3 4 10 2 5 5" xfId="17183"/>
    <cellStyle name="표준 3 4 10 2 5 5 2" xfId="33923"/>
    <cellStyle name="표준 3 4 10 2 5 5 3" xfId="50643"/>
    <cellStyle name="표준 3 4 10 2 5 6" xfId="20667"/>
    <cellStyle name="표준 3 4 10 2 5 7" xfId="36983"/>
    <cellStyle name="표준 3 4 10 2 6" xfId="4343"/>
    <cellStyle name="표준 3 4 10 2 6 2" xfId="7763"/>
    <cellStyle name="표준 3 4 10 2 6 2 2" xfId="24503"/>
    <cellStyle name="표준 3 4 10 2 6 2 3" xfId="41223"/>
    <cellStyle name="표준 3 4 10 2 6 3" xfId="11183"/>
    <cellStyle name="표준 3 4 10 2 6 3 2" xfId="27923"/>
    <cellStyle name="표준 3 4 10 2 6 3 3" xfId="44643"/>
    <cellStyle name="표준 3 4 10 2 6 4" xfId="14603"/>
    <cellStyle name="표준 3 4 10 2 6 4 2" xfId="31343"/>
    <cellStyle name="표준 3 4 10 2 6 4 3" xfId="48063"/>
    <cellStyle name="표준 3 4 10 2 6 5" xfId="18087"/>
    <cellStyle name="표준 3 4 10 2 6 6" xfId="37803"/>
    <cellStyle name="표준 3 4 10 2 7" xfId="3943"/>
    <cellStyle name="표준 3 4 10 2 7 2" xfId="21083"/>
    <cellStyle name="표준 3 4 10 2 7 3" xfId="37403"/>
    <cellStyle name="표준 3 4 10 2 8" xfId="7343"/>
    <cellStyle name="표준 3 4 10 2 8 2" xfId="24083"/>
    <cellStyle name="표준 3 4 10 2 8 3" xfId="40803"/>
    <cellStyle name="표준 3 4 10 2 9" xfId="10763"/>
    <cellStyle name="표준 3 4 10 2 9 2" xfId="27503"/>
    <cellStyle name="표준 3 4 10 2 9 3" xfId="44223"/>
    <cellStyle name="표준 3 4 10 3" xfId="1223"/>
    <cellStyle name="표준 3 4 10 3 2" xfId="2503"/>
    <cellStyle name="표준 3 4 10 3 2 2" xfId="5903"/>
    <cellStyle name="표준 3 4 10 3 2 2 2" xfId="22643"/>
    <cellStyle name="표준 3 4 10 3 2 2 3" xfId="39363"/>
    <cellStyle name="표준 3 4 10 3 2 3" xfId="9323"/>
    <cellStyle name="표준 3 4 10 3 2 3 2" xfId="26063"/>
    <cellStyle name="표준 3 4 10 3 2 3 3" xfId="42783"/>
    <cellStyle name="표준 3 4 10 3 2 4" xfId="12743"/>
    <cellStyle name="표준 3 4 10 3 2 4 2" xfId="29483"/>
    <cellStyle name="표준 3 4 10 3 2 4 3" xfId="46203"/>
    <cellStyle name="표준 3 4 10 3 2 5" xfId="16163"/>
    <cellStyle name="표준 3 4 10 3 2 5 2" xfId="32903"/>
    <cellStyle name="표준 3 4 10 3 2 5 3" xfId="49623"/>
    <cellStyle name="표준 3 4 10 3 2 6" xfId="19647"/>
    <cellStyle name="표준 3 4 10 3 2 7" xfId="35963"/>
    <cellStyle name="표준 3 4 10 3 3" xfId="4623"/>
    <cellStyle name="표준 3 4 10 3 3 2" xfId="21363"/>
    <cellStyle name="표준 3 4 10 3 3 3" xfId="38083"/>
    <cellStyle name="표준 3 4 10 3 4" xfId="8043"/>
    <cellStyle name="표준 3 4 10 3 4 2" xfId="24783"/>
    <cellStyle name="표준 3 4 10 3 4 3" xfId="41503"/>
    <cellStyle name="표준 3 4 10 3 5" xfId="11463"/>
    <cellStyle name="표준 3 4 10 3 5 2" xfId="28203"/>
    <cellStyle name="표준 3 4 10 3 5 3" xfId="44923"/>
    <cellStyle name="표준 3 4 10 3 6" xfId="14883"/>
    <cellStyle name="표준 3 4 10 3 6 2" xfId="31623"/>
    <cellStyle name="표준 3 4 10 3 6 3" xfId="48343"/>
    <cellStyle name="표준 3 4 10 3 7" xfId="18367"/>
    <cellStyle name="표준 3 4 10 3 8" xfId="34683"/>
    <cellStyle name="표준 3 4 10 4" xfId="1563"/>
    <cellStyle name="표준 3 4 10 4 2" xfId="2843"/>
    <cellStyle name="표준 3 4 10 4 2 2" xfId="6243"/>
    <cellStyle name="표준 3 4 10 4 2 2 2" xfId="22983"/>
    <cellStyle name="표준 3 4 10 4 2 2 3" xfId="39703"/>
    <cellStyle name="표준 3 4 10 4 2 3" xfId="9663"/>
    <cellStyle name="표준 3 4 10 4 2 3 2" xfId="26403"/>
    <cellStyle name="표준 3 4 10 4 2 3 3" xfId="43123"/>
    <cellStyle name="표준 3 4 10 4 2 4" xfId="13083"/>
    <cellStyle name="표준 3 4 10 4 2 4 2" xfId="29823"/>
    <cellStyle name="표준 3 4 10 4 2 4 3" xfId="46543"/>
    <cellStyle name="표준 3 4 10 4 2 5" xfId="16503"/>
    <cellStyle name="표준 3 4 10 4 2 5 2" xfId="33243"/>
    <cellStyle name="표준 3 4 10 4 2 5 3" xfId="49963"/>
    <cellStyle name="표준 3 4 10 4 2 6" xfId="19987"/>
    <cellStyle name="표준 3 4 10 4 2 7" xfId="36303"/>
    <cellStyle name="표준 3 4 10 4 3" xfId="4963"/>
    <cellStyle name="표준 3 4 10 4 3 2" xfId="21703"/>
    <cellStyle name="표준 3 4 10 4 3 3" xfId="38423"/>
    <cellStyle name="표준 3 4 10 4 4" xfId="8383"/>
    <cellStyle name="표준 3 4 10 4 4 2" xfId="25123"/>
    <cellStyle name="표준 3 4 10 4 4 3" xfId="41843"/>
    <cellStyle name="표준 3 4 10 4 5" xfId="11803"/>
    <cellStyle name="표준 3 4 10 4 5 2" xfId="28543"/>
    <cellStyle name="표준 3 4 10 4 5 3" xfId="45263"/>
    <cellStyle name="표준 3 4 10 4 6" xfId="15223"/>
    <cellStyle name="표준 3 4 10 4 6 2" xfId="31963"/>
    <cellStyle name="표준 3 4 10 4 6 3" xfId="48683"/>
    <cellStyle name="표준 3 4 10 4 7" xfId="18707"/>
    <cellStyle name="표준 3 4 10 4 8" xfId="35023"/>
    <cellStyle name="표준 3 4 10 5" xfId="1983"/>
    <cellStyle name="표준 3 4 10 5 2" xfId="5383"/>
    <cellStyle name="표준 3 4 10 5 2 2" xfId="22123"/>
    <cellStyle name="표준 3 4 10 5 2 3" xfId="38843"/>
    <cellStyle name="표준 3 4 10 5 3" xfId="8803"/>
    <cellStyle name="표준 3 4 10 5 3 2" xfId="25543"/>
    <cellStyle name="표준 3 4 10 5 3 3" xfId="42263"/>
    <cellStyle name="표준 3 4 10 5 4" xfId="12223"/>
    <cellStyle name="표준 3 4 10 5 4 2" xfId="28963"/>
    <cellStyle name="표준 3 4 10 5 4 3" xfId="45683"/>
    <cellStyle name="표준 3 4 10 5 5" xfId="15643"/>
    <cellStyle name="표준 3 4 10 5 5 2" xfId="32383"/>
    <cellStyle name="표준 3 4 10 5 5 3" xfId="49103"/>
    <cellStyle name="표준 3 4 10 5 6" xfId="19127"/>
    <cellStyle name="표준 3 4 10 5 7" xfId="35443"/>
    <cellStyle name="표준 3 4 10 6" xfId="3303"/>
    <cellStyle name="표준 3 4 10 6 2" xfId="6703"/>
    <cellStyle name="표준 3 4 10 6 2 2" xfId="23443"/>
    <cellStyle name="표준 3 4 10 6 2 3" xfId="40163"/>
    <cellStyle name="표준 3 4 10 6 3" xfId="10123"/>
    <cellStyle name="표준 3 4 10 6 3 2" xfId="26863"/>
    <cellStyle name="표준 3 4 10 6 3 3" xfId="43583"/>
    <cellStyle name="표준 3 4 10 6 4" xfId="13543"/>
    <cellStyle name="표준 3 4 10 6 4 2" xfId="30283"/>
    <cellStyle name="표준 3 4 10 6 4 3" xfId="47003"/>
    <cellStyle name="표준 3 4 10 6 5" xfId="16963"/>
    <cellStyle name="표준 3 4 10 6 5 2" xfId="33703"/>
    <cellStyle name="표준 3 4 10 6 5 3" xfId="50423"/>
    <cellStyle name="표준 3 4 10 6 6" xfId="20447"/>
    <cellStyle name="표준 3 4 10 6 7" xfId="36763"/>
    <cellStyle name="표준 3 4 10 7" xfId="4123"/>
    <cellStyle name="표준 3 4 10 7 2" xfId="7543"/>
    <cellStyle name="표준 3 4 10 7 2 2" xfId="24283"/>
    <cellStyle name="표준 3 4 10 7 2 3" xfId="41003"/>
    <cellStyle name="표준 3 4 10 7 3" xfId="10963"/>
    <cellStyle name="표준 3 4 10 7 3 2" xfId="27703"/>
    <cellStyle name="표준 3 4 10 7 3 3" xfId="44423"/>
    <cellStyle name="표준 3 4 10 7 4" xfId="14383"/>
    <cellStyle name="표준 3 4 10 7 4 2" xfId="31123"/>
    <cellStyle name="표준 3 4 10 7 4 3" xfId="47843"/>
    <cellStyle name="표준 3 4 10 7 5" xfId="17867"/>
    <cellStyle name="표준 3 4 10 7 6" xfId="37583"/>
    <cellStyle name="표준 3 4 10 8" xfId="3723"/>
    <cellStyle name="표준 3 4 10 8 2" xfId="20863"/>
    <cellStyle name="표준 3 4 10 8 3" xfId="37183"/>
    <cellStyle name="표준 3 4 10 9" xfId="7123"/>
    <cellStyle name="표준 3 4 10 9 2" xfId="23863"/>
    <cellStyle name="표준 3 4 10 9 3" xfId="40583"/>
    <cellStyle name="표준 3 4 11" xfId="736"/>
    <cellStyle name="표준 3 4 11 10" xfId="14003"/>
    <cellStyle name="표준 3 4 11 10 2" xfId="30743"/>
    <cellStyle name="표준 3 4 11 10 3" xfId="47463"/>
    <cellStyle name="표준 3 4 11 11" xfId="17487"/>
    <cellStyle name="표준 3 4 11 12" xfId="34223"/>
    <cellStyle name="표준 3 4 11 2" xfId="1263"/>
    <cellStyle name="표준 3 4 11 2 2" xfId="2543"/>
    <cellStyle name="표준 3 4 11 2 2 2" xfId="5943"/>
    <cellStyle name="표준 3 4 11 2 2 2 2" xfId="22683"/>
    <cellStyle name="표준 3 4 11 2 2 2 3" xfId="39403"/>
    <cellStyle name="표준 3 4 11 2 2 3" xfId="9363"/>
    <cellStyle name="표준 3 4 11 2 2 3 2" xfId="26103"/>
    <cellStyle name="표준 3 4 11 2 2 3 3" xfId="42823"/>
    <cellStyle name="표준 3 4 11 2 2 4" xfId="12783"/>
    <cellStyle name="표준 3 4 11 2 2 4 2" xfId="29523"/>
    <cellStyle name="표준 3 4 11 2 2 4 3" xfId="46243"/>
    <cellStyle name="표준 3 4 11 2 2 5" xfId="16203"/>
    <cellStyle name="표준 3 4 11 2 2 5 2" xfId="32943"/>
    <cellStyle name="표준 3 4 11 2 2 5 3" xfId="49663"/>
    <cellStyle name="표준 3 4 11 2 2 6" xfId="19687"/>
    <cellStyle name="표준 3 4 11 2 2 7" xfId="36003"/>
    <cellStyle name="표준 3 4 11 2 3" xfId="4663"/>
    <cellStyle name="표준 3 4 11 2 3 2" xfId="21403"/>
    <cellStyle name="표준 3 4 11 2 3 3" xfId="38123"/>
    <cellStyle name="표준 3 4 11 2 4" xfId="8083"/>
    <cellStyle name="표준 3 4 11 2 4 2" xfId="24823"/>
    <cellStyle name="표준 3 4 11 2 4 3" xfId="41543"/>
    <cellStyle name="표준 3 4 11 2 5" xfId="11503"/>
    <cellStyle name="표준 3 4 11 2 5 2" xfId="28243"/>
    <cellStyle name="표준 3 4 11 2 5 3" xfId="44963"/>
    <cellStyle name="표준 3 4 11 2 6" xfId="14923"/>
    <cellStyle name="표준 3 4 11 2 6 2" xfId="31663"/>
    <cellStyle name="표준 3 4 11 2 6 3" xfId="48383"/>
    <cellStyle name="표준 3 4 11 2 7" xfId="18407"/>
    <cellStyle name="표준 3 4 11 2 8" xfId="34723"/>
    <cellStyle name="표준 3 4 11 3" xfId="1603"/>
    <cellStyle name="표준 3 4 11 3 2" xfId="2883"/>
    <cellStyle name="표준 3 4 11 3 2 2" xfId="6283"/>
    <cellStyle name="표준 3 4 11 3 2 2 2" xfId="23023"/>
    <cellStyle name="표준 3 4 11 3 2 2 3" xfId="39743"/>
    <cellStyle name="표준 3 4 11 3 2 3" xfId="9703"/>
    <cellStyle name="표준 3 4 11 3 2 3 2" xfId="26443"/>
    <cellStyle name="표준 3 4 11 3 2 3 3" xfId="43163"/>
    <cellStyle name="표준 3 4 11 3 2 4" xfId="13123"/>
    <cellStyle name="표준 3 4 11 3 2 4 2" xfId="29863"/>
    <cellStyle name="표준 3 4 11 3 2 4 3" xfId="46583"/>
    <cellStyle name="표준 3 4 11 3 2 5" xfId="16543"/>
    <cellStyle name="표준 3 4 11 3 2 5 2" xfId="33283"/>
    <cellStyle name="표준 3 4 11 3 2 5 3" xfId="50003"/>
    <cellStyle name="표준 3 4 11 3 2 6" xfId="20027"/>
    <cellStyle name="표준 3 4 11 3 2 7" xfId="36343"/>
    <cellStyle name="표준 3 4 11 3 3" xfId="5003"/>
    <cellStyle name="표준 3 4 11 3 3 2" xfId="21743"/>
    <cellStyle name="표준 3 4 11 3 3 3" xfId="38463"/>
    <cellStyle name="표준 3 4 11 3 4" xfId="8423"/>
    <cellStyle name="표준 3 4 11 3 4 2" xfId="25163"/>
    <cellStyle name="표준 3 4 11 3 4 3" xfId="41883"/>
    <cellStyle name="표준 3 4 11 3 5" xfId="11843"/>
    <cellStyle name="표준 3 4 11 3 5 2" xfId="28583"/>
    <cellStyle name="표준 3 4 11 3 5 3" xfId="45303"/>
    <cellStyle name="표준 3 4 11 3 6" xfId="15263"/>
    <cellStyle name="표준 3 4 11 3 6 2" xfId="32003"/>
    <cellStyle name="표준 3 4 11 3 6 3" xfId="48723"/>
    <cellStyle name="표준 3 4 11 3 7" xfId="18747"/>
    <cellStyle name="표준 3 4 11 3 8" xfId="35063"/>
    <cellStyle name="표준 3 4 11 4" xfId="2023"/>
    <cellStyle name="표준 3 4 11 4 2" xfId="5423"/>
    <cellStyle name="표준 3 4 11 4 2 2" xfId="22163"/>
    <cellStyle name="표준 3 4 11 4 2 3" xfId="38883"/>
    <cellStyle name="표준 3 4 11 4 3" xfId="8843"/>
    <cellStyle name="표준 3 4 11 4 3 2" xfId="25583"/>
    <cellStyle name="표준 3 4 11 4 3 3" xfId="42303"/>
    <cellStyle name="표준 3 4 11 4 4" xfId="12263"/>
    <cellStyle name="표준 3 4 11 4 4 2" xfId="29003"/>
    <cellStyle name="표준 3 4 11 4 4 3" xfId="45723"/>
    <cellStyle name="표준 3 4 11 4 5" xfId="15683"/>
    <cellStyle name="표준 3 4 11 4 5 2" xfId="32423"/>
    <cellStyle name="표준 3 4 11 4 5 3" xfId="49143"/>
    <cellStyle name="표준 3 4 11 4 6" xfId="19167"/>
    <cellStyle name="표준 3 4 11 4 7" xfId="35483"/>
    <cellStyle name="표준 3 4 11 5" xfId="3343"/>
    <cellStyle name="표준 3 4 11 5 2" xfId="6743"/>
    <cellStyle name="표준 3 4 11 5 2 2" xfId="23483"/>
    <cellStyle name="표준 3 4 11 5 2 3" xfId="40203"/>
    <cellStyle name="표준 3 4 11 5 3" xfId="10163"/>
    <cellStyle name="표준 3 4 11 5 3 2" xfId="26903"/>
    <cellStyle name="표준 3 4 11 5 3 3" xfId="43623"/>
    <cellStyle name="표준 3 4 11 5 4" xfId="13583"/>
    <cellStyle name="표준 3 4 11 5 4 2" xfId="30323"/>
    <cellStyle name="표준 3 4 11 5 4 3" xfId="47043"/>
    <cellStyle name="표준 3 4 11 5 5" xfId="17003"/>
    <cellStyle name="표준 3 4 11 5 5 2" xfId="33743"/>
    <cellStyle name="표준 3 4 11 5 5 3" xfId="50463"/>
    <cellStyle name="표준 3 4 11 5 6" xfId="20487"/>
    <cellStyle name="표준 3 4 11 5 7" xfId="36803"/>
    <cellStyle name="표준 3 4 11 6" xfId="4163"/>
    <cellStyle name="표준 3 4 11 6 2" xfId="7583"/>
    <cellStyle name="표준 3 4 11 6 2 2" xfId="24323"/>
    <cellStyle name="표준 3 4 11 6 2 3" xfId="41043"/>
    <cellStyle name="표준 3 4 11 6 3" xfId="11003"/>
    <cellStyle name="표준 3 4 11 6 3 2" xfId="27743"/>
    <cellStyle name="표준 3 4 11 6 3 3" xfId="44463"/>
    <cellStyle name="표준 3 4 11 6 4" xfId="14423"/>
    <cellStyle name="표준 3 4 11 6 4 2" xfId="31163"/>
    <cellStyle name="표준 3 4 11 6 4 3" xfId="47883"/>
    <cellStyle name="표준 3 4 11 6 5" xfId="17907"/>
    <cellStyle name="표준 3 4 11 6 6" xfId="37623"/>
    <cellStyle name="표준 3 4 11 7" xfId="3763"/>
    <cellStyle name="표준 3 4 11 7 2" xfId="20903"/>
    <cellStyle name="표준 3 4 11 7 3" xfId="37223"/>
    <cellStyle name="표준 3 4 11 8" xfId="7163"/>
    <cellStyle name="표준 3 4 11 8 2" xfId="23903"/>
    <cellStyle name="표준 3 4 11 8 3" xfId="40623"/>
    <cellStyle name="표준 3 4 11 9" xfId="10583"/>
    <cellStyle name="표준 3 4 11 9 2" xfId="27323"/>
    <cellStyle name="표준 3 4 11 9 3" xfId="44043"/>
    <cellStyle name="표준 3 4 12" xfId="776"/>
    <cellStyle name="표준 3 4 12 10" xfId="14043"/>
    <cellStyle name="표준 3 4 12 10 2" xfId="30783"/>
    <cellStyle name="표준 3 4 12 10 3" xfId="47503"/>
    <cellStyle name="표준 3 4 12 11" xfId="17527"/>
    <cellStyle name="표준 3 4 12 12" xfId="34263"/>
    <cellStyle name="표준 3 4 12 2" xfId="1083"/>
    <cellStyle name="표준 3 4 12 2 2" xfId="2363"/>
    <cellStyle name="표준 3 4 12 2 2 2" xfId="5763"/>
    <cellStyle name="표준 3 4 12 2 2 2 2" xfId="22503"/>
    <cellStyle name="표준 3 4 12 2 2 2 3" xfId="39223"/>
    <cellStyle name="표준 3 4 12 2 2 3" xfId="9183"/>
    <cellStyle name="표준 3 4 12 2 2 3 2" xfId="25923"/>
    <cellStyle name="표준 3 4 12 2 2 3 3" xfId="42643"/>
    <cellStyle name="표준 3 4 12 2 2 4" xfId="12603"/>
    <cellStyle name="표준 3 4 12 2 2 4 2" xfId="29343"/>
    <cellStyle name="표준 3 4 12 2 2 4 3" xfId="46063"/>
    <cellStyle name="표준 3 4 12 2 2 5" xfId="16023"/>
    <cellStyle name="표준 3 4 12 2 2 5 2" xfId="32763"/>
    <cellStyle name="표준 3 4 12 2 2 5 3" xfId="49483"/>
    <cellStyle name="표준 3 4 12 2 2 6" xfId="19507"/>
    <cellStyle name="표준 3 4 12 2 2 7" xfId="35823"/>
    <cellStyle name="표준 3 4 12 2 3" xfId="4483"/>
    <cellStyle name="표준 3 4 12 2 3 2" xfId="21223"/>
    <cellStyle name="표준 3 4 12 2 3 3" xfId="37943"/>
    <cellStyle name="표준 3 4 12 2 4" xfId="7903"/>
    <cellStyle name="표준 3 4 12 2 4 2" xfId="24643"/>
    <cellStyle name="표준 3 4 12 2 4 3" xfId="41363"/>
    <cellStyle name="표준 3 4 12 2 5" xfId="11323"/>
    <cellStyle name="표준 3 4 12 2 5 2" xfId="28063"/>
    <cellStyle name="표준 3 4 12 2 5 3" xfId="44783"/>
    <cellStyle name="표준 3 4 12 2 6" xfId="14743"/>
    <cellStyle name="표준 3 4 12 2 6 2" xfId="31483"/>
    <cellStyle name="표준 3 4 12 2 6 3" xfId="48203"/>
    <cellStyle name="표준 3 4 12 2 7" xfId="18227"/>
    <cellStyle name="표준 3 4 12 2 8" xfId="34543"/>
    <cellStyle name="표준 3 4 12 3" xfId="1643"/>
    <cellStyle name="표준 3 4 12 3 2" xfId="2923"/>
    <cellStyle name="표준 3 4 12 3 2 2" xfId="6323"/>
    <cellStyle name="표준 3 4 12 3 2 2 2" xfId="23063"/>
    <cellStyle name="표준 3 4 12 3 2 2 3" xfId="39783"/>
    <cellStyle name="표준 3 4 12 3 2 3" xfId="9743"/>
    <cellStyle name="표준 3 4 12 3 2 3 2" xfId="26483"/>
    <cellStyle name="표준 3 4 12 3 2 3 3" xfId="43203"/>
    <cellStyle name="표준 3 4 12 3 2 4" xfId="13163"/>
    <cellStyle name="표준 3 4 12 3 2 4 2" xfId="29903"/>
    <cellStyle name="표준 3 4 12 3 2 4 3" xfId="46623"/>
    <cellStyle name="표준 3 4 12 3 2 5" xfId="16583"/>
    <cellStyle name="표준 3 4 12 3 2 5 2" xfId="33323"/>
    <cellStyle name="표준 3 4 12 3 2 5 3" xfId="50043"/>
    <cellStyle name="표준 3 4 12 3 2 6" xfId="20067"/>
    <cellStyle name="표준 3 4 12 3 2 7" xfId="36383"/>
    <cellStyle name="표준 3 4 12 3 3" xfId="5043"/>
    <cellStyle name="표준 3 4 12 3 3 2" xfId="21783"/>
    <cellStyle name="표준 3 4 12 3 3 3" xfId="38503"/>
    <cellStyle name="표준 3 4 12 3 4" xfId="8463"/>
    <cellStyle name="표준 3 4 12 3 4 2" xfId="25203"/>
    <cellStyle name="표준 3 4 12 3 4 3" xfId="41923"/>
    <cellStyle name="표준 3 4 12 3 5" xfId="11883"/>
    <cellStyle name="표준 3 4 12 3 5 2" xfId="28623"/>
    <cellStyle name="표준 3 4 12 3 5 3" xfId="45343"/>
    <cellStyle name="표준 3 4 12 3 6" xfId="15303"/>
    <cellStyle name="표준 3 4 12 3 6 2" xfId="32043"/>
    <cellStyle name="표준 3 4 12 3 6 3" xfId="48763"/>
    <cellStyle name="표준 3 4 12 3 7" xfId="18787"/>
    <cellStyle name="표준 3 4 12 3 8" xfId="35103"/>
    <cellStyle name="표준 3 4 12 4" xfId="2063"/>
    <cellStyle name="표준 3 4 12 4 2" xfId="5463"/>
    <cellStyle name="표준 3 4 12 4 2 2" xfId="22203"/>
    <cellStyle name="표준 3 4 12 4 2 3" xfId="38923"/>
    <cellStyle name="표준 3 4 12 4 3" xfId="8883"/>
    <cellStyle name="표준 3 4 12 4 3 2" xfId="25623"/>
    <cellStyle name="표준 3 4 12 4 3 3" xfId="42343"/>
    <cellStyle name="표준 3 4 12 4 4" xfId="12303"/>
    <cellStyle name="표준 3 4 12 4 4 2" xfId="29043"/>
    <cellStyle name="표준 3 4 12 4 4 3" xfId="45763"/>
    <cellStyle name="표준 3 4 12 4 5" xfId="15723"/>
    <cellStyle name="표준 3 4 12 4 5 2" xfId="32463"/>
    <cellStyle name="표준 3 4 12 4 5 3" xfId="49183"/>
    <cellStyle name="표준 3 4 12 4 6" xfId="19207"/>
    <cellStyle name="표준 3 4 12 4 7" xfId="35523"/>
    <cellStyle name="표준 3 4 12 5" xfId="3383"/>
    <cellStyle name="표준 3 4 12 5 2" xfId="6783"/>
    <cellStyle name="표준 3 4 12 5 2 2" xfId="23523"/>
    <cellStyle name="표준 3 4 12 5 2 3" xfId="40243"/>
    <cellStyle name="표준 3 4 12 5 3" xfId="10203"/>
    <cellStyle name="표준 3 4 12 5 3 2" xfId="26943"/>
    <cellStyle name="표준 3 4 12 5 3 3" xfId="43663"/>
    <cellStyle name="표준 3 4 12 5 4" xfId="13623"/>
    <cellStyle name="표준 3 4 12 5 4 2" xfId="30363"/>
    <cellStyle name="표준 3 4 12 5 4 3" xfId="47083"/>
    <cellStyle name="표준 3 4 12 5 5" xfId="17043"/>
    <cellStyle name="표준 3 4 12 5 5 2" xfId="33783"/>
    <cellStyle name="표준 3 4 12 5 5 3" xfId="50503"/>
    <cellStyle name="표준 3 4 12 5 6" xfId="20527"/>
    <cellStyle name="표준 3 4 12 5 7" xfId="36843"/>
    <cellStyle name="표준 3 4 12 6" xfId="4203"/>
    <cellStyle name="표준 3 4 12 6 2" xfId="7623"/>
    <cellStyle name="표준 3 4 12 6 2 2" xfId="24363"/>
    <cellStyle name="표준 3 4 12 6 2 3" xfId="41083"/>
    <cellStyle name="표준 3 4 12 6 3" xfId="11043"/>
    <cellStyle name="표준 3 4 12 6 3 2" xfId="27783"/>
    <cellStyle name="표준 3 4 12 6 3 3" xfId="44503"/>
    <cellStyle name="표준 3 4 12 6 4" xfId="14463"/>
    <cellStyle name="표준 3 4 12 6 4 2" xfId="31203"/>
    <cellStyle name="표준 3 4 12 6 4 3" xfId="47923"/>
    <cellStyle name="표준 3 4 12 6 5" xfId="17947"/>
    <cellStyle name="표준 3 4 12 6 6" xfId="37663"/>
    <cellStyle name="표준 3 4 12 7" xfId="3803"/>
    <cellStyle name="표준 3 4 12 7 2" xfId="20943"/>
    <cellStyle name="표준 3 4 12 7 3" xfId="37263"/>
    <cellStyle name="표준 3 4 12 8" xfId="7203"/>
    <cellStyle name="표준 3 4 12 8 2" xfId="23943"/>
    <cellStyle name="표준 3 4 12 8 3" xfId="40663"/>
    <cellStyle name="표준 3 4 12 9" xfId="10623"/>
    <cellStyle name="표준 3 4 12 9 2" xfId="27363"/>
    <cellStyle name="표준 3 4 12 9 3" xfId="44083"/>
    <cellStyle name="표준 3 4 13" xfId="956"/>
    <cellStyle name="표준 3 4 13 10" xfId="14223"/>
    <cellStyle name="표준 3 4 13 10 2" xfId="30963"/>
    <cellStyle name="표준 3 4 13 10 3" xfId="47683"/>
    <cellStyle name="표준 3 4 13 11" xfId="17707"/>
    <cellStyle name="표준 3 4 13 12" xfId="34443"/>
    <cellStyle name="표준 3 4 13 2" xfId="1043"/>
    <cellStyle name="표준 3 4 13 2 2" xfId="2323"/>
    <cellStyle name="표준 3 4 13 2 2 2" xfId="5723"/>
    <cellStyle name="표준 3 4 13 2 2 2 2" xfId="22463"/>
    <cellStyle name="표준 3 4 13 2 2 2 3" xfId="39183"/>
    <cellStyle name="표준 3 4 13 2 2 3" xfId="9143"/>
    <cellStyle name="표준 3 4 13 2 2 3 2" xfId="25883"/>
    <cellStyle name="표준 3 4 13 2 2 3 3" xfId="42603"/>
    <cellStyle name="표준 3 4 13 2 2 4" xfId="12563"/>
    <cellStyle name="표준 3 4 13 2 2 4 2" xfId="29303"/>
    <cellStyle name="표준 3 4 13 2 2 4 3" xfId="46023"/>
    <cellStyle name="표준 3 4 13 2 2 5" xfId="15983"/>
    <cellStyle name="표준 3 4 13 2 2 5 2" xfId="32723"/>
    <cellStyle name="표준 3 4 13 2 2 5 3" xfId="49443"/>
    <cellStyle name="표준 3 4 13 2 2 6" xfId="19467"/>
    <cellStyle name="표준 3 4 13 2 2 7" xfId="35783"/>
    <cellStyle name="표준 3 4 13 2 3" xfId="4443"/>
    <cellStyle name="표준 3 4 13 2 3 2" xfId="21183"/>
    <cellStyle name="표준 3 4 13 2 3 3" xfId="37903"/>
    <cellStyle name="표준 3 4 13 2 4" xfId="7863"/>
    <cellStyle name="표준 3 4 13 2 4 2" xfId="24603"/>
    <cellStyle name="표준 3 4 13 2 4 3" xfId="41323"/>
    <cellStyle name="표준 3 4 13 2 5" xfId="11283"/>
    <cellStyle name="표준 3 4 13 2 5 2" xfId="28023"/>
    <cellStyle name="표준 3 4 13 2 5 3" xfId="44743"/>
    <cellStyle name="표준 3 4 13 2 6" xfId="14703"/>
    <cellStyle name="표준 3 4 13 2 6 2" xfId="31443"/>
    <cellStyle name="표준 3 4 13 2 6 3" xfId="48163"/>
    <cellStyle name="표준 3 4 13 2 7" xfId="18187"/>
    <cellStyle name="표준 3 4 13 2 8" xfId="34503"/>
    <cellStyle name="표준 3 4 13 3" xfId="1823"/>
    <cellStyle name="표준 3 4 13 3 2" xfId="3103"/>
    <cellStyle name="표준 3 4 13 3 2 2" xfId="6503"/>
    <cellStyle name="표준 3 4 13 3 2 2 2" xfId="23243"/>
    <cellStyle name="표준 3 4 13 3 2 2 3" xfId="39963"/>
    <cellStyle name="표준 3 4 13 3 2 3" xfId="9923"/>
    <cellStyle name="표준 3 4 13 3 2 3 2" xfId="26663"/>
    <cellStyle name="표준 3 4 13 3 2 3 3" xfId="43383"/>
    <cellStyle name="표준 3 4 13 3 2 4" xfId="13343"/>
    <cellStyle name="표준 3 4 13 3 2 4 2" xfId="30083"/>
    <cellStyle name="표준 3 4 13 3 2 4 3" xfId="46803"/>
    <cellStyle name="표준 3 4 13 3 2 5" xfId="16763"/>
    <cellStyle name="표준 3 4 13 3 2 5 2" xfId="33503"/>
    <cellStyle name="표준 3 4 13 3 2 5 3" xfId="50223"/>
    <cellStyle name="표준 3 4 13 3 2 6" xfId="20247"/>
    <cellStyle name="표준 3 4 13 3 2 7" xfId="36563"/>
    <cellStyle name="표준 3 4 13 3 3" xfId="5223"/>
    <cellStyle name="표준 3 4 13 3 3 2" xfId="21963"/>
    <cellStyle name="표준 3 4 13 3 3 3" xfId="38683"/>
    <cellStyle name="표준 3 4 13 3 4" xfId="8643"/>
    <cellStyle name="표준 3 4 13 3 4 2" xfId="25383"/>
    <cellStyle name="표준 3 4 13 3 4 3" xfId="42103"/>
    <cellStyle name="표준 3 4 13 3 5" xfId="12063"/>
    <cellStyle name="표준 3 4 13 3 5 2" xfId="28803"/>
    <cellStyle name="표준 3 4 13 3 5 3" xfId="45523"/>
    <cellStyle name="표준 3 4 13 3 6" xfId="15483"/>
    <cellStyle name="표준 3 4 13 3 6 2" xfId="32223"/>
    <cellStyle name="표준 3 4 13 3 6 3" xfId="48943"/>
    <cellStyle name="표준 3 4 13 3 7" xfId="18967"/>
    <cellStyle name="표준 3 4 13 3 8" xfId="35283"/>
    <cellStyle name="표준 3 4 13 4" xfId="2243"/>
    <cellStyle name="표준 3 4 13 4 2" xfId="5643"/>
    <cellStyle name="표준 3 4 13 4 2 2" xfId="22383"/>
    <cellStyle name="표준 3 4 13 4 2 3" xfId="39103"/>
    <cellStyle name="표준 3 4 13 4 3" xfId="9063"/>
    <cellStyle name="표준 3 4 13 4 3 2" xfId="25803"/>
    <cellStyle name="표준 3 4 13 4 3 3" xfId="42523"/>
    <cellStyle name="표준 3 4 13 4 4" xfId="12483"/>
    <cellStyle name="표준 3 4 13 4 4 2" xfId="29223"/>
    <cellStyle name="표준 3 4 13 4 4 3" xfId="45943"/>
    <cellStyle name="표준 3 4 13 4 5" xfId="15903"/>
    <cellStyle name="표준 3 4 13 4 5 2" xfId="32643"/>
    <cellStyle name="표준 3 4 13 4 5 3" xfId="49363"/>
    <cellStyle name="표준 3 4 13 4 6" xfId="19387"/>
    <cellStyle name="표준 3 4 13 4 7" xfId="35703"/>
    <cellStyle name="표준 3 4 13 5" xfId="3563"/>
    <cellStyle name="표준 3 4 13 5 2" xfId="6963"/>
    <cellStyle name="표준 3 4 13 5 2 2" xfId="23703"/>
    <cellStyle name="표준 3 4 13 5 2 3" xfId="40423"/>
    <cellStyle name="표준 3 4 13 5 3" xfId="10383"/>
    <cellStyle name="표준 3 4 13 5 3 2" xfId="27123"/>
    <cellStyle name="표준 3 4 13 5 3 3" xfId="43843"/>
    <cellStyle name="표준 3 4 13 5 4" xfId="13803"/>
    <cellStyle name="표준 3 4 13 5 4 2" xfId="30543"/>
    <cellStyle name="표준 3 4 13 5 4 3" xfId="47263"/>
    <cellStyle name="표준 3 4 13 5 5" xfId="17223"/>
    <cellStyle name="표준 3 4 13 5 5 2" xfId="33963"/>
    <cellStyle name="표준 3 4 13 5 5 3" xfId="50683"/>
    <cellStyle name="표준 3 4 13 5 6" xfId="20707"/>
    <cellStyle name="표준 3 4 13 5 7" xfId="37023"/>
    <cellStyle name="표준 3 4 13 6" xfId="4383"/>
    <cellStyle name="표준 3 4 13 6 2" xfId="7803"/>
    <cellStyle name="표준 3 4 13 6 2 2" xfId="24543"/>
    <cellStyle name="표준 3 4 13 6 2 3" xfId="41263"/>
    <cellStyle name="표준 3 4 13 6 3" xfId="11223"/>
    <cellStyle name="표준 3 4 13 6 3 2" xfId="27963"/>
    <cellStyle name="표준 3 4 13 6 3 3" xfId="44683"/>
    <cellStyle name="표준 3 4 13 6 4" xfId="14643"/>
    <cellStyle name="표준 3 4 13 6 4 2" xfId="31383"/>
    <cellStyle name="표준 3 4 13 6 4 3" xfId="48103"/>
    <cellStyle name="표준 3 4 13 6 5" xfId="18127"/>
    <cellStyle name="표준 3 4 13 6 6" xfId="37843"/>
    <cellStyle name="표준 3 4 13 7" xfId="3983"/>
    <cellStyle name="표준 3 4 13 7 2" xfId="21123"/>
    <cellStyle name="표준 3 4 13 7 3" xfId="37443"/>
    <cellStyle name="표준 3 4 13 8" xfId="7383"/>
    <cellStyle name="표준 3 4 13 8 2" xfId="24123"/>
    <cellStyle name="표준 3 4 13 8 3" xfId="40843"/>
    <cellStyle name="표준 3 4 13 9" xfId="10803"/>
    <cellStyle name="표준 3 4 13 9 2" xfId="27543"/>
    <cellStyle name="표준 3 4 13 9 3" xfId="44263"/>
    <cellStyle name="표준 3 4 14" xfId="1003"/>
    <cellStyle name="표준 3 4 14 2" xfId="2283"/>
    <cellStyle name="표준 3 4 14 2 2" xfId="5683"/>
    <cellStyle name="표준 3 4 14 2 2 2" xfId="22423"/>
    <cellStyle name="표준 3 4 14 2 2 3" xfId="39143"/>
    <cellStyle name="표준 3 4 14 2 3" xfId="9103"/>
    <cellStyle name="표준 3 4 14 2 3 2" xfId="25843"/>
    <cellStyle name="표준 3 4 14 2 3 3" xfId="42563"/>
    <cellStyle name="표준 3 4 14 2 4" xfId="12523"/>
    <cellStyle name="표준 3 4 14 2 4 2" xfId="29263"/>
    <cellStyle name="표준 3 4 14 2 4 3" xfId="45983"/>
    <cellStyle name="표준 3 4 14 2 5" xfId="15943"/>
    <cellStyle name="표준 3 4 14 2 5 2" xfId="32683"/>
    <cellStyle name="표준 3 4 14 2 5 3" xfId="49403"/>
    <cellStyle name="표준 3 4 14 2 6" xfId="19427"/>
    <cellStyle name="표준 3 4 14 2 7" xfId="35743"/>
    <cellStyle name="표준 3 4 14 3" xfId="4403"/>
    <cellStyle name="표준 3 4 14 3 2" xfId="21143"/>
    <cellStyle name="표준 3 4 14 3 3" xfId="37863"/>
    <cellStyle name="표준 3 4 14 4" xfId="7823"/>
    <cellStyle name="표준 3 4 14 4 2" xfId="24563"/>
    <cellStyle name="표준 3 4 14 4 3" xfId="41283"/>
    <cellStyle name="표준 3 4 14 5" xfId="11243"/>
    <cellStyle name="표준 3 4 14 5 2" xfId="27983"/>
    <cellStyle name="표준 3 4 14 5 3" xfId="44703"/>
    <cellStyle name="표준 3 4 14 6" xfId="14663"/>
    <cellStyle name="표준 3 4 14 6 2" xfId="31403"/>
    <cellStyle name="표준 3 4 14 6 3" xfId="48123"/>
    <cellStyle name="표준 3 4 14 7" xfId="18147"/>
    <cellStyle name="표준 3 4 14 8" xfId="34463"/>
    <cellStyle name="표준 3 4 15" xfId="1423"/>
    <cellStyle name="표준 3 4 15 2" xfId="2703"/>
    <cellStyle name="표준 3 4 15 2 2" xfId="6103"/>
    <cellStyle name="표준 3 4 15 2 2 2" xfId="22843"/>
    <cellStyle name="표준 3 4 15 2 2 3" xfId="39563"/>
    <cellStyle name="표준 3 4 15 2 3" xfId="9523"/>
    <cellStyle name="표준 3 4 15 2 3 2" xfId="26263"/>
    <cellStyle name="표준 3 4 15 2 3 3" xfId="42983"/>
    <cellStyle name="표준 3 4 15 2 4" xfId="12943"/>
    <cellStyle name="표준 3 4 15 2 4 2" xfId="29683"/>
    <cellStyle name="표준 3 4 15 2 4 3" xfId="46403"/>
    <cellStyle name="표준 3 4 15 2 5" xfId="16363"/>
    <cellStyle name="표준 3 4 15 2 5 2" xfId="33103"/>
    <cellStyle name="표준 3 4 15 2 5 3" xfId="49823"/>
    <cellStyle name="표준 3 4 15 2 6" xfId="19847"/>
    <cellStyle name="표준 3 4 15 2 7" xfId="36163"/>
    <cellStyle name="표준 3 4 15 3" xfId="4823"/>
    <cellStyle name="표준 3 4 15 3 2" xfId="21563"/>
    <cellStyle name="표준 3 4 15 3 3" xfId="38283"/>
    <cellStyle name="표준 3 4 15 4" xfId="8243"/>
    <cellStyle name="표준 3 4 15 4 2" xfId="24983"/>
    <cellStyle name="표준 3 4 15 4 3" xfId="41703"/>
    <cellStyle name="표준 3 4 15 5" xfId="11663"/>
    <cellStyle name="표준 3 4 15 5 2" xfId="28403"/>
    <cellStyle name="표준 3 4 15 5 3" xfId="45123"/>
    <cellStyle name="표준 3 4 15 6" xfId="15083"/>
    <cellStyle name="표준 3 4 15 6 2" xfId="31823"/>
    <cellStyle name="표준 3 4 15 6 3" xfId="48543"/>
    <cellStyle name="표준 3 4 15 7" xfId="18567"/>
    <cellStyle name="표준 3 4 15 8" xfId="34883"/>
    <cellStyle name="표준 3 4 16" xfId="1843"/>
    <cellStyle name="표준 3 4 16 2" xfId="5243"/>
    <cellStyle name="표준 3 4 16 2 2" xfId="21983"/>
    <cellStyle name="표준 3 4 16 2 3" xfId="38703"/>
    <cellStyle name="표준 3 4 16 3" xfId="8663"/>
    <cellStyle name="표준 3 4 16 3 2" xfId="25403"/>
    <cellStyle name="표준 3 4 16 3 3" xfId="42123"/>
    <cellStyle name="표준 3 4 16 4" xfId="12083"/>
    <cellStyle name="표준 3 4 16 4 2" xfId="28823"/>
    <cellStyle name="표준 3 4 16 4 3" xfId="45543"/>
    <cellStyle name="표준 3 4 16 5" xfId="15503"/>
    <cellStyle name="표준 3 4 16 5 2" xfId="32243"/>
    <cellStyle name="표준 3 4 16 5 3" xfId="48963"/>
    <cellStyle name="표준 3 4 16 6" xfId="18987"/>
    <cellStyle name="표준 3 4 16 7" xfId="35303"/>
    <cellStyle name="표준 3 4 17" xfId="2263"/>
    <cellStyle name="표준 3 4 17 2" xfId="5663"/>
    <cellStyle name="표준 3 4 17 2 2" xfId="22403"/>
    <cellStyle name="표준 3 4 17 2 3" xfId="39123"/>
    <cellStyle name="표준 3 4 17 3" xfId="9083"/>
    <cellStyle name="표준 3 4 17 3 2" xfId="25823"/>
    <cellStyle name="표준 3 4 17 3 3" xfId="42543"/>
    <cellStyle name="표준 3 4 17 4" xfId="12503"/>
    <cellStyle name="표준 3 4 17 4 2" xfId="29243"/>
    <cellStyle name="표준 3 4 17 4 3" xfId="45963"/>
    <cellStyle name="표준 3 4 17 5" xfId="15923"/>
    <cellStyle name="표준 3 4 17 5 2" xfId="32663"/>
    <cellStyle name="표준 3 4 17 5 3" xfId="49383"/>
    <cellStyle name="표준 3 4 17 6" xfId="19407"/>
    <cellStyle name="표준 3 4 17 7" xfId="35723"/>
    <cellStyle name="표준 3 4 18" xfId="3123"/>
    <cellStyle name="표준 3 4 18 2" xfId="6523"/>
    <cellStyle name="표준 3 4 18 2 2" xfId="23263"/>
    <cellStyle name="표준 3 4 18 2 3" xfId="39983"/>
    <cellStyle name="표준 3 4 18 3" xfId="9943"/>
    <cellStyle name="표준 3 4 18 3 2" xfId="26683"/>
    <cellStyle name="표준 3 4 18 3 3" xfId="43403"/>
    <cellStyle name="표준 3 4 18 4" xfId="13363"/>
    <cellStyle name="표준 3 4 18 4 2" xfId="30103"/>
    <cellStyle name="표준 3 4 18 4 3" xfId="46823"/>
    <cellStyle name="표준 3 4 18 5" xfId="16783"/>
    <cellStyle name="표준 3 4 18 5 2" xfId="33523"/>
    <cellStyle name="표준 3 4 18 5 3" xfId="50243"/>
    <cellStyle name="표준 3 4 18 6" xfId="20267"/>
    <cellStyle name="표준 3 4 18 7" xfId="36583"/>
    <cellStyle name="표준 3 4 19" xfId="3163"/>
    <cellStyle name="표준 3 4 19 2" xfId="6563"/>
    <cellStyle name="표준 3 4 19 2 2" xfId="23303"/>
    <cellStyle name="표준 3 4 19 2 3" xfId="40023"/>
    <cellStyle name="표준 3 4 19 3" xfId="9983"/>
    <cellStyle name="표준 3 4 19 3 2" xfId="26723"/>
    <cellStyle name="표준 3 4 19 3 3" xfId="43443"/>
    <cellStyle name="표준 3 4 19 4" xfId="13403"/>
    <cellStyle name="표준 3 4 19 4 2" xfId="30143"/>
    <cellStyle name="표준 3 4 19 4 3" xfId="46863"/>
    <cellStyle name="표준 3 4 19 5" xfId="16823"/>
    <cellStyle name="표준 3 4 19 5 2" xfId="33563"/>
    <cellStyle name="표준 3 4 19 5 3" xfId="50283"/>
    <cellStyle name="표준 3 4 19 6" xfId="20307"/>
    <cellStyle name="표준 3 4 19 7" xfId="36623"/>
    <cellStyle name="표준 3 4 2" xfId="530"/>
    <cellStyle name="표준 3 4 2 10" xfId="741"/>
    <cellStyle name="표준 3 4 2 10 10" xfId="14008"/>
    <cellStyle name="표준 3 4 2 10 10 2" xfId="30748"/>
    <cellStyle name="표준 3 4 2 10 10 3" xfId="47468"/>
    <cellStyle name="표준 3 4 2 10 11" xfId="17492"/>
    <cellStyle name="표준 3 4 2 10 12" xfId="34228"/>
    <cellStyle name="표준 3 4 2 10 2" xfId="1268"/>
    <cellStyle name="표준 3 4 2 10 2 2" xfId="2548"/>
    <cellStyle name="표준 3 4 2 10 2 2 2" xfId="5948"/>
    <cellStyle name="표준 3 4 2 10 2 2 2 2" xfId="22688"/>
    <cellStyle name="표준 3 4 2 10 2 2 2 3" xfId="39408"/>
    <cellStyle name="표준 3 4 2 10 2 2 3" xfId="9368"/>
    <cellStyle name="표준 3 4 2 10 2 2 3 2" xfId="26108"/>
    <cellStyle name="표준 3 4 2 10 2 2 3 3" xfId="42828"/>
    <cellStyle name="표준 3 4 2 10 2 2 4" xfId="12788"/>
    <cellStyle name="표준 3 4 2 10 2 2 4 2" xfId="29528"/>
    <cellStyle name="표준 3 4 2 10 2 2 4 3" xfId="46248"/>
    <cellStyle name="표준 3 4 2 10 2 2 5" xfId="16208"/>
    <cellStyle name="표준 3 4 2 10 2 2 5 2" xfId="32948"/>
    <cellStyle name="표준 3 4 2 10 2 2 5 3" xfId="49668"/>
    <cellStyle name="표준 3 4 2 10 2 2 6" xfId="19692"/>
    <cellStyle name="표준 3 4 2 10 2 2 7" xfId="36008"/>
    <cellStyle name="표준 3 4 2 10 2 3" xfId="4668"/>
    <cellStyle name="표준 3 4 2 10 2 3 2" xfId="21408"/>
    <cellStyle name="표준 3 4 2 10 2 3 3" xfId="38128"/>
    <cellStyle name="표준 3 4 2 10 2 4" xfId="8088"/>
    <cellStyle name="표준 3 4 2 10 2 4 2" xfId="24828"/>
    <cellStyle name="표준 3 4 2 10 2 4 3" xfId="41548"/>
    <cellStyle name="표준 3 4 2 10 2 5" xfId="11508"/>
    <cellStyle name="표준 3 4 2 10 2 5 2" xfId="28248"/>
    <cellStyle name="표준 3 4 2 10 2 5 3" xfId="44968"/>
    <cellStyle name="표준 3 4 2 10 2 6" xfId="14928"/>
    <cellStyle name="표준 3 4 2 10 2 6 2" xfId="31668"/>
    <cellStyle name="표준 3 4 2 10 2 6 3" xfId="48388"/>
    <cellStyle name="표준 3 4 2 10 2 7" xfId="18412"/>
    <cellStyle name="표준 3 4 2 10 2 8" xfId="34728"/>
    <cellStyle name="표준 3 4 2 10 3" xfId="1608"/>
    <cellStyle name="표준 3 4 2 10 3 2" xfId="2888"/>
    <cellStyle name="표준 3 4 2 10 3 2 2" xfId="6288"/>
    <cellStyle name="표준 3 4 2 10 3 2 2 2" xfId="23028"/>
    <cellStyle name="표준 3 4 2 10 3 2 2 3" xfId="39748"/>
    <cellStyle name="표준 3 4 2 10 3 2 3" xfId="9708"/>
    <cellStyle name="표준 3 4 2 10 3 2 3 2" xfId="26448"/>
    <cellStyle name="표준 3 4 2 10 3 2 3 3" xfId="43168"/>
    <cellStyle name="표준 3 4 2 10 3 2 4" xfId="13128"/>
    <cellStyle name="표준 3 4 2 10 3 2 4 2" xfId="29868"/>
    <cellStyle name="표준 3 4 2 10 3 2 4 3" xfId="46588"/>
    <cellStyle name="표준 3 4 2 10 3 2 5" xfId="16548"/>
    <cellStyle name="표준 3 4 2 10 3 2 5 2" xfId="33288"/>
    <cellStyle name="표준 3 4 2 10 3 2 5 3" xfId="50008"/>
    <cellStyle name="표준 3 4 2 10 3 2 6" xfId="20032"/>
    <cellStyle name="표준 3 4 2 10 3 2 7" xfId="36348"/>
    <cellStyle name="표준 3 4 2 10 3 3" xfId="5008"/>
    <cellStyle name="표준 3 4 2 10 3 3 2" xfId="21748"/>
    <cellStyle name="표준 3 4 2 10 3 3 3" xfId="38468"/>
    <cellStyle name="표준 3 4 2 10 3 4" xfId="8428"/>
    <cellStyle name="표준 3 4 2 10 3 4 2" xfId="25168"/>
    <cellStyle name="표준 3 4 2 10 3 4 3" xfId="41888"/>
    <cellStyle name="표준 3 4 2 10 3 5" xfId="11848"/>
    <cellStyle name="표준 3 4 2 10 3 5 2" xfId="28588"/>
    <cellStyle name="표준 3 4 2 10 3 5 3" xfId="45308"/>
    <cellStyle name="표준 3 4 2 10 3 6" xfId="15268"/>
    <cellStyle name="표준 3 4 2 10 3 6 2" xfId="32008"/>
    <cellStyle name="표준 3 4 2 10 3 6 3" xfId="48728"/>
    <cellStyle name="표준 3 4 2 10 3 7" xfId="18752"/>
    <cellStyle name="표준 3 4 2 10 3 8" xfId="35068"/>
    <cellStyle name="표준 3 4 2 10 4" xfId="2028"/>
    <cellStyle name="표준 3 4 2 10 4 2" xfId="5428"/>
    <cellStyle name="표준 3 4 2 10 4 2 2" xfId="22168"/>
    <cellStyle name="표준 3 4 2 10 4 2 3" xfId="38888"/>
    <cellStyle name="표준 3 4 2 10 4 3" xfId="8848"/>
    <cellStyle name="표준 3 4 2 10 4 3 2" xfId="25588"/>
    <cellStyle name="표준 3 4 2 10 4 3 3" xfId="42308"/>
    <cellStyle name="표준 3 4 2 10 4 4" xfId="12268"/>
    <cellStyle name="표준 3 4 2 10 4 4 2" xfId="29008"/>
    <cellStyle name="표준 3 4 2 10 4 4 3" xfId="45728"/>
    <cellStyle name="표준 3 4 2 10 4 5" xfId="15688"/>
    <cellStyle name="표준 3 4 2 10 4 5 2" xfId="32428"/>
    <cellStyle name="표준 3 4 2 10 4 5 3" xfId="49148"/>
    <cellStyle name="표준 3 4 2 10 4 6" xfId="19172"/>
    <cellStyle name="표준 3 4 2 10 4 7" xfId="35488"/>
    <cellStyle name="표준 3 4 2 10 5" xfId="3348"/>
    <cellStyle name="표준 3 4 2 10 5 2" xfId="6748"/>
    <cellStyle name="표준 3 4 2 10 5 2 2" xfId="23488"/>
    <cellStyle name="표준 3 4 2 10 5 2 3" xfId="40208"/>
    <cellStyle name="표준 3 4 2 10 5 3" xfId="10168"/>
    <cellStyle name="표준 3 4 2 10 5 3 2" xfId="26908"/>
    <cellStyle name="표준 3 4 2 10 5 3 3" xfId="43628"/>
    <cellStyle name="표준 3 4 2 10 5 4" xfId="13588"/>
    <cellStyle name="표준 3 4 2 10 5 4 2" xfId="30328"/>
    <cellStyle name="표준 3 4 2 10 5 4 3" xfId="47048"/>
    <cellStyle name="표준 3 4 2 10 5 5" xfId="17008"/>
    <cellStyle name="표준 3 4 2 10 5 5 2" xfId="33748"/>
    <cellStyle name="표준 3 4 2 10 5 5 3" xfId="50468"/>
    <cellStyle name="표준 3 4 2 10 5 6" xfId="20492"/>
    <cellStyle name="표준 3 4 2 10 5 7" xfId="36808"/>
    <cellStyle name="표준 3 4 2 10 6" xfId="4168"/>
    <cellStyle name="표준 3 4 2 10 6 2" xfId="7588"/>
    <cellStyle name="표준 3 4 2 10 6 2 2" xfId="24328"/>
    <cellStyle name="표준 3 4 2 10 6 2 3" xfId="41048"/>
    <cellStyle name="표준 3 4 2 10 6 3" xfId="11008"/>
    <cellStyle name="표준 3 4 2 10 6 3 2" xfId="27748"/>
    <cellStyle name="표준 3 4 2 10 6 3 3" xfId="44468"/>
    <cellStyle name="표준 3 4 2 10 6 4" xfId="14428"/>
    <cellStyle name="표준 3 4 2 10 6 4 2" xfId="31168"/>
    <cellStyle name="표준 3 4 2 10 6 4 3" xfId="47888"/>
    <cellStyle name="표준 3 4 2 10 6 5" xfId="17912"/>
    <cellStyle name="표준 3 4 2 10 6 6" xfId="37628"/>
    <cellStyle name="표준 3 4 2 10 7" xfId="3768"/>
    <cellStyle name="표준 3 4 2 10 7 2" xfId="20908"/>
    <cellStyle name="표준 3 4 2 10 7 3" xfId="37228"/>
    <cellStyle name="표준 3 4 2 10 8" xfId="7168"/>
    <cellStyle name="표준 3 4 2 10 8 2" xfId="23908"/>
    <cellStyle name="표준 3 4 2 10 8 3" xfId="40628"/>
    <cellStyle name="표준 3 4 2 10 9" xfId="10588"/>
    <cellStyle name="표준 3 4 2 10 9 2" xfId="27328"/>
    <cellStyle name="표준 3 4 2 10 9 3" xfId="44048"/>
    <cellStyle name="표준 3 4 2 11" xfId="781"/>
    <cellStyle name="표준 3 4 2 11 10" xfId="14048"/>
    <cellStyle name="표준 3 4 2 11 10 2" xfId="30788"/>
    <cellStyle name="표준 3 4 2 11 10 3" xfId="47508"/>
    <cellStyle name="표준 3 4 2 11 11" xfId="17532"/>
    <cellStyle name="표준 3 4 2 11 12" xfId="34268"/>
    <cellStyle name="표준 3 4 2 11 2" xfId="1088"/>
    <cellStyle name="표준 3 4 2 11 2 2" xfId="2368"/>
    <cellStyle name="표준 3 4 2 11 2 2 2" xfId="5768"/>
    <cellStyle name="표준 3 4 2 11 2 2 2 2" xfId="22508"/>
    <cellStyle name="표준 3 4 2 11 2 2 2 3" xfId="39228"/>
    <cellStyle name="표준 3 4 2 11 2 2 3" xfId="9188"/>
    <cellStyle name="표준 3 4 2 11 2 2 3 2" xfId="25928"/>
    <cellStyle name="표준 3 4 2 11 2 2 3 3" xfId="42648"/>
    <cellStyle name="표준 3 4 2 11 2 2 4" xfId="12608"/>
    <cellStyle name="표준 3 4 2 11 2 2 4 2" xfId="29348"/>
    <cellStyle name="표준 3 4 2 11 2 2 4 3" xfId="46068"/>
    <cellStyle name="표준 3 4 2 11 2 2 5" xfId="16028"/>
    <cellStyle name="표준 3 4 2 11 2 2 5 2" xfId="32768"/>
    <cellStyle name="표준 3 4 2 11 2 2 5 3" xfId="49488"/>
    <cellStyle name="표준 3 4 2 11 2 2 6" xfId="19512"/>
    <cellStyle name="표준 3 4 2 11 2 2 7" xfId="35828"/>
    <cellStyle name="표준 3 4 2 11 2 3" xfId="4488"/>
    <cellStyle name="표준 3 4 2 11 2 3 2" xfId="21228"/>
    <cellStyle name="표준 3 4 2 11 2 3 3" xfId="37948"/>
    <cellStyle name="표준 3 4 2 11 2 4" xfId="7908"/>
    <cellStyle name="표준 3 4 2 11 2 4 2" xfId="24648"/>
    <cellStyle name="표준 3 4 2 11 2 4 3" xfId="41368"/>
    <cellStyle name="표준 3 4 2 11 2 5" xfId="11328"/>
    <cellStyle name="표준 3 4 2 11 2 5 2" xfId="28068"/>
    <cellStyle name="표준 3 4 2 11 2 5 3" xfId="44788"/>
    <cellStyle name="표준 3 4 2 11 2 6" xfId="14748"/>
    <cellStyle name="표준 3 4 2 11 2 6 2" xfId="31488"/>
    <cellStyle name="표준 3 4 2 11 2 6 3" xfId="48208"/>
    <cellStyle name="표준 3 4 2 11 2 7" xfId="18232"/>
    <cellStyle name="표준 3 4 2 11 2 8" xfId="34548"/>
    <cellStyle name="표준 3 4 2 11 3" xfId="1648"/>
    <cellStyle name="표준 3 4 2 11 3 2" xfId="2928"/>
    <cellStyle name="표준 3 4 2 11 3 2 2" xfId="6328"/>
    <cellStyle name="표준 3 4 2 11 3 2 2 2" xfId="23068"/>
    <cellStyle name="표준 3 4 2 11 3 2 2 3" xfId="39788"/>
    <cellStyle name="표준 3 4 2 11 3 2 3" xfId="9748"/>
    <cellStyle name="표준 3 4 2 11 3 2 3 2" xfId="26488"/>
    <cellStyle name="표준 3 4 2 11 3 2 3 3" xfId="43208"/>
    <cellStyle name="표준 3 4 2 11 3 2 4" xfId="13168"/>
    <cellStyle name="표준 3 4 2 11 3 2 4 2" xfId="29908"/>
    <cellStyle name="표준 3 4 2 11 3 2 4 3" xfId="46628"/>
    <cellStyle name="표준 3 4 2 11 3 2 5" xfId="16588"/>
    <cellStyle name="표준 3 4 2 11 3 2 5 2" xfId="33328"/>
    <cellStyle name="표준 3 4 2 11 3 2 5 3" xfId="50048"/>
    <cellStyle name="표준 3 4 2 11 3 2 6" xfId="20072"/>
    <cellStyle name="표준 3 4 2 11 3 2 7" xfId="36388"/>
    <cellStyle name="표준 3 4 2 11 3 3" xfId="5048"/>
    <cellStyle name="표준 3 4 2 11 3 3 2" xfId="21788"/>
    <cellStyle name="표준 3 4 2 11 3 3 3" xfId="38508"/>
    <cellStyle name="표준 3 4 2 11 3 4" xfId="8468"/>
    <cellStyle name="표준 3 4 2 11 3 4 2" xfId="25208"/>
    <cellStyle name="표준 3 4 2 11 3 4 3" xfId="41928"/>
    <cellStyle name="표준 3 4 2 11 3 5" xfId="11888"/>
    <cellStyle name="표준 3 4 2 11 3 5 2" xfId="28628"/>
    <cellStyle name="표준 3 4 2 11 3 5 3" xfId="45348"/>
    <cellStyle name="표준 3 4 2 11 3 6" xfId="15308"/>
    <cellStyle name="표준 3 4 2 11 3 6 2" xfId="32048"/>
    <cellStyle name="표준 3 4 2 11 3 6 3" xfId="48768"/>
    <cellStyle name="표준 3 4 2 11 3 7" xfId="18792"/>
    <cellStyle name="표준 3 4 2 11 3 8" xfId="35108"/>
    <cellStyle name="표준 3 4 2 11 4" xfId="2068"/>
    <cellStyle name="표준 3 4 2 11 4 2" xfId="5468"/>
    <cellStyle name="표준 3 4 2 11 4 2 2" xfId="22208"/>
    <cellStyle name="표준 3 4 2 11 4 2 3" xfId="38928"/>
    <cellStyle name="표준 3 4 2 11 4 3" xfId="8888"/>
    <cellStyle name="표준 3 4 2 11 4 3 2" xfId="25628"/>
    <cellStyle name="표준 3 4 2 11 4 3 3" xfId="42348"/>
    <cellStyle name="표준 3 4 2 11 4 4" xfId="12308"/>
    <cellStyle name="표준 3 4 2 11 4 4 2" xfId="29048"/>
    <cellStyle name="표준 3 4 2 11 4 4 3" xfId="45768"/>
    <cellStyle name="표준 3 4 2 11 4 5" xfId="15728"/>
    <cellStyle name="표준 3 4 2 11 4 5 2" xfId="32468"/>
    <cellStyle name="표준 3 4 2 11 4 5 3" xfId="49188"/>
    <cellStyle name="표준 3 4 2 11 4 6" xfId="19212"/>
    <cellStyle name="표준 3 4 2 11 4 7" xfId="35528"/>
    <cellStyle name="표준 3 4 2 11 5" xfId="3388"/>
    <cellStyle name="표준 3 4 2 11 5 2" xfId="6788"/>
    <cellStyle name="표준 3 4 2 11 5 2 2" xfId="23528"/>
    <cellStyle name="표준 3 4 2 11 5 2 3" xfId="40248"/>
    <cellStyle name="표준 3 4 2 11 5 3" xfId="10208"/>
    <cellStyle name="표준 3 4 2 11 5 3 2" xfId="26948"/>
    <cellStyle name="표준 3 4 2 11 5 3 3" xfId="43668"/>
    <cellStyle name="표준 3 4 2 11 5 4" xfId="13628"/>
    <cellStyle name="표준 3 4 2 11 5 4 2" xfId="30368"/>
    <cellStyle name="표준 3 4 2 11 5 4 3" xfId="47088"/>
    <cellStyle name="표준 3 4 2 11 5 5" xfId="17048"/>
    <cellStyle name="표준 3 4 2 11 5 5 2" xfId="33788"/>
    <cellStyle name="표준 3 4 2 11 5 5 3" xfId="50508"/>
    <cellStyle name="표준 3 4 2 11 5 6" xfId="20532"/>
    <cellStyle name="표준 3 4 2 11 5 7" xfId="36848"/>
    <cellStyle name="표준 3 4 2 11 6" xfId="4208"/>
    <cellStyle name="표준 3 4 2 11 6 2" xfId="7628"/>
    <cellStyle name="표준 3 4 2 11 6 2 2" xfId="24368"/>
    <cellStyle name="표준 3 4 2 11 6 2 3" xfId="41088"/>
    <cellStyle name="표준 3 4 2 11 6 3" xfId="11048"/>
    <cellStyle name="표준 3 4 2 11 6 3 2" xfId="27788"/>
    <cellStyle name="표준 3 4 2 11 6 3 3" xfId="44508"/>
    <cellStyle name="표준 3 4 2 11 6 4" xfId="14468"/>
    <cellStyle name="표준 3 4 2 11 6 4 2" xfId="31208"/>
    <cellStyle name="표준 3 4 2 11 6 4 3" xfId="47928"/>
    <cellStyle name="표준 3 4 2 11 6 5" xfId="17952"/>
    <cellStyle name="표준 3 4 2 11 6 6" xfId="37668"/>
    <cellStyle name="표준 3 4 2 11 7" xfId="3808"/>
    <cellStyle name="표준 3 4 2 11 7 2" xfId="20948"/>
    <cellStyle name="표준 3 4 2 11 7 3" xfId="37268"/>
    <cellStyle name="표준 3 4 2 11 8" xfId="7208"/>
    <cellStyle name="표준 3 4 2 11 8 2" xfId="23948"/>
    <cellStyle name="표준 3 4 2 11 8 3" xfId="40668"/>
    <cellStyle name="표준 3 4 2 11 9" xfId="10628"/>
    <cellStyle name="표준 3 4 2 11 9 2" xfId="27368"/>
    <cellStyle name="표준 3 4 2 11 9 3" xfId="44088"/>
    <cellStyle name="표준 3 4 2 12" xfId="961"/>
    <cellStyle name="표준 3 4 2 12 10" xfId="14228"/>
    <cellStyle name="표준 3 4 2 12 10 2" xfId="30968"/>
    <cellStyle name="표준 3 4 2 12 10 3" xfId="47688"/>
    <cellStyle name="표준 3 4 2 12 11" xfId="17712"/>
    <cellStyle name="표준 3 4 2 12 12" xfId="34448"/>
    <cellStyle name="표준 3 4 2 12 2" xfId="1048"/>
    <cellStyle name="표준 3 4 2 12 2 2" xfId="2328"/>
    <cellStyle name="표준 3 4 2 12 2 2 2" xfId="5728"/>
    <cellStyle name="표준 3 4 2 12 2 2 2 2" xfId="22468"/>
    <cellStyle name="표준 3 4 2 12 2 2 2 3" xfId="39188"/>
    <cellStyle name="표준 3 4 2 12 2 2 3" xfId="9148"/>
    <cellStyle name="표준 3 4 2 12 2 2 3 2" xfId="25888"/>
    <cellStyle name="표준 3 4 2 12 2 2 3 3" xfId="42608"/>
    <cellStyle name="표준 3 4 2 12 2 2 4" xfId="12568"/>
    <cellStyle name="표준 3 4 2 12 2 2 4 2" xfId="29308"/>
    <cellStyle name="표준 3 4 2 12 2 2 4 3" xfId="46028"/>
    <cellStyle name="표준 3 4 2 12 2 2 5" xfId="15988"/>
    <cellStyle name="표준 3 4 2 12 2 2 5 2" xfId="32728"/>
    <cellStyle name="표준 3 4 2 12 2 2 5 3" xfId="49448"/>
    <cellStyle name="표준 3 4 2 12 2 2 6" xfId="19472"/>
    <cellStyle name="표준 3 4 2 12 2 2 7" xfId="35788"/>
    <cellStyle name="표준 3 4 2 12 2 3" xfId="4448"/>
    <cellStyle name="표준 3 4 2 12 2 3 2" xfId="21188"/>
    <cellStyle name="표준 3 4 2 12 2 3 3" xfId="37908"/>
    <cellStyle name="표준 3 4 2 12 2 4" xfId="7868"/>
    <cellStyle name="표준 3 4 2 12 2 4 2" xfId="24608"/>
    <cellStyle name="표준 3 4 2 12 2 4 3" xfId="41328"/>
    <cellStyle name="표준 3 4 2 12 2 5" xfId="11288"/>
    <cellStyle name="표준 3 4 2 12 2 5 2" xfId="28028"/>
    <cellStyle name="표준 3 4 2 12 2 5 3" xfId="44748"/>
    <cellStyle name="표준 3 4 2 12 2 6" xfId="14708"/>
    <cellStyle name="표준 3 4 2 12 2 6 2" xfId="31448"/>
    <cellStyle name="표준 3 4 2 12 2 6 3" xfId="48168"/>
    <cellStyle name="표준 3 4 2 12 2 7" xfId="18192"/>
    <cellStyle name="표준 3 4 2 12 2 8" xfId="34508"/>
    <cellStyle name="표준 3 4 2 12 3" xfId="1828"/>
    <cellStyle name="표준 3 4 2 12 3 2" xfId="3108"/>
    <cellStyle name="표준 3 4 2 12 3 2 2" xfId="6508"/>
    <cellStyle name="표준 3 4 2 12 3 2 2 2" xfId="23248"/>
    <cellStyle name="표준 3 4 2 12 3 2 2 3" xfId="39968"/>
    <cellStyle name="표준 3 4 2 12 3 2 3" xfId="9928"/>
    <cellStyle name="표준 3 4 2 12 3 2 3 2" xfId="26668"/>
    <cellStyle name="표준 3 4 2 12 3 2 3 3" xfId="43388"/>
    <cellStyle name="표준 3 4 2 12 3 2 4" xfId="13348"/>
    <cellStyle name="표준 3 4 2 12 3 2 4 2" xfId="30088"/>
    <cellStyle name="표준 3 4 2 12 3 2 4 3" xfId="46808"/>
    <cellStyle name="표준 3 4 2 12 3 2 5" xfId="16768"/>
    <cellStyle name="표준 3 4 2 12 3 2 5 2" xfId="33508"/>
    <cellStyle name="표준 3 4 2 12 3 2 5 3" xfId="50228"/>
    <cellStyle name="표준 3 4 2 12 3 2 6" xfId="20252"/>
    <cellStyle name="표준 3 4 2 12 3 2 7" xfId="36568"/>
    <cellStyle name="표준 3 4 2 12 3 3" xfId="5228"/>
    <cellStyle name="표준 3 4 2 12 3 3 2" xfId="21968"/>
    <cellStyle name="표준 3 4 2 12 3 3 3" xfId="38688"/>
    <cellStyle name="표준 3 4 2 12 3 4" xfId="8648"/>
    <cellStyle name="표준 3 4 2 12 3 4 2" xfId="25388"/>
    <cellStyle name="표준 3 4 2 12 3 4 3" xfId="42108"/>
    <cellStyle name="표준 3 4 2 12 3 5" xfId="12068"/>
    <cellStyle name="표준 3 4 2 12 3 5 2" xfId="28808"/>
    <cellStyle name="표준 3 4 2 12 3 5 3" xfId="45528"/>
    <cellStyle name="표준 3 4 2 12 3 6" xfId="15488"/>
    <cellStyle name="표준 3 4 2 12 3 6 2" xfId="32228"/>
    <cellStyle name="표준 3 4 2 12 3 6 3" xfId="48948"/>
    <cellStyle name="표준 3 4 2 12 3 7" xfId="18972"/>
    <cellStyle name="표준 3 4 2 12 3 8" xfId="35288"/>
    <cellStyle name="표준 3 4 2 12 4" xfId="2248"/>
    <cellStyle name="표준 3 4 2 12 4 2" xfId="5648"/>
    <cellStyle name="표준 3 4 2 12 4 2 2" xfId="22388"/>
    <cellStyle name="표준 3 4 2 12 4 2 3" xfId="39108"/>
    <cellStyle name="표준 3 4 2 12 4 3" xfId="9068"/>
    <cellStyle name="표준 3 4 2 12 4 3 2" xfId="25808"/>
    <cellStyle name="표준 3 4 2 12 4 3 3" xfId="42528"/>
    <cellStyle name="표준 3 4 2 12 4 4" xfId="12488"/>
    <cellStyle name="표준 3 4 2 12 4 4 2" xfId="29228"/>
    <cellStyle name="표준 3 4 2 12 4 4 3" xfId="45948"/>
    <cellStyle name="표준 3 4 2 12 4 5" xfId="15908"/>
    <cellStyle name="표준 3 4 2 12 4 5 2" xfId="32648"/>
    <cellStyle name="표준 3 4 2 12 4 5 3" xfId="49368"/>
    <cellStyle name="표준 3 4 2 12 4 6" xfId="19392"/>
    <cellStyle name="표준 3 4 2 12 4 7" xfId="35708"/>
    <cellStyle name="표준 3 4 2 12 5" xfId="3568"/>
    <cellStyle name="표준 3 4 2 12 5 2" xfId="6968"/>
    <cellStyle name="표준 3 4 2 12 5 2 2" xfId="23708"/>
    <cellStyle name="표준 3 4 2 12 5 2 3" xfId="40428"/>
    <cellStyle name="표준 3 4 2 12 5 3" xfId="10388"/>
    <cellStyle name="표준 3 4 2 12 5 3 2" xfId="27128"/>
    <cellStyle name="표준 3 4 2 12 5 3 3" xfId="43848"/>
    <cellStyle name="표준 3 4 2 12 5 4" xfId="13808"/>
    <cellStyle name="표준 3 4 2 12 5 4 2" xfId="30548"/>
    <cellStyle name="표준 3 4 2 12 5 4 3" xfId="47268"/>
    <cellStyle name="표준 3 4 2 12 5 5" xfId="17228"/>
    <cellStyle name="표준 3 4 2 12 5 5 2" xfId="33968"/>
    <cellStyle name="표준 3 4 2 12 5 5 3" xfId="50688"/>
    <cellStyle name="표준 3 4 2 12 5 6" xfId="20712"/>
    <cellStyle name="표준 3 4 2 12 5 7" xfId="37028"/>
    <cellStyle name="표준 3 4 2 12 6" xfId="4388"/>
    <cellStyle name="표준 3 4 2 12 6 2" xfId="7808"/>
    <cellStyle name="표준 3 4 2 12 6 2 2" xfId="24548"/>
    <cellStyle name="표준 3 4 2 12 6 2 3" xfId="41268"/>
    <cellStyle name="표준 3 4 2 12 6 3" xfId="11228"/>
    <cellStyle name="표준 3 4 2 12 6 3 2" xfId="27968"/>
    <cellStyle name="표준 3 4 2 12 6 3 3" xfId="44688"/>
    <cellStyle name="표준 3 4 2 12 6 4" xfId="14648"/>
    <cellStyle name="표준 3 4 2 12 6 4 2" xfId="31388"/>
    <cellStyle name="표준 3 4 2 12 6 4 3" xfId="48108"/>
    <cellStyle name="표준 3 4 2 12 6 5" xfId="18132"/>
    <cellStyle name="표준 3 4 2 12 6 6" xfId="37848"/>
    <cellStyle name="표준 3 4 2 12 7" xfId="3988"/>
    <cellStyle name="표준 3 4 2 12 7 2" xfId="21128"/>
    <cellStyle name="표준 3 4 2 12 7 3" xfId="37448"/>
    <cellStyle name="표준 3 4 2 12 8" xfId="7388"/>
    <cellStyle name="표준 3 4 2 12 8 2" xfId="24128"/>
    <cellStyle name="표준 3 4 2 12 8 3" xfId="40848"/>
    <cellStyle name="표준 3 4 2 12 9" xfId="10808"/>
    <cellStyle name="표준 3 4 2 12 9 2" xfId="27548"/>
    <cellStyle name="표준 3 4 2 12 9 3" xfId="44268"/>
    <cellStyle name="표준 3 4 2 13" xfId="1008"/>
    <cellStyle name="표준 3 4 2 13 2" xfId="2288"/>
    <cellStyle name="표준 3 4 2 13 2 2" xfId="5688"/>
    <cellStyle name="표준 3 4 2 13 2 2 2" xfId="22428"/>
    <cellStyle name="표준 3 4 2 13 2 2 3" xfId="39148"/>
    <cellStyle name="표준 3 4 2 13 2 3" xfId="9108"/>
    <cellStyle name="표준 3 4 2 13 2 3 2" xfId="25848"/>
    <cellStyle name="표준 3 4 2 13 2 3 3" xfId="42568"/>
    <cellStyle name="표준 3 4 2 13 2 4" xfId="12528"/>
    <cellStyle name="표준 3 4 2 13 2 4 2" xfId="29268"/>
    <cellStyle name="표준 3 4 2 13 2 4 3" xfId="45988"/>
    <cellStyle name="표준 3 4 2 13 2 5" xfId="15948"/>
    <cellStyle name="표준 3 4 2 13 2 5 2" xfId="32688"/>
    <cellStyle name="표준 3 4 2 13 2 5 3" xfId="49408"/>
    <cellStyle name="표준 3 4 2 13 2 6" xfId="19432"/>
    <cellStyle name="표준 3 4 2 13 2 7" xfId="35748"/>
    <cellStyle name="표준 3 4 2 13 3" xfId="4408"/>
    <cellStyle name="표준 3 4 2 13 3 2" xfId="21148"/>
    <cellStyle name="표준 3 4 2 13 3 3" xfId="37868"/>
    <cellStyle name="표준 3 4 2 13 4" xfId="7828"/>
    <cellStyle name="표준 3 4 2 13 4 2" xfId="24568"/>
    <cellStyle name="표준 3 4 2 13 4 3" xfId="41288"/>
    <cellStyle name="표준 3 4 2 13 5" xfId="11248"/>
    <cellStyle name="표준 3 4 2 13 5 2" xfId="27988"/>
    <cellStyle name="표준 3 4 2 13 5 3" xfId="44708"/>
    <cellStyle name="표준 3 4 2 13 6" xfId="14668"/>
    <cellStyle name="표준 3 4 2 13 6 2" xfId="31408"/>
    <cellStyle name="표준 3 4 2 13 6 3" xfId="48128"/>
    <cellStyle name="표준 3 4 2 13 7" xfId="18152"/>
    <cellStyle name="표준 3 4 2 13 8" xfId="34468"/>
    <cellStyle name="표준 3 4 2 14" xfId="1428"/>
    <cellStyle name="표준 3 4 2 14 2" xfId="2708"/>
    <cellStyle name="표준 3 4 2 14 2 2" xfId="6108"/>
    <cellStyle name="표준 3 4 2 14 2 2 2" xfId="22848"/>
    <cellStyle name="표준 3 4 2 14 2 2 3" xfId="39568"/>
    <cellStyle name="표준 3 4 2 14 2 3" xfId="9528"/>
    <cellStyle name="표준 3 4 2 14 2 3 2" xfId="26268"/>
    <cellStyle name="표준 3 4 2 14 2 3 3" xfId="42988"/>
    <cellStyle name="표준 3 4 2 14 2 4" xfId="12948"/>
    <cellStyle name="표준 3 4 2 14 2 4 2" xfId="29688"/>
    <cellStyle name="표준 3 4 2 14 2 4 3" xfId="46408"/>
    <cellStyle name="표준 3 4 2 14 2 5" xfId="16368"/>
    <cellStyle name="표준 3 4 2 14 2 5 2" xfId="33108"/>
    <cellStyle name="표준 3 4 2 14 2 5 3" xfId="49828"/>
    <cellStyle name="표준 3 4 2 14 2 6" xfId="19852"/>
    <cellStyle name="표준 3 4 2 14 2 7" xfId="36168"/>
    <cellStyle name="표준 3 4 2 14 3" xfId="4828"/>
    <cellStyle name="표준 3 4 2 14 3 2" xfId="21568"/>
    <cellStyle name="표준 3 4 2 14 3 3" xfId="38288"/>
    <cellStyle name="표준 3 4 2 14 4" xfId="8248"/>
    <cellStyle name="표준 3 4 2 14 4 2" xfId="24988"/>
    <cellStyle name="표준 3 4 2 14 4 3" xfId="41708"/>
    <cellStyle name="표준 3 4 2 14 5" xfId="11668"/>
    <cellStyle name="표준 3 4 2 14 5 2" xfId="28408"/>
    <cellStyle name="표준 3 4 2 14 5 3" xfId="45128"/>
    <cellStyle name="표준 3 4 2 14 6" xfId="15088"/>
    <cellStyle name="표준 3 4 2 14 6 2" xfId="31828"/>
    <cellStyle name="표준 3 4 2 14 6 3" xfId="48548"/>
    <cellStyle name="표준 3 4 2 14 7" xfId="18572"/>
    <cellStyle name="표준 3 4 2 14 8" xfId="34888"/>
    <cellStyle name="표준 3 4 2 15" xfId="1848"/>
    <cellStyle name="표준 3 4 2 15 2" xfId="5248"/>
    <cellStyle name="표준 3 4 2 15 2 2" xfId="21988"/>
    <cellStyle name="표준 3 4 2 15 2 3" xfId="38708"/>
    <cellStyle name="표준 3 4 2 15 3" xfId="8668"/>
    <cellStyle name="표준 3 4 2 15 3 2" xfId="25408"/>
    <cellStyle name="표준 3 4 2 15 3 3" xfId="42128"/>
    <cellStyle name="표준 3 4 2 15 4" xfId="12088"/>
    <cellStyle name="표준 3 4 2 15 4 2" xfId="28828"/>
    <cellStyle name="표준 3 4 2 15 4 3" xfId="45548"/>
    <cellStyle name="표준 3 4 2 15 5" xfId="15508"/>
    <cellStyle name="표준 3 4 2 15 5 2" xfId="32248"/>
    <cellStyle name="표준 3 4 2 15 5 3" xfId="48968"/>
    <cellStyle name="표준 3 4 2 15 6" xfId="18992"/>
    <cellStyle name="표준 3 4 2 15 7" xfId="35308"/>
    <cellStyle name="표준 3 4 2 16" xfId="2268"/>
    <cellStyle name="표준 3 4 2 16 2" xfId="5668"/>
    <cellStyle name="표준 3 4 2 16 2 2" xfId="22408"/>
    <cellStyle name="표준 3 4 2 16 2 3" xfId="39128"/>
    <cellStyle name="표준 3 4 2 16 3" xfId="9088"/>
    <cellStyle name="표준 3 4 2 16 3 2" xfId="25828"/>
    <cellStyle name="표준 3 4 2 16 3 3" xfId="42548"/>
    <cellStyle name="표준 3 4 2 16 4" xfId="12508"/>
    <cellStyle name="표준 3 4 2 16 4 2" xfId="29248"/>
    <cellStyle name="표준 3 4 2 16 4 3" xfId="45968"/>
    <cellStyle name="표준 3 4 2 16 5" xfId="15928"/>
    <cellStyle name="표준 3 4 2 16 5 2" xfId="32668"/>
    <cellStyle name="표준 3 4 2 16 5 3" xfId="49388"/>
    <cellStyle name="표준 3 4 2 16 6" xfId="19412"/>
    <cellStyle name="표준 3 4 2 16 7" xfId="35728"/>
    <cellStyle name="표준 3 4 2 17" xfId="3128"/>
    <cellStyle name="표준 3 4 2 17 2" xfId="6528"/>
    <cellStyle name="표준 3 4 2 17 2 2" xfId="23268"/>
    <cellStyle name="표준 3 4 2 17 2 3" xfId="39988"/>
    <cellStyle name="표준 3 4 2 17 3" xfId="9948"/>
    <cellStyle name="표준 3 4 2 17 3 2" xfId="26688"/>
    <cellStyle name="표준 3 4 2 17 3 3" xfId="43408"/>
    <cellStyle name="표준 3 4 2 17 4" xfId="13368"/>
    <cellStyle name="표준 3 4 2 17 4 2" xfId="30108"/>
    <cellStyle name="표준 3 4 2 17 4 3" xfId="46828"/>
    <cellStyle name="표준 3 4 2 17 5" xfId="16788"/>
    <cellStyle name="표준 3 4 2 17 5 2" xfId="33528"/>
    <cellStyle name="표준 3 4 2 17 5 3" xfId="50248"/>
    <cellStyle name="표준 3 4 2 17 6" xfId="20272"/>
    <cellStyle name="표준 3 4 2 17 7" xfId="36588"/>
    <cellStyle name="표준 3 4 2 18" xfId="3168"/>
    <cellStyle name="표준 3 4 2 18 2" xfId="6568"/>
    <cellStyle name="표준 3 4 2 18 2 2" xfId="23308"/>
    <cellStyle name="표준 3 4 2 18 2 3" xfId="40028"/>
    <cellStyle name="표준 3 4 2 18 3" xfId="9988"/>
    <cellStyle name="표준 3 4 2 18 3 2" xfId="26728"/>
    <cellStyle name="표준 3 4 2 18 3 3" xfId="43448"/>
    <cellStyle name="표준 3 4 2 18 4" xfId="13408"/>
    <cellStyle name="표준 3 4 2 18 4 2" xfId="30148"/>
    <cellStyle name="표준 3 4 2 18 4 3" xfId="46868"/>
    <cellStyle name="표준 3 4 2 18 5" xfId="16828"/>
    <cellStyle name="표준 3 4 2 18 5 2" xfId="33568"/>
    <cellStyle name="표준 3 4 2 18 5 3" xfId="50288"/>
    <cellStyle name="표준 3 4 2 18 6" xfId="20312"/>
    <cellStyle name="표준 3 4 2 18 7" xfId="36628"/>
    <cellStyle name="표준 3 4 2 19" xfId="3590"/>
    <cellStyle name="표준 3 4 2 19 2" xfId="7408"/>
    <cellStyle name="표준 3 4 2 19 2 2" xfId="24148"/>
    <cellStyle name="표준 3 4 2 19 2 3" xfId="40868"/>
    <cellStyle name="표준 3 4 2 19 3" xfId="10828"/>
    <cellStyle name="표준 3 4 2 19 3 2" xfId="27568"/>
    <cellStyle name="표준 3 4 2 19 3 3" xfId="44288"/>
    <cellStyle name="표준 3 4 2 19 4" xfId="14248"/>
    <cellStyle name="표준 3 4 2 19 4 2" xfId="30988"/>
    <cellStyle name="표준 3 4 2 19 4 3" xfId="47708"/>
    <cellStyle name="표준 3 4 2 19 5" xfId="17732"/>
    <cellStyle name="표준 3 4 2 19 6" xfId="37050"/>
    <cellStyle name="표준 3 4 2 2" xfId="546"/>
    <cellStyle name="표준 3 4 2 2 10" xfId="971"/>
    <cellStyle name="표준 3 4 2 2 10 10" xfId="14238"/>
    <cellStyle name="표준 3 4 2 2 10 10 2" xfId="30978"/>
    <cellStyle name="표준 3 4 2 2 10 10 3" xfId="47698"/>
    <cellStyle name="표준 3 4 2 2 10 11" xfId="17722"/>
    <cellStyle name="표준 3 4 2 2 10 12" xfId="34458"/>
    <cellStyle name="표준 3 4 2 2 10 2" xfId="1058"/>
    <cellStyle name="표준 3 4 2 2 10 2 2" xfId="2338"/>
    <cellStyle name="표준 3 4 2 2 10 2 2 2" xfId="5738"/>
    <cellStyle name="표준 3 4 2 2 10 2 2 2 2" xfId="22478"/>
    <cellStyle name="표준 3 4 2 2 10 2 2 2 3" xfId="39198"/>
    <cellStyle name="표준 3 4 2 2 10 2 2 3" xfId="9158"/>
    <cellStyle name="표준 3 4 2 2 10 2 2 3 2" xfId="25898"/>
    <cellStyle name="표준 3 4 2 2 10 2 2 3 3" xfId="42618"/>
    <cellStyle name="표준 3 4 2 2 10 2 2 4" xfId="12578"/>
    <cellStyle name="표준 3 4 2 2 10 2 2 4 2" xfId="29318"/>
    <cellStyle name="표준 3 4 2 2 10 2 2 4 3" xfId="46038"/>
    <cellStyle name="표준 3 4 2 2 10 2 2 5" xfId="15998"/>
    <cellStyle name="표준 3 4 2 2 10 2 2 5 2" xfId="32738"/>
    <cellStyle name="표준 3 4 2 2 10 2 2 5 3" xfId="49458"/>
    <cellStyle name="표준 3 4 2 2 10 2 2 6" xfId="19482"/>
    <cellStyle name="표준 3 4 2 2 10 2 2 7" xfId="35798"/>
    <cellStyle name="표준 3 4 2 2 10 2 3" xfId="4458"/>
    <cellStyle name="표준 3 4 2 2 10 2 3 2" xfId="21198"/>
    <cellStyle name="표준 3 4 2 2 10 2 3 3" xfId="37918"/>
    <cellStyle name="표준 3 4 2 2 10 2 4" xfId="7878"/>
    <cellStyle name="표준 3 4 2 2 10 2 4 2" xfId="24618"/>
    <cellStyle name="표준 3 4 2 2 10 2 4 3" xfId="41338"/>
    <cellStyle name="표준 3 4 2 2 10 2 5" xfId="11298"/>
    <cellStyle name="표준 3 4 2 2 10 2 5 2" xfId="28038"/>
    <cellStyle name="표준 3 4 2 2 10 2 5 3" xfId="44758"/>
    <cellStyle name="표준 3 4 2 2 10 2 6" xfId="14718"/>
    <cellStyle name="표준 3 4 2 2 10 2 6 2" xfId="31458"/>
    <cellStyle name="표준 3 4 2 2 10 2 6 3" xfId="48178"/>
    <cellStyle name="표준 3 4 2 2 10 2 7" xfId="18202"/>
    <cellStyle name="표준 3 4 2 2 10 2 8" xfId="34518"/>
    <cellStyle name="표준 3 4 2 2 10 3" xfId="1838"/>
    <cellStyle name="표준 3 4 2 2 10 3 2" xfId="3118"/>
    <cellStyle name="표준 3 4 2 2 10 3 2 2" xfId="6518"/>
    <cellStyle name="표준 3 4 2 2 10 3 2 2 2" xfId="23258"/>
    <cellStyle name="표준 3 4 2 2 10 3 2 2 3" xfId="39978"/>
    <cellStyle name="표준 3 4 2 2 10 3 2 3" xfId="9938"/>
    <cellStyle name="표준 3 4 2 2 10 3 2 3 2" xfId="26678"/>
    <cellStyle name="표준 3 4 2 2 10 3 2 3 3" xfId="43398"/>
    <cellStyle name="표준 3 4 2 2 10 3 2 4" xfId="13358"/>
    <cellStyle name="표준 3 4 2 2 10 3 2 4 2" xfId="30098"/>
    <cellStyle name="표준 3 4 2 2 10 3 2 4 3" xfId="46818"/>
    <cellStyle name="표준 3 4 2 2 10 3 2 5" xfId="16778"/>
    <cellStyle name="표준 3 4 2 2 10 3 2 5 2" xfId="33518"/>
    <cellStyle name="표준 3 4 2 2 10 3 2 5 3" xfId="50238"/>
    <cellStyle name="표준 3 4 2 2 10 3 2 6" xfId="20262"/>
    <cellStyle name="표준 3 4 2 2 10 3 2 7" xfId="36578"/>
    <cellStyle name="표준 3 4 2 2 10 3 3" xfId="5238"/>
    <cellStyle name="표준 3 4 2 2 10 3 3 2" xfId="21978"/>
    <cellStyle name="표준 3 4 2 2 10 3 3 3" xfId="38698"/>
    <cellStyle name="표준 3 4 2 2 10 3 4" xfId="8658"/>
    <cellStyle name="표준 3 4 2 2 10 3 4 2" xfId="25398"/>
    <cellStyle name="표준 3 4 2 2 10 3 4 3" xfId="42118"/>
    <cellStyle name="표준 3 4 2 2 10 3 5" xfId="12078"/>
    <cellStyle name="표준 3 4 2 2 10 3 5 2" xfId="28818"/>
    <cellStyle name="표준 3 4 2 2 10 3 5 3" xfId="45538"/>
    <cellStyle name="표준 3 4 2 2 10 3 6" xfId="15498"/>
    <cellStyle name="표준 3 4 2 2 10 3 6 2" xfId="32238"/>
    <cellStyle name="표준 3 4 2 2 10 3 6 3" xfId="48958"/>
    <cellStyle name="표준 3 4 2 2 10 3 7" xfId="18982"/>
    <cellStyle name="표준 3 4 2 2 10 3 8" xfId="35298"/>
    <cellStyle name="표준 3 4 2 2 10 4" xfId="2258"/>
    <cellStyle name="표준 3 4 2 2 10 4 2" xfId="5658"/>
    <cellStyle name="표준 3 4 2 2 10 4 2 2" xfId="22398"/>
    <cellStyle name="표준 3 4 2 2 10 4 2 3" xfId="39118"/>
    <cellStyle name="표준 3 4 2 2 10 4 3" xfId="9078"/>
    <cellStyle name="표준 3 4 2 2 10 4 3 2" xfId="25818"/>
    <cellStyle name="표준 3 4 2 2 10 4 3 3" xfId="42538"/>
    <cellStyle name="표준 3 4 2 2 10 4 4" xfId="12498"/>
    <cellStyle name="표준 3 4 2 2 10 4 4 2" xfId="29238"/>
    <cellStyle name="표준 3 4 2 2 10 4 4 3" xfId="45958"/>
    <cellStyle name="표준 3 4 2 2 10 4 5" xfId="15918"/>
    <cellStyle name="표준 3 4 2 2 10 4 5 2" xfId="32658"/>
    <cellStyle name="표준 3 4 2 2 10 4 5 3" xfId="49378"/>
    <cellStyle name="표준 3 4 2 2 10 4 6" xfId="19402"/>
    <cellStyle name="표준 3 4 2 2 10 4 7" xfId="35718"/>
    <cellStyle name="표준 3 4 2 2 10 5" xfId="3578"/>
    <cellStyle name="표준 3 4 2 2 10 5 2" xfId="6978"/>
    <cellStyle name="표준 3 4 2 2 10 5 2 2" xfId="23718"/>
    <cellStyle name="표준 3 4 2 2 10 5 2 3" xfId="40438"/>
    <cellStyle name="표준 3 4 2 2 10 5 3" xfId="10398"/>
    <cellStyle name="표준 3 4 2 2 10 5 3 2" xfId="27138"/>
    <cellStyle name="표준 3 4 2 2 10 5 3 3" xfId="43858"/>
    <cellStyle name="표준 3 4 2 2 10 5 4" xfId="13818"/>
    <cellStyle name="표준 3 4 2 2 10 5 4 2" xfId="30558"/>
    <cellStyle name="표준 3 4 2 2 10 5 4 3" xfId="47278"/>
    <cellStyle name="표준 3 4 2 2 10 5 5" xfId="17238"/>
    <cellStyle name="표준 3 4 2 2 10 5 5 2" xfId="33978"/>
    <cellStyle name="표준 3 4 2 2 10 5 5 3" xfId="50698"/>
    <cellStyle name="표준 3 4 2 2 10 5 6" xfId="20722"/>
    <cellStyle name="표준 3 4 2 2 10 5 7" xfId="37038"/>
    <cellStyle name="표준 3 4 2 2 10 6" xfId="4398"/>
    <cellStyle name="표준 3 4 2 2 10 6 2" xfId="7818"/>
    <cellStyle name="표준 3 4 2 2 10 6 2 2" xfId="24558"/>
    <cellStyle name="표준 3 4 2 2 10 6 2 3" xfId="41278"/>
    <cellStyle name="표준 3 4 2 2 10 6 3" xfId="11238"/>
    <cellStyle name="표준 3 4 2 2 10 6 3 2" xfId="27978"/>
    <cellStyle name="표준 3 4 2 2 10 6 3 3" xfId="44698"/>
    <cellStyle name="표준 3 4 2 2 10 6 4" xfId="14658"/>
    <cellStyle name="표준 3 4 2 2 10 6 4 2" xfId="31398"/>
    <cellStyle name="표준 3 4 2 2 10 6 4 3" xfId="48118"/>
    <cellStyle name="표준 3 4 2 2 10 6 5" xfId="18142"/>
    <cellStyle name="표준 3 4 2 2 10 6 6" xfId="37858"/>
    <cellStyle name="표준 3 4 2 2 10 7" xfId="3998"/>
    <cellStyle name="표준 3 4 2 2 10 7 2" xfId="21138"/>
    <cellStyle name="표준 3 4 2 2 10 7 3" xfId="37458"/>
    <cellStyle name="표준 3 4 2 2 10 8" xfId="7398"/>
    <cellStyle name="표준 3 4 2 2 10 8 2" xfId="24138"/>
    <cellStyle name="표준 3 4 2 2 10 8 3" xfId="40858"/>
    <cellStyle name="표준 3 4 2 2 10 9" xfId="10818"/>
    <cellStyle name="표준 3 4 2 2 10 9 2" xfId="27558"/>
    <cellStyle name="표준 3 4 2 2 10 9 3" xfId="44278"/>
    <cellStyle name="표준 3 4 2 2 11" xfId="1018"/>
    <cellStyle name="표준 3 4 2 2 11 2" xfId="2298"/>
    <cellStyle name="표준 3 4 2 2 11 2 2" xfId="5698"/>
    <cellStyle name="표준 3 4 2 2 11 2 2 2" xfId="22438"/>
    <cellStyle name="표준 3 4 2 2 11 2 2 3" xfId="39158"/>
    <cellStyle name="표준 3 4 2 2 11 2 3" xfId="9118"/>
    <cellStyle name="표준 3 4 2 2 11 2 3 2" xfId="25858"/>
    <cellStyle name="표준 3 4 2 2 11 2 3 3" xfId="42578"/>
    <cellStyle name="표준 3 4 2 2 11 2 4" xfId="12538"/>
    <cellStyle name="표준 3 4 2 2 11 2 4 2" xfId="29278"/>
    <cellStyle name="표준 3 4 2 2 11 2 4 3" xfId="45998"/>
    <cellStyle name="표준 3 4 2 2 11 2 5" xfId="15958"/>
    <cellStyle name="표준 3 4 2 2 11 2 5 2" xfId="32698"/>
    <cellStyle name="표준 3 4 2 2 11 2 5 3" xfId="49418"/>
    <cellStyle name="표준 3 4 2 2 11 2 6" xfId="19442"/>
    <cellStyle name="표준 3 4 2 2 11 2 7" xfId="35758"/>
    <cellStyle name="표준 3 4 2 2 11 3" xfId="4418"/>
    <cellStyle name="표준 3 4 2 2 11 3 2" xfId="21158"/>
    <cellStyle name="표준 3 4 2 2 11 3 3" xfId="37878"/>
    <cellStyle name="표준 3 4 2 2 11 4" xfId="7838"/>
    <cellStyle name="표준 3 4 2 2 11 4 2" xfId="24578"/>
    <cellStyle name="표준 3 4 2 2 11 4 3" xfId="41298"/>
    <cellStyle name="표준 3 4 2 2 11 5" xfId="11258"/>
    <cellStyle name="표준 3 4 2 2 11 5 2" xfId="27998"/>
    <cellStyle name="표준 3 4 2 2 11 5 3" xfId="44718"/>
    <cellStyle name="표준 3 4 2 2 11 6" xfId="14678"/>
    <cellStyle name="표준 3 4 2 2 11 6 2" xfId="31418"/>
    <cellStyle name="표준 3 4 2 2 11 6 3" xfId="48138"/>
    <cellStyle name="표준 3 4 2 2 11 7" xfId="18162"/>
    <cellStyle name="표준 3 4 2 2 11 8" xfId="34478"/>
    <cellStyle name="표준 3 4 2 2 12" xfId="1438"/>
    <cellStyle name="표준 3 4 2 2 12 2" xfId="2718"/>
    <cellStyle name="표준 3 4 2 2 12 2 2" xfId="6118"/>
    <cellStyle name="표준 3 4 2 2 12 2 2 2" xfId="22858"/>
    <cellStyle name="표준 3 4 2 2 12 2 2 3" xfId="39578"/>
    <cellStyle name="표준 3 4 2 2 12 2 3" xfId="9538"/>
    <cellStyle name="표준 3 4 2 2 12 2 3 2" xfId="26278"/>
    <cellStyle name="표준 3 4 2 2 12 2 3 3" xfId="42998"/>
    <cellStyle name="표준 3 4 2 2 12 2 4" xfId="12958"/>
    <cellStyle name="표준 3 4 2 2 12 2 4 2" xfId="29698"/>
    <cellStyle name="표준 3 4 2 2 12 2 4 3" xfId="46418"/>
    <cellStyle name="표준 3 4 2 2 12 2 5" xfId="16378"/>
    <cellStyle name="표준 3 4 2 2 12 2 5 2" xfId="33118"/>
    <cellStyle name="표준 3 4 2 2 12 2 5 3" xfId="49838"/>
    <cellStyle name="표준 3 4 2 2 12 2 6" xfId="19862"/>
    <cellStyle name="표준 3 4 2 2 12 2 7" xfId="36178"/>
    <cellStyle name="표준 3 4 2 2 12 3" xfId="4838"/>
    <cellStyle name="표준 3 4 2 2 12 3 2" xfId="21578"/>
    <cellStyle name="표준 3 4 2 2 12 3 3" xfId="38298"/>
    <cellStyle name="표준 3 4 2 2 12 4" xfId="8258"/>
    <cellStyle name="표준 3 4 2 2 12 4 2" xfId="24998"/>
    <cellStyle name="표준 3 4 2 2 12 4 3" xfId="41718"/>
    <cellStyle name="표준 3 4 2 2 12 5" xfId="11678"/>
    <cellStyle name="표준 3 4 2 2 12 5 2" xfId="28418"/>
    <cellStyle name="표준 3 4 2 2 12 5 3" xfId="45138"/>
    <cellStyle name="표준 3 4 2 2 12 6" xfId="15098"/>
    <cellStyle name="표준 3 4 2 2 12 6 2" xfId="31838"/>
    <cellStyle name="표준 3 4 2 2 12 6 3" xfId="48558"/>
    <cellStyle name="표준 3 4 2 2 12 7" xfId="18582"/>
    <cellStyle name="표준 3 4 2 2 12 8" xfId="34898"/>
    <cellStyle name="표준 3 4 2 2 13" xfId="1858"/>
    <cellStyle name="표준 3 4 2 2 13 2" xfId="5258"/>
    <cellStyle name="표준 3 4 2 2 13 2 2" xfId="21998"/>
    <cellStyle name="표준 3 4 2 2 13 2 3" xfId="38718"/>
    <cellStyle name="표준 3 4 2 2 13 3" xfId="8678"/>
    <cellStyle name="표준 3 4 2 2 13 3 2" xfId="25418"/>
    <cellStyle name="표준 3 4 2 2 13 3 3" xfId="42138"/>
    <cellStyle name="표준 3 4 2 2 13 4" xfId="12098"/>
    <cellStyle name="표준 3 4 2 2 13 4 2" xfId="28838"/>
    <cellStyle name="표준 3 4 2 2 13 4 3" xfId="45558"/>
    <cellStyle name="표준 3 4 2 2 13 5" xfId="15518"/>
    <cellStyle name="표준 3 4 2 2 13 5 2" xfId="32258"/>
    <cellStyle name="표준 3 4 2 2 13 5 3" xfId="48978"/>
    <cellStyle name="표준 3 4 2 2 13 6" xfId="19002"/>
    <cellStyle name="표준 3 4 2 2 13 7" xfId="35318"/>
    <cellStyle name="표준 3 4 2 2 14" xfId="2278"/>
    <cellStyle name="표준 3 4 2 2 14 2" xfId="5678"/>
    <cellStyle name="표준 3 4 2 2 14 2 2" xfId="22418"/>
    <cellStyle name="표준 3 4 2 2 14 2 3" xfId="39138"/>
    <cellStyle name="표준 3 4 2 2 14 3" xfId="9098"/>
    <cellStyle name="표준 3 4 2 2 14 3 2" xfId="25838"/>
    <cellStyle name="표준 3 4 2 2 14 3 3" xfId="42558"/>
    <cellStyle name="표준 3 4 2 2 14 4" xfId="12518"/>
    <cellStyle name="표준 3 4 2 2 14 4 2" xfId="29258"/>
    <cellStyle name="표준 3 4 2 2 14 4 3" xfId="45978"/>
    <cellStyle name="표준 3 4 2 2 14 5" xfId="15938"/>
    <cellStyle name="표준 3 4 2 2 14 5 2" xfId="32678"/>
    <cellStyle name="표준 3 4 2 2 14 5 3" xfId="49398"/>
    <cellStyle name="표준 3 4 2 2 14 6" xfId="19422"/>
    <cellStyle name="표준 3 4 2 2 14 7" xfId="35738"/>
    <cellStyle name="표준 3 4 2 2 15" xfId="3138"/>
    <cellStyle name="표준 3 4 2 2 15 2" xfId="6538"/>
    <cellStyle name="표준 3 4 2 2 15 2 2" xfId="23278"/>
    <cellStyle name="표준 3 4 2 2 15 2 3" xfId="39998"/>
    <cellStyle name="표준 3 4 2 2 15 3" xfId="9958"/>
    <cellStyle name="표준 3 4 2 2 15 3 2" xfId="26698"/>
    <cellStyle name="표준 3 4 2 2 15 3 3" xfId="43418"/>
    <cellStyle name="표준 3 4 2 2 15 4" xfId="13378"/>
    <cellStyle name="표준 3 4 2 2 15 4 2" xfId="30118"/>
    <cellStyle name="표준 3 4 2 2 15 4 3" xfId="46838"/>
    <cellStyle name="표준 3 4 2 2 15 5" xfId="16798"/>
    <cellStyle name="표준 3 4 2 2 15 5 2" xfId="33538"/>
    <cellStyle name="표준 3 4 2 2 15 5 3" xfId="50258"/>
    <cellStyle name="표준 3 4 2 2 15 6" xfId="20282"/>
    <cellStyle name="표준 3 4 2 2 15 7" xfId="36598"/>
    <cellStyle name="표준 3 4 2 2 16" xfId="3178"/>
    <cellStyle name="표준 3 4 2 2 16 2" xfId="6578"/>
    <cellStyle name="표준 3 4 2 2 16 2 2" xfId="23318"/>
    <cellStyle name="표준 3 4 2 2 16 2 3" xfId="40038"/>
    <cellStyle name="표준 3 4 2 2 16 3" xfId="9998"/>
    <cellStyle name="표준 3 4 2 2 16 3 2" xfId="26738"/>
    <cellStyle name="표준 3 4 2 2 16 3 3" xfId="43458"/>
    <cellStyle name="표준 3 4 2 2 16 4" xfId="13418"/>
    <cellStyle name="표준 3 4 2 2 16 4 2" xfId="30158"/>
    <cellStyle name="표준 3 4 2 2 16 4 3" xfId="46878"/>
    <cellStyle name="표준 3 4 2 2 16 5" xfId="16838"/>
    <cellStyle name="표준 3 4 2 2 16 5 2" xfId="33578"/>
    <cellStyle name="표준 3 4 2 2 16 5 3" xfId="50298"/>
    <cellStyle name="표준 3 4 2 2 16 6" xfId="20322"/>
    <cellStyle name="표준 3 4 2 2 16 7" xfId="36638"/>
    <cellStyle name="표준 3 4 2 2 17" xfId="3600"/>
    <cellStyle name="표준 3 4 2 2 17 2" xfId="7418"/>
    <cellStyle name="표준 3 4 2 2 17 2 2" xfId="24158"/>
    <cellStyle name="표준 3 4 2 2 17 2 3" xfId="40878"/>
    <cellStyle name="표준 3 4 2 2 17 3" xfId="10838"/>
    <cellStyle name="표준 3 4 2 2 17 3 2" xfId="27578"/>
    <cellStyle name="표준 3 4 2 2 17 3 3" xfId="44298"/>
    <cellStyle name="표준 3 4 2 2 17 4" xfId="14258"/>
    <cellStyle name="표준 3 4 2 2 17 4 2" xfId="30998"/>
    <cellStyle name="표준 3 4 2 2 17 4 3" xfId="47718"/>
    <cellStyle name="표준 3 4 2 2 17 5" xfId="17742"/>
    <cellStyle name="표준 3 4 2 2 17 6" xfId="37060"/>
    <cellStyle name="표준 3 4 2 2 18" xfId="6998"/>
    <cellStyle name="표준 3 4 2 2 18 2" xfId="23738"/>
    <cellStyle name="표준 3 4 2 2 18 3" xfId="40458"/>
    <cellStyle name="표준 3 4 2 2 19" xfId="10418"/>
    <cellStyle name="표준 3 4 2 2 19 2" xfId="27158"/>
    <cellStyle name="표준 3 4 2 2 19 3" xfId="43878"/>
    <cellStyle name="표준 3 4 2 2 2" xfId="591"/>
    <cellStyle name="표준 3 4 2 2 2 10" xfId="3198"/>
    <cellStyle name="표준 3 4 2 2 2 10 2" xfId="6598"/>
    <cellStyle name="표준 3 4 2 2 2 10 2 2" xfId="23338"/>
    <cellStyle name="표준 3 4 2 2 2 10 2 3" xfId="40058"/>
    <cellStyle name="표준 3 4 2 2 2 10 3" xfId="10018"/>
    <cellStyle name="표준 3 4 2 2 2 10 3 2" xfId="26758"/>
    <cellStyle name="표준 3 4 2 2 2 10 3 3" xfId="43478"/>
    <cellStyle name="표준 3 4 2 2 2 10 4" xfId="13438"/>
    <cellStyle name="표준 3 4 2 2 2 10 4 2" xfId="30178"/>
    <cellStyle name="표준 3 4 2 2 2 10 4 3" xfId="46898"/>
    <cellStyle name="표준 3 4 2 2 2 10 5" xfId="16858"/>
    <cellStyle name="표준 3 4 2 2 2 10 5 2" xfId="33598"/>
    <cellStyle name="표준 3 4 2 2 2 10 5 3" xfId="50318"/>
    <cellStyle name="표준 3 4 2 2 2 10 6" xfId="20342"/>
    <cellStyle name="표준 3 4 2 2 2 10 7" xfId="36658"/>
    <cellStyle name="표준 3 4 2 2 2 11" xfId="4018"/>
    <cellStyle name="표준 3 4 2 2 2 11 2" xfId="7438"/>
    <cellStyle name="표준 3 4 2 2 2 11 2 2" xfId="24178"/>
    <cellStyle name="표준 3 4 2 2 2 11 2 3" xfId="40898"/>
    <cellStyle name="표준 3 4 2 2 2 11 3" xfId="10858"/>
    <cellStyle name="표준 3 4 2 2 2 11 3 2" xfId="27598"/>
    <cellStyle name="표준 3 4 2 2 2 11 3 3" xfId="44318"/>
    <cellStyle name="표준 3 4 2 2 2 11 4" xfId="14278"/>
    <cellStyle name="표준 3 4 2 2 2 11 4 2" xfId="31018"/>
    <cellStyle name="표준 3 4 2 2 2 11 4 3" xfId="47738"/>
    <cellStyle name="표준 3 4 2 2 2 11 5" xfId="17762"/>
    <cellStyle name="표준 3 4 2 2 2 11 6" xfId="37478"/>
    <cellStyle name="표준 3 4 2 2 2 12" xfId="3618"/>
    <cellStyle name="표준 3 4 2 2 2 12 2" xfId="20758"/>
    <cellStyle name="표준 3 4 2 2 2 12 3" xfId="37078"/>
    <cellStyle name="표준 3 4 2 2 2 13" xfId="7018"/>
    <cellStyle name="표준 3 4 2 2 2 13 2" xfId="23758"/>
    <cellStyle name="표준 3 4 2 2 2 13 3" xfId="40478"/>
    <cellStyle name="표준 3 4 2 2 2 14" xfId="10438"/>
    <cellStyle name="표준 3 4 2 2 2 14 2" xfId="27178"/>
    <cellStyle name="표준 3 4 2 2 2 14 3" xfId="43898"/>
    <cellStyle name="표준 3 4 2 2 2 15" xfId="13864"/>
    <cellStyle name="표준 3 4 2 2 2 15 2" xfId="30604"/>
    <cellStyle name="표준 3 4 2 2 2 15 3" xfId="47324"/>
    <cellStyle name="표준 3 4 2 2 2 16" xfId="17298"/>
    <cellStyle name="표준 3 4 2 2 2 16 2" xfId="34038"/>
    <cellStyle name="표준 3 4 2 2 2 17" xfId="17342"/>
    <cellStyle name="표준 3 4 2 2 2 18" xfId="34078"/>
    <cellStyle name="표준 3 4 2 2 2 2" xfId="691"/>
    <cellStyle name="표준 3 4 2 2 2 2 10" xfId="10538"/>
    <cellStyle name="표준 3 4 2 2 2 2 10 2" xfId="27278"/>
    <cellStyle name="표준 3 4 2 2 2 2 10 3" xfId="43998"/>
    <cellStyle name="표준 3 4 2 2 2 2 11" xfId="13958"/>
    <cellStyle name="표준 3 4 2 2 2 2 11 2" xfId="30698"/>
    <cellStyle name="표준 3 4 2 2 2 2 11 3" xfId="47418"/>
    <cellStyle name="표준 3 4 2 2 2 2 12" xfId="17442"/>
    <cellStyle name="표준 3 4 2 2 2 2 13" xfId="34178"/>
    <cellStyle name="표준 3 4 2 2 2 2 2" xfId="911"/>
    <cellStyle name="표준 3 4 2 2 2 2 2 10" xfId="14178"/>
    <cellStyle name="표준 3 4 2 2 2 2 2 10 2" xfId="30918"/>
    <cellStyle name="표준 3 4 2 2 2 2 2 10 3" xfId="47638"/>
    <cellStyle name="표준 3 4 2 2 2 2 2 11" xfId="17662"/>
    <cellStyle name="표준 3 4 2 2 2 2 2 12" xfId="34398"/>
    <cellStyle name="표준 3 4 2 2 2 2 2 2" xfId="1378"/>
    <cellStyle name="표준 3 4 2 2 2 2 2 2 2" xfId="2658"/>
    <cellStyle name="표준 3 4 2 2 2 2 2 2 2 2" xfId="6058"/>
    <cellStyle name="표준 3 4 2 2 2 2 2 2 2 2 2" xfId="22798"/>
    <cellStyle name="표준 3 4 2 2 2 2 2 2 2 2 3" xfId="39518"/>
    <cellStyle name="표준 3 4 2 2 2 2 2 2 2 3" xfId="9478"/>
    <cellStyle name="표준 3 4 2 2 2 2 2 2 2 3 2" xfId="26218"/>
    <cellStyle name="표준 3 4 2 2 2 2 2 2 2 3 3" xfId="42938"/>
    <cellStyle name="표준 3 4 2 2 2 2 2 2 2 4" xfId="12898"/>
    <cellStyle name="표준 3 4 2 2 2 2 2 2 2 4 2" xfId="29638"/>
    <cellStyle name="표준 3 4 2 2 2 2 2 2 2 4 3" xfId="46358"/>
    <cellStyle name="표준 3 4 2 2 2 2 2 2 2 5" xfId="16318"/>
    <cellStyle name="표준 3 4 2 2 2 2 2 2 2 5 2" xfId="33058"/>
    <cellStyle name="표준 3 4 2 2 2 2 2 2 2 5 3" xfId="49778"/>
    <cellStyle name="표준 3 4 2 2 2 2 2 2 2 6" xfId="19802"/>
    <cellStyle name="표준 3 4 2 2 2 2 2 2 2 7" xfId="36118"/>
    <cellStyle name="표준 3 4 2 2 2 2 2 2 3" xfId="4778"/>
    <cellStyle name="표준 3 4 2 2 2 2 2 2 3 2" xfId="21518"/>
    <cellStyle name="표준 3 4 2 2 2 2 2 2 3 3" xfId="38238"/>
    <cellStyle name="표준 3 4 2 2 2 2 2 2 4" xfId="8198"/>
    <cellStyle name="표준 3 4 2 2 2 2 2 2 4 2" xfId="24938"/>
    <cellStyle name="표준 3 4 2 2 2 2 2 2 4 3" xfId="41658"/>
    <cellStyle name="표준 3 4 2 2 2 2 2 2 5" xfId="11618"/>
    <cellStyle name="표준 3 4 2 2 2 2 2 2 5 2" xfId="28358"/>
    <cellStyle name="표준 3 4 2 2 2 2 2 2 5 3" xfId="45078"/>
    <cellStyle name="표준 3 4 2 2 2 2 2 2 6" xfId="15038"/>
    <cellStyle name="표준 3 4 2 2 2 2 2 2 6 2" xfId="31778"/>
    <cellStyle name="표준 3 4 2 2 2 2 2 2 6 3" xfId="48498"/>
    <cellStyle name="표준 3 4 2 2 2 2 2 2 7" xfId="18522"/>
    <cellStyle name="표준 3 4 2 2 2 2 2 2 8" xfId="34838"/>
    <cellStyle name="표준 3 4 2 2 2 2 2 3" xfId="1778"/>
    <cellStyle name="표준 3 4 2 2 2 2 2 3 2" xfId="3058"/>
    <cellStyle name="표준 3 4 2 2 2 2 2 3 2 2" xfId="6458"/>
    <cellStyle name="표준 3 4 2 2 2 2 2 3 2 2 2" xfId="23198"/>
    <cellStyle name="표준 3 4 2 2 2 2 2 3 2 2 3" xfId="39918"/>
    <cellStyle name="표준 3 4 2 2 2 2 2 3 2 3" xfId="9878"/>
    <cellStyle name="표준 3 4 2 2 2 2 2 3 2 3 2" xfId="26618"/>
    <cellStyle name="표준 3 4 2 2 2 2 2 3 2 3 3" xfId="43338"/>
    <cellStyle name="표준 3 4 2 2 2 2 2 3 2 4" xfId="13298"/>
    <cellStyle name="표준 3 4 2 2 2 2 2 3 2 4 2" xfId="30038"/>
    <cellStyle name="표준 3 4 2 2 2 2 2 3 2 4 3" xfId="46758"/>
    <cellStyle name="표준 3 4 2 2 2 2 2 3 2 5" xfId="16718"/>
    <cellStyle name="표준 3 4 2 2 2 2 2 3 2 5 2" xfId="33458"/>
    <cellStyle name="표준 3 4 2 2 2 2 2 3 2 5 3" xfId="50178"/>
    <cellStyle name="표준 3 4 2 2 2 2 2 3 2 6" xfId="20202"/>
    <cellStyle name="표준 3 4 2 2 2 2 2 3 2 7" xfId="36518"/>
    <cellStyle name="표준 3 4 2 2 2 2 2 3 3" xfId="5178"/>
    <cellStyle name="표준 3 4 2 2 2 2 2 3 3 2" xfId="21918"/>
    <cellStyle name="표준 3 4 2 2 2 2 2 3 3 3" xfId="38638"/>
    <cellStyle name="표준 3 4 2 2 2 2 2 3 4" xfId="8598"/>
    <cellStyle name="표준 3 4 2 2 2 2 2 3 4 2" xfId="25338"/>
    <cellStyle name="표준 3 4 2 2 2 2 2 3 4 3" xfId="42058"/>
    <cellStyle name="표준 3 4 2 2 2 2 2 3 5" xfId="12018"/>
    <cellStyle name="표준 3 4 2 2 2 2 2 3 5 2" xfId="28758"/>
    <cellStyle name="표준 3 4 2 2 2 2 2 3 5 3" xfId="45478"/>
    <cellStyle name="표준 3 4 2 2 2 2 2 3 6" xfId="15438"/>
    <cellStyle name="표준 3 4 2 2 2 2 2 3 6 2" xfId="32178"/>
    <cellStyle name="표준 3 4 2 2 2 2 2 3 6 3" xfId="48898"/>
    <cellStyle name="표준 3 4 2 2 2 2 2 3 7" xfId="18922"/>
    <cellStyle name="표준 3 4 2 2 2 2 2 3 8" xfId="35238"/>
    <cellStyle name="표준 3 4 2 2 2 2 2 4" xfId="2198"/>
    <cellStyle name="표준 3 4 2 2 2 2 2 4 2" xfId="5598"/>
    <cellStyle name="표준 3 4 2 2 2 2 2 4 2 2" xfId="22338"/>
    <cellStyle name="표준 3 4 2 2 2 2 2 4 2 3" xfId="39058"/>
    <cellStyle name="표준 3 4 2 2 2 2 2 4 3" xfId="9018"/>
    <cellStyle name="표준 3 4 2 2 2 2 2 4 3 2" xfId="25758"/>
    <cellStyle name="표준 3 4 2 2 2 2 2 4 3 3" xfId="42478"/>
    <cellStyle name="표준 3 4 2 2 2 2 2 4 4" xfId="12438"/>
    <cellStyle name="표준 3 4 2 2 2 2 2 4 4 2" xfId="29178"/>
    <cellStyle name="표준 3 4 2 2 2 2 2 4 4 3" xfId="45898"/>
    <cellStyle name="표준 3 4 2 2 2 2 2 4 5" xfId="15858"/>
    <cellStyle name="표준 3 4 2 2 2 2 2 4 5 2" xfId="32598"/>
    <cellStyle name="표준 3 4 2 2 2 2 2 4 5 3" xfId="49318"/>
    <cellStyle name="표준 3 4 2 2 2 2 2 4 6" xfId="19342"/>
    <cellStyle name="표준 3 4 2 2 2 2 2 4 7" xfId="35658"/>
    <cellStyle name="표준 3 4 2 2 2 2 2 5" xfId="3518"/>
    <cellStyle name="표준 3 4 2 2 2 2 2 5 2" xfId="6918"/>
    <cellStyle name="표준 3 4 2 2 2 2 2 5 2 2" xfId="23658"/>
    <cellStyle name="표준 3 4 2 2 2 2 2 5 2 3" xfId="40378"/>
    <cellStyle name="표준 3 4 2 2 2 2 2 5 3" xfId="10338"/>
    <cellStyle name="표준 3 4 2 2 2 2 2 5 3 2" xfId="27078"/>
    <cellStyle name="표준 3 4 2 2 2 2 2 5 3 3" xfId="43798"/>
    <cellStyle name="표준 3 4 2 2 2 2 2 5 4" xfId="13758"/>
    <cellStyle name="표준 3 4 2 2 2 2 2 5 4 2" xfId="30498"/>
    <cellStyle name="표준 3 4 2 2 2 2 2 5 4 3" xfId="47218"/>
    <cellStyle name="표준 3 4 2 2 2 2 2 5 5" xfId="17178"/>
    <cellStyle name="표준 3 4 2 2 2 2 2 5 5 2" xfId="33918"/>
    <cellStyle name="표준 3 4 2 2 2 2 2 5 5 3" xfId="50638"/>
    <cellStyle name="표준 3 4 2 2 2 2 2 5 6" xfId="20662"/>
    <cellStyle name="표준 3 4 2 2 2 2 2 5 7" xfId="36978"/>
    <cellStyle name="표준 3 4 2 2 2 2 2 6" xfId="4338"/>
    <cellStyle name="표준 3 4 2 2 2 2 2 6 2" xfId="7758"/>
    <cellStyle name="표준 3 4 2 2 2 2 2 6 2 2" xfId="24498"/>
    <cellStyle name="표준 3 4 2 2 2 2 2 6 2 3" xfId="41218"/>
    <cellStyle name="표준 3 4 2 2 2 2 2 6 3" xfId="11178"/>
    <cellStyle name="표준 3 4 2 2 2 2 2 6 3 2" xfId="27918"/>
    <cellStyle name="표준 3 4 2 2 2 2 2 6 3 3" xfId="44638"/>
    <cellStyle name="표준 3 4 2 2 2 2 2 6 4" xfId="14598"/>
    <cellStyle name="표준 3 4 2 2 2 2 2 6 4 2" xfId="31338"/>
    <cellStyle name="표준 3 4 2 2 2 2 2 6 4 3" xfId="48058"/>
    <cellStyle name="표준 3 4 2 2 2 2 2 6 5" xfId="18082"/>
    <cellStyle name="표준 3 4 2 2 2 2 2 6 6" xfId="37798"/>
    <cellStyle name="표준 3 4 2 2 2 2 2 7" xfId="3938"/>
    <cellStyle name="표준 3 4 2 2 2 2 2 7 2" xfId="21078"/>
    <cellStyle name="표준 3 4 2 2 2 2 2 7 3" xfId="37398"/>
    <cellStyle name="표준 3 4 2 2 2 2 2 8" xfId="7338"/>
    <cellStyle name="표준 3 4 2 2 2 2 2 8 2" xfId="24078"/>
    <cellStyle name="표준 3 4 2 2 2 2 2 8 3" xfId="40798"/>
    <cellStyle name="표준 3 4 2 2 2 2 2 9" xfId="10758"/>
    <cellStyle name="표준 3 4 2 2 2 2 2 9 2" xfId="27498"/>
    <cellStyle name="표준 3 4 2 2 2 2 2 9 3" xfId="44218"/>
    <cellStyle name="표준 3 4 2 2 2 2 3" xfId="1218"/>
    <cellStyle name="표준 3 4 2 2 2 2 3 2" xfId="2498"/>
    <cellStyle name="표준 3 4 2 2 2 2 3 2 2" xfId="5898"/>
    <cellStyle name="표준 3 4 2 2 2 2 3 2 2 2" xfId="22638"/>
    <cellStyle name="표준 3 4 2 2 2 2 3 2 2 3" xfId="39358"/>
    <cellStyle name="표준 3 4 2 2 2 2 3 2 3" xfId="9318"/>
    <cellStyle name="표준 3 4 2 2 2 2 3 2 3 2" xfId="26058"/>
    <cellStyle name="표준 3 4 2 2 2 2 3 2 3 3" xfId="42778"/>
    <cellStyle name="표준 3 4 2 2 2 2 3 2 4" xfId="12738"/>
    <cellStyle name="표준 3 4 2 2 2 2 3 2 4 2" xfId="29478"/>
    <cellStyle name="표준 3 4 2 2 2 2 3 2 4 3" xfId="46198"/>
    <cellStyle name="표준 3 4 2 2 2 2 3 2 5" xfId="16158"/>
    <cellStyle name="표준 3 4 2 2 2 2 3 2 5 2" xfId="32898"/>
    <cellStyle name="표준 3 4 2 2 2 2 3 2 5 3" xfId="49618"/>
    <cellStyle name="표준 3 4 2 2 2 2 3 2 6" xfId="19642"/>
    <cellStyle name="표준 3 4 2 2 2 2 3 2 7" xfId="35958"/>
    <cellStyle name="표준 3 4 2 2 2 2 3 3" xfId="4618"/>
    <cellStyle name="표준 3 4 2 2 2 2 3 3 2" xfId="21358"/>
    <cellStyle name="표준 3 4 2 2 2 2 3 3 3" xfId="38078"/>
    <cellStyle name="표준 3 4 2 2 2 2 3 4" xfId="8038"/>
    <cellStyle name="표준 3 4 2 2 2 2 3 4 2" xfId="24778"/>
    <cellStyle name="표준 3 4 2 2 2 2 3 4 3" xfId="41498"/>
    <cellStyle name="표준 3 4 2 2 2 2 3 5" xfId="11458"/>
    <cellStyle name="표준 3 4 2 2 2 2 3 5 2" xfId="28198"/>
    <cellStyle name="표준 3 4 2 2 2 2 3 5 3" xfId="44918"/>
    <cellStyle name="표준 3 4 2 2 2 2 3 6" xfId="14878"/>
    <cellStyle name="표준 3 4 2 2 2 2 3 6 2" xfId="31618"/>
    <cellStyle name="표준 3 4 2 2 2 2 3 6 3" xfId="48338"/>
    <cellStyle name="표준 3 4 2 2 2 2 3 7" xfId="18362"/>
    <cellStyle name="표준 3 4 2 2 2 2 3 8" xfId="34678"/>
    <cellStyle name="표준 3 4 2 2 2 2 4" xfId="1558"/>
    <cellStyle name="표준 3 4 2 2 2 2 4 2" xfId="2838"/>
    <cellStyle name="표준 3 4 2 2 2 2 4 2 2" xfId="6238"/>
    <cellStyle name="표준 3 4 2 2 2 2 4 2 2 2" xfId="22978"/>
    <cellStyle name="표준 3 4 2 2 2 2 4 2 2 3" xfId="39698"/>
    <cellStyle name="표준 3 4 2 2 2 2 4 2 3" xfId="9658"/>
    <cellStyle name="표준 3 4 2 2 2 2 4 2 3 2" xfId="26398"/>
    <cellStyle name="표준 3 4 2 2 2 2 4 2 3 3" xfId="43118"/>
    <cellStyle name="표준 3 4 2 2 2 2 4 2 4" xfId="13078"/>
    <cellStyle name="표준 3 4 2 2 2 2 4 2 4 2" xfId="29818"/>
    <cellStyle name="표준 3 4 2 2 2 2 4 2 4 3" xfId="46538"/>
    <cellStyle name="표준 3 4 2 2 2 2 4 2 5" xfId="16498"/>
    <cellStyle name="표준 3 4 2 2 2 2 4 2 5 2" xfId="33238"/>
    <cellStyle name="표준 3 4 2 2 2 2 4 2 5 3" xfId="49958"/>
    <cellStyle name="표준 3 4 2 2 2 2 4 2 6" xfId="19982"/>
    <cellStyle name="표준 3 4 2 2 2 2 4 2 7" xfId="36298"/>
    <cellStyle name="표준 3 4 2 2 2 2 4 3" xfId="4958"/>
    <cellStyle name="표준 3 4 2 2 2 2 4 3 2" xfId="21698"/>
    <cellStyle name="표준 3 4 2 2 2 2 4 3 3" xfId="38418"/>
    <cellStyle name="표준 3 4 2 2 2 2 4 4" xfId="8378"/>
    <cellStyle name="표준 3 4 2 2 2 2 4 4 2" xfId="25118"/>
    <cellStyle name="표준 3 4 2 2 2 2 4 4 3" xfId="41838"/>
    <cellStyle name="표준 3 4 2 2 2 2 4 5" xfId="11798"/>
    <cellStyle name="표준 3 4 2 2 2 2 4 5 2" xfId="28538"/>
    <cellStyle name="표준 3 4 2 2 2 2 4 5 3" xfId="45258"/>
    <cellStyle name="표준 3 4 2 2 2 2 4 6" xfId="15218"/>
    <cellStyle name="표준 3 4 2 2 2 2 4 6 2" xfId="31958"/>
    <cellStyle name="표준 3 4 2 2 2 2 4 6 3" xfId="48678"/>
    <cellStyle name="표준 3 4 2 2 2 2 4 7" xfId="18702"/>
    <cellStyle name="표준 3 4 2 2 2 2 4 8" xfId="35018"/>
    <cellStyle name="표준 3 4 2 2 2 2 5" xfId="1978"/>
    <cellStyle name="표준 3 4 2 2 2 2 5 2" xfId="5378"/>
    <cellStyle name="표준 3 4 2 2 2 2 5 2 2" xfId="22118"/>
    <cellStyle name="표준 3 4 2 2 2 2 5 2 3" xfId="38838"/>
    <cellStyle name="표준 3 4 2 2 2 2 5 3" xfId="8798"/>
    <cellStyle name="표준 3 4 2 2 2 2 5 3 2" xfId="25538"/>
    <cellStyle name="표준 3 4 2 2 2 2 5 3 3" xfId="42258"/>
    <cellStyle name="표준 3 4 2 2 2 2 5 4" xfId="12218"/>
    <cellStyle name="표준 3 4 2 2 2 2 5 4 2" xfId="28958"/>
    <cellStyle name="표준 3 4 2 2 2 2 5 4 3" xfId="45678"/>
    <cellStyle name="표준 3 4 2 2 2 2 5 5" xfId="15638"/>
    <cellStyle name="표준 3 4 2 2 2 2 5 5 2" xfId="32378"/>
    <cellStyle name="표준 3 4 2 2 2 2 5 5 3" xfId="49098"/>
    <cellStyle name="표준 3 4 2 2 2 2 5 6" xfId="19122"/>
    <cellStyle name="표준 3 4 2 2 2 2 5 7" xfId="35438"/>
    <cellStyle name="표준 3 4 2 2 2 2 6" xfId="3298"/>
    <cellStyle name="표준 3 4 2 2 2 2 6 2" xfId="6698"/>
    <cellStyle name="표준 3 4 2 2 2 2 6 2 2" xfId="23438"/>
    <cellStyle name="표준 3 4 2 2 2 2 6 2 3" xfId="40158"/>
    <cellStyle name="표준 3 4 2 2 2 2 6 3" xfId="10118"/>
    <cellStyle name="표준 3 4 2 2 2 2 6 3 2" xfId="26858"/>
    <cellStyle name="표준 3 4 2 2 2 2 6 3 3" xfId="43578"/>
    <cellStyle name="표준 3 4 2 2 2 2 6 4" xfId="13538"/>
    <cellStyle name="표준 3 4 2 2 2 2 6 4 2" xfId="30278"/>
    <cellStyle name="표준 3 4 2 2 2 2 6 4 3" xfId="46998"/>
    <cellStyle name="표준 3 4 2 2 2 2 6 5" xfId="16958"/>
    <cellStyle name="표준 3 4 2 2 2 2 6 5 2" xfId="33698"/>
    <cellStyle name="표준 3 4 2 2 2 2 6 5 3" xfId="50418"/>
    <cellStyle name="표준 3 4 2 2 2 2 6 6" xfId="20442"/>
    <cellStyle name="표준 3 4 2 2 2 2 6 7" xfId="36758"/>
    <cellStyle name="표준 3 4 2 2 2 2 7" xfId="4118"/>
    <cellStyle name="표준 3 4 2 2 2 2 7 2" xfId="7538"/>
    <cellStyle name="표준 3 4 2 2 2 2 7 2 2" xfId="24278"/>
    <cellStyle name="표준 3 4 2 2 2 2 7 2 3" xfId="40998"/>
    <cellStyle name="표준 3 4 2 2 2 2 7 3" xfId="10958"/>
    <cellStyle name="표준 3 4 2 2 2 2 7 3 2" xfId="27698"/>
    <cellStyle name="표준 3 4 2 2 2 2 7 3 3" xfId="44418"/>
    <cellStyle name="표준 3 4 2 2 2 2 7 4" xfId="14378"/>
    <cellStyle name="표준 3 4 2 2 2 2 7 4 2" xfId="31118"/>
    <cellStyle name="표준 3 4 2 2 2 2 7 4 3" xfId="47838"/>
    <cellStyle name="표준 3 4 2 2 2 2 7 5" xfId="17862"/>
    <cellStyle name="표준 3 4 2 2 2 2 7 6" xfId="37578"/>
    <cellStyle name="표준 3 4 2 2 2 2 8" xfId="3718"/>
    <cellStyle name="표준 3 4 2 2 2 2 8 2" xfId="20858"/>
    <cellStyle name="표준 3 4 2 2 2 2 8 3" xfId="37178"/>
    <cellStyle name="표준 3 4 2 2 2 2 9" xfId="7118"/>
    <cellStyle name="표준 3 4 2 2 2 2 9 2" xfId="23858"/>
    <cellStyle name="표준 3 4 2 2 2 2 9 3" xfId="40578"/>
    <cellStyle name="표준 3 4 2 2 2 3" xfId="731"/>
    <cellStyle name="표준 3 4 2 2 2 3 10" xfId="10578"/>
    <cellStyle name="표준 3 4 2 2 2 3 10 2" xfId="27318"/>
    <cellStyle name="표준 3 4 2 2 2 3 10 3" xfId="44038"/>
    <cellStyle name="표준 3 4 2 2 2 3 11" xfId="13998"/>
    <cellStyle name="표준 3 4 2 2 2 3 11 2" xfId="30738"/>
    <cellStyle name="표준 3 4 2 2 2 3 11 3" xfId="47458"/>
    <cellStyle name="표준 3 4 2 2 2 3 12" xfId="17482"/>
    <cellStyle name="표준 3 4 2 2 2 3 13" xfId="34218"/>
    <cellStyle name="표준 3 4 2 2 2 3 2" xfId="951"/>
    <cellStyle name="표준 3 4 2 2 2 3 2 10" xfId="14218"/>
    <cellStyle name="표준 3 4 2 2 2 3 2 10 2" xfId="30958"/>
    <cellStyle name="표준 3 4 2 2 2 3 2 10 3" xfId="47678"/>
    <cellStyle name="표준 3 4 2 2 2 3 2 11" xfId="17702"/>
    <cellStyle name="표준 3 4 2 2 2 3 2 12" xfId="34438"/>
    <cellStyle name="표준 3 4 2 2 2 3 2 2" xfId="1418"/>
    <cellStyle name="표준 3 4 2 2 2 3 2 2 2" xfId="2698"/>
    <cellStyle name="표준 3 4 2 2 2 3 2 2 2 2" xfId="6098"/>
    <cellStyle name="표준 3 4 2 2 2 3 2 2 2 2 2" xfId="22838"/>
    <cellStyle name="표준 3 4 2 2 2 3 2 2 2 2 3" xfId="39558"/>
    <cellStyle name="표준 3 4 2 2 2 3 2 2 2 3" xfId="9518"/>
    <cellStyle name="표준 3 4 2 2 2 3 2 2 2 3 2" xfId="26258"/>
    <cellStyle name="표준 3 4 2 2 2 3 2 2 2 3 3" xfId="42978"/>
    <cellStyle name="표준 3 4 2 2 2 3 2 2 2 4" xfId="12938"/>
    <cellStyle name="표준 3 4 2 2 2 3 2 2 2 4 2" xfId="29678"/>
    <cellStyle name="표준 3 4 2 2 2 3 2 2 2 4 3" xfId="46398"/>
    <cellStyle name="표준 3 4 2 2 2 3 2 2 2 5" xfId="16358"/>
    <cellStyle name="표준 3 4 2 2 2 3 2 2 2 5 2" xfId="33098"/>
    <cellStyle name="표준 3 4 2 2 2 3 2 2 2 5 3" xfId="49818"/>
    <cellStyle name="표준 3 4 2 2 2 3 2 2 2 6" xfId="19842"/>
    <cellStyle name="표준 3 4 2 2 2 3 2 2 2 7" xfId="36158"/>
    <cellStyle name="표준 3 4 2 2 2 3 2 2 3" xfId="4818"/>
    <cellStyle name="표준 3 4 2 2 2 3 2 2 3 2" xfId="21558"/>
    <cellStyle name="표준 3 4 2 2 2 3 2 2 3 3" xfId="38278"/>
    <cellStyle name="표준 3 4 2 2 2 3 2 2 4" xfId="8238"/>
    <cellStyle name="표준 3 4 2 2 2 3 2 2 4 2" xfId="24978"/>
    <cellStyle name="표준 3 4 2 2 2 3 2 2 4 3" xfId="41698"/>
    <cellStyle name="표준 3 4 2 2 2 3 2 2 5" xfId="11658"/>
    <cellStyle name="표준 3 4 2 2 2 3 2 2 5 2" xfId="28398"/>
    <cellStyle name="표준 3 4 2 2 2 3 2 2 5 3" xfId="45118"/>
    <cellStyle name="표준 3 4 2 2 2 3 2 2 6" xfId="15078"/>
    <cellStyle name="표준 3 4 2 2 2 3 2 2 6 2" xfId="31818"/>
    <cellStyle name="표준 3 4 2 2 2 3 2 2 6 3" xfId="48538"/>
    <cellStyle name="표준 3 4 2 2 2 3 2 2 7" xfId="18562"/>
    <cellStyle name="표준 3 4 2 2 2 3 2 2 8" xfId="34878"/>
    <cellStyle name="표준 3 4 2 2 2 3 2 3" xfId="1818"/>
    <cellStyle name="표준 3 4 2 2 2 3 2 3 2" xfId="3098"/>
    <cellStyle name="표준 3 4 2 2 2 3 2 3 2 2" xfId="6498"/>
    <cellStyle name="표준 3 4 2 2 2 3 2 3 2 2 2" xfId="23238"/>
    <cellStyle name="표준 3 4 2 2 2 3 2 3 2 2 3" xfId="39958"/>
    <cellStyle name="표준 3 4 2 2 2 3 2 3 2 3" xfId="9918"/>
    <cellStyle name="표준 3 4 2 2 2 3 2 3 2 3 2" xfId="26658"/>
    <cellStyle name="표준 3 4 2 2 2 3 2 3 2 3 3" xfId="43378"/>
    <cellStyle name="표준 3 4 2 2 2 3 2 3 2 4" xfId="13338"/>
    <cellStyle name="표준 3 4 2 2 2 3 2 3 2 4 2" xfId="30078"/>
    <cellStyle name="표준 3 4 2 2 2 3 2 3 2 4 3" xfId="46798"/>
    <cellStyle name="표준 3 4 2 2 2 3 2 3 2 5" xfId="16758"/>
    <cellStyle name="표준 3 4 2 2 2 3 2 3 2 5 2" xfId="33498"/>
    <cellStyle name="표준 3 4 2 2 2 3 2 3 2 5 3" xfId="50218"/>
    <cellStyle name="표준 3 4 2 2 2 3 2 3 2 6" xfId="20242"/>
    <cellStyle name="표준 3 4 2 2 2 3 2 3 2 7" xfId="36558"/>
    <cellStyle name="표준 3 4 2 2 2 3 2 3 3" xfId="5218"/>
    <cellStyle name="표준 3 4 2 2 2 3 2 3 3 2" xfId="21958"/>
    <cellStyle name="표준 3 4 2 2 2 3 2 3 3 3" xfId="38678"/>
    <cellStyle name="표준 3 4 2 2 2 3 2 3 4" xfId="8638"/>
    <cellStyle name="표준 3 4 2 2 2 3 2 3 4 2" xfId="25378"/>
    <cellStyle name="표준 3 4 2 2 2 3 2 3 4 3" xfId="42098"/>
    <cellStyle name="표준 3 4 2 2 2 3 2 3 5" xfId="12058"/>
    <cellStyle name="표준 3 4 2 2 2 3 2 3 5 2" xfId="28798"/>
    <cellStyle name="표준 3 4 2 2 2 3 2 3 5 3" xfId="45518"/>
    <cellStyle name="표준 3 4 2 2 2 3 2 3 6" xfId="15478"/>
    <cellStyle name="표준 3 4 2 2 2 3 2 3 6 2" xfId="32218"/>
    <cellStyle name="표준 3 4 2 2 2 3 2 3 6 3" xfId="48938"/>
    <cellStyle name="표준 3 4 2 2 2 3 2 3 7" xfId="18962"/>
    <cellStyle name="표준 3 4 2 2 2 3 2 3 8" xfId="35278"/>
    <cellStyle name="표준 3 4 2 2 2 3 2 4" xfId="2238"/>
    <cellStyle name="표준 3 4 2 2 2 3 2 4 2" xfId="5638"/>
    <cellStyle name="표준 3 4 2 2 2 3 2 4 2 2" xfId="22378"/>
    <cellStyle name="표준 3 4 2 2 2 3 2 4 2 3" xfId="39098"/>
    <cellStyle name="표준 3 4 2 2 2 3 2 4 3" xfId="9058"/>
    <cellStyle name="표준 3 4 2 2 2 3 2 4 3 2" xfId="25798"/>
    <cellStyle name="표준 3 4 2 2 2 3 2 4 3 3" xfId="42518"/>
    <cellStyle name="표준 3 4 2 2 2 3 2 4 4" xfId="12478"/>
    <cellStyle name="표준 3 4 2 2 2 3 2 4 4 2" xfId="29218"/>
    <cellStyle name="표준 3 4 2 2 2 3 2 4 4 3" xfId="45938"/>
    <cellStyle name="표준 3 4 2 2 2 3 2 4 5" xfId="15898"/>
    <cellStyle name="표준 3 4 2 2 2 3 2 4 5 2" xfId="32638"/>
    <cellStyle name="표준 3 4 2 2 2 3 2 4 5 3" xfId="49358"/>
    <cellStyle name="표준 3 4 2 2 2 3 2 4 6" xfId="19382"/>
    <cellStyle name="표준 3 4 2 2 2 3 2 4 7" xfId="35698"/>
    <cellStyle name="표준 3 4 2 2 2 3 2 5" xfId="3558"/>
    <cellStyle name="표준 3 4 2 2 2 3 2 5 2" xfId="6958"/>
    <cellStyle name="표준 3 4 2 2 2 3 2 5 2 2" xfId="23698"/>
    <cellStyle name="표준 3 4 2 2 2 3 2 5 2 3" xfId="40418"/>
    <cellStyle name="표준 3 4 2 2 2 3 2 5 3" xfId="10378"/>
    <cellStyle name="표준 3 4 2 2 2 3 2 5 3 2" xfId="27118"/>
    <cellStyle name="표준 3 4 2 2 2 3 2 5 3 3" xfId="43838"/>
    <cellStyle name="표준 3 4 2 2 2 3 2 5 4" xfId="13798"/>
    <cellStyle name="표준 3 4 2 2 2 3 2 5 4 2" xfId="30538"/>
    <cellStyle name="표준 3 4 2 2 2 3 2 5 4 3" xfId="47258"/>
    <cellStyle name="표준 3 4 2 2 2 3 2 5 5" xfId="17218"/>
    <cellStyle name="표준 3 4 2 2 2 3 2 5 5 2" xfId="33958"/>
    <cellStyle name="표준 3 4 2 2 2 3 2 5 5 3" xfId="50678"/>
    <cellStyle name="표준 3 4 2 2 2 3 2 5 6" xfId="20702"/>
    <cellStyle name="표준 3 4 2 2 2 3 2 5 7" xfId="37018"/>
    <cellStyle name="표준 3 4 2 2 2 3 2 6" xfId="4378"/>
    <cellStyle name="표준 3 4 2 2 2 3 2 6 2" xfId="7798"/>
    <cellStyle name="표준 3 4 2 2 2 3 2 6 2 2" xfId="24538"/>
    <cellStyle name="표준 3 4 2 2 2 3 2 6 2 3" xfId="41258"/>
    <cellStyle name="표준 3 4 2 2 2 3 2 6 3" xfId="11218"/>
    <cellStyle name="표준 3 4 2 2 2 3 2 6 3 2" xfId="27958"/>
    <cellStyle name="표준 3 4 2 2 2 3 2 6 3 3" xfId="44678"/>
    <cellStyle name="표준 3 4 2 2 2 3 2 6 4" xfId="14638"/>
    <cellStyle name="표준 3 4 2 2 2 3 2 6 4 2" xfId="31378"/>
    <cellStyle name="표준 3 4 2 2 2 3 2 6 4 3" xfId="48098"/>
    <cellStyle name="표준 3 4 2 2 2 3 2 6 5" xfId="18122"/>
    <cellStyle name="표준 3 4 2 2 2 3 2 6 6" xfId="37838"/>
    <cellStyle name="표준 3 4 2 2 2 3 2 7" xfId="3978"/>
    <cellStyle name="표준 3 4 2 2 2 3 2 7 2" xfId="21118"/>
    <cellStyle name="표준 3 4 2 2 2 3 2 7 3" xfId="37438"/>
    <cellStyle name="표준 3 4 2 2 2 3 2 8" xfId="7378"/>
    <cellStyle name="표준 3 4 2 2 2 3 2 8 2" xfId="24118"/>
    <cellStyle name="표준 3 4 2 2 2 3 2 8 3" xfId="40838"/>
    <cellStyle name="표준 3 4 2 2 2 3 2 9" xfId="10798"/>
    <cellStyle name="표준 3 4 2 2 2 3 2 9 2" xfId="27538"/>
    <cellStyle name="표준 3 4 2 2 2 3 2 9 3" xfId="44258"/>
    <cellStyle name="표준 3 4 2 2 2 3 3" xfId="1258"/>
    <cellStyle name="표준 3 4 2 2 2 3 3 2" xfId="2538"/>
    <cellStyle name="표준 3 4 2 2 2 3 3 2 2" xfId="5938"/>
    <cellStyle name="표준 3 4 2 2 2 3 3 2 2 2" xfId="22678"/>
    <cellStyle name="표준 3 4 2 2 2 3 3 2 2 3" xfId="39398"/>
    <cellStyle name="표준 3 4 2 2 2 3 3 2 3" xfId="9358"/>
    <cellStyle name="표준 3 4 2 2 2 3 3 2 3 2" xfId="26098"/>
    <cellStyle name="표준 3 4 2 2 2 3 3 2 3 3" xfId="42818"/>
    <cellStyle name="표준 3 4 2 2 2 3 3 2 4" xfId="12778"/>
    <cellStyle name="표준 3 4 2 2 2 3 3 2 4 2" xfId="29518"/>
    <cellStyle name="표준 3 4 2 2 2 3 3 2 4 3" xfId="46238"/>
    <cellStyle name="표준 3 4 2 2 2 3 3 2 5" xfId="16198"/>
    <cellStyle name="표준 3 4 2 2 2 3 3 2 5 2" xfId="32938"/>
    <cellStyle name="표준 3 4 2 2 2 3 3 2 5 3" xfId="49658"/>
    <cellStyle name="표준 3 4 2 2 2 3 3 2 6" xfId="19682"/>
    <cellStyle name="표준 3 4 2 2 2 3 3 2 7" xfId="35998"/>
    <cellStyle name="표준 3 4 2 2 2 3 3 3" xfId="4658"/>
    <cellStyle name="표준 3 4 2 2 2 3 3 3 2" xfId="21398"/>
    <cellStyle name="표준 3 4 2 2 2 3 3 3 3" xfId="38118"/>
    <cellStyle name="표준 3 4 2 2 2 3 3 4" xfId="8078"/>
    <cellStyle name="표준 3 4 2 2 2 3 3 4 2" xfId="24818"/>
    <cellStyle name="표준 3 4 2 2 2 3 3 4 3" xfId="41538"/>
    <cellStyle name="표준 3 4 2 2 2 3 3 5" xfId="11498"/>
    <cellStyle name="표준 3 4 2 2 2 3 3 5 2" xfId="28238"/>
    <cellStyle name="표준 3 4 2 2 2 3 3 5 3" xfId="44958"/>
    <cellStyle name="표준 3 4 2 2 2 3 3 6" xfId="14918"/>
    <cellStyle name="표준 3 4 2 2 2 3 3 6 2" xfId="31658"/>
    <cellStyle name="표준 3 4 2 2 2 3 3 6 3" xfId="48378"/>
    <cellStyle name="표준 3 4 2 2 2 3 3 7" xfId="18402"/>
    <cellStyle name="표준 3 4 2 2 2 3 3 8" xfId="34718"/>
    <cellStyle name="표준 3 4 2 2 2 3 4" xfId="1598"/>
    <cellStyle name="표준 3 4 2 2 2 3 4 2" xfId="2878"/>
    <cellStyle name="표준 3 4 2 2 2 3 4 2 2" xfId="6278"/>
    <cellStyle name="표준 3 4 2 2 2 3 4 2 2 2" xfId="23018"/>
    <cellStyle name="표준 3 4 2 2 2 3 4 2 2 3" xfId="39738"/>
    <cellStyle name="표준 3 4 2 2 2 3 4 2 3" xfId="9698"/>
    <cellStyle name="표준 3 4 2 2 2 3 4 2 3 2" xfId="26438"/>
    <cellStyle name="표준 3 4 2 2 2 3 4 2 3 3" xfId="43158"/>
    <cellStyle name="표준 3 4 2 2 2 3 4 2 4" xfId="13118"/>
    <cellStyle name="표준 3 4 2 2 2 3 4 2 4 2" xfId="29858"/>
    <cellStyle name="표준 3 4 2 2 2 3 4 2 4 3" xfId="46578"/>
    <cellStyle name="표준 3 4 2 2 2 3 4 2 5" xfId="16538"/>
    <cellStyle name="표준 3 4 2 2 2 3 4 2 5 2" xfId="33278"/>
    <cellStyle name="표준 3 4 2 2 2 3 4 2 5 3" xfId="49998"/>
    <cellStyle name="표준 3 4 2 2 2 3 4 2 6" xfId="20022"/>
    <cellStyle name="표준 3 4 2 2 2 3 4 2 7" xfId="36338"/>
    <cellStyle name="표준 3 4 2 2 2 3 4 3" xfId="4998"/>
    <cellStyle name="표준 3 4 2 2 2 3 4 3 2" xfId="21738"/>
    <cellStyle name="표준 3 4 2 2 2 3 4 3 3" xfId="38458"/>
    <cellStyle name="표준 3 4 2 2 2 3 4 4" xfId="8418"/>
    <cellStyle name="표준 3 4 2 2 2 3 4 4 2" xfId="25158"/>
    <cellStyle name="표준 3 4 2 2 2 3 4 4 3" xfId="41878"/>
    <cellStyle name="표준 3 4 2 2 2 3 4 5" xfId="11838"/>
    <cellStyle name="표준 3 4 2 2 2 3 4 5 2" xfId="28578"/>
    <cellStyle name="표준 3 4 2 2 2 3 4 5 3" xfId="45298"/>
    <cellStyle name="표준 3 4 2 2 2 3 4 6" xfId="15258"/>
    <cellStyle name="표준 3 4 2 2 2 3 4 6 2" xfId="31998"/>
    <cellStyle name="표준 3 4 2 2 2 3 4 6 3" xfId="48718"/>
    <cellStyle name="표준 3 4 2 2 2 3 4 7" xfId="18742"/>
    <cellStyle name="표준 3 4 2 2 2 3 4 8" xfId="35058"/>
    <cellStyle name="표준 3 4 2 2 2 3 5" xfId="2018"/>
    <cellStyle name="표준 3 4 2 2 2 3 5 2" xfId="5418"/>
    <cellStyle name="표준 3 4 2 2 2 3 5 2 2" xfId="22158"/>
    <cellStyle name="표준 3 4 2 2 2 3 5 2 3" xfId="38878"/>
    <cellStyle name="표준 3 4 2 2 2 3 5 3" xfId="8838"/>
    <cellStyle name="표준 3 4 2 2 2 3 5 3 2" xfId="25578"/>
    <cellStyle name="표준 3 4 2 2 2 3 5 3 3" xfId="42298"/>
    <cellStyle name="표준 3 4 2 2 2 3 5 4" xfId="12258"/>
    <cellStyle name="표준 3 4 2 2 2 3 5 4 2" xfId="28998"/>
    <cellStyle name="표준 3 4 2 2 2 3 5 4 3" xfId="45718"/>
    <cellStyle name="표준 3 4 2 2 2 3 5 5" xfId="15678"/>
    <cellStyle name="표준 3 4 2 2 2 3 5 5 2" xfId="32418"/>
    <cellStyle name="표준 3 4 2 2 2 3 5 5 3" xfId="49138"/>
    <cellStyle name="표준 3 4 2 2 2 3 5 6" xfId="19162"/>
    <cellStyle name="표준 3 4 2 2 2 3 5 7" xfId="35478"/>
    <cellStyle name="표준 3 4 2 2 2 3 6" xfId="3338"/>
    <cellStyle name="표준 3 4 2 2 2 3 6 2" xfId="6738"/>
    <cellStyle name="표준 3 4 2 2 2 3 6 2 2" xfId="23478"/>
    <cellStyle name="표준 3 4 2 2 2 3 6 2 3" xfId="40198"/>
    <cellStyle name="표준 3 4 2 2 2 3 6 3" xfId="10158"/>
    <cellStyle name="표준 3 4 2 2 2 3 6 3 2" xfId="26898"/>
    <cellStyle name="표준 3 4 2 2 2 3 6 3 3" xfId="43618"/>
    <cellStyle name="표준 3 4 2 2 2 3 6 4" xfId="13578"/>
    <cellStyle name="표준 3 4 2 2 2 3 6 4 2" xfId="30318"/>
    <cellStyle name="표준 3 4 2 2 2 3 6 4 3" xfId="47038"/>
    <cellStyle name="표준 3 4 2 2 2 3 6 5" xfId="16998"/>
    <cellStyle name="표준 3 4 2 2 2 3 6 5 2" xfId="33738"/>
    <cellStyle name="표준 3 4 2 2 2 3 6 5 3" xfId="50458"/>
    <cellStyle name="표준 3 4 2 2 2 3 6 6" xfId="20482"/>
    <cellStyle name="표준 3 4 2 2 2 3 6 7" xfId="36798"/>
    <cellStyle name="표준 3 4 2 2 2 3 7" xfId="4158"/>
    <cellStyle name="표준 3 4 2 2 2 3 7 2" xfId="7578"/>
    <cellStyle name="표준 3 4 2 2 2 3 7 2 2" xfId="24318"/>
    <cellStyle name="표준 3 4 2 2 2 3 7 2 3" xfId="41038"/>
    <cellStyle name="표준 3 4 2 2 2 3 7 3" xfId="10998"/>
    <cellStyle name="표준 3 4 2 2 2 3 7 3 2" xfId="27738"/>
    <cellStyle name="표준 3 4 2 2 2 3 7 3 3" xfId="44458"/>
    <cellStyle name="표준 3 4 2 2 2 3 7 4" xfId="14418"/>
    <cellStyle name="표준 3 4 2 2 2 3 7 4 2" xfId="31158"/>
    <cellStyle name="표준 3 4 2 2 2 3 7 4 3" xfId="47878"/>
    <cellStyle name="표준 3 4 2 2 2 3 7 5" xfId="17902"/>
    <cellStyle name="표준 3 4 2 2 2 3 7 6" xfId="37618"/>
    <cellStyle name="표준 3 4 2 2 2 3 8" xfId="3758"/>
    <cellStyle name="표준 3 4 2 2 2 3 8 2" xfId="20898"/>
    <cellStyle name="표준 3 4 2 2 2 3 8 3" xfId="37218"/>
    <cellStyle name="표준 3 4 2 2 2 3 9" xfId="7158"/>
    <cellStyle name="표준 3 4 2 2 2 3 9 2" xfId="23898"/>
    <cellStyle name="표준 3 4 2 2 2 3 9 3" xfId="40618"/>
    <cellStyle name="표준 3 4 2 2 2 4" xfId="811"/>
    <cellStyle name="표준 3 4 2 2 2 4 10" xfId="14078"/>
    <cellStyle name="표준 3 4 2 2 2 4 10 2" xfId="30818"/>
    <cellStyle name="표준 3 4 2 2 2 4 10 3" xfId="47538"/>
    <cellStyle name="표준 3 4 2 2 2 4 11" xfId="17562"/>
    <cellStyle name="표준 3 4 2 2 2 4 12" xfId="34298"/>
    <cellStyle name="표준 3 4 2 2 2 4 2" xfId="1118"/>
    <cellStyle name="표준 3 4 2 2 2 4 2 2" xfId="2398"/>
    <cellStyle name="표준 3 4 2 2 2 4 2 2 2" xfId="5798"/>
    <cellStyle name="표준 3 4 2 2 2 4 2 2 2 2" xfId="22538"/>
    <cellStyle name="표준 3 4 2 2 2 4 2 2 2 3" xfId="39258"/>
    <cellStyle name="표준 3 4 2 2 2 4 2 2 3" xfId="9218"/>
    <cellStyle name="표준 3 4 2 2 2 4 2 2 3 2" xfId="25958"/>
    <cellStyle name="표준 3 4 2 2 2 4 2 2 3 3" xfId="42678"/>
    <cellStyle name="표준 3 4 2 2 2 4 2 2 4" xfId="12638"/>
    <cellStyle name="표준 3 4 2 2 2 4 2 2 4 2" xfId="29378"/>
    <cellStyle name="표준 3 4 2 2 2 4 2 2 4 3" xfId="46098"/>
    <cellStyle name="표준 3 4 2 2 2 4 2 2 5" xfId="16058"/>
    <cellStyle name="표준 3 4 2 2 2 4 2 2 5 2" xfId="32798"/>
    <cellStyle name="표준 3 4 2 2 2 4 2 2 5 3" xfId="49518"/>
    <cellStyle name="표준 3 4 2 2 2 4 2 2 6" xfId="19542"/>
    <cellStyle name="표준 3 4 2 2 2 4 2 2 7" xfId="35858"/>
    <cellStyle name="표준 3 4 2 2 2 4 2 3" xfId="4518"/>
    <cellStyle name="표준 3 4 2 2 2 4 2 3 2" xfId="21258"/>
    <cellStyle name="표준 3 4 2 2 2 4 2 3 3" xfId="37978"/>
    <cellStyle name="표준 3 4 2 2 2 4 2 4" xfId="7938"/>
    <cellStyle name="표준 3 4 2 2 2 4 2 4 2" xfId="24678"/>
    <cellStyle name="표준 3 4 2 2 2 4 2 4 3" xfId="41398"/>
    <cellStyle name="표준 3 4 2 2 2 4 2 5" xfId="11358"/>
    <cellStyle name="표준 3 4 2 2 2 4 2 5 2" xfId="28098"/>
    <cellStyle name="표준 3 4 2 2 2 4 2 5 3" xfId="44818"/>
    <cellStyle name="표준 3 4 2 2 2 4 2 6" xfId="14778"/>
    <cellStyle name="표준 3 4 2 2 2 4 2 6 2" xfId="31518"/>
    <cellStyle name="표준 3 4 2 2 2 4 2 6 3" xfId="48238"/>
    <cellStyle name="표준 3 4 2 2 2 4 2 7" xfId="18262"/>
    <cellStyle name="표준 3 4 2 2 2 4 2 8" xfId="34578"/>
    <cellStyle name="표준 3 4 2 2 2 4 3" xfId="1678"/>
    <cellStyle name="표준 3 4 2 2 2 4 3 2" xfId="2958"/>
    <cellStyle name="표준 3 4 2 2 2 4 3 2 2" xfId="6358"/>
    <cellStyle name="표준 3 4 2 2 2 4 3 2 2 2" xfId="23098"/>
    <cellStyle name="표준 3 4 2 2 2 4 3 2 2 3" xfId="39818"/>
    <cellStyle name="표준 3 4 2 2 2 4 3 2 3" xfId="9778"/>
    <cellStyle name="표준 3 4 2 2 2 4 3 2 3 2" xfId="26518"/>
    <cellStyle name="표준 3 4 2 2 2 4 3 2 3 3" xfId="43238"/>
    <cellStyle name="표준 3 4 2 2 2 4 3 2 4" xfId="13198"/>
    <cellStyle name="표준 3 4 2 2 2 4 3 2 4 2" xfId="29938"/>
    <cellStyle name="표준 3 4 2 2 2 4 3 2 4 3" xfId="46658"/>
    <cellStyle name="표준 3 4 2 2 2 4 3 2 5" xfId="16618"/>
    <cellStyle name="표준 3 4 2 2 2 4 3 2 5 2" xfId="33358"/>
    <cellStyle name="표준 3 4 2 2 2 4 3 2 5 3" xfId="50078"/>
    <cellStyle name="표준 3 4 2 2 2 4 3 2 6" xfId="20102"/>
    <cellStyle name="표준 3 4 2 2 2 4 3 2 7" xfId="36418"/>
    <cellStyle name="표준 3 4 2 2 2 4 3 3" xfId="5078"/>
    <cellStyle name="표준 3 4 2 2 2 4 3 3 2" xfId="21818"/>
    <cellStyle name="표준 3 4 2 2 2 4 3 3 3" xfId="38538"/>
    <cellStyle name="표준 3 4 2 2 2 4 3 4" xfId="8498"/>
    <cellStyle name="표준 3 4 2 2 2 4 3 4 2" xfId="25238"/>
    <cellStyle name="표준 3 4 2 2 2 4 3 4 3" xfId="41958"/>
    <cellStyle name="표준 3 4 2 2 2 4 3 5" xfId="11918"/>
    <cellStyle name="표준 3 4 2 2 2 4 3 5 2" xfId="28658"/>
    <cellStyle name="표준 3 4 2 2 2 4 3 5 3" xfId="45378"/>
    <cellStyle name="표준 3 4 2 2 2 4 3 6" xfId="15338"/>
    <cellStyle name="표준 3 4 2 2 2 4 3 6 2" xfId="32078"/>
    <cellStyle name="표준 3 4 2 2 2 4 3 6 3" xfId="48798"/>
    <cellStyle name="표준 3 4 2 2 2 4 3 7" xfId="18822"/>
    <cellStyle name="표준 3 4 2 2 2 4 3 8" xfId="35138"/>
    <cellStyle name="표준 3 4 2 2 2 4 4" xfId="2098"/>
    <cellStyle name="표준 3 4 2 2 2 4 4 2" xfId="5498"/>
    <cellStyle name="표준 3 4 2 2 2 4 4 2 2" xfId="22238"/>
    <cellStyle name="표준 3 4 2 2 2 4 4 2 3" xfId="38958"/>
    <cellStyle name="표준 3 4 2 2 2 4 4 3" xfId="8918"/>
    <cellStyle name="표준 3 4 2 2 2 4 4 3 2" xfId="25658"/>
    <cellStyle name="표준 3 4 2 2 2 4 4 3 3" xfId="42378"/>
    <cellStyle name="표준 3 4 2 2 2 4 4 4" xfId="12338"/>
    <cellStyle name="표준 3 4 2 2 2 4 4 4 2" xfId="29078"/>
    <cellStyle name="표준 3 4 2 2 2 4 4 4 3" xfId="45798"/>
    <cellStyle name="표준 3 4 2 2 2 4 4 5" xfId="15758"/>
    <cellStyle name="표준 3 4 2 2 2 4 4 5 2" xfId="32498"/>
    <cellStyle name="표준 3 4 2 2 2 4 4 5 3" xfId="49218"/>
    <cellStyle name="표준 3 4 2 2 2 4 4 6" xfId="19242"/>
    <cellStyle name="표준 3 4 2 2 2 4 4 7" xfId="35558"/>
    <cellStyle name="표준 3 4 2 2 2 4 5" xfId="3418"/>
    <cellStyle name="표준 3 4 2 2 2 4 5 2" xfId="6818"/>
    <cellStyle name="표준 3 4 2 2 2 4 5 2 2" xfId="23558"/>
    <cellStyle name="표준 3 4 2 2 2 4 5 2 3" xfId="40278"/>
    <cellStyle name="표준 3 4 2 2 2 4 5 3" xfId="10238"/>
    <cellStyle name="표준 3 4 2 2 2 4 5 3 2" xfId="26978"/>
    <cellStyle name="표준 3 4 2 2 2 4 5 3 3" xfId="43698"/>
    <cellStyle name="표준 3 4 2 2 2 4 5 4" xfId="13658"/>
    <cellStyle name="표준 3 4 2 2 2 4 5 4 2" xfId="30398"/>
    <cellStyle name="표준 3 4 2 2 2 4 5 4 3" xfId="47118"/>
    <cellStyle name="표준 3 4 2 2 2 4 5 5" xfId="17078"/>
    <cellStyle name="표준 3 4 2 2 2 4 5 5 2" xfId="33818"/>
    <cellStyle name="표준 3 4 2 2 2 4 5 5 3" xfId="50538"/>
    <cellStyle name="표준 3 4 2 2 2 4 5 6" xfId="20562"/>
    <cellStyle name="표준 3 4 2 2 2 4 5 7" xfId="36878"/>
    <cellStyle name="표준 3 4 2 2 2 4 6" xfId="4238"/>
    <cellStyle name="표준 3 4 2 2 2 4 6 2" xfId="7658"/>
    <cellStyle name="표준 3 4 2 2 2 4 6 2 2" xfId="24398"/>
    <cellStyle name="표준 3 4 2 2 2 4 6 2 3" xfId="41118"/>
    <cellStyle name="표준 3 4 2 2 2 4 6 3" xfId="11078"/>
    <cellStyle name="표준 3 4 2 2 2 4 6 3 2" xfId="27818"/>
    <cellStyle name="표준 3 4 2 2 2 4 6 3 3" xfId="44538"/>
    <cellStyle name="표준 3 4 2 2 2 4 6 4" xfId="14498"/>
    <cellStyle name="표준 3 4 2 2 2 4 6 4 2" xfId="31238"/>
    <cellStyle name="표준 3 4 2 2 2 4 6 4 3" xfId="47958"/>
    <cellStyle name="표준 3 4 2 2 2 4 6 5" xfId="17982"/>
    <cellStyle name="표준 3 4 2 2 2 4 6 6" xfId="37698"/>
    <cellStyle name="표준 3 4 2 2 2 4 7" xfId="3838"/>
    <cellStyle name="표준 3 4 2 2 2 4 7 2" xfId="20978"/>
    <cellStyle name="표준 3 4 2 2 2 4 7 3" xfId="37298"/>
    <cellStyle name="표준 3 4 2 2 2 4 8" xfId="7238"/>
    <cellStyle name="표준 3 4 2 2 2 4 8 2" xfId="23978"/>
    <cellStyle name="표준 3 4 2 2 2 4 8 3" xfId="40698"/>
    <cellStyle name="표준 3 4 2 2 2 4 9" xfId="10658"/>
    <cellStyle name="표준 3 4 2 2 2 4 9 2" xfId="27398"/>
    <cellStyle name="표준 3 4 2 2 2 4 9 3" xfId="44118"/>
    <cellStyle name="표준 3 4 2 2 2 5" xfId="771"/>
    <cellStyle name="표준 3 4 2 2 2 5 10" xfId="14038"/>
    <cellStyle name="표준 3 4 2 2 2 5 10 2" xfId="30778"/>
    <cellStyle name="표준 3 4 2 2 2 5 10 3" xfId="47498"/>
    <cellStyle name="표준 3 4 2 2 2 5 11" xfId="17522"/>
    <cellStyle name="표준 3 4 2 2 2 5 12" xfId="34258"/>
    <cellStyle name="표준 3 4 2 2 2 5 2" xfId="1078"/>
    <cellStyle name="표준 3 4 2 2 2 5 2 2" xfId="2358"/>
    <cellStyle name="표준 3 4 2 2 2 5 2 2 2" xfId="5758"/>
    <cellStyle name="표준 3 4 2 2 2 5 2 2 2 2" xfId="22498"/>
    <cellStyle name="표준 3 4 2 2 2 5 2 2 2 3" xfId="39218"/>
    <cellStyle name="표준 3 4 2 2 2 5 2 2 3" xfId="9178"/>
    <cellStyle name="표준 3 4 2 2 2 5 2 2 3 2" xfId="25918"/>
    <cellStyle name="표준 3 4 2 2 2 5 2 2 3 3" xfId="42638"/>
    <cellStyle name="표준 3 4 2 2 2 5 2 2 4" xfId="12598"/>
    <cellStyle name="표준 3 4 2 2 2 5 2 2 4 2" xfId="29338"/>
    <cellStyle name="표준 3 4 2 2 2 5 2 2 4 3" xfId="46058"/>
    <cellStyle name="표준 3 4 2 2 2 5 2 2 5" xfId="16018"/>
    <cellStyle name="표준 3 4 2 2 2 5 2 2 5 2" xfId="32758"/>
    <cellStyle name="표준 3 4 2 2 2 5 2 2 5 3" xfId="49478"/>
    <cellStyle name="표준 3 4 2 2 2 5 2 2 6" xfId="19502"/>
    <cellStyle name="표준 3 4 2 2 2 5 2 2 7" xfId="35818"/>
    <cellStyle name="표준 3 4 2 2 2 5 2 3" xfId="4478"/>
    <cellStyle name="표준 3 4 2 2 2 5 2 3 2" xfId="21218"/>
    <cellStyle name="표준 3 4 2 2 2 5 2 3 3" xfId="37938"/>
    <cellStyle name="표준 3 4 2 2 2 5 2 4" xfId="7898"/>
    <cellStyle name="표준 3 4 2 2 2 5 2 4 2" xfId="24638"/>
    <cellStyle name="표준 3 4 2 2 2 5 2 4 3" xfId="41358"/>
    <cellStyle name="표준 3 4 2 2 2 5 2 5" xfId="11318"/>
    <cellStyle name="표준 3 4 2 2 2 5 2 5 2" xfId="28058"/>
    <cellStyle name="표준 3 4 2 2 2 5 2 5 3" xfId="44778"/>
    <cellStyle name="표준 3 4 2 2 2 5 2 6" xfId="14738"/>
    <cellStyle name="표준 3 4 2 2 2 5 2 6 2" xfId="31478"/>
    <cellStyle name="표준 3 4 2 2 2 5 2 6 3" xfId="48198"/>
    <cellStyle name="표준 3 4 2 2 2 5 2 7" xfId="18222"/>
    <cellStyle name="표준 3 4 2 2 2 5 2 8" xfId="34538"/>
    <cellStyle name="표준 3 4 2 2 2 5 3" xfId="1638"/>
    <cellStyle name="표준 3 4 2 2 2 5 3 2" xfId="2918"/>
    <cellStyle name="표준 3 4 2 2 2 5 3 2 2" xfId="6318"/>
    <cellStyle name="표준 3 4 2 2 2 5 3 2 2 2" xfId="23058"/>
    <cellStyle name="표준 3 4 2 2 2 5 3 2 2 3" xfId="39778"/>
    <cellStyle name="표준 3 4 2 2 2 5 3 2 3" xfId="9738"/>
    <cellStyle name="표준 3 4 2 2 2 5 3 2 3 2" xfId="26478"/>
    <cellStyle name="표준 3 4 2 2 2 5 3 2 3 3" xfId="43198"/>
    <cellStyle name="표준 3 4 2 2 2 5 3 2 4" xfId="13158"/>
    <cellStyle name="표준 3 4 2 2 2 5 3 2 4 2" xfId="29898"/>
    <cellStyle name="표준 3 4 2 2 2 5 3 2 4 3" xfId="46618"/>
    <cellStyle name="표준 3 4 2 2 2 5 3 2 5" xfId="16578"/>
    <cellStyle name="표준 3 4 2 2 2 5 3 2 5 2" xfId="33318"/>
    <cellStyle name="표준 3 4 2 2 2 5 3 2 5 3" xfId="50038"/>
    <cellStyle name="표준 3 4 2 2 2 5 3 2 6" xfId="20062"/>
    <cellStyle name="표준 3 4 2 2 2 5 3 2 7" xfId="36378"/>
    <cellStyle name="표준 3 4 2 2 2 5 3 3" xfId="5038"/>
    <cellStyle name="표준 3 4 2 2 2 5 3 3 2" xfId="21778"/>
    <cellStyle name="표준 3 4 2 2 2 5 3 3 3" xfId="38498"/>
    <cellStyle name="표준 3 4 2 2 2 5 3 4" xfId="8458"/>
    <cellStyle name="표준 3 4 2 2 2 5 3 4 2" xfId="25198"/>
    <cellStyle name="표준 3 4 2 2 2 5 3 4 3" xfId="41918"/>
    <cellStyle name="표준 3 4 2 2 2 5 3 5" xfId="11878"/>
    <cellStyle name="표준 3 4 2 2 2 5 3 5 2" xfId="28618"/>
    <cellStyle name="표준 3 4 2 2 2 5 3 5 3" xfId="45338"/>
    <cellStyle name="표준 3 4 2 2 2 5 3 6" xfId="15298"/>
    <cellStyle name="표준 3 4 2 2 2 5 3 6 2" xfId="32038"/>
    <cellStyle name="표준 3 4 2 2 2 5 3 6 3" xfId="48758"/>
    <cellStyle name="표준 3 4 2 2 2 5 3 7" xfId="18782"/>
    <cellStyle name="표준 3 4 2 2 2 5 3 8" xfId="35098"/>
    <cellStyle name="표준 3 4 2 2 2 5 4" xfId="2058"/>
    <cellStyle name="표준 3 4 2 2 2 5 4 2" xfId="5458"/>
    <cellStyle name="표준 3 4 2 2 2 5 4 2 2" xfId="22198"/>
    <cellStyle name="표준 3 4 2 2 2 5 4 2 3" xfId="38918"/>
    <cellStyle name="표준 3 4 2 2 2 5 4 3" xfId="8878"/>
    <cellStyle name="표준 3 4 2 2 2 5 4 3 2" xfId="25618"/>
    <cellStyle name="표준 3 4 2 2 2 5 4 3 3" xfId="42338"/>
    <cellStyle name="표준 3 4 2 2 2 5 4 4" xfId="12298"/>
    <cellStyle name="표준 3 4 2 2 2 5 4 4 2" xfId="29038"/>
    <cellStyle name="표준 3 4 2 2 2 5 4 4 3" xfId="45758"/>
    <cellStyle name="표준 3 4 2 2 2 5 4 5" xfId="15718"/>
    <cellStyle name="표준 3 4 2 2 2 5 4 5 2" xfId="32458"/>
    <cellStyle name="표준 3 4 2 2 2 5 4 5 3" xfId="49178"/>
    <cellStyle name="표준 3 4 2 2 2 5 4 6" xfId="19202"/>
    <cellStyle name="표준 3 4 2 2 2 5 4 7" xfId="35518"/>
    <cellStyle name="표준 3 4 2 2 2 5 5" xfId="3378"/>
    <cellStyle name="표준 3 4 2 2 2 5 5 2" xfId="6778"/>
    <cellStyle name="표준 3 4 2 2 2 5 5 2 2" xfId="23518"/>
    <cellStyle name="표준 3 4 2 2 2 5 5 2 3" xfId="40238"/>
    <cellStyle name="표준 3 4 2 2 2 5 5 3" xfId="10198"/>
    <cellStyle name="표준 3 4 2 2 2 5 5 3 2" xfId="26938"/>
    <cellStyle name="표준 3 4 2 2 2 5 5 3 3" xfId="43658"/>
    <cellStyle name="표준 3 4 2 2 2 5 5 4" xfId="13618"/>
    <cellStyle name="표준 3 4 2 2 2 5 5 4 2" xfId="30358"/>
    <cellStyle name="표준 3 4 2 2 2 5 5 4 3" xfId="47078"/>
    <cellStyle name="표준 3 4 2 2 2 5 5 5" xfId="17038"/>
    <cellStyle name="표준 3 4 2 2 2 5 5 5 2" xfId="33778"/>
    <cellStyle name="표준 3 4 2 2 2 5 5 5 3" xfId="50498"/>
    <cellStyle name="표준 3 4 2 2 2 5 5 6" xfId="20522"/>
    <cellStyle name="표준 3 4 2 2 2 5 5 7" xfId="36838"/>
    <cellStyle name="표준 3 4 2 2 2 5 6" xfId="4198"/>
    <cellStyle name="표준 3 4 2 2 2 5 6 2" xfId="7618"/>
    <cellStyle name="표준 3 4 2 2 2 5 6 2 2" xfId="24358"/>
    <cellStyle name="표준 3 4 2 2 2 5 6 2 3" xfId="41078"/>
    <cellStyle name="표준 3 4 2 2 2 5 6 3" xfId="11038"/>
    <cellStyle name="표준 3 4 2 2 2 5 6 3 2" xfId="27778"/>
    <cellStyle name="표준 3 4 2 2 2 5 6 3 3" xfId="44498"/>
    <cellStyle name="표준 3 4 2 2 2 5 6 4" xfId="14458"/>
    <cellStyle name="표준 3 4 2 2 2 5 6 4 2" xfId="31198"/>
    <cellStyle name="표준 3 4 2 2 2 5 6 4 3" xfId="47918"/>
    <cellStyle name="표준 3 4 2 2 2 5 6 5" xfId="17942"/>
    <cellStyle name="표준 3 4 2 2 2 5 6 6" xfId="37658"/>
    <cellStyle name="표준 3 4 2 2 2 5 7" xfId="3798"/>
    <cellStyle name="표준 3 4 2 2 2 5 7 2" xfId="20938"/>
    <cellStyle name="표준 3 4 2 2 2 5 7 3" xfId="37258"/>
    <cellStyle name="표준 3 4 2 2 2 5 8" xfId="7198"/>
    <cellStyle name="표준 3 4 2 2 2 5 8 2" xfId="23938"/>
    <cellStyle name="표준 3 4 2 2 2 5 8 3" xfId="40658"/>
    <cellStyle name="표준 3 4 2 2 2 5 9" xfId="10618"/>
    <cellStyle name="표준 3 4 2 2 2 5 9 2" xfId="27358"/>
    <cellStyle name="표준 3 4 2 2 2 5 9 3" xfId="44078"/>
    <cellStyle name="표준 3 4 2 2 2 6" xfId="1038"/>
    <cellStyle name="표준 3 4 2 2 2 6 2" xfId="2318"/>
    <cellStyle name="표준 3 4 2 2 2 6 2 2" xfId="5718"/>
    <cellStyle name="표준 3 4 2 2 2 6 2 2 2" xfId="22458"/>
    <cellStyle name="표준 3 4 2 2 2 6 2 2 3" xfId="39178"/>
    <cellStyle name="표준 3 4 2 2 2 6 2 3" xfId="9138"/>
    <cellStyle name="표준 3 4 2 2 2 6 2 3 2" xfId="25878"/>
    <cellStyle name="표준 3 4 2 2 2 6 2 3 3" xfId="42598"/>
    <cellStyle name="표준 3 4 2 2 2 6 2 4" xfId="12558"/>
    <cellStyle name="표준 3 4 2 2 2 6 2 4 2" xfId="29298"/>
    <cellStyle name="표준 3 4 2 2 2 6 2 4 3" xfId="46018"/>
    <cellStyle name="표준 3 4 2 2 2 6 2 5" xfId="15978"/>
    <cellStyle name="표준 3 4 2 2 2 6 2 5 2" xfId="32718"/>
    <cellStyle name="표준 3 4 2 2 2 6 2 5 3" xfId="49438"/>
    <cellStyle name="표준 3 4 2 2 2 6 2 6" xfId="19462"/>
    <cellStyle name="표준 3 4 2 2 2 6 2 7" xfId="35778"/>
    <cellStyle name="표준 3 4 2 2 2 6 3" xfId="4438"/>
    <cellStyle name="표준 3 4 2 2 2 6 3 2" xfId="21178"/>
    <cellStyle name="표준 3 4 2 2 2 6 3 3" xfId="37898"/>
    <cellStyle name="표준 3 4 2 2 2 6 4" xfId="7858"/>
    <cellStyle name="표준 3 4 2 2 2 6 4 2" xfId="24598"/>
    <cellStyle name="표준 3 4 2 2 2 6 4 3" xfId="41318"/>
    <cellStyle name="표준 3 4 2 2 2 6 5" xfId="11278"/>
    <cellStyle name="표준 3 4 2 2 2 6 5 2" xfId="28018"/>
    <cellStyle name="표준 3 4 2 2 2 6 5 3" xfId="44738"/>
    <cellStyle name="표준 3 4 2 2 2 6 6" xfId="14698"/>
    <cellStyle name="표준 3 4 2 2 2 6 6 2" xfId="31438"/>
    <cellStyle name="표준 3 4 2 2 2 6 6 3" xfId="48158"/>
    <cellStyle name="표준 3 4 2 2 2 6 7" xfId="18182"/>
    <cellStyle name="표준 3 4 2 2 2 6 8" xfId="34498"/>
    <cellStyle name="표준 3 4 2 2 2 7" xfId="1458"/>
    <cellStyle name="표준 3 4 2 2 2 7 2" xfId="2738"/>
    <cellStyle name="표준 3 4 2 2 2 7 2 2" xfId="6138"/>
    <cellStyle name="표준 3 4 2 2 2 7 2 2 2" xfId="22878"/>
    <cellStyle name="표준 3 4 2 2 2 7 2 2 3" xfId="39598"/>
    <cellStyle name="표준 3 4 2 2 2 7 2 3" xfId="9558"/>
    <cellStyle name="표준 3 4 2 2 2 7 2 3 2" xfId="26298"/>
    <cellStyle name="표준 3 4 2 2 2 7 2 3 3" xfId="43018"/>
    <cellStyle name="표준 3 4 2 2 2 7 2 4" xfId="12978"/>
    <cellStyle name="표준 3 4 2 2 2 7 2 4 2" xfId="29718"/>
    <cellStyle name="표준 3 4 2 2 2 7 2 4 3" xfId="46438"/>
    <cellStyle name="표준 3 4 2 2 2 7 2 5" xfId="16398"/>
    <cellStyle name="표준 3 4 2 2 2 7 2 5 2" xfId="33138"/>
    <cellStyle name="표준 3 4 2 2 2 7 2 5 3" xfId="49858"/>
    <cellStyle name="표준 3 4 2 2 2 7 2 6" xfId="19882"/>
    <cellStyle name="표준 3 4 2 2 2 7 2 7" xfId="36198"/>
    <cellStyle name="표준 3 4 2 2 2 7 3" xfId="4858"/>
    <cellStyle name="표준 3 4 2 2 2 7 3 2" xfId="21598"/>
    <cellStyle name="표준 3 4 2 2 2 7 3 3" xfId="38318"/>
    <cellStyle name="표준 3 4 2 2 2 7 4" xfId="8278"/>
    <cellStyle name="표준 3 4 2 2 2 7 4 2" xfId="25018"/>
    <cellStyle name="표준 3 4 2 2 2 7 4 3" xfId="41738"/>
    <cellStyle name="표준 3 4 2 2 2 7 5" xfId="11698"/>
    <cellStyle name="표준 3 4 2 2 2 7 5 2" xfId="28438"/>
    <cellStyle name="표준 3 4 2 2 2 7 5 3" xfId="45158"/>
    <cellStyle name="표준 3 4 2 2 2 7 6" xfId="15118"/>
    <cellStyle name="표준 3 4 2 2 2 7 6 2" xfId="31858"/>
    <cellStyle name="표준 3 4 2 2 2 7 6 3" xfId="48578"/>
    <cellStyle name="표준 3 4 2 2 2 7 7" xfId="18602"/>
    <cellStyle name="표준 3 4 2 2 2 7 8" xfId="34918"/>
    <cellStyle name="표준 3 4 2 2 2 8" xfId="1878"/>
    <cellStyle name="표준 3 4 2 2 2 8 2" xfId="5278"/>
    <cellStyle name="표준 3 4 2 2 2 8 2 2" xfId="22018"/>
    <cellStyle name="표준 3 4 2 2 2 8 2 3" xfId="38738"/>
    <cellStyle name="표준 3 4 2 2 2 8 3" xfId="8698"/>
    <cellStyle name="표준 3 4 2 2 2 8 3 2" xfId="25438"/>
    <cellStyle name="표준 3 4 2 2 2 8 3 3" xfId="42158"/>
    <cellStyle name="표준 3 4 2 2 2 8 4" xfId="12118"/>
    <cellStyle name="표준 3 4 2 2 2 8 4 2" xfId="28858"/>
    <cellStyle name="표준 3 4 2 2 2 8 4 3" xfId="45578"/>
    <cellStyle name="표준 3 4 2 2 2 8 5" xfId="15538"/>
    <cellStyle name="표준 3 4 2 2 2 8 5 2" xfId="32278"/>
    <cellStyle name="표준 3 4 2 2 2 8 5 3" xfId="48998"/>
    <cellStyle name="표준 3 4 2 2 2 8 6" xfId="19022"/>
    <cellStyle name="표준 3 4 2 2 2 8 7" xfId="35338"/>
    <cellStyle name="표준 3 4 2 2 2 9" xfId="3158"/>
    <cellStyle name="표준 3 4 2 2 2 9 2" xfId="6558"/>
    <cellStyle name="표준 3 4 2 2 2 9 2 2" xfId="23298"/>
    <cellStyle name="표준 3 4 2 2 2 9 2 3" xfId="40018"/>
    <cellStyle name="표준 3 4 2 2 2 9 3" xfId="9978"/>
    <cellStyle name="표준 3 4 2 2 2 9 3 2" xfId="26718"/>
    <cellStyle name="표준 3 4 2 2 2 9 3 3" xfId="43438"/>
    <cellStyle name="표준 3 4 2 2 2 9 4" xfId="13398"/>
    <cellStyle name="표준 3 4 2 2 2 9 4 2" xfId="30138"/>
    <cellStyle name="표준 3 4 2 2 2 9 4 3" xfId="46858"/>
    <cellStyle name="표준 3 4 2 2 2 9 5" xfId="16818"/>
    <cellStyle name="표준 3 4 2 2 2 9 5 2" xfId="33558"/>
    <cellStyle name="표준 3 4 2 2 2 9 5 3" xfId="50278"/>
    <cellStyle name="표준 3 4 2 2 2 9 6" xfId="20302"/>
    <cellStyle name="표준 3 4 2 2 2 9 7" xfId="36618"/>
    <cellStyle name="표준 3 4 2 2 20" xfId="13841"/>
    <cellStyle name="표준 3 4 2 2 20 2" xfId="30581"/>
    <cellStyle name="표준 3 4 2 2 20 3" xfId="47301"/>
    <cellStyle name="표준 3 4 2 2 21" xfId="17258"/>
    <cellStyle name="표준 3 4 2 2 21 2" xfId="33998"/>
    <cellStyle name="표준 3 4 2 2 22" xfId="17278"/>
    <cellStyle name="표준 3 4 2 2 22 2" xfId="34018"/>
    <cellStyle name="표준 3 4 2 2 23" xfId="17322"/>
    <cellStyle name="표준 3 4 2 2 24" xfId="20738"/>
    <cellStyle name="표준 3 4 2 2 25" xfId="34058"/>
    <cellStyle name="표준 3 4 2 2 3" xfId="611"/>
    <cellStyle name="표준 3 4 2 2 3 10" xfId="10458"/>
    <cellStyle name="표준 3 4 2 2 3 10 2" xfId="27198"/>
    <cellStyle name="표준 3 4 2 2 3 10 3" xfId="43918"/>
    <cellStyle name="표준 3 4 2 2 3 11" xfId="13878"/>
    <cellStyle name="표준 3 4 2 2 3 11 2" xfId="30618"/>
    <cellStyle name="표준 3 4 2 2 3 11 3" xfId="47338"/>
    <cellStyle name="표준 3 4 2 2 3 12" xfId="17362"/>
    <cellStyle name="표준 3 4 2 2 3 13" xfId="34098"/>
    <cellStyle name="표준 3 4 2 2 3 2" xfId="831"/>
    <cellStyle name="표준 3 4 2 2 3 2 10" xfId="14098"/>
    <cellStyle name="표준 3 4 2 2 3 2 10 2" xfId="30838"/>
    <cellStyle name="표준 3 4 2 2 3 2 10 3" xfId="47558"/>
    <cellStyle name="표준 3 4 2 2 3 2 11" xfId="17582"/>
    <cellStyle name="표준 3 4 2 2 3 2 12" xfId="34318"/>
    <cellStyle name="표준 3 4 2 2 3 2 2" xfId="1298"/>
    <cellStyle name="표준 3 4 2 2 3 2 2 2" xfId="2578"/>
    <cellStyle name="표준 3 4 2 2 3 2 2 2 2" xfId="5978"/>
    <cellStyle name="표준 3 4 2 2 3 2 2 2 2 2" xfId="22718"/>
    <cellStyle name="표준 3 4 2 2 3 2 2 2 2 3" xfId="39438"/>
    <cellStyle name="표준 3 4 2 2 3 2 2 2 3" xfId="9398"/>
    <cellStyle name="표준 3 4 2 2 3 2 2 2 3 2" xfId="26138"/>
    <cellStyle name="표준 3 4 2 2 3 2 2 2 3 3" xfId="42858"/>
    <cellStyle name="표준 3 4 2 2 3 2 2 2 4" xfId="12818"/>
    <cellStyle name="표준 3 4 2 2 3 2 2 2 4 2" xfId="29558"/>
    <cellStyle name="표준 3 4 2 2 3 2 2 2 4 3" xfId="46278"/>
    <cellStyle name="표준 3 4 2 2 3 2 2 2 5" xfId="16238"/>
    <cellStyle name="표준 3 4 2 2 3 2 2 2 5 2" xfId="32978"/>
    <cellStyle name="표준 3 4 2 2 3 2 2 2 5 3" xfId="49698"/>
    <cellStyle name="표준 3 4 2 2 3 2 2 2 6" xfId="19722"/>
    <cellStyle name="표준 3 4 2 2 3 2 2 2 7" xfId="36038"/>
    <cellStyle name="표준 3 4 2 2 3 2 2 3" xfId="4698"/>
    <cellStyle name="표준 3 4 2 2 3 2 2 3 2" xfId="21438"/>
    <cellStyle name="표준 3 4 2 2 3 2 2 3 3" xfId="38158"/>
    <cellStyle name="표준 3 4 2 2 3 2 2 4" xfId="8118"/>
    <cellStyle name="표준 3 4 2 2 3 2 2 4 2" xfId="24858"/>
    <cellStyle name="표준 3 4 2 2 3 2 2 4 3" xfId="41578"/>
    <cellStyle name="표준 3 4 2 2 3 2 2 5" xfId="11538"/>
    <cellStyle name="표준 3 4 2 2 3 2 2 5 2" xfId="28278"/>
    <cellStyle name="표준 3 4 2 2 3 2 2 5 3" xfId="44998"/>
    <cellStyle name="표준 3 4 2 2 3 2 2 6" xfId="14958"/>
    <cellStyle name="표준 3 4 2 2 3 2 2 6 2" xfId="31698"/>
    <cellStyle name="표준 3 4 2 2 3 2 2 6 3" xfId="48418"/>
    <cellStyle name="표준 3 4 2 2 3 2 2 7" xfId="18442"/>
    <cellStyle name="표준 3 4 2 2 3 2 2 8" xfId="34758"/>
    <cellStyle name="표준 3 4 2 2 3 2 3" xfId="1698"/>
    <cellStyle name="표준 3 4 2 2 3 2 3 2" xfId="2978"/>
    <cellStyle name="표준 3 4 2 2 3 2 3 2 2" xfId="6378"/>
    <cellStyle name="표준 3 4 2 2 3 2 3 2 2 2" xfId="23118"/>
    <cellStyle name="표준 3 4 2 2 3 2 3 2 2 3" xfId="39838"/>
    <cellStyle name="표준 3 4 2 2 3 2 3 2 3" xfId="9798"/>
    <cellStyle name="표준 3 4 2 2 3 2 3 2 3 2" xfId="26538"/>
    <cellStyle name="표준 3 4 2 2 3 2 3 2 3 3" xfId="43258"/>
    <cellStyle name="표준 3 4 2 2 3 2 3 2 4" xfId="13218"/>
    <cellStyle name="표준 3 4 2 2 3 2 3 2 4 2" xfId="29958"/>
    <cellStyle name="표준 3 4 2 2 3 2 3 2 4 3" xfId="46678"/>
    <cellStyle name="표준 3 4 2 2 3 2 3 2 5" xfId="16638"/>
    <cellStyle name="표준 3 4 2 2 3 2 3 2 5 2" xfId="33378"/>
    <cellStyle name="표준 3 4 2 2 3 2 3 2 5 3" xfId="50098"/>
    <cellStyle name="표준 3 4 2 2 3 2 3 2 6" xfId="20122"/>
    <cellStyle name="표준 3 4 2 2 3 2 3 2 7" xfId="36438"/>
    <cellStyle name="표준 3 4 2 2 3 2 3 3" xfId="5098"/>
    <cellStyle name="표준 3 4 2 2 3 2 3 3 2" xfId="21838"/>
    <cellStyle name="표준 3 4 2 2 3 2 3 3 3" xfId="38558"/>
    <cellStyle name="표준 3 4 2 2 3 2 3 4" xfId="8518"/>
    <cellStyle name="표준 3 4 2 2 3 2 3 4 2" xfId="25258"/>
    <cellStyle name="표준 3 4 2 2 3 2 3 4 3" xfId="41978"/>
    <cellStyle name="표준 3 4 2 2 3 2 3 5" xfId="11938"/>
    <cellStyle name="표준 3 4 2 2 3 2 3 5 2" xfId="28678"/>
    <cellStyle name="표준 3 4 2 2 3 2 3 5 3" xfId="45398"/>
    <cellStyle name="표준 3 4 2 2 3 2 3 6" xfId="15358"/>
    <cellStyle name="표준 3 4 2 2 3 2 3 6 2" xfId="32098"/>
    <cellStyle name="표준 3 4 2 2 3 2 3 6 3" xfId="48818"/>
    <cellStyle name="표준 3 4 2 2 3 2 3 7" xfId="18842"/>
    <cellStyle name="표준 3 4 2 2 3 2 3 8" xfId="35158"/>
    <cellStyle name="표준 3 4 2 2 3 2 4" xfId="2118"/>
    <cellStyle name="표준 3 4 2 2 3 2 4 2" xfId="5518"/>
    <cellStyle name="표준 3 4 2 2 3 2 4 2 2" xfId="22258"/>
    <cellStyle name="표준 3 4 2 2 3 2 4 2 3" xfId="38978"/>
    <cellStyle name="표준 3 4 2 2 3 2 4 3" xfId="8938"/>
    <cellStyle name="표준 3 4 2 2 3 2 4 3 2" xfId="25678"/>
    <cellStyle name="표준 3 4 2 2 3 2 4 3 3" xfId="42398"/>
    <cellStyle name="표준 3 4 2 2 3 2 4 4" xfId="12358"/>
    <cellStyle name="표준 3 4 2 2 3 2 4 4 2" xfId="29098"/>
    <cellStyle name="표준 3 4 2 2 3 2 4 4 3" xfId="45818"/>
    <cellStyle name="표준 3 4 2 2 3 2 4 5" xfId="15778"/>
    <cellStyle name="표준 3 4 2 2 3 2 4 5 2" xfId="32518"/>
    <cellStyle name="표준 3 4 2 2 3 2 4 5 3" xfId="49238"/>
    <cellStyle name="표준 3 4 2 2 3 2 4 6" xfId="19262"/>
    <cellStyle name="표준 3 4 2 2 3 2 4 7" xfId="35578"/>
    <cellStyle name="표준 3 4 2 2 3 2 5" xfId="3438"/>
    <cellStyle name="표준 3 4 2 2 3 2 5 2" xfId="6838"/>
    <cellStyle name="표준 3 4 2 2 3 2 5 2 2" xfId="23578"/>
    <cellStyle name="표준 3 4 2 2 3 2 5 2 3" xfId="40298"/>
    <cellStyle name="표준 3 4 2 2 3 2 5 3" xfId="10258"/>
    <cellStyle name="표준 3 4 2 2 3 2 5 3 2" xfId="26998"/>
    <cellStyle name="표준 3 4 2 2 3 2 5 3 3" xfId="43718"/>
    <cellStyle name="표준 3 4 2 2 3 2 5 4" xfId="13678"/>
    <cellStyle name="표준 3 4 2 2 3 2 5 4 2" xfId="30418"/>
    <cellStyle name="표준 3 4 2 2 3 2 5 4 3" xfId="47138"/>
    <cellStyle name="표준 3 4 2 2 3 2 5 5" xfId="17098"/>
    <cellStyle name="표준 3 4 2 2 3 2 5 5 2" xfId="33838"/>
    <cellStyle name="표준 3 4 2 2 3 2 5 5 3" xfId="50558"/>
    <cellStyle name="표준 3 4 2 2 3 2 5 6" xfId="20582"/>
    <cellStyle name="표준 3 4 2 2 3 2 5 7" xfId="36898"/>
    <cellStyle name="표준 3 4 2 2 3 2 6" xfId="4258"/>
    <cellStyle name="표준 3 4 2 2 3 2 6 2" xfId="7678"/>
    <cellStyle name="표준 3 4 2 2 3 2 6 2 2" xfId="24418"/>
    <cellStyle name="표준 3 4 2 2 3 2 6 2 3" xfId="41138"/>
    <cellStyle name="표준 3 4 2 2 3 2 6 3" xfId="11098"/>
    <cellStyle name="표준 3 4 2 2 3 2 6 3 2" xfId="27838"/>
    <cellStyle name="표준 3 4 2 2 3 2 6 3 3" xfId="44558"/>
    <cellStyle name="표준 3 4 2 2 3 2 6 4" xfId="14518"/>
    <cellStyle name="표준 3 4 2 2 3 2 6 4 2" xfId="31258"/>
    <cellStyle name="표준 3 4 2 2 3 2 6 4 3" xfId="47978"/>
    <cellStyle name="표준 3 4 2 2 3 2 6 5" xfId="18002"/>
    <cellStyle name="표준 3 4 2 2 3 2 6 6" xfId="37718"/>
    <cellStyle name="표준 3 4 2 2 3 2 7" xfId="3858"/>
    <cellStyle name="표준 3 4 2 2 3 2 7 2" xfId="20998"/>
    <cellStyle name="표준 3 4 2 2 3 2 7 3" xfId="37318"/>
    <cellStyle name="표준 3 4 2 2 3 2 8" xfId="7258"/>
    <cellStyle name="표준 3 4 2 2 3 2 8 2" xfId="23998"/>
    <cellStyle name="표준 3 4 2 2 3 2 8 3" xfId="40718"/>
    <cellStyle name="표준 3 4 2 2 3 2 9" xfId="10678"/>
    <cellStyle name="표준 3 4 2 2 3 2 9 2" xfId="27418"/>
    <cellStyle name="표준 3 4 2 2 3 2 9 3" xfId="44138"/>
    <cellStyle name="표준 3 4 2 2 3 3" xfId="1138"/>
    <cellStyle name="표준 3 4 2 2 3 3 2" xfId="2418"/>
    <cellStyle name="표준 3 4 2 2 3 3 2 2" xfId="5818"/>
    <cellStyle name="표준 3 4 2 2 3 3 2 2 2" xfId="22558"/>
    <cellStyle name="표준 3 4 2 2 3 3 2 2 3" xfId="39278"/>
    <cellStyle name="표준 3 4 2 2 3 3 2 3" xfId="9238"/>
    <cellStyle name="표준 3 4 2 2 3 3 2 3 2" xfId="25978"/>
    <cellStyle name="표준 3 4 2 2 3 3 2 3 3" xfId="42698"/>
    <cellStyle name="표준 3 4 2 2 3 3 2 4" xfId="12658"/>
    <cellStyle name="표준 3 4 2 2 3 3 2 4 2" xfId="29398"/>
    <cellStyle name="표준 3 4 2 2 3 3 2 4 3" xfId="46118"/>
    <cellStyle name="표준 3 4 2 2 3 3 2 5" xfId="16078"/>
    <cellStyle name="표준 3 4 2 2 3 3 2 5 2" xfId="32818"/>
    <cellStyle name="표준 3 4 2 2 3 3 2 5 3" xfId="49538"/>
    <cellStyle name="표준 3 4 2 2 3 3 2 6" xfId="19562"/>
    <cellStyle name="표준 3 4 2 2 3 3 2 7" xfId="35878"/>
    <cellStyle name="표준 3 4 2 2 3 3 3" xfId="4538"/>
    <cellStyle name="표준 3 4 2 2 3 3 3 2" xfId="21278"/>
    <cellStyle name="표준 3 4 2 2 3 3 3 3" xfId="37998"/>
    <cellStyle name="표준 3 4 2 2 3 3 4" xfId="7958"/>
    <cellStyle name="표준 3 4 2 2 3 3 4 2" xfId="24698"/>
    <cellStyle name="표준 3 4 2 2 3 3 4 3" xfId="41418"/>
    <cellStyle name="표준 3 4 2 2 3 3 5" xfId="11378"/>
    <cellStyle name="표준 3 4 2 2 3 3 5 2" xfId="28118"/>
    <cellStyle name="표준 3 4 2 2 3 3 5 3" xfId="44838"/>
    <cellStyle name="표준 3 4 2 2 3 3 6" xfId="14798"/>
    <cellStyle name="표준 3 4 2 2 3 3 6 2" xfId="31538"/>
    <cellStyle name="표준 3 4 2 2 3 3 6 3" xfId="48258"/>
    <cellStyle name="표준 3 4 2 2 3 3 7" xfId="18282"/>
    <cellStyle name="표준 3 4 2 2 3 3 8" xfId="34598"/>
    <cellStyle name="표준 3 4 2 2 3 4" xfId="1478"/>
    <cellStyle name="표준 3 4 2 2 3 4 2" xfId="2758"/>
    <cellStyle name="표준 3 4 2 2 3 4 2 2" xfId="6158"/>
    <cellStyle name="표준 3 4 2 2 3 4 2 2 2" xfId="22898"/>
    <cellStyle name="표준 3 4 2 2 3 4 2 2 3" xfId="39618"/>
    <cellStyle name="표준 3 4 2 2 3 4 2 3" xfId="9578"/>
    <cellStyle name="표준 3 4 2 2 3 4 2 3 2" xfId="26318"/>
    <cellStyle name="표준 3 4 2 2 3 4 2 3 3" xfId="43038"/>
    <cellStyle name="표준 3 4 2 2 3 4 2 4" xfId="12998"/>
    <cellStyle name="표준 3 4 2 2 3 4 2 4 2" xfId="29738"/>
    <cellStyle name="표준 3 4 2 2 3 4 2 4 3" xfId="46458"/>
    <cellStyle name="표준 3 4 2 2 3 4 2 5" xfId="16418"/>
    <cellStyle name="표준 3 4 2 2 3 4 2 5 2" xfId="33158"/>
    <cellStyle name="표준 3 4 2 2 3 4 2 5 3" xfId="49878"/>
    <cellStyle name="표준 3 4 2 2 3 4 2 6" xfId="19902"/>
    <cellStyle name="표준 3 4 2 2 3 4 2 7" xfId="36218"/>
    <cellStyle name="표준 3 4 2 2 3 4 3" xfId="4878"/>
    <cellStyle name="표준 3 4 2 2 3 4 3 2" xfId="21618"/>
    <cellStyle name="표준 3 4 2 2 3 4 3 3" xfId="38338"/>
    <cellStyle name="표준 3 4 2 2 3 4 4" xfId="8298"/>
    <cellStyle name="표준 3 4 2 2 3 4 4 2" xfId="25038"/>
    <cellStyle name="표준 3 4 2 2 3 4 4 3" xfId="41758"/>
    <cellStyle name="표준 3 4 2 2 3 4 5" xfId="11718"/>
    <cellStyle name="표준 3 4 2 2 3 4 5 2" xfId="28458"/>
    <cellStyle name="표준 3 4 2 2 3 4 5 3" xfId="45178"/>
    <cellStyle name="표준 3 4 2 2 3 4 6" xfId="15138"/>
    <cellStyle name="표준 3 4 2 2 3 4 6 2" xfId="31878"/>
    <cellStyle name="표준 3 4 2 2 3 4 6 3" xfId="48598"/>
    <cellStyle name="표준 3 4 2 2 3 4 7" xfId="18622"/>
    <cellStyle name="표준 3 4 2 2 3 4 8" xfId="34938"/>
    <cellStyle name="표준 3 4 2 2 3 5" xfId="1898"/>
    <cellStyle name="표준 3 4 2 2 3 5 2" xfId="5298"/>
    <cellStyle name="표준 3 4 2 2 3 5 2 2" xfId="22038"/>
    <cellStyle name="표준 3 4 2 2 3 5 2 3" xfId="38758"/>
    <cellStyle name="표준 3 4 2 2 3 5 3" xfId="8718"/>
    <cellStyle name="표준 3 4 2 2 3 5 3 2" xfId="25458"/>
    <cellStyle name="표준 3 4 2 2 3 5 3 3" xfId="42178"/>
    <cellStyle name="표준 3 4 2 2 3 5 4" xfId="12138"/>
    <cellStyle name="표준 3 4 2 2 3 5 4 2" xfId="28878"/>
    <cellStyle name="표준 3 4 2 2 3 5 4 3" xfId="45598"/>
    <cellStyle name="표준 3 4 2 2 3 5 5" xfId="15558"/>
    <cellStyle name="표준 3 4 2 2 3 5 5 2" xfId="32298"/>
    <cellStyle name="표준 3 4 2 2 3 5 5 3" xfId="49018"/>
    <cellStyle name="표준 3 4 2 2 3 5 6" xfId="19042"/>
    <cellStyle name="표준 3 4 2 2 3 5 7" xfId="35358"/>
    <cellStyle name="표준 3 4 2 2 3 6" xfId="3218"/>
    <cellStyle name="표준 3 4 2 2 3 6 2" xfId="6618"/>
    <cellStyle name="표준 3 4 2 2 3 6 2 2" xfId="23358"/>
    <cellStyle name="표준 3 4 2 2 3 6 2 3" xfId="40078"/>
    <cellStyle name="표준 3 4 2 2 3 6 3" xfId="10038"/>
    <cellStyle name="표준 3 4 2 2 3 6 3 2" xfId="26778"/>
    <cellStyle name="표준 3 4 2 2 3 6 3 3" xfId="43498"/>
    <cellStyle name="표준 3 4 2 2 3 6 4" xfId="13458"/>
    <cellStyle name="표준 3 4 2 2 3 6 4 2" xfId="30198"/>
    <cellStyle name="표준 3 4 2 2 3 6 4 3" xfId="46918"/>
    <cellStyle name="표준 3 4 2 2 3 6 5" xfId="16878"/>
    <cellStyle name="표준 3 4 2 2 3 6 5 2" xfId="33618"/>
    <cellStyle name="표준 3 4 2 2 3 6 5 3" xfId="50338"/>
    <cellStyle name="표준 3 4 2 2 3 6 6" xfId="20362"/>
    <cellStyle name="표준 3 4 2 2 3 6 7" xfId="36678"/>
    <cellStyle name="표준 3 4 2 2 3 7" xfId="4038"/>
    <cellStyle name="표준 3 4 2 2 3 7 2" xfId="7458"/>
    <cellStyle name="표준 3 4 2 2 3 7 2 2" xfId="24198"/>
    <cellStyle name="표준 3 4 2 2 3 7 2 3" xfId="40918"/>
    <cellStyle name="표준 3 4 2 2 3 7 3" xfId="10878"/>
    <cellStyle name="표준 3 4 2 2 3 7 3 2" xfId="27618"/>
    <cellStyle name="표준 3 4 2 2 3 7 3 3" xfId="44338"/>
    <cellStyle name="표준 3 4 2 2 3 7 4" xfId="14298"/>
    <cellStyle name="표준 3 4 2 2 3 7 4 2" xfId="31038"/>
    <cellStyle name="표준 3 4 2 2 3 7 4 3" xfId="47758"/>
    <cellStyle name="표준 3 4 2 2 3 7 5" xfId="17782"/>
    <cellStyle name="표준 3 4 2 2 3 7 6" xfId="37498"/>
    <cellStyle name="표준 3 4 2 2 3 8" xfId="3638"/>
    <cellStyle name="표준 3 4 2 2 3 8 2" xfId="20778"/>
    <cellStyle name="표준 3 4 2 2 3 8 3" xfId="37098"/>
    <cellStyle name="표준 3 4 2 2 3 9" xfId="7038"/>
    <cellStyle name="표준 3 4 2 2 3 9 2" xfId="23778"/>
    <cellStyle name="표준 3 4 2 2 3 9 3" xfId="40498"/>
    <cellStyle name="표준 3 4 2 2 4" xfId="631"/>
    <cellStyle name="표준 3 4 2 2 4 10" xfId="10478"/>
    <cellStyle name="표준 3 4 2 2 4 10 2" xfId="27218"/>
    <cellStyle name="표준 3 4 2 2 4 10 3" xfId="43938"/>
    <cellStyle name="표준 3 4 2 2 4 11" xfId="13898"/>
    <cellStyle name="표준 3 4 2 2 4 11 2" xfId="30638"/>
    <cellStyle name="표준 3 4 2 2 4 11 3" xfId="47358"/>
    <cellStyle name="표준 3 4 2 2 4 12" xfId="17382"/>
    <cellStyle name="표준 3 4 2 2 4 13" xfId="34118"/>
    <cellStyle name="표준 3 4 2 2 4 2" xfId="851"/>
    <cellStyle name="표준 3 4 2 2 4 2 10" xfId="14118"/>
    <cellStyle name="표준 3 4 2 2 4 2 10 2" xfId="30858"/>
    <cellStyle name="표준 3 4 2 2 4 2 10 3" xfId="47578"/>
    <cellStyle name="표준 3 4 2 2 4 2 11" xfId="17602"/>
    <cellStyle name="표준 3 4 2 2 4 2 12" xfId="34338"/>
    <cellStyle name="표준 3 4 2 2 4 2 2" xfId="1318"/>
    <cellStyle name="표준 3 4 2 2 4 2 2 2" xfId="2598"/>
    <cellStyle name="표준 3 4 2 2 4 2 2 2 2" xfId="5998"/>
    <cellStyle name="표준 3 4 2 2 4 2 2 2 2 2" xfId="22738"/>
    <cellStyle name="표준 3 4 2 2 4 2 2 2 2 3" xfId="39458"/>
    <cellStyle name="표준 3 4 2 2 4 2 2 2 3" xfId="9418"/>
    <cellStyle name="표준 3 4 2 2 4 2 2 2 3 2" xfId="26158"/>
    <cellStyle name="표준 3 4 2 2 4 2 2 2 3 3" xfId="42878"/>
    <cellStyle name="표준 3 4 2 2 4 2 2 2 4" xfId="12838"/>
    <cellStyle name="표준 3 4 2 2 4 2 2 2 4 2" xfId="29578"/>
    <cellStyle name="표준 3 4 2 2 4 2 2 2 4 3" xfId="46298"/>
    <cellStyle name="표준 3 4 2 2 4 2 2 2 5" xfId="16258"/>
    <cellStyle name="표준 3 4 2 2 4 2 2 2 5 2" xfId="32998"/>
    <cellStyle name="표준 3 4 2 2 4 2 2 2 5 3" xfId="49718"/>
    <cellStyle name="표준 3 4 2 2 4 2 2 2 6" xfId="19742"/>
    <cellStyle name="표준 3 4 2 2 4 2 2 2 7" xfId="36058"/>
    <cellStyle name="표준 3 4 2 2 4 2 2 3" xfId="4718"/>
    <cellStyle name="표준 3 4 2 2 4 2 2 3 2" xfId="21458"/>
    <cellStyle name="표준 3 4 2 2 4 2 2 3 3" xfId="38178"/>
    <cellStyle name="표준 3 4 2 2 4 2 2 4" xfId="8138"/>
    <cellStyle name="표준 3 4 2 2 4 2 2 4 2" xfId="24878"/>
    <cellStyle name="표준 3 4 2 2 4 2 2 4 3" xfId="41598"/>
    <cellStyle name="표준 3 4 2 2 4 2 2 5" xfId="11558"/>
    <cellStyle name="표준 3 4 2 2 4 2 2 5 2" xfId="28298"/>
    <cellStyle name="표준 3 4 2 2 4 2 2 5 3" xfId="45018"/>
    <cellStyle name="표준 3 4 2 2 4 2 2 6" xfId="14978"/>
    <cellStyle name="표준 3 4 2 2 4 2 2 6 2" xfId="31718"/>
    <cellStyle name="표준 3 4 2 2 4 2 2 6 3" xfId="48438"/>
    <cellStyle name="표준 3 4 2 2 4 2 2 7" xfId="18462"/>
    <cellStyle name="표준 3 4 2 2 4 2 2 8" xfId="34778"/>
    <cellStyle name="표준 3 4 2 2 4 2 3" xfId="1718"/>
    <cellStyle name="표준 3 4 2 2 4 2 3 2" xfId="2998"/>
    <cellStyle name="표준 3 4 2 2 4 2 3 2 2" xfId="6398"/>
    <cellStyle name="표준 3 4 2 2 4 2 3 2 2 2" xfId="23138"/>
    <cellStyle name="표준 3 4 2 2 4 2 3 2 2 3" xfId="39858"/>
    <cellStyle name="표준 3 4 2 2 4 2 3 2 3" xfId="9818"/>
    <cellStyle name="표준 3 4 2 2 4 2 3 2 3 2" xfId="26558"/>
    <cellStyle name="표준 3 4 2 2 4 2 3 2 3 3" xfId="43278"/>
    <cellStyle name="표준 3 4 2 2 4 2 3 2 4" xfId="13238"/>
    <cellStyle name="표준 3 4 2 2 4 2 3 2 4 2" xfId="29978"/>
    <cellStyle name="표준 3 4 2 2 4 2 3 2 4 3" xfId="46698"/>
    <cellStyle name="표준 3 4 2 2 4 2 3 2 5" xfId="16658"/>
    <cellStyle name="표준 3 4 2 2 4 2 3 2 5 2" xfId="33398"/>
    <cellStyle name="표준 3 4 2 2 4 2 3 2 5 3" xfId="50118"/>
    <cellStyle name="표준 3 4 2 2 4 2 3 2 6" xfId="20142"/>
    <cellStyle name="표준 3 4 2 2 4 2 3 2 7" xfId="36458"/>
    <cellStyle name="표준 3 4 2 2 4 2 3 3" xfId="5118"/>
    <cellStyle name="표준 3 4 2 2 4 2 3 3 2" xfId="21858"/>
    <cellStyle name="표준 3 4 2 2 4 2 3 3 3" xfId="38578"/>
    <cellStyle name="표준 3 4 2 2 4 2 3 4" xfId="8538"/>
    <cellStyle name="표준 3 4 2 2 4 2 3 4 2" xfId="25278"/>
    <cellStyle name="표준 3 4 2 2 4 2 3 4 3" xfId="41998"/>
    <cellStyle name="표준 3 4 2 2 4 2 3 5" xfId="11958"/>
    <cellStyle name="표준 3 4 2 2 4 2 3 5 2" xfId="28698"/>
    <cellStyle name="표준 3 4 2 2 4 2 3 5 3" xfId="45418"/>
    <cellStyle name="표준 3 4 2 2 4 2 3 6" xfId="15378"/>
    <cellStyle name="표준 3 4 2 2 4 2 3 6 2" xfId="32118"/>
    <cellStyle name="표준 3 4 2 2 4 2 3 6 3" xfId="48838"/>
    <cellStyle name="표준 3 4 2 2 4 2 3 7" xfId="18862"/>
    <cellStyle name="표준 3 4 2 2 4 2 3 8" xfId="35178"/>
    <cellStyle name="표준 3 4 2 2 4 2 4" xfId="2138"/>
    <cellStyle name="표준 3 4 2 2 4 2 4 2" xfId="5538"/>
    <cellStyle name="표준 3 4 2 2 4 2 4 2 2" xfId="22278"/>
    <cellStyle name="표준 3 4 2 2 4 2 4 2 3" xfId="38998"/>
    <cellStyle name="표준 3 4 2 2 4 2 4 3" xfId="8958"/>
    <cellStyle name="표준 3 4 2 2 4 2 4 3 2" xfId="25698"/>
    <cellStyle name="표준 3 4 2 2 4 2 4 3 3" xfId="42418"/>
    <cellStyle name="표준 3 4 2 2 4 2 4 4" xfId="12378"/>
    <cellStyle name="표준 3 4 2 2 4 2 4 4 2" xfId="29118"/>
    <cellStyle name="표준 3 4 2 2 4 2 4 4 3" xfId="45838"/>
    <cellStyle name="표준 3 4 2 2 4 2 4 5" xfId="15798"/>
    <cellStyle name="표준 3 4 2 2 4 2 4 5 2" xfId="32538"/>
    <cellStyle name="표준 3 4 2 2 4 2 4 5 3" xfId="49258"/>
    <cellStyle name="표준 3 4 2 2 4 2 4 6" xfId="19282"/>
    <cellStyle name="표준 3 4 2 2 4 2 4 7" xfId="35598"/>
    <cellStyle name="표준 3 4 2 2 4 2 5" xfId="3458"/>
    <cellStyle name="표준 3 4 2 2 4 2 5 2" xfId="6858"/>
    <cellStyle name="표준 3 4 2 2 4 2 5 2 2" xfId="23598"/>
    <cellStyle name="표준 3 4 2 2 4 2 5 2 3" xfId="40318"/>
    <cellStyle name="표준 3 4 2 2 4 2 5 3" xfId="10278"/>
    <cellStyle name="표준 3 4 2 2 4 2 5 3 2" xfId="27018"/>
    <cellStyle name="표준 3 4 2 2 4 2 5 3 3" xfId="43738"/>
    <cellStyle name="표준 3 4 2 2 4 2 5 4" xfId="13698"/>
    <cellStyle name="표준 3 4 2 2 4 2 5 4 2" xfId="30438"/>
    <cellStyle name="표준 3 4 2 2 4 2 5 4 3" xfId="47158"/>
    <cellStyle name="표준 3 4 2 2 4 2 5 5" xfId="17118"/>
    <cellStyle name="표준 3 4 2 2 4 2 5 5 2" xfId="33858"/>
    <cellStyle name="표준 3 4 2 2 4 2 5 5 3" xfId="50578"/>
    <cellStyle name="표준 3 4 2 2 4 2 5 6" xfId="20602"/>
    <cellStyle name="표준 3 4 2 2 4 2 5 7" xfId="36918"/>
    <cellStyle name="표준 3 4 2 2 4 2 6" xfId="4278"/>
    <cellStyle name="표준 3 4 2 2 4 2 6 2" xfId="7698"/>
    <cellStyle name="표준 3 4 2 2 4 2 6 2 2" xfId="24438"/>
    <cellStyle name="표준 3 4 2 2 4 2 6 2 3" xfId="41158"/>
    <cellStyle name="표준 3 4 2 2 4 2 6 3" xfId="11118"/>
    <cellStyle name="표준 3 4 2 2 4 2 6 3 2" xfId="27858"/>
    <cellStyle name="표준 3 4 2 2 4 2 6 3 3" xfId="44578"/>
    <cellStyle name="표준 3 4 2 2 4 2 6 4" xfId="14538"/>
    <cellStyle name="표준 3 4 2 2 4 2 6 4 2" xfId="31278"/>
    <cellStyle name="표준 3 4 2 2 4 2 6 4 3" xfId="47998"/>
    <cellStyle name="표준 3 4 2 2 4 2 6 5" xfId="18022"/>
    <cellStyle name="표준 3 4 2 2 4 2 6 6" xfId="37738"/>
    <cellStyle name="표준 3 4 2 2 4 2 7" xfId="3878"/>
    <cellStyle name="표준 3 4 2 2 4 2 7 2" xfId="21018"/>
    <cellStyle name="표준 3 4 2 2 4 2 7 3" xfId="37338"/>
    <cellStyle name="표준 3 4 2 2 4 2 8" xfId="7278"/>
    <cellStyle name="표준 3 4 2 2 4 2 8 2" xfId="24018"/>
    <cellStyle name="표준 3 4 2 2 4 2 8 3" xfId="40738"/>
    <cellStyle name="표준 3 4 2 2 4 2 9" xfId="10698"/>
    <cellStyle name="표준 3 4 2 2 4 2 9 2" xfId="27438"/>
    <cellStyle name="표준 3 4 2 2 4 2 9 3" xfId="44158"/>
    <cellStyle name="표준 3 4 2 2 4 3" xfId="1158"/>
    <cellStyle name="표준 3 4 2 2 4 3 2" xfId="2438"/>
    <cellStyle name="표준 3 4 2 2 4 3 2 2" xfId="5838"/>
    <cellStyle name="표준 3 4 2 2 4 3 2 2 2" xfId="22578"/>
    <cellStyle name="표준 3 4 2 2 4 3 2 2 3" xfId="39298"/>
    <cellStyle name="표준 3 4 2 2 4 3 2 3" xfId="9258"/>
    <cellStyle name="표준 3 4 2 2 4 3 2 3 2" xfId="25998"/>
    <cellStyle name="표준 3 4 2 2 4 3 2 3 3" xfId="42718"/>
    <cellStyle name="표준 3 4 2 2 4 3 2 4" xfId="12678"/>
    <cellStyle name="표준 3 4 2 2 4 3 2 4 2" xfId="29418"/>
    <cellStyle name="표준 3 4 2 2 4 3 2 4 3" xfId="46138"/>
    <cellStyle name="표준 3 4 2 2 4 3 2 5" xfId="16098"/>
    <cellStyle name="표준 3 4 2 2 4 3 2 5 2" xfId="32838"/>
    <cellStyle name="표준 3 4 2 2 4 3 2 5 3" xfId="49558"/>
    <cellStyle name="표준 3 4 2 2 4 3 2 6" xfId="19582"/>
    <cellStyle name="표준 3 4 2 2 4 3 2 7" xfId="35898"/>
    <cellStyle name="표준 3 4 2 2 4 3 3" xfId="4558"/>
    <cellStyle name="표준 3 4 2 2 4 3 3 2" xfId="21298"/>
    <cellStyle name="표준 3 4 2 2 4 3 3 3" xfId="38018"/>
    <cellStyle name="표준 3 4 2 2 4 3 4" xfId="7978"/>
    <cellStyle name="표준 3 4 2 2 4 3 4 2" xfId="24718"/>
    <cellStyle name="표준 3 4 2 2 4 3 4 3" xfId="41438"/>
    <cellStyle name="표준 3 4 2 2 4 3 5" xfId="11398"/>
    <cellStyle name="표준 3 4 2 2 4 3 5 2" xfId="28138"/>
    <cellStyle name="표준 3 4 2 2 4 3 5 3" xfId="44858"/>
    <cellStyle name="표준 3 4 2 2 4 3 6" xfId="14818"/>
    <cellStyle name="표준 3 4 2 2 4 3 6 2" xfId="31558"/>
    <cellStyle name="표준 3 4 2 2 4 3 6 3" xfId="48278"/>
    <cellStyle name="표준 3 4 2 2 4 3 7" xfId="18302"/>
    <cellStyle name="표준 3 4 2 2 4 3 8" xfId="34618"/>
    <cellStyle name="표준 3 4 2 2 4 4" xfId="1498"/>
    <cellStyle name="표준 3 4 2 2 4 4 2" xfId="2778"/>
    <cellStyle name="표준 3 4 2 2 4 4 2 2" xfId="6178"/>
    <cellStyle name="표준 3 4 2 2 4 4 2 2 2" xfId="22918"/>
    <cellStyle name="표준 3 4 2 2 4 4 2 2 3" xfId="39638"/>
    <cellStyle name="표준 3 4 2 2 4 4 2 3" xfId="9598"/>
    <cellStyle name="표준 3 4 2 2 4 4 2 3 2" xfId="26338"/>
    <cellStyle name="표준 3 4 2 2 4 4 2 3 3" xfId="43058"/>
    <cellStyle name="표준 3 4 2 2 4 4 2 4" xfId="13018"/>
    <cellStyle name="표준 3 4 2 2 4 4 2 4 2" xfId="29758"/>
    <cellStyle name="표준 3 4 2 2 4 4 2 4 3" xfId="46478"/>
    <cellStyle name="표준 3 4 2 2 4 4 2 5" xfId="16438"/>
    <cellStyle name="표준 3 4 2 2 4 4 2 5 2" xfId="33178"/>
    <cellStyle name="표준 3 4 2 2 4 4 2 5 3" xfId="49898"/>
    <cellStyle name="표준 3 4 2 2 4 4 2 6" xfId="19922"/>
    <cellStyle name="표준 3 4 2 2 4 4 2 7" xfId="36238"/>
    <cellStyle name="표준 3 4 2 2 4 4 3" xfId="4898"/>
    <cellStyle name="표준 3 4 2 2 4 4 3 2" xfId="21638"/>
    <cellStyle name="표준 3 4 2 2 4 4 3 3" xfId="38358"/>
    <cellStyle name="표준 3 4 2 2 4 4 4" xfId="8318"/>
    <cellStyle name="표준 3 4 2 2 4 4 4 2" xfId="25058"/>
    <cellStyle name="표준 3 4 2 2 4 4 4 3" xfId="41778"/>
    <cellStyle name="표준 3 4 2 2 4 4 5" xfId="11738"/>
    <cellStyle name="표준 3 4 2 2 4 4 5 2" xfId="28478"/>
    <cellStyle name="표준 3 4 2 2 4 4 5 3" xfId="45198"/>
    <cellStyle name="표준 3 4 2 2 4 4 6" xfId="15158"/>
    <cellStyle name="표준 3 4 2 2 4 4 6 2" xfId="31898"/>
    <cellStyle name="표준 3 4 2 2 4 4 6 3" xfId="48618"/>
    <cellStyle name="표준 3 4 2 2 4 4 7" xfId="18642"/>
    <cellStyle name="표준 3 4 2 2 4 4 8" xfId="34958"/>
    <cellStyle name="표준 3 4 2 2 4 5" xfId="1918"/>
    <cellStyle name="표준 3 4 2 2 4 5 2" xfId="5318"/>
    <cellStyle name="표준 3 4 2 2 4 5 2 2" xfId="22058"/>
    <cellStyle name="표준 3 4 2 2 4 5 2 3" xfId="38778"/>
    <cellStyle name="표준 3 4 2 2 4 5 3" xfId="8738"/>
    <cellStyle name="표준 3 4 2 2 4 5 3 2" xfId="25478"/>
    <cellStyle name="표준 3 4 2 2 4 5 3 3" xfId="42198"/>
    <cellStyle name="표준 3 4 2 2 4 5 4" xfId="12158"/>
    <cellStyle name="표준 3 4 2 2 4 5 4 2" xfId="28898"/>
    <cellStyle name="표준 3 4 2 2 4 5 4 3" xfId="45618"/>
    <cellStyle name="표준 3 4 2 2 4 5 5" xfId="15578"/>
    <cellStyle name="표준 3 4 2 2 4 5 5 2" xfId="32318"/>
    <cellStyle name="표준 3 4 2 2 4 5 5 3" xfId="49038"/>
    <cellStyle name="표준 3 4 2 2 4 5 6" xfId="19062"/>
    <cellStyle name="표준 3 4 2 2 4 5 7" xfId="35378"/>
    <cellStyle name="표준 3 4 2 2 4 6" xfId="3238"/>
    <cellStyle name="표준 3 4 2 2 4 6 2" xfId="6638"/>
    <cellStyle name="표준 3 4 2 2 4 6 2 2" xfId="23378"/>
    <cellStyle name="표준 3 4 2 2 4 6 2 3" xfId="40098"/>
    <cellStyle name="표준 3 4 2 2 4 6 3" xfId="10058"/>
    <cellStyle name="표준 3 4 2 2 4 6 3 2" xfId="26798"/>
    <cellStyle name="표준 3 4 2 2 4 6 3 3" xfId="43518"/>
    <cellStyle name="표준 3 4 2 2 4 6 4" xfId="13478"/>
    <cellStyle name="표준 3 4 2 2 4 6 4 2" xfId="30218"/>
    <cellStyle name="표준 3 4 2 2 4 6 4 3" xfId="46938"/>
    <cellStyle name="표준 3 4 2 2 4 6 5" xfId="16898"/>
    <cellStyle name="표준 3 4 2 2 4 6 5 2" xfId="33638"/>
    <cellStyle name="표준 3 4 2 2 4 6 5 3" xfId="50358"/>
    <cellStyle name="표준 3 4 2 2 4 6 6" xfId="20382"/>
    <cellStyle name="표준 3 4 2 2 4 6 7" xfId="36698"/>
    <cellStyle name="표준 3 4 2 2 4 7" xfId="4058"/>
    <cellStyle name="표준 3 4 2 2 4 7 2" xfId="7478"/>
    <cellStyle name="표준 3 4 2 2 4 7 2 2" xfId="24218"/>
    <cellStyle name="표준 3 4 2 2 4 7 2 3" xfId="40938"/>
    <cellStyle name="표준 3 4 2 2 4 7 3" xfId="10898"/>
    <cellStyle name="표준 3 4 2 2 4 7 3 2" xfId="27638"/>
    <cellStyle name="표준 3 4 2 2 4 7 3 3" xfId="44358"/>
    <cellStyle name="표준 3 4 2 2 4 7 4" xfId="14318"/>
    <cellStyle name="표준 3 4 2 2 4 7 4 2" xfId="31058"/>
    <cellStyle name="표준 3 4 2 2 4 7 4 3" xfId="47778"/>
    <cellStyle name="표준 3 4 2 2 4 7 5" xfId="17802"/>
    <cellStyle name="표준 3 4 2 2 4 7 6" xfId="37518"/>
    <cellStyle name="표준 3 4 2 2 4 8" xfId="3658"/>
    <cellStyle name="표준 3 4 2 2 4 8 2" xfId="20798"/>
    <cellStyle name="표준 3 4 2 2 4 8 3" xfId="37118"/>
    <cellStyle name="표준 3 4 2 2 4 9" xfId="7058"/>
    <cellStyle name="표준 3 4 2 2 4 9 2" xfId="23798"/>
    <cellStyle name="표준 3 4 2 2 4 9 3" xfId="40518"/>
    <cellStyle name="표준 3 4 2 2 5" xfId="651"/>
    <cellStyle name="표준 3 4 2 2 5 10" xfId="10498"/>
    <cellStyle name="표준 3 4 2 2 5 10 2" xfId="27238"/>
    <cellStyle name="표준 3 4 2 2 5 10 3" xfId="43958"/>
    <cellStyle name="표준 3 4 2 2 5 11" xfId="13918"/>
    <cellStyle name="표준 3 4 2 2 5 11 2" xfId="30658"/>
    <cellStyle name="표준 3 4 2 2 5 11 3" xfId="47378"/>
    <cellStyle name="표준 3 4 2 2 5 12" xfId="17402"/>
    <cellStyle name="표준 3 4 2 2 5 13" xfId="34138"/>
    <cellStyle name="표준 3 4 2 2 5 2" xfId="871"/>
    <cellStyle name="표준 3 4 2 2 5 2 10" xfId="14138"/>
    <cellStyle name="표준 3 4 2 2 5 2 10 2" xfId="30878"/>
    <cellStyle name="표준 3 4 2 2 5 2 10 3" xfId="47598"/>
    <cellStyle name="표준 3 4 2 2 5 2 11" xfId="17622"/>
    <cellStyle name="표준 3 4 2 2 5 2 12" xfId="34358"/>
    <cellStyle name="표준 3 4 2 2 5 2 2" xfId="1338"/>
    <cellStyle name="표준 3 4 2 2 5 2 2 2" xfId="2618"/>
    <cellStyle name="표준 3 4 2 2 5 2 2 2 2" xfId="6018"/>
    <cellStyle name="표준 3 4 2 2 5 2 2 2 2 2" xfId="22758"/>
    <cellStyle name="표준 3 4 2 2 5 2 2 2 2 3" xfId="39478"/>
    <cellStyle name="표준 3 4 2 2 5 2 2 2 3" xfId="9438"/>
    <cellStyle name="표준 3 4 2 2 5 2 2 2 3 2" xfId="26178"/>
    <cellStyle name="표준 3 4 2 2 5 2 2 2 3 3" xfId="42898"/>
    <cellStyle name="표준 3 4 2 2 5 2 2 2 4" xfId="12858"/>
    <cellStyle name="표준 3 4 2 2 5 2 2 2 4 2" xfId="29598"/>
    <cellStyle name="표준 3 4 2 2 5 2 2 2 4 3" xfId="46318"/>
    <cellStyle name="표준 3 4 2 2 5 2 2 2 5" xfId="16278"/>
    <cellStyle name="표준 3 4 2 2 5 2 2 2 5 2" xfId="33018"/>
    <cellStyle name="표준 3 4 2 2 5 2 2 2 5 3" xfId="49738"/>
    <cellStyle name="표준 3 4 2 2 5 2 2 2 6" xfId="19762"/>
    <cellStyle name="표준 3 4 2 2 5 2 2 2 7" xfId="36078"/>
    <cellStyle name="표준 3 4 2 2 5 2 2 3" xfId="4738"/>
    <cellStyle name="표준 3 4 2 2 5 2 2 3 2" xfId="21478"/>
    <cellStyle name="표준 3 4 2 2 5 2 2 3 3" xfId="38198"/>
    <cellStyle name="표준 3 4 2 2 5 2 2 4" xfId="8158"/>
    <cellStyle name="표준 3 4 2 2 5 2 2 4 2" xfId="24898"/>
    <cellStyle name="표준 3 4 2 2 5 2 2 4 3" xfId="41618"/>
    <cellStyle name="표준 3 4 2 2 5 2 2 5" xfId="11578"/>
    <cellStyle name="표준 3 4 2 2 5 2 2 5 2" xfId="28318"/>
    <cellStyle name="표준 3 4 2 2 5 2 2 5 3" xfId="45038"/>
    <cellStyle name="표준 3 4 2 2 5 2 2 6" xfId="14998"/>
    <cellStyle name="표준 3 4 2 2 5 2 2 6 2" xfId="31738"/>
    <cellStyle name="표준 3 4 2 2 5 2 2 6 3" xfId="48458"/>
    <cellStyle name="표준 3 4 2 2 5 2 2 7" xfId="18482"/>
    <cellStyle name="표준 3 4 2 2 5 2 2 8" xfId="34798"/>
    <cellStyle name="표준 3 4 2 2 5 2 3" xfId="1738"/>
    <cellStyle name="표준 3 4 2 2 5 2 3 2" xfId="3018"/>
    <cellStyle name="표준 3 4 2 2 5 2 3 2 2" xfId="6418"/>
    <cellStyle name="표준 3 4 2 2 5 2 3 2 2 2" xfId="23158"/>
    <cellStyle name="표준 3 4 2 2 5 2 3 2 2 3" xfId="39878"/>
    <cellStyle name="표준 3 4 2 2 5 2 3 2 3" xfId="9838"/>
    <cellStyle name="표준 3 4 2 2 5 2 3 2 3 2" xfId="26578"/>
    <cellStyle name="표준 3 4 2 2 5 2 3 2 3 3" xfId="43298"/>
    <cellStyle name="표준 3 4 2 2 5 2 3 2 4" xfId="13258"/>
    <cellStyle name="표준 3 4 2 2 5 2 3 2 4 2" xfId="29998"/>
    <cellStyle name="표준 3 4 2 2 5 2 3 2 4 3" xfId="46718"/>
    <cellStyle name="표준 3 4 2 2 5 2 3 2 5" xfId="16678"/>
    <cellStyle name="표준 3 4 2 2 5 2 3 2 5 2" xfId="33418"/>
    <cellStyle name="표준 3 4 2 2 5 2 3 2 5 3" xfId="50138"/>
    <cellStyle name="표준 3 4 2 2 5 2 3 2 6" xfId="20162"/>
    <cellStyle name="표준 3 4 2 2 5 2 3 2 7" xfId="36478"/>
    <cellStyle name="표준 3 4 2 2 5 2 3 3" xfId="5138"/>
    <cellStyle name="표준 3 4 2 2 5 2 3 3 2" xfId="21878"/>
    <cellStyle name="표준 3 4 2 2 5 2 3 3 3" xfId="38598"/>
    <cellStyle name="표준 3 4 2 2 5 2 3 4" xfId="8558"/>
    <cellStyle name="표준 3 4 2 2 5 2 3 4 2" xfId="25298"/>
    <cellStyle name="표준 3 4 2 2 5 2 3 4 3" xfId="42018"/>
    <cellStyle name="표준 3 4 2 2 5 2 3 5" xfId="11978"/>
    <cellStyle name="표준 3 4 2 2 5 2 3 5 2" xfId="28718"/>
    <cellStyle name="표준 3 4 2 2 5 2 3 5 3" xfId="45438"/>
    <cellStyle name="표준 3 4 2 2 5 2 3 6" xfId="15398"/>
    <cellStyle name="표준 3 4 2 2 5 2 3 6 2" xfId="32138"/>
    <cellStyle name="표준 3 4 2 2 5 2 3 6 3" xfId="48858"/>
    <cellStyle name="표준 3 4 2 2 5 2 3 7" xfId="18882"/>
    <cellStyle name="표준 3 4 2 2 5 2 3 8" xfId="35198"/>
    <cellStyle name="표준 3 4 2 2 5 2 4" xfId="2158"/>
    <cellStyle name="표준 3 4 2 2 5 2 4 2" xfId="5558"/>
    <cellStyle name="표준 3 4 2 2 5 2 4 2 2" xfId="22298"/>
    <cellStyle name="표준 3 4 2 2 5 2 4 2 3" xfId="39018"/>
    <cellStyle name="표준 3 4 2 2 5 2 4 3" xfId="8978"/>
    <cellStyle name="표준 3 4 2 2 5 2 4 3 2" xfId="25718"/>
    <cellStyle name="표준 3 4 2 2 5 2 4 3 3" xfId="42438"/>
    <cellStyle name="표준 3 4 2 2 5 2 4 4" xfId="12398"/>
    <cellStyle name="표준 3 4 2 2 5 2 4 4 2" xfId="29138"/>
    <cellStyle name="표준 3 4 2 2 5 2 4 4 3" xfId="45858"/>
    <cellStyle name="표준 3 4 2 2 5 2 4 5" xfId="15818"/>
    <cellStyle name="표준 3 4 2 2 5 2 4 5 2" xfId="32558"/>
    <cellStyle name="표준 3 4 2 2 5 2 4 5 3" xfId="49278"/>
    <cellStyle name="표준 3 4 2 2 5 2 4 6" xfId="19302"/>
    <cellStyle name="표준 3 4 2 2 5 2 4 7" xfId="35618"/>
    <cellStyle name="표준 3 4 2 2 5 2 5" xfId="3478"/>
    <cellStyle name="표준 3 4 2 2 5 2 5 2" xfId="6878"/>
    <cellStyle name="표준 3 4 2 2 5 2 5 2 2" xfId="23618"/>
    <cellStyle name="표준 3 4 2 2 5 2 5 2 3" xfId="40338"/>
    <cellStyle name="표준 3 4 2 2 5 2 5 3" xfId="10298"/>
    <cellStyle name="표준 3 4 2 2 5 2 5 3 2" xfId="27038"/>
    <cellStyle name="표준 3 4 2 2 5 2 5 3 3" xfId="43758"/>
    <cellStyle name="표준 3 4 2 2 5 2 5 4" xfId="13718"/>
    <cellStyle name="표준 3 4 2 2 5 2 5 4 2" xfId="30458"/>
    <cellStyle name="표준 3 4 2 2 5 2 5 4 3" xfId="47178"/>
    <cellStyle name="표준 3 4 2 2 5 2 5 5" xfId="17138"/>
    <cellStyle name="표준 3 4 2 2 5 2 5 5 2" xfId="33878"/>
    <cellStyle name="표준 3 4 2 2 5 2 5 5 3" xfId="50598"/>
    <cellStyle name="표준 3 4 2 2 5 2 5 6" xfId="20622"/>
    <cellStyle name="표준 3 4 2 2 5 2 5 7" xfId="36938"/>
    <cellStyle name="표준 3 4 2 2 5 2 6" xfId="4298"/>
    <cellStyle name="표준 3 4 2 2 5 2 6 2" xfId="7718"/>
    <cellStyle name="표준 3 4 2 2 5 2 6 2 2" xfId="24458"/>
    <cellStyle name="표준 3 4 2 2 5 2 6 2 3" xfId="41178"/>
    <cellStyle name="표준 3 4 2 2 5 2 6 3" xfId="11138"/>
    <cellStyle name="표준 3 4 2 2 5 2 6 3 2" xfId="27878"/>
    <cellStyle name="표준 3 4 2 2 5 2 6 3 3" xfId="44598"/>
    <cellStyle name="표준 3 4 2 2 5 2 6 4" xfId="14558"/>
    <cellStyle name="표준 3 4 2 2 5 2 6 4 2" xfId="31298"/>
    <cellStyle name="표준 3 4 2 2 5 2 6 4 3" xfId="48018"/>
    <cellStyle name="표준 3 4 2 2 5 2 6 5" xfId="18042"/>
    <cellStyle name="표준 3 4 2 2 5 2 6 6" xfId="37758"/>
    <cellStyle name="표준 3 4 2 2 5 2 7" xfId="3898"/>
    <cellStyle name="표준 3 4 2 2 5 2 7 2" xfId="21038"/>
    <cellStyle name="표준 3 4 2 2 5 2 7 3" xfId="37358"/>
    <cellStyle name="표준 3 4 2 2 5 2 8" xfId="7298"/>
    <cellStyle name="표준 3 4 2 2 5 2 8 2" xfId="24038"/>
    <cellStyle name="표준 3 4 2 2 5 2 8 3" xfId="40758"/>
    <cellStyle name="표준 3 4 2 2 5 2 9" xfId="10718"/>
    <cellStyle name="표준 3 4 2 2 5 2 9 2" xfId="27458"/>
    <cellStyle name="표준 3 4 2 2 5 2 9 3" xfId="44178"/>
    <cellStyle name="표준 3 4 2 2 5 3" xfId="1178"/>
    <cellStyle name="표준 3 4 2 2 5 3 2" xfId="2458"/>
    <cellStyle name="표준 3 4 2 2 5 3 2 2" xfId="5858"/>
    <cellStyle name="표준 3 4 2 2 5 3 2 2 2" xfId="22598"/>
    <cellStyle name="표준 3 4 2 2 5 3 2 2 3" xfId="39318"/>
    <cellStyle name="표준 3 4 2 2 5 3 2 3" xfId="9278"/>
    <cellStyle name="표준 3 4 2 2 5 3 2 3 2" xfId="26018"/>
    <cellStyle name="표준 3 4 2 2 5 3 2 3 3" xfId="42738"/>
    <cellStyle name="표준 3 4 2 2 5 3 2 4" xfId="12698"/>
    <cellStyle name="표준 3 4 2 2 5 3 2 4 2" xfId="29438"/>
    <cellStyle name="표준 3 4 2 2 5 3 2 4 3" xfId="46158"/>
    <cellStyle name="표준 3 4 2 2 5 3 2 5" xfId="16118"/>
    <cellStyle name="표준 3 4 2 2 5 3 2 5 2" xfId="32858"/>
    <cellStyle name="표준 3 4 2 2 5 3 2 5 3" xfId="49578"/>
    <cellStyle name="표준 3 4 2 2 5 3 2 6" xfId="19602"/>
    <cellStyle name="표준 3 4 2 2 5 3 2 7" xfId="35918"/>
    <cellStyle name="표준 3 4 2 2 5 3 3" xfId="4578"/>
    <cellStyle name="표준 3 4 2 2 5 3 3 2" xfId="21318"/>
    <cellStyle name="표준 3 4 2 2 5 3 3 3" xfId="38038"/>
    <cellStyle name="표준 3 4 2 2 5 3 4" xfId="7998"/>
    <cellStyle name="표준 3 4 2 2 5 3 4 2" xfId="24738"/>
    <cellStyle name="표준 3 4 2 2 5 3 4 3" xfId="41458"/>
    <cellStyle name="표준 3 4 2 2 5 3 5" xfId="11418"/>
    <cellStyle name="표준 3 4 2 2 5 3 5 2" xfId="28158"/>
    <cellStyle name="표준 3 4 2 2 5 3 5 3" xfId="44878"/>
    <cellStyle name="표준 3 4 2 2 5 3 6" xfId="14838"/>
    <cellStyle name="표준 3 4 2 2 5 3 6 2" xfId="31578"/>
    <cellStyle name="표준 3 4 2 2 5 3 6 3" xfId="48298"/>
    <cellStyle name="표준 3 4 2 2 5 3 7" xfId="18322"/>
    <cellStyle name="표준 3 4 2 2 5 3 8" xfId="34638"/>
    <cellStyle name="표준 3 4 2 2 5 4" xfId="1518"/>
    <cellStyle name="표준 3 4 2 2 5 4 2" xfId="2798"/>
    <cellStyle name="표준 3 4 2 2 5 4 2 2" xfId="6198"/>
    <cellStyle name="표준 3 4 2 2 5 4 2 2 2" xfId="22938"/>
    <cellStyle name="표준 3 4 2 2 5 4 2 2 3" xfId="39658"/>
    <cellStyle name="표준 3 4 2 2 5 4 2 3" xfId="9618"/>
    <cellStyle name="표준 3 4 2 2 5 4 2 3 2" xfId="26358"/>
    <cellStyle name="표준 3 4 2 2 5 4 2 3 3" xfId="43078"/>
    <cellStyle name="표준 3 4 2 2 5 4 2 4" xfId="13038"/>
    <cellStyle name="표준 3 4 2 2 5 4 2 4 2" xfId="29778"/>
    <cellStyle name="표준 3 4 2 2 5 4 2 4 3" xfId="46498"/>
    <cellStyle name="표준 3 4 2 2 5 4 2 5" xfId="16458"/>
    <cellStyle name="표준 3 4 2 2 5 4 2 5 2" xfId="33198"/>
    <cellStyle name="표준 3 4 2 2 5 4 2 5 3" xfId="49918"/>
    <cellStyle name="표준 3 4 2 2 5 4 2 6" xfId="19942"/>
    <cellStyle name="표준 3 4 2 2 5 4 2 7" xfId="36258"/>
    <cellStyle name="표준 3 4 2 2 5 4 3" xfId="4918"/>
    <cellStyle name="표준 3 4 2 2 5 4 3 2" xfId="21658"/>
    <cellStyle name="표준 3 4 2 2 5 4 3 3" xfId="38378"/>
    <cellStyle name="표준 3 4 2 2 5 4 4" xfId="8338"/>
    <cellStyle name="표준 3 4 2 2 5 4 4 2" xfId="25078"/>
    <cellStyle name="표준 3 4 2 2 5 4 4 3" xfId="41798"/>
    <cellStyle name="표준 3 4 2 2 5 4 5" xfId="11758"/>
    <cellStyle name="표준 3 4 2 2 5 4 5 2" xfId="28498"/>
    <cellStyle name="표준 3 4 2 2 5 4 5 3" xfId="45218"/>
    <cellStyle name="표준 3 4 2 2 5 4 6" xfId="15178"/>
    <cellStyle name="표준 3 4 2 2 5 4 6 2" xfId="31918"/>
    <cellStyle name="표준 3 4 2 2 5 4 6 3" xfId="48638"/>
    <cellStyle name="표준 3 4 2 2 5 4 7" xfId="18662"/>
    <cellStyle name="표준 3 4 2 2 5 4 8" xfId="34978"/>
    <cellStyle name="표준 3 4 2 2 5 5" xfId="1938"/>
    <cellStyle name="표준 3 4 2 2 5 5 2" xfId="5338"/>
    <cellStyle name="표준 3 4 2 2 5 5 2 2" xfId="22078"/>
    <cellStyle name="표준 3 4 2 2 5 5 2 3" xfId="38798"/>
    <cellStyle name="표준 3 4 2 2 5 5 3" xfId="8758"/>
    <cellStyle name="표준 3 4 2 2 5 5 3 2" xfId="25498"/>
    <cellStyle name="표준 3 4 2 2 5 5 3 3" xfId="42218"/>
    <cellStyle name="표준 3 4 2 2 5 5 4" xfId="12178"/>
    <cellStyle name="표준 3 4 2 2 5 5 4 2" xfId="28918"/>
    <cellStyle name="표준 3 4 2 2 5 5 4 3" xfId="45638"/>
    <cellStyle name="표준 3 4 2 2 5 5 5" xfId="15598"/>
    <cellStyle name="표준 3 4 2 2 5 5 5 2" xfId="32338"/>
    <cellStyle name="표준 3 4 2 2 5 5 5 3" xfId="49058"/>
    <cellStyle name="표준 3 4 2 2 5 5 6" xfId="19082"/>
    <cellStyle name="표준 3 4 2 2 5 5 7" xfId="35398"/>
    <cellStyle name="표준 3 4 2 2 5 6" xfId="3258"/>
    <cellStyle name="표준 3 4 2 2 5 6 2" xfId="6658"/>
    <cellStyle name="표준 3 4 2 2 5 6 2 2" xfId="23398"/>
    <cellStyle name="표준 3 4 2 2 5 6 2 3" xfId="40118"/>
    <cellStyle name="표준 3 4 2 2 5 6 3" xfId="10078"/>
    <cellStyle name="표준 3 4 2 2 5 6 3 2" xfId="26818"/>
    <cellStyle name="표준 3 4 2 2 5 6 3 3" xfId="43538"/>
    <cellStyle name="표준 3 4 2 2 5 6 4" xfId="13498"/>
    <cellStyle name="표준 3 4 2 2 5 6 4 2" xfId="30238"/>
    <cellStyle name="표준 3 4 2 2 5 6 4 3" xfId="46958"/>
    <cellStyle name="표준 3 4 2 2 5 6 5" xfId="16918"/>
    <cellStyle name="표준 3 4 2 2 5 6 5 2" xfId="33658"/>
    <cellStyle name="표준 3 4 2 2 5 6 5 3" xfId="50378"/>
    <cellStyle name="표준 3 4 2 2 5 6 6" xfId="20402"/>
    <cellStyle name="표준 3 4 2 2 5 6 7" xfId="36718"/>
    <cellStyle name="표준 3 4 2 2 5 7" xfId="4078"/>
    <cellStyle name="표준 3 4 2 2 5 7 2" xfId="7498"/>
    <cellStyle name="표준 3 4 2 2 5 7 2 2" xfId="24238"/>
    <cellStyle name="표준 3 4 2 2 5 7 2 3" xfId="40958"/>
    <cellStyle name="표준 3 4 2 2 5 7 3" xfId="10918"/>
    <cellStyle name="표준 3 4 2 2 5 7 3 2" xfId="27658"/>
    <cellStyle name="표준 3 4 2 2 5 7 3 3" xfId="44378"/>
    <cellStyle name="표준 3 4 2 2 5 7 4" xfId="14338"/>
    <cellStyle name="표준 3 4 2 2 5 7 4 2" xfId="31078"/>
    <cellStyle name="표준 3 4 2 2 5 7 4 3" xfId="47798"/>
    <cellStyle name="표준 3 4 2 2 5 7 5" xfId="17822"/>
    <cellStyle name="표준 3 4 2 2 5 7 6" xfId="37538"/>
    <cellStyle name="표준 3 4 2 2 5 8" xfId="3678"/>
    <cellStyle name="표준 3 4 2 2 5 8 2" xfId="20818"/>
    <cellStyle name="표준 3 4 2 2 5 8 3" xfId="37138"/>
    <cellStyle name="표준 3 4 2 2 5 9" xfId="7078"/>
    <cellStyle name="표준 3 4 2 2 5 9 2" xfId="23818"/>
    <cellStyle name="표준 3 4 2 2 5 9 3" xfId="40538"/>
    <cellStyle name="표준 3 4 2 2 6" xfId="671"/>
    <cellStyle name="표준 3 4 2 2 6 10" xfId="10518"/>
    <cellStyle name="표준 3 4 2 2 6 10 2" xfId="27258"/>
    <cellStyle name="표준 3 4 2 2 6 10 3" xfId="43978"/>
    <cellStyle name="표준 3 4 2 2 6 11" xfId="13938"/>
    <cellStyle name="표준 3 4 2 2 6 11 2" xfId="30678"/>
    <cellStyle name="표준 3 4 2 2 6 11 3" xfId="47398"/>
    <cellStyle name="표준 3 4 2 2 6 12" xfId="17422"/>
    <cellStyle name="표준 3 4 2 2 6 13" xfId="34158"/>
    <cellStyle name="표준 3 4 2 2 6 2" xfId="891"/>
    <cellStyle name="표준 3 4 2 2 6 2 10" xfId="14158"/>
    <cellStyle name="표준 3 4 2 2 6 2 10 2" xfId="30898"/>
    <cellStyle name="표준 3 4 2 2 6 2 10 3" xfId="47618"/>
    <cellStyle name="표준 3 4 2 2 6 2 11" xfId="17642"/>
    <cellStyle name="표준 3 4 2 2 6 2 12" xfId="34378"/>
    <cellStyle name="표준 3 4 2 2 6 2 2" xfId="1358"/>
    <cellStyle name="표준 3 4 2 2 6 2 2 2" xfId="2638"/>
    <cellStyle name="표준 3 4 2 2 6 2 2 2 2" xfId="6038"/>
    <cellStyle name="표준 3 4 2 2 6 2 2 2 2 2" xfId="22778"/>
    <cellStyle name="표준 3 4 2 2 6 2 2 2 2 3" xfId="39498"/>
    <cellStyle name="표준 3 4 2 2 6 2 2 2 3" xfId="9458"/>
    <cellStyle name="표준 3 4 2 2 6 2 2 2 3 2" xfId="26198"/>
    <cellStyle name="표준 3 4 2 2 6 2 2 2 3 3" xfId="42918"/>
    <cellStyle name="표준 3 4 2 2 6 2 2 2 4" xfId="12878"/>
    <cellStyle name="표준 3 4 2 2 6 2 2 2 4 2" xfId="29618"/>
    <cellStyle name="표준 3 4 2 2 6 2 2 2 4 3" xfId="46338"/>
    <cellStyle name="표준 3 4 2 2 6 2 2 2 5" xfId="16298"/>
    <cellStyle name="표준 3 4 2 2 6 2 2 2 5 2" xfId="33038"/>
    <cellStyle name="표준 3 4 2 2 6 2 2 2 5 3" xfId="49758"/>
    <cellStyle name="표준 3 4 2 2 6 2 2 2 6" xfId="19782"/>
    <cellStyle name="표준 3 4 2 2 6 2 2 2 7" xfId="36098"/>
    <cellStyle name="표준 3 4 2 2 6 2 2 3" xfId="4758"/>
    <cellStyle name="표준 3 4 2 2 6 2 2 3 2" xfId="21498"/>
    <cellStyle name="표준 3 4 2 2 6 2 2 3 3" xfId="38218"/>
    <cellStyle name="표준 3 4 2 2 6 2 2 4" xfId="8178"/>
    <cellStyle name="표준 3 4 2 2 6 2 2 4 2" xfId="24918"/>
    <cellStyle name="표준 3 4 2 2 6 2 2 4 3" xfId="41638"/>
    <cellStyle name="표준 3 4 2 2 6 2 2 5" xfId="11598"/>
    <cellStyle name="표준 3 4 2 2 6 2 2 5 2" xfId="28338"/>
    <cellStyle name="표준 3 4 2 2 6 2 2 5 3" xfId="45058"/>
    <cellStyle name="표준 3 4 2 2 6 2 2 6" xfId="15018"/>
    <cellStyle name="표준 3 4 2 2 6 2 2 6 2" xfId="31758"/>
    <cellStyle name="표준 3 4 2 2 6 2 2 6 3" xfId="48478"/>
    <cellStyle name="표준 3 4 2 2 6 2 2 7" xfId="18502"/>
    <cellStyle name="표준 3 4 2 2 6 2 2 8" xfId="34818"/>
    <cellStyle name="표준 3 4 2 2 6 2 3" xfId="1758"/>
    <cellStyle name="표준 3 4 2 2 6 2 3 2" xfId="3038"/>
    <cellStyle name="표준 3 4 2 2 6 2 3 2 2" xfId="6438"/>
    <cellStyle name="표준 3 4 2 2 6 2 3 2 2 2" xfId="23178"/>
    <cellStyle name="표준 3 4 2 2 6 2 3 2 2 3" xfId="39898"/>
    <cellStyle name="표준 3 4 2 2 6 2 3 2 3" xfId="9858"/>
    <cellStyle name="표준 3 4 2 2 6 2 3 2 3 2" xfId="26598"/>
    <cellStyle name="표준 3 4 2 2 6 2 3 2 3 3" xfId="43318"/>
    <cellStyle name="표준 3 4 2 2 6 2 3 2 4" xfId="13278"/>
    <cellStyle name="표준 3 4 2 2 6 2 3 2 4 2" xfId="30018"/>
    <cellStyle name="표준 3 4 2 2 6 2 3 2 4 3" xfId="46738"/>
    <cellStyle name="표준 3 4 2 2 6 2 3 2 5" xfId="16698"/>
    <cellStyle name="표준 3 4 2 2 6 2 3 2 5 2" xfId="33438"/>
    <cellStyle name="표준 3 4 2 2 6 2 3 2 5 3" xfId="50158"/>
    <cellStyle name="표준 3 4 2 2 6 2 3 2 6" xfId="20182"/>
    <cellStyle name="표준 3 4 2 2 6 2 3 2 7" xfId="36498"/>
    <cellStyle name="표준 3 4 2 2 6 2 3 3" xfId="5158"/>
    <cellStyle name="표준 3 4 2 2 6 2 3 3 2" xfId="21898"/>
    <cellStyle name="표준 3 4 2 2 6 2 3 3 3" xfId="38618"/>
    <cellStyle name="표준 3 4 2 2 6 2 3 4" xfId="8578"/>
    <cellStyle name="표준 3 4 2 2 6 2 3 4 2" xfId="25318"/>
    <cellStyle name="표준 3 4 2 2 6 2 3 4 3" xfId="42038"/>
    <cellStyle name="표준 3 4 2 2 6 2 3 5" xfId="11998"/>
    <cellStyle name="표준 3 4 2 2 6 2 3 5 2" xfId="28738"/>
    <cellStyle name="표준 3 4 2 2 6 2 3 5 3" xfId="45458"/>
    <cellStyle name="표준 3 4 2 2 6 2 3 6" xfId="15418"/>
    <cellStyle name="표준 3 4 2 2 6 2 3 6 2" xfId="32158"/>
    <cellStyle name="표준 3 4 2 2 6 2 3 6 3" xfId="48878"/>
    <cellStyle name="표준 3 4 2 2 6 2 3 7" xfId="18902"/>
    <cellStyle name="표준 3 4 2 2 6 2 3 8" xfId="35218"/>
    <cellStyle name="표준 3 4 2 2 6 2 4" xfId="2178"/>
    <cellStyle name="표준 3 4 2 2 6 2 4 2" xfId="5578"/>
    <cellStyle name="표준 3 4 2 2 6 2 4 2 2" xfId="22318"/>
    <cellStyle name="표준 3 4 2 2 6 2 4 2 3" xfId="39038"/>
    <cellStyle name="표준 3 4 2 2 6 2 4 3" xfId="8998"/>
    <cellStyle name="표준 3 4 2 2 6 2 4 3 2" xfId="25738"/>
    <cellStyle name="표준 3 4 2 2 6 2 4 3 3" xfId="42458"/>
    <cellStyle name="표준 3 4 2 2 6 2 4 4" xfId="12418"/>
    <cellStyle name="표준 3 4 2 2 6 2 4 4 2" xfId="29158"/>
    <cellStyle name="표준 3 4 2 2 6 2 4 4 3" xfId="45878"/>
    <cellStyle name="표준 3 4 2 2 6 2 4 5" xfId="15838"/>
    <cellStyle name="표준 3 4 2 2 6 2 4 5 2" xfId="32578"/>
    <cellStyle name="표준 3 4 2 2 6 2 4 5 3" xfId="49298"/>
    <cellStyle name="표준 3 4 2 2 6 2 4 6" xfId="19322"/>
    <cellStyle name="표준 3 4 2 2 6 2 4 7" xfId="35638"/>
    <cellStyle name="표준 3 4 2 2 6 2 5" xfId="3498"/>
    <cellStyle name="표준 3 4 2 2 6 2 5 2" xfId="6898"/>
    <cellStyle name="표준 3 4 2 2 6 2 5 2 2" xfId="23638"/>
    <cellStyle name="표준 3 4 2 2 6 2 5 2 3" xfId="40358"/>
    <cellStyle name="표준 3 4 2 2 6 2 5 3" xfId="10318"/>
    <cellStyle name="표준 3 4 2 2 6 2 5 3 2" xfId="27058"/>
    <cellStyle name="표준 3 4 2 2 6 2 5 3 3" xfId="43778"/>
    <cellStyle name="표준 3 4 2 2 6 2 5 4" xfId="13738"/>
    <cellStyle name="표준 3 4 2 2 6 2 5 4 2" xfId="30478"/>
    <cellStyle name="표준 3 4 2 2 6 2 5 4 3" xfId="47198"/>
    <cellStyle name="표준 3 4 2 2 6 2 5 5" xfId="17158"/>
    <cellStyle name="표준 3 4 2 2 6 2 5 5 2" xfId="33898"/>
    <cellStyle name="표준 3 4 2 2 6 2 5 5 3" xfId="50618"/>
    <cellStyle name="표준 3 4 2 2 6 2 5 6" xfId="20642"/>
    <cellStyle name="표준 3 4 2 2 6 2 5 7" xfId="36958"/>
    <cellStyle name="표준 3 4 2 2 6 2 6" xfId="4318"/>
    <cellStyle name="표준 3 4 2 2 6 2 6 2" xfId="7738"/>
    <cellStyle name="표준 3 4 2 2 6 2 6 2 2" xfId="24478"/>
    <cellStyle name="표준 3 4 2 2 6 2 6 2 3" xfId="41198"/>
    <cellStyle name="표준 3 4 2 2 6 2 6 3" xfId="11158"/>
    <cellStyle name="표준 3 4 2 2 6 2 6 3 2" xfId="27898"/>
    <cellStyle name="표준 3 4 2 2 6 2 6 3 3" xfId="44618"/>
    <cellStyle name="표준 3 4 2 2 6 2 6 4" xfId="14578"/>
    <cellStyle name="표준 3 4 2 2 6 2 6 4 2" xfId="31318"/>
    <cellStyle name="표준 3 4 2 2 6 2 6 4 3" xfId="48038"/>
    <cellStyle name="표준 3 4 2 2 6 2 6 5" xfId="18062"/>
    <cellStyle name="표준 3 4 2 2 6 2 6 6" xfId="37778"/>
    <cellStyle name="표준 3 4 2 2 6 2 7" xfId="3918"/>
    <cellStyle name="표준 3 4 2 2 6 2 7 2" xfId="21058"/>
    <cellStyle name="표준 3 4 2 2 6 2 7 3" xfId="37378"/>
    <cellStyle name="표준 3 4 2 2 6 2 8" xfId="7318"/>
    <cellStyle name="표준 3 4 2 2 6 2 8 2" xfId="24058"/>
    <cellStyle name="표준 3 4 2 2 6 2 8 3" xfId="40778"/>
    <cellStyle name="표준 3 4 2 2 6 2 9" xfId="10738"/>
    <cellStyle name="표준 3 4 2 2 6 2 9 2" xfId="27478"/>
    <cellStyle name="표준 3 4 2 2 6 2 9 3" xfId="44198"/>
    <cellStyle name="표준 3 4 2 2 6 3" xfId="1198"/>
    <cellStyle name="표준 3 4 2 2 6 3 2" xfId="2478"/>
    <cellStyle name="표준 3 4 2 2 6 3 2 2" xfId="5878"/>
    <cellStyle name="표준 3 4 2 2 6 3 2 2 2" xfId="22618"/>
    <cellStyle name="표준 3 4 2 2 6 3 2 2 3" xfId="39338"/>
    <cellStyle name="표준 3 4 2 2 6 3 2 3" xfId="9298"/>
    <cellStyle name="표준 3 4 2 2 6 3 2 3 2" xfId="26038"/>
    <cellStyle name="표준 3 4 2 2 6 3 2 3 3" xfId="42758"/>
    <cellStyle name="표준 3 4 2 2 6 3 2 4" xfId="12718"/>
    <cellStyle name="표준 3 4 2 2 6 3 2 4 2" xfId="29458"/>
    <cellStyle name="표준 3 4 2 2 6 3 2 4 3" xfId="46178"/>
    <cellStyle name="표준 3 4 2 2 6 3 2 5" xfId="16138"/>
    <cellStyle name="표준 3 4 2 2 6 3 2 5 2" xfId="32878"/>
    <cellStyle name="표준 3 4 2 2 6 3 2 5 3" xfId="49598"/>
    <cellStyle name="표준 3 4 2 2 6 3 2 6" xfId="19622"/>
    <cellStyle name="표준 3 4 2 2 6 3 2 7" xfId="35938"/>
    <cellStyle name="표준 3 4 2 2 6 3 3" xfId="4598"/>
    <cellStyle name="표준 3 4 2 2 6 3 3 2" xfId="21338"/>
    <cellStyle name="표준 3 4 2 2 6 3 3 3" xfId="38058"/>
    <cellStyle name="표준 3 4 2 2 6 3 4" xfId="8018"/>
    <cellStyle name="표준 3 4 2 2 6 3 4 2" xfId="24758"/>
    <cellStyle name="표준 3 4 2 2 6 3 4 3" xfId="41478"/>
    <cellStyle name="표준 3 4 2 2 6 3 5" xfId="11438"/>
    <cellStyle name="표준 3 4 2 2 6 3 5 2" xfId="28178"/>
    <cellStyle name="표준 3 4 2 2 6 3 5 3" xfId="44898"/>
    <cellStyle name="표준 3 4 2 2 6 3 6" xfId="14858"/>
    <cellStyle name="표준 3 4 2 2 6 3 6 2" xfId="31598"/>
    <cellStyle name="표준 3 4 2 2 6 3 6 3" xfId="48318"/>
    <cellStyle name="표준 3 4 2 2 6 3 7" xfId="18342"/>
    <cellStyle name="표준 3 4 2 2 6 3 8" xfId="34658"/>
    <cellStyle name="표준 3 4 2 2 6 4" xfId="1538"/>
    <cellStyle name="표준 3 4 2 2 6 4 2" xfId="2818"/>
    <cellStyle name="표준 3 4 2 2 6 4 2 2" xfId="6218"/>
    <cellStyle name="표준 3 4 2 2 6 4 2 2 2" xfId="22958"/>
    <cellStyle name="표준 3 4 2 2 6 4 2 2 3" xfId="39678"/>
    <cellStyle name="표준 3 4 2 2 6 4 2 3" xfId="9638"/>
    <cellStyle name="표준 3 4 2 2 6 4 2 3 2" xfId="26378"/>
    <cellStyle name="표준 3 4 2 2 6 4 2 3 3" xfId="43098"/>
    <cellStyle name="표준 3 4 2 2 6 4 2 4" xfId="13058"/>
    <cellStyle name="표준 3 4 2 2 6 4 2 4 2" xfId="29798"/>
    <cellStyle name="표준 3 4 2 2 6 4 2 4 3" xfId="46518"/>
    <cellStyle name="표준 3 4 2 2 6 4 2 5" xfId="16478"/>
    <cellStyle name="표준 3 4 2 2 6 4 2 5 2" xfId="33218"/>
    <cellStyle name="표준 3 4 2 2 6 4 2 5 3" xfId="49938"/>
    <cellStyle name="표준 3 4 2 2 6 4 2 6" xfId="19962"/>
    <cellStyle name="표준 3 4 2 2 6 4 2 7" xfId="36278"/>
    <cellStyle name="표준 3 4 2 2 6 4 3" xfId="4938"/>
    <cellStyle name="표준 3 4 2 2 6 4 3 2" xfId="21678"/>
    <cellStyle name="표준 3 4 2 2 6 4 3 3" xfId="38398"/>
    <cellStyle name="표준 3 4 2 2 6 4 4" xfId="8358"/>
    <cellStyle name="표준 3 4 2 2 6 4 4 2" xfId="25098"/>
    <cellStyle name="표준 3 4 2 2 6 4 4 3" xfId="41818"/>
    <cellStyle name="표준 3 4 2 2 6 4 5" xfId="11778"/>
    <cellStyle name="표준 3 4 2 2 6 4 5 2" xfId="28518"/>
    <cellStyle name="표준 3 4 2 2 6 4 5 3" xfId="45238"/>
    <cellStyle name="표준 3 4 2 2 6 4 6" xfId="15198"/>
    <cellStyle name="표준 3 4 2 2 6 4 6 2" xfId="31938"/>
    <cellStyle name="표준 3 4 2 2 6 4 6 3" xfId="48658"/>
    <cellStyle name="표준 3 4 2 2 6 4 7" xfId="18682"/>
    <cellStyle name="표준 3 4 2 2 6 4 8" xfId="34998"/>
    <cellStyle name="표준 3 4 2 2 6 5" xfId="1958"/>
    <cellStyle name="표준 3 4 2 2 6 5 2" xfId="5358"/>
    <cellStyle name="표준 3 4 2 2 6 5 2 2" xfId="22098"/>
    <cellStyle name="표준 3 4 2 2 6 5 2 3" xfId="38818"/>
    <cellStyle name="표준 3 4 2 2 6 5 3" xfId="8778"/>
    <cellStyle name="표준 3 4 2 2 6 5 3 2" xfId="25518"/>
    <cellStyle name="표준 3 4 2 2 6 5 3 3" xfId="42238"/>
    <cellStyle name="표준 3 4 2 2 6 5 4" xfId="12198"/>
    <cellStyle name="표준 3 4 2 2 6 5 4 2" xfId="28938"/>
    <cellStyle name="표준 3 4 2 2 6 5 4 3" xfId="45658"/>
    <cellStyle name="표준 3 4 2 2 6 5 5" xfId="15618"/>
    <cellStyle name="표준 3 4 2 2 6 5 5 2" xfId="32358"/>
    <cellStyle name="표준 3 4 2 2 6 5 5 3" xfId="49078"/>
    <cellStyle name="표준 3 4 2 2 6 5 6" xfId="19102"/>
    <cellStyle name="표준 3 4 2 2 6 5 7" xfId="35418"/>
    <cellStyle name="표준 3 4 2 2 6 6" xfId="3278"/>
    <cellStyle name="표준 3 4 2 2 6 6 2" xfId="6678"/>
    <cellStyle name="표준 3 4 2 2 6 6 2 2" xfId="23418"/>
    <cellStyle name="표준 3 4 2 2 6 6 2 3" xfId="40138"/>
    <cellStyle name="표준 3 4 2 2 6 6 3" xfId="10098"/>
    <cellStyle name="표준 3 4 2 2 6 6 3 2" xfId="26838"/>
    <cellStyle name="표준 3 4 2 2 6 6 3 3" xfId="43558"/>
    <cellStyle name="표준 3 4 2 2 6 6 4" xfId="13518"/>
    <cellStyle name="표준 3 4 2 2 6 6 4 2" xfId="30258"/>
    <cellStyle name="표준 3 4 2 2 6 6 4 3" xfId="46978"/>
    <cellStyle name="표준 3 4 2 2 6 6 5" xfId="16938"/>
    <cellStyle name="표준 3 4 2 2 6 6 5 2" xfId="33678"/>
    <cellStyle name="표준 3 4 2 2 6 6 5 3" xfId="50398"/>
    <cellStyle name="표준 3 4 2 2 6 6 6" xfId="20422"/>
    <cellStyle name="표준 3 4 2 2 6 6 7" xfId="36738"/>
    <cellStyle name="표준 3 4 2 2 6 7" xfId="4098"/>
    <cellStyle name="표준 3 4 2 2 6 7 2" xfId="7518"/>
    <cellStyle name="표준 3 4 2 2 6 7 2 2" xfId="24258"/>
    <cellStyle name="표준 3 4 2 2 6 7 2 3" xfId="40978"/>
    <cellStyle name="표준 3 4 2 2 6 7 3" xfId="10938"/>
    <cellStyle name="표준 3 4 2 2 6 7 3 2" xfId="27678"/>
    <cellStyle name="표준 3 4 2 2 6 7 3 3" xfId="44398"/>
    <cellStyle name="표준 3 4 2 2 6 7 4" xfId="14358"/>
    <cellStyle name="표준 3 4 2 2 6 7 4 2" xfId="31098"/>
    <cellStyle name="표준 3 4 2 2 6 7 4 3" xfId="47818"/>
    <cellStyle name="표준 3 4 2 2 6 7 5" xfId="17842"/>
    <cellStyle name="표준 3 4 2 2 6 7 6" xfId="37558"/>
    <cellStyle name="표준 3 4 2 2 6 8" xfId="3698"/>
    <cellStyle name="표준 3 4 2 2 6 8 2" xfId="20838"/>
    <cellStyle name="표준 3 4 2 2 6 8 3" xfId="37158"/>
    <cellStyle name="표준 3 4 2 2 6 9" xfId="7098"/>
    <cellStyle name="표준 3 4 2 2 6 9 2" xfId="23838"/>
    <cellStyle name="표준 3 4 2 2 6 9 3" xfId="40558"/>
    <cellStyle name="표준 3 4 2 2 7" xfId="711"/>
    <cellStyle name="표준 3 4 2 2 7 10" xfId="10558"/>
    <cellStyle name="표준 3 4 2 2 7 10 2" xfId="27298"/>
    <cellStyle name="표준 3 4 2 2 7 10 3" xfId="44018"/>
    <cellStyle name="표준 3 4 2 2 7 11" xfId="13978"/>
    <cellStyle name="표준 3 4 2 2 7 11 2" xfId="30718"/>
    <cellStyle name="표준 3 4 2 2 7 11 3" xfId="47438"/>
    <cellStyle name="표준 3 4 2 2 7 12" xfId="17462"/>
    <cellStyle name="표준 3 4 2 2 7 13" xfId="34198"/>
    <cellStyle name="표준 3 4 2 2 7 2" xfId="931"/>
    <cellStyle name="표준 3 4 2 2 7 2 10" xfId="14198"/>
    <cellStyle name="표준 3 4 2 2 7 2 10 2" xfId="30938"/>
    <cellStyle name="표준 3 4 2 2 7 2 10 3" xfId="47658"/>
    <cellStyle name="표준 3 4 2 2 7 2 11" xfId="17682"/>
    <cellStyle name="표준 3 4 2 2 7 2 12" xfId="34418"/>
    <cellStyle name="표준 3 4 2 2 7 2 2" xfId="1398"/>
    <cellStyle name="표준 3 4 2 2 7 2 2 2" xfId="2678"/>
    <cellStyle name="표준 3 4 2 2 7 2 2 2 2" xfId="6078"/>
    <cellStyle name="표준 3 4 2 2 7 2 2 2 2 2" xfId="22818"/>
    <cellStyle name="표준 3 4 2 2 7 2 2 2 2 3" xfId="39538"/>
    <cellStyle name="표준 3 4 2 2 7 2 2 2 3" xfId="9498"/>
    <cellStyle name="표준 3 4 2 2 7 2 2 2 3 2" xfId="26238"/>
    <cellStyle name="표준 3 4 2 2 7 2 2 2 3 3" xfId="42958"/>
    <cellStyle name="표준 3 4 2 2 7 2 2 2 4" xfId="12918"/>
    <cellStyle name="표준 3 4 2 2 7 2 2 2 4 2" xfId="29658"/>
    <cellStyle name="표준 3 4 2 2 7 2 2 2 4 3" xfId="46378"/>
    <cellStyle name="표준 3 4 2 2 7 2 2 2 5" xfId="16338"/>
    <cellStyle name="표준 3 4 2 2 7 2 2 2 5 2" xfId="33078"/>
    <cellStyle name="표준 3 4 2 2 7 2 2 2 5 3" xfId="49798"/>
    <cellStyle name="표준 3 4 2 2 7 2 2 2 6" xfId="19822"/>
    <cellStyle name="표준 3 4 2 2 7 2 2 2 7" xfId="36138"/>
    <cellStyle name="표준 3 4 2 2 7 2 2 3" xfId="4798"/>
    <cellStyle name="표준 3 4 2 2 7 2 2 3 2" xfId="21538"/>
    <cellStyle name="표준 3 4 2 2 7 2 2 3 3" xfId="38258"/>
    <cellStyle name="표준 3 4 2 2 7 2 2 4" xfId="8218"/>
    <cellStyle name="표준 3 4 2 2 7 2 2 4 2" xfId="24958"/>
    <cellStyle name="표준 3 4 2 2 7 2 2 4 3" xfId="41678"/>
    <cellStyle name="표준 3 4 2 2 7 2 2 5" xfId="11638"/>
    <cellStyle name="표준 3 4 2 2 7 2 2 5 2" xfId="28378"/>
    <cellStyle name="표준 3 4 2 2 7 2 2 5 3" xfId="45098"/>
    <cellStyle name="표준 3 4 2 2 7 2 2 6" xfId="15058"/>
    <cellStyle name="표준 3 4 2 2 7 2 2 6 2" xfId="31798"/>
    <cellStyle name="표준 3 4 2 2 7 2 2 6 3" xfId="48518"/>
    <cellStyle name="표준 3 4 2 2 7 2 2 7" xfId="18542"/>
    <cellStyle name="표준 3 4 2 2 7 2 2 8" xfId="34858"/>
    <cellStyle name="표준 3 4 2 2 7 2 3" xfId="1798"/>
    <cellStyle name="표준 3 4 2 2 7 2 3 2" xfId="3078"/>
    <cellStyle name="표준 3 4 2 2 7 2 3 2 2" xfId="6478"/>
    <cellStyle name="표준 3 4 2 2 7 2 3 2 2 2" xfId="23218"/>
    <cellStyle name="표준 3 4 2 2 7 2 3 2 2 3" xfId="39938"/>
    <cellStyle name="표준 3 4 2 2 7 2 3 2 3" xfId="9898"/>
    <cellStyle name="표준 3 4 2 2 7 2 3 2 3 2" xfId="26638"/>
    <cellStyle name="표준 3 4 2 2 7 2 3 2 3 3" xfId="43358"/>
    <cellStyle name="표준 3 4 2 2 7 2 3 2 4" xfId="13318"/>
    <cellStyle name="표준 3 4 2 2 7 2 3 2 4 2" xfId="30058"/>
    <cellStyle name="표준 3 4 2 2 7 2 3 2 4 3" xfId="46778"/>
    <cellStyle name="표준 3 4 2 2 7 2 3 2 5" xfId="16738"/>
    <cellStyle name="표준 3 4 2 2 7 2 3 2 5 2" xfId="33478"/>
    <cellStyle name="표준 3 4 2 2 7 2 3 2 5 3" xfId="50198"/>
    <cellStyle name="표준 3 4 2 2 7 2 3 2 6" xfId="20222"/>
    <cellStyle name="표준 3 4 2 2 7 2 3 2 7" xfId="36538"/>
    <cellStyle name="표준 3 4 2 2 7 2 3 3" xfId="5198"/>
    <cellStyle name="표준 3 4 2 2 7 2 3 3 2" xfId="21938"/>
    <cellStyle name="표준 3 4 2 2 7 2 3 3 3" xfId="38658"/>
    <cellStyle name="표준 3 4 2 2 7 2 3 4" xfId="8618"/>
    <cellStyle name="표준 3 4 2 2 7 2 3 4 2" xfId="25358"/>
    <cellStyle name="표준 3 4 2 2 7 2 3 4 3" xfId="42078"/>
    <cellStyle name="표준 3 4 2 2 7 2 3 5" xfId="12038"/>
    <cellStyle name="표준 3 4 2 2 7 2 3 5 2" xfId="28778"/>
    <cellStyle name="표준 3 4 2 2 7 2 3 5 3" xfId="45498"/>
    <cellStyle name="표준 3 4 2 2 7 2 3 6" xfId="15458"/>
    <cellStyle name="표준 3 4 2 2 7 2 3 6 2" xfId="32198"/>
    <cellStyle name="표준 3 4 2 2 7 2 3 6 3" xfId="48918"/>
    <cellStyle name="표준 3 4 2 2 7 2 3 7" xfId="18942"/>
    <cellStyle name="표준 3 4 2 2 7 2 3 8" xfId="35258"/>
    <cellStyle name="표준 3 4 2 2 7 2 4" xfId="2218"/>
    <cellStyle name="표준 3 4 2 2 7 2 4 2" xfId="5618"/>
    <cellStyle name="표준 3 4 2 2 7 2 4 2 2" xfId="22358"/>
    <cellStyle name="표준 3 4 2 2 7 2 4 2 3" xfId="39078"/>
    <cellStyle name="표준 3 4 2 2 7 2 4 3" xfId="9038"/>
    <cellStyle name="표준 3 4 2 2 7 2 4 3 2" xfId="25778"/>
    <cellStyle name="표준 3 4 2 2 7 2 4 3 3" xfId="42498"/>
    <cellStyle name="표준 3 4 2 2 7 2 4 4" xfId="12458"/>
    <cellStyle name="표준 3 4 2 2 7 2 4 4 2" xfId="29198"/>
    <cellStyle name="표준 3 4 2 2 7 2 4 4 3" xfId="45918"/>
    <cellStyle name="표준 3 4 2 2 7 2 4 5" xfId="15878"/>
    <cellStyle name="표준 3 4 2 2 7 2 4 5 2" xfId="32618"/>
    <cellStyle name="표준 3 4 2 2 7 2 4 5 3" xfId="49338"/>
    <cellStyle name="표준 3 4 2 2 7 2 4 6" xfId="19362"/>
    <cellStyle name="표준 3 4 2 2 7 2 4 7" xfId="35678"/>
    <cellStyle name="표준 3 4 2 2 7 2 5" xfId="3538"/>
    <cellStyle name="표준 3 4 2 2 7 2 5 2" xfId="6938"/>
    <cellStyle name="표준 3 4 2 2 7 2 5 2 2" xfId="23678"/>
    <cellStyle name="표준 3 4 2 2 7 2 5 2 3" xfId="40398"/>
    <cellStyle name="표준 3 4 2 2 7 2 5 3" xfId="10358"/>
    <cellStyle name="표준 3 4 2 2 7 2 5 3 2" xfId="27098"/>
    <cellStyle name="표준 3 4 2 2 7 2 5 3 3" xfId="43818"/>
    <cellStyle name="표준 3 4 2 2 7 2 5 4" xfId="13778"/>
    <cellStyle name="표준 3 4 2 2 7 2 5 4 2" xfId="30518"/>
    <cellStyle name="표준 3 4 2 2 7 2 5 4 3" xfId="47238"/>
    <cellStyle name="표준 3 4 2 2 7 2 5 5" xfId="17198"/>
    <cellStyle name="표준 3 4 2 2 7 2 5 5 2" xfId="33938"/>
    <cellStyle name="표준 3 4 2 2 7 2 5 5 3" xfId="50658"/>
    <cellStyle name="표준 3 4 2 2 7 2 5 6" xfId="20682"/>
    <cellStyle name="표준 3 4 2 2 7 2 5 7" xfId="36998"/>
    <cellStyle name="표준 3 4 2 2 7 2 6" xfId="4358"/>
    <cellStyle name="표준 3 4 2 2 7 2 6 2" xfId="7778"/>
    <cellStyle name="표준 3 4 2 2 7 2 6 2 2" xfId="24518"/>
    <cellStyle name="표준 3 4 2 2 7 2 6 2 3" xfId="41238"/>
    <cellStyle name="표준 3 4 2 2 7 2 6 3" xfId="11198"/>
    <cellStyle name="표준 3 4 2 2 7 2 6 3 2" xfId="27938"/>
    <cellStyle name="표준 3 4 2 2 7 2 6 3 3" xfId="44658"/>
    <cellStyle name="표준 3 4 2 2 7 2 6 4" xfId="14618"/>
    <cellStyle name="표준 3 4 2 2 7 2 6 4 2" xfId="31358"/>
    <cellStyle name="표준 3 4 2 2 7 2 6 4 3" xfId="48078"/>
    <cellStyle name="표준 3 4 2 2 7 2 6 5" xfId="18102"/>
    <cellStyle name="표준 3 4 2 2 7 2 6 6" xfId="37818"/>
    <cellStyle name="표준 3 4 2 2 7 2 7" xfId="3958"/>
    <cellStyle name="표준 3 4 2 2 7 2 7 2" xfId="21098"/>
    <cellStyle name="표준 3 4 2 2 7 2 7 3" xfId="37418"/>
    <cellStyle name="표준 3 4 2 2 7 2 8" xfId="7358"/>
    <cellStyle name="표준 3 4 2 2 7 2 8 2" xfId="24098"/>
    <cellStyle name="표준 3 4 2 2 7 2 8 3" xfId="40818"/>
    <cellStyle name="표준 3 4 2 2 7 2 9" xfId="10778"/>
    <cellStyle name="표준 3 4 2 2 7 2 9 2" xfId="27518"/>
    <cellStyle name="표준 3 4 2 2 7 2 9 3" xfId="44238"/>
    <cellStyle name="표준 3 4 2 2 7 3" xfId="1238"/>
    <cellStyle name="표준 3 4 2 2 7 3 2" xfId="2518"/>
    <cellStyle name="표준 3 4 2 2 7 3 2 2" xfId="5918"/>
    <cellStyle name="표준 3 4 2 2 7 3 2 2 2" xfId="22658"/>
    <cellStyle name="표준 3 4 2 2 7 3 2 2 3" xfId="39378"/>
    <cellStyle name="표준 3 4 2 2 7 3 2 3" xfId="9338"/>
    <cellStyle name="표준 3 4 2 2 7 3 2 3 2" xfId="26078"/>
    <cellStyle name="표준 3 4 2 2 7 3 2 3 3" xfId="42798"/>
    <cellStyle name="표준 3 4 2 2 7 3 2 4" xfId="12758"/>
    <cellStyle name="표준 3 4 2 2 7 3 2 4 2" xfId="29498"/>
    <cellStyle name="표준 3 4 2 2 7 3 2 4 3" xfId="46218"/>
    <cellStyle name="표준 3 4 2 2 7 3 2 5" xfId="16178"/>
    <cellStyle name="표준 3 4 2 2 7 3 2 5 2" xfId="32918"/>
    <cellStyle name="표준 3 4 2 2 7 3 2 5 3" xfId="49638"/>
    <cellStyle name="표준 3 4 2 2 7 3 2 6" xfId="19662"/>
    <cellStyle name="표준 3 4 2 2 7 3 2 7" xfId="35978"/>
    <cellStyle name="표준 3 4 2 2 7 3 3" xfId="4638"/>
    <cellStyle name="표준 3 4 2 2 7 3 3 2" xfId="21378"/>
    <cellStyle name="표준 3 4 2 2 7 3 3 3" xfId="38098"/>
    <cellStyle name="표준 3 4 2 2 7 3 4" xfId="8058"/>
    <cellStyle name="표준 3 4 2 2 7 3 4 2" xfId="24798"/>
    <cellStyle name="표준 3 4 2 2 7 3 4 3" xfId="41518"/>
    <cellStyle name="표준 3 4 2 2 7 3 5" xfId="11478"/>
    <cellStyle name="표준 3 4 2 2 7 3 5 2" xfId="28218"/>
    <cellStyle name="표준 3 4 2 2 7 3 5 3" xfId="44938"/>
    <cellStyle name="표준 3 4 2 2 7 3 6" xfId="14898"/>
    <cellStyle name="표준 3 4 2 2 7 3 6 2" xfId="31638"/>
    <cellStyle name="표준 3 4 2 2 7 3 6 3" xfId="48358"/>
    <cellStyle name="표준 3 4 2 2 7 3 7" xfId="18382"/>
    <cellStyle name="표준 3 4 2 2 7 3 8" xfId="34698"/>
    <cellStyle name="표준 3 4 2 2 7 4" xfId="1578"/>
    <cellStyle name="표준 3 4 2 2 7 4 2" xfId="2858"/>
    <cellStyle name="표준 3 4 2 2 7 4 2 2" xfId="6258"/>
    <cellStyle name="표준 3 4 2 2 7 4 2 2 2" xfId="22998"/>
    <cellStyle name="표준 3 4 2 2 7 4 2 2 3" xfId="39718"/>
    <cellStyle name="표준 3 4 2 2 7 4 2 3" xfId="9678"/>
    <cellStyle name="표준 3 4 2 2 7 4 2 3 2" xfId="26418"/>
    <cellStyle name="표준 3 4 2 2 7 4 2 3 3" xfId="43138"/>
    <cellStyle name="표준 3 4 2 2 7 4 2 4" xfId="13098"/>
    <cellStyle name="표준 3 4 2 2 7 4 2 4 2" xfId="29838"/>
    <cellStyle name="표준 3 4 2 2 7 4 2 4 3" xfId="46558"/>
    <cellStyle name="표준 3 4 2 2 7 4 2 5" xfId="16518"/>
    <cellStyle name="표준 3 4 2 2 7 4 2 5 2" xfId="33258"/>
    <cellStyle name="표준 3 4 2 2 7 4 2 5 3" xfId="49978"/>
    <cellStyle name="표준 3 4 2 2 7 4 2 6" xfId="20002"/>
    <cellStyle name="표준 3 4 2 2 7 4 2 7" xfId="36318"/>
    <cellStyle name="표준 3 4 2 2 7 4 3" xfId="4978"/>
    <cellStyle name="표준 3 4 2 2 7 4 3 2" xfId="21718"/>
    <cellStyle name="표준 3 4 2 2 7 4 3 3" xfId="38438"/>
    <cellStyle name="표준 3 4 2 2 7 4 4" xfId="8398"/>
    <cellStyle name="표준 3 4 2 2 7 4 4 2" xfId="25138"/>
    <cellStyle name="표준 3 4 2 2 7 4 4 3" xfId="41858"/>
    <cellStyle name="표준 3 4 2 2 7 4 5" xfId="11818"/>
    <cellStyle name="표준 3 4 2 2 7 4 5 2" xfId="28558"/>
    <cellStyle name="표준 3 4 2 2 7 4 5 3" xfId="45278"/>
    <cellStyle name="표준 3 4 2 2 7 4 6" xfId="15238"/>
    <cellStyle name="표준 3 4 2 2 7 4 6 2" xfId="31978"/>
    <cellStyle name="표준 3 4 2 2 7 4 6 3" xfId="48698"/>
    <cellStyle name="표준 3 4 2 2 7 4 7" xfId="18722"/>
    <cellStyle name="표준 3 4 2 2 7 4 8" xfId="35038"/>
    <cellStyle name="표준 3 4 2 2 7 5" xfId="1998"/>
    <cellStyle name="표준 3 4 2 2 7 5 2" xfId="5398"/>
    <cellStyle name="표준 3 4 2 2 7 5 2 2" xfId="22138"/>
    <cellStyle name="표준 3 4 2 2 7 5 2 3" xfId="38858"/>
    <cellStyle name="표준 3 4 2 2 7 5 3" xfId="8818"/>
    <cellStyle name="표준 3 4 2 2 7 5 3 2" xfId="25558"/>
    <cellStyle name="표준 3 4 2 2 7 5 3 3" xfId="42278"/>
    <cellStyle name="표준 3 4 2 2 7 5 4" xfId="12238"/>
    <cellStyle name="표준 3 4 2 2 7 5 4 2" xfId="28978"/>
    <cellStyle name="표준 3 4 2 2 7 5 4 3" xfId="45698"/>
    <cellStyle name="표준 3 4 2 2 7 5 5" xfId="15658"/>
    <cellStyle name="표준 3 4 2 2 7 5 5 2" xfId="32398"/>
    <cellStyle name="표준 3 4 2 2 7 5 5 3" xfId="49118"/>
    <cellStyle name="표준 3 4 2 2 7 5 6" xfId="19142"/>
    <cellStyle name="표준 3 4 2 2 7 5 7" xfId="35458"/>
    <cellStyle name="표준 3 4 2 2 7 6" xfId="3318"/>
    <cellStyle name="표준 3 4 2 2 7 6 2" xfId="6718"/>
    <cellStyle name="표준 3 4 2 2 7 6 2 2" xfId="23458"/>
    <cellStyle name="표준 3 4 2 2 7 6 2 3" xfId="40178"/>
    <cellStyle name="표준 3 4 2 2 7 6 3" xfId="10138"/>
    <cellStyle name="표준 3 4 2 2 7 6 3 2" xfId="26878"/>
    <cellStyle name="표준 3 4 2 2 7 6 3 3" xfId="43598"/>
    <cellStyle name="표준 3 4 2 2 7 6 4" xfId="13558"/>
    <cellStyle name="표준 3 4 2 2 7 6 4 2" xfId="30298"/>
    <cellStyle name="표준 3 4 2 2 7 6 4 3" xfId="47018"/>
    <cellStyle name="표준 3 4 2 2 7 6 5" xfId="16978"/>
    <cellStyle name="표준 3 4 2 2 7 6 5 2" xfId="33718"/>
    <cellStyle name="표준 3 4 2 2 7 6 5 3" xfId="50438"/>
    <cellStyle name="표준 3 4 2 2 7 6 6" xfId="20462"/>
    <cellStyle name="표준 3 4 2 2 7 6 7" xfId="36778"/>
    <cellStyle name="표준 3 4 2 2 7 7" xfId="4138"/>
    <cellStyle name="표준 3 4 2 2 7 7 2" xfId="7558"/>
    <cellStyle name="표준 3 4 2 2 7 7 2 2" xfId="24298"/>
    <cellStyle name="표준 3 4 2 2 7 7 2 3" xfId="41018"/>
    <cellStyle name="표준 3 4 2 2 7 7 3" xfId="10978"/>
    <cellStyle name="표준 3 4 2 2 7 7 3 2" xfId="27718"/>
    <cellStyle name="표준 3 4 2 2 7 7 3 3" xfId="44438"/>
    <cellStyle name="표준 3 4 2 2 7 7 4" xfId="14398"/>
    <cellStyle name="표준 3 4 2 2 7 7 4 2" xfId="31138"/>
    <cellStyle name="표준 3 4 2 2 7 7 4 3" xfId="47858"/>
    <cellStyle name="표준 3 4 2 2 7 7 5" xfId="17882"/>
    <cellStyle name="표준 3 4 2 2 7 7 6" xfId="37598"/>
    <cellStyle name="표준 3 4 2 2 7 8" xfId="3738"/>
    <cellStyle name="표준 3 4 2 2 7 8 2" xfId="20878"/>
    <cellStyle name="표준 3 4 2 2 7 8 3" xfId="37198"/>
    <cellStyle name="표준 3 4 2 2 7 9" xfId="7138"/>
    <cellStyle name="표준 3 4 2 2 7 9 2" xfId="23878"/>
    <cellStyle name="표준 3 4 2 2 7 9 3" xfId="40598"/>
    <cellStyle name="표준 3 4 2 2 8" xfId="751"/>
    <cellStyle name="표준 3 4 2 2 8 10" xfId="14018"/>
    <cellStyle name="표준 3 4 2 2 8 10 2" xfId="30758"/>
    <cellStyle name="표준 3 4 2 2 8 10 3" xfId="47478"/>
    <cellStyle name="표준 3 4 2 2 8 11" xfId="17502"/>
    <cellStyle name="표준 3 4 2 2 8 12" xfId="34238"/>
    <cellStyle name="표준 3 4 2 2 8 2" xfId="1278"/>
    <cellStyle name="표준 3 4 2 2 8 2 2" xfId="2558"/>
    <cellStyle name="표준 3 4 2 2 8 2 2 2" xfId="5958"/>
    <cellStyle name="표준 3 4 2 2 8 2 2 2 2" xfId="22698"/>
    <cellStyle name="표준 3 4 2 2 8 2 2 2 3" xfId="39418"/>
    <cellStyle name="표준 3 4 2 2 8 2 2 3" xfId="9378"/>
    <cellStyle name="표준 3 4 2 2 8 2 2 3 2" xfId="26118"/>
    <cellStyle name="표준 3 4 2 2 8 2 2 3 3" xfId="42838"/>
    <cellStyle name="표준 3 4 2 2 8 2 2 4" xfId="12798"/>
    <cellStyle name="표준 3 4 2 2 8 2 2 4 2" xfId="29538"/>
    <cellStyle name="표준 3 4 2 2 8 2 2 4 3" xfId="46258"/>
    <cellStyle name="표준 3 4 2 2 8 2 2 5" xfId="16218"/>
    <cellStyle name="표준 3 4 2 2 8 2 2 5 2" xfId="32958"/>
    <cellStyle name="표준 3 4 2 2 8 2 2 5 3" xfId="49678"/>
    <cellStyle name="표준 3 4 2 2 8 2 2 6" xfId="19702"/>
    <cellStyle name="표준 3 4 2 2 8 2 2 7" xfId="36018"/>
    <cellStyle name="표준 3 4 2 2 8 2 3" xfId="4678"/>
    <cellStyle name="표준 3 4 2 2 8 2 3 2" xfId="21418"/>
    <cellStyle name="표준 3 4 2 2 8 2 3 3" xfId="38138"/>
    <cellStyle name="표준 3 4 2 2 8 2 4" xfId="8098"/>
    <cellStyle name="표준 3 4 2 2 8 2 4 2" xfId="24838"/>
    <cellStyle name="표준 3 4 2 2 8 2 4 3" xfId="41558"/>
    <cellStyle name="표준 3 4 2 2 8 2 5" xfId="11518"/>
    <cellStyle name="표준 3 4 2 2 8 2 5 2" xfId="28258"/>
    <cellStyle name="표준 3 4 2 2 8 2 5 3" xfId="44978"/>
    <cellStyle name="표준 3 4 2 2 8 2 6" xfId="14938"/>
    <cellStyle name="표준 3 4 2 2 8 2 6 2" xfId="31678"/>
    <cellStyle name="표준 3 4 2 2 8 2 6 3" xfId="48398"/>
    <cellStyle name="표준 3 4 2 2 8 2 7" xfId="18422"/>
    <cellStyle name="표준 3 4 2 2 8 2 8" xfId="34738"/>
    <cellStyle name="표준 3 4 2 2 8 3" xfId="1618"/>
    <cellStyle name="표준 3 4 2 2 8 3 2" xfId="2898"/>
    <cellStyle name="표준 3 4 2 2 8 3 2 2" xfId="6298"/>
    <cellStyle name="표준 3 4 2 2 8 3 2 2 2" xfId="23038"/>
    <cellStyle name="표준 3 4 2 2 8 3 2 2 3" xfId="39758"/>
    <cellStyle name="표준 3 4 2 2 8 3 2 3" xfId="9718"/>
    <cellStyle name="표준 3 4 2 2 8 3 2 3 2" xfId="26458"/>
    <cellStyle name="표준 3 4 2 2 8 3 2 3 3" xfId="43178"/>
    <cellStyle name="표준 3 4 2 2 8 3 2 4" xfId="13138"/>
    <cellStyle name="표준 3 4 2 2 8 3 2 4 2" xfId="29878"/>
    <cellStyle name="표준 3 4 2 2 8 3 2 4 3" xfId="46598"/>
    <cellStyle name="표준 3 4 2 2 8 3 2 5" xfId="16558"/>
    <cellStyle name="표준 3 4 2 2 8 3 2 5 2" xfId="33298"/>
    <cellStyle name="표준 3 4 2 2 8 3 2 5 3" xfId="50018"/>
    <cellStyle name="표준 3 4 2 2 8 3 2 6" xfId="20042"/>
    <cellStyle name="표준 3 4 2 2 8 3 2 7" xfId="36358"/>
    <cellStyle name="표준 3 4 2 2 8 3 3" xfId="5018"/>
    <cellStyle name="표준 3 4 2 2 8 3 3 2" xfId="21758"/>
    <cellStyle name="표준 3 4 2 2 8 3 3 3" xfId="38478"/>
    <cellStyle name="표준 3 4 2 2 8 3 4" xfId="8438"/>
    <cellStyle name="표준 3 4 2 2 8 3 4 2" xfId="25178"/>
    <cellStyle name="표준 3 4 2 2 8 3 4 3" xfId="41898"/>
    <cellStyle name="표준 3 4 2 2 8 3 5" xfId="11858"/>
    <cellStyle name="표준 3 4 2 2 8 3 5 2" xfId="28598"/>
    <cellStyle name="표준 3 4 2 2 8 3 5 3" xfId="45318"/>
    <cellStyle name="표준 3 4 2 2 8 3 6" xfId="15278"/>
    <cellStyle name="표준 3 4 2 2 8 3 6 2" xfId="32018"/>
    <cellStyle name="표준 3 4 2 2 8 3 6 3" xfId="48738"/>
    <cellStyle name="표준 3 4 2 2 8 3 7" xfId="18762"/>
    <cellStyle name="표준 3 4 2 2 8 3 8" xfId="35078"/>
    <cellStyle name="표준 3 4 2 2 8 4" xfId="2038"/>
    <cellStyle name="표준 3 4 2 2 8 4 2" xfId="5438"/>
    <cellStyle name="표준 3 4 2 2 8 4 2 2" xfId="22178"/>
    <cellStyle name="표준 3 4 2 2 8 4 2 3" xfId="38898"/>
    <cellStyle name="표준 3 4 2 2 8 4 3" xfId="8858"/>
    <cellStyle name="표준 3 4 2 2 8 4 3 2" xfId="25598"/>
    <cellStyle name="표준 3 4 2 2 8 4 3 3" xfId="42318"/>
    <cellStyle name="표준 3 4 2 2 8 4 4" xfId="12278"/>
    <cellStyle name="표준 3 4 2 2 8 4 4 2" xfId="29018"/>
    <cellStyle name="표준 3 4 2 2 8 4 4 3" xfId="45738"/>
    <cellStyle name="표준 3 4 2 2 8 4 5" xfId="15698"/>
    <cellStyle name="표준 3 4 2 2 8 4 5 2" xfId="32438"/>
    <cellStyle name="표준 3 4 2 2 8 4 5 3" xfId="49158"/>
    <cellStyle name="표준 3 4 2 2 8 4 6" xfId="19182"/>
    <cellStyle name="표준 3 4 2 2 8 4 7" xfId="35498"/>
    <cellStyle name="표준 3 4 2 2 8 5" xfId="3358"/>
    <cellStyle name="표준 3 4 2 2 8 5 2" xfId="6758"/>
    <cellStyle name="표준 3 4 2 2 8 5 2 2" xfId="23498"/>
    <cellStyle name="표준 3 4 2 2 8 5 2 3" xfId="40218"/>
    <cellStyle name="표준 3 4 2 2 8 5 3" xfId="10178"/>
    <cellStyle name="표준 3 4 2 2 8 5 3 2" xfId="26918"/>
    <cellStyle name="표준 3 4 2 2 8 5 3 3" xfId="43638"/>
    <cellStyle name="표준 3 4 2 2 8 5 4" xfId="13598"/>
    <cellStyle name="표준 3 4 2 2 8 5 4 2" xfId="30338"/>
    <cellStyle name="표준 3 4 2 2 8 5 4 3" xfId="47058"/>
    <cellStyle name="표준 3 4 2 2 8 5 5" xfId="17018"/>
    <cellStyle name="표준 3 4 2 2 8 5 5 2" xfId="33758"/>
    <cellStyle name="표준 3 4 2 2 8 5 5 3" xfId="50478"/>
    <cellStyle name="표준 3 4 2 2 8 5 6" xfId="20502"/>
    <cellStyle name="표준 3 4 2 2 8 5 7" xfId="36818"/>
    <cellStyle name="표준 3 4 2 2 8 6" xfId="4178"/>
    <cellStyle name="표준 3 4 2 2 8 6 2" xfId="7598"/>
    <cellStyle name="표준 3 4 2 2 8 6 2 2" xfId="24338"/>
    <cellStyle name="표준 3 4 2 2 8 6 2 3" xfId="41058"/>
    <cellStyle name="표준 3 4 2 2 8 6 3" xfId="11018"/>
    <cellStyle name="표준 3 4 2 2 8 6 3 2" xfId="27758"/>
    <cellStyle name="표준 3 4 2 2 8 6 3 3" xfId="44478"/>
    <cellStyle name="표준 3 4 2 2 8 6 4" xfId="14438"/>
    <cellStyle name="표준 3 4 2 2 8 6 4 2" xfId="31178"/>
    <cellStyle name="표준 3 4 2 2 8 6 4 3" xfId="47898"/>
    <cellStyle name="표준 3 4 2 2 8 6 5" xfId="17922"/>
    <cellStyle name="표준 3 4 2 2 8 6 6" xfId="37638"/>
    <cellStyle name="표준 3 4 2 2 8 7" xfId="3778"/>
    <cellStyle name="표준 3 4 2 2 8 7 2" xfId="20918"/>
    <cellStyle name="표준 3 4 2 2 8 7 3" xfId="37238"/>
    <cellStyle name="표준 3 4 2 2 8 8" xfId="7178"/>
    <cellStyle name="표준 3 4 2 2 8 8 2" xfId="23918"/>
    <cellStyle name="표준 3 4 2 2 8 8 3" xfId="40638"/>
    <cellStyle name="표준 3 4 2 2 8 9" xfId="10598"/>
    <cellStyle name="표준 3 4 2 2 8 9 2" xfId="27338"/>
    <cellStyle name="표준 3 4 2 2 8 9 3" xfId="44058"/>
    <cellStyle name="표준 3 4 2 2 9" xfId="791"/>
    <cellStyle name="표준 3 4 2 2 9 10" xfId="14058"/>
    <cellStyle name="표준 3 4 2 2 9 10 2" xfId="30798"/>
    <cellStyle name="표준 3 4 2 2 9 10 3" xfId="47518"/>
    <cellStyle name="표준 3 4 2 2 9 11" xfId="17542"/>
    <cellStyle name="표준 3 4 2 2 9 12" xfId="34278"/>
    <cellStyle name="표준 3 4 2 2 9 2" xfId="1098"/>
    <cellStyle name="표준 3 4 2 2 9 2 2" xfId="2378"/>
    <cellStyle name="표준 3 4 2 2 9 2 2 2" xfId="5778"/>
    <cellStyle name="표준 3 4 2 2 9 2 2 2 2" xfId="22518"/>
    <cellStyle name="표준 3 4 2 2 9 2 2 2 3" xfId="39238"/>
    <cellStyle name="표준 3 4 2 2 9 2 2 3" xfId="9198"/>
    <cellStyle name="표준 3 4 2 2 9 2 2 3 2" xfId="25938"/>
    <cellStyle name="표준 3 4 2 2 9 2 2 3 3" xfId="42658"/>
    <cellStyle name="표준 3 4 2 2 9 2 2 4" xfId="12618"/>
    <cellStyle name="표준 3 4 2 2 9 2 2 4 2" xfId="29358"/>
    <cellStyle name="표준 3 4 2 2 9 2 2 4 3" xfId="46078"/>
    <cellStyle name="표준 3 4 2 2 9 2 2 5" xfId="16038"/>
    <cellStyle name="표준 3 4 2 2 9 2 2 5 2" xfId="32778"/>
    <cellStyle name="표준 3 4 2 2 9 2 2 5 3" xfId="49498"/>
    <cellStyle name="표준 3 4 2 2 9 2 2 6" xfId="19522"/>
    <cellStyle name="표준 3 4 2 2 9 2 2 7" xfId="35838"/>
    <cellStyle name="표준 3 4 2 2 9 2 3" xfId="4498"/>
    <cellStyle name="표준 3 4 2 2 9 2 3 2" xfId="21238"/>
    <cellStyle name="표준 3 4 2 2 9 2 3 3" xfId="37958"/>
    <cellStyle name="표준 3 4 2 2 9 2 4" xfId="7918"/>
    <cellStyle name="표준 3 4 2 2 9 2 4 2" xfId="24658"/>
    <cellStyle name="표준 3 4 2 2 9 2 4 3" xfId="41378"/>
    <cellStyle name="표준 3 4 2 2 9 2 5" xfId="11338"/>
    <cellStyle name="표준 3 4 2 2 9 2 5 2" xfId="28078"/>
    <cellStyle name="표준 3 4 2 2 9 2 5 3" xfId="44798"/>
    <cellStyle name="표준 3 4 2 2 9 2 6" xfId="14758"/>
    <cellStyle name="표준 3 4 2 2 9 2 6 2" xfId="31498"/>
    <cellStyle name="표준 3 4 2 2 9 2 6 3" xfId="48218"/>
    <cellStyle name="표준 3 4 2 2 9 2 7" xfId="18242"/>
    <cellStyle name="표준 3 4 2 2 9 2 8" xfId="34558"/>
    <cellStyle name="표준 3 4 2 2 9 3" xfId="1658"/>
    <cellStyle name="표준 3 4 2 2 9 3 2" xfId="2938"/>
    <cellStyle name="표준 3 4 2 2 9 3 2 2" xfId="6338"/>
    <cellStyle name="표준 3 4 2 2 9 3 2 2 2" xfId="23078"/>
    <cellStyle name="표준 3 4 2 2 9 3 2 2 3" xfId="39798"/>
    <cellStyle name="표준 3 4 2 2 9 3 2 3" xfId="9758"/>
    <cellStyle name="표준 3 4 2 2 9 3 2 3 2" xfId="26498"/>
    <cellStyle name="표준 3 4 2 2 9 3 2 3 3" xfId="43218"/>
    <cellStyle name="표준 3 4 2 2 9 3 2 4" xfId="13178"/>
    <cellStyle name="표준 3 4 2 2 9 3 2 4 2" xfId="29918"/>
    <cellStyle name="표준 3 4 2 2 9 3 2 4 3" xfId="46638"/>
    <cellStyle name="표준 3 4 2 2 9 3 2 5" xfId="16598"/>
    <cellStyle name="표준 3 4 2 2 9 3 2 5 2" xfId="33338"/>
    <cellStyle name="표준 3 4 2 2 9 3 2 5 3" xfId="50058"/>
    <cellStyle name="표준 3 4 2 2 9 3 2 6" xfId="20082"/>
    <cellStyle name="표준 3 4 2 2 9 3 2 7" xfId="36398"/>
    <cellStyle name="표준 3 4 2 2 9 3 3" xfId="5058"/>
    <cellStyle name="표준 3 4 2 2 9 3 3 2" xfId="21798"/>
    <cellStyle name="표준 3 4 2 2 9 3 3 3" xfId="38518"/>
    <cellStyle name="표준 3 4 2 2 9 3 4" xfId="8478"/>
    <cellStyle name="표준 3 4 2 2 9 3 4 2" xfId="25218"/>
    <cellStyle name="표준 3 4 2 2 9 3 4 3" xfId="41938"/>
    <cellStyle name="표준 3 4 2 2 9 3 5" xfId="11898"/>
    <cellStyle name="표준 3 4 2 2 9 3 5 2" xfId="28638"/>
    <cellStyle name="표준 3 4 2 2 9 3 5 3" xfId="45358"/>
    <cellStyle name="표준 3 4 2 2 9 3 6" xfId="15318"/>
    <cellStyle name="표준 3 4 2 2 9 3 6 2" xfId="32058"/>
    <cellStyle name="표준 3 4 2 2 9 3 6 3" xfId="48778"/>
    <cellStyle name="표준 3 4 2 2 9 3 7" xfId="18802"/>
    <cellStyle name="표준 3 4 2 2 9 3 8" xfId="35118"/>
    <cellStyle name="표준 3 4 2 2 9 4" xfId="2078"/>
    <cellStyle name="표준 3 4 2 2 9 4 2" xfId="5478"/>
    <cellStyle name="표준 3 4 2 2 9 4 2 2" xfId="22218"/>
    <cellStyle name="표준 3 4 2 2 9 4 2 3" xfId="38938"/>
    <cellStyle name="표준 3 4 2 2 9 4 3" xfId="8898"/>
    <cellStyle name="표준 3 4 2 2 9 4 3 2" xfId="25638"/>
    <cellStyle name="표준 3 4 2 2 9 4 3 3" xfId="42358"/>
    <cellStyle name="표준 3 4 2 2 9 4 4" xfId="12318"/>
    <cellStyle name="표준 3 4 2 2 9 4 4 2" xfId="29058"/>
    <cellStyle name="표준 3 4 2 2 9 4 4 3" xfId="45778"/>
    <cellStyle name="표준 3 4 2 2 9 4 5" xfId="15738"/>
    <cellStyle name="표준 3 4 2 2 9 4 5 2" xfId="32478"/>
    <cellStyle name="표준 3 4 2 2 9 4 5 3" xfId="49198"/>
    <cellStyle name="표준 3 4 2 2 9 4 6" xfId="19222"/>
    <cellStyle name="표준 3 4 2 2 9 4 7" xfId="35538"/>
    <cellStyle name="표준 3 4 2 2 9 5" xfId="3398"/>
    <cellStyle name="표준 3 4 2 2 9 5 2" xfId="6798"/>
    <cellStyle name="표준 3 4 2 2 9 5 2 2" xfId="23538"/>
    <cellStyle name="표준 3 4 2 2 9 5 2 3" xfId="40258"/>
    <cellStyle name="표준 3 4 2 2 9 5 3" xfId="10218"/>
    <cellStyle name="표준 3 4 2 2 9 5 3 2" xfId="26958"/>
    <cellStyle name="표준 3 4 2 2 9 5 3 3" xfId="43678"/>
    <cellStyle name="표준 3 4 2 2 9 5 4" xfId="13638"/>
    <cellStyle name="표준 3 4 2 2 9 5 4 2" xfId="30378"/>
    <cellStyle name="표준 3 4 2 2 9 5 4 3" xfId="47098"/>
    <cellStyle name="표준 3 4 2 2 9 5 5" xfId="17058"/>
    <cellStyle name="표준 3 4 2 2 9 5 5 2" xfId="33798"/>
    <cellStyle name="표준 3 4 2 2 9 5 5 3" xfId="50518"/>
    <cellStyle name="표준 3 4 2 2 9 5 6" xfId="20542"/>
    <cellStyle name="표준 3 4 2 2 9 5 7" xfId="36858"/>
    <cellStyle name="표준 3 4 2 2 9 6" xfId="4218"/>
    <cellStyle name="표준 3 4 2 2 9 6 2" xfId="7638"/>
    <cellStyle name="표준 3 4 2 2 9 6 2 2" xfId="24378"/>
    <cellStyle name="표준 3 4 2 2 9 6 2 3" xfId="41098"/>
    <cellStyle name="표준 3 4 2 2 9 6 3" xfId="11058"/>
    <cellStyle name="표준 3 4 2 2 9 6 3 2" xfId="27798"/>
    <cellStyle name="표준 3 4 2 2 9 6 3 3" xfId="44518"/>
    <cellStyle name="표준 3 4 2 2 9 6 4" xfId="14478"/>
    <cellStyle name="표준 3 4 2 2 9 6 4 2" xfId="31218"/>
    <cellStyle name="표준 3 4 2 2 9 6 4 3" xfId="47938"/>
    <cellStyle name="표준 3 4 2 2 9 6 5" xfId="17962"/>
    <cellStyle name="표준 3 4 2 2 9 6 6" xfId="37678"/>
    <cellStyle name="표준 3 4 2 2 9 7" xfId="3818"/>
    <cellStyle name="표준 3 4 2 2 9 7 2" xfId="20958"/>
    <cellStyle name="표준 3 4 2 2 9 7 3" xfId="37278"/>
    <cellStyle name="표준 3 4 2 2 9 8" xfId="7218"/>
    <cellStyle name="표준 3 4 2 2 9 8 2" xfId="23958"/>
    <cellStyle name="표준 3 4 2 2 9 8 3" xfId="40678"/>
    <cellStyle name="표준 3 4 2 2 9 9" xfId="10638"/>
    <cellStyle name="표준 3 4 2 2 9 9 2" xfId="27378"/>
    <cellStyle name="표준 3 4 2 2 9 9 3" xfId="44098"/>
    <cellStyle name="표준 3 4 2 20" xfId="6988"/>
    <cellStyle name="표준 3 4 2 20 2" xfId="23728"/>
    <cellStyle name="표준 3 4 2 20 3" xfId="40448"/>
    <cellStyle name="표준 3 4 2 21" xfId="10408"/>
    <cellStyle name="표준 3 4 2 21 2" xfId="27148"/>
    <cellStyle name="표준 3 4 2 21 3" xfId="43868"/>
    <cellStyle name="표준 3 4 2 22" xfId="13830"/>
    <cellStyle name="표준 3 4 2 22 2" xfId="30570"/>
    <cellStyle name="표준 3 4 2 22 3" xfId="47290"/>
    <cellStyle name="표준 3 4 2 23" xfId="17248"/>
    <cellStyle name="표준 3 4 2 23 2" xfId="33988"/>
    <cellStyle name="표준 3 4 2 24" xfId="17268"/>
    <cellStyle name="표준 3 4 2 24 2" xfId="34008"/>
    <cellStyle name="표준 3 4 2 25" xfId="17312"/>
    <cellStyle name="표준 3 4 2 26" xfId="20728"/>
    <cellStyle name="표준 3 4 2 27" xfId="34048"/>
    <cellStyle name="표준 3 4 2 3" xfId="566"/>
    <cellStyle name="표준 3 4 2 4" xfId="581"/>
    <cellStyle name="표준 3 4 2 4 10" xfId="3188"/>
    <cellStyle name="표준 3 4 2 4 10 2" xfId="6588"/>
    <cellStyle name="표준 3 4 2 4 10 2 2" xfId="23328"/>
    <cellStyle name="표준 3 4 2 4 10 2 3" xfId="40048"/>
    <cellStyle name="표준 3 4 2 4 10 3" xfId="10008"/>
    <cellStyle name="표준 3 4 2 4 10 3 2" xfId="26748"/>
    <cellStyle name="표준 3 4 2 4 10 3 3" xfId="43468"/>
    <cellStyle name="표준 3 4 2 4 10 4" xfId="13428"/>
    <cellStyle name="표준 3 4 2 4 10 4 2" xfId="30168"/>
    <cellStyle name="표준 3 4 2 4 10 4 3" xfId="46888"/>
    <cellStyle name="표준 3 4 2 4 10 5" xfId="16848"/>
    <cellStyle name="표준 3 4 2 4 10 5 2" xfId="33588"/>
    <cellStyle name="표준 3 4 2 4 10 5 3" xfId="50308"/>
    <cellStyle name="표준 3 4 2 4 10 6" xfId="20332"/>
    <cellStyle name="표준 3 4 2 4 10 7" xfId="36648"/>
    <cellStyle name="표준 3 4 2 4 11" xfId="4008"/>
    <cellStyle name="표준 3 4 2 4 11 2" xfId="7428"/>
    <cellStyle name="표준 3 4 2 4 11 2 2" xfId="24168"/>
    <cellStyle name="표준 3 4 2 4 11 2 3" xfId="40888"/>
    <cellStyle name="표준 3 4 2 4 11 3" xfId="10848"/>
    <cellStyle name="표준 3 4 2 4 11 3 2" xfId="27588"/>
    <cellStyle name="표준 3 4 2 4 11 3 3" xfId="44308"/>
    <cellStyle name="표준 3 4 2 4 11 4" xfId="14268"/>
    <cellStyle name="표준 3 4 2 4 11 4 2" xfId="31008"/>
    <cellStyle name="표준 3 4 2 4 11 4 3" xfId="47728"/>
    <cellStyle name="표준 3 4 2 4 11 5" xfId="17752"/>
    <cellStyle name="표준 3 4 2 4 11 6" xfId="37468"/>
    <cellStyle name="표준 3 4 2 4 12" xfId="3608"/>
    <cellStyle name="표준 3 4 2 4 12 2" xfId="20748"/>
    <cellStyle name="표준 3 4 2 4 12 3" xfId="37068"/>
    <cellStyle name="표준 3 4 2 4 13" xfId="7008"/>
    <cellStyle name="표준 3 4 2 4 13 2" xfId="23748"/>
    <cellStyle name="표준 3 4 2 4 13 3" xfId="40468"/>
    <cellStyle name="표준 3 4 2 4 14" xfId="10428"/>
    <cellStyle name="표준 3 4 2 4 14 2" xfId="27168"/>
    <cellStyle name="표준 3 4 2 4 14 3" xfId="43888"/>
    <cellStyle name="표준 3 4 2 4 15" xfId="13854"/>
    <cellStyle name="표준 3 4 2 4 15 2" xfId="30594"/>
    <cellStyle name="표준 3 4 2 4 15 3" xfId="47314"/>
    <cellStyle name="표준 3 4 2 4 16" xfId="17288"/>
    <cellStyle name="표준 3 4 2 4 16 2" xfId="34028"/>
    <cellStyle name="표준 3 4 2 4 17" xfId="17332"/>
    <cellStyle name="표준 3 4 2 4 18" xfId="34068"/>
    <cellStyle name="표준 3 4 2 4 2" xfId="681"/>
    <cellStyle name="표준 3 4 2 4 2 10" xfId="10528"/>
    <cellStyle name="표준 3 4 2 4 2 10 2" xfId="27268"/>
    <cellStyle name="표준 3 4 2 4 2 10 3" xfId="43988"/>
    <cellStyle name="표준 3 4 2 4 2 11" xfId="13948"/>
    <cellStyle name="표준 3 4 2 4 2 11 2" xfId="30688"/>
    <cellStyle name="표준 3 4 2 4 2 11 3" xfId="47408"/>
    <cellStyle name="표준 3 4 2 4 2 12" xfId="17432"/>
    <cellStyle name="표준 3 4 2 4 2 13" xfId="34168"/>
    <cellStyle name="표준 3 4 2 4 2 2" xfId="901"/>
    <cellStyle name="표준 3 4 2 4 2 2 10" xfId="14168"/>
    <cellStyle name="표준 3 4 2 4 2 2 10 2" xfId="30908"/>
    <cellStyle name="표준 3 4 2 4 2 2 10 3" xfId="47628"/>
    <cellStyle name="표준 3 4 2 4 2 2 11" xfId="17652"/>
    <cellStyle name="표준 3 4 2 4 2 2 12" xfId="34388"/>
    <cellStyle name="표준 3 4 2 4 2 2 2" xfId="1368"/>
    <cellStyle name="표준 3 4 2 4 2 2 2 2" xfId="2648"/>
    <cellStyle name="표준 3 4 2 4 2 2 2 2 2" xfId="6048"/>
    <cellStyle name="표준 3 4 2 4 2 2 2 2 2 2" xfId="22788"/>
    <cellStyle name="표준 3 4 2 4 2 2 2 2 2 3" xfId="39508"/>
    <cellStyle name="표준 3 4 2 4 2 2 2 2 3" xfId="9468"/>
    <cellStyle name="표준 3 4 2 4 2 2 2 2 3 2" xfId="26208"/>
    <cellStyle name="표준 3 4 2 4 2 2 2 2 3 3" xfId="42928"/>
    <cellStyle name="표준 3 4 2 4 2 2 2 2 4" xfId="12888"/>
    <cellStyle name="표준 3 4 2 4 2 2 2 2 4 2" xfId="29628"/>
    <cellStyle name="표준 3 4 2 4 2 2 2 2 4 3" xfId="46348"/>
    <cellStyle name="표준 3 4 2 4 2 2 2 2 5" xfId="16308"/>
    <cellStyle name="표준 3 4 2 4 2 2 2 2 5 2" xfId="33048"/>
    <cellStyle name="표준 3 4 2 4 2 2 2 2 5 3" xfId="49768"/>
    <cellStyle name="표준 3 4 2 4 2 2 2 2 6" xfId="19792"/>
    <cellStyle name="표준 3 4 2 4 2 2 2 2 7" xfId="36108"/>
    <cellStyle name="표준 3 4 2 4 2 2 2 3" xfId="4768"/>
    <cellStyle name="표준 3 4 2 4 2 2 2 3 2" xfId="21508"/>
    <cellStyle name="표준 3 4 2 4 2 2 2 3 3" xfId="38228"/>
    <cellStyle name="표준 3 4 2 4 2 2 2 4" xfId="8188"/>
    <cellStyle name="표준 3 4 2 4 2 2 2 4 2" xfId="24928"/>
    <cellStyle name="표준 3 4 2 4 2 2 2 4 3" xfId="41648"/>
    <cellStyle name="표준 3 4 2 4 2 2 2 5" xfId="11608"/>
    <cellStyle name="표준 3 4 2 4 2 2 2 5 2" xfId="28348"/>
    <cellStyle name="표준 3 4 2 4 2 2 2 5 3" xfId="45068"/>
    <cellStyle name="표준 3 4 2 4 2 2 2 6" xfId="15028"/>
    <cellStyle name="표준 3 4 2 4 2 2 2 6 2" xfId="31768"/>
    <cellStyle name="표준 3 4 2 4 2 2 2 6 3" xfId="48488"/>
    <cellStyle name="표준 3 4 2 4 2 2 2 7" xfId="18512"/>
    <cellStyle name="표준 3 4 2 4 2 2 2 8" xfId="34828"/>
    <cellStyle name="표준 3 4 2 4 2 2 3" xfId="1768"/>
    <cellStyle name="표준 3 4 2 4 2 2 3 2" xfId="3048"/>
    <cellStyle name="표준 3 4 2 4 2 2 3 2 2" xfId="6448"/>
    <cellStyle name="표준 3 4 2 4 2 2 3 2 2 2" xfId="23188"/>
    <cellStyle name="표준 3 4 2 4 2 2 3 2 2 3" xfId="39908"/>
    <cellStyle name="표준 3 4 2 4 2 2 3 2 3" xfId="9868"/>
    <cellStyle name="표준 3 4 2 4 2 2 3 2 3 2" xfId="26608"/>
    <cellStyle name="표준 3 4 2 4 2 2 3 2 3 3" xfId="43328"/>
    <cellStyle name="표준 3 4 2 4 2 2 3 2 4" xfId="13288"/>
    <cellStyle name="표준 3 4 2 4 2 2 3 2 4 2" xfId="30028"/>
    <cellStyle name="표준 3 4 2 4 2 2 3 2 4 3" xfId="46748"/>
    <cellStyle name="표준 3 4 2 4 2 2 3 2 5" xfId="16708"/>
    <cellStyle name="표준 3 4 2 4 2 2 3 2 5 2" xfId="33448"/>
    <cellStyle name="표준 3 4 2 4 2 2 3 2 5 3" xfId="50168"/>
    <cellStyle name="표준 3 4 2 4 2 2 3 2 6" xfId="20192"/>
    <cellStyle name="표준 3 4 2 4 2 2 3 2 7" xfId="36508"/>
    <cellStyle name="표준 3 4 2 4 2 2 3 3" xfId="5168"/>
    <cellStyle name="표준 3 4 2 4 2 2 3 3 2" xfId="21908"/>
    <cellStyle name="표준 3 4 2 4 2 2 3 3 3" xfId="38628"/>
    <cellStyle name="표준 3 4 2 4 2 2 3 4" xfId="8588"/>
    <cellStyle name="표준 3 4 2 4 2 2 3 4 2" xfId="25328"/>
    <cellStyle name="표준 3 4 2 4 2 2 3 4 3" xfId="42048"/>
    <cellStyle name="표준 3 4 2 4 2 2 3 5" xfId="12008"/>
    <cellStyle name="표준 3 4 2 4 2 2 3 5 2" xfId="28748"/>
    <cellStyle name="표준 3 4 2 4 2 2 3 5 3" xfId="45468"/>
    <cellStyle name="표준 3 4 2 4 2 2 3 6" xfId="15428"/>
    <cellStyle name="표준 3 4 2 4 2 2 3 6 2" xfId="32168"/>
    <cellStyle name="표준 3 4 2 4 2 2 3 6 3" xfId="48888"/>
    <cellStyle name="표준 3 4 2 4 2 2 3 7" xfId="18912"/>
    <cellStyle name="표준 3 4 2 4 2 2 3 8" xfId="35228"/>
    <cellStyle name="표준 3 4 2 4 2 2 4" xfId="2188"/>
    <cellStyle name="표준 3 4 2 4 2 2 4 2" xfId="5588"/>
    <cellStyle name="표준 3 4 2 4 2 2 4 2 2" xfId="22328"/>
    <cellStyle name="표준 3 4 2 4 2 2 4 2 3" xfId="39048"/>
    <cellStyle name="표준 3 4 2 4 2 2 4 3" xfId="9008"/>
    <cellStyle name="표준 3 4 2 4 2 2 4 3 2" xfId="25748"/>
    <cellStyle name="표준 3 4 2 4 2 2 4 3 3" xfId="42468"/>
    <cellStyle name="표준 3 4 2 4 2 2 4 4" xfId="12428"/>
    <cellStyle name="표준 3 4 2 4 2 2 4 4 2" xfId="29168"/>
    <cellStyle name="표준 3 4 2 4 2 2 4 4 3" xfId="45888"/>
    <cellStyle name="표준 3 4 2 4 2 2 4 5" xfId="15848"/>
    <cellStyle name="표준 3 4 2 4 2 2 4 5 2" xfId="32588"/>
    <cellStyle name="표준 3 4 2 4 2 2 4 5 3" xfId="49308"/>
    <cellStyle name="표준 3 4 2 4 2 2 4 6" xfId="19332"/>
    <cellStyle name="표준 3 4 2 4 2 2 4 7" xfId="35648"/>
    <cellStyle name="표준 3 4 2 4 2 2 5" xfId="3508"/>
    <cellStyle name="표준 3 4 2 4 2 2 5 2" xfId="6908"/>
    <cellStyle name="표준 3 4 2 4 2 2 5 2 2" xfId="23648"/>
    <cellStyle name="표준 3 4 2 4 2 2 5 2 3" xfId="40368"/>
    <cellStyle name="표준 3 4 2 4 2 2 5 3" xfId="10328"/>
    <cellStyle name="표준 3 4 2 4 2 2 5 3 2" xfId="27068"/>
    <cellStyle name="표준 3 4 2 4 2 2 5 3 3" xfId="43788"/>
    <cellStyle name="표준 3 4 2 4 2 2 5 4" xfId="13748"/>
    <cellStyle name="표준 3 4 2 4 2 2 5 4 2" xfId="30488"/>
    <cellStyle name="표준 3 4 2 4 2 2 5 4 3" xfId="47208"/>
    <cellStyle name="표준 3 4 2 4 2 2 5 5" xfId="17168"/>
    <cellStyle name="표준 3 4 2 4 2 2 5 5 2" xfId="33908"/>
    <cellStyle name="표준 3 4 2 4 2 2 5 5 3" xfId="50628"/>
    <cellStyle name="표준 3 4 2 4 2 2 5 6" xfId="20652"/>
    <cellStyle name="표준 3 4 2 4 2 2 5 7" xfId="36968"/>
    <cellStyle name="표준 3 4 2 4 2 2 6" xfId="4328"/>
    <cellStyle name="표준 3 4 2 4 2 2 6 2" xfId="7748"/>
    <cellStyle name="표준 3 4 2 4 2 2 6 2 2" xfId="24488"/>
    <cellStyle name="표준 3 4 2 4 2 2 6 2 3" xfId="41208"/>
    <cellStyle name="표준 3 4 2 4 2 2 6 3" xfId="11168"/>
    <cellStyle name="표준 3 4 2 4 2 2 6 3 2" xfId="27908"/>
    <cellStyle name="표준 3 4 2 4 2 2 6 3 3" xfId="44628"/>
    <cellStyle name="표준 3 4 2 4 2 2 6 4" xfId="14588"/>
    <cellStyle name="표준 3 4 2 4 2 2 6 4 2" xfId="31328"/>
    <cellStyle name="표준 3 4 2 4 2 2 6 4 3" xfId="48048"/>
    <cellStyle name="표준 3 4 2 4 2 2 6 5" xfId="18072"/>
    <cellStyle name="표준 3 4 2 4 2 2 6 6" xfId="37788"/>
    <cellStyle name="표준 3 4 2 4 2 2 7" xfId="3928"/>
    <cellStyle name="표준 3 4 2 4 2 2 7 2" xfId="21068"/>
    <cellStyle name="표준 3 4 2 4 2 2 7 3" xfId="37388"/>
    <cellStyle name="표준 3 4 2 4 2 2 8" xfId="7328"/>
    <cellStyle name="표준 3 4 2 4 2 2 8 2" xfId="24068"/>
    <cellStyle name="표준 3 4 2 4 2 2 8 3" xfId="40788"/>
    <cellStyle name="표준 3 4 2 4 2 2 9" xfId="10748"/>
    <cellStyle name="표준 3 4 2 4 2 2 9 2" xfId="27488"/>
    <cellStyle name="표준 3 4 2 4 2 2 9 3" xfId="44208"/>
    <cellStyle name="표준 3 4 2 4 2 3" xfId="1208"/>
    <cellStyle name="표준 3 4 2 4 2 3 2" xfId="2488"/>
    <cellStyle name="표준 3 4 2 4 2 3 2 2" xfId="5888"/>
    <cellStyle name="표준 3 4 2 4 2 3 2 2 2" xfId="22628"/>
    <cellStyle name="표준 3 4 2 4 2 3 2 2 3" xfId="39348"/>
    <cellStyle name="표준 3 4 2 4 2 3 2 3" xfId="9308"/>
    <cellStyle name="표준 3 4 2 4 2 3 2 3 2" xfId="26048"/>
    <cellStyle name="표준 3 4 2 4 2 3 2 3 3" xfId="42768"/>
    <cellStyle name="표준 3 4 2 4 2 3 2 4" xfId="12728"/>
    <cellStyle name="표준 3 4 2 4 2 3 2 4 2" xfId="29468"/>
    <cellStyle name="표준 3 4 2 4 2 3 2 4 3" xfId="46188"/>
    <cellStyle name="표준 3 4 2 4 2 3 2 5" xfId="16148"/>
    <cellStyle name="표준 3 4 2 4 2 3 2 5 2" xfId="32888"/>
    <cellStyle name="표준 3 4 2 4 2 3 2 5 3" xfId="49608"/>
    <cellStyle name="표준 3 4 2 4 2 3 2 6" xfId="19632"/>
    <cellStyle name="표준 3 4 2 4 2 3 2 7" xfId="35948"/>
    <cellStyle name="표준 3 4 2 4 2 3 3" xfId="4608"/>
    <cellStyle name="표준 3 4 2 4 2 3 3 2" xfId="21348"/>
    <cellStyle name="표준 3 4 2 4 2 3 3 3" xfId="38068"/>
    <cellStyle name="표준 3 4 2 4 2 3 4" xfId="8028"/>
    <cellStyle name="표준 3 4 2 4 2 3 4 2" xfId="24768"/>
    <cellStyle name="표준 3 4 2 4 2 3 4 3" xfId="41488"/>
    <cellStyle name="표준 3 4 2 4 2 3 5" xfId="11448"/>
    <cellStyle name="표준 3 4 2 4 2 3 5 2" xfId="28188"/>
    <cellStyle name="표준 3 4 2 4 2 3 5 3" xfId="44908"/>
    <cellStyle name="표준 3 4 2 4 2 3 6" xfId="14868"/>
    <cellStyle name="표준 3 4 2 4 2 3 6 2" xfId="31608"/>
    <cellStyle name="표준 3 4 2 4 2 3 6 3" xfId="48328"/>
    <cellStyle name="표준 3 4 2 4 2 3 7" xfId="18352"/>
    <cellStyle name="표준 3 4 2 4 2 3 8" xfId="34668"/>
    <cellStyle name="표준 3 4 2 4 2 4" xfId="1548"/>
    <cellStyle name="표준 3 4 2 4 2 4 2" xfId="2828"/>
    <cellStyle name="표준 3 4 2 4 2 4 2 2" xfId="6228"/>
    <cellStyle name="표준 3 4 2 4 2 4 2 2 2" xfId="22968"/>
    <cellStyle name="표준 3 4 2 4 2 4 2 2 3" xfId="39688"/>
    <cellStyle name="표준 3 4 2 4 2 4 2 3" xfId="9648"/>
    <cellStyle name="표준 3 4 2 4 2 4 2 3 2" xfId="26388"/>
    <cellStyle name="표준 3 4 2 4 2 4 2 3 3" xfId="43108"/>
    <cellStyle name="표준 3 4 2 4 2 4 2 4" xfId="13068"/>
    <cellStyle name="표준 3 4 2 4 2 4 2 4 2" xfId="29808"/>
    <cellStyle name="표준 3 4 2 4 2 4 2 4 3" xfId="46528"/>
    <cellStyle name="표준 3 4 2 4 2 4 2 5" xfId="16488"/>
    <cellStyle name="표준 3 4 2 4 2 4 2 5 2" xfId="33228"/>
    <cellStyle name="표준 3 4 2 4 2 4 2 5 3" xfId="49948"/>
    <cellStyle name="표준 3 4 2 4 2 4 2 6" xfId="19972"/>
    <cellStyle name="표준 3 4 2 4 2 4 2 7" xfId="36288"/>
    <cellStyle name="표준 3 4 2 4 2 4 3" xfId="4948"/>
    <cellStyle name="표준 3 4 2 4 2 4 3 2" xfId="21688"/>
    <cellStyle name="표준 3 4 2 4 2 4 3 3" xfId="38408"/>
    <cellStyle name="표준 3 4 2 4 2 4 4" xfId="8368"/>
    <cellStyle name="표준 3 4 2 4 2 4 4 2" xfId="25108"/>
    <cellStyle name="표준 3 4 2 4 2 4 4 3" xfId="41828"/>
    <cellStyle name="표준 3 4 2 4 2 4 5" xfId="11788"/>
    <cellStyle name="표준 3 4 2 4 2 4 5 2" xfId="28528"/>
    <cellStyle name="표준 3 4 2 4 2 4 5 3" xfId="45248"/>
    <cellStyle name="표준 3 4 2 4 2 4 6" xfId="15208"/>
    <cellStyle name="표준 3 4 2 4 2 4 6 2" xfId="31948"/>
    <cellStyle name="표준 3 4 2 4 2 4 6 3" xfId="48668"/>
    <cellStyle name="표준 3 4 2 4 2 4 7" xfId="18692"/>
    <cellStyle name="표준 3 4 2 4 2 4 8" xfId="35008"/>
    <cellStyle name="표준 3 4 2 4 2 5" xfId="1968"/>
    <cellStyle name="표준 3 4 2 4 2 5 2" xfId="5368"/>
    <cellStyle name="표준 3 4 2 4 2 5 2 2" xfId="22108"/>
    <cellStyle name="표준 3 4 2 4 2 5 2 3" xfId="38828"/>
    <cellStyle name="표준 3 4 2 4 2 5 3" xfId="8788"/>
    <cellStyle name="표준 3 4 2 4 2 5 3 2" xfId="25528"/>
    <cellStyle name="표준 3 4 2 4 2 5 3 3" xfId="42248"/>
    <cellStyle name="표준 3 4 2 4 2 5 4" xfId="12208"/>
    <cellStyle name="표준 3 4 2 4 2 5 4 2" xfId="28948"/>
    <cellStyle name="표준 3 4 2 4 2 5 4 3" xfId="45668"/>
    <cellStyle name="표준 3 4 2 4 2 5 5" xfId="15628"/>
    <cellStyle name="표준 3 4 2 4 2 5 5 2" xfId="32368"/>
    <cellStyle name="표준 3 4 2 4 2 5 5 3" xfId="49088"/>
    <cellStyle name="표준 3 4 2 4 2 5 6" xfId="19112"/>
    <cellStyle name="표준 3 4 2 4 2 5 7" xfId="35428"/>
    <cellStyle name="표준 3 4 2 4 2 6" xfId="3288"/>
    <cellStyle name="표준 3 4 2 4 2 6 2" xfId="6688"/>
    <cellStyle name="표준 3 4 2 4 2 6 2 2" xfId="23428"/>
    <cellStyle name="표준 3 4 2 4 2 6 2 3" xfId="40148"/>
    <cellStyle name="표준 3 4 2 4 2 6 3" xfId="10108"/>
    <cellStyle name="표준 3 4 2 4 2 6 3 2" xfId="26848"/>
    <cellStyle name="표준 3 4 2 4 2 6 3 3" xfId="43568"/>
    <cellStyle name="표준 3 4 2 4 2 6 4" xfId="13528"/>
    <cellStyle name="표준 3 4 2 4 2 6 4 2" xfId="30268"/>
    <cellStyle name="표준 3 4 2 4 2 6 4 3" xfId="46988"/>
    <cellStyle name="표준 3 4 2 4 2 6 5" xfId="16948"/>
    <cellStyle name="표준 3 4 2 4 2 6 5 2" xfId="33688"/>
    <cellStyle name="표준 3 4 2 4 2 6 5 3" xfId="50408"/>
    <cellStyle name="표준 3 4 2 4 2 6 6" xfId="20432"/>
    <cellStyle name="표준 3 4 2 4 2 6 7" xfId="36748"/>
    <cellStyle name="표준 3 4 2 4 2 7" xfId="4108"/>
    <cellStyle name="표준 3 4 2 4 2 7 2" xfId="7528"/>
    <cellStyle name="표준 3 4 2 4 2 7 2 2" xfId="24268"/>
    <cellStyle name="표준 3 4 2 4 2 7 2 3" xfId="40988"/>
    <cellStyle name="표준 3 4 2 4 2 7 3" xfId="10948"/>
    <cellStyle name="표준 3 4 2 4 2 7 3 2" xfId="27688"/>
    <cellStyle name="표준 3 4 2 4 2 7 3 3" xfId="44408"/>
    <cellStyle name="표준 3 4 2 4 2 7 4" xfId="14368"/>
    <cellStyle name="표준 3 4 2 4 2 7 4 2" xfId="31108"/>
    <cellStyle name="표준 3 4 2 4 2 7 4 3" xfId="47828"/>
    <cellStyle name="표준 3 4 2 4 2 7 5" xfId="17852"/>
    <cellStyle name="표준 3 4 2 4 2 7 6" xfId="37568"/>
    <cellStyle name="표준 3 4 2 4 2 8" xfId="3708"/>
    <cellStyle name="표준 3 4 2 4 2 8 2" xfId="20848"/>
    <cellStyle name="표준 3 4 2 4 2 8 3" xfId="37168"/>
    <cellStyle name="표준 3 4 2 4 2 9" xfId="7108"/>
    <cellStyle name="표준 3 4 2 4 2 9 2" xfId="23848"/>
    <cellStyle name="표준 3 4 2 4 2 9 3" xfId="40568"/>
    <cellStyle name="표준 3 4 2 4 3" xfId="721"/>
    <cellStyle name="표준 3 4 2 4 3 10" xfId="10568"/>
    <cellStyle name="표준 3 4 2 4 3 10 2" xfId="27308"/>
    <cellStyle name="표준 3 4 2 4 3 10 3" xfId="44028"/>
    <cellStyle name="표준 3 4 2 4 3 11" xfId="13988"/>
    <cellStyle name="표준 3 4 2 4 3 11 2" xfId="30728"/>
    <cellStyle name="표준 3 4 2 4 3 11 3" xfId="47448"/>
    <cellStyle name="표준 3 4 2 4 3 12" xfId="17472"/>
    <cellStyle name="표준 3 4 2 4 3 13" xfId="34208"/>
    <cellStyle name="표준 3 4 2 4 3 2" xfId="941"/>
    <cellStyle name="표준 3 4 2 4 3 2 10" xfId="14208"/>
    <cellStyle name="표준 3 4 2 4 3 2 10 2" xfId="30948"/>
    <cellStyle name="표준 3 4 2 4 3 2 10 3" xfId="47668"/>
    <cellStyle name="표준 3 4 2 4 3 2 11" xfId="17692"/>
    <cellStyle name="표준 3 4 2 4 3 2 12" xfId="34428"/>
    <cellStyle name="표준 3 4 2 4 3 2 2" xfId="1408"/>
    <cellStyle name="표준 3 4 2 4 3 2 2 2" xfId="2688"/>
    <cellStyle name="표준 3 4 2 4 3 2 2 2 2" xfId="6088"/>
    <cellStyle name="표준 3 4 2 4 3 2 2 2 2 2" xfId="22828"/>
    <cellStyle name="표준 3 4 2 4 3 2 2 2 2 3" xfId="39548"/>
    <cellStyle name="표준 3 4 2 4 3 2 2 2 3" xfId="9508"/>
    <cellStyle name="표준 3 4 2 4 3 2 2 2 3 2" xfId="26248"/>
    <cellStyle name="표준 3 4 2 4 3 2 2 2 3 3" xfId="42968"/>
    <cellStyle name="표준 3 4 2 4 3 2 2 2 4" xfId="12928"/>
    <cellStyle name="표준 3 4 2 4 3 2 2 2 4 2" xfId="29668"/>
    <cellStyle name="표준 3 4 2 4 3 2 2 2 4 3" xfId="46388"/>
    <cellStyle name="표준 3 4 2 4 3 2 2 2 5" xfId="16348"/>
    <cellStyle name="표준 3 4 2 4 3 2 2 2 5 2" xfId="33088"/>
    <cellStyle name="표준 3 4 2 4 3 2 2 2 5 3" xfId="49808"/>
    <cellStyle name="표준 3 4 2 4 3 2 2 2 6" xfId="19832"/>
    <cellStyle name="표준 3 4 2 4 3 2 2 2 7" xfId="36148"/>
    <cellStyle name="표준 3 4 2 4 3 2 2 3" xfId="4808"/>
    <cellStyle name="표준 3 4 2 4 3 2 2 3 2" xfId="21548"/>
    <cellStyle name="표준 3 4 2 4 3 2 2 3 3" xfId="38268"/>
    <cellStyle name="표준 3 4 2 4 3 2 2 4" xfId="8228"/>
    <cellStyle name="표준 3 4 2 4 3 2 2 4 2" xfId="24968"/>
    <cellStyle name="표준 3 4 2 4 3 2 2 4 3" xfId="41688"/>
    <cellStyle name="표준 3 4 2 4 3 2 2 5" xfId="11648"/>
    <cellStyle name="표준 3 4 2 4 3 2 2 5 2" xfId="28388"/>
    <cellStyle name="표준 3 4 2 4 3 2 2 5 3" xfId="45108"/>
    <cellStyle name="표준 3 4 2 4 3 2 2 6" xfId="15068"/>
    <cellStyle name="표준 3 4 2 4 3 2 2 6 2" xfId="31808"/>
    <cellStyle name="표준 3 4 2 4 3 2 2 6 3" xfId="48528"/>
    <cellStyle name="표준 3 4 2 4 3 2 2 7" xfId="18552"/>
    <cellStyle name="표준 3 4 2 4 3 2 2 8" xfId="34868"/>
    <cellStyle name="표준 3 4 2 4 3 2 3" xfId="1808"/>
    <cellStyle name="표준 3 4 2 4 3 2 3 2" xfId="3088"/>
    <cellStyle name="표준 3 4 2 4 3 2 3 2 2" xfId="6488"/>
    <cellStyle name="표준 3 4 2 4 3 2 3 2 2 2" xfId="23228"/>
    <cellStyle name="표준 3 4 2 4 3 2 3 2 2 3" xfId="39948"/>
    <cellStyle name="표준 3 4 2 4 3 2 3 2 3" xfId="9908"/>
    <cellStyle name="표준 3 4 2 4 3 2 3 2 3 2" xfId="26648"/>
    <cellStyle name="표준 3 4 2 4 3 2 3 2 3 3" xfId="43368"/>
    <cellStyle name="표준 3 4 2 4 3 2 3 2 4" xfId="13328"/>
    <cellStyle name="표준 3 4 2 4 3 2 3 2 4 2" xfId="30068"/>
    <cellStyle name="표준 3 4 2 4 3 2 3 2 4 3" xfId="46788"/>
    <cellStyle name="표준 3 4 2 4 3 2 3 2 5" xfId="16748"/>
    <cellStyle name="표준 3 4 2 4 3 2 3 2 5 2" xfId="33488"/>
    <cellStyle name="표준 3 4 2 4 3 2 3 2 5 3" xfId="50208"/>
    <cellStyle name="표준 3 4 2 4 3 2 3 2 6" xfId="20232"/>
    <cellStyle name="표준 3 4 2 4 3 2 3 2 7" xfId="36548"/>
    <cellStyle name="표준 3 4 2 4 3 2 3 3" xfId="5208"/>
    <cellStyle name="표준 3 4 2 4 3 2 3 3 2" xfId="21948"/>
    <cellStyle name="표준 3 4 2 4 3 2 3 3 3" xfId="38668"/>
    <cellStyle name="표준 3 4 2 4 3 2 3 4" xfId="8628"/>
    <cellStyle name="표준 3 4 2 4 3 2 3 4 2" xfId="25368"/>
    <cellStyle name="표준 3 4 2 4 3 2 3 4 3" xfId="42088"/>
    <cellStyle name="표준 3 4 2 4 3 2 3 5" xfId="12048"/>
    <cellStyle name="표준 3 4 2 4 3 2 3 5 2" xfId="28788"/>
    <cellStyle name="표준 3 4 2 4 3 2 3 5 3" xfId="45508"/>
    <cellStyle name="표준 3 4 2 4 3 2 3 6" xfId="15468"/>
    <cellStyle name="표준 3 4 2 4 3 2 3 6 2" xfId="32208"/>
    <cellStyle name="표준 3 4 2 4 3 2 3 6 3" xfId="48928"/>
    <cellStyle name="표준 3 4 2 4 3 2 3 7" xfId="18952"/>
    <cellStyle name="표준 3 4 2 4 3 2 3 8" xfId="35268"/>
    <cellStyle name="표준 3 4 2 4 3 2 4" xfId="2228"/>
    <cellStyle name="표준 3 4 2 4 3 2 4 2" xfId="5628"/>
    <cellStyle name="표준 3 4 2 4 3 2 4 2 2" xfId="22368"/>
    <cellStyle name="표준 3 4 2 4 3 2 4 2 3" xfId="39088"/>
    <cellStyle name="표준 3 4 2 4 3 2 4 3" xfId="9048"/>
    <cellStyle name="표준 3 4 2 4 3 2 4 3 2" xfId="25788"/>
    <cellStyle name="표준 3 4 2 4 3 2 4 3 3" xfId="42508"/>
    <cellStyle name="표준 3 4 2 4 3 2 4 4" xfId="12468"/>
    <cellStyle name="표준 3 4 2 4 3 2 4 4 2" xfId="29208"/>
    <cellStyle name="표준 3 4 2 4 3 2 4 4 3" xfId="45928"/>
    <cellStyle name="표준 3 4 2 4 3 2 4 5" xfId="15888"/>
    <cellStyle name="표준 3 4 2 4 3 2 4 5 2" xfId="32628"/>
    <cellStyle name="표준 3 4 2 4 3 2 4 5 3" xfId="49348"/>
    <cellStyle name="표준 3 4 2 4 3 2 4 6" xfId="19372"/>
    <cellStyle name="표준 3 4 2 4 3 2 4 7" xfId="35688"/>
    <cellStyle name="표준 3 4 2 4 3 2 5" xfId="3548"/>
    <cellStyle name="표준 3 4 2 4 3 2 5 2" xfId="6948"/>
    <cellStyle name="표준 3 4 2 4 3 2 5 2 2" xfId="23688"/>
    <cellStyle name="표준 3 4 2 4 3 2 5 2 3" xfId="40408"/>
    <cellStyle name="표준 3 4 2 4 3 2 5 3" xfId="10368"/>
    <cellStyle name="표준 3 4 2 4 3 2 5 3 2" xfId="27108"/>
    <cellStyle name="표준 3 4 2 4 3 2 5 3 3" xfId="43828"/>
    <cellStyle name="표준 3 4 2 4 3 2 5 4" xfId="13788"/>
    <cellStyle name="표준 3 4 2 4 3 2 5 4 2" xfId="30528"/>
    <cellStyle name="표준 3 4 2 4 3 2 5 4 3" xfId="47248"/>
    <cellStyle name="표준 3 4 2 4 3 2 5 5" xfId="17208"/>
    <cellStyle name="표준 3 4 2 4 3 2 5 5 2" xfId="33948"/>
    <cellStyle name="표준 3 4 2 4 3 2 5 5 3" xfId="50668"/>
    <cellStyle name="표준 3 4 2 4 3 2 5 6" xfId="20692"/>
    <cellStyle name="표준 3 4 2 4 3 2 5 7" xfId="37008"/>
    <cellStyle name="표준 3 4 2 4 3 2 6" xfId="4368"/>
    <cellStyle name="표준 3 4 2 4 3 2 6 2" xfId="7788"/>
    <cellStyle name="표준 3 4 2 4 3 2 6 2 2" xfId="24528"/>
    <cellStyle name="표준 3 4 2 4 3 2 6 2 3" xfId="41248"/>
    <cellStyle name="표준 3 4 2 4 3 2 6 3" xfId="11208"/>
    <cellStyle name="표준 3 4 2 4 3 2 6 3 2" xfId="27948"/>
    <cellStyle name="표준 3 4 2 4 3 2 6 3 3" xfId="44668"/>
    <cellStyle name="표준 3 4 2 4 3 2 6 4" xfId="14628"/>
    <cellStyle name="표준 3 4 2 4 3 2 6 4 2" xfId="31368"/>
    <cellStyle name="표준 3 4 2 4 3 2 6 4 3" xfId="48088"/>
    <cellStyle name="표준 3 4 2 4 3 2 6 5" xfId="18112"/>
    <cellStyle name="표준 3 4 2 4 3 2 6 6" xfId="37828"/>
    <cellStyle name="표준 3 4 2 4 3 2 7" xfId="3968"/>
    <cellStyle name="표준 3 4 2 4 3 2 7 2" xfId="21108"/>
    <cellStyle name="표준 3 4 2 4 3 2 7 3" xfId="37428"/>
    <cellStyle name="표준 3 4 2 4 3 2 8" xfId="7368"/>
    <cellStyle name="표준 3 4 2 4 3 2 8 2" xfId="24108"/>
    <cellStyle name="표준 3 4 2 4 3 2 8 3" xfId="40828"/>
    <cellStyle name="표준 3 4 2 4 3 2 9" xfId="10788"/>
    <cellStyle name="표준 3 4 2 4 3 2 9 2" xfId="27528"/>
    <cellStyle name="표준 3 4 2 4 3 2 9 3" xfId="44248"/>
    <cellStyle name="표준 3 4 2 4 3 3" xfId="1248"/>
    <cellStyle name="표준 3 4 2 4 3 3 2" xfId="2528"/>
    <cellStyle name="표준 3 4 2 4 3 3 2 2" xfId="5928"/>
    <cellStyle name="표준 3 4 2 4 3 3 2 2 2" xfId="22668"/>
    <cellStyle name="표준 3 4 2 4 3 3 2 2 3" xfId="39388"/>
    <cellStyle name="표준 3 4 2 4 3 3 2 3" xfId="9348"/>
    <cellStyle name="표준 3 4 2 4 3 3 2 3 2" xfId="26088"/>
    <cellStyle name="표준 3 4 2 4 3 3 2 3 3" xfId="42808"/>
    <cellStyle name="표준 3 4 2 4 3 3 2 4" xfId="12768"/>
    <cellStyle name="표준 3 4 2 4 3 3 2 4 2" xfId="29508"/>
    <cellStyle name="표준 3 4 2 4 3 3 2 4 3" xfId="46228"/>
    <cellStyle name="표준 3 4 2 4 3 3 2 5" xfId="16188"/>
    <cellStyle name="표준 3 4 2 4 3 3 2 5 2" xfId="32928"/>
    <cellStyle name="표준 3 4 2 4 3 3 2 5 3" xfId="49648"/>
    <cellStyle name="표준 3 4 2 4 3 3 2 6" xfId="19672"/>
    <cellStyle name="표준 3 4 2 4 3 3 2 7" xfId="35988"/>
    <cellStyle name="표준 3 4 2 4 3 3 3" xfId="4648"/>
    <cellStyle name="표준 3 4 2 4 3 3 3 2" xfId="21388"/>
    <cellStyle name="표준 3 4 2 4 3 3 3 3" xfId="38108"/>
    <cellStyle name="표준 3 4 2 4 3 3 4" xfId="8068"/>
    <cellStyle name="표준 3 4 2 4 3 3 4 2" xfId="24808"/>
    <cellStyle name="표준 3 4 2 4 3 3 4 3" xfId="41528"/>
    <cellStyle name="표준 3 4 2 4 3 3 5" xfId="11488"/>
    <cellStyle name="표준 3 4 2 4 3 3 5 2" xfId="28228"/>
    <cellStyle name="표준 3 4 2 4 3 3 5 3" xfId="44948"/>
    <cellStyle name="표준 3 4 2 4 3 3 6" xfId="14908"/>
    <cellStyle name="표준 3 4 2 4 3 3 6 2" xfId="31648"/>
    <cellStyle name="표준 3 4 2 4 3 3 6 3" xfId="48368"/>
    <cellStyle name="표준 3 4 2 4 3 3 7" xfId="18392"/>
    <cellStyle name="표준 3 4 2 4 3 3 8" xfId="34708"/>
    <cellStyle name="표준 3 4 2 4 3 4" xfId="1588"/>
    <cellStyle name="표준 3 4 2 4 3 4 2" xfId="2868"/>
    <cellStyle name="표준 3 4 2 4 3 4 2 2" xfId="6268"/>
    <cellStyle name="표준 3 4 2 4 3 4 2 2 2" xfId="23008"/>
    <cellStyle name="표준 3 4 2 4 3 4 2 2 3" xfId="39728"/>
    <cellStyle name="표준 3 4 2 4 3 4 2 3" xfId="9688"/>
    <cellStyle name="표준 3 4 2 4 3 4 2 3 2" xfId="26428"/>
    <cellStyle name="표준 3 4 2 4 3 4 2 3 3" xfId="43148"/>
    <cellStyle name="표준 3 4 2 4 3 4 2 4" xfId="13108"/>
    <cellStyle name="표준 3 4 2 4 3 4 2 4 2" xfId="29848"/>
    <cellStyle name="표준 3 4 2 4 3 4 2 4 3" xfId="46568"/>
    <cellStyle name="표준 3 4 2 4 3 4 2 5" xfId="16528"/>
    <cellStyle name="표준 3 4 2 4 3 4 2 5 2" xfId="33268"/>
    <cellStyle name="표준 3 4 2 4 3 4 2 5 3" xfId="49988"/>
    <cellStyle name="표준 3 4 2 4 3 4 2 6" xfId="20012"/>
    <cellStyle name="표준 3 4 2 4 3 4 2 7" xfId="36328"/>
    <cellStyle name="표준 3 4 2 4 3 4 3" xfId="4988"/>
    <cellStyle name="표준 3 4 2 4 3 4 3 2" xfId="21728"/>
    <cellStyle name="표준 3 4 2 4 3 4 3 3" xfId="38448"/>
    <cellStyle name="표준 3 4 2 4 3 4 4" xfId="8408"/>
    <cellStyle name="표준 3 4 2 4 3 4 4 2" xfId="25148"/>
    <cellStyle name="표준 3 4 2 4 3 4 4 3" xfId="41868"/>
    <cellStyle name="표준 3 4 2 4 3 4 5" xfId="11828"/>
    <cellStyle name="표준 3 4 2 4 3 4 5 2" xfId="28568"/>
    <cellStyle name="표준 3 4 2 4 3 4 5 3" xfId="45288"/>
    <cellStyle name="표준 3 4 2 4 3 4 6" xfId="15248"/>
    <cellStyle name="표준 3 4 2 4 3 4 6 2" xfId="31988"/>
    <cellStyle name="표준 3 4 2 4 3 4 6 3" xfId="48708"/>
    <cellStyle name="표준 3 4 2 4 3 4 7" xfId="18732"/>
    <cellStyle name="표준 3 4 2 4 3 4 8" xfId="35048"/>
    <cellStyle name="표준 3 4 2 4 3 5" xfId="2008"/>
    <cellStyle name="표준 3 4 2 4 3 5 2" xfId="5408"/>
    <cellStyle name="표준 3 4 2 4 3 5 2 2" xfId="22148"/>
    <cellStyle name="표준 3 4 2 4 3 5 2 3" xfId="38868"/>
    <cellStyle name="표준 3 4 2 4 3 5 3" xfId="8828"/>
    <cellStyle name="표준 3 4 2 4 3 5 3 2" xfId="25568"/>
    <cellStyle name="표준 3 4 2 4 3 5 3 3" xfId="42288"/>
    <cellStyle name="표준 3 4 2 4 3 5 4" xfId="12248"/>
    <cellStyle name="표준 3 4 2 4 3 5 4 2" xfId="28988"/>
    <cellStyle name="표준 3 4 2 4 3 5 4 3" xfId="45708"/>
    <cellStyle name="표준 3 4 2 4 3 5 5" xfId="15668"/>
    <cellStyle name="표준 3 4 2 4 3 5 5 2" xfId="32408"/>
    <cellStyle name="표준 3 4 2 4 3 5 5 3" xfId="49128"/>
    <cellStyle name="표준 3 4 2 4 3 5 6" xfId="19152"/>
    <cellStyle name="표준 3 4 2 4 3 5 7" xfId="35468"/>
    <cellStyle name="표준 3 4 2 4 3 6" xfId="3328"/>
    <cellStyle name="표준 3 4 2 4 3 6 2" xfId="6728"/>
    <cellStyle name="표준 3 4 2 4 3 6 2 2" xfId="23468"/>
    <cellStyle name="표준 3 4 2 4 3 6 2 3" xfId="40188"/>
    <cellStyle name="표준 3 4 2 4 3 6 3" xfId="10148"/>
    <cellStyle name="표준 3 4 2 4 3 6 3 2" xfId="26888"/>
    <cellStyle name="표준 3 4 2 4 3 6 3 3" xfId="43608"/>
    <cellStyle name="표준 3 4 2 4 3 6 4" xfId="13568"/>
    <cellStyle name="표준 3 4 2 4 3 6 4 2" xfId="30308"/>
    <cellStyle name="표준 3 4 2 4 3 6 4 3" xfId="47028"/>
    <cellStyle name="표준 3 4 2 4 3 6 5" xfId="16988"/>
    <cellStyle name="표준 3 4 2 4 3 6 5 2" xfId="33728"/>
    <cellStyle name="표준 3 4 2 4 3 6 5 3" xfId="50448"/>
    <cellStyle name="표준 3 4 2 4 3 6 6" xfId="20472"/>
    <cellStyle name="표준 3 4 2 4 3 6 7" xfId="36788"/>
    <cellStyle name="표준 3 4 2 4 3 7" xfId="4148"/>
    <cellStyle name="표준 3 4 2 4 3 7 2" xfId="7568"/>
    <cellStyle name="표준 3 4 2 4 3 7 2 2" xfId="24308"/>
    <cellStyle name="표준 3 4 2 4 3 7 2 3" xfId="41028"/>
    <cellStyle name="표준 3 4 2 4 3 7 3" xfId="10988"/>
    <cellStyle name="표준 3 4 2 4 3 7 3 2" xfId="27728"/>
    <cellStyle name="표준 3 4 2 4 3 7 3 3" xfId="44448"/>
    <cellStyle name="표준 3 4 2 4 3 7 4" xfId="14408"/>
    <cellStyle name="표준 3 4 2 4 3 7 4 2" xfId="31148"/>
    <cellStyle name="표준 3 4 2 4 3 7 4 3" xfId="47868"/>
    <cellStyle name="표준 3 4 2 4 3 7 5" xfId="17892"/>
    <cellStyle name="표준 3 4 2 4 3 7 6" xfId="37608"/>
    <cellStyle name="표준 3 4 2 4 3 8" xfId="3748"/>
    <cellStyle name="표준 3 4 2 4 3 8 2" xfId="20888"/>
    <cellStyle name="표준 3 4 2 4 3 8 3" xfId="37208"/>
    <cellStyle name="표준 3 4 2 4 3 9" xfId="7148"/>
    <cellStyle name="표준 3 4 2 4 3 9 2" xfId="23888"/>
    <cellStyle name="표준 3 4 2 4 3 9 3" xfId="40608"/>
    <cellStyle name="표준 3 4 2 4 4" xfId="801"/>
    <cellStyle name="표준 3 4 2 4 4 10" xfId="14068"/>
    <cellStyle name="표준 3 4 2 4 4 10 2" xfId="30808"/>
    <cellStyle name="표준 3 4 2 4 4 10 3" xfId="47528"/>
    <cellStyle name="표준 3 4 2 4 4 11" xfId="17552"/>
    <cellStyle name="표준 3 4 2 4 4 12" xfId="34288"/>
    <cellStyle name="표준 3 4 2 4 4 2" xfId="1108"/>
    <cellStyle name="표준 3 4 2 4 4 2 2" xfId="2388"/>
    <cellStyle name="표준 3 4 2 4 4 2 2 2" xfId="5788"/>
    <cellStyle name="표준 3 4 2 4 4 2 2 2 2" xfId="22528"/>
    <cellStyle name="표준 3 4 2 4 4 2 2 2 3" xfId="39248"/>
    <cellStyle name="표준 3 4 2 4 4 2 2 3" xfId="9208"/>
    <cellStyle name="표준 3 4 2 4 4 2 2 3 2" xfId="25948"/>
    <cellStyle name="표준 3 4 2 4 4 2 2 3 3" xfId="42668"/>
    <cellStyle name="표준 3 4 2 4 4 2 2 4" xfId="12628"/>
    <cellStyle name="표준 3 4 2 4 4 2 2 4 2" xfId="29368"/>
    <cellStyle name="표준 3 4 2 4 4 2 2 4 3" xfId="46088"/>
    <cellStyle name="표준 3 4 2 4 4 2 2 5" xfId="16048"/>
    <cellStyle name="표준 3 4 2 4 4 2 2 5 2" xfId="32788"/>
    <cellStyle name="표준 3 4 2 4 4 2 2 5 3" xfId="49508"/>
    <cellStyle name="표준 3 4 2 4 4 2 2 6" xfId="19532"/>
    <cellStyle name="표준 3 4 2 4 4 2 2 7" xfId="35848"/>
    <cellStyle name="표준 3 4 2 4 4 2 3" xfId="4508"/>
    <cellStyle name="표준 3 4 2 4 4 2 3 2" xfId="21248"/>
    <cellStyle name="표준 3 4 2 4 4 2 3 3" xfId="37968"/>
    <cellStyle name="표준 3 4 2 4 4 2 4" xfId="7928"/>
    <cellStyle name="표준 3 4 2 4 4 2 4 2" xfId="24668"/>
    <cellStyle name="표준 3 4 2 4 4 2 4 3" xfId="41388"/>
    <cellStyle name="표준 3 4 2 4 4 2 5" xfId="11348"/>
    <cellStyle name="표준 3 4 2 4 4 2 5 2" xfId="28088"/>
    <cellStyle name="표준 3 4 2 4 4 2 5 3" xfId="44808"/>
    <cellStyle name="표준 3 4 2 4 4 2 6" xfId="14768"/>
    <cellStyle name="표준 3 4 2 4 4 2 6 2" xfId="31508"/>
    <cellStyle name="표준 3 4 2 4 4 2 6 3" xfId="48228"/>
    <cellStyle name="표준 3 4 2 4 4 2 7" xfId="18252"/>
    <cellStyle name="표준 3 4 2 4 4 2 8" xfId="34568"/>
    <cellStyle name="표준 3 4 2 4 4 3" xfId="1668"/>
    <cellStyle name="표준 3 4 2 4 4 3 2" xfId="2948"/>
    <cellStyle name="표준 3 4 2 4 4 3 2 2" xfId="6348"/>
    <cellStyle name="표준 3 4 2 4 4 3 2 2 2" xfId="23088"/>
    <cellStyle name="표준 3 4 2 4 4 3 2 2 3" xfId="39808"/>
    <cellStyle name="표준 3 4 2 4 4 3 2 3" xfId="9768"/>
    <cellStyle name="표준 3 4 2 4 4 3 2 3 2" xfId="26508"/>
    <cellStyle name="표준 3 4 2 4 4 3 2 3 3" xfId="43228"/>
    <cellStyle name="표준 3 4 2 4 4 3 2 4" xfId="13188"/>
    <cellStyle name="표준 3 4 2 4 4 3 2 4 2" xfId="29928"/>
    <cellStyle name="표준 3 4 2 4 4 3 2 4 3" xfId="46648"/>
    <cellStyle name="표준 3 4 2 4 4 3 2 5" xfId="16608"/>
    <cellStyle name="표준 3 4 2 4 4 3 2 5 2" xfId="33348"/>
    <cellStyle name="표준 3 4 2 4 4 3 2 5 3" xfId="50068"/>
    <cellStyle name="표준 3 4 2 4 4 3 2 6" xfId="20092"/>
    <cellStyle name="표준 3 4 2 4 4 3 2 7" xfId="36408"/>
    <cellStyle name="표준 3 4 2 4 4 3 3" xfId="5068"/>
    <cellStyle name="표준 3 4 2 4 4 3 3 2" xfId="21808"/>
    <cellStyle name="표준 3 4 2 4 4 3 3 3" xfId="38528"/>
    <cellStyle name="표준 3 4 2 4 4 3 4" xfId="8488"/>
    <cellStyle name="표준 3 4 2 4 4 3 4 2" xfId="25228"/>
    <cellStyle name="표준 3 4 2 4 4 3 4 3" xfId="41948"/>
    <cellStyle name="표준 3 4 2 4 4 3 5" xfId="11908"/>
    <cellStyle name="표준 3 4 2 4 4 3 5 2" xfId="28648"/>
    <cellStyle name="표준 3 4 2 4 4 3 5 3" xfId="45368"/>
    <cellStyle name="표준 3 4 2 4 4 3 6" xfId="15328"/>
    <cellStyle name="표준 3 4 2 4 4 3 6 2" xfId="32068"/>
    <cellStyle name="표준 3 4 2 4 4 3 6 3" xfId="48788"/>
    <cellStyle name="표준 3 4 2 4 4 3 7" xfId="18812"/>
    <cellStyle name="표준 3 4 2 4 4 3 8" xfId="35128"/>
    <cellStyle name="표준 3 4 2 4 4 4" xfId="2088"/>
    <cellStyle name="표준 3 4 2 4 4 4 2" xfId="5488"/>
    <cellStyle name="표준 3 4 2 4 4 4 2 2" xfId="22228"/>
    <cellStyle name="표준 3 4 2 4 4 4 2 3" xfId="38948"/>
    <cellStyle name="표준 3 4 2 4 4 4 3" xfId="8908"/>
    <cellStyle name="표준 3 4 2 4 4 4 3 2" xfId="25648"/>
    <cellStyle name="표준 3 4 2 4 4 4 3 3" xfId="42368"/>
    <cellStyle name="표준 3 4 2 4 4 4 4" xfId="12328"/>
    <cellStyle name="표준 3 4 2 4 4 4 4 2" xfId="29068"/>
    <cellStyle name="표준 3 4 2 4 4 4 4 3" xfId="45788"/>
    <cellStyle name="표준 3 4 2 4 4 4 5" xfId="15748"/>
    <cellStyle name="표준 3 4 2 4 4 4 5 2" xfId="32488"/>
    <cellStyle name="표준 3 4 2 4 4 4 5 3" xfId="49208"/>
    <cellStyle name="표준 3 4 2 4 4 4 6" xfId="19232"/>
    <cellStyle name="표준 3 4 2 4 4 4 7" xfId="35548"/>
    <cellStyle name="표준 3 4 2 4 4 5" xfId="3408"/>
    <cellStyle name="표준 3 4 2 4 4 5 2" xfId="6808"/>
    <cellStyle name="표준 3 4 2 4 4 5 2 2" xfId="23548"/>
    <cellStyle name="표준 3 4 2 4 4 5 2 3" xfId="40268"/>
    <cellStyle name="표준 3 4 2 4 4 5 3" xfId="10228"/>
    <cellStyle name="표준 3 4 2 4 4 5 3 2" xfId="26968"/>
    <cellStyle name="표준 3 4 2 4 4 5 3 3" xfId="43688"/>
    <cellStyle name="표준 3 4 2 4 4 5 4" xfId="13648"/>
    <cellStyle name="표준 3 4 2 4 4 5 4 2" xfId="30388"/>
    <cellStyle name="표준 3 4 2 4 4 5 4 3" xfId="47108"/>
    <cellStyle name="표준 3 4 2 4 4 5 5" xfId="17068"/>
    <cellStyle name="표준 3 4 2 4 4 5 5 2" xfId="33808"/>
    <cellStyle name="표준 3 4 2 4 4 5 5 3" xfId="50528"/>
    <cellStyle name="표준 3 4 2 4 4 5 6" xfId="20552"/>
    <cellStyle name="표준 3 4 2 4 4 5 7" xfId="36868"/>
    <cellStyle name="표준 3 4 2 4 4 6" xfId="4228"/>
    <cellStyle name="표준 3 4 2 4 4 6 2" xfId="7648"/>
    <cellStyle name="표준 3 4 2 4 4 6 2 2" xfId="24388"/>
    <cellStyle name="표준 3 4 2 4 4 6 2 3" xfId="41108"/>
    <cellStyle name="표준 3 4 2 4 4 6 3" xfId="11068"/>
    <cellStyle name="표준 3 4 2 4 4 6 3 2" xfId="27808"/>
    <cellStyle name="표준 3 4 2 4 4 6 3 3" xfId="44528"/>
    <cellStyle name="표준 3 4 2 4 4 6 4" xfId="14488"/>
    <cellStyle name="표준 3 4 2 4 4 6 4 2" xfId="31228"/>
    <cellStyle name="표준 3 4 2 4 4 6 4 3" xfId="47948"/>
    <cellStyle name="표준 3 4 2 4 4 6 5" xfId="17972"/>
    <cellStyle name="표준 3 4 2 4 4 6 6" xfId="37688"/>
    <cellStyle name="표준 3 4 2 4 4 7" xfId="3828"/>
    <cellStyle name="표준 3 4 2 4 4 7 2" xfId="20968"/>
    <cellStyle name="표준 3 4 2 4 4 7 3" xfId="37288"/>
    <cellStyle name="표준 3 4 2 4 4 8" xfId="7228"/>
    <cellStyle name="표준 3 4 2 4 4 8 2" xfId="23968"/>
    <cellStyle name="표준 3 4 2 4 4 8 3" xfId="40688"/>
    <cellStyle name="표준 3 4 2 4 4 9" xfId="10648"/>
    <cellStyle name="표준 3 4 2 4 4 9 2" xfId="27388"/>
    <cellStyle name="표준 3 4 2 4 4 9 3" xfId="44108"/>
    <cellStyle name="표준 3 4 2 4 5" xfId="761"/>
    <cellStyle name="표준 3 4 2 4 5 10" xfId="14028"/>
    <cellStyle name="표준 3 4 2 4 5 10 2" xfId="30768"/>
    <cellStyle name="표준 3 4 2 4 5 10 3" xfId="47488"/>
    <cellStyle name="표준 3 4 2 4 5 11" xfId="17512"/>
    <cellStyle name="표준 3 4 2 4 5 12" xfId="34248"/>
    <cellStyle name="표준 3 4 2 4 5 2" xfId="1068"/>
    <cellStyle name="표준 3 4 2 4 5 2 2" xfId="2348"/>
    <cellStyle name="표준 3 4 2 4 5 2 2 2" xfId="5748"/>
    <cellStyle name="표준 3 4 2 4 5 2 2 2 2" xfId="22488"/>
    <cellStyle name="표준 3 4 2 4 5 2 2 2 3" xfId="39208"/>
    <cellStyle name="표준 3 4 2 4 5 2 2 3" xfId="9168"/>
    <cellStyle name="표준 3 4 2 4 5 2 2 3 2" xfId="25908"/>
    <cellStyle name="표준 3 4 2 4 5 2 2 3 3" xfId="42628"/>
    <cellStyle name="표준 3 4 2 4 5 2 2 4" xfId="12588"/>
    <cellStyle name="표준 3 4 2 4 5 2 2 4 2" xfId="29328"/>
    <cellStyle name="표준 3 4 2 4 5 2 2 4 3" xfId="46048"/>
    <cellStyle name="표준 3 4 2 4 5 2 2 5" xfId="16008"/>
    <cellStyle name="표준 3 4 2 4 5 2 2 5 2" xfId="32748"/>
    <cellStyle name="표준 3 4 2 4 5 2 2 5 3" xfId="49468"/>
    <cellStyle name="표준 3 4 2 4 5 2 2 6" xfId="19492"/>
    <cellStyle name="표준 3 4 2 4 5 2 2 7" xfId="35808"/>
    <cellStyle name="표준 3 4 2 4 5 2 3" xfId="4468"/>
    <cellStyle name="표준 3 4 2 4 5 2 3 2" xfId="21208"/>
    <cellStyle name="표준 3 4 2 4 5 2 3 3" xfId="37928"/>
    <cellStyle name="표준 3 4 2 4 5 2 4" xfId="7888"/>
    <cellStyle name="표준 3 4 2 4 5 2 4 2" xfId="24628"/>
    <cellStyle name="표준 3 4 2 4 5 2 4 3" xfId="41348"/>
    <cellStyle name="표준 3 4 2 4 5 2 5" xfId="11308"/>
    <cellStyle name="표준 3 4 2 4 5 2 5 2" xfId="28048"/>
    <cellStyle name="표준 3 4 2 4 5 2 5 3" xfId="44768"/>
    <cellStyle name="표준 3 4 2 4 5 2 6" xfId="14728"/>
    <cellStyle name="표준 3 4 2 4 5 2 6 2" xfId="31468"/>
    <cellStyle name="표준 3 4 2 4 5 2 6 3" xfId="48188"/>
    <cellStyle name="표준 3 4 2 4 5 2 7" xfId="18212"/>
    <cellStyle name="표준 3 4 2 4 5 2 8" xfId="34528"/>
    <cellStyle name="표준 3 4 2 4 5 3" xfId="1628"/>
    <cellStyle name="표준 3 4 2 4 5 3 2" xfId="2908"/>
    <cellStyle name="표준 3 4 2 4 5 3 2 2" xfId="6308"/>
    <cellStyle name="표준 3 4 2 4 5 3 2 2 2" xfId="23048"/>
    <cellStyle name="표준 3 4 2 4 5 3 2 2 3" xfId="39768"/>
    <cellStyle name="표준 3 4 2 4 5 3 2 3" xfId="9728"/>
    <cellStyle name="표준 3 4 2 4 5 3 2 3 2" xfId="26468"/>
    <cellStyle name="표준 3 4 2 4 5 3 2 3 3" xfId="43188"/>
    <cellStyle name="표준 3 4 2 4 5 3 2 4" xfId="13148"/>
    <cellStyle name="표준 3 4 2 4 5 3 2 4 2" xfId="29888"/>
    <cellStyle name="표준 3 4 2 4 5 3 2 4 3" xfId="46608"/>
    <cellStyle name="표준 3 4 2 4 5 3 2 5" xfId="16568"/>
    <cellStyle name="표준 3 4 2 4 5 3 2 5 2" xfId="33308"/>
    <cellStyle name="표준 3 4 2 4 5 3 2 5 3" xfId="50028"/>
    <cellStyle name="표준 3 4 2 4 5 3 2 6" xfId="20052"/>
    <cellStyle name="표준 3 4 2 4 5 3 2 7" xfId="36368"/>
    <cellStyle name="표준 3 4 2 4 5 3 3" xfId="5028"/>
    <cellStyle name="표준 3 4 2 4 5 3 3 2" xfId="21768"/>
    <cellStyle name="표준 3 4 2 4 5 3 3 3" xfId="38488"/>
    <cellStyle name="표준 3 4 2 4 5 3 4" xfId="8448"/>
    <cellStyle name="표준 3 4 2 4 5 3 4 2" xfId="25188"/>
    <cellStyle name="표준 3 4 2 4 5 3 4 3" xfId="41908"/>
    <cellStyle name="표준 3 4 2 4 5 3 5" xfId="11868"/>
    <cellStyle name="표준 3 4 2 4 5 3 5 2" xfId="28608"/>
    <cellStyle name="표준 3 4 2 4 5 3 5 3" xfId="45328"/>
    <cellStyle name="표준 3 4 2 4 5 3 6" xfId="15288"/>
    <cellStyle name="표준 3 4 2 4 5 3 6 2" xfId="32028"/>
    <cellStyle name="표준 3 4 2 4 5 3 6 3" xfId="48748"/>
    <cellStyle name="표준 3 4 2 4 5 3 7" xfId="18772"/>
    <cellStyle name="표준 3 4 2 4 5 3 8" xfId="35088"/>
    <cellStyle name="표준 3 4 2 4 5 4" xfId="2048"/>
    <cellStyle name="표준 3 4 2 4 5 4 2" xfId="5448"/>
    <cellStyle name="표준 3 4 2 4 5 4 2 2" xfId="22188"/>
    <cellStyle name="표준 3 4 2 4 5 4 2 3" xfId="38908"/>
    <cellStyle name="표준 3 4 2 4 5 4 3" xfId="8868"/>
    <cellStyle name="표준 3 4 2 4 5 4 3 2" xfId="25608"/>
    <cellStyle name="표준 3 4 2 4 5 4 3 3" xfId="42328"/>
    <cellStyle name="표준 3 4 2 4 5 4 4" xfId="12288"/>
    <cellStyle name="표준 3 4 2 4 5 4 4 2" xfId="29028"/>
    <cellStyle name="표준 3 4 2 4 5 4 4 3" xfId="45748"/>
    <cellStyle name="표준 3 4 2 4 5 4 5" xfId="15708"/>
    <cellStyle name="표준 3 4 2 4 5 4 5 2" xfId="32448"/>
    <cellStyle name="표준 3 4 2 4 5 4 5 3" xfId="49168"/>
    <cellStyle name="표준 3 4 2 4 5 4 6" xfId="19192"/>
    <cellStyle name="표준 3 4 2 4 5 4 7" xfId="35508"/>
    <cellStyle name="표준 3 4 2 4 5 5" xfId="3368"/>
    <cellStyle name="표준 3 4 2 4 5 5 2" xfId="6768"/>
    <cellStyle name="표준 3 4 2 4 5 5 2 2" xfId="23508"/>
    <cellStyle name="표준 3 4 2 4 5 5 2 3" xfId="40228"/>
    <cellStyle name="표준 3 4 2 4 5 5 3" xfId="10188"/>
    <cellStyle name="표준 3 4 2 4 5 5 3 2" xfId="26928"/>
    <cellStyle name="표준 3 4 2 4 5 5 3 3" xfId="43648"/>
    <cellStyle name="표준 3 4 2 4 5 5 4" xfId="13608"/>
    <cellStyle name="표준 3 4 2 4 5 5 4 2" xfId="30348"/>
    <cellStyle name="표준 3 4 2 4 5 5 4 3" xfId="47068"/>
    <cellStyle name="표준 3 4 2 4 5 5 5" xfId="17028"/>
    <cellStyle name="표준 3 4 2 4 5 5 5 2" xfId="33768"/>
    <cellStyle name="표준 3 4 2 4 5 5 5 3" xfId="50488"/>
    <cellStyle name="표준 3 4 2 4 5 5 6" xfId="20512"/>
    <cellStyle name="표준 3 4 2 4 5 5 7" xfId="36828"/>
    <cellStyle name="표준 3 4 2 4 5 6" xfId="4188"/>
    <cellStyle name="표준 3 4 2 4 5 6 2" xfId="7608"/>
    <cellStyle name="표준 3 4 2 4 5 6 2 2" xfId="24348"/>
    <cellStyle name="표준 3 4 2 4 5 6 2 3" xfId="41068"/>
    <cellStyle name="표준 3 4 2 4 5 6 3" xfId="11028"/>
    <cellStyle name="표준 3 4 2 4 5 6 3 2" xfId="27768"/>
    <cellStyle name="표준 3 4 2 4 5 6 3 3" xfId="44488"/>
    <cellStyle name="표준 3 4 2 4 5 6 4" xfId="14448"/>
    <cellStyle name="표준 3 4 2 4 5 6 4 2" xfId="31188"/>
    <cellStyle name="표준 3 4 2 4 5 6 4 3" xfId="47908"/>
    <cellStyle name="표준 3 4 2 4 5 6 5" xfId="17932"/>
    <cellStyle name="표준 3 4 2 4 5 6 6" xfId="37648"/>
    <cellStyle name="표준 3 4 2 4 5 7" xfId="3788"/>
    <cellStyle name="표준 3 4 2 4 5 7 2" xfId="20928"/>
    <cellStyle name="표준 3 4 2 4 5 7 3" xfId="37248"/>
    <cellStyle name="표준 3 4 2 4 5 8" xfId="7188"/>
    <cellStyle name="표준 3 4 2 4 5 8 2" xfId="23928"/>
    <cellStyle name="표준 3 4 2 4 5 8 3" xfId="40648"/>
    <cellStyle name="표준 3 4 2 4 5 9" xfId="10608"/>
    <cellStyle name="표준 3 4 2 4 5 9 2" xfId="27348"/>
    <cellStyle name="표준 3 4 2 4 5 9 3" xfId="44068"/>
    <cellStyle name="표준 3 4 2 4 6" xfId="1028"/>
    <cellStyle name="표준 3 4 2 4 6 2" xfId="2308"/>
    <cellStyle name="표준 3 4 2 4 6 2 2" xfId="5708"/>
    <cellStyle name="표준 3 4 2 4 6 2 2 2" xfId="22448"/>
    <cellStyle name="표준 3 4 2 4 6 2 2 3" xfId="39168"/>
    <cellStyle name="표준 3 4 2 4 6 2 3" xfId="9128"/>
    <cellStyle name="표준 3 4 2 4 6 2 3 2" xfId="25868"/>
    <cellStyle name="표준 3 4 2 4 6 2 3 3" xfId="42588"/>
    <cellStyle name="표준 3 4 2 4 6 2 4" xfId="12548"/>
    <cellStyle name="표준 3 4 2 4 6 2 4 2" xfId="29288"/>
    <cellStyle name="표준 3 4 2 4 6 2 4 3" xfId="46008"/>
    <cellStyle name="표준 3 4 2 4 6 2 5" xfId="15968"/>
    <cellStyle name="표준 3 4 2 4 6 2 5 2" xfId="32708"/>
    <cellStyle name="표준 3 4 2 4 6 2 5 3" xfId="49428"/>
    <cellStyle name="표준 3 4 2 4 6 2 6" xfId="19452"/>
    <cellStyle name="표준 3 4 2 4 6 2 7" xfId="35768"/>
    <cellStyle name="표준 3 4 2 4 6 3" xfId="4428"/>
    <cellStyle name="표준 3 4 2 4 6 3 2" xfId="21168"/>
    <cellStyle name="표준 3 4 2 4 6 3 3" xfId="37888"/>
    <cellStyle name="표준 3 4 2 4 6 4" xfId="7848"/>
    <cellStyle name="표준 3 4 2 4 6 4 2" xfId="24588"/>
    <cellStyle name="표준 3 4 2 4 6 4 3" xfId="41308"/>
    <cellStyle name="표준 3 4 2 4 6 5" xfId="11268"/>
    <cellStyle name="표준 3 4 2 4 6 5 2" xfId="28008"/>
    <cellStyle name="표준 3 4 2 4 6 5 3" xfId="44728"/>
    <cellStyle name="표준 3 4 2 4 6 6" xfId="14688"/>
    <cellStyle name="표준 3 4 2 4 6 6 2" xfId="31428"/>
    <cellStyle name="표준 3 4 2 4 6 6 3" xfId="48148"/>
    <cellStyle name="표준 3 4 2 4 6 7" xfId="18172"/>
    <cellStyle name="표준 3 4 2 4 6 8" xfId="34488"/>
    <cellStyle name="표준 3 4 2 4 7" xfId="1448"/>
    <cellStyle name="표준 3 4 2 4 7 2" xfId="2728"/>
    <cellStyle name="표준 3 4 2 4 7 2 2" xfId="6128"/>
    <cellStyle name="표준 3 4 2 4 7 2 2 2" xfId="22868"/>
    <cellStyle name="표준 3 4 2 4 7 2 2 3" xfId="39588"/>
    <cellStyle name="표준 3 4 2 4 7 2 3" xfId="9548"/>
    <cellStyle name="표준 3 4 2 4 7 2 3 2" xfId="26288"/>
    <cellStyle name="표준 3 4 2 4 7 2 3 3" xfId="43008"/>
    <cellStyle name="표준 3 4 2 4 7 2 4" xfId="12968"/>
    <cellStyle name="표준 3 4 2 4 7 2 4 2" xfId="29708"/>
    <cellStyle name="표준 3 4 2 4 7 2 4 3" xfId="46428"/>
    <cellStyle name="표준 3 4 2 4 7 2 5" xfId="16388"/>
    <cellStyle name="표준 3 4 2 4 7 2 5 2" xfId="33128"/>
    <cellStyle name="표준 3 4 2 4 7 2 5 3" xfId="49848"/>
    <cellStyle name="표준 3 4 2 4 7 2 6" xfId="19872"/>
    <cellStyle name="표준 3 4 2 4 7 2 7" xfId="36188"/>
    <cellStyle name="표준 3 4 2 4 7 3" xfId="4848"/>
    <cellStyle name="표준 3 4 2 4 7 3 2" xfId="21588"/>
    <cellStyle name="표준 3 4 2 4 7 3 3" xfId="38308"/>
    <cellStyle name="표준 3 4 2 4 7 4" xfId="8268"/>
    <cellStyle name="표준 3 4 2 4 7 4 2" xfId="25008"/>
    <cellStyle name="표준 3 4 2 4 7 4 3" xfId="41728"/>
    <cellStyle name="표준 3 4 2 4 7 5" xfId="11688"/>
    <cellStyle name="표준 3 4 2 4 7 5 2" xfId="28428"/>
    <cellStyle name="표준 3 4 2 4 7 5 3" xfId="45148"/>
    <cellStyle name="표준 3 4 2 4 7 6" xfId="15108"/>
    <cellStyle name="표준 3 4 2 4 7 6 2" xfId="31848"/>
    <cellStyle name="표준 3 4 2 4 7 6 3" xfId="48568"/>
    <cellStyle name="표준 3 4 2 4 7 7" xfId="18592"/>
    <cellStyle name="표준 3 4 2 4 7 8" xfId="34908"/>
    <cellStyle name="표준 3 4 2 4 8" xfId="1868"/>
    <cellStyle name="표준 3 4 2 4 8 2" xfId="5268"/>
    <cellStyle name="표준 3 4 2 4 8 2 2" xfId="22008"/>
    <cellStyle name="표준 3 4 2 4 8 2 3" xfId="38728"/>
    <cellStyle name="표준 3 4 2 4 8 3" xfId="8688"/>
    <cellStyle name="표준 3 4 2 4 8 3 2" xfId="25428"/>
    <cellStyle name="표준 3 4 2 4 8 3 3" xfId="42148"/>
    <cellStyle name="표준 3 4 2 4 8 4" xfId="12108"/>
    <cellStyle name="표준 3 4 2 4 8 4 2" xfId="28848"/>
    <cellStyle name="표준 3 4 2 4 8 4 3" xfId="45568"/>
    <cellStyle name="표준 3 4 2 4 8 5" xfId="15528"/>
    <cellStyle name="표준 3 4 2 4 8 5 2" xfId="32268"/>
    <cellStyle name="표준 3 4 2 4 8 5 3" xfId="48988"/>
    <cellStyle name="표준 3 4 2 4 8 6" xfId="19012"/>
    <cellStyle name="표준 3 4 2 4 8 7" xfId="35328"/>
    <cellStyle name="표준 3 4 2 4 9" xfId="3148"/>
    <cellStyle name="표준 3 4 2 4 9 2" xfId="6548"/>
    <cellStyle name="표준 3 4 2 4 9 2 2" xfId="23288"/>
    <cellStyle name="표준 3 4 2 4 9 2 3" xfId="40008"/>
    <cellStyle name="표준 3 4 2 4 9 3" xfId="9968"/>
    <cellStyle name="표준 3 4 2 4 9 3 2" xfId="26708"/>
    <cellStyle name="표준 3 4 2 4 9 3 3" xfId="43428"/>
    <cellStyle name="표준 3 4 2 4 9 4" xfId="13388"/>
    <cellStyle name="표준 3 4 2 4 9 4 2" xfId="30128"/>
    <cellStyle name="표준 3 4 2 4 9 4 3" xfId="46848"/>
    <cellStyle name="표준 3 4 2 4 9 5" xfId="16808"/>
    <cellStyle name="표준 3 4 2 4 9 5 2" xfId="33548"/>
    <cellStyle name="표준 3 4 2 4 9 5 3" xfId="50268"/>
    <cellStyle name="표준 3 4 2 4 9 6" xfId="20292"/>
    <cellStyle name="표준 3 4 2 4 9 7" xfId="36608"/>
    <cellStyle name="표준 3 4 2 5" xfId="601"/>
    <cellStyle name="표준 3 4 2 5 10" xfId="10448"/>
    <cellStyle name="표준 3 4 2 5 10 2" xfId="27188"/>
    <cellStyle name="표준 3 4 2 5 10 3" xfId="43908"/>
    <cellStyle name="표준 3 4 2 5 11" xfId="13868"/>
    <cellStyle name="표준 3 4 2 5 11 2" xfId="30608"/>
    <cellStyle name="표준 3 4 2 5 11 3" xfId="47328"/>
    <cellStyle name="표준 3 4 2 5 12" xfId="17352"/>
    <cellStyle name="표준 3 4 2 5 13" xfId="34088"/>
    <cellStyle name="표준 3 4 2 5 2" xfId="821"/>
    <cellStyle name="표준 3 4 2 5 2 10" xfId="14088"/>
    <cellStyle name="표준 3 4 2 5 2 10 2" xfId="30828"/>
    <cellStyle name="표준 3 4 2 5 2 10 3" xfId="47548"/>
    <cellStyle name="표준 3 4 2 5 2 11" xfId="17572"/>
    <cellStyle name="표준 3 4 2 5 2 12" xfId="34308"/>
    <cellStyle name="표준 3 4 2 5 2 2" xfId="1288"/>
    <cellStyle name="표준 3 4 2 5 2 2 2" xfId="2568"/>
    <cellStyle name="표준 3 4 2 5 2 2 2 2" xfId="5968"/>
    <cellStyle name="표준 3 4 2 5 2 2 2 2 2" xfId="22708"/>
    <cellStyle name="표준 3 4 2 5 2 2 2 2 3" xfId="39428"/>
    <cellStyle name="표준 3 4 2 5 2 2 2 3" xfId="9388"/>
    <cellStyle name="표준 3 4 2 5 2 2 2 3 2" xfId="26128"/>
    <cellStyle name="표준 3 4 2 5 2 2 2 3 3" xfId="42848"/>
    <cellStyle name="표준 3 4 2 5 2 2 2 4" xfId="12808"/>
    <cellStyle name="표준 3 4 2 5 2 2 2 4 2" xfId="29548"/>
    <cellStyle name="표준 3 4 2 5 2 2 2 4 3" xfId="46268"/>
    <cellStyle name="표준 3 4 2 5 2 2 2 5" xfId="16228"/>
    <cellStyle name="표준 3 4 2 5 2 2 2 5 2" xfId="32968"/>
    <cellStyle name="표준 3 4 2 5 2 2 2 5 3" xfId="49688"/>
    <cellStyle name="표준 3 4 2 5 2 2 2 6" xfId="19712"/>
    <cellStyle name="표준 3 4 2 5 2 2 2 7" xfId="36028"/>
    <cellStyle name="표준 3 4 2 5 2 2 3" xfId="4688"/>
    <cellStyle name="표준 3 4 2 5 2 2 3 2" xfId="21428"/>
    <cellStyle name="표준 3 4 2 5 2 2 3 3" xfId="38148"/>
    <cellStyle name="표준 3 4 2 5 2 2 4" xfId="8108"/>
    <cellStyle name="표준 3 4 2 5 2 2 4 2" xfId="24848"/>
    <cellStyle name="표준 3 4 2 5 2 2 4 3" xfId="41568"/>
    <cellStyle name="표준 3 4 2 5 2 2 5" xfId="11528"/>
    <cellStyle name="표준 3 4 2 5 2 2 5 2" xfId="28268"/>
    <cellStyle name="표준 3 4 2 5 2 2 5 3" xfId="44988"/>
    <cellStyle name="표준 3 4 2 5 2 2 6" xfId="14948"/>
    <cellStyle name="표준 3 4 2 5 2 2 6 2" xfId="31688"/>
    <cellStyle name="표준 3 4 2 5 2 2 6 3" xfId="48408"/>
    <cellStyle name="표준 3 4 2 5 2 2 7" xfId="18432"/>
    <cellStyle name="표준 3 4 2 5 2 2 8" xfId="34748"/>
    <cellStyle name="표준 3 4 2 5 2 3" xfId="1688"/>
    <cellStyle name="표준 3 4 2 5 2 3 2" xfId="2968"/>
    <cellStyle name="표준 3 4 2 5 2 3 2 2" xfId="6368"/>
    <cellStyle name="표준 3 4 2 5 2 3 2 2 2" xfId="23108"/>
    <cellStyle name="표준 3 4 2 5 2 3 2 2 3" xfId="39828"/>
    <cellStyle name="표준 3 4 2 5 2 3 2 3" xfId="9788"/>
    <cellStyle name="표준 3 4 2 5 2 3 2 3 2" xfId="26528"/>
    <cellStyle name="표준 3 4 2 5 2 3 2 3 3" xfId="43248"/>
    <cellStyle name="표준 3 4 2 5 2 3 2 4" xfId="13208"/>
    <cellStyle name="표준 3 4 2 5 2 3 2 4 2" xfId="29948"/>
    <cellStyle name="표준 3 4 2 5 2 3 2 4 3" xfId="46668"/>
    <cellStyle name="표준 3 4 2 5 2 3 2 5" xfId="16628"/>
    <cellStyle name="표준 3 4 2 5 2 3 2 5 2" xfId="33368"/>
    <cellStyle name="표준 3 4 2 5 2 3 2 5 3" xfId="50088"/>
    <cellStyle name="표준 3 4 2 5 2 3 2 6" xfId="20112"/>
    <cellStyle name="표준 3 4 2 5 2 3 2 7" xfId="36428"/>
    <cellStyle name="표준 3 4 2 5 2 3 3" xfId="5088"/>
    <cellStyle name="표준 3 4 2 5 2 3 3 2" xfId="21828"/>
    <cellStyle name="표준 3 4 2 5 2 3 3 3" xfId="38548"/>
    <cellStyle name="표준 3 4 2 5 2 3 4" xfId="8508"/>
    <cellStyle name="표준 3 4 2 5 2 3 4 2" xfId="25248"/>
    <cellStyle name="표준 3 4 2 5 2 3 4 3" xfId="41968"/>
    <cellStyle name="표준 3 4 2 5 2 3 5" xfId="11928"/>
    <cellStyle name="표준 3 4 2 5 2 3 5 2" xfId="28668"/>
    <cellStyle name="표준 3 4 2 5 2 3 5 3" xfId="45388"/>
    <cellStyle name="표준 3 4 2 5 2 3 6" xfId="15348"/>
    <cellStyle name="표준 3 4 2 5 2 3 6 2" xfId="32088"/>
    <cellStyle name="표준 3 4 2 5 2 3 6 3" xfId="48808"/>
    <cellStyle name="표준 3 4 2 5 2 3 7" xfId="18832"/>
    <cellStyle name="표준 3 4 2 5 2 3 8" xfId="35148"/>
    <cellStyle name="표준 3 4 2 5 2 4" xfId="2108"/>
    <cellStyle name="표준 3 4 2 5 2 4 2" xfId="5508"/>
    <cellStyle name="표준 3 4 2 5 2 4 2 2" xfId="22248"/>
    <cellStyle name="표준 3 4 2 5 2 4 2 3" xfId="38968"/>
    <cellStyle name="표준 3 4 2 5 2 4 3" xfId="8928"/>
    <cellStyle name="표준 3 4 2 5 2 4 3 2" xfId="25668"/>
    <cellStyle name="표준 3 4 2 5 2 4 3 3" xfId="42388"/>
    <cellStyle name="표준 3 4 2 5 2 4 4" xfId="12348"/>
    <cellStyle name="표준 3 4 2 5 2 4 4 2" xfId="29088"/>
    <cellStyle name="표준 3 4 2 5 2 4 4 3" xfId="45808"/>
    <cellStyle name="표준 3 4 2 5 2 4 5" xfId="15768"/>
    <cellStyle name="표준 3 4 2 5 2 4 5 2" xfId="32508"/>
    <cellStyle name="표준 3 4 2 5 2 4 5 3" xfId="49228"/>
    <cellStyle name="표준 3 4 2 5 2 4 6" xfId="19252"/>
    <cellStyle name="표준 3 4 2 5 2 4 7" xfId="35568"/>
    <cellStyle name="표준 3 4 2 5 2 5" xfId="3428"/>
    <cellStyle name="표준 3 4 2 5 2 5 2" xfId="6828"/>
    <cellStyle name="표준 3 4 2 5 2 5 2 2" xfId="23568"/>
    <cellStyle name="표준 3 4 2 5 2 5 2 3" xfId="40288"/>
    <cellStyle name="표준 3 4 2 5 2 5 3" xfId="10248"/>
    <cellStyle name="표준 3 4 2 5 2 5 3 2" xfId="26988"/>
    <cellStyle name="표준 3 4 2 5 2 5 3 3" xfId="43708"/>
    <cellStyle name="표준 3 4 2 5 2 5 4" xfId="13668"/>
    <cellStyle name="표준 3 4 2 5 2 5 4 2" xfId="30408"/>
    <cellStyle name="표준 3 4 2 5 2 5 4 3" xfId="47128"/>
    <cellStyle name="표준 3 4 2 5 2 5 5" xfId="17088"/>
    <cellStyle name="표준 3 4 2 5 2 5 5 2" xfId="33828"/>
    <cellStyle name="표준 3 4 2 5 2 5 5 3" xfId="50548"/>
    <cellStyle name="표준 3 4 2 5 2 5 6" xfId="20572"/>
    <cellStyle name="표준 3 4 2 5 2 5 7" xfId="36888"/>
    <cellStyle name="표준 3 4 2 5 2 6" xfId="4248"/>
    <cellStyle name="표준 3 4 2 5 2 6 2" xfId="7668"/>
    <cellStyle name="표준 3 4 2 5 2 6 2 2" xfId="24408"/>
    <cellStyle name="표준 3 4 2 5 2 6 2 3" xfId="41128"/>
    <cellStyle name="표준 3 4 2 5 2 6 3" xfId="11088"/>
    <cellStyle name="표준 3 4 2 5 2 6 3 2" xfId="27828"/>
    <cellStyle name="표준 3 4 2 5 2 6 3 3" xfId="44548"/>
    <cellStyle name="표준 3 4 2 5 2 6 4" xfId="14508"/>
    <cellStyle name="표준 3 4 2 5 2 6 4 2" xfId="31248"/>
    <cellStyle name="표준 3 4 2 5 2 6 4 3" xfId="47968"/>
    <cellStyle name="표준 3 4 2 5 2 6 5" xfId="17992"/>
    <cellStyle name="표준 3 4 2 5 2 6 6" xfId="37708"/>
    <cellStyle name="표준 3 4 2 5 2 7" xfId="3848"/>
    <cellStyle name="표준 3 4 2 5 2 7 2" xfId="20988"/>
    <cellStyle name="표준 3 4 2 5 2 7 3" xfId="37308"/>
    <cellStyle name="표준 3 4 2 5 2 8" xfId="7248"/>
    <cellStyle name="표준 3 4 2 5 2 8 2" xfId="23988"/>
    <cellStyle name="표준 3 4 2 5 2 8 3" xfId="40708"/>
    <cellStyle name="표준 3 4 2 5 2 9" xfId="10668"/>
    <cellStyle name="표준 3 4 2 5 2 9 2" xfId="27408"/>
    <cellStyle name="표준 3 4 2 5 2 9 3" xfId="44128"/>
    <cellStyle name="표준 3 4 2 5 3" xfId="1128"/>
    <cellStyle name="표준 3 4 2 5 3 2" xfId="2408"/>
    <cellStyle name="표준 3 4 2 5 3 2 2" xfId="5808"/>
    <cellStyle name="표준 3 4 2 5 3 2 2 2" xfId="22548"/>
    <cellStyle name="표준 3 4 2 5 3 2 2 3" xfId="39268"/>
    <cellStyle name="표준 3 4 2 5 3 2 3" xfId="9228"/>
    <cellStyle name="표준 3 4 2 5 3 2 3 2" xfId="25968"/>
    <cellStyle name="표준 3 4 2 5 3 2 3 3" xfId="42688"/>
    <cellStyle name="표준 3 4 2 5 3 2 4" xfId="12648"/>
    <cellStyle name="표준 3 4 2 5 3 2 4 2" xfId="29388"/>
    <cellStyle name="표준 3 4 2 5 3 2 4 3" xfId="46108"/>
    <cellStyle name="표준 3 4 2 5 3 2 5" xfId="16068"/>
    <cellStyle name="표준 3 4 2 5 3 2 5 2" xfId="32808"/>
    <cellStyle name="표준 3 4 2 5 3 2 5 3" xfId="49528"/>
    <cellStyle name="표준 3 4 2 5 3 2 6" xfId="19552"/>
    <cellStyle name="표준 3 4 2 5 3 2 7" xfId="35868"/>
    <cellStyle name="표준 3 4 2 5 3 3" xfId="4528"/>
    <cellStyle name="표준 3 4 2 5 3 3 2" xfId="21268"/>
    <cellStyle name="표준 3 4 2 5 3 3 3" xfId="37988"/>
    <cellStyle name="표준 3 4 2 5 3 4" xfId="7948"/>
    <cellStyle name="표준 3 4 2 5 3 4 2" xfId="24688"/>
    <cellStyle name="표준 3 4 2 5 3 4 3" xfId="41408"/>
    <cellStyle name="표준 3 4 2 5 3 5" xfId="11368"/>
    <cellStyle name="표준 3 4 2 5 3 5 2" xfId="28108"/>
    <cellStyle name="표준 3 4 2 5 3 5 3" xfId="44828"/>
    <cellStyle name="표준 3 4 2 5 3 6" xfId="14788"/>
    <cellStyle name="표준 3 4 2 5 3 6 2" xfId="31528"/>
    <cellStyle name="표준 3 4 2 5 3 6 3" xfId="48248"/>
    <cellStyle name="표준 3 4 2 5 3 7" xfId="18272"/>
    <cellStyle name="표준 3 4 2 5 3 8" xfId="34588"/>
    <cellStyle name="표준 3 4 2 5 4" xfId="1468"/>
    <cellStyle name="표준 3 4 2 5 4 2" xfId="2748"/>
    <cellStyle name="표준 3 4 2 5 4 2 2" xfId="6148"/>
    <cellStyle name="표준 3 4 2 5 4 2 2 2" xfId="22888"/>
    <cellStyle name="표준 3 4 2 5 4 2 2 3" xfId="39608"/>
    <cellStyle name="표준 3 4 2 5 4 2 3" xfId="9568"/>
    <cellStyle name="표준 3 4 2 5 4 2 3 2" xfId="26308"/>
    <cellStyle name="표준 3 4 2 5 4 2 3 3" xfId="43028"/>
    <cellStyle name="표준 3 4 2 5 4 2 4" xfId="12988"/>
    <cellStyle name="표준 3 4 2 5 4 2 4 2" xfId="29728"/>
    <cellStyle name="표준 3 4 2 5 4 2 4 3" xfId="46448"/>
    <cellStyle name="표준 3 4 2 5 4 2 5" xfId="16408"/>
    <cellStyle name="표준 3 4 2 5 4 2 5 2" xfId="33148"/>
    <cellStyle name="표준 3 4 2 5 4 2 5 3" xfId="49868"/>
    <cellStyle name="표준 3 4 2 5 4 2 6" xfId="19892"/>
    <cellStyle name="표준 3 4 2 5 4 2 7" xfId="36208"/>
    <cellStyle name="표준 3 4 2 5 4 3" xfId="4868"/>
    <cellStyle name="표준 3 4 2 5 4 3 2" xfId="21608"/>
    <cellStyle name="표준 3 4 2 5 4 3 3" xfId="38328"/>
    <cellStyle name="표준 3 4 2 5 4 4" xfId="8288"/>
    <cellStyle name="표준 3 4 2 5 4 4 2" xfId="25028"/>
    <cellStyle name="표준 3 4 2 5 4 4 3" xfId="41748"/>
    <cellStyle name="표준 3 4 2 5 4 5" xfId="11708"/>
    <cellStyle name="표준 3 4 2 5 4 5 2" xfId="28448"/>
    <cellStyle name="표준 3 4 2 5 4 5 3" xfId="45168"/>
    <cellStyle name="표준 3 4 2 5 4 6" xfId="15128"/>
    <cellStyle name="표준 3 4 2 5 4 6 2" xfId="31868"/>
    <cellStyle name="표준 3 4 2 5 4 6 3" xfId="48588"/>
    <cellStyle name="표준 3 4 2 5 4 7" xfId="18612"/>
    <cellStyle name="표준 3 4 2 5 4 8" xfId="34928"/>
    <cellStyle name="표준 3 4 2 5 5" xfId="1888"/>
    <cellStyle name="표준 3 4 2 5 5 2" xfId="5288"/>
    <cellStyle name="표준 3 4 2 5 5 2 2" xfId="22028"/>
    <cellStyle name="표준 3 4 2 5 5 2 3" xfId="38748"/>
    <cellStyle name="표준 3 4 2 5 5 3" xfId="8708"/>
    <cellStyle name="표준 3 4 2 5 5 3 2" xfId="25448"/>
    <cellStyle name="표준 3 4 2 5 5 3 3" xfId="42168"/>
    <cellStyle name="표준 3 4 2 5 5 4" xfId="12128"/>
    <cellStyle name="표준 3 4 2 5 5 4 2" xfId="28868"/>
    <cellStyle name="표준 3 4 2 5 5 4 3" xfId="45588"/>
    <cellStyle name="표준 3 4 2 5 5 5" xfId="15548"/>
    <cellStyle name="표준 3 4 2 5 5 5 2" xfId="32288"/>
    <cellStyle name="표준 3 4 2 5 5 5 3" xfId="49008"/>
    <cellStyle name="표준 3 4 2 5 5 6" xfId="19032"/>
    <cellStyle name="표준 3 4 2 5 5 7" xfId="35348"/>
    <cellStyle name="표준 3 4 2 5 6" xfId="3208"/>
    <cellStyle name="표준 3 4 2 5 6 2" xfId="6608"/>
    <cellStyle name="표준 3 4 2 5 6 2 2" xfId="23348"/>
    <cellStyle name="표준 3 4 2 5 6 2 3" xfId="40068"/>
    <cellStyle name="표준 3 4 2 5 6 3" xfId="10028"/>
    <cellStyle name="표준 3 4 2 5 6 3 2" xfId="26768"/>
    <cellStyle name="표준 3 4 2 5 6 3 3" xfId="43488"/>
    <cellStyle name="표준 3 4 2 5 6 4" xfId="13448"/>
    <cellStyle name="표준 3 4 2 5 6 4 2" xfId="30188"/>
    <cellStyle name="표준 3 4 2 5 6 4 3" xfId="46908"/>
    <cellStyle name="표준 3 4 2 5 6 5" xfId="16868"/>
    <cellStyle name="표준 3 4 2 5 6 5 2" xfId="33608"/>
    <cellStyle name="표준 3 4 2 5 6 5 3" xfId="50328"/>
    <cellStyle name="표준 3 4 2 5 6 6" xfId="20352"/>
    <cellStyle name="표준 3 4 2 5 6 7" xfId="36668"/>
    <cellStyle name="표준 3 4 2 5 7" xfId="4028"/>
    <cellStyle name="표준 3 4 2 5 7 2" xfId="7448"/>
    <cellStyle name="표준 3 4 2 5 7 2 2" xfId="24188"/>
    <cellStyle name="표준 3 4 2 5 7 2 3" xfId="40908"/>
    <cellStyle name="표준 3 4 2 5 7 3" xfId="10868"/>
    <cellStyle name="표준 3 4 2 5 7 3 2" xfId="27608"/>
    <cellStyle name="표준 3 4 2 5 7 3 3" xfId="44328"/>
    <cellStyle name="표준 3 4 2 5 7 4" xfId="14288"/>
    <cellStyle name="표준 3 4 2 5 7 4 2" xfId="31028"/>
    <cellStyle name="표준 3 4 2 5 7 4 3" xfId="47748"/>
    <cellStyle name="표준 3 4 2 5 7 5" xfId="17772"/>
    <cellStyle name="표준 3 4 2 5 7 6" xfId="37488"/>
    <cellStyle name="표준 3 4 2 5 8" xfId="3628"/>
    <cellStyle name="표준 3 4 2 5 8 2" xfId="20768"/>
    <cellStyle name="표준 3 4 2 5 8 3" xfId="37088"/>
    <cellStyle name="표준 3 4 2 5 9" xfId="7028"/>
    <cellStyle name="표준 3 4 2 5 9 2" xfId="23768"/>
    <cellStyle name="표준 3 4 2 5 9 3" xfId="40488"/>
    <cellStyle name="표준 3 4 2 6" xfId="621"/>
    <cellStyle name="표준 3 4 2 6 10" xfId="10468"/>
    <cellStyle name="표준 3 4 2 6 10 2" xfId="27208"/>
    <cellStyle name="표준 3 4 2 6 10 3" xfId="43928"/>
    <cellStyle name="표준 3 4 2 6 11" xfId="13888"/>
    <cellStyle name="표준 3 4 2 6 11 2" xfId="30628"/>
    <cellStyle name="표준 3 4 2 6 11 3" xfId="47348"/>
    <cellStyle name="표준 3 4 2 6 12" xfId="17372"/>
    <cellStyle name="표준 3 4 2 6 13" xfId="34108"/>
    <cellStyle name="표준 3 4 2 6 2" xfId="841"/>
    <cellStyle name="표준 3 4 2 6 2 10" xfId="14108"/>
    <cellStyle name="표준 3 4 2 6 2 10 2" xfId="30848"/>
    <cellStyle name="표준 3 4 2 6 2 10 3" xfId="47568"/>
    <cellStyle name="표준 3 4 2 6 2 11" xfId="17592"/>
    <cellStyle name="표준 3 4 2 6 2 12" xfId="34328"/>
    <cellStyle name="표준 3 4 2 6 2 2" xfId="1308"/>
    <cellStyle name="표준 3 4 2 6 2 2 2" xfId="2588"/>
    <cellStyle name="표준 3 4 2 6 2 2 2 2" xfId="5988"/>
    <cellStyle name="표준 3 4 2 6 2 2 2 2 2" xfId="22728"/>
    <cellStyle name="표준 3 4 2 6 2 2 2 2 3" xfId="39448"/>
    <cellStyle name="표준 3 4 2 6 2 2 2 3" xfId="9408"/>
    <cellStyle name="표준 3 4 2 6 2 2 2 3 2" xfId="26148"/>
    <cellStyle name="표준 3 4 2 6 2 2 2 3 3" xfId="42868"/>
    <cellStyle name="표준 3 4 2 6 2 2 2 4" xfId="12828"/>
    <cellStyle name="표준 3 4 2 6 2 2 2 4 2" xfId="29568"/>
    <cellStyle name="표준 3 4 2 6 2 2 2 4 3" xfId="46288"/>
    <cellStyle name="표준 3 4 2 6 2 2 2 5" xfId="16248"/>
    <cellStyle name="표준 3 4 2 6 2 2 2 5 2" xfId="32988"/>
    <cellStyle name="표준 3 4 2 6 2 2 2 5 3" xfId="49708"/>
    <cellStyle name="표준 3 4 2 6 2 2 2 6" xfId="19732"/>
    <cellStyle name="표준 3 4 2 6 2 2 2 7" xfId="36048"/>
    <cellStyle name="표준 3 4 2 6 2 2 3" xfId="4708"/>
    <cellStyle name="표준 3 4 2 6 2 2 3 2" xfId="21448"/>
    <cellStyle name="표준 3 4 2 6 2 2 3 3" xfId="38168"/>
    <cellStyle name="표준 3 4 2 6 2 2 4" xfId="8128"/>
    <cellStyle name="표준 3 4 2 6 2 2 4 2" xfId="24868"/>
    <cellStyle name="표준 3 4 2 6 2 2 4 3" xfId="41588"/>
    <cellStyle name="표준 3 4 2 6 2 2 5" xfId="11548"/>
    <cellStyle name="표준 3 4 2 6 2 2 5 2" xfId="28288"/>
    <cellStyle name="표준 3 4 2 6 2 2 5 3" xfId="45008"/>
    <cellStyle name="표준 3 4 2 6 2 2 6" xfId="14968"/>
    <cellStyle name="표준 3 4 2 6 2 2 6 2" xfId="31708"/>
    <cellStyle name="표준 3 4 2 6 2 2 6 3" xfId="48428"/>
    <cellStyle name="표준 3 4 2 6 2 2 7" xfId="18452"/>
    <cellStyle name="표준 3 4 2 6 2 2 8" xfId="34768"/>
    <cellStyle name="표준 3 4 2 6 2 3" xfId="1708"/>
    <cellStyle name="표준 3 4 2 6 2 3 2" xfId="2988"/>
    <cellStyle name="표준 3 4 2 6 2 3 2 2" xfId="6388"/>
    <cellStyle name="표준 3 4 2 6 2 3 2 2 2" xfId="23128"/>
    <cellStyle name="표준 3 4 2 6 2 3 2 2 3" xfId="39848"/>
    <cellStyle name="표준 3 4 2 6 2 3 2 3" xfId="9808"/>
    <cellStyle name="표준 3 4 2 6 2 3 2 3 2" xfId="26548"/>
    <cellStyle name="표준 3 4 2 6 2 3 2 3 3" xfId="43268"/>
    <cellStyle name="표준 3 4 2 6 2 3 2 4" xfId="13228"/>
    <cellStyle name="표준 3 4 2 6 2 3 2 4 2" xfId="29968"/>
    <cellStyle name="표준 3 4 2 6 2 3 2 4 3" xfId="46688"/>
    <cellStyle name="표준 3 4 2 6 2 3 2 5" xfId="16648"/>
    <cellStyle name="표준 3 4 2 6 2 3 2 5 2" xfId="33388"/>
    <cellStyle name="표준 3 4 2 6 2 3 2 5 3" xfId="50108"/>
    <cellStyle name="표준 3 4 2 6 2 3 2 6" xfId="20132"/>
    <cellStyle name="표준 3 4 2 6 2 3 2 7" xfId="36448"/>
    <cellStyle name="표준 3 4 2 6 2 3 3" xfId="5108"/>
    <cellStyle name="표준 3 4 2 6 2 3 3 2" xfId="21848"/>
    <cellStyle name="표준 3 4 2 6 2 3 3 3" xfId="38568"/>
    <cellStyle name="표준 3 4 2 6 2 3 4" xfId="8528"/>
    <cellStyle name="표준 3 4 2 6 2 3 4 2" xfId="25268"/>
    <cellStyle name="표준 3 4 2 6 2 3 4 3" xfId="41988"/>
    <cellStyle name="표준 3 4 2 6 2 3 5" xfId="11948"/>
    <cellStyle name="표준 3 4 2 6 2 3 5 2" xfId="28688"/>
    <cellStyle name="표준 3 4 2 6 2 3 5 3" xfId="45408"/>
    <cellStyle name="표준 3 4 2 6 2 3 6" xfId="15368"/>
    <cellStyle name="표준 3 4 2 6 2 3 6 2" xfId="32108"/>
    <cellStyle name="표준 3 4 2 6 2 3 6 3" xfId="48828"/>
    <cellStyle name="표준 3 4 2 6 2 3 7" xfId="18852"/>
    <cellStyle name="표준 3 4 2 6 2 3 8" xfId="35168"/>
    <cellStyle name="표준 3 4 2 6 2 4" xfId="2128"/>
    <cellStyle name="표준 3 4 2 6 2 4 2" xfId="5528"/>
    <cellStyle name="표준 3 4 2 6 2 4 2 2" xfId="22268"/>
    <cellStyle name="표준 3 4 2 6 2 4 2 3" xfId="38988"/>
    <cellStyle name="표준 3 4 2 6 2 4 3" xfId="8948"/>
    <cellStyle name="표준 3 4 2 6 2 4 3 2" xfId="25688"/>
    <cellStyle name="표준 3 4 2 6 2 4 3 3" xfId="42408"/>
    <cellStyle name="표준 3 4 2 6 2 4 4" xfId="12368"/>
    <cellStyle name="표준 3 4 2 6 2 4 4 2" xfId="29108"/>
    <cellStyle name="표준 3 4 2 6 2 4 4 3" xfId="45828"/>
    <cellStyle name="표준 3 4 2 6 2 4 5" xfId="15788"/>
    <cellStyle name="표준 3 4 2 6 2 4 5 2" xfId="32528"/>
    <cellStyle name="표준 3 4 2 6 2 4 5 3" xfId="49248"/>
    <cellStyle name="표준 3 4 2 6 2 4 6" xfId="19272"/>
    <cellStyle name="표준 3 4 2 6 2 4 7" xfId="35588"/>
    <cellStyle name="표준 3 4 2 6 2 5" xfId="3448"/>
    <cellStyle name="표준 3 4 2 6 2 5 2" xfId="6848"/>
    <cellStyle name="표준 3 4 2 6 2 5 2 2" xfId="23588"/>
    <cellStyle name="표준 3 4 2 6 2 5 2 3" xfId="40308"/>
    <cellStyle name="표준 3 4 2 6 2 5 3" xfId="10268"/>
    <cellStyle name="표준 3 4 2 6 2 5 3 2" xfId="27008"/>
    <cellStyle name="표준 3 4 2 6 2 5 3 3" xfId="43728"/>
    <cellStyle name="표준 3 4 2 6 2 5 4" xfId="13688"/>
    <cellStyle name="표준 3 4 2 6 2 5 4 2" xfId="30428"/>
    <cellStyle name="표준 3 4 2 6 2 5 4 3" xfId="47148"/>
    <cellStyle name="표준 3 4 2 6 2 5 5" xfId="17108"/>
    <cellStyle name="표준 3 4 2 6 2 5 5 2" xfId="33848"/>
    <cellStyle name="표준 3 4 2 6 2 5 5 3" xfId="50568"/>
    <cellStyle name="표준 3 4 2 6 2 5 6" xfId="20592"/>
    <cellStyle name="표준 3 4 2 6 2 5 7" xfId="36908"/>
    <cellStyle name="표준 3 4 2 6 2 6" xfId="4268"/>
    <cellStyle name="표준 3 4 2 6 2 6 2" xfId="7688"/>
    <cellStyle name="표준 3 4 2 6 2 6 2 2" xfId="24428"/>
    <cellStyle name="표준 3 4 2 6 2 6 2 3" xfId="41148"/>
    <cellStyle name="표준 3 4 2 6 2 6 3" xfId="11108"/>
    <cellStyle name="표준 3 4 2 6 2 6 3 2" xfId="27848"/>
    <cellStyle name="표준 3 4 2 6 2 6 3 3" xfId="44568"/>
    <cellStyle name="표준 3 4 2 6 2 6 4" xfId="14528"/>
    <cellStyle name="표준 3 4 2 6 2 6 4 2" xfId="31268"/>
    <cellStyle name="표준 3 4 2 6 2 6 4 3" xfId="47988"/>
    <cellStyle name="표준 3 4 2 6 2 6 5" xfId="18012"/>
    <cellStyle name="표준 3 4 2 6 2 6 6" xfId="37728"/>
    <cellStyle name="표준 3 4 2 6 2 7" xfId="3868"/>
    <cellStyle name="표준 3 4 2 6 2 7 2" xfId="21008"/>
    <cellStyle name="표준 3 4 2 6 2 7 3" xfId="37328"/>
    <cellStyle name="표준 3 4 2 6 2 8" xfId="7268"/>
    <cellStyle name="표준 3 4 2 6 2 8 2" xfId="24008"/>
    <cellStyle name="표준 3 4 2 6 2 8 3" xfId="40728"/>
    <cellStyle name="표준 3 4 2 6 2 9" xfId="10688"/>
    <cellStyle name="표준 3 4 2 6 2 9 2" xfId="27428"/>
    <cellStyle name="표준 3 4 2 6 2 9 3" xfId="44148"/>
    <cellStyle name="표준 3 4 2 6 3" xfId="1148"/>
    <cellStyle name="표준 3 4 2 6 3 2" xfId="2428"/>
    <cellStyle name="표준 3 4 2 6 3 2 2" xfId="5828"/>
    <cellStyle name="표준 3 4 2 6 3 2 2 2" xfId="22568"/>
    <cellStyle name="표준 3 4 2 6 3 2 2 3" xfId="39288"/>
    <cellStyle name="표준 3 4 2 6 3 2 3" xfId="9248"/>
    <cellStyle name="표준 3 4 2 6 3 2 3 2" xfId="25988"/>
    <cellStyle name="표준 3 4 2 6 3 2 3 3" xfId="42708"/>
    <cellStyle name="표준 3 4 2 6 3 2 4" xfId="12668"/>
    <cellStyle name="표준 3 4 2 6 3 2 4 2" xfId="29408"/>
    <cellStyle name="표준 3 4 2 6 3 2 4 3" xfId="46128"/>
    <cellStyle name="표준 3 4 2 6 3 2 5" xfId="16088"/>
    <cellStyle name="표준 3 4 2 6 3 2 5 2" xfId="32828"/>
    <cellStyle name="표준 3 4 2 6 3 2 5 3" xfId="49548"/>
    <cellStyle name="표준 3 4 2 6 3 2 6" xfId="19572"/>
    <cellStyle name="표준 3 4 2 6 3 2 7" xfId="35888"/>
    <cellStyle name="표준 3 4 2 6 3 3" xfId="4548"/>
    <cellStyle name="표준 3 4 2 6 3 3 2" xfId="21288"/>
    <cellStyle name="표준 3 4 2 6 3 3 3" xfId="38008"/>
    <cellStyle name="표준 3 4 2 6 3 4" xfId="7968"/>
    <cellStyle name="표준 3 4 2 6 3 4 2" xfId="24708"/>
    <cellStyle name="표준 3 4 2 6 3 4 3" xfId="41428"/>
    <cellStyle name="표준 3 4 2 6 3 5" xfId="11388"/>
    <cellStyle name="표준 3 4 2 6 3 5 2" xfId="28128"/>
    <cellStyle name="표준 3 4 2 6 3 5 3" xfId="44848"/>
    <cellStyle name="표준 3 4 2 6 3 6" xfId="14808"/>
    <cellStyle name="표준 3 4 2 6 3 6 2" xfId="31548"/>
    <cellStyle name="표준 3 4 2 6 3 6 3" xfId="48268"/>
    <cellStyle name="표준 3 4 2 6 3 7" xfId="18292"/>
    <cellStyle name="표준 3 4 2 6 3 8" xfId="34608"/>
    <cellStyle name="표준 3 4 2 6 4" xfId="1488"/>
    <cellStyle name="표준 3 4 2 6 4 2" xfId="2768"/>
    <cellStyle name="표준 3 4 2 6 4 2 2" xfId="6168"/>
    <cellStyle name="표준 3 4 2 6 4 2 2 2" xfId="22908"/>
    <cellStyle name="표준 3 4 2 6 4 2 2 3" xfId="39628"/>
    <cellStyle name="표준 3 4 2 6 4 2 3" xfId="9588"/>
    <cellStyle name="표준 3 4 2 6 4 2 3 2" xfId="26328"/>
    <cellStyle name="표준 3 4 2 6 4 2 3 3" xfId="43048"/>
    <cellStyle name="표준 3 4 2 6 4 2 4" xfId="13008"/>
    <cellStyle name="표준 3 4 2 6 4 2 4 2" xfId="29748"/>
    <cellStyle name="표준 3 4 2 6 4 2 4 3" xfId="46468"/>
    <cellStyle name="표준 3 4 2 6 4 2 5" xfId="16428"/>
    <cellStyle name="표준 3 4 2 6 4 2 5 2" xfId="33168"/>
    <cellStyle name="표준 3 4 2 6 4 2 5 3" xfId="49888"/>
    <cellStyle name="표준 3 4 2 6 4 2 6" xfId="19912"/>
    <cellStyle name="표준 3 4 2 6 4 2 7" xfId="36228"/>
    <cellStyle name="표준 3 4 2 6 4 3" xfId="4888"/>
    <cellStyle name="표준 3 4 2 6 4 3 2" xfId="21628"/>
    <cellStyle name="표준 3 4 2 6 4 3 3" xfId="38348"/>
    <cellStyle name="표준 3 4 2 6 4 4" xfId="8308"/>
    <cellStyle name="표준 3 4 2 6 4 4 2" xfId="25048"/>
    <cellStyle name="표준 3 4 2 6 4 4 3" xfId="41768"/>
    <cellStyle name="표준 3 4 2 6 4 5" xfId="11728"/>
    <cellStyle name="표준 3 4 2 6 4 5 2" xfId="28468"/>
    <cellStyle name="표준 3 4 2 6 4 5 3" xfId="45188"/>
    <cellStyle name="표준 3 4 2 6 4 6" xfId="15148"/>
    <cellStyle name="표준 3 4 2 6 4 6 2" xfId="31888"/>
    <cellStyle name="표준 3 4 2 6 4 6 3" xfId="48608"/>
    <cellStyle name="표준 3 4 2 6 4 7" xfId="18632"/>
    <cellStyle name="표준 3 4 2 6 4 8" xfId="34948"/>
    <cellStyle name="표준 3 4 2 6 5" xfId="1908"/>
    <cellStyle name="표준 3 4 2 6 5 2" xfId="5308"/>
    <cellStyle name="표준 3 4 2 6 5 2 2" xfId="22048"/>
    <cellStyle name="표준 3 4 2 6 5 2 3" xfId="38768"/>
    <cellStyle name="표준 3 4 2 6 5 3" xfId="8728"/>
    <cellStyle name="표준 3 4 2 6 5 3 2" xfId="25468"/>
    <cellStyle name="표준 3 4 2 6 5 3 3" xfId="42188"/>
    <cellStyle name="표준 3 4 2 6 5 4" xfId="12148"/>
    <cellStyle name="표준 3 4 2 6 5 4 2" xfId="28888"/>
    <cellStyle name="표준 3 4 2 6 5 4 3" xfId="45608"/>
    <cellStyle name="표준 3 4 2 6 5 5" xfId="15568"/>
    <cellStyle name="표준 3 4 2 6 5 5 2" xfId="32308"/>
    <cellStyle name="표준 3 4 2 6 5 5 3" xfId="49028"/>
    <cellStyle name="표준 3 4 2 6 5 6" xfId="19052"/>
    <cellStyle name="표준 3 4 2 6 5 7" xfId="35368"/>
    <cellStyle name="표준 3 4 2 6 6" xfId="3228"/>
    <cellStyle name="표준 3 4 2 6 6 2" xfId="6628"/>
    <cellStyle name="표준 3 4 2 6 6 2 2" xfId="23368"/>
    <cellStyle name="표준 3 4 2 6 6 2 3" xfId="40088"/>
    <cellStyle name="표준 3 4 2 6 6 3" xfId="10048"/>
    <cellStyle name="표준 3 4 2 6 6 3 2" xfId="26788"/>
    <cellStyle name="표준 3 4 2 6 6 3 3" xfId="43508"/>
    <cellStyle name="표준 3 4 2 6 6 4" xfId="13468"/>
    <cellStyle name="표준 3 4 2 6 6 4 2" xfId="30208"/>
    <cellStyle name="표준 3 4 2 6 6 4 3" xfId="46928"/>
    <cellStyle name="표준 3 4 2 6 6 5" xfId="16888"/>
    <cellStyle name="표준 3 4 2 6 6 5 2" xfId="33628"/>
    <cellStyle name="표준 3 4 2 6 6 5 3" xfId="50348"/>
    <cellStyle name="표준 3 4 2 6 6 6" xfId="20372"/>
    <cellStyle name="표준 3 4 2 6 6 7" xfId="36688"/>
    <cellStyle name="표준 3 4 2 6 7" xfId="4048"/>
    <cellStyle name="표준 3 4 2 6 7 2" xfId="7468"/>
    <cellStyle name="표준 3 4 2 6 7 2 2" xfId="24208"/>
    <cellStyle name="표준 3 4 2 6 7 2 3" xfId="40928"/>
    <cellStyle name="표준 3 4 2 6 7 3" xfId="10888"/>
    <cellStyle name="표준 3 4 2 6 7 3 2" xfId="27628"/>
    <cellStyle name="표준 3 4 2 6 7 3 3" xfId="44348"/>
    <cellStyle name="표준 3 4 2 6 7 4" xfId="14308"/>
    <cellStyle name="표준 3 4 2 6 7 4 2" xfId="31048"/>
    <cellStyle name="표준 3 4 2 6 7 4 3" xfId="47768"/>
    <cellStyle name="표준 3 4 2 6 7 5" xfId="17792"/>
    <cellStyle name="표준 3 4 2 6 7 6" xfId="37508"/>
    <cellStyle name="표준 3 4 2 6 8" xfId="3648"/>
    <cellStyle name="표준 3 4 2 6 8 2" xfId="20788"/>
    <cellStyle name="표준 3 4 2 6 8 3" xfId="37108"/>
    <cellStyle name="표준 3 4 2 6 9" xfId="7048"/>
    <cellStyle name="표준 3 4 2 6 9 2" xfId="23788"/>
    <cellStyle name="표준 3 4 2 6 9 3" xfId="40508"/>
    <cellStyle name="표준 3 4 2 7" xfId="641"/>
    <cellStyle name="표준 3 4 2 7 10" xfId="10488"/>
    <cellStyle name="표준 3 4 2 7 10 2" xfId="27228"/>
    <cellStyle name="표준 3 4 2 7 10 3" xfId="43948"/>
    <cellStyle name="표준 3 4 2 7 11" xfId="13908"/>
    <cellStyle name="표준 3 4 2 7 11 2" xfId="30648"/>
    <cellStyle name="표준 3 4 2 7 11 3" xfId="47368"/>
    <cellStyle name="표준 3 4 2 7 12" xfId="17392"/>
    <cellStyle name="표준 3 4 2 7 13" xfId="34128"/>
    <cellStyle name="표준 3 4 2 7 2" xfId="861"/>
    <cellStyle name="표준 3 4 2 7 2 10" xfId="14128"/>
    <cellStyle name="표준 3 4 2 7 2 10 2" xfId="30868"/>
    <cellStyle name="표준 3 4 2 7 2 10 3" xfId="47588"/>
    <cellStyle name="표준 3 4 2 7 2 11" xfId="17612"/>
    <cellStyle name="표준 3 4 2 7 2 12" xfId="34348"/>
    <cellStyle name="표준 3 4 2 7 2 2" xfId="1328"/>
    <cellStyle name="표준 3 4 2 7 2 2 2" xfId="2608"/>
    <cellStyle name="표준 3 4 2 7 2 2 2 2" xfId="6008"/>
    <cellStyle name="표준 3 4 2 7 2 2 2 2 2" xfId="22748"/>
    <cellStyle name="표준 3 4 2 7 2 2 2 2 3" xfId="39468"/>
    <cellStyle name="표준 3 4 2 7 2 2 2 3" xfId="9428"/>
    <cellStyle name="표준 3 4 2 7 2 2 2 3 2" xfId="26168"/>
    <cellStyle name="표준 3 4 2 7 2 2 2 3 3" xfId="42888"/>
    <cellStyle name="표준 3 4 2 7 2 2 2 4" xfId="12848"/>
    <cellStyle name="표준 3 4 2 7 2 2 2 4 2" xfId="29588"/>
    <cellStyle name="표준 3 4 2 7 2 2 2 4 3" xfId="46308"/>
    <cellStyle name="표준 3 4 2 7 2 2 2 5" xfId="16268"/>
    <cellStyle name="표준 3 4 2 7 2 2 2 5 2" xfId="33008"/>
    <cellStyle name="표준 3 4 2 7 2 2 2 5 3" xfId="49728"/>
    <cellStyle name="표준 3 4 2 7 2 2 2 6" xfId="19752"/>
    <cellStyle name="표준 3 4 2 7 2 2 2 7" xfId="36068"/>
    <cellStyle name="표준 3 4 2 7 2 2 3" xfId="4728"/>
    <cellStyle name="표준 3 4 2 7 2 2 3 2" xfId="21468"/>
    <cellStyle name="표준 3 4 2 7 2 2 3 3" xfId="38188"/>
    <cellStyle name="표준 3 4 2 7 2 2 4" xfId="8148"/>
    <cellStyle name="표준 3 4 2 7 2 2 4 2" xfId="24888"/>
    <cellStyle name="표준 3 4 2 7 2 2 4 3" xfId="41608"/>
    <cellStyle name="표준 3 4 2 7 2 2 5" xfId="11568"/>
    <cellStyle name="표준 3 4 2 7 2 2 5 2" xfId="28308"/>
    <cellStyle name="표준 3 4 2 7 2 2 5 3" xfId="45028"/>
    <cellStyle name="표준 3 4 2 7 2 2 6" xfId="14988"/>
    <cellStyle name="표준 3 4 2 7 2 2 6 2" xfId="31728"/>
    <cellStyle name="표준 3 4 2 7 2 2 6 3" xfId="48448"/>
    <cellStyle name="표준 3 4 2 7 2 2 7" xfId="18472"/>
    <cellStyle name="표준 3 4 2 7 2 2 8" xfId="34788"/>
    <cellStyle name="표준 3 4 2 7 2 3" xfId="1728"/>
    <cellStyle name="표준 3 4 2 7 2 3 2" xfId="3008"/>
    <cellStyle name="표준 3 4 2 7 2 3 2 2" xfId="6408"/>
    <cellStyle name="표준 3 4 2 7 2 3 2 2 2" xfId="23148"/>
    <cellStyle name="표준 3 4 2 7 2 3 2 2 3" xfId="39868"/>
    <cellStyle name="표준 3 4 2 7 2 3 2 3" xfId="9828"/>
    <cellStyle name="표준 3 4 2 7 2 3 2 3 2" xfId="26568"/>
    <cellStyle name="표준 3 4 2 7 2 3 2 3 3" xfId="43288"/>
    <cellStyle name="표준 3 4 2 7 2 3 2 4" xfId="13248"/>
    <cellStyle name="표준 3 4 2 7 2 3 2 4 2" xfId="29988"/>
    <cellStyle name="표준 3 4 2 7 2 3 2 4 3" xfId="46708"/>
    <cellStyle name="표준 3 4 2 7 2 3 2 5" xfId="16668"/>
    <cellStyle name="표준 3 4 2 7 2 3 2 5 2" xfId="33408"/>
    <cellStyle name="표준 3 4 2 7 2 3 2 5 3" xfId="50128"/>
    <cellStyle name="표준 3 4 2 7 2 3 2 6" xfId="20152"/>
    <cellStyle name="표준 3 4 2 7 2 3 2 7" xfId="36468"/>
    <cellStyle name="표준 3 4 2 7 2 3 3" xfId="5128"/>
    <cellStyle name="표준 3 4 2 7 2 3 3 2" xfId="21868"/>
    <cellStyle name="표준 3 4 2 7 2 3 3 3" xfId="38588"/>
    <cellStyle name="표준 3 4 2 7 2 3 4" xfId="8548"/>
    <cellStyle name="표준 3 4 2 7 2 3 4 2" xfId="25288"/>
    <cellStyle name="표준 3 4 2 7 2 3 4 3" xfId="42008"/>
    <cellStyle name="표준 3 4 2 7 2 3 5" xfId="11968"/>
    <cellStyle name="표준 3 4 2 7 2 3 5 2" xfId="28708"/>
    <cellStyle name="표준 3 4 2 7 2 3 5 3" xfId="45428"/>
    <cellStyle name="표준 3 4 2 7 2 3 6" xfId="15388"/>
    <cellStyle name="표준 3 4 2 7 2 3 6 2" xfId="32128"/>
    <cellStyle name="표준 3 4 2 7 2 3 6 3" xfId="48848"/>
    <cellStyle name="표준 3 4 2 7 2 3 7" xfId="18872"/>
    <cellStyle name="표준 3 4 2 7 2 3 8" xfId="35188"/>
    <cellStyle name="표준 3 4 2 7 2 4" xfId="2148"/>
    <cellStyle name="표준 3 4 2 7 2 4 2" xfId="5548"/>
    <cellStyle name="표준 3 4 2 7 2 4 2 2" xfId="22288"/>
    <cellStyle name="표준 3 4 2 7 2 4 2 3" xfId="39008"/>
    <cellStyle name="표준 3 4 2 7 2 4 3" xfId="8968"/>
    <cellStyle name="표준 3 4 2 7 2 4 3 2" xfId="25708"/>
    <cellStyle name="표준 3 4 2 7 2 4 3 3" xfId="42428"/>
    <cellStyle name="표준 3 4 2 7 2 4 4" xfId="12388"/>
    <cellStyle name="표준 3 4 2 7 2 4 4 2" xfId="29128"/>
    <cellStyle name="표준 3 4 2 7 2 4 4 3" xfId="45848"/>
    <cellStyle name="표준 3 4 2 7 2 4 5" xfId="15808"/>
    <cellStyle name="표준 3 4 2 7 2 4 5 2" xfId="32548"/>
    <cellStyle name="표준 3 4 2 7 2 4 5 3" xfId="49268"/>
    <cellStyle name="표준 3 4 2 7 2 4 6" xfId="19292"/>
    <cellStyle name="표준 3 4 2 7 2 4 7" xfId="35608"/>
    <cellStyle name="표준 3 4 2 7 2 5" xfId="3468"/>
    <cellStyle name="표준 3 4 2 7 2 5 2" xfId="6868"/>
    <cellStyle name="표준 3 4 2 7 2 5 2 2" xfId="23608"/>
    <cellStyle name="표준 3 4 2 7 2 5 2 3" xfId="40328"/>
    <cellStyle name="표준 3 4 2 7 2 5 3" xfId="10288"/>
    <cellStyle name="표준 3 4 2 7 2 5 3 2" xfId="27028"/>
    <cellStyle name="표준 3 4 2 7 2 5 3 3" xfId="43748"/>
    <cellStyle name="표준 3 4 2 7 2 5 4" xfId="13708"/>
    <cellStyle name="표준 3 4 2 7 2 5 4 2" xfId="30448"/>
    <cellStyle name="표준 3 4 2 7 2 5 4 3" xfId="47168"/>
    <cellStyle name="표준 3 4 2 7 2 5 5" xfId="17128"/>
    <cellStyle name="표준 3 4 2 7 2 5 5 2" xfId="33868"/>
    <cellStyle name="표준 3 4 2 7 2 5 5 3" xfId="50588"/>
    <cellStyle name="표준 3 4 2 7 2 5 6" xfId="20612"/>
    <cellStyle name="표준 3 4 2 7 2 5 7" xfId="36928"/>
    <cellStyle name="표준 3 4 2 7 2 6" xfId="4288"/>
    <cellStyle name="표준 3 4 2 7 2 6 2" xfId="7708"/>
    <cellStyle name="표준 3 4 2 7 2 6 2 2" xfId="24448"/>
    <cellStyle name="표준 3 4 2 7 2 6 2 3" xfId="41168"/>
    <cellStyle name="표준 3 4 2 7 2 6 3" xfId="11128"/>
    <cellStyle name="표준 3 4 2 7 2 6 3 2" xfId="27868"/>
    <cellStyle name="표준 3 4 2 7 2 6 3 3" xfId="44588"/>
    <cellStyle name="표준 3 4 2 7 2 6 4" xfId="14548"/>
    <cellStyle name="표준 3 4 2 7 2 6 4 2" xfId="31288"/>
    <cellStyle name="표준 3 4 2 7 2 6 4 3" xfId="48008"/>
    <cellStyle name="표준 3 4 2 7 2 6 5" xfId="18032"/>
    <cellStyle name="표준 3 4 2 7 2 6 6" xfId="37748"/>
    <cellStyle name="표준 3 4 2 7 2 7" xfId="3888"/>
    <cellStyle name="표준 3 4 2 7 2 7 2" xfId="21028"/>
    <cellStyle name="표준 3 4 2 7 2 7 3" xfId="37348"/>
    <cellStyle name="표준 3 4 2 7 2 8" xfId="7288"/>
    <cellStyle name="표준 3 4 2 7 2 8 2" xfId="24028"/>
    <cellStyle name="표준 3 4 2 7 2 8 3" xfId="40748"/>
    <cellStyle name="표준 3 4 2 7 2 9" xfId="10708"/>
    <cellStyle name="표준 3 4 2 7 2 9 2" xfId="27448"/>
    <cellStyle name="표준 3 4 2 7 2 9 3" xfId="44168"/>
    <cellStyle name="표준 3 4 2 7 3" xfId="1168"/>
    <cellStyle name="표준 3 4 2 7 3 2" xfId="2448"/>
    <cellStyle name="표준 3 4 2 7 3 2 2" xfId="5848"/>
    <cellStyle name="표준 3 4 2 7 3 2 2 2" xfId="22588"/>
    <cellStyle name="표준 3 4 2 7 3 2 2 3" xfId="39308"/>
    <cellStyle name="표준 3 4 2 7 3 2 3" xfId="9268"/>
    <cellStyle name="표준 3 4 2 7 3 2 3 2" xfId="26008"/>
    <cellStyle name="표준 3 4 2 7 3 2 3 3" xfId="42728"/>
    <cellStyle name="표준 3 4 2 7 3 2 4" xfId="12688"/>
    <cellStyle name="표준 3 4 2 7 3 2 4 2" xfId="29428"/>
    <cellStyle name="표준 3 4 2 7 3 2 4 3" xfId="46148"/>
    <cellStyle name="표준 3 4 2 7 3 2 5" xfId="16108"/>
    <cellStyle name="표준 3 4 2 7 3 2 5 2" xfId="32848"/>
    <cellStyle name="표준 3 4 2 7 3 2 5 3" xfId="49568"/>
    <cellStyle name="표준 3 4 2 7 3 2 6" xfId="19592"/>
    <cellStyle name="표준 3 4 2 7 3 2 7" xfId="35908"/>
    <cellStyle name="표준 3 4 2 7 3 3" xfId="4568"/>
    <cellStyle name="표준 3 4 2 7 3 3 2" xfId="21308"/>
    <cellStyle name="표준 3 4 2 7 3 3 3" xfId="38028"/>
    <cellStyle name="표준 3 4 2 7 3 4" xfId="7988"/>
    <cellStyle name="표준 3 4 2 7 3 4 2" xfId="24728"/>
    <cellStyle name="표준 3 4 2 7 3 4 3" xfId="41448"/>
    <cellStyle name="표준 3 4 2 7 3 5" xfId="11408"/>
    <cellStyle name="표준 3 4 2 7 3 5 2" xfId="28148"/>
    <cellStyle name="표준 3 4 2 7 3 5 3" xfId="44868"/>
    <cellStyle name="표준 3 4 2 7 3 6" xfId="14828"/>
    <cellStyle name="표준 3 4 2 7 3 6 2" xfId="31568"/>
    <cellStyle name="표준 3 4 2 7 3 6 3" xfId="48288"/>
    <cellStyle name="표준 3 4 2 7 3 7" xfId="18312"/>
    <cellStyle name="표준 3 4 2 7 3 8" xfId="34628"/>
    <cellStyle name="표준 3 4 2 7 4" xfId="1508"/>
    <cellStyle name="표준 3 4 2 7 4 2" xfId="2788"/>
    <cellStyle name="표준 3 4 2 7 4 2 2" xfId="6188"/>
    <cellStyle name="표준 3 4 2 7 4 2 2 2" xfId="22928"/>
    <cellStyle name="표준 3 4 2 7 4 2 2 3" xfId="39648"/>
    <cellStyle name="표준 3 4 2 7 4 2 3" xfId="9608"/>
    <cellStyle name="표준 3 4 2 7 4 2 3 2" xfId="26348"/>
    <cellStyle name="표준 3 4 2 7 4 2 3 3" xfId="43068"/>
    <cellStyle name="표준 3 4 2 7 4 2 4" xfId="13028"/>
    <cellStyle name="표준 3 4 2 7 4 2 4 2" xfId="29768"/>
    <cellStyle name="표준 3 4 2 7 4 2 4 3" xfId="46488"/>
    <cellStyle name="표준 3 4 2 7 4 2 5" xfId="16448"/>
    <cellStyle name="표준 3 4 2 7 4 2 5 2" xfId="33188"/>
    <cellStyle name="표준 3 4 2 7 4 2 5 3" xfId="49908"/>
    <cellStyle name="표준 3 4 2 7 4 2 6" xfId="19932"/>
    <cellStyle name="표준 3 4 2 7 4 2 7" xfId="36248"/>
    <cellStyle name="표준 3 4 2 7 4 3" xfId="4908"/>
    <cellStyle name="표준 3 4 2 7 4 3 2" xfId="21648"/>
    <cellStyle name="표준 3 4 2 7 4 3 3" xfId="38368"/>
    <cellStyle name="표준 3 4 2 7 4 4" xfId="8328"/>
    <cellStyle name="표준 3 4 2 7 4 4 2" xfId="25068"/>
    <cellStyle name="표준 3 4 2 7 4 4 3" xfId="41788"/>
    <cellStyle name="표준 3 4 2 7 4 5" xfId="11748"/>
    <cellStyle name="표준 3 4 2 7 4 5 2" xfId="28488"/>
    <cellStyle name="표준 3 4 2 7 4 5 3" xfId="45208"/>
    <cellStyle name="표준 3 4 2 7 4 6" xfId="15168"/>
    <cellStyle name="표준 3 4 2 7 4 6 2" xfId="31908"/>
    <cellStyle name="표준 3 4 2 7 4 6 3" xfId="48628"/>
    <cellStyle name="표준 3 4 2 7 4 7" xfId="18652"/>
    <cellStyle name="표준 3 4 2 7 4 8" xfId="34968"/>
    <cellStyle name="표준 3 4 2 7 5" xfId="1928"/>
    <cellStyle name="표준 3 4 2 7 5 2" xfId="5328"/>
    <cellStyle name="표준 3 4 2 7 5 2 2" xfId="22068"/>
    <cellStyle name="표준 3 4 2 7 5 2 3" xfId="38788"/>
    <cellStyle name="표준 3 4 2 7 5 3" xfId="8748"/>
    <cellStyle name="표준 3 4 2 7 5 3 2" xfId="25488"/>
    <cellStyle name="표준 3 4 2 7 5 3 3" xfId="42208"/>
    <cellStyle name="표준 3 4 2 7 5 4" xfId="12168"/>
    <cellStyle name="표준 3 4 2 7 5 4 2" xfId="28908"/>
    <cellStyle name="표준 3 4 2 7 5 4 3" xfId="45628"/>
    <cellStyle name="표준 3 4 2 7 5 5" xfId="15588"/>
    <cellStyle name="표준 3 4 2 7 5 5 2" xfId="32328"/>
    <cellStyle name="표준 3 4 2 7 5 5 3" xfId="49048"/>
    <cellStyle name="표준 3 4 2 7 5 6" xfId="19072"/>
    <cellStyle name="표준 3 4 2 7 5 7" xfId="35388"/>
    <cellStyle name="표준 3 4 2 7 6" xfId="3248"/>
    <cellStyle name="표준 3 4 2 7 6 2" xfId="6648"/>
    <cellStyle name="표준 3 4 2 7 6 2 2" xfId="23388"/>
    <cellStyle name="표준 3 4 2 7 6 2 3" xfId="40108"/>
    <cellStyle name="표준 3 4 2 7 6 3" xfId="10068"/>
    <cellStyle name="표준 3 4 2 7 6 3 2" xfId="26808"/>
    <cellStyle name="표준 3 4 2 7 6 3 3" xfId="43528"/>
    <cellStyle name="표준 3 4 2 7 6 4" xfId="13488"/>
    <cellStyle name="표준 3 4 2 7 6 4 2" xfId="30228"/>
    <cellStyle name="표준 3 4 2 7 6 4 3" xfId="46948"/>
    <cellStyle name="표준 3 4 2 7 6 5" xfId="16908"/>
    <cellStyle name="표준 3 4 2 7 6 5 2" xfId="33648"/>
    <cellStyle name="표준 3 4 2 7 6 5 3" xfId="50368"/>
    <cellStyle name="표준 3 4 2 7 6 6" xfId="20392"/>
    <cellStyle name="표준 3 4 2 7 6 7" xfId="36708"/>
    <cellStyle name="표준 3 4 2 7 7" xfId="4068"/>
    <cellStyle name="표준 3 4 2 7 7 2" xfId="7488"/>
    <cellStyle name="표준 3 4 2 7 7 2 2" xfId="24228"/>
    <cellStyle name="표준 3 4 2 7 7 2 3" xfId="40948"/>
    <cellStyle name="표준 3 4 2 7 7 3" xfId="10908"/>
    <cellStyle name="표준 3 4 2 7 7 3 2" xfId="27648"/>
    <cellStyle name="표준 3 4 2 7 7 3 3" xfId="44368"/>
    <cellStyle name="표준 3 4 2 7 7 4" xfId="14328"/>
    <cellStyle name="표준 3 4 2 7 7 4 2" xfId="31068"/>
    <cellStyle name="표준 3 4 2 7 7 4 3" xfId="47788"/>
    <cellStyle name="표준 3 4 2 7 7 5" xfId="17812"/>
    <cellStyle name="표준 3 4 2 7 7 6" xfId="37528"/>
    <cellStyle name="표준 3 4 2 7 8" xfId="3668"/>
    <cellStyle name="표준 3 4 2 7 8 2" xfId="20808"/>
    <cellStyle name="표준 3 4 2 7 8 3" xfId="37128"/>
    <cellStyle name="표준 3 4 2 7 9" xfId="7068"/>
    <cellStyle name="표준 3 4 2 7 9 2" xfId="23808"/>
    <cellStyle name="표준 3 4 2 7 9 3" xfId="40528"/>
    <cellStyle name="표준 3 4 2 8" xfId="661"/>
    <cellStyle name="표준 3 4 2 8 10" xfId="10508"/>
    <cellStyle name="표준 3 4 2 8 10 2" xfId="27248"/>
    <cellStyle name="표준 3 4 2 8 10 3" xfId="43968"/>
    <cellStyle name="표준 3 4 2 8 11" xfId="13928"/>
    <cellStyle name="표준 3 4 2 8 11 2" xfId="30668"/>
    <cellStyle name="표준 3 4 2 8 11 3" xfId="47388"/>
    <cellStyle name="표준 3 4 2 8 12" xfId="17412"/>
    <cellStyle name="표준 3 4 2 8 13" xfId="34148"/>
    <cellStyle name="표준 3 4 2 8 2" xfId="881"/>
    <cellStyle name="표준 3 4 2 8 2 10" xfId="14148"/>
    <cellStyle name="표준 3 4 2 8 2 10 2" xfId="30888"/>
    <cellStyle name="표준 3 4 2 8 2 10 3" xfId="47608"/>
    <cellStyle name="표준 3 4 2 8 2 11" xfId="17632"/>
    <cellStyle name="표준 3 4 2 8 2 12" xfId="34368"/>
    <cellStyle name="표준 3 4 2 8 2 2" xfId="1348"/>
    <cellStyle name="표준 3 4 2 8 2 2 2" xfId="2628"/>
    <cellStyle name="표준 3 4 2 8 2 2 2 2" xfId="6028"/>
    <cellStyle name="표준 3 4 2 8 2 2 2 2 2" xfId="22768"/>
    <cellStyle name="표준 3 4 2 8 2 2 2 2 3" xfId="39488"/>
    <cellStyle name="표준 3 4 2 8 2 2 2 3" xfId="9448"/>
    <cellStyle name="표준 3 4 2 8 2 2 2 3 2" xfId="26188"/>
    <cellStyle name="표준 3 4 2 8 2 2 2 3 3" xfId="42908"/>
    <cellStyle name="표준 3 4 2 8 2 2 2 4" xfId="12868"/>
    <cellStyle name="표준 3 4 2 8 2 2 2 4 2" xfId="29608"/>
    <cellStyle name="표준 3 4 2 8 2 2 2 4 3" xfId="46328"/>
    <cellStyle name="표준 3 4 2 8 2 2 2 5" xfId="16288"/>
    <cellStyle name="표준 3 4 2 8 2 2 2 5 2" xfId="33028"/>
    <cellStyle name="표준 3 4 2 8 2 2 2 5 3" xfId="49748"/>
    <cellStyle name="표준 3 4 2 8 2 2 2 6" xfId="19772"/>
    <cellStyle name="표준 3 4 2 8 2 2 2 7" xfId="36088"/>
    <cellStyle name="표준 3 4 2 8 2 2 3" xfId="4748"/>
    <cellStyle name="표준 3 4 2 8 2 2 3 2" xfId="21488"/>
    <cellStyle name="표준 3 4 2 8 2 2 3 3" xfId="38208"/>
    <cellStyle name="표준 3 4 2 8 2 2 4" xfId="8168"/>
    <cellStyle name="표준 3 4 2 8 2 2 4 2" xfId="24908"/>
    <cellStyle name="표준 3 4 2 8 2 2 4 3" xfId="41628"/>
    <cellStyle name="표준 3 4 2 8 2 2 5" xfId="11588"/>
    <cellStyle name="표준 3 4 2 8 2 2 5 2" xfId="28328"/>
    <cellStyle name="표준 3 4 2 8 2 2 5 3" xfId="45048"/>
    <cellStyle name="표준 3 4 2 8 2 2 6" xfId="15008"/>
    <cellStyle name="표준 3 4 2 8 2 2 6 2" xfId="31748"/>
    <cellStyle name="표준 3 4 2 8 2 2 6 3" xfId="48468"/>
    <cellStyle name="표준 3 4 2 8 2 2 7" xfId="18492"/>
    <cellStyle name="표준 3 4 2 8 2 2 8" xfId="34808"/>
    <cellStyle name="표준 3 4 2 8 2 3" xfId="1748"/>
    <cellStyle name="표준 3 4 2 8 2 3 2" xfId="3028"/>
    <cellStyle name="표준 3 4 2 8 2 3 2 2" xfId="6428"/>
    <cellStyle name="표준 3 4 2 8 2 3 2 2 2" xfId="23168"/>
    <cellStyle name="표준 3 4 2 8 2 3 2 2 3" xfId="39888"/>
    <cellStyle name="표준 3 4 2 8 2 3 2 3" xfId="9848"/>
    <cellStyle name="표준 3 4 2 8 2 3 2 3 2" xfId="26588"/>
    <cellStyle name="표준 3 4 2 8 2 3 2 3 3" xfId="43308"/>
    <cellStyle name="표준 3 4 2 8 2 3 2 4" xfId="13268"/>
    <cellStyle name="표준 3 4 2 8 2 3 2 4 2" xfId="30008"/>
    <cellStyle name="표준 3 4 2 8 2 3 2 4 3" xfId="46728"/>
    <cellStyle name="표준 3 4 2 8 2 3 2 5" xfId="16688"/>
    <cellStyle name="표준 3 4 2 8 2 3 2 5 2" xfId="33428"/>
    <cellStyle name="표준 3 4 2 8 2 3 2 5 3" xfId="50148"/>
    <cellStyle name="표준 3 4 2 8 2 3 2 6" xfId="20172"/>
    <cellStyle name="표준 3 4 2 8 2 3 2 7" xfId="36488"/>
    <cellStyle name="표준 3 4 2 8 2 3 3" xfId="5148"/>
    <cellStyle name="표준 3 4 2 8 2 3 3 2" xfId="21888"/>
    <cellStyle name="표준 3 4 2 8 2 3 3 3" xfId="38608"/>
    <cellStyle name="표준 3 4 2 8 2 3 4" xfId="8568"/>
    <cellStyle name="표준 3 4 2 8 2 3 4 2" xfId="25308"/>
    <cellStyle name="표준 3 4 2 8 2 3 4 3" xfId="42028"/>
    <cellStyle name="표준 3 4 2 8 2 3 5" xfId="11988"/>
    <cellStyle name="표준 3 4 2 8 2 3 5 2" xfId="28728"/>
    <cellStyle name="표준 3 4 2 8 2 3 5 3" xfId="45448"/>
    <cellStyle name="표준 3 4 2 8 2 3 6" xfId="15408"/>
    <cellStyle name="표준 3 4 2 8 2 3 6 2" xfId="32148"/>
    <cellStyle name="표준 3 4 2 8 2 3 6 3" xfId="48868"/>
    <cellStyle name="표준 3 4 2 8 2 3 7" xfId="18892"/>
    <cellStyle name="표준 3 4 2 8 2 3 8" xfId="35208"/>
    <cellStyle name="표준 3 4 2 8 2 4" xfId="2168"/>
    <cellStyle name="표준 3 4 2 8 2 4 2" xfId="5568"/>
    <cellStyle name="표준 3 4 2 8 2 4 2 2" xfId="22308"/>
    <cellStyle name="표준 3 4 2 8 2 4 2 3" xfId="39028"/>
    <cellStyle name="표준 3 4 2 8 2 4 3" xfId="8988"/>
    <cellStyle name="표준 3 4 2 8 2 4 3 2" xfId="25728"/>
    <cellStyle name="표준 3 4 2 8 2 4 3 3" xfId="42448"/>
    <cellStyle name="표준 3 4 2 8 2 4 4" xfId="12408"/>
    <cellStyle name="표준 3 4 2 8 2 4 4 2" xfId="29148"/>
    <cellStyle name="표준 3 4 2 8 2 4 4 3" xfId="45868"/>
    <cellStyle name="표준 3 4 2 8 2 4 5" xfId="15828"/>
    <cellStyle name="표준 3 4 2 8 2 4 5 2" xfId="32568"/>
    <cellStyle name="표준 3 4 2 8 2 4 5 3" xfId="49288"/>
    <cellStyle name="표준 3 4 2 8 2 4 6" xfId="19312"/>
    <cellStyle name="표준 3 4 2 8 2 4 7" xfId="35628"/>
    <cellStyle name="표준 3 4 2 8 2 5" xfId="3488"/>
    <cellStyle name="표준 3 4 2 8 2 5 2" xfId="6888"/>
    <cellStyle name="표준 3 4 2 8 2 5 2 2" xfId="23628"/>
    <cellStyle name="표준 3 4 2 8 2 5 2 3" xfId="40348"/>
    <cellStyle name="표준 3 4 2 8 2 5 3" xfId="10308"/>
    <cellStyle name="표준 3 4 2 8 2 5 3 2" xfId="27048"/>
    <cellStyle name="표준 3 4 2 8 2 5 3 3" xfId="43768"/>
    <cellStyle name="표준 3 4 2 8 2 5 4" xfId="13728"/>
    <cellStyle name="표준 3 4 2 8 2 5 4 2" xfId="30468"/>
    <cellStyle name="표준 3 4 2 8 2 5 4 3" xfId="47188"/>
    <cellStyle name="표준 3 4 2 8 2 5 5" xfId="17148"/>
    <cellStyle name="표준 3 4 2 8 2 5 5 2" xfId="33888"/>
    <cellStyle name="표준 3 4 2 8 2 5 5 3" xfId="50608"/>
    <cellStyle name="표준 3 4 2 8 2 5 6" xfId="20632"/>
    <cellStyle name="표준 3 4 2 8 2 5 7" xfId="36948"/>
    <cellStyle name="표준 3 4 2 8 2 6" xfId="4308"/>
    <cellStyle name="표준 3 4 2 8 2 6 2" xfId="7728"/>
    <cellStyle name="표준 3 4 2 8 2 6 2 2" xfId="24468"/>
    <cellStyle name="표준 3 4 2 8 2 6 2 3" xfId="41188"/>
    <cellStyle name="표준 3 4 2 8 2 6 3" xfId="11148"/>
    <cellStyle name="표준 3 4 2 8 2 6 3 2" xfId="27888"/>
    <cellStyle name="표준 3 4 2 8 2 6 3 3" xfId="44608"/>
    <cellStyle name="표준 3 4 2 8 2 6 4" xfId="14568"/>
    <cellStyle name="표준 3 4 2 8 2 6 4 2" xfId="31308"/>
    <cellStyle name="표준 3 4 2 8 2 6 4 3" xfId="48028"/>
    <cellStyle name="표준 3 4 2 8 2 6 5" xfId="18052"/>
    <cellStyle name="표준 3 4 2 8 2 6 6" xfId="37768"/>
    <cellStyle name="표준 3 4 2 8 2 7" xfId="3908"/>
    <cellStyle name="표준 3 4 2 8 2 7 2" xfId="21048"/>
    <cellStyle name="표준 3 4 2 8 2 7 3" xfId="37368"/>
    <cellStyle name="표준 3 4 2 8 2 8" xfId="7308"/>
    <cellStyle name="표준 3 4 2 8 2 8 2" xfId="24048"/>
    <cellStyle name="표준 3 4 2 8 2 8 3" xfId="40768"/>
    <cellStyle name="표준 3 4 2 8 2 9" xfId="10728"/>
    <cellStyle name="표준 3 4 2 8 2 9 2" xfId="27468"/>
    <cellStyle name="표준 3 4 2 8 2 9 3" xfId="44188"/>
    <cellStyle name="표준 3 4 2 8 3" xfId="1188"/>
    <cellStyle name="표준 3 4 2 8 3 2" xfId="2468"/>
    <cellStyle name="표준 3 4 2 8 3 2 2" xfId="5868"/>
    <cellStyle name="표준 3 4 2 8 3 2 2 2" xfId="22608"/>
    <cellStyle name="표준 3 4 2 8 3 2 2 3" xfId="39328"/>
    <cellStyle name="표준 3 4 2 8 3 2 3" xfId="9288"/>
    <cellStyle name="표준 3 4 2 8 3 2 3 2" xfId="26028"/>
    <cellStyle name="표준 3 4 2 8 3 2 3 3" xfId="42748"/>
    <cellStyle name="표준 3 4 2 8 3 2 4" xfId="12708"/>
    <cellStyle name="표준 3 4 2 8 3 2 4 2" xfId="29448"/>
    <cellStyle name="표준 3 4 2 8 3 2 4 3" xfId="46168"/>
    <cellStyle name="표준 3 4 2 8 3 2 5" xfId="16128"/>
    <cellStyle name="표준 3 4 2 8 3 2 5 2" xfId="32868"/>
    <cellStyle name="표준 3 4 2 8 3 2 5 3" xfId="49588"/>
    <cellStyle name="표준 3 4 2 8 3 2 6" xfId="19612"/>
    <cellStyle name="표준 3 4 2 8 3 2 7" xfId="35928"/>
    <cellStyle name="표준 3 4 2 8 3 3" xfId="4588"/>
    <cellStyle name="표준 3 4 2 8 3 3 2" xfId="21328"/>
    <cellStyle name="표준 3 4 2 8 3 3 3" xfId="38048"/>
    <cellStyle name="표준 3 4 2 8 3 4" xfId="8008"/>
    <cellStyle name="표준 3 4 2 8 3 4 2" xfId="24748"/>
    <cellStyle name="표준 3 4 2 8 3 4 3" xfId="41468"/>
    <cellStyle name="표준 3 4 2 8 3 5" xfId="11428"/>
    <cellStyle name="표준 3 4 2 8 3 5 2" xfId="28168"/>
    <cellStyle name="표준 3 4 2 8 3 5 3" xfId="44888"/>
    <cellStyle name="표준 3 4 2 8 3 6" xfId="14848"/>
    <cellStyle name="표준 3 4 2 8 3 6 2" xfId="31588"/>
    <cellStyle name="표준 3 4 2 8 3 6 3" xfId="48308"/>
    <cellStyle name="표준 3 4 2 8 3 7" xfId="18332"/>
    <cellStyle name="표준 3 4 2 8 3 8" xfId="34648"/>
    <cellStyle name="표준 3 4 2 8 4" xfId="1528"/>
    <cellStyle name="표준 3 4 2 8 4 2" xfId="2808"/>
    <cellStyle name="표준 3 4 2 8 4 2 2" xfId="6208"/>
    <cellStyle name="표준 3 4 2 8 4 2 2 2" xfId="22948"/>
    <cellStyle name="표준 3 4 2 8 4 2 2 3" xfId="39668"/>
    <cellStyle name="표준 3 4 2 8 4 2 3" xfId="9628"/>
    <cellStyle name="표준 3 4 2 8 4 2 3 2" xfId="26368"/>
    <cellStyle name="표준 3 4 2 8 4 2 3 3" xfId="43088"/>
    <cellStyle name="표준 3 4 2 8 4 2 4" xfId="13048"/>
    <cellStyle name="표준 3 4 2 8 4 2 4 2" xfId="29788"/>
    <cellStyle name="표준 3 4 2 8 4 2 4 3" xfId="46508"/>
    <cellStyle name="표준 3 4 2 8 4 2 5" xfId="16468"/>
    <cellStyle name="표준 3 4 2 8 4 2 5 2" xfId="33208"/>
    <cellStyle name="표준 3 4 2 8 4 2 5 3" xfId="49928"/>
    <cellStyle name="표준 3 4 2 8 4 2 6" xfId="19952"/>
    <cellStyle name="표준 3 4 2 8 4 2 7" xfId="36268"/>
    <cellStyle name="표준 3 4 2 8 4 3" xfId="4928"/>
    <cellStyle name="표준 3 4 2 8 4 3 2" xfId="21668"/>
    <cellStyle name="표준 3 4 2 8 4 3 3" xfId="38388"/>
    <cellStyle name="표준 3 4 2 8 4 4" xfId="8348"/>
    <cellStyle name="표준 3 4 2 8 4 4 2" xfId="25088"/>
    <cellStyle name="표준 3 4 2 8 4 4 3" xfId="41808"/>
    <cellStyle name="표준 3 4 2 8 4 5" xfId="11768"/>
    <cellStyle name="표준 3 4 2 8 4 5 2" xfId="28508"/>
    <cellStyle name="표준 3 4 2 8 4 5 3" xfId="45228"/>
    <cellStyle name="표준 3 4 2 8 4 6" xfId="15188"/>
    <cellStyle name="표준 3 4 2 8 4 6 2" xfId="31928"/>
    <cellStyle name="표준 3 4 2 8 4 6 3" xfId="48648"/>
    <cellStyle name="표준 3 4 2 8 4 7" xfId="18672"/>
    <cellStyle name="표준 3 4 2 8 4 8" xfId="34988"/>
    <cellStyle name="표준 3 4 2 8 5" xfId="1948"/>
    <cellStyle name="표준 3 4 2 8 5 2" xfId="5348"/>
    <cellStyle name="표준 3 4 2 8 5 2 2" xfId="22088"/>
    <cellStyle name="표준 3 4 2 8 5 2 3" xfId="38808"/>
    <cellStyle name="표준 3 4 2 8 5 3" xfId="8768"/>
    <cellStyle name="표준 3 4 2 8 5 3 2" xfId="25508"/>
    <cellStyle name="표준 3 4 2 8 5 3 3" xfId="42228"/>
    <cellStyle name="표준 3 4 2 8 5 4" xfId="12188"/>
    <cellStyle name="표준 3 4 2 8 5 4 2" xfId="28928"/>
    <cellStyle name="표준 3 4 2 8 5 4 3" xfId="45648"/>
    <cellStyle name="표준 3 4 2 8 5 5" xfId="15608"/>
    <cellStyle name="표준 3 4 2 8 5 5 2" xfId="32348"/>
    <cellStyle name="표준 3 4 2 8 5 5 3" xfId="49068"/>
    <cellStyle name="표준 3 4 2 8 5 6" xfId="19092"/>
    <cellStyle name="표준 3 4 2 8 5 7" xfId="35408"/>
    <cellStyle name="표준 3 4 2 8 6" xfId="3268"/>
    <cellStyle name="표준 3 4 2 8 6 2" xfId="6668"/>
    <cellStyle name="표준 3 4 2 8 6 2 2" xfId="23408"/>
    <cellStyle name="표준 3 4 2 8 6 2 3" xfId="40128"/>
    <cellStyle name="표준 3 4 2 8 6 3" xfId="10088"/>
    <cellStyle name="표준 3 4 2 8 6 3 2" xfId="26828"/>
    <cellStyle name="표준 3 4 2 8 6 3 3" xfId="43548"/>
    <cellStyle name="표준 3 4 2 8 6 4" xfId="13508"/>
    <cellStyle name="표준 3 4 2 8 6 4 2" xfId="30248"/>
    <cellStyle name="표준 3 4 2 8 6 4 3" xfId="46968"/>
    <cellStyle name="표준 3 4 2 8 6 5" xfId="16928"/>
    <cellStyle name="표준 3 4 2 8 6 5 2" xfId="33668"/>
    <cellStyle name="표준 3 4 2 8 6 5 3" xfId="50388"/>
    <cellStyle name="표준 3 4 2 8 6 6" xfId="20412"/>
    <cellStyle name="표준 3 4 2 8 6 7" xfId="36728"/>
    <cellStyle name="표준 3 4 2 8 7" xfId="4088"/>
    <cellStyle name="표준 3 4 2 8 7 2" xfId="7508"/>
    <cellStyle name="표준 3 4 2 8 7 2 2" xfId="24248"/>
    <cellStyle name="표준 3 4 2 8 7 2 3" xfId="40968"/>
    <cellStyle name="표준 3 4 2 8 7 3" xfId="10928"/>
    <cellStyle name="표준 3 4 2 8 7 3 2" xfId="27668"/>
    <cellStyle name="표준 3 4 2 8 7 3 3" xfId="44388"/>
    <cellStyle name="표준 3 4 2 8 7 4" xfId="14348"/>
    <cellStyle name="표준 3 4 2 8 7 4 2" xfId="31088"/>
    <cellStyle name="표준 3 4 2 8 7 4 3" xfId="47808"/>
    <cellStyle name="표준 3 4 2 8 7 5" xfId="17832"/>
    <cellStyle name="표준 3 4 2 8 7 6" xfId="37548"/>
    <cellStyle name="표준 3 4 2 8 8" xfId="3688"/>
    <cellStyle name="표준 3 4 2 8 8 2" xfId="20828"/>
    <cellStyle name="표준 3 4 2 8 8 3" xfId="37148"/>
    <cellStyle name="표준 3 4 2 8 9" xfId="7088"/>
    <cellStyle name="표준 3 4 2 8 9 2" xfId="23828"/>
    <cellStyle name="표준 3 4 2 8 9 3" xfId="40548"/>
    <cellStyle name="표준 3 4 2 9" xfId="701"/>
    <cellStyle name="표준 3 4 2 9 10" xfId="10548"/>
    <cellStyle name="표준 3 4 2 9 10 2" xfId="27288"/>
    <cellStyle name="표준 3 4 2 9 10 3" xfId="44008"/>
    <cellStyle name="표준 3 4 2 9 11" xfId="13968"/>
    <cellStyle name="표준 3 4 2 9 11 2" xfId="30708"/>
    <cellStyle name="표준 3 4 2 9 11 3" xfId="47428"/>
    <cellStyle name="표준 3 4 2 9 12" xfId="17452"/>
    <cellStyle name="표준 3 4 2 9 13" xfId="34188"/>
    <cellStyle name="표준 3 4 2 9 2" xfId="921"/>
    <cellStyle name="표준 3 4 2 9 2 10" xfId="14188"/>
    <cellStyle name="표준 3 4 2 9 2 10 2" xfId="30928"/>
    <cellStyle name="표준 3 4 2 9 2 10 3" xfId="47648"/>
    <cellStyle name="표준 3 4 2 9 2 11" xfId="17672"/>
    <cellStyle name="표준 3 4 2 9 2 12" xfId="34408"/>
    <cellStyle name="표준 3 4 2 9 2 2" xfId="1388"/>
    <cellStyle name="표준 3 4 2 9 2 2 2" xfId="2668"/>
    <cellStyle name="표준 3 4 2 9 2 2 2 2" xfId="6068"/>
    <cellStyle name="표준 3 4 2 9 2 2 2 2 2" xfId="22808"/>
    <cellStyle name="표준 3 4 2 9 2 2 2 2 3" xfId="39528"/>
    <cellStyle name="표준 3 4 2 9 2 2 2 3" xfId="9488"/>
    <cellStyle name="표준 3 4 2 9 2 2 2 3 2" xfId="26228"/>
    <cellStyle name="표준 3 4 2 9 2 2 2 3 3" xfId="42948"/>
    <cellStyle name="표준 3 4 2 9 2 2 2 4" xfId="12908"/>
    <cellStyle name="표준 3 4 2 9 2 2 2 4 2" xfId="29648"/>
    <cellStyle name="표준 3 4 2 9 2 2 2 4 3" xfId="46368"/>
    <cellStyle name="표준 3 4 2 9 2 2 2 5" xfId="16328"/>
    <cellStyle name="표준 3 4 2 9 2 2 2 5 2" xfId="33068"/>
    <cellStyle name="표준 3 4 2 9 2 2 2 5 3" xfId="49788"/>
    <cellStyle name="표준 3 4 2 9 2 2 2 6" xfId="19812"/>
    <cellStyle name="표준 3 4 2 9 2 2 2 7" xfId="36128"/>
    <cellStyle name="표준 3 4 2 9 2 2 3" xfId="4788"/>
    <cellStyle name="표준 3 4 2 9 2 2 3 2" xfId="21528"/>
    <cellStyle name="표준 3 4 2 9 2 2 3 3" xfId="38248"/>
    <cellStyle name="표준 3 4 2 9 2 2 4" xfId="8208"/>
    <cellStyle name="표준 3 4 2 9 2 2 4 2" xfId="24948"/>
    <cellStyle name="표준 3 4 2 9 2 2 4 3" xfId="41668"/>
    <cellStyle name="표준 3 4 2 9 2 2 5" xfId="11628"/>
    <cellStyle name="표준 3 4 2 9 2 2 5 2" xfId="28368"/>
    <cellStyle name="표준 3 4 2 9 2 2 5 3" xfId="45088"/>
    <cellStyle name="표준 3 4 2 9 2 2 6" xfId="15048"/>
    <cellStyle name="표준 3 4 2 9 2 2 6 2" xfId="31788"/>
    <cellStyle name="표준 3 4 2 9 2 2 6 3" xfId="48508"/>
    <cellStyle name="표준 3 4 2 9 2 2 7" xfId="18532"/>
    <cellStyle name="표준 3 4 2 9 2 2 8" xfId="34848"/>
    <cellStyle name="표준 3 4 2 9 2 3" xfId="1788"/>
    <cellStyle name="표준 3 4 2 9 2 3 2" xfId="3068"/>
    <cellStyle name="표준 3 4 2 9 2 3 2 2" xfId="6468"/>
    <cellStyle name="표준 3 4 2 9 2 3 2 2 2" xfId="23208"/>
    <cellStyle name="표준 3 4 2 9 2 3 2 2 3" xfId="39928"/>
    <cellStyle name="표준 3 4 2 9 2 3 2 3" xfId="9888"/>
    <cellStyle name="표준 3 4 2 9 2 3 2 3 2" xfId="26628"/>
    <cellStyle name="표준 3 4 2 9 2 3 2 3 3" xfId="43348"/>
    <cellStyle name="표준 3 4 2 9 2 3 2 4" xfId="13308"/>
    <cellStyle name="표준 3 4 2 9 2 3 2 4 2" xfId="30048"/>
    <cellStyle name="표준 3 4 2 9 2 3 2 4 3" xfId="46768"/>
    <cellStyle name="표준 3 4 2 9 2 3 2 5" xfId="16728"/>
    <cellStyle name="표준 3 4 2 9 2 3 2 5 2" xfId="33468"/>
    <cellStyle name="표준 3 4 2 9 2 3 2 5 3" xfId="50188"/>
    <cellStyle name="표준 3 4 2 9 2 3 2 6" xfId="20212"/>
    <cellStyle name="표준 3 4 2 9 2 3 2 7" xfId="36528"/>
    <cellStyle name="표준 3 4 2 9 2 3 3" xfId="5188"/>
    <cellStyle name="표준 3 4 2 9 2 3 3 2" xfId="21928"/>
    <cellStyle name="표준 3 4 2 9 2 3 3 3" xfId="38648"/>
    <cellStyle name="표준 3 4 2 9 2 3 4" xfId="8608"/>
    <cellStyle name="표준 3 4 2 9 2 3 4 2" xfId="25348"/>
    <cellStyle name="표준 3 4 2 9 2 3 4 3" xfId="42068"/>
    <cellStyle name="표준 3 4 2 9 2 3 5" xfId="12028"/>
    <cellStyle name="표준 3 4 2 9 2 3 5 2" xfId="28768"/>
    <cellStyle name="표준 3 4 2 9 2 3 5 3" xfId="45488"/>
    <cellStyle name="표준 3 4 2 9 2 3 6" xfId="15448"/>
    <cellStyle name="표준 3 4 2 9 2 3 6 2" xfId="32188"/>
    <cellStyle name="표준 3 4 2 9 2 3 6 3" xfId="48908"/>
    <cellStyle name="표준 3 4 2 9 2 3 7" xfId="18932"/>
    <cellStyle name="표준 3 4 2 9 2 3 8" xfId="35248"/>
    <cellStyle name="표준 3 4 2 9 2 4" xfId="2208"/>
    <cellStyle name="표준 3 4 2 9 2 4 2" xfId="5608"/>
    <cellStyle name="표준 3 4 2 9 2 4 2 2" xfId="22348"/>
    <cellStyle name="표준 3 4 2 9 2 4 2 3" xfId="39068"/>
    <cellStyle name="표준 3 4 2 9 2 4 3" xfId="9028"/>
    <cellStyle name="표준 3 4 2 9 2 4 3 2" xfId="25768"/>
    <cellStyle name="표준 3 4 2 9 2 4 3 3" xfId="42488"/>
    <cellStyle name="표준 3 4 2 9 2 4 4" xfId="12448"/>
    <cellStyle name="표준 3 4 2 9 2 4 4 2" xfId="29188"/>
    <cellStyle name="표준 3 4 2 9 2 4 4 3" xfId="45908"/>
    <cellStyle name="표준 3 4 2 9 2 4 5" xfId="15868"/>
    <cellStyle name="표준 3 4 2 9 2 4 5 2" xfId="32608"/>
    <cellStyle name="표준 3 4 2 9 2 4 5 3" xfId="49328"/>
    <cellStyle name="표준 3 4 2 9 2 4 6" xfId="19352"/>
    <cellStyle name="표준 3 4 2 9 2 4 7" xfId="35668"/>
    <cellStyle name="표준 3 4 2 9 2 5" xfId="3528"/>
    <cellStyle name="표준 3 4 2 9 2 5 2" xfId="6928"/>
    <cellStyle name="표준 3 4 2 9 2 5 2 2" xfId="23668"/>
    <cellStyle name="표준 3 4 2 9 2 5 2 3" xfId="40388"/>
    <cellStyle name="표준 3 4 2 9 2 5 3" xfId="10348"/>
    <cellStyle name="표준 3 4 2 9 2 5 3 2" xfId="27088"/>
    <cellStyle name="표준 3 4 2 9 2 5 3 3" xfId="43808"/>
    <cellStyle name="표준 3 4 2 9 2 5 4" xfId="13768"/>
    <cellStyle name="표준 3 4 2 9 2 5 4 2" xfId="30508"/>
    <cellStyle name="표준 3 4 2 9 2 5 4 3" xfId="47228"/>
    <cellStyle name="표준 3 4 2 9 2 5 5" xfId="17188"/>
    <cellStyle name="표준 3 4 2 9 2 5 5 2" xfId="33928"/>
    <cellStyle name="표준 3 4 2 9 2 5 5 3" xfId="50648"/>
    <cellStyle name="표준 3 4 2 9 2 5 6" xfId="20672"/>
    <cellStyle name="표준 3 4 2 9 2 5 7" xfId="36988"/>
    <cellStyle name="표준 3 4 2 9 2 6" xfId="4348"/>
    <cellStyle name="표준 3 4 2 9 2 6 2" xfId="7768"/>
    <cellStyle name="표준 3 4 2 9 2 6 2 2" xfId="24508"/>
    <cellStyle name="표준 3 4 2 9 2 6 2 3" xfId="41228"/>
    <cellStyle name="표준 3 4 2 9 2 6 3" xfId="11188"/>
    <cellStyle name="표준 3 4 2 9 2 6 3 2" xfId="27928"/>
    <cellStyle name="표준 3 4 2 9 2 6 3 3" xfId="44648"/>
    <cellStyle name="표준 3 4 2 9 2 6 4" xfId="14608"/>
    <cellStyle name="표준 3 4 2 9 2 6 4 2" xfId="31348"/>
    <cellStyle name="표준 3 4 2 9 2 6 4 3" xfId="48068"/>
    <cellStyle name="표준 3 4 2 9 2 6 5" xfId="18092"/>
    <cellStyle name="표준 3 4 2 9 2 6 6" xfId="37808"/>
    <cellStyle name="표준 3 4 2 9 2 7" xfId="3948"/>
    <cellStyle name="표준 3 4 2 9 2 7 2" xfId="21088"/>
    <cellStyle name="표준 3 4 2 9 2 7 3" xfId="37408"/>
    <cellStyle name="표준 3 4 2 9 2 8" xfId="7348"/>
    <cellStyle name="표준 3 4 2 9 2 8 2" xfId="24088"/>
    <cellStyle name="표준 3 4 2 9 2 8 3" xfId="40808"/>
    <cellStyle name="표준 3 4 2 9 2 9" xfId="10768"/>
    <cellStyle name="표준 3 4 2 9 2 9 2" xfId="27508"/>
    <cellStyle name="표준 3 4 2 9 2 9 3" xfId="44228"/>
    <cellStyle name="표준 3 4 2 9 3" xfId="1228"/>
    <cellStyle name="표준 3 4 2 9 3 2" xfId="2508"/>
    <cellStyle name="표준 3 4 2 9 3 2 2" xfId="5908"/>
    <cellStyle name="표준 3 4 2 9 3 2 2 2" xfId="22648"/>
    <cellStyle name="표준 3 4 2 9 3 2 2 3" xfId="39368"/>
    <cellStyle name="표준 3 4 2 9 3 2 3" xfId="9328"/>
    <cellStyle name="표준 3 4 2 9 3 2 3 2" xfId="26068"/>
    <cellStyle name="표준 3 4 2 9 3 2 3 3" xfId="42788"/>
    <cellStyle name="표준 3 4 2 9 3 2 4" xfId="12748"/>
    <cellStyle name="표준 3 4 2 9 3 2 4 2" xfId="29488"/>
    <cellStyle name="표준 3 4 2 9 3 2 4 3" xfId="46208"/>
    <cellStyle name="표준 3 4 2 9 3 2 5" xfId="16168"/>
    <cellStyle name="표준 3 4 2 9 3 2 5 2" xfId="32908"/>
    <cellStyle name="표준 3 4 2 9 3 2 5 3" xfId="49628"/>
    <cellStyle name="표준 3 4 2 9 3 2 6" xfId="19652"/>
    <cellStyle name="표준 3 4 2 9 3 2 7" xfId="35968"/>
    <cellStyle name="표준 3 4 2 9 3 3" xfId="4628"/>
    <cellStyle name="표준 3 4 2 9 3 3 2" xfId="21368"/>
    <cellStyle name="표준 3 4 2 9 3 3 3" xfId="38088"/>
    <cellStyle name="표준 3 4 2 9 3 4" xfId="8048"/>
    <cellStyle name="표준 3 4 2 9 3 4 2" xfId="24788"/>
    <cellStyle name="표준 3 4 2 9 3 4 3" xfId="41508"/>
    <cellStyle name="표준 3 4 2 9 3 5" xfId="11468"/>
    <cellStyle name="표준 3 4 2 9 3 5 2" xfId="28208"/>
    <cellStyle name="표준 3 4 2 9 3 5 3" xfId="44928"/>
    <cellStyle name="표준 3 4 2 9 3 6" xfId="14888"/>
    <cellStyle name="표준 3 4 2 9 3 6 2" xfId="31628"/>
    <cellStyle name="표준 3 4 2 9 3 6 3" xfId="48348"/>
    <cellStyle name="표준 3 4 2 9 3 7" xfId="18372"/>
    <cellStyle name="표준 3 4 2 9 3 8" xfId="34688"/>
    <cellStyle name="표준 3 4 2 9 4" xfId="1568"/>
    <cellStyle name="표준 3 4 2 9 4 2" xfId="2848"/>
    <cellStyle name="표준 3 4 2 9 4 2 2" xfId="6248"/>
    <cellStyle name="표준 3 4 2 9 4 2 2 2" xfId="22988"/>
    <cellStyle name="표준 3 4 2 9 4 2 2 3" xfId="39708"/>
    <cellStyle name="표준 3 4 2 9 4 2 3" xfId="9668"/>
    <cellStyle name="표준 3 4 2 9 4 2 3 2" xfId="26408"/>
    <cellStyle name="표준 3 4 2 9 4 2 3 3" xfId="43128"/>
    <cellStyle name="표준 3 4 2 9 4 2 4" xfId="13088"/>
    <cellStyle name="표준 3 4 2 9 4 2 4 2" xfId="29828"/>
    <cellStyle name="표준 3 4 2 9 4 2 4 3" xfId="46548"/>
    <cellStyle name="표준 3 4 2 9 4 2 5" xfId="16508"/>
    <cellStyle name="표준 3 4 2 9 4 2 5 2" xfId="33248"/>
    <cellStyle name="표준 3 4 2 9 4 2 5 3" xfId="49968"/>
    <cellStyle name="표준 3 4 2 9 4 2 6" xfId="19992"/>
    <cellStyle name="표준 3 4 2 9 4 2 7" xfId="36308"/>
    <cellStyle name="표준 3 4 2 9 4 3" xfId="4968"/>
    <cellStyle name="표준 3 4 2 9 4 3 2" xfId="21708"/>
    <cellStyle name="표준 3 4 2 9 4 3 3" xfId="38428"/>
    <cellStyle name="표준 3 4 2 9 4 4" xfId="8388"/>
    <cellStyle name="표준 3 4 2 9 4 4 2" xfId="25128"/>
    <cellStyle name="표준 3 4 2 9 4 4 3" xfId="41848"/>
    <cellStyle name="표준 3 4 2 9 4 5" xfId="11808"/>
    <cellStyle name="표준 3 4 2 9 4 5 2" xfId="28548"/>
    <cellStyle name="표준 3 4 2 9 4 5 3" xfId="45268"/>
    <cellStyle name="표준 3 4 2 9 4 6" xfId="15228"/>
    <cellStyle name="표준 3 4 2 9 4 6 2" xfId="31968"/>
    <cellStyle name="표준 3 4 2 9 4 6 3" xfId="48688"/>
    <cellStyle name="표준 3 4 2 9 4 7" xfId="18712"/>
    <cellStyle name="표준 3 4 2 9 4 8" xfId="35028"/>
    <cellStyle name="표준 3 4 2 9 5" xfId="1988"/>
    <cellStyle name="표준 3 4 2 9 5 2" xfId="5388"/>
    <cellStyle name="표준 3 4 2 9 5 2 2" xfId="22128"/>
    <cellStyle name="표준 3 4 2 9 5 2 3" xfId="38848"/>
    <cellStyle name="표준 3 4 2 9 5 3" xfId="8808"/>
    <cellStyle name="표준 3 4 2 9 5 3 2" xfId="25548"/>
    <cellStyle name="표준 3 4 2 9 5 3 3" xfId="42268"/>
    <cellStyle name="표준 3 4 2 9 5 4" xfId="12228"/>
    <cellStyle name="표준 3 4 2 9 5 4 2" xfId="28968"/>
    <cellStyle name="표준 3 4 2 9 5 4 3" xfId="45688"/>
    <cellStyle name="표준 3 4 2 9 5 5" xfId="15648"/>
    <cellStyle name="표준 3 4 2 9 5 5 2" xfId="32388"/>
    <cellStyle name="표준 3 4 2 9 5 5 3" xfId="49108"/>
    <cellStyle name="표준 3 4 2 9 5 6" xfId="19132"/>
    <cellStyle name="표준 3 4 2 9 5 7" xfId="35448"/>
    <cellStyle name="표준 3 4 2 9 6" xfId="3308"/>
    <cellStyle name="표준 3 4 2 9 6 2" xfId="6708"/>
    <cellStyle name="표준 3 4 2 9 6 2 2" xfId="23448"/>
    <cellStyle name="표준 3 4 2 9 6 2 3" xfId="40168"/>
    <cellStyle name="표준 3 4 2 9 6 3" xfId="10128"/>
    <cellStyle name="표준 3 4 2 9 6 3 2" xfId="26868"/>
    <cellStyle name="표준 3 4 2 9 6 3 3" xfId="43588"/>
    <cellStyle name="표준 3 4 2 9 6 4" xfId="13548"/>
    <cellStyle name="표준 3 4 2 9 6 4 2" xfId="30288"/>
    <cellStyle name="표준 3 4 2 9 6 4 3" xfId="47008"/>
    <cellStyle name="표준 3 4 2 9 6 5" xfId="16968"/>
    <cellStyle name="표준 3 4 2 9 6 5 2" xfId="33708"/>
    <cellStyle name="표준 3 4 2 9 6 5 3" xfId="50428"/>
    <cellStyle name="표준 3 4 2 9 6 6" xfId="20452"/>
    <cellStyle name="표준 3 4 2 9 6 7" xfId="36768"/>
    <cellStyle name="표준 3 4 2 9 7" xfId="4128"/>
    <cellStyle name="표준 3 4 2 9 7 2" xfId="7548"/>
    <cellStyle name="표준 3 4 2 9 7 2 2" xfId="24288"/>
    <cellStyle name="표준 3 4 2 9 7 2 3" xfId="41008"/>
    <cellStyle name="표준 3 4 2 9 7 3" xfId="10968"/>
    <cellStyle name="표준 3 4 2 9 7 3 2" xfId="27708"/>
    <cellStyle name="표준 3 4 2 9 7 3 3" xfId="44428"/>
    <cellStyle name="표준 3 4 2 9 7 4" xfId="14388"/>
    <cellStyle name="표준 3 4 2 9 7 4 2" xfId="31128"/>
    <cellStyle name="표준 3 4 2 9 7 4 3" xfId="47848"/>
    <cellStyle name="표준 3 4 2 9 7 5" xfId="17872"/>
    <cellStyle name="표준 3 4 2 9 7 6" xfId="37588"/>
    <cellStyle name="표준 3 4 2 9 8" xfId="3728"/>
    <cellStyle name="표준 3 4 2 9 8 2" xfId="20868"/>
    <cellStyle name="표준 3 4 2 9 8 3" xfId="37188"/>
    <cellStyle name="표준 3 4 2 9 9" xfId="7128"/>
    <cellStyle name="표준 3 4 2 9 9 2" xfId="23868"/>
    <cellStyle name="표준 3 4 2 9 9 3" xfId="40588"/>
    <cellStyle name="표준 3 4 20" xfId="3584"/>
    <cellStyle name="표준 3 4 20 2" xfId="7403"/>
    <cellStyle name="표준 3 4 20 2 2" xfId="24143"/>
    <cellStyle name="표준 3 4 20 2 3" xfId="40863"/>
    <cellStyle name="표준 3 4 20 3" xfId="10823"/>
    <cellStyle name="표준 3 4 20 3 2" xfId="27563"/>
    <cellStyle name="표준 3 4 20 3 3" xfId="44283"/>
    <cellStyle name="표준 3 4 20 4" xfId="14243"/>
    <cellStyle name="표준 3 4 20 4 2" xfId="30983"/>
    <cellStyle name="표준 3 4 20 4 3" xfId="47703"/>
    <cellStyle name="표준 3 4 20 5" xfId="17727"/>
    <cellStyle name="표준 3 4 20 6" xfId="37044"/>
    <cellStyle name="표준 3 4 21" xfId="6983"/>
    <cellStyle name="표준 3 4 21 2" xfId="23723"/>
    <cellStyle name="표준 3 4 21 3" xfId="40443"/>
    <cellStyle name="표준 3 4 22" xfId="10403"/>
    <cellStyle name="표준 3 4 22 2" xfId="27143"/>
    <cellStyle name="표준 3 4 22 3" xfId="43863"/>
    <cellStyle name="표준 3 4 23" xfId="13825"/>
    <cellStyle name="표준 3 4 23 2" xfId="30565"/>
    <cellStyle name="표준 3 4 23 3" xfId="47285"/>
    <cellStyle name="표준 3 4 24" xfId="17243"/>
    <cellStyle name="표준 3 4 24 2" xfId="33983"/>
    <cellStyle name="표준 3 4 25" xfId="17263"/>
    <cellStyle name="표준 3 4 25 2" xfId="34003"/>
    <cellStyle name="표준 3 4 26" xfId="17307"/>
    <cellStyle name="표준 3 4 27" xfId="17302"/>
    <cellStyle name="표준 3 4 28" xfId="34043"/>
    <cellStyle name="표준 3 4 3" xfId="541"/>
    <cellStyle name="표준 3 4 3 10" xfId="966"/>
    <cellStyle name="표준 3 4 3 10 10" xfId="14233"/>
    <cellStyle name="표준 3 4 3 10 10 2" xfId="30973"/>
    <cellStyle name="표준 3 4 3 10 10 3" xfId="47693"/>
    <cellStyle name="표준 3 4 3 10 11" xfId="17717"/>
    <cellStyle name="표준 3 4 3 10 12" xfId="34453"/>
    <cellStyle name="표준 3 4 3 10 2" xfId="1053"/>
    <cellStyle name="표준 3 4 3 10 2 2" xfId="2333"/>
    <cellStyle name="표준 3 4 3 10 2 2 2" xfId="5733"/>
    <cellStyle name="표준 3 4 3 10 2 2 2 2" xfId="22473"/>
    <cellStyle name="표준 3 4 3 10 2 2 2 3" xfId="39193"/>
    <cellStyle name="표준 3 4 3 10 2 2 3" xfId="9153"/>
    <cellStyle name="표준 3 4 3 10 2 2 3 2" xfId="25893"/>
    <cellStyle name="표준 3 4 3 10 2 2 3 3" xfId="42613"/>
    <cellStyle name="표준 3 4 3 10 2 2 4" xfId="12573"/>
    <cellStyle name="표준 3 4 3 10 2 2 4 2" xfId="29313"/>
    <cellStyle name="표준 3 4 3 10 2 2 4 3" xfId="46033"/>
    <cellStyle name="표준 3 4 3 10 2 2 5" xfId="15993"/>
    <cellStyle name="표준 3 4 3 10 2 2 5 2" xfId="32733"/>
    <cellStyle name="표준 3 4 3 10 2 2 5 3" xfId="49453"/>
    <cellStyle name="표준 3 4 3 10 2 2 6" xfId="19477"/>
    <cellStyle name="표준 3 4 3 10 2 2 7" xfId="35793"/>
    <cellStyle name="표준 3 4 3 10 2 3" xfId="4453"/>
    <cellStyle name="표준 3 4 3 10 2 3 2" xfId="21193"/>
    <cellStyle name="표준 3 4 3 10 2 3 3" xfId="37913"/>
    <cellStyle name="표준 3 4 3 10 2 4" xfId="7873"/>
    <cellStyle name="표준 3 4 3 10 2 4 2" xfId="24613"/>
    <cellStyle name="표준 3 4 3 10 2 4 3" xfId="41333"/>
    <cellStyle name="표준 3 4 3 10 2 5" xfId="11293"/>
    <cellStyle name="표준 3 4 3 10 2 5 2" xfId="28033"/>
    <cellStyle name="표준 3 4 3 10 2 5 3" xfId="44753"/>
    <cellStyle name="표준 3 4 3 10 2 6" xfId="14713"/>
    <cellStyle name="표준 3 4 3 10 2 6 2" xfId="31453"/>
    <cellStyle name="표준 3 4 3 10 2 6 3" xfId="48173"/>
    <cellStyle name="표준 3 4 3 10 2 7" xfId="18197"/>
    <cellStyle name="표준 3 4 3 10 2 8" xfId="34513"/>
    <cellStyle name="표준 3 4 3 10 3" xfId="1833"/>
    <cellStyle name="표준 3 4 3 10 3 2" xfId="3113"/>
    <cellStyle name="표준 3 4 3 10 3 2 2" xfId="6513"/>
    <cellStyle name="표준 3 4 3 10 3 2 2 2" xfId="23253"/>
    <cellStyle name="표준 3 4 3 10 3 2 2 3" xfId="39973"/>
    <cellStyle name="표준 3 4 3 10 3 2 3" xfId="9933"/>
    <cellStyle name="표준 3 4 3 10 3 2 3 2" xfId="26673"/>
    <cellStyle name="표준 3 4 3 10 3 2 3 3" xfId="43393"/>
    <cellStyle name="표준 3 4 3 10 3 2 4" xfId="13353"/>
    <cellStyle name="표준 3 4 3 10 3 2 4 2" xfId="30093"/>
    <cellStyle name="표준 3 4 3 10 3 2 4 3" xfId="46813"/>
    <cellStyle name="표준 3 4 3 10 3 2 5" xfId="16773"/>
    <cellStyle name="표준 3 4 3 10 3 2 5 2" xfId="33513"/>
    <cellStyle name="표준 3 4 3 10 3 2 5 3" xfId="50233"/>
    <cellStyle name="표준 3 4 3 10 3 2 6" xfId="20257"/>
    <cellStyle name="표준 3 4 3 10 3 2 7" xfId="36573"/>
    <cellStyle name="표준 3 4 3 10 3 3" xfId="5233"/>
    <cellStyle name="표준 3 4 3 10 3 3 2" xfId="21973"/>
    <cellStyle name="표준 3 4 3 10 3 3 3" xfId="38693"/>
    <cellStyle name="표준 3 4 3 10 3 4" xfId="8653"/>
    <cellStyle name="표준 3 4 3 10 3 4 2" xfId="25393"/>
    <cellStyle name="표준 3 4 3 10 3 4 3" xfId="42113"/>
    <cellStyle name="표준 3 4 3 10 3 5" xfId="12073"/>
    <cellStyle name="표준 3 4 3 10 3 5 2" xfId="28813"/>
    <cellStyle name="표준 3 4 3 10 3 5 3" xfId="45533"/>
    <cellStyle name="표준 3 4 3 10 3 6" xfId="15493"/>
    <cellStyle name="표준 3 4 3 10 3 6 2" xfId="32233"/>
    <cellStyle name="표준 3 4 3 10 3 6 3" xfId="48953"/>
    <cellStyle name="표준 3 4 3 10 3 7" xfId="18977"/>
    <cellStyle name="표준 3 4 3 10 3 8" xfId="35293"/>
    <cellStyle name="표준 3 4 3 10 4" xfId="2253"/>
    <cellStyle name="표준 3 4 3 10 4 2" xfId="5653"/>
    <cellStyle name="표준 3 4 3 10 4 2 2" xfId="22393"/>
    <cellStyle name="표준 3 4 3 10 4 2 3" xfId="39113"/>
    <cellStyle name="표준 3 4 3 10 4 3" xfId="9073"/>
    <cellStyle name="표준 3 4 3 10 4 3 2" xfId="25813"/>
    <cellStyle name="표준 3 4 3 10 4 3 3" xfId="42533"/>
    <cellStyle name="표준 3 4 3 10 4 4" xfId="12493"/>
    <cellStyle name="표준 3 4 3 10 4 4 2" xfId="29233"/>
    <cellStyle name="표준 3 4 3 10 4 4 3" xfId="45953"/>
    <cellStyle name="표준 3 4 3 10 4 5" xfId="15913"/>
    <cellStyle name="표준 3 4 3 10 4 5 2" xfId="32653"/>
    <cellStyle name="표준 3 4 3 10 4 5 3" xfId="49373"/>
    <cellStyle name="표준 3 4 3 10 4 6" xfId="19397"/>
    <cellStyle name="표준 3 4 3 10 4 7" xfId="35713"/>
    <cellStyle name="표준 3 4 3 10 5" xfId="3573"/>
    <cellStyle name="표준 3 4 3 10 5 2" xfId="6973"/>
    <cellStyle name="표준 3 4 3 10 5 2 2" xfId="23713"/>
    <cellStyle name="표준 3 4 3 10 5 2 3" xfId="40433"/>
    <cellStyle name="표준 3 4 3 10 5 3" xfId="10393"/>
    <cellStyle name="표준 3 4 3 10 5 3 2" xfId="27133"/>
    <cellStyle name="표준 3 4 3 10 5 3 3" xfId="43853"/>
    <cellStyle name="표준 3 4 3 10 5 4" xfId="13813"/>
    <cellStyle name="표준 3 4 3 10 5 4 2" xfId="30553"/>
    <cellStyle name="표준 3 4 3 10 5 4 3" xfId="47273"/>
    <cellStyle name="표준 3 4 3 10 5 5" xfId="17233"/>
    <cellStyle name="표준 3 4 3 10 5 5 2" xfId="33973"/>
    <cellStyle name="표준 3 4 3 10 5 5 3" xfId="50693"/>
    <cellStyle name="표준 3 4 3 10 5 6" xfId="20717"/>
    <cellStyle name="표준 3 4 3 10 5 7" xfId="37033"/>
    <cellStyle name="표준 3 4 3 10 6" xfId="4393"/>
    <cellStyle name="표준 3 4 3 10 6 2" xfId="7813"/>
    <cellStyle name="표준 3 4 3 10 6 2 2" xfId="24553"/>
    <cellStyle name="표준 3 4 3 10 6 2 3" xfId="41273"/>
    <cellStyle name="표준 3 4 3 10 6 3" xfId="11233"/>
    <cellStyle name="표준 3 4 3 10 6 3 2" xfId="27973"/>
    <cellStyle name="표준 3 4 3 10 6 3 3" xfId="44693"/>
    <cellStyle name="표준 3 4 3 10 6 4" xfId="14653"/>
    <cellStyle name="표준 3 4 3 10 6 4 2" xfId="31393"/>
    <cellStyle name="표준 3 4 3 10 6 4 3" xfId="48113"/>
    <cellStyle name="표준 3 4 3 10 6 5" xfId="18137"/>
    <cellStyle name="표준 3 4 3 10 6 6" xfId="37853"/>
    <cellStyle name="표준 3 4 3 10 7" xfId="3993"/>
    <cellStyle name="표준 3 4 3 10 7 2" xfId="21133"/>
    <cellStyle name="표준 3 4 3 10 7 3" xfId="37453"/>
    <cellStyle name="표준 3 4 3 10 8" xfId="7393"/>
    <cellStyle name="표준 3 4 3 10 8 2" xfId="24133"/>
    <cellStyle name="표준 3 4 3 10 8 3" xfId="40853"/>
    <cellStyle name="표준 3 4 3 10 9" xfId="10813"/>
    <cellStyle name="표준 3 4 3 10 9 2" xfId="27553"/>
    <cellStyle name="표준 3 4 3 10 9 3" xfId="44273"/>
    <cellStyle name="표준 3 4 3 11" xfId="1013"/>
    <cellStyle name="표준 3 4 3 11 2" xfId="2293"/>
    <cellStyle name="표준 3 4 3 11 2 2" xfId="5693"/>
    <cellStyle name="표준 3 4 3 11 2 2 2" xfId="22433"/>
    <cellStyle name="표준 3 4 3 11 2 2 3" xfId="39153"/>
    <cellStyle name="표준 3 4 3 11 2 3" xfId="9113"/>
    <cellStyle name="표준 3 4 3 11 2 3 2" xfId="25853"/>
    <cellStyle name="표준 3 4 3 11 2 3 3" xfId="42573"/>
    <cellStyle name="표준 3 4 3 11 2 4" xfId="12533"/>
    <cellStyle name="표준 3 4 3 11 2 4 2" xfId="29273"/>
    <cellStyle name="표준 3 4 3 11 2 4 3" xfId="45993"/>
    <cellStyle name="표준 3 4 3 11 2 5" xfId="15953"/>
    <cellStyle name="표준 3 4 3 11 2 5 2" xfId="32693"/>
    <cellStyle name="표준 3 4 3 11 2 5 3" xfId="49413"/>
    <cellStyle name="표준 3 4 3 11 2 6" xfId="19437"/>
    <cellStyle name="표준 3 4 3 11 2 7" xfId="35753"/>
    <cellStyle name="표준 3 4 3 11 3" xfId="4413"/>
    <cellStyle name="표준 3 4 3 11 3 2" xfId="21153"/>
    <cellStyle name="표준 3 4 3 11 3 3" xfId="37873"/>
    <cellStyle name="표준 3 4 3 11 4" xfId="7833"/>
    <cellStyle name="표준 3 4 3 11 4 2" xfId="24573"/>
    <cellStyle name="표준 3 4 3 11 4 3" xfId="41293"/>
    <cellStyle name="표준 3 4 3 11 5" xfId="11253"/>
    <cellStyle name="표준 3 4 3 11 5 2" xfId="27993"/>
    <cellStyle name="표준 3 4 3 11 5 3" xfId="44713"/>
    <cellStyle name="표준 3 4 3 11 6" xfId="14673"/>
    <cellStyle name="표준 3 4 3 11 6 2" xfId="31413"/>
    <cellStyle name="표준 3 4 3 11 6 3" xfId="48133"/>
    <cellStyle name="표준 3 4 3 11 7" xfId="18157"/>
    <cellStyle name="표준 3 4 3 11 8" xfId="34473"/>
    <cellStyle name="표준 3 4 3 12" xfId="1433"/>
    <cellStyle name="표준 3 4 3 12 2" xfId="2713"/>
    <cellStyle name="표준 3 4 3 12 2 2" xfId="6113"/>
    <cellStyle name="표준 3 4 3 12 2 2 2" xfId="22853"/>
    <cellStyle name="표준 3 4 3 12 2 2 3" xfId="39573"/>
    <cellStyle name="표준 3 4 3 12 2 3" xfId="9533"/>
    <cellStyle name="표준 3 4 3 12 2 3 2" xfId="26273"/>
    <cellStyle name="표준 3 4 3 12 2 3 3" xfId="42993"/>
    <cellStyle name="표준 3 4 3 12 2 4" xfId="12953"/>
    <cellStyle name="표준 3 4 3 12 2 4 2" xfId="29693"/>
    <cellStyle name="표준 3 4 3 12 2 4 3" xfId="46413"/>
    <cellStyle name="표준 3 4 3 12 2 5" xfId="16373"/>
    <cellStyle name="표준 3 4 3 12 2 5 2" xfId="33113"/>
    <cellStyle name="표준 3 4 3 12 2 5 3" xfId="49833"/>
    <cellStyle name="표준 3 4 3 12 2 6" xfId="19857"/>
    <cellStyle name="표준 3 4 3 12 2 7" xfId="36173"/>
    <cellStyle name="표준 3 4 3 12 3" xfId="4833"/>
    <cellStyle name="표준 3 4 3 12 3 2" xfId="21573"/>
    <cellStyle name="표준 3 4 3 12 3 3" xfId="38293"/>
    <cellStyle name="표준 3 4 3 12 4" xfId="8253"/>
    <cellStyle name="표준 3 4 3 12 4 2" xfId="24993"/>
    <cellStyle name="표준 3 4 3 12 4 3" xfId="41713"/>
    <cellStyle name="표준 3 4 3 12 5" xfId="11673"/>
    <cellStyle name="표준 3 4 3 12 5 2" xfId="28413"/>
    <cellStyle name="표준 3 4 3 12 5 3" xfId="45133"/>
    <cellStyle name="표준 3 4 3 12 6" xfId="15093"/>
    <cellStyle name="표준 3 4 3 12 6 2" xfId="31833"/>
    <cellStyle name="표준 3 4 3 12 6 3" xfId="48553"/>
    <cellStyle name="표준 3 4 3 12 7" xfId="18577"/>
    <cellStyle name="표준 3 4 3 12 8" xfId="34893"/>
    <cellStyle name="표준 3 4 3 13" xfId="1853"/>
    <cellStyle name="표준 3 4 3 13 2" xfId="5253"/>
    <cellStyle name="표준 3 4 3 13 2 2" xfId="21993"/>
    <cellStyle name="표준 3 4 3 13 2 3" xfId="38713"/>
    <cellStyle name="표준 3 4 3 13 3" xfId="8673"/>
    <cellStyle name="표준 3 4 3 13 3 2" xfId="25413"/>
    <cellStyle name="표준 3 4 3 13 3 3" xfId="42133"/>
    <cellStyle name="표준 3 4 3 13 4" xfId="12093"/>
    <cellStyle name="표준 3 4 3 13 4 2" xfId="28833"/>
    <cellStyle name="표준 3 4 3 13 4 3" xfId="45553"/>
    <cellStyle name="표준 3 4 3 13 5" xfId="15513"/>
    <cellStyle name="표준 3 4 3 13 5 2" xfId="32253"/>
    <cellStyle name="표준 3 4 3 13 5 3" xfId="48973"/>
    <cellStyle name="표준 3 4 3 13 6" xfId="18997"/>
    <cellStyle name="표준 3 4 3 13 7" xfId="35313"/>
    <cellStyle name="표준 3 4 3 14" xfId="2273"/>
    <cellStyle name="표준 3 4 3 14 2" xfId="5673"/>
    <cellStyle name="표준 3 4 3 14 2 2" xfId="22413"/>
    <cellStyle name="표준 3 4 3 14 2 3" xfId="39133"/>
    <cellStyle name="표준 3 4 3 14 3" xfId="9093"/>
    <cellStyle name="표준 3 4 3 14 3 2" xfId="25833"/>
    <cellStyle name="표준 3 4 3 14 3 3" xfId="42553"/>
    <cellStyle name="표준 3 4 3 14 4" xfId="12513"/>
    <cellStyle name="표준 3 4 3 14 4 2" xfId="29253"/>
    <cellStyle name="표준 3 4 3 14 4 3" xfId="45973"/>
    <cellStyle name="표준 3 4 3 14 5" xfId="15933"/>
    <cellStyle name="표준 3 4 3 14 5 2" xfId="32673"/>
    <cellStyle name="표준 3 4 3 14 5 3" xfId="49393"/>
    <cellStyle name="표준 3 4 3 14 6" xfId="19417"/>
    <cellStyle name="표준 3 4 3 14 7" xfId="35733"/>
    <cellStyle name="표준 3 4 3 15" xfId="3133"/>
    <cellStyle name="표준 3 4 3 15 2" xfId="6533"/>
    <cellStyle name="표준 3 4 3 15 2 2" xfId="23273"/>
    <cellStyle name="표준 3 4 3 15 2 3" xfId="39993"/>
    <cellStyle name="표준 3 4 3 15 3" xfId="9953"/>
    <cellStyle name="표준 3 4 3 15 3 2" xfId="26693"/>
    <cellStyle name="표준 3 4 3 15 3 3" xfId="43413"/>
    <cellStyle name="표준 3 4 3 15 4" xfId="13373"/>
    <cellStyle name="표준 3 4 3 15 4 2" xfId="30113"/>
    <cellStyle name="표준 3 4 3 15 4 3" xfId="46833"/>
    <cellStyle name="표준 3 4 3 15 5" xfId="16793"/>
    <cellStyle name="표준 3 4 3 15 5 2" xfId="33533"/>
    <cellStyle name="표준 3 4 3 15 5 3" xfId="50253"/>
    <cellStyle name="표준 3 4 3 15 6" xfId="20277"/>
    <cellStyle name="표준 3 4 3 15 7" xfId="36593"/>
    <cellStyle name="표준 3 4 3 16" xfId="3173"/>
    <cellStyle name="표준 3 4 3 16 2" xfId="6573"/>
    <cellStyle name="표준 3 4 3 16 2 2" xfId="23313"/>
    <cellStyle name="표준 3 4 3 16 2 3" xfId="40033"/>
    <cellStyle name="표준 3 4 3 16 3" xfId="9993"/>
    <cellStyle name="표준 3 4 3 16 3 2" xfId="26733"/>
    <cellStyle name="표준 3 4 3 16 3 3" xfId="43453"/>
    <cellStyle name="표준 3 4 3 16 4" xfId="13413"/>
    <cellStyle name="표준 3 4 3 16 4 2" xfId="30153"/>
    <cellStyle name="표준 3 4 3 16 4 3" xfId="46873"/>
    <cellStyle name="표준 3 4 3 16 5" xfId="16833"/>
    <cellStyle name="표준 3 4 3 16 5 2" xfId="33573"/>
    <cellStyle name="표준 3 4 3 16 5 3" xfId="50293"/>
    <cellStyle name="표준 3 4 3 16 6" xfId="20317"/>
    <cellStyle name="표준 3 4 3 16 7" xfId="36633"/>
    <cellStyle name="표준 3 4 3 17" xfId="3595"/>
    <cellStyle name="표준 3 4 3 17 2" xfId="7413"/>
    <cellStyle name="표준 3 4 3 17 2 2" xfId="24153"/>
    <cellStyle name="표준 3 4 3 17 2 3" xfId="40873"/>
    <cellStyle name="표준 3 4 3 17 3" xfId="10833"/>
    <cellStyle name="표준 3 4 3 17 3 2" xfId="27573"/>
    <cellStyle name="표준 3 4 3 17 3 3" xfId="44293"/>
    <cellStyle name="표준 3 4 3 17 4" xfId="14253"/>
    <cellStyle name="표준 3 4 3 17 4 2" xfId="30993"/>
    <cellStyle name="표준 3 4 3 17 4 3" xfId="47713"/>
    <cellStyle name="표준 3 4 3 17 5" xfId="17737"/>
    <cellStyle name="표준 3 4 3 17 6" xfId="37055"/>
    <cellStyle name="표준 3 4 3 18" xfId="6993"/>
    <cellStyle name="표준 3 4 3 18 2" xfId="23733"/>
    <cellStyle name="표준 3 4 3 18 3" xfId="40453"/>
    <cellStyle name="표준 3 4 3 19" xfId="10413"/>
    <cellStyle name="표준 3 4 3 19 2" xfId="27153"/>
    <cellStyle name="표준 3 4 3 19 3" xfId="43873"/>
    <cellStyle name="표준 3 4 3 2" xfId="586"/>
    <cellStyle name="표준 3 4 3 2 10" xfId="3193"/>
    <cellStyle name="표준 3 4 3 2 10 2" xfId="6593"/>
    <cellStyle name="표준 3 4 3 2 10 2 2" xfId="23333"/>
    <cellStyle name="표준 3 4 3 2 10 2 3" xfId="40053"/>
    <cellStyle name="표준 3 4 3 2 10 3" xfId="10013"/>
    <cellStyle name="표준 3 4 3 2 10 3 2" xfId="26753"/>
    <cellStyle name="표준 3 4 3 2 10 3 3" xfId="43473"/>
    <cellStyle name="표준 3 4 3 2 10 4" xfId="13433"/>
    <cellStyle name="표준 3 4 3 2 10 4 2" xfId="30173"/>
    <cellStyle name="표준 3 4 3 2 10 4 3" xfId="46893"/>
    <cellStyle name="표준 3 4 3 2 10 5" xfId="16853"/>
    <cellStyle name="표준 3 4 3 2 10 5 2" xfId="33593"/>
    <cellStyle name="표준 3 4 3 2 10 5 3" xfId="50313"/>
    <cellStyle name="표준 3 4 3 2 10 6" xfId="20337"/>
    <cellStyle name="표준 3 4 3 2 10 7" xfId="36653"/>
    <cellStyle name="표준 3 4 3 2 11" xfId="4013"/>
    <cellStyle name="표준 3 4 3 2 11 2" xfId="7433"/>
    <cellStyle name="표준 3 4 3 2 11 2 2" xfId="24173"/>
    <cellStyle name="표준 3 4 3 2 11 2 3" xfId="40893"/>
    <cellStyle name="표준 3 4 3 2 11 3" xfId="10853"/>
    <cellStyle name="표준 3 4 3 2 11 3 2" xfId="27593"/>
    <cellStyle name="표준 3 4 3 2 11 3 3" xfId="44313"/>
    <cellStyle name="표준 3 4 3 2 11 4" xfId="14273"/>
    <cellStyle name="표준 3 4 3 2 11 4 2" xfId="31013"/>
    <cellStyle name="표준 3 4 3 2 11 4 3" xfId="47733"/>
    <cellStyle name="표준 3 4 3 2 11 5" xfId="17757"/>
    <cellStyle name="표준 3 4 3 2 11 6" xfId="37473"/>
    <cellStyle name="표준 3 4 3 2 12" xfId="3613"/>
    <cellStyle name="표준 3 4 3 2 12 2" xfId="20753"/>
    <cellStyle name="표준 3 4 3 2 12 3" xfId="37073"/>
    <cellStyle name="표준 3 4 3 2 13" xfId="7013"/>
    <cellStyle name="표준 3 4 3 2 13 2" xfId="23753"/>
    <cellStyle name="표준 3 4 3 2 13 3" xfId="40473"/>
    <cellStyle name="표준 3 4 3 2 14" xfId="10433"/>
    <cellStyle name="표준 3 4 3 2 14 2" xfId="27173"/>
    <cellStyle name="표준 3 4 3 2 14 3" xfId="43893"/>
    <cellStyle name="표준 3 4 3 2 15" xfId="13859"/>
    <cellStyle name="표준 3 4 3 2 15 2" xfId="30599"/>
    <cellStyle name="표준 3 4 3 2 15 3" xfId="47319"/>
    <cellStyle name="표준 3 4 3 2 16" xfId="17293"/>
    <cellStyle name="표준 3 4 3 2 16 2" xfId="34033"/>
    <cellStyle name="표준 3 4 3 2 17" xfId="17337"/>
    <cellStyle name="표준 3 4 3 2 18" xfId="34073"/>
    <cellStyle name="표준 3 4 3 2 2" xfId="686"/>
    <cellStyle name="표준 3 4 3 2 2 10" xfId="10533"/>
    <cellStyle name="표준 3 4 3 2 2 10 2" xfId="27273"/>
    <cellStyle name="표준 3 4 3 2 2 10 3" xfId="43993"/>
    <cellStyle name="표준 3 4 3 2 2 11" xfId="13953"/>
    <cellStyle name="표준 3 4 3 2 2 11 2" xfId="30693"/>
    <cellStyle name="표준 3 4 3 2 2 11 3" xfId="47413"/>
    <cellStyle name="표준 3 4 3 2 2 12" xfId="17437"/>
    <cellStyle name="표준 3 4 3 2 2 13" xfId="34173"/>
    <cellStyle name="표준 3 4 3 2 2 2" xfId="906"/>
    <cellStyle name="표준 3 4 3 2 2 2 10" xfId="14173"/>
    <cellStyle name="표준 3 4 3 2 2 2 10 2" xfId="30913"/>
    <cellStyle name="표준 3 4 3 2 2 2 10 3" xfId="47633"/>
    <cellStyle name="표준 3 4 3 2 2 2 11" xfId="17657"/>
    <cellStyle name="표준 3 4 3 2 2 2 12" xfId="34393"/>
    <cellStyle name="표준 3 4 3 2 2 2 2" xfId="1373"/>
    <cellStyle name="표준 3 4 3 2 2 2 2 2" xfId="2653"/>
    <cellStyle name="표준 3 4 3 2 2 2 2 2 2" xfId="6053"/>
    <cellStyle name="표준 3 4 3 2 2 2 2 2 2 2" xfId="22793"/>
    <cellStyle name="표준 3 4 3 2 2 2 2 2 2 3" xfId="39513"/>
    <cellStyle name="표준 3 4 3 2 2 2 2 2 3" xfId="9473"/>
    <cellStyle name="표준 3 4 3 2 2 2 2 2 3 2" xfId="26213"/>
    <cellStyle name="표준 3 4 3 2 2 2 2 2 3 3" xfId="42933"/>
    <cellStyle name="표준 3 4 3 2 2 2 2 2 4" xfId="12893"/>
    <cellStyle name="표준 3 4 3 2 2 2 2 2 4 2" xfId="29633"/>
    <cellStyle name="표준 3 4 3 2 2 2 2 2 4 3" xfId="46353"/>
    <cellStyle name="표준 3 4 3 2 2 2 2 2 5" xfId="16313"/>
    <cellStyle name="표준 3 4 3 2 2 2 2 2 5 2" xfId="33053"/>
    <cellStyle name="표준 3 4 3 2 2 2 2 2 5 3" xfId="49773"/>
    <cellStyle name="표준 3 4 3 2 2 2 2 2 6" xfId="19797"/>
    <cellStyle name="표준 3 4 3 2 2 2 2 2 7" xfId="36113"/>
    <cellStyle name="표준 3 4 3 2 2 2 2 3" xfId="4773"/>
    <cellStyle name="표준 3 4 3 2 2 2 2 3 2" xfId="21513"/>
    <cellStyle name="표준 3 4 3 2 2 2 2 3 3" xfId="38233"/>
    <cellStyle name="표준 3 4 3 2 2 2 2 4" xfId="8193"/>
    <cellStyle name="표준 3 4 3 2 2 2 2 4 2" xfId="24933"/>
    <cellStyle name="표준 3 4 3 2 2 2 2 4 3" xfId="41653"/>
    <cellStyle name="표준 3 4 3 2 2 2 2 5" xfId="11613"/>
    <cellStyle name="표준 3 4 3 2 2 2 2 5 2" xfId="28353"/>
    <cellStyle name="표준 3 4 3 2 2 2 2 5 3" xfId="45073"/>
    <cellStyle name="표준 3 4 3 2 2 2 2 6" xfId="15033"/>
    <cellStyle name="표준 3 4 3 2 2 2 2 6 2" xfId="31773"/>
    <cellStyle name="표준 3 4 3 2 2 2 2 6 3" xfId="48493"/>
    <cellStyle name="표준 3 4 3 2 2 2 2 7" xfId="18517"/>
    <cellStyle name="표준 3 4 3 2 2 2 2 8" xfId="34833"/>
    <cellStyle name="표준 3 4 3 2 2 2 3" xfId="1773"/>
    <cellStyle name="표준 3 4 3 2 2 2 3 2" xfId="3053"/>
    <cellStyle name="표준 3 4 3 2 2 2 3 2 2" xfId="6453"/>
    <cellStyle name="표준 3 4 3 2 2 2 3 2 2 2" xfId="23193"/>
    <cellStyle name="표준 3 4 3 2 2 2 3 2 2 3" xfId="39913"/>
    <cellStyle name="표준 3 4 3 2 2 2 3 2 3" xfId="9873"/>
    <cellStyle name="표준 3 4 3 2 2 2 3 2 3 2" xfId="26613"/>
    <cellStyle name="표준 3 4 3 2 2 2 3 2 3 3" xfId="43333"/>
    <cellStyle name="표준 3 4 3 2 2 2 3 2 4" xfId="13293"/>
    <cellStyle name="표준 3 4 3 2 2 2 3 2 4 2" xfId="30033"/>
    <cellStyle name="표준 3 4 3 2 2 2 3 2 4 3" xfId="46753"/>
    <cellStyle name="표준 3 4 3 2 2 2 3 2 5" xfId="16713"/>
    <cellStyle name="표준 3 4 3 2 2 2 3 2 5 2" xfId="33453"/>
    <cellStyle name="표준 3 4 3 2 2 2 3 2 5 3" xfId="50173"/>
    <cellStyle name="표준 3 4 3 2 2 2 3 2 6" xfId="20197"/>
    <cellStyle name="표준 3 4 3 2 2 2 3 2 7" xfId="36513"/>
    <cellStyle name="표준 3 4 3 2 2 2 3 3" xfId="5173"/>
    <cellStyle name="표준 3 4 3 2 2 2 3 3 2" xfId="21913"/>
    <cellStyle name="표준 3 4 3 2 2 2 3 3 3" xfId="38633"/>
    <cellStyle name="표준 3 4 3 2 2 2 3 4" xfId="8593"/>
    <cellStyle name="표준 3 4 3 2 2 2 3 4 2" xfId="25333"/>
    <cellStyle name="표준 3 4 3 2 2 2 3 4 3" xfId="42053"/>
    <cellStyle name="표준 3 4 3 2 2 2 3 5" xfId="12013"/>
    <cellStyle name="표준 3 4 3 2 2 2 3 5 2" xfId="28753"/>
    <cellStyle name="표준 3 4 3 2 2 2 3 5 3" xfId="45473"/>
    <cellStyle name="표준 3 4 3 2 2 2 3 6" xfId="15433"/>
    <cellStyle name="표준 3 4 3 2 2 2 3 6 2" xfId="32173"/>
    <cellStyle name="표준 3 4 3 2 2 2 3 6 3" xfId="48893"/>
    <cellStyle name="표준 3 4 3 2 2 2 3 7" xfId="18917"/>
    <cellStyle name="표준 3 4 3 2 2 2 3 8" xfId="35233"/>
    <cellStyle name="표준 3 4 3 2 2 2 4" xfId="2193"/>
    <cellStyle name="표준 3 4 3 2 2 2 4 2" xfId="5593"/>
    <cellStyle name="표준 3 4 3 2 2 2 4 2 2" xfId="22333"/>
    <cellStyle name="표준 3 4 3 2 2 2 4 2 3" xfId="39053"/>
    <cellStyle name="표준 3 4 3 2 2 2 4 3" xfId="9013"/>
    <cellStyle name="표준 3 4 3 2 2 2 4 3 2" xfId="25753"/>
    <cellStyle name="표준 3 4 3 2 2 2 4 3 3" xfId="42473"/>
    <cellStyle name="표준 3 4 3 2 2 2 4 4" xfId="12433"/>
    <cellStyle name="표준 3 4 3 2 2 2 4 4 2" xfId="29173"/>
    <cellStyle name="표준 3 4 3 2 2 2 4 4 3" xfId="45893"/>
    <cellStyle name="표준 3 4 3 2 2 2 4 5" xfId="15853"/>
    <cellStyle name="표준 3 4 3 2 2 2 4 5 2" xfId="32593"/>
    <cellStyle name="표준 3 4 3 2 2 2 4 5 3" xfId="49313"/>
    <cellStyle name="표준 3 4 3 2 2 2 4 6" xfId="19337"/>
    <cellStyle name="표준 3 4 3 2 2 2 4 7" xfId="35653"/>
    <cellStyle name="표준 3 4 3 2 2 2 5" xfId="3513"/>
    <cellStyle name="표준 3 4 3 2 2 2 5 2" xfId="6913"/>
    <cellStyle name="표준 3 4 3 2 2 2 5 2 2" xfId="23653"/>
    <cellStyle name="표준 3 4 3 2 2 2 5 2 3" xfId="40373"/>
    <cellStyle name="표준 3 4 3 2 2 2 5 3" xfId="10333"/>
    <cellStyle name="표준 3 4 3 2 2 2 5 3 2" xfId="27073"/>
    <cellStyle name="표준 3 4 3 2 2 2 5 3 3" xfId="43793"/>
    <cellStyle name="표준 3 4 3 2 2 2 5 4" xfId="13753"/>
    <cellStyle name="표준 3 4 3 2 2 2 5 4 2" xfId="30493"/>
    <cellStyle name="표준 3 4 3 2 2 2 5 4 3" xfId="47213"/>
    <cellStyle name="표준 3 4 3 2 2 2 5 5" xfId="17173"/>
    <cellStyle name="표준 3 4 3 2 2 2 5 5 2" xfId="33913"/>
    <cellStyle name="표준 3 4 3 2 2 2 5 5 3" xfId="50633"/>
    <cellStyle name="표준 3 4 3 2 2 2 5 6" xfId="20657"/>
    <cellStyle name="표준 3 4 3 2 2 2 5 7" xfId="36973"/>
    <cellStyle name="표준 3 4 3 2 2 2 6" xfId="4333"/>
    <cellStyle name="표준 3 4 3 2 2 2 6 2" xfId="7753"/>
    <cellStyle name="표준 3 4 3 2 2 2 6 2 2" xfId="24493"/>
    <cellStyle name="표준 3 4 3 2 2 2 6 2 3" xfId="41213"/>
    <cellStyle name="표준 3 4 3 2 2 2 6 3" xfId="11173"/>
    <cellStyle name="표준 3 4 3 2 2 2 6 3 2" xfId="27913"/>
    <cellStyle name="표준 3 4 3 2 2 2 6 3 3" xfId="44633"/>
    <cellStyle name="표준 3 4 3 2 2 2 6 4" xfId="14593"/>
    <cellStyle name="표준 3 4 3 2 2 2 6 4 2" xfId="31333"/>
    <cellStyle name="표준 3 4 3 2 2 2 6 4 3" xfId="48053"/>
    <cellStyle name="표준 3 4 3 2 2 2 6 5" xfId="18077"/>
    <cellStyle name="표준 3 4 3 2 2 2 6 6" xfId="37793"/>
    <cellStyle name="표준 3 4 3 2 2 2 7" xfId="3933"/>
    <cellStyle name="표준 3 4 3 2 2 2 7 2" xfId="21073"/>
    <cellStyle name="표준 3 4 3 2 2 2 7 3" xfId="37393"/>
    <cellStyle name="표준 3 4 3 2 2 2 8" xfId="7333"/>
    <cellStyle name="표준 3 4 3 2 2 2 8 2" xfId="24073"/>
    <cellStyle name="표준 3 4 3 2 2 2 8 3" xfId="40793"/>
    <cellStyle name="표준 3 4 3 2 2 2 9" xfId="10753"/>
    <cellStyle name="표준 3 4 3 2 2 2 9 2" xfId="27493"/>
    <cellStyle name="표준 3 4 3 2 2 2 9 3" xfId="44213"/>
    <cellStyle name="표준 3 4 3 2 2 3" xfId="1213"/>
    <cellStyle name="표준 3 4 3 2 2 3 2" xfId="2493"/>
    <cellStyle name="표준 3 4 3 2 2 3 2 2" xfId="5893"/>
    <cellStyle name="표준 3 4 3 2 2 3 2 2 2" xfId="22633"/>
    <cellStyle name="표준 3 4 3 2 2 3 2 2 3" xfId="39353"/>
    <cellStyle name="표준 3 4 3 2 2 3 2 3" xfId="9313"/>
    <cellStyle name="표준 3 4 3 2 2 3 2 3 2" xfId="26053"/>
    <cellStyle name="표준 3 4 3 2 2 3 2 3 3" xfId="42773"/>
    <cellStyle name="표준 3 4 3 2 2 3 2 4" xfId="12733"/>
    <cellStyle name="표준 3 4 3 2 2 3 2 4 2" xfId="29473"/>
    <cellStyle name="표준 3 4 3 2 2 3 2 4 3" xfId="46193"/>
    <cellStyle name="표준 3 4 3 2 2 3 2 5" xfId="16153"/>
    <cellStyle name="표준 3 4 3 2 2 3 2 5 2" xfId="32893"/>
    <cellStyle name="표준 3 4 3 2 2 3 2 5 3" xfId="49613"/>
    <cellStyle name="표준 3 4 3 2 2 3 2 6" xfId="19637"/>
    <cellStyle name="표준 3 4 3 2 2 3 2 7" xfId="35953"/>
    <cellStyle name="표준 3 4 3 2 2 3 3" xfId="4613"/>
    <cellStyle name="표준 3 4 3 2 2 3 3 2" xfId="21353"/>
    <cellStyle name="표준 3 4 3 2 2 3 3 3" xfId="38073"/>
    <cellStyle name="표준 3 4 3 2 2 3 4" xfId="8033"/>
    <cellStyle name="표준 3 4 3 2 2 3 4 2" xfId="24773"/>
    <cellStyle name="표준 3 4 3 2 2 3 4 3" xfId="41493"/>
    <cellStyle name="표준 3 4 3 2 2 3 5" xfId="11453"/>
    <cellStyle name="표준 3 4 3 2 2 3 5 2" xfId="28193"/>
    <cellStyle name="표준 3 4 3 2 2 3 5 3" xfId="44913"/>
    <cellStyle name="표준 3 4 3 2 2 3 6" xfId="14873"/>
    <cellStyle name="표준 3 4 3 2 2 3 6 2" xfId="31613"/>
    <cellStyle name="표준 3 4 3 2 2 3 6 3" xfId="48333"/>
    <cellStyle name="표준 3 4 3 2 2 3 7" xfId="18357"/>
    <cellStyle name="표준 3 4 3 2 2 3 8" xfId="34673"/>
    <cellStyle name="표준 3 4 3 2 2 4" xfId="1553"/>
    <cellStyle name="표준 3 4 3 2 2 4 2" xfId="2833"/>
    <cellStyle name="표준 3 4 3 2 2 4 2 2" xfId="6233"/>
    <cellStyle name="표준 3 4 3 2 2 4 2 2 2" xfId="22973"/>
    <cellStyle name="표준 3 4 3 2 2 4 2 2 3" xfId="39693"/>
    <cellStyle name="표준 3 4 3 2 2 4 2 3" xfId="9653"/>
    <cellStyle name="표준 3 4 3 2 2 4 2 3 2" xfId="26393"/>
    <cellStyle name="표준 3 4 3 2 2 4 2 3 3" xfId="43113"/>
    <cellStyle name="표준 3 4 3 2 2 4 2 4" xfId="13073"/>
    <cellStyle name="표준 3 4 3 2 2 4 2 4 2" xfId="29813"/>
    <cellStyle name="표준 3 4 3 2 2 4 2 4 3" xfId="46533"/>
    <cellStyle name="표준 3 4 3 2 2 4 2 5" xfId="16493"/>
    <cellStyle name="표준 3 4 3 2 2 4 2 5 2" xfId="33233"/>
    <cellStyle name="표준 3 4 3 2 2 4 2 5 3" xfId="49953"/>
    <cellStyle name="표준 3 4 3 2 2 4 2 6" xfId="19977"/>
    <cellStyle name="표준 3 4 3 2 2 4 2 7" xfId="36293"/>
    <cellStyle name="표준 3 4 3 2 2 4 3" xfId="4953"/>
    <cellStyle name="표준 3 4 3 2 2 4 3 2" xfId="21693"/>
    <cellStyle name="표준 3 4 3 2 2 4 3 3" xfId="38413"/>
    <cellStyle name="표준 3 4 3 2 2 4 4" xfId="8373"/>
    <cellStyle name="표준 3 4 3 2 2 4 4 2" xfId="25113"/>
    <cellStyle name="표준 3 4 3 2 2 4 4 3" xfId="41833"/>
    <cellStyle name="표준 3 4 3 2 2 4 5" xfId="11793"/>
    <cellStyle name="표준 3 4 3 2 2 4 5 2" xfId="28533"/>
    <cellStyle name="표준 3 4 3 2 2 4 5 3" xfId="45253"/>
    <cellStyle name="표준 3 4 3 2 2 4 6" xfId="15213"/>
    <cellStyle name="표준 3 4 3 2 2 4 6 2" xfId="31953"/>
    <cellStyle name="표준 3 4 3 2 2 4 6 3" xfId="48673"/>
    <cellStyle name="표준 3 4 3 2 2 4 7" xfId="18697"/>
    <cellStyle name="표준 3 4 3 2 2 4 8" xfId="35013"/>
    <cellStyle name="표준 3 4 3 2 2 5" xfId="1973"/>
    <cellStyle name="표준 3 4 3 2 2 5 2" xfId="5373"/>
    <cellStyle name="표준 3 4 3 2 2 5 2 2" xfId="22113"/>
    <cellStyle name="표준 3 4 3 2 2 5 2 3" xfId="38833"/>
    <cellStyle name="표준 3 4 3 2 2 5 3" xfId="8793"/>
    <cellStyle name="표준 3 4 3 2 2 5 3 2" xfId="25533"/>
    <cellStyle name="표준 3 4 3 2 2 5 3 3" xfId="42253"/>
    <cellStyle name="표준 3 4 3 2 2 5 4" xfId="12213"/>
    <cellStyle name="표준 3 4 3 2 2 5 4 2" xfId="28953"/>
    <cellStyle name="표준 3 4 3 2 2 5 4 3" xfId="45673"/>
    <cellStyle name="표준 3 4 3 2 2 5 5" xfId="15633"/>
    <cellStyle name="표준 3 4 3 2 2 5 5 2" xfId="32373"/>
    <cellStyle name="표준 3 4 3 2 2 5 5 3" xfId="49093"/>
    <cellStyle name="표준 3 4 3 2 2 5 6" xfId="19117"/>
    <cellStyle name="표준 3 4 3 2 2 5 7" xfId="35433"/>
    <cellStyle name="표준 3 4 3 2 2 6" xfId="3293"/>
    <cellStyle name="표준 3 4 3 2 2 6 2" xfId="6693"/>
    <cellStyle name="표준 3 4 3 2 2 6 2 2" xfId="23433"/>
    <cellStyle name="표준 3 4 3 2 2 6 2 3" xfId="40153"/>
    <cellStyle name="표준 3 4 3 2 2 6 3" xfId="10113"/>
    <cellStyle name="표준 3 4 3 2 2 6 3 2" xfId="26853"/>
    <cellStyle name="표준 3 4 3 2 2 6 3 3" xfId="43573"/>
    <cellStyle name="표준 3 4 3 2 2 6 4" xfId="13533"/>
    <cellStyle name="표준 3 4 3 2 2 6 4 2" xfId="30273"/>
    <cellStyle name="표준 3 4 3 2 2 6 4 3" xfId="46993"/>
    <cellStyle name="표준 3 4 3 2 2 6 5" xfId="16953"/>
    <cellStyle name="표준 3 4 3 2 2 6 5 2" xfId="33693"/>
    <cellStyle name="표준 3 4 3 2 2 6 5 3" xfId="50413"/>
    <cellStyle name="표준 3 4 3 2 2 6 6" xfId="20437"/>
    <cellStyle name="표준 3 4 3 2 2 6 7" xfId="36753"/>
    <cellStyle name="표준 3 4 3 2 2 7" xfId="4113"/>
    <cellStyle name="표준 3 4 3 2 2 7 2" xfId="7533"/>
    <cellStyle name="표준 3 4 3 2 2 7 2 2" xfId="24273"/>
    <cellStyle name="표준 3 4 3 2 2 7 2 3" xfId="40993"/>
    <cellStyle name="표준 3 4 3 2 2 7 3" xfId="10953"/>
    <cellStyle name="표준 3 4 3 2 2 7 3 2" xfId="27693"/>
    <cellStyle name="표준 3 4 3 2 2 7 3 3" xfId="44413"/>
    <cellStyle name="표준 3 4 3 2 2 7 4" xfId="14373"/>
    <cellStyle name="표준 3 4 3 2 2 7 4 2" xfId="31113"/>
    <cellStyle name="표준 3 4 3 2 2 7 4 3" xfId="47833"/>
    <cellStyle name="표준 3 4 3 2 2 7 5" xfId="17857"/>
    <cellStyle name="표준 3 4 3 2 2 7 6" xfId="37573"/>
    <cellStyle name="표준 3 4 3 2 2 8" xfId="3713"/>
    <cellStyle name="표준 3 4 3 2 2 8 2" xfId="20853"/>
    <cellStyle name="표준 3 4 3 2 2 8 3" xfId="37173"/>
    <cellStyle name="표준 3 4 3 2 2 9" xfId="7113"/>
    <cellStyle name="표준 3 4 3 2 2 9 2" xfId="23853"/>
    <cellStyle name="표준 3 4 3 2 2 9 3" xfId="40573"/>
    <cellStyle name="표준 3 4 3 2 3" xfId="726"/>
    <cellStyle name="표준 3 4 3 2 3 10" xfId="10573"/>
    <cellStyle name="표준 3 4 3 2 3 10 2" xfId="27313"/>
    <cellStyle name="표준 3 4 3 2 3 10 3" xfId="44033"/>
    <cellStyle name="표준 3 4 3 2 3 11" xfId="13993"/>
    <cellStyle name="표준 3 4 3 2 3 11 2" xfId="30733"/>
    <cellStyle name="표준 3 4 3 2 3 11 3" xfId="47453"/>
    <cellStyle name="표준 3 4 3 2 3 12" xfId="17477"/>
    <cellStyle name="표준 3 4 3 2 3 13" xfId="34213"/>
    <cellStyle name="표준 3 4 3 2 3 2" xfId="946"/>
    <cellStyle name="표준 3 4 3 2 3 2 10" xfId="14213"/>
    <cellStyle name="표준 3 4 3 2 3 2 10 2" xfId="30953"/>
    <cellStyle name="표준 3 4 3 2 3 2 10 3" xfId="47673"/>
    <cellStyle name="표준 3 4 3 2 3 2 11" xfId="17697"/>
    <cellStyle name="표준 3 4 3 2 3 2 12" xfId="34433"/>
    <cellStyle name="표준 3 4 3 2 3 2 2" xfId="1413"/>
    <cellStyle name="표준 3 4 3 2 3 2 2 2" xfId="2693"/>
    <cellStyle name="표준 3 4 3 2 3 2 2 2 2" xfId="6093"/>
    <cellStyle name="표준 3 4 3 2 3 2 2 2 2 2" xfId="22833"/>
    <cellStyle name="표준 3 4 3 2 3 2 2 2 2 3" xfId="39553"/>
    <cellStyle name="표준 3 4 3 2 3 2 2 2 3" xfId="9513"/>
    <cellStyle name="표준 3 4 3 2 3 2 2 2 3 2" xfId="26253"/>
    <cellStyle name="표준 3 4 3 2 3 2 2 2 3 3" xfId="42973"/>
    <cellStyle name="표준 3 4 3 2 3 2 2 2 4" xfId="12933"/>
    <cellStyle name="표준 3 4 3 2 3 2 2 2 4 2" xfId="29673"/>
    <cellStyle name="표준 3 4 3 2 3 2 2 2 4 3" xfId="46393"/>
    <cellStyle name="표준 3 4 3 2 3 2 2 2 5" xfId="16353"/>
    <cellStyle name="표준 3 4 3 2 3 2 2 2 5 2" xfId="33093"/>
    <cellStyle name="표준 3 4 3 2 3 2 2 2 5 3" xfId="49813"/>
    <cellStyle name="표준 3 4 3 2 3 2 2 2 6" xfId="19837"/>
    <cellStyle name="표준 3 4 3 2 3 2 2 2 7" xfId="36153"/>
    <cellStyle name="표준 3 4 3 2 3 2 2 3" xfId="4813"/>
    <cellStyle name="표준 3 4 3 2 3 2 2 3 2" xfId="21553"/>
    <cellStyle name="표준 3 4 3 2 3 2 2 3 3" xfId="38273"/>
    <cellStyle name="표준 3 4 3 2 3 2 2 4" xfId="8233"/>
    <cellStyle name="표준 3 4 3 2 3 2 2 4 2" xfId="24973"/>
    <cellStyle name="표준 3 4 3 2 3 2 2 4 3" xfId="41693"/>
    <cellStyle name="표준 3 4 3 2 3 2 2 5" xfId="11653"/>
    <cellStyle name="표준 3 4 3 2 3 2 2 5 2" xfId="28393"/>
    <cellStyle name="표준 3 4 3 2 3 2 2 5 3" xfId="45113"/>
    <cellStyle name="표준 3 4 3 2 3 2 2 6" xfId="15073"/>
    <cellStyle name="표준 3 4 3 2 3 2 2 6 2" xfId="31813"/>
    <cellStyle name="표준 3 4 3 2 3 2 2 6 3" xfId="48533"/>
    <cellStyle name="표준 3 4 3 2 3 2 2 7" xfId="18557"/>
    <cellStyle name="표준 3 4 3 2 3 2 2 8" xfId="34873"/>
    <cellStyle name="표준 3 4 3 2 3 2 3" xfId="1813"/>
    <cellStyle name="표준 3 4 3 2 3 2 3 2" xfId="3093"/>
    <cellStyle name="표준 3 4 3 2 3 2 3 2 2" xfId="6493"/>
    <cellStyle name="표준 3 4 3 2 3 2 3 2 2 2" xfId="23233"/>
    <cellStyle name="표준 3 4 3 2 3 2 3 2 2 3" xfId="39953"/>
    <cellStyle name="표준 3 4 3 2 3 2 3 2 3" xfId="9913"/>
    <cellStyle name="표준 3 4 3 2 3 2 3 2 3 2" xfId="26653"/>
    <cellStyle name="표준 3 4 3 2 3 2 3 2 3 3" xfId="43373"/>
    <cellStyle name="표준 3 4 3 2 3 2 3 2 4" xfId="13333"/>
    <cellStyle name="표준 3 4 3 2 3 2 3 2 4 2" xfId="30073"/>
    <cellStyle name="표준 3 4 3 2 3 2 3 2 4 3" xfId="46793"/>
    <cellStyle name="표준 3 4 3 2 3 2 3 2 5" xfId="16753"/>
    <cellStyle name="표준 3 4 3 2 3 2 3 2 5 2" xfId="33493"/>
    <cellStyle name="표준 3 4 3 2 3 2 3 2 5 3" xfId="50213"/>
    <cellStyle name="표준 3 4 3 2 3 2 3 2 6" xfId="20237"/>
    <cellStyle name="표준 3 4 3 2 3 2 3 2 7" xfId="36553"/>
    <cellStyle name="표준 3 4 3 2 3 2 3 3" xfId="5213"/>
    <cellStyle name="표준 3 4 3 2 3 2 3 3 2" xfId="21953"/>
    <cellStyle name="표준 3 4 3 2 3 2 3 3 3" xfId="38673"/>
    <cellStyle name="표준 3 4 3 2 3 2 3 4" xfId="8633"/>
    <cellStyle name="표준 3 4 3 2 3 2 3 4 2" xfId="25373"/>
    <cellStyle name="표준 3 4 3 2 3 2 3 4 3" xfId="42093"/>
    <cellStyle name="표준 3 4 3 2 3 2 3 5" xfId="12053"/>
    <cellStyle name="표준 3 4 3 2 3 2 3 5 2" xfId="28793"/>
    <cellStyle name="표준 3 4 3 2 3 2 3 5 3" xfId="45513"/>
    <cellStyle name="표준 3 4 3 2 3 2 3 6" xfId="15473"/>
    <cellStyle name="표준 3 4 3 2 3 2 3 6 2" xfId="32213"/>
    <cellStyle name="표준 3 4 3 2 3 2 3 6 3" xfId="48933"/>
    <cellStyle name="표준 3 4 3 2 3 2 3 7" xfId="18957"/>
    <cellStyle name="표준 3 4 3 2 3 2 3 8" xfId="35273"/>
    <cellStyle name="표준 3 4 3 2 3 2 4" xfId="2233"/>
    <cellStyle name="표준 3 4 3 2 3 2 4 2" xfId="5633"/>
    <cellStyle name="표준 3 4 3 2 3 2 4 2 2" xfId="22373"/>
    <cellStyle name="표준 3 4 3 2 3 2 4 2 3" xfId="39093"/>
    <cellStyle name="표준 3 4 3 2 3 2 4 3" xfId="9053"/>
    <cellStyle name="표준 3 4 3 2 3 2 4 3 2" xfId="25793"/>
    <cellStyle name="표준 3 4 3 2 3 2 4 3 3" xfId="42513"/>
    <cellStyle name="표준 3 4 3 2 3 2 4 4" xfId="12473"/>
    <cellStyle name="표준 3 4 3 2 3 2 4 4 2" xfId="29213"/>
    <cellStyle name="표준 3 4 3 2 3 2 4 4 3" xfId="45933"/>
    <cellStyle name="표준 3 4 3 2 3 2 4 5" xfId="15893"/>
    <cellStyle name="표준 3 4 3 2 3 2 4 5 2" xfId="32633"/>
    <cellStyle name="표준 3 4 3 2 3 2 4 5 3" xfId="49353"/>
    <cellStyle name="표준 3 4 3 2 3 2 4 6" xfId="19377"/>
    <cellStyle name="표준 3 4 3 2 3 2 4 7" xfId="35693"/>
    <cellStyle name="표준 3 4 3 2 3 2 5" xfId="3553"/>
    <cellStyle name="표준 3 4 3 2 3 2 5 2" xfId="6953"/>
    <cellStyle name="표준 3 4 3 2 3 2 5 2 2" xfId="23693"/>
    <cellStyle name="표준 3 4 3 2 3 2 5 2 3" xfId="40413"/>
    <cellStyle name="표준 3 4 3 2 3 2 5 3" xfId="10373"/>
    <cellStyle name="표준 3 4 3 2 3 2 5 3 2" xfId="27113"/>
    <cellStyle name="표준 3 4 3 2 3 2 5 3 3" xfId="43833"/>
    <cellStyle name="표준 3 4 3 2 3 2 5 4" xfId="13793"/>
    <cellStyle name="표준 3 4 3 2 3 2 5 4 2" xfId="30533"/>
    <cellStyle name="표준 3 4 3 2 3 2 5 4 3" xfId="47253"/>
    <cellStyle name="표준 3 4 3 2 3 2 5 5" xfId="17213"/>
    <cellStyle name="표준 3 4 3 2 3 2 5 5 2" xfId="33953"/>
    <cellStyle name="표준 3 4 3 2 3 2 5 5 3" xfId="50673"/>
    <cellStyle name="표준 3 4 3 2 3 2 5 6" xfId="20697"/>
    <cellStyle name="표준 3 4 3 2 3 2 5 7" xfId="37013"/>
    <cellStyle name="표준 3 4 3 2 3 2 6" xfId="4373"/>
    <cellStyle name="표준 3 4 3 2 3 2 6 2" xfId="7793"/>
    <cellStyle name="표준 3 4 3 2 3 2 6 2 2" xfId="24533"/>
    <cellStyle name="표준 3 4 3 2 3 2 6 2 3" xfId="41253"/>
    <cellStyle name="표준 3 4 3 2 3 2 6 3" xfId="11213"/>
    <cellStyle name="표준 3 4 3 2 3 2 6 3 2" xfId="27953"/>
    <cellStyle name="표준 3 4 3 2 3 2 6 3 3" xfId="44673"/>
    <cellStyle name="표준 3 4 3 2 3 2 6 4" xfId="14633"/>
    <cellStyle name="표준 3 4 3 2 3 2 6 4 2" xfId="31373"/>
    <cellStyle name="표준 3 4 3 2 3 2 6 4 3" xfId="48093"/>
    <cellStyle name="표준 3 4 3 2 3 2 6 5" xfId="18117"/>
    <cellStyle name="표준 3 4 3 2 3 2 6 6" xfId="37833"/>
    <cellStyle name="표준 3 4 3 2 3 2 7" xfId="3973"/>
    <cellStyle name="표준 3 4 3 2 3 2 7 2" xfId="21113"/>
    <cellStyle name="표준 3 4 3 2 3 2 7 3" xfId="37433"/>
    <cellStyle name="표준 3 4 3 2 3 2 8" xfId="7373"/>
    <cellStyle name="표준 3 4 3 2 3 2 8 2" xfId="24113"/>
    <cellStyle name="표준 3 4 3 2 3 2 8 3" xfId="40833"/>
    <cellStyle name="표준 3 4 3 2 3 2 9" xfId="10793"/>
    <cellStyle name="표준 3 4 3 2 3 2 9 2" xfId="27533"/>
    <cellStyle name="표준 3 4 3 2 3 2 9 3" xfId="44253"/>
    <cellStyle name="표준 3 4 3 2 3 3" xfId="1253"/>
    <cellStyle name="표준 3 4 3 2 3 3 2" xfId="2533"/>
    <cellStyle name="표준 3 4 3 2 3 3 2 2" xfId="5933"/>
    <cellStyle name="표준 3 4 3 2 3 3 2 2 2" xfId="22673"/>
    <cellStyle name="표준 3 4 3 2 3 3 2 2 3" xfId="39393"/>
    <cellStyle name="표준 3 4 3 2 3 3 2 3" xfId="9353"/>
    <cellStyle name="표준 3 4 3 2 3 3 2 3 2" xfId="26093"/>
    <cellStyle name="표준 3 4 3 2 3 3 2 3 3" xfId="42813"/>
    <cellStyle name="표준 3 4 3 2 3 3 2 4" xfId="12773"/>
    <cellStyle name="표준 3 4 3 2 3 3 2 4 2" xfId="29513"/>
    <cellStyle name="표준 3 4 3 2 3 3 2 4 3" xfId="46233"/>
    <cellStyle name="표준 3 4 3 2 3 3 2 5" xfId="16193"/>
    <cellStyle name="표준 3 4 3 2 3 3 2 5 2" xfId="32933"/>
    <cellStyle name="표준 3 4 3 2 3 3 2 5 3" xfId="49653"/>
    <cellStyle name="표준 3 4 3 2 3 3 2 6" xfId="19677"/>
    <cellStyle name="표준 3 4 3 2 3 3 2 7" xfId="35993"/>
    <cellStyle name="표준 3 4 3 2 3 3 3" xfId="4653"/>
    <cellStyle name="표준 3 4 3 2 3 3 3 2" xfId="21393"/>
    <cellStyle name="표준 3 4 3 2 3 3 3 3" xfId="38113"/>
    <cellStyle name="표준 3 4 3 2 3 3 4" xfId="8073"/>
    <cellStyle name="표준 3 4 3 2 3 3 4 2" xfId="24813"/>
    <cellStyle name="표준 3 4 3 2 3 3 4 3" xfId="41533"/>
    <cellStyle name="표준 3 4 3 2 3 3 5" xfId="11493"/>
    <cellStyle name="표준 3 4 3 2 3 3 5 2" xfId="28233"/>
    <cellStyle name="표준 3 4 3 2 3 3 5 3" xfId="44953"/>
    <cellStyle name="표준 3 4 3 2 3 3 6" xfId="14913"/>
    <cellStyle name="표준 3 4 3 2 3 3 6 2" xfId="31653"/>
    <cellStyle name="표준 3 4 3 2 3 3 6 3" xfId="48373"/>
    <cellStyle name="표준 3 4 3 2 3 3 7" xfId="18397"/>
    <cellStyle name="표준 3 4 3 2 3 3 8" xfId="34713"/>
    <cellStyle name="표준 3 4 3 2 3 4" xfId="1593"/>
    <cellStyle name="표준 3 4 3 2 3 4 2" xfId="2873"/>
    <cellStyle name="표준 3 4 3 2 3 4 2 2" xfId="6273"/>
    <cellStyle name="표준 3 4 3 2 3 4 2 2 2" xfId="23013"/>
    <cellStyle name="표준 3 4 3 2 3 4 2 2 3" xfId="39733"/>
    <cellStyle name="표준 3 4 3 2 3 4 2 3" xfId="9693"/>
    <cellStyle name="표준 3 4 3 2 3 4 2 3 2" xfId="26433"/>
    <cellStyle name="표준 3 4 3 2 3 4 2 3 3" xfId="43153"/>
    <cellStyle name="표준 3 4 3 2 3 4 2 4" xfId="13113"/>
    <cellStyle name="표준 3 4 3 2 3 4 2 4 2" xfId="29853"/>
    <cellStyle name="표준 3 4 3 2 3 4 2 4 3" xfId="46573"/>
    <cellStyle name="표준 3 4 3 2 3 4 2 5" xfId="16533"/>
    <cellStyle name="표준 3 4 3 2 3 4 2 5 2" xfId="33273"/>
    <cellStyle name="표준 3 4 3 2 3 4 2 5 3" xfId="49993"/>
    <cellStyle name="표준 3 4 3 2 3 4 2 6" xfId="20017"/>
    <cellStyle name="표준 3 4 3 2 3 4 2 7" xfId="36333"/>
    <cellStyle name="표준 3 4 3 2 3 4 3" xfId="4993"/>
    <cellStyle name="표준 3 4 3 2 3 4 3 2" xfId="21733"/>
    <cellStyle name="표준 3 4 3 2 3 4 3 3" xfId="38453"/>
    <cellStyle name="표준 3 4 3 2 3 4 4" xfId="8413"/>
    <cellStyle name="표준 3 4 3 2 3 4 4 2" xfId="25153"/>
    <cellStyle name="표준 3 4 3 2 3 4 4 3" xfId="41873"/>
    <cellStyle name="표준 3 4 3 2 3 4 5" xfId="11833"/>
    <cellStyle name="표준 3 4 3 2 3 4 5 2" xfId="28573"/>
    <cellStyle name="표준 3 4 3 2 3 4 5 3" xfId="45293"/>
    <cellStyle name="표준 3 4 3 2 3 4 6" xfId="15253"/>
    <cellStyle name="표준 3 4 3 2 3 4 6 2" xfId="31993"/>
    <cellStyle name="표준 3 4 3 2 3 4 6 3" xfId="48713"/>
    <cellStyle name="표준 3 4 3 2 3 4 7" xfId="18737"/>
    <cellStyle name="표준 3 4 3 2 3 4 8" xfId="35053"/>
    <cellStyle name="표준 3 4 3 2 3 5" xfId="2013"/>
    <cellStyle name="표준 3 4 3 2 3 5 2" xfId="5413"/>
    <cellStyle name="표준 3 4 3 2 3 5 2 2" xfId="22153"/>
    <cellStyle name="표준 3 4 3 2 3 5 2 3" xfId="38873"/>
    <cellStyle name="표준 3 4 3 2 3 5 3" xfId="8833"/>
    <cellStyle name="표준 3 4 3 2 3 5 3 2" xfId="25573"/>
    <cellStyle name="표준 3 4 3 2 3 5 3 3" xfId="42293"/>
    <cellStyle name="표준 3 4 3 2 3 5 4" xfId="12253"/>
    <cellStyle name="표준 3 4 3 2 3 5 4 2" xfId="28993"/>
    <cellStyle name="표준 3 4 3 2 3 5 4 3" xfId="45713"/>
    <cellStyle name="표준 3 4 3 2 3 5 5" xfId="15673"/>
    <cellStyle name="표준 3 4 3 2 3 5 5 2" xfId="32413"/>
    <cellStyle name="표준 3 4 3 2 3 5 5 3" xfId="49133"/>
    <cellStyle name="표준 3 4 3 2 3 5 6" xfId="19157"/>
    <cellStyle name="표준 3 4 3 2 3 5 7" xfId="35473"/>
    <cellStyle name="표준 3 4 3 2 3 6" xfId="3333"/>
    <cellStyle name="표준 3 4 3 2 3 6 2" xfId="6733"/>
    <cellStyle name="표준 3 4 3 2 3 6 2 2" xfId="23473"/>
    <cellStyle name="표준 3 4 3 2 3 6 2 3" xfId="40193"/>
    <cellStyle name="표준 3 4 3 2 3 6 3" xfId="10153"/>
    <cellStyle name="표준 3 4 3 2 3 6 3 2" xfId="26893"/>
    <cellStyle name="표준 3 4 3 2 3 6 3 3" xfId="43613"/>
    <cellStyle name="표준 3 4 3 2 3 6 4" xfId="13573"/>
    <cellStyle name="표준 3 4 3 2 3 6 4 2" xfId="30313"/>
    <cellStyle name="표준 3 4 3 2 3 6 4 3" xfId="47033"/>
    <cellStyle name="표준 3 4 3 2 3 6 5" xfId="16993"/>
    <cellStyle name="표준 3 4 3 2 3 6 5 2" xfId="33733"/>
    <cellStyle name="표준 3 4 3 2 3 6 5 3" xfId="50453"/>
    <cellStyle name="표준 3 4 3 2 3 6 6" xfId="20477"/>
    <cellStyle name="표준 3 4 3 2 3 6 7" xfId="36793"/>
    <cellStyle name="표준 3 4 3 2 3 7" xfId="4153"/>
    <cellStyle name="표준 3 4 3 2 3 7 2" xfId="7573"/>
    <cellStyle name="표준 3 4 3 2 3 7 2 2" xfId="24313"/>
    <cellStyle name="표준 3 4 3 2 3 7 2 3" xfId="41033"/>
    <cellStyle name="표준 3 4 3 2 3 7 3" xfId="10993"/>
    <cellStyle name="표준 3 4 3 2 3 7 3 2" xfId="27733"/>
    <cellStyle name="표준 3 4 3 2 3 7 3 3" xfId="44453"/>
    <cellStyle name="표준 3 4 3 2 3 7 4" xfId="14413"/>
    <cellStyle name="표준 3 4 3 2 3 7 4 2" xfId="31153"/>
    <cellStyle name="표준 3 4 3 2 3 7 4 3" xfId="47873"/>
    <cellStyle name="표준 3 4 3 2 3 7 5" xfId="17897"/>
    <cellStyle name="표준 3 4 3 2 3 7 6" xfId="37613"/>
    <cellStyle name="표준 3 4 3 2 3 8" xfId="3753"/>
    <cellStyle name="표준 3 4 3 2 3 8 2" xfId="20893"/>
    <cellStyle name="표준 3 4 3 2 3 8 3" xfId="37213"/>
    <cellStyle name="표준 3 4 3 2 3 9" xfId="7153"/>
    <cellStyle name="표준 3 4 3 2 3 9 2" xfId="23893"/>
    <cellStyle name="표준 3 4 3 2 3 9 3" xfId="40613"/>
    <cellStyle name="표준 3 4 3 2 4" xfId="806"/>
    <cellStyle name="표준 3 4 3 2 4 10" xfId="14073"/>
    <cellStyle name="표준 3 4 3 2 4 10 2" xfId="30813"/>
    <cellStyle name="표준 3 4 3 2 4 10 3" xfId="47533"/>
    <cellStyle name="표준 3 4 3 2 4 11" xfId="17557"/>
    <cellStyle name="표준 3 4 3 2 4 12" xfId="34293"/>
    <cellStyle name="표준 3 4 3 2 4 2" xfId="1113"/>
    <cellStyle name="표준 3 4 3 2 4 2 2" xfId="2393"/>
    <cellStyle name="표준 3 4 3 2 4 2 2 2" xfId="5793"/>
    <cellStyle name="표준 3 4 3 2 4 2 2 2 2" xfId="22533"/>
    <cellStyle name="표준 3 4 3 2 4 2 2 2 3" xfId="39253"/>
    <cellStyle name="표준 3 4 3 2 4 2 2 3" xfId="9213"/>
    <cellStyle name="표준 3 4 3 2 4 2 2 3 2" xfId="25953"/>
    <cellStyle name="표준 3 4 3 2 4 2 2 3 3" xfId="42673"/>
    <cellStyle name="표준 3 4 3 2 4 2 2 4" xfId="12633"/>
    <cellStyle name="표준 3 4 3 2 4 2 2 4 2" xfId="29373"/>
    <cellStyle name="표준 3 4 3 2 4 2 2 4 3" xfId="46093"/>
    <cellStyle name="표준 3 4 3 2 4 2 2 5" xfId="16053"/>
    <cellStyle name="표준 3 4 3 2 4 2 2 5 2" xfId="32793"/>
    <cellStyle name="표준 3 4 3 2 4 2 2 5 3" xfId="49513"/>
    <cellStyle name="표준 3 4 3 2 4 2 2 6" xfId="19537"/>
    <cellStyle name="표준 3 4 3 2 4 2 2 7" xfId="35853"/>
    <cellStyle name="표준 3 4 3 2 4 2 3" xfId="4513"/>
    <cellStyle name="표준 3 4 3 2 4 2 3 2" xfId="21253"/>
    <cellStyle name="표준 3 4 3 2 4 2 3 3" xfId="37973"/>
    <cellStyle name="표준 3 4 3 2 4 2 4" xfId="7933"/>
    <cellStyle name="표준 3 4 3 2 4 2 4 2" xfId="24673"/>
    <cellStyle name="표준 3 4 3 2 4 2 4 3" xfId="41393"/>
    <cellStyle name="표준 3 4 3 2 4 2 5" xfId="11353"/>
    <cellStyle name="표준 3 4 3 2 4 2 5 2" xfId="28093"/>
    <cellStyle name="표준 3 4 3 2 4 2 5 3" xfId="44813"/>
    <cellStyle name="표준 3 4 3 2 4 2 6" xfId="14773"/>
    <cellStyle name="표준 3 4 3 2 4 2 6 2" xfId="31513"/>
    <cellStyle name="표준 3 4 3 2 4 2 6 3" xfId="48233"/>
    <cellStyle name="표준 3 4 3 2 4 2 7" xfId="18257"/>
    <cellStyle name="표준 3 4 3 2 4 2 8" xfId="34573"/>
    <cellStyle name="표준 3 4 3 2 4 3" xfId="1673"/>
    <cellStyle name="표준 3 4 3 2 4 3 2" xfId="2953"/>
    <cellStyle name="표준 3 4 3 2 4 3 2 2" xfId="6353"/>
    <cellStyle name="표준 3 4 3 2 4 3 2 2 2" xfId="23093"/>
    <cellStyle name="표준 3 4 3 2 4 3 2 2 3" xfId="39813"/>
    <cellStyle name="표준 3 4 3 2 4 3 2 3" xfId="9773"/>
    <cellStyle name="표준 3 4 3 2 4 3 2 3 2" xfId="26513"/>
    <cellStyle name="표준 3 4 3 2 4 3 2 3 3" xfId="43233"/>
    <cellStyle name="표준 3 4 3 2 4 3 2 4" xfId="13193"/>
    <cellStyle name="표준 3 4 3 2 4 3 2 4 2" xfId="29933"/>
    <cellStyle name="표준 3 4 3 2 4 3 2 4 3" xfId="46653"/>
    <cellStyle name="표준 3 4 3 2 4 3 2 5" xfId="16613"/>
    <cellStyle name="표준 3 4 3 2 4 3 2 5 2" xfId="33353"/>
    <cellStyle name="표준 3 4 3 2 4 3 2 5 3" xfId="50073"/>
    <cellStyle name="표준 3 4 3 2 4 3 2 6" xfId="20097"/>
    <cellStyle name="표준 3 4 3 2 4 3 2 7" xfId="36413"/>
    <cellStyle name="표준 3 4 3 2 4 3 3" xfId="5073"/>
    <cellStyle name="표준 3 4 3 2 4 3 3 2" xfId="21813"/>
    <cellStyle name="표준 3 4 3 2 4 3 3 3" xfId="38533"/>
    <cellStyle name="표준 3 4 3 2 4 3 4" xfId="8493"/>
    <cellStyle name="표준 3 4 3 2 4 3 4 2" xfId="25233"/>
    <cellStyle name="표준 3 4 3 2 4 3 4 3" xfId="41953"/>
    <cellStyle name="표준 3 4 3 2 4 3 5" xfId="11913"/>
    <cellStyle name="표준 3 4 3 2 4 3 5 2" xfId="28653"/>
    <cellStyle name="표준 3 4 3 2 4 3 5 3" xfId="45373"/>
    <cellStyle name="표준 3 4 3 2 4 3 6" xfId="15333"/>
    <cellStyle name="표준 3 4 3 2 4 3 6 2" xfId="32073"/>
    <cellStyle name="표준 3 4 3 2 4 3 6 3" xfId="48793"/>
    <cellStyle name="표준 3 4 3 2 4 3 7" xfId="18817"/>
    <cellStyle name="표준 3 4 3 2 4 3 8" xfId="35133"/>
    <cellStyle name="표준 3 4 3 2 4 4" xfId="2093"/>
    <cellStyle name="표준 3 4 3 2 4 4 2" xfId="5493"/>
    <cellStyle name="표준 3 4 3 2 4 4 2 2" xfId="22233"/>
    <cellStyle name="표준 3 4 3 2 4 4 2 3" xfId="38953"/>
    <cellStyle name="표준 3 4 3 2 4 4 3" xfId="8913"/>
    <cellStyle name="표준 3 4 3 2 4 4 3 2" xfId="25653"/>
    <cellStyle name="표준 3 4 3 2 4 4 3 3" xfId="42373"/>
    <cellStyle name="표준 3 4 3 2 4 4 4" xfId="12333"/>
    <cellStyle name="표준 3 4 3 2 4 4 4 2" xfId="29073"/>
    <cellStyle name="표준 3 4 3 2 4 4 4 3" xfId="45793"/>
    <cellStyle name="표준 3 4 3 2 4 4 5" xfId="15753"/>
    <cellStyle name="표준 3 4 3 2 4 4 5 2" xfId="32493"/>
    <cellStyle name="표준 3 4 3 2 4 4 5 3" xfId="49213"/>
    <cellStyle name="표준 3 4 3 2 4 4 6" xfId="19237"/>
    <cellStyle name="표준 3 4 3 2 4 4 7" xfId="35553"/>
    <cellStyle name="표준 3 4 3 2 4 5" xfId="3413"/>
    <cellStyle name="표준 3 4 3 2 4 5 2" xfId="6813"/>
    <cellStyle name="표준 3 4 3 2 4 5 2 2" xfId="23553"/>
    <cellStyle name="표준 3 4 3 2 4 5 2 3" xfId="40273"/>
    <cellStyle name="표준 3 4 3 2 4 5 3" xfId="10233"/>
    <cellStyle name="표준 3 4 3 2 4 5 3 2" xfId="26973"/>
    <cellStyle name="표준 3 4 3 2 4 5 3 3" xfId="43693"/>
    <cellStyle name="표준 3 4 3 2 4 5 4" xfId="13653"/>
    <cellStyle name="표준 3 4 3 2 4 5 4 2" xfId="30393"/>
    <cellStyle name="표준 3 4 3 2 4 5 4 3" xfId="47113"/>
    <cellStyle name="표준 3 4 3 2 4 5 5" xfId="17073"/>
    <cellStyle name="표준 3 4 3 2 4 5 5 2" xfId="33813"/>
    <cellStyle name="표준 3 4 3 2 4 5 5 3" xfId="50533"/>
    <cellStyle name="표준 3 4 3 2 4 5 6" xfId="20557"/>
    <cellStyle name="표준 3 4 3 2 4 5 7" xfId="36873"/>
    <cellStyle name="표준 3 4 3 2 4 6" xfId="4233"/>
    <cellStyle name="표준 3 4 3 2 4 6 2" xfId="7653"/>
    <cellStyle name="표준 3 4 3 2 4 6 2 2" xfId="24393"/>
    <cellStyle name="표준 3 4 3 2 4 6 2 3" xfId="41113"/>
    <cellStyle name="표준 3 4 3 2 4 6 3" xfId="11073"/>
    <cellStyle name="표준 3 4 3 2 4 6 3 2" xfId="27813"/>
    <cellStyle name="표준 3 4 3 2 4 6 3 3" xfId="44533"/>
    <cellStyle name="표준 3 4 3 2 4 6 4" xfId="14493"/>
    <cellStyle name="표준 3 4 3 2 4 6 4 2" xfId="31233"/>
    <cellStyle name="표준 3 4 3 2 4 6 4 3" xfId="47953"/>
    <cellStyle name="표준 3 4 3 2 4 6 5" xfId="17977"/>
    <cellStyle name="표준 3 4 3 2 4 6 6" xfId="37693"/>
    <cellStyle name="표준 3 4 3 2 4 7" xfId="3833"/>
    <cellStyle name="표준 3 4 3 2 4 7 2" xfId="20973"/>
    <cellStyle name="표준 3 4 3 2 4 7 3" xfId="37293"/>
    <cellStyle name="표준 3 4 3 2 4 8" xfId="7233"/>
    <cellStyle name="표준 3 4 3 2 4 8 2" xfId="23973"/>
    <cellStyle name="표준 3 4 3 2 4 8 3" xfId="40693"/>
    <cellStyle name="표준 3 4 3 2 4 9" xfId="10653"/>
    <cellStyle name="표준 3 4 3 2 4 9 2" xfId="27393"/>
    <cellStyle name="표준 3 4 3 2 4 9 3" xfId="44113"/>
    <cellStyle name="표준 3 4 3 2 5" xfId="766"/>
    <cellStyle name="표준 3 4 3 2 5 10" xfId="14033"/>
    <cellStyle name="표준 3 4 3 2 5 10 2" xfId="30773"/>
    <cellStyle name="표준 3 4 3 2 5 10 3" xfId="47493"/>
    <cellStyle name="표준 3 4 3 2 5 11" xfId="17517"/>
    <cellStyle name="표준 3 4 3 2 5 12" xfId="34253"/>
    <cellStyle name="표준 3 4 3 2 5 2" xfId="1073"/>
    <cellStyle name="표준 3 4 3 2 5 2 2" xfId="2353"/>
    <cellStyle name="표준 3 4 3 2 5 2 2 2" xfId="5753"/>
    <cellStyle name="표준 3 4 3 2 5 2 2 2 2" xfId="22493"/>
    <cellStyle name="표준 3 4 3 2 5 2 2 2 3" xfId="39213"/>
    <cellStyle name="표준 3 4 3 2 5 2 2 3" xfId="9173"/>
    <cellStyle name="표준 3 4 3 2 5 2 2 3 2" xfId="25913"/>
    <cellStyle name="표준 3 4 3 2 5 2 2 3 3" xfId="42633"/>
    <cellStyle name="표준 3 4 3 2 5 2 2 4" xfId="12593"/>
    <cellStyle name="표준 3 4 3 2 5 2 2 4 2" xfId="29333"/>
    <cellStyle name="표준 3 4 3 2 5 2 2 4 3" xfId="46053"/>
    <cellStyle name="표준 3 4 3 2 5 2 2 5" xfId="16013"/>
    <cellStyle name="표준 3 4 3 2 5 2 2 5 2" xfId="32753"/>
    <cellStyle name="표준 3 4 3 2 5 2 2 5 3" xfId="49473"/>
    <cellStyle name="표준 3 4 3 2 5 2 2 6" xfId="19497"/>
    <cellStyle name="표준 3 4 3 2 5 2 2 7" xfId="35813"/>
    <cellStyle name="표준 3 4 3 2 5 2 3" xfId="4473"/>
    <cellStyle name="표준 3 4 3 2 5 2 3 2" xfId="21213"/>
    <cellStyle name="표준 3 4 3 2 5 2 3 3" xfId="37933"/>
    <cellStyle name="표준 3 4 3 2 5 2 4" xfId="7893"/>
    <cellStyle name="표준 3 4 3 2 5 2 4 2" xfId="24633"/>
    <cellStyle name="표준 3 4 3 2 5 2 4 3" xfId="41353"/>
    <cellStyle name="표준 3 4 3 2 5 2 5" xfId="11313"/>
    <cellStyle name="표준 3 4 3 2 5 2 5 2" xfId="28053"/>
    <cellStyle name="표준 3 4 3 2 5 2 5 3" xfId="44773"/>
    <cellStyle name="표준 3 4 3 2 5 2 6" xfId="14733"/>
    <cellStyle name="표준 3 4 3 2 5 2 6 2" xfId="31473"/>
    <cellStyle name="표준 3 4 3 2 5 2 6 3" xfId="48193"/>
    <cellStyle name="표준 3 4 3 2 5 2 7" xfId="18217"/>
    <cellStyle name="표준 3 4 3 2 5 2 8" xfId="34533"/>
    <cellStyle name="표준 3 4 3 2 5 3" xfId="1633"/>
    <cellStyle name="표준 3 4 3 2 5 3 2" xfId="2913"/>
    <cellStyle name="표준 3 4 3 2 5 3 2 2" xfId="6313"/>
    <cellStyle name="표준 3 4 3 2 5 3 2 2 2" xfId="23053"/>
    <cellStyle name="표준 3 4 3 2 5 3 2 2 3" xfId="39773"/>
    <cellStyle name="표준 3 4 3 2 5 3 2 3" xfId="9733"/>
    <cellStyle name="표준 3 4 3 2 5 3 2 3 2" xfId="26473"/>
    <cellStyle name="표준 3 4 3 2 5 3 2 3 3" xfId="43193"/>
    <cellStyle name="표준 3 4 3 2 5 3 2 4" xfId="13153"/>
    <cellStyle name="표준 3 4 3 2 5 3 2 4 2" xfId="29893"/>
    <cellStyle name="표준 3 4 3 2 5 3 2 4 3" xfId="46613"/>
    <cellStyle name="표준 3 4 3 2 5 3 2 5" xfId="16573"/>
    <cellStyle name="표준 3 4 3 2 5 3 2 5 2" xfId="33313"/>
    <cellStyle name="표준 3 4 3 2 5 3 2 5 3" xfId="50033"/>
    <cellStyle name="표준 3 4 3 2 5 3 2 6" xfId="20057"/>
    <cellStyle name="표준 3 4 3 2 5 3 2 7" xfId="36373"/>
    <cellStyle name="표준 3 4 3 2 5 3 3" xfId="5033"/>
    <cellStyle name="표준 3 4 3 2 5 3 3 2" xfId="21773"/>
    <cellStyle name="표준 3 4 3 2 5 3 3 3" xfId="38493"/>
    <cellStyle name="표준 3 4 3 2 5 3 4" xfId="8453"/>
    <cellStyle name="표준 3 4 3 2 5 3 4 2" xfId="25193"/>
    <cellStyle name="표준 3 4 3 2 5 3 4 3" xfId="41913"/>
    <cellStyle name="표준 3 4 3 2 5 3 5" xfId="11873"/>
    <cellStyle name="표준 3 4 3 2 5 3 5 2" xfId="28613"/>
    <cellStyle name="표준 3 4 3 2 5 3 5 3" xfId="45333"/>
    <cellStyle name="표준 3 4 3 2 5 3 6" xfId="15293"/>
    <cellStyle name="표준 3 4 3 2 5 3 6 2" xfId="32033"/>
    <cellStyle name="표준 3 4 3 2 5 3 6 3" xfId="48753"/>
    <cellStyle name="표준 3 4 3 2 5 3 7" xfId="18777"/>
    <cellStyle name="표준 3 4 3 2 5 3 8" xfId="35093"/>
    <cellStyle name="표준 3 4 3 2 5 4" xfId="2053"/>
    <cellStyle name="표준 3 4 3 2 5 4 2" xfId="5453"/>
    <cellStyle name="표준 3 4 3 2 5 4 2 2" xfId="22193"/>
    <cellStyle name="표준 3 4 3 2 5 4 2 3" xfId="38913"/>
    <cellStyle name="표준 3 4 3 2 5 4 3" xfId="8873"/>
    <cellStyle name="표준 3 4 3 2 5 4 3 2" xfId="25613"/>
    <cellStyle name="표준 3 4 3 2 5 4 3 3" xfId="42333"/>
    <cellStyle name="표준 3 4 3 2 5 4 4" xfId="12293"/>
    <cellStyle name="표준 3 4 3 2 5 4 4 2" xfId="29033"/>
    <cellStyle name="표준 3 4 3 2 5 4 4 3" xfId="45753"/>
    <cellStyle name="표준 3 4 3 2 5 4 5" xfId="15713"/>
    <cellStyle name="표준 3 4 3 2 5 4 5 2" xfId="32453"/>
    <cellStyle name="표준 3 4 3 2 5 4 5 3" xfId="49173"/>
    <cellStyle name="표준 3 4 3 2 5 4 6" xfId="19197"/>
    <cellStyle name="표준 3 4 3 2 5 4 7" xfId="35513"/>
    <cellStyle name="표준 3 4 3 2 5 5" xfId="3373"/>
    <cellStyle name="표준 3 4 3 2 5 5 2" xfId="6773"/>
    <cellStyle name="표준 3 4 3 2 5 5 2 2" xfId="23513"/>
    <cellStyle name="표준 3 4 3 2 5 5 2 3" xfId="40233"/>
    <cellStyle name="표준 3 4 3 2 5 5 3" xfId="10193"/>
    <cellStyle name="표준 3 4 3 2 5 5 3 2" xfId="26933"/>
    <cellStyle name="표준 3 4 3 2 5 5 3 3" xfId="43653"/>
    <cellStyle name="표준 3 4 3 2 5 5 4" xfId="13613"/>
    <cellStyle name="표준 3 4 3 2 5 5 4 2" xfId="30353"/>
    <cellStyle name="표준 3 4 3 2 5 5 4 3" xfId="47073"/>
    <cellStyle name="표준 3 4 3 2 5 5 5" xfId="17033"/>
    <cellStyle name="표준 3 4 3 2 5 5 5 2" xfId="33773"/>
    <cellStyle name="표준 3 4 3 2 5 5 5 3" xfId="50493"/>
    <cellStyle name="표준 3 4 3 2 5 5 6" xfId="20517"/>
    <cellStyle name="표준 3 4 3 2 5 5 7" xfId="36833"/>
    <cellStyle name="표준 3 4 3 2 5 6" xfId="4193"/>
    <cellStyle name="표준 3 4 3 2 5 6 2" xfId="7613"/>
    <cellStyle name="표준 3 4 3 2 5 6 2 2" xfId="24353"/>
    <cellStyle name="표준 3 4 3 2 5 6 2 3" xfId="41073"/>
    <cellStyle name="표준 3 4 3 2 5 6 3" xfId="11033"/>
    <cellStyle name="표준 3 4 3 2 5 6 3 2" xfId="27773"/>
    <cellStyle name="표준 3 4 3 2 5 6 3 3" xfId="44493"/>
    <cellStyle name="표준 3 4 3 2 5 6 4" xfId="14453"/>
    <cellStyle name="표준 3 4 3 2 5 6 4 2" xfId="31193"/>
    <cellStyle name="표준 3 4 3 2 5 6 4 3" xfId="47913"/>
    <cellStyle name="표준 3 4 3 2 5 6 5" xfId="17937"/>
    <cellStyle name="표준 3 4 3 2 5 6 6" xfId="37653"/>
    <cellStyle name="표준 3 4 3 2 5 7" xfId="3793"/>
    <cellStyle name="표준 3 4 3 2 5 7 2" xfId="20933"/>
    <cellStyle name="표준 3 4 3 2 5 7 3" xfId="37253"/>
    <cellStyle name="표준 3 4 3 2 5 8" xfId="7193"/>
    <cellStyle name="표준 3 4 3 2 5 8 2" xfId="23933"/>
    <cellStyle name="표준 3 4 3 2 5 8 3" xfId="40653"/>
    <cellStyle name="표준 3 4 3 2 5 9" xfId="10613"/>
    <cellStyle name="표준 3 4 3 2 5 9 2" xfId="27353"/>
    <cellStyle name="표준 3 4 3 2 5 9 3" xfId="44073"/>
    <cellStyle name="표준 3 4 3 2 6" xfId="1033"/>
    <cellStyle name="표준 3 4 3 2 6 2" xfId="2313"/>
    <cellStyle name="표준 3 4 3 2 6 2 2" xfId="5713"/>
    <cellStyle name="표준 3 4 3 2 6 2 2 2" xfId="22453"/>
    <cellStyle name="표준 3 4 3 2 6 2 2 3" xfId="39173"/>
    <cellStyle name="표준 3 4 3 2 6 2 3" xfId="9133"/>
    <cellStyle name="표준 3 4 3 2 6 2 3 2" xfId="25873"/>
    <cellStyle name="표준 3 4 3 2 6 2 3 3" xfId="42593"/>
    <cellStyle name="표준 3 4 3 2 6 2 4" xfId="12553"/>
    <cellStyle name="표준 3 4 3 2 6 2 4 2" xfId="29293"/>
    <cellStyle name="표준 3 4 3 2 6 2 4 3" xfId="46013"/>
    <cellStyle name="표준 3 4 3 2 6 2 5" xfId="15973"/>
    <cellStyle name="표준 3 4 3 2 6 2 5 2" xfId="32713"/>
    <cellStyle name="표준 3 4 3 2 6 2 5 3" xfId="49433"/>
    <cellStyle name="표준 3 4 3 2 6 2 6" xfId="19457"/>
    <cellStyle name="표준 3 4 3 2 6 2 7" xfId="35773"/>
    <cellStyle name="표준 3 4 3 2 6 3" xfId="4433"/>
    <cellStyle name="표준 3 4 3 2 6 3 2" xfId="21173"/>
    <cellStyle name="표준 3 4 3 2 6 3 3" xfId="37893"/>
    <cellStyle name="표준 3 4 3 2 6 4" xfId="7853"/>
    <cellStyle name="표준 3 4 3 2 6 4 2" xfId="24593"/>
    <cellStyle name="표준 3 4 3 2 6 4 3" xfId="41313"/>
    <cellStyle name="표준 3 4 3 2 6 5" xfId="11273"/>
    <cellStyle name="표준 3 4 3 2 6 5 2" xfId="28013"/>
    <cellStyle name="표준 3 4 3 2 6 5 3" xfId="44733"/>
    <cellStyle name="표준 3 4 3 2 6 6" xfId="14693"/>
    <cellStyle name="표준 3 4 3 2 6 6 2" xfId="31433"/>
    <cellStyle name="표준 3 4 3 2 6 6 3" xfId="48153"/>
    <cellStyle name="표준 3 4 3 2 6 7" xfId="18177"/>
    <cellStyle name="표준 3 4 3 2 6 8" xfId="34493"/>
    <cellStyle name="표준 3 4 3 2 7" xfId="1453"/>
    <cellStyle name="표준 3 4 3 2 7 2" xfId="2733"/>
    <cellStyle name="표준 3 4 3 2 7 2 2" xfId="6133"/>
    <cellStyle name="표준 3 4 3 2 7 2 2 2" xfId="22873"/>
    <cellStyle name="표준 3 4 3 2 7 2 2 3" xfId="39593"/>
    <cellStyle name="표준 3 4 3 2 7 2 3" xfId="9553"/>
    <cellStyle name="표준 3 4 3 2 7 2 3 2" xfId="26293"/>
    <cellStyle name="표준 3 4 3 2 7 2 3 3" xfId="43013"/>
    <cellStyle name="표준 3 4 3 2 7 2 4" xfId="12973"/>
    <cellStyle name="표준 3 4 3 2 7 2 4 2" xfId="29713"/>
    <cellStyle name="표준 3 4 3 2 7 2 4 3" xfId="46433"/>
    <cellStyle name="표준 3 4 3 2 7 2 5" xfId="16393"/>
    <cellStyle name="표준 3 4 3 2 7 2 5 2" xfId="33133"/>
    <cellStyle name="표준 3 4 3 2 7 2 5 3" xfId="49853"/>
    <cellStyle name="표준 3 4 3 2 7 2 6" xfId="19877"/>
    <cellStyle name="표준 3 4 3 2 7 2 7" xfId="36193"/>
    <cellStyle name="표준 3 4 3 2 7 3" xfId="4853"/>
    <cellStyle name="표준 3 4 3 2 7 3 2" xfId="21593"/>
    <cellStyle name="표준 3 4 3 2 7 3 3" xfId="38313"/>
    <cellStyle name="표준 3 4 3 2 7 4" xfId="8273"/>
    <cellStyle name="표준 3 4 3 2 7 4 2" xfId="25013"/>
    <cellStyle name="표준 3 4 3 2 7 4 3" xfId="41733"/>
    <cellStyle name="표준 3 4 3 2 7 5" xfId="11693"/>
    <cellStyle name="표준 3 4 3 2 7 5 2" xfId="28433"/>
    <cellStyle name="표준 3 4 3 2 7 5 3" xfId="45153"/>
    <cellStyle name="표준 3 4 3 2 7 6" xfId="15113"/>
    <cellStyle name="표준 3 4 3 2 7 6 2" xfId="31853"/>
    <cellStyle name="표준 3 4 3 2 7 6 3" xfId="48573"/>
    <cellStyle name="표준 3 4 3 2 7 7" xfId="18597"/>
    <cellStyle name="표준 3 4 3 2 7 8" xfId="34913"/>
    <cellStyle name="표준 3 4 3 2 8" xfId="1873"/>
    <cellStyle name="표준 3 4 3 2 8 2" xfId="5273"/>
    <cellStyle name="표준 3 4 3 2 8 2 2" xfId="22013"/>
    <cellStyle name="표준 3 4 3 2 8 2 3" xfId="38733"/>
    <cellStyle name="표준 3 4 3 2 8 3" xfId="8693"/>
    <cellStyle name="표준 3 4 3 2 8 3 2" xfId="25433"/>
    <cellStyle name="표준 3 4 3 2 8 3 3" xfId="42153"/>
    <cellStyle name="표준 3 4 3 2 8 4" xfId="12113"/>
    <cellStyle name="표준 3 4 3 2 8 4 2" xfId="28853"/>
    <cellStyle name="표준 3 4 3 2 8 4 3" xfId="45573"/>
    <cellStyle name="표준 3 4 3 2 8 5" xfId="15533"/>
    <cellStyle name="표준 3 4 3 2 8 5 2" xfId="32273"/>
    <cellStyle name="표준 3 4 3 2 8 5 3" xfId="48993"/>
    <cellStyle name="표준 3 4 3 2 8 6" xfId="19017"/>
    <cellStyle name="표준 3 4 3 2 8 7" xfId="35333"/>
    <cellStyle name="표준 3 4 3 2 9" xfId="3153"/>
    <cellStyle name="표준 3 4 3 2 9 2" xfId="6553"/>
    <cellStyle name="표준 3 4 3 2 9 2 2" xfId="23293"/>
    <cellStyle name="표준 3 4 3 2 9 2 3" xfId="40013"/>
    <cellStyle name="표준 3 4 3 2 9 3" xfId="9973"/>
    <cellStyle name="표준 3 4 3 2 9 3 2" xfId="26713"/>
    <cellStyle name="표준 3 4 3 2 9 3 3" xfId="43433"/>
    <cellStyle name="표준 3 4 3 2 9 4" xfId="13393"/>
    <cellStyle name="표준 3 4 3 2 9 4 2" xfId="30133"/>
    <cellStyle name="표준 3 4 3 2 9 4 3" xfId="46853"/>
    <cellStyle name="표준 3 4 3 2 9 5" xfId="16813"/>
    <cellStyle name="표준 3 4 3 2 9 5 2" xfId="33553"/>
    <cellStyle name="표준 3 4 3 2 9 5 3" xfId="50273"/>
    <cellStyle name="표준 3 4 3 2 9 6" xfId="20297"/>
    <cellStyle name="표준 3 4 3 2 9 7" xfId="36613"/>
    <cellStyle name="표준 3 4 3 20" xfId="13836"/>
    <cellStyle name="표준 3 4 3 20 2" xfId="30576"/>
    <cellStyle name="표준 3 4 3 20 3" xfId="47296"/>
    <cellStyle name="표준 3 4 3 21" xfId="17253"/>
    <cellStyle name="표준 3 4 3 21 2" xfId="33993"/>
    <cellStyle name="표준 3 4 3 22" xfId="17273"/>
    <cellStyle name="표준 3 4 3 22 2" xfId="34013"/>
    <cellStyle name="표준 3 4 3 23" xfId="17317"/>
    <cellStyle name="표준 3 4 3 24" xfId="20733"/>
    <cellStyle name="표준 3 4 3 25" xfId="34053"/>
    <cellStyle name="표준 3 4 3 3" xfId="606"/>
    <cellStyle name="표준 3 4 3 3 10" xfId="10453"/>
    <cellStyle name="표준 3 4 3 3 10 2" xfId="27193"/>
    <cellStyle name="표준 3 4 3 3 10 3" xfId="43913"/>
    <cellStyle name="표준 3 4 3 3 11" xfId="13873"/>
    <cellStyle name="표준 3 4 3 3 11 2" xfId="30613"/>
    <cellStyle name="표준 3 4 3 3 11 3" xfId="47333"/>
    <cellStyle name="표준 3 4 3 3 12" xfId="17357"/>
    <cellStyle name="표준 3 4 3 3 13" xfId="34093"/>
    <cellStyle name="표준 3 4 3 3 2" xfId="826"/>
    <cellStyle name="표준 3 4 3 3 2 10" xfId="14093"/>
    <cellStyle name="표준 3 4 3 3 2 10 2" xfId="30833"/>
    <cellStyle name="표준 3 4 3 3 2 10 3" xfId="47553"/>
    <cellStyle name="표준 3 4 3 3 2 11" xfId="17577"/>
    <cellStyle name="표준 3 4 3 3 2 12" xfId="34313"/>
    <cellStyle name="표준 3 4 3 3 2 2" xfId="1293"/>
    <cellStyle name="표준 3 4 3 3 2 2 2" xfId="2573"/>
    <cellStyle name="표준 3 4 3 3 2 2 2 2" xfId="5973"/>
    <cellStyle name="표준 3 4 3 3 2 2 2 2 2" xfId="22713"/>
    <cellStyle name="표준 3 4 3 3 2 2 2 2 3" xfId="39433"/>
    <cellStyle name="표준 3 4 3 3 2 2 2 3" xfId="9393"/>
    <cellStyle name="표준 3 4 3 3 2 2 2 3 2" xfId="26133"/>
    <cellStyle name="표준 3 4 3 3 2 2 2 3 3" xfId="42853"/>
    <cellStyle name="표준 3 4 3 3 2 2 2 4" xfId="12813"/>
    <cellStyle name="표준 3 4 3 3 2 2 2 4 2" xfId="29553"/>
    <cellStyle name="표준 3 4 3 3 2 2 2 4 3" xfId="46273"/>
    <cellStyle name="표준 3 4 3 3 2 2 2 5" xfId="16233"/>
    <cellStyle name="표준 3 4 3 3 2 2 2 5 2" xfId="32973"/>
    <cellStyle name="표준 3 4 3 3 2 2 2 5 3" xfId="49693"/>
    <cellStyle name="표준 3 4 3 3 2 2 2 6" xfId="19717"/>
    <cellStyle name="표준 3 4 3 3 2 2 2 7" xfId="36033"/>
    <cellStyle name="표준 3 4 3 3 2 2 3" xfId="4693"/>
    <cellStyle name="표준 3 4 3 3 2 2 3 2" xfId="21433"/>
    <cellStyle name="표준 3 4 3 3 2 2 3 3" xfId="38153"/>
    <cellStyle name="표준 3 4 3 3 2 2 4" xfId="8113"/>
    <cellStyle name="표준 3 4 3 3 2 2 4 2" xfId="24853"/>
    <cellStyle name="표준 3 4 3 3 2 2 4 3" xfId="41573"/>
    <cellStyle name="표준 3 4 3 3 2 2 5" xfId="11533"/>
    <cellStyle name="표준 3 4 3 3 2 2 5 2" xfId="28273"/>
    <cellStyle name="표준 3 4 3 3 2 2 5 3" xfId="44993"/>
    <cellStyle name="표준 3 4 3 3 2 2 6" xfId="14953"/>
    <cellStyle name="표준 3 4 3 3 2 2 6 2" xfId="31693"/>
    <cellStyle name="표준 3 4 3 3 2 2 6 3" xfId="48413"/>
    <cellStyle name="표준 3 4 3 3 2 2 7" xfId="18437"/>
    <cellStyle name="표준 3 4 3 3 2 2 8" xfId="34753"/>
    <cellStyle name="표준 3 4 3 3 2 3" xfId="1693"/>
    <cellStyle name="표준 3 4 3 3 2 3 2" xfId="2973"/>
    <cellStyle name="표준 3 4 3 3 2 3 2 2" xfId="6373"/>
    <cellStyle name="표준 3 4 3 3 2 3 2 2 2" xfId="23113"/>
    <cellStyle name="표준 3 4 3 3 2 3 2 2 3" xfId="39833"/>
    <cellStyle name="표준 3 4 3 3 2 3 2 3" xfId="9793"/>
    <cellStyle name="표준 3 4 3 3 2 3 2 3 2" xfId="26533"/>
    <cellStyle name="표준 3 4 3 3 2 3 2 3 3" xfId="43253"/>
    <cellStyle name="표준 3 4 3 3 2 3 2 4" xfId="13213"/>
    <cellStyle name="표준 3 4 3 3 2 3 2 4 2" xfId="29953"/>
    <cellStyle name="표준 3 4 3 3 2 3 2 4 3" xfId="46673"/>
    <cellStyle name="표준 3 4 3 3 2 3 2 5" xfId="16633"/>
    <cellStyle name="표준 3 4 3 3 2 3 2 5 2" xfId="33373"/>
    <cellStyle name="표준 3 4 3 3 2 3 2 5 3" xfId="50093"/>
    <cellStyle name="표준 3 4 3 3 2 3 2 6" xfId="20117"/>
    <cellStyle name="표준 3 4 3 3 2 3 2 7" xfId="36433"/>
    <cellStyle name="표준 3 4 3 3 2 3 3" xfId="5093"/>
    <cellStyle name="표준 3 4 3 3 2 3 3 2" xfId="21833"/>
    <cellStyle name="표준 3 4 3 3 2 3 3 3" xfId="38553"/>
    <cellStyle name="표준 3 4 3 3 2 3 4" xfId="8513"/>
    <cellStyle name="표준 3 4 3 3 2 3 4 2" xfId="25253"/>
    <cellStyle name="표준 3 4 3 3 2 3 4 3" xfId="41973"/>
    <cellStyle name="표준 3 4 3 3 2 3 5" xfId="11933"/>
    <cellStyle name="표준 3 4 3 3 2 3 5 2" xfId="28673"/>
    <cellStyle name="표준 3 4 3 3 2 3 5 3" xfId="45393"/>
    <cellStyle name="표준 3 4 3 3 2 3 6" xfId="15353"/>
    <cellStyle name="표준 3 4 3 3 2 3 6 2" xfId="32093"/>
    <cellStyle name="표준 3 4 3 3 2 3 6 3" xfId="48813"/>
    <cellStyle name="표준 3 4 3 3 2 3 7" xfId="18837"/>
    <cellStyle name="표준 3 4 3 3 2 3 8" xfId="35153"/>
    <cellStyle name="표준 3 4 3 3 2 4" xfId="2113"/>
    <cellStyle name="표준 3 4 3 3 2 4 2" xfId="5513"/>
    <cellStyle name="표준 3 4 3 3 2 4 2 2" xfId="22253"/>
    <cellStyle name="표준 3 4 3 3 2 4 2 3" xfId="38973"/>
    <cellStyle name="표준 3 4 3 3 2 4 3" xfId="8933"/>
    <cellStyle name="표준 3 4 3 3 2 4 3 2" xfId="25673"/>
    <cellStyle name="표준 3 4 3 3 2 4 3 3" xfId="42393"/>
    <cellStyle name="표준 3 4 3 3 2 4 4" xfId="12353"/>
    <cellStyle name="표준 3 4 3 3 2 4 4 2" xfId="29093"/>
    <cellStyle name="표준 3 4 3 3 2 4 4 3" xfId="45813"/>
    <cellStyle name="표준 3 4 3 3 2 4 5" xfId="15773"/>
    <cellStyle name="표준 3 4 3 3 2 4 5 2" xfId="32513"/>
    <cellStyle name="표준 3 4 3 3 2 4 5 3" xfId="49233"/>
    <cellStyle name="표준 3 4 3 3 2 4 6" xfId="19257"/>
    <cellStyle name="표준 3 4 3 3 2 4 7" xfId="35573"/>
    <cellStyle name="표준 3 4 3 3 2 5" xfId="3433"/>
    <cellStyle name="표준 3 4 3 3 2 5 2" xfId="6833"/>
    <cellStyle name="표준 3 4 3 3 2 5 2 2" xfId="23573"/>
    <cellStyle name="표준 3 4 3 3 2 5 2 3" xfId="40293"/>
    <cellStyle name="표준 3 4 3 3 2 5 3" xfId="10253"/>
    <cellStyle name="표준 3 4 3 3 2 5 3 2" xfId="26993"/>
    <cellStyle name="표준 3 4 3 3 2 5 3 3" xfId="43713"/>
    <cellStyle name="표준 3 4 3 3 2 5 4" xfId="13673"/>
    <cellStyle name="표준 3 4 3 3 2 5 4 2" xfId="30413"/>
    <cellStyle name="표준 3 4 3 3 2 5 4 3" xfId="47133"/>
    <cellStyle name="표준 3 4 3 3 2 5 5" xfId="17093"/>
    <cellStyle name="표준 3 4 3 3 2 5 5 2" xfId="33833"/>
    <cellStyle name="표준 3 4 3 3 2 5 5 3" xfId="50553"/>
    <cellStyle name="표준 3 4 3 3 2 5 6" xfId="20577"/>
    <cellStyle name="표준 3 4 3 3 2 5 7" xfId="36893"/>
    <cellStyle name="표준 3 4 3 3 2 6" xfId="4253"/>
    <cellStyle name="표준 3 4 3 3 2 6 2" xfId="7673"/>
    <cellStyle name="표준 3 4 3 3 2 6 2 2" xfId="24413"/>
    <cellStyle name="표준 3 4 3 3 2 6 2 3" xfId="41133"/>
    <cellStyle name="표준 3 4 3 3 2 6 3" xfId="11093"/>
    <cellStyle name="표준 3 4 3 3 2 6 3 2" xfId="27833"/>
    <cellStyle name="표준 3 4 3 3 2 6 3 3" xfId="44553"/>
    <cellStyle name="표준 3 4 3 3 2 6 4" xfId="14513"/>
    <cellStyle name="표준 3 4 3 3 2 6 4 2" xfId="31253"/>
    <cellStyle name="표준 3 4 3 3 2 6 4 3" xfId="47973"/>
    <cellStyle name="표준 3 4 3 3 2 6 5" xfId="17997"/>
    <cellStyle name="표준 3 4 3 3 2 6 6" xfId="37713"/>
    <cellStyle name="표준 3 4 3 3 2 7" xfId="3853"/>
    <cellStyle name="표준 3 4 3 3 2 7 2" xfId="20993"/>
    <cellStyle name="표준 3 4 3 3 2 7 3" xfId="37313"/>
    <cellStyle name="표준 3 4 3 3 2 8" xfId="7253"/>
    <cellStyle name="표준 3 4 3 3 2 8 2" xfId="23993"/>
    <cellStyle name="표준 3 4 3 3 2 8 3" xfId="40713"/>
    <cellStyle name="표준 3 4 3 3 2 9" xfId="10673"/>
    <cellStyle name="표준 3 4 3 3 2 9 2" xfId="27413"/>
    <cellStyle name="표준 3 4 3 3 2 9 3" xfId="44133"/>
    <cellStyle name="표준 3 4 3 3 3" xfId="1133"/>
    <cellStyle name="표준 3 4 3 3 3 2" xfId="2413"/>
    <cellStyle name="표준 3 4 3 3 3 2 2" xfId="5813"/>
    <cellStyle name="표준 3 4 3 3 3 2 2 2" xfId="22553"/>
    <cellStyle name="표준 3 4 3 3 3 2 2 3" xfId="39273"/>
    <cellStyle name="표준 3 4 3 3 3 2 3" xfId="9233"/>
    <cellStyle name="표준 3 4 3 3 3 2 3 2" xfId="25973"/>
    <cellStyle name="표준 3 4 3 3 3 2 3 3" xfId="42693"/>
    <cellStyle name="표준 3 4 3 3 3 2 4" xfId="12653"/>
    <cellStyle name="표준 3 4 3 3 3 2 4 2" xfId="29393"/>
    <cellStyle name="표준 3 4 3 3 3 2 4 3" xfId="46113"/>
    <cellStyle name="표준 3 4 3 3 3 2 5" xfId="16073"/>
    <cellStyle name="표준 3 4 3 3 3 2 5 2" xfId="32813"/>
    <cellStyle name="표준 3 4 3 3 3 2 5 3" xfId="49533"/>
    <cellStyle name="표준 3 4 3 3 3 2 6" xfId="19557"/>
    <cellStyle name="표준 3 4 3 3 3 2 7" xfId="35873"/>
    <cellStyle name="표준 3 4 3 3 3 3" xfId="4533"/>
    <cellStyle name="표준 3 4 3 3 3 3 2" xfId="21273"/>
    <cellStyle name="표준 3 4 3 3 3 3 3" xfId="37993"/>
    <cellStyle name="표준 3 4 3 3 3 4" xfId="7953"/>
    <cellStyle name="표준 3 4 3 3 3 4 2" xfId="24693"/>
    <cellStyle name="표준 3 4 3 3 3 4 3" xfId="41413"/>
    <cellStyle name="표준 3 4 3 3 3 5" xfId="11373"/>
    <cellStyle name="표준 3 4 3 3 3 5 2" xfId="28113"/>
    <cellStyle name="표준 3 4 3 3 3 5 3" xfId="44833"/>
    <cellStyle name="표준 3 4 3 3 3 6" xfId="14793"/>
    <cellStyle name="표준 3 4 3 3 3 6 2" xfId="31533"/>
    <cellStyle name="표준 3 4 3 3 3 6 3" xfId="48253"/>
    <cellStyle name="표준 3 4 3 3 3 7" xfId="18277"/>
    <cellStyle name="표준 3 4 3 3 3 8" xfId="34593"/>
    <cellStyle name="표준 3 4 3 3 4" xfId="1473"/>
    <cellStyle name="표준 3 4 3 3 4 2" xfId="2753"/>
    <cellStyle name="표준 3 4 3 3 4 2 2" xfId="6153"/>
    <cellStyle name="표준 3 4 3 3 4 2 2 2" xfId="22893"/>
    <cellStyle name="표준 3 4 3 3 4 2 2 3" xfId="39613"/>
    <cellStyle name="표준 3 4 3 3 4 2 3" xfId="9573"/>
    <cellStyle name="표준 3 4 3 3 4 2 3 2" xfId="26313"/>
    <cellStyle name="표준 3 4 3 3 4 2 3 3" xfId="43033"/>
    <cellStyle name="표준 3 4 3 3 4 2 4" xfId="12993"/>
    <cellStyle name="표준 3 4 3 3 4 2 4 2" xfId="29733"/>
    <cellStyle name="표준 3 4 3 3 4 2 4 3" xfId="46453"/>
    <cellStyle name="표준 3 4 3 3 4 2 5" xfId="16413"/>
    <cellStyle name="표준 3 4 3 3 4 2 5 2" xfId="33153"/>
    <cellStyle name="표준 3 4 3 3 4 2 5 3" xfId="49873"/>
    <cellStyle name="표준 3 4 3 3 4 2 6" xfId="19897"/>
    <cellStyle name="표준 3 4 3 3 4 2 7" xfId="36213"/>
    <cellStyle name="표준 3 4 3 3 4 3" xfId="4873"/>
    <cellStyle name="표준 3 4 3 3 4 3 2" xfId="21613"/>
    <cellStyle name="표준 3 4 3 3 4 3 3" xfId="38333"/>
    <cellStyle name="표준 3 4 3 3 4 4" xfId="8293"/>
    <cellStyle name="표준 3 4 3 3 4 4 2" xfId="25033"/>
    <cellStyle name="표준 3 4 3 3 4 4 3" xfId="41753"/>
    <cellStyle name="표준 3 4 3 3 4 5" xfId="11713"/>
    <cellStyle name="표준 3 4 3 3 4 5 2" xfId="28453"/>
    <cellStyle name="표준 3 4 3 3 4 5 3" xfId="45173"/>
    <cellStyle name="표준 3 4 3 3 4 6" xfId="15133"/>
    <cellStyle name="표준 3 4 3 3 4 6 2" xfId="31873"/>
    <cellStyle name="표준 3 4 3 3 4 6 3" xfId="48593"/>
    <cellStyle name="표준 3 4 3 3 4 7" xfId="18617"/>
    <cellStyle name="표준 3 4 3 3 4 8" xfId="34933"/>
    <cellStyle name="표준 3 4 3 3 5" xfId="1893"/>
    <cellStyle name="표준 3 4 3 3 5 2" xfId="5293"/>
    <cellStyle name="표준 3 4 3 3 5 2 2" xfId="22033"/>
    <cellStyle name="표준 3 4 3 3 5 2 3" xfId="38753"/>
    <cellStyle name="표준 3 4 3 3 5 3" xfId="8713"/>
    <cellStyle name="표준 3 4 3 3 5 3 2" xfId="25453"/>
    <cellStyle name="표준 3 4 3 3 5 3 3" xfId="42173"/>
    <cellStyle name="표준 3 4 3 3 5 4" xfId="12133"/>
    <cellStyle name="표준 3 4 3 3 5 4 2" xfId="28873"/>
    <cellStyle name="표준 3 4 3 3 5 4 3" xfId="45593"/>
    <cellStyle name="표준 3 4 3 3 5 5" xfId="15553"/>
    <cellStyle name="표준 3 4 3 3 5 5 2" xfId="32293"/>
    <cellStyle name="표준 3 4 3 3 5 5 3" xfId="49013"/>
    <cellStyle name="표준 3 4 3 3 5 6" xfId="19037"/>
    <cellStyle name="표준 3 4 3 3 5 7" xfId="35353"/>
    <cellStyle name="표준 3 4 3 3 6" xfId="3213"/>
    <cellStyle name="표준 3 4 3 3 6 2" xfId="6613"/>
    <cellStyle name="표준 3 4 3 3 6 2 2" xfId="23353"/>
    <cellStyle name="표준 3 4 3 3 6 2 3" xfId="40073"/>
    <cellStyle name="표준 3 4 3 3 6 3" xfId="10033"/>
    <cellStyle name="표준 3 4 3 3 6 3 2" xfId="26773"/>
    <cellStyle name="표준 3 4 3 3 6 3 3" xfId="43493"/>
    <cellStyle name="표준 3 4 3 3 6 4" xfId="13453"/>
    <cellStyle name="표준 3 4 3 3 6 4 2" xfId="30193"/>
    <cellStyle name="표준 3 4 3 3 6 4 3" xfId="46913"/>
    <cellStyle name="표준 3 4 3 3 6 5" xfId="16873"/>
    <cellStyle name="표준 3 4 3 3 6 5 2" xfId="33613"/>
    <cellStyle name="표준 3 4 3 3 6 5 3" xfId="50333"/>
    <cellStyle name="표준 3 4 3 3 6 6" xfId="20357"/>
    <cellStyle name="표준 3 4 3 3 6 7" xfId="36673"/>
    <cellStyle name="표준 3 4 3 3 7" xfId="4033"/>
    <cellStyle name="표준 3 4 3 3 7 2" xfId="7453"/>
    <cellStyle name="표준 3 4 3 3 7 2 2" xfId="24193"/>
    <cellStyle name="표준 3 4 3 3 7 2 3" xfId="40913"/>
    <cellStyle name="표준 3 4 3 3 7 3" xfId="10873"/>
    <cellStyle name="표준 3 4 3 3 7 3 2" xfId="27613"/>
    <cellStyle name="표준 3 4 3 3 7 3 3" xfId="44333"/>
    <cellStyle name="표준 3 4 3 3 7 4" xfId="14293"/>
    <cellStyle name="표준 3 4 3 3 7 4 2" xfId="31033"/>
    <cellStyle name="표준 3 4 3 3 7 4 3" xfId="47753"/>
    <cellStyle name="표준 3 4 3 3 7 5" xfId="17777"/>
    <cellStyle name="표준 3 4 3 3 7 6" xfId="37493"/>
    <cellStyle name="표준 3 4 3 3 8" xfId="3633"/>
    <cellStyle name="표준 3 4 3 3 8 2" xfId="20773"/>
    <cellStyle name="표준 3 4 3 3 8 3" xfId="37093"/>
    <cellStyle name="표준 3 4 3 3 9" xfId="7033"/>
    <cellStyle name="표준 3 4 3 3 9 2" xfId="23773"/>
    <cellStyle name="표준 3 4 3 3 9 3" xfId="40493"/>
    <cellStyle name="표준 3 4 3 4" xfId="626"/>
    <cellStyle name="표준 3 4 3 4 10" xfId="10473"/>
    <cellStyle name="표준 3 4 3 4 10 2" xfId="27213"/>
    <cellStyle name="표준 3 4 3 4 10 3" xfId="43933"/>
    <cellStyle name="표준 3 4 3 4 11" xfId="13893"/>
    <cellStyle name="표준 3 4 3 4 11 2" xfId="30633"/>
    <cellStyle name="표준 3 4 3 4 11 3" xfId="47353"/>
    <cellStyle name="표준 3 4 3 4 12" xfId="17377"/>
    <cellStyle name="표준 3 4 3 4 13" xfId="34113"/>
    <cellStyle name="표준 3 4 3 4 2" xfId="846"/>
    <cellStyle name="표준 3 4 3 4 2 10" xfId="14113"/>
    <cellStyle name="표준 3 4 3 4 2 10 2" xfId="30853"/>
    <cellStyle name="표준 3 4 3 4 2 10 3" xfId="47573"/>
    <cellStyle name="표준 3 4 3 4 2 11" xfId="17597"/>
    <cellStyle name="표준 3 4 3 4 2 12" xfId="34333"/>
    <cellStyle name="표준 3 4 3 4 2 2" xfId="1313"/>
    <cellStyle name="표준 3 4 3 4 2 2 2" xfId="2593"/>
    <cellStyle name="표준 3 4 3 4 2 2 2 2" xfId="5993"/>
    <cellStyle name="표준 3 4 3 4 2 2 2 2 2" xfId="22733"/>
    <cellStyle name="표준 3 4 3 4 2 2 2 2 3" xfId="39453"/>
    <cellStyle name="표준 3 4 3 4 2 2 2 3" xfId="9413"/>
    <cellStyle name="표준 3 4 3 4 2 2 2 3 2" xfId="26153"/>
    <cellStyle name="표준 3 4 3 4 2 2 2 3 3" xfId="42873"/>
    <cellStyle name="표준 3 4 3 4 2 2 2 4" xfId="12833"/>
    <cellStyle name="표준 3 4 3 4 2 2 2 4 2" xfId="29573"/>
    <cellStyle name="표준 3 4 3 4 2 2 2 4 3" xfId="46293"/>
    <cellStyle name="표준 3 4 3 4 2 2 2 5" xfId="16253"/>
    <cellStyle name="표준 3 4 3 4 2 2 2 5 2" xfId="32993"/>
    <cellStyle name="표준 3 4 3 4 2 2 2 5 3" xfId="49713"/>
    <cellStyle name="표준 3 4 3 4 2 2 2 6" xfId="19737"/>
    <cellStyle name="표준 3 4 3 4 2 2 2 7" xfId="36053"/>
    <cellStyle name="표준 3 4 3 4 2 2 3" xfId="4713"/>
    <cellStyle name="표준 3 4 3 4 2 2 3 2" xfId="21453"/>
    <cellStyle name="표준 3 4 3 4 2 2 3 3" xfId="38173"/>
    <cellStyle name="표준 3 4 3 4 2 2 4" xfId="8133"/>
    <cellStyle name="표준 3 4 3 4 2 2 4 2" xfId="24873"/>
    <cellStyle name="표준 3 4 3 4 2 2 4 3" xfId="41593"/>
    <cellStyle name="표준 3 4 3 4 2 2 5" xfId="11553"/>
    <cellStyle name="표준 3 4 3 4 2 2 5 2" xfId="28293"/>
    <cellStyle name="표준 3 4 3 4 2 2 5 3" xfId="45013"/>
    <cellStyle name="표준 3 4 3 4 2 2 6" xfId="14973"/>
    <cellStyle name="표준 3 4 3 4 2 2 6 2" xfId="31713"/>
    <cellStyle name="표준 3 4 3 4 2 2 6 3" xfId="48433"/>
    <cellStyle name="표준 3 4 3 4 2 2 7" xfId="18457"/>
    <cellStyle name="표준 3 4 3 4 2 2 8" xfId="34773"/>
    <cellStyle name="표준 3 4 3 4 2 3" xfId="1713"/>
    <cellStyle name="표준 3 4 3 4 2 3 2" xfId="2993"/>
    <cellStyle name="표준 3 4 3 4 2 3 2 2" xfId="6393"/>
    <cellStyle name="표준 3 4 3 4 2 3 2 2 2" xfId="23133"/>
    <cellStyle name="표준 3 4 3 4 2 3 2 2 3" xfId="39853"/>
    <cellStyle name="표준 3 4 3 4 2 3 2 3" xfId="9813"/>
    <cellStyle name="표준 3 4 3 4 2 3 2 3 2" xfId="26553"/>
    <cellStyle name="표준 3 4 3 4 2 3 2 3 3" xfId="43273"/>
    <cellStyle name="표준 3 4 3 4 2 3 2 4" xfId="13233"/>
    <cellStyle name="표준 3 4 3 4 2 3 2 4 2" xfId="29973"/>
    <cellStyle name="표준 3 4 3 4 2 3 2 4 3" xfId="46693"/>
    <cellStyle name="표준 3 4 3 4 2 3 2 5" xfId="16653"/>
    <cellStyle name="표준 3 4 3 4 2 3 2 5 2" xfId="33393"/>
    <cellStyle name="표준 3 4 3 4 2 3 2 5 3" xfId="50113"/>
    <cellStyle name="표준 3 4 3 4 2 3 2 6" xfId="20137"/>
    <cellStyle name="표준 3 4 3 4 2 3 2 7" xfId="36453"/>
    <cellStyle name="표준 3 4 3 4 2 3 3" xfId="5113"/>
    <cellStyle name="표준 3 4 3 4 2 3 3 2" xfId="21853"/>
    <cellStyle name="표준 3 4 3 4 2 3 3 3" xfId="38573"/>
    <cellStyle name="표준 3 4 3 4 2 3 4" xfId="8533"/>
    <cellStyle name="표준 3 4 3 4 2 3 4 2" xfId="25273"/>
    <cellStyle name="표준 3 4 3 4 2 3 4 3" xfId="41993"/>
    <cellStyle name="표준 3 4 3 4 2 3 5" xfId="11953"/>
    <cellStyle name="표준 3 4 3 4 2 3 5 2" xfId="28693"/>
    <cellStyle name="표준 3 4 3 4 2 3 5 3" xfId="45413"/>
    <cellStyle name="표준 3 4 3 4 2 3 6" xfId="15373"/>
    <cellStyle name="표준 3 4 3 4 2 3 6 2" xfId="32113"/>
    <cellStyle name="표준 3 4 3 4 2 3 6 3" xfId="48833"/>
    <cellStyle name="표준 3 4 3 4 2 3 7" xfId="18857"/>
    <cellStyle name="표준 3 4 3 4 2 3 8" xfId="35173"/>
    <cellStyle name="표준 3 4 3 4 2 4" xfId="2133"/>
    <cellStyle name="표준 3 4 3 4 2 4 2" xfId="5533"/>
    <cellStyle name="표준 3 4 3 4 2 4 2 2" xfId="22273"/>
    <cellStyle name="표준 3 4 3 4 2 4 2 3" xfId="38993"/>
    <cellStyle name="표준 3 4 3 4 2 4 3" xfId="8953"/>
    <cellStyle name="표준 3 4 3 4 2 4 3 2" xfId="25693"/>
    <cellStyle name="표준 3 4 3 4 2 4 3 3" xfId="42413"/>
    <cellStyle name="표준 3 4 3 4 2 4 4" xfId="12373"/>
    <cellStyle name="표준 3 4 3 4 2 4 4 2" xfId="29113"/>
    <cellStyle name="표준 3 4 3 4 2 4 4 3" xfId="45833"/>
    <cellStyle name="표준 3 4 3 4 2 4 5" xfId="15793"/>
    <cellStyle name="표준 3 4 3 4 2 4 5 2" xfId="32533"/>
    <cellStyle name="표준 3 4 3 4 2 4 5 3" xfId="49253"/>
    <cellStyle name="표준 3 4 3 4 2 4 6" xfId="19277"/>
    <cellStyle name="표준 3 4 3 4 2 4 7" xfId="35593"/>
    <cellStyle name="표준 3 4 3 4 2 5" xfId="3453"/>
    <cellStyle name="표준 3 4 3 4 2 5 2" xfId="6853"/>
    <cellStyle name="표준 3 4 3 4 2 5 2 2" xfId="23593"/>
    <cellStyle name="표준 3 4 3 4 2 5 2 3" xfId="40313"/>
    <cellStyle name="표준 3 4 3 4 2 5 3" xfId="10273"/>
    <cellStyle name="표준 3 4 3 4 2 5 3 2" xfId="27013"/>
    <cellStyle name="표준 3 4 3 4 2 5 3 3" xfId="43733"/>
    <cellStyle name="표준 3 4 3 4 2 5 4" xfId="13693"/>
    <cellStyle name="표준 3 4 3 4 2 5 4 2" xfId="30433"/>
    <cellStyle name="표준 3 4 3 4 2 5 4 3" xfId="47153"/>
    <cellStyle name="표준 3 4 3 4 2 5 5" xfId="17113"/>
    <cellStyle name="표준 3 4 3 4 2 5 5 2" xfId="33853"/>
    <cellStyle name="표준 3 4 3 4 2 5 5 3" xfId="50573"/>
    <cellStyle name="표준 3 4 3 4 2 5 6" xfId="20597"/>
    <cellStyle name="표준 3 4 3 4 2 5 7" xfId="36913"/>
    <cellStyle name="표준 3 4 3 4 2 6" xfId="4273"/>
    <cellStyle name="표준 3 4 3 4 2 6 2" xfId="7693"/>
    <cellStyle name="표준 3 4 3 4 2 6 2 2" xfId="24433"/>
    <cellStyle name="표준 3 4 3 4 2 6 2 3" xfId="41153"/>
    <cellStyle name="표준 3 4 3 4 2 6 3" xfId="11113"/>
    <cellStyle name="표준 3 4 3 4 2 6 3 2" xfId="27853"/>
    <cellStyle name="표준 3 4 3 4 2 6 3 3" xfId="44573"/>
    <cellStyle name="표준 3 4 3 4 2 6 4" xfId="14533"/>
    <cellStyle name="표준 3 4 3 4 2 6 4 2" xfId="31273"/>
    <cellStyle name="표준 3 4 3 4 2 6 4 3" xfId="47993"/>
    <cellStyle name="표준 3 4 3 4 2 6 5" xfId="18017"/>
    <cellStyle name="표준 3 4 3 4 2 6 6" xfId="37733"/>
    <cellStyle name="표준 3 4 3 4 2 7" xfId="3873"/>
    <cellStyle name="표준 3 4 3 4 2 7 2" xfId="21013"/>
    <cellStyle name="표준 3 4 3 4 2 7 3" xfId="37333"/>
    <cellStyle name="표준 3 4 3 4 2 8" xfId="7273"/>
    <cellStyle name="표준 3 4 3 4 2 8 2" xfId="24013"/>
    <cellStyle name="표준 3 4 3 4 2 8 3" xfId="40733"/>
    <cellStyle name="표준 3 4 3 4 2 9" xfId="10693"/>
    <cellStyle name="표준 3 4 3 4 2 9 2" xfId="27433"/>
    <cellStyle name="표준 3 4 3 4 2 9 3" xfId="44153"/>
    <cellStyle name="표준 3 4 3 4 3" xfId="1153"/>
    <cellStyle name="표준 3 4 3 4 3 2" xfId="2433"/>
    <cellStyle name="표준 3 4 3 4 3 2 2" xfId="5833"/>
    <cellStyle name="표준 3 4 3 4 3 2 2 2" xfId="22573"/>
    <cellStyle name="표준 3 4 3 4 3 2 2 3" xfId="39293"/>
    <cellStyle name="표준 3 4 3 4 3 2 3" xfId="9253"/>
    <cellStyle name="표준 3 4 3 4 3 2 3 2" xfId="25993"/>
    <cellStyle name="표준 3 4 3 4 3 2 3 3" xfId="42713"/>
    <cellStyle name="표준 3 4 3 4 3 2 4" xfId="12673"/>
    <cellStyle name="표준 3 4 3 4 3 2 4 2" xfId="29413"/>
    <cellStyle name="표준 3 4 3 4 3 2 4 3" xfId="46133"/>
    <cellStyle name="표준 3 4 3 4 3 2 5" xfId="16093"/>
    <cellStyle name="표준 3 4 3 4 3 2 5 2" xfId="32833"/>
    <cellStyle name="표준 3 4 3 4 3 2 5 3" xfId="49553"/>
    <cellStyle name="표준 3 4 3 4 3 2 6" xfId="19577"/>
    <cellStyle name="표준 3 4 3 4 3 2 7" xfId="35893"/>
    <cellStyle name="표준 3 4 3 4 3 3" xfId="4553"/>
    <cellStyle name="표준 3 4 3 4 3 3 2" xfId="21293"/>
    <cellStyle name="표준 3 4 3 4 3 3 3" xfId="38013"/>
    <cellStyle name="표준 3 4 3 4 3 4" xfId="7973"/>
    <cellStyle name="표준 3 4 3 4 3 4 2" xfId="24713"/>
    <cellStyle name="표준 3 4 3 4 3 4 3" xfId="41433"/>
    <cellStyle name="표준 3 4 3 4 3 5" xfId="11393"/>
    <cellStyle name="표준 3 4 3 4 3 5 2" xfId="28133"/>
    <cellStyle name="표준 3 4 3 4 3 5 3" xfId="44853"/>
    <cellStyle name="표준 3 4 3 4 3 6" xfId="14813"/>
    <cellStyle name="표준 3 4 3 4 3 6 2" xfId="31553"/>
    <cellStyle name="표준 3 4 3 4 3 6 3" xfId="48273"/>
    <cellStyle name="표준 3 4 3 4 3 7" xfId="18297"/>
    <cellStyle name="표준 3 4 3 4 3 8" xfId="34613"/>
    <cellStyle name="표준 3 4 3 4 4" xfId="1493"/>
    <cellStyle name="표준 3 4 3 4 4 2" xfId="2773"/>
    <cellStyle name="표준 3 4 3 4 4 2 2" xfId="6173"/>
    <cellStyle name="표준 3 4 3 4 4 2 2 2" xfId="22913"/>
    <cellStyle name="표준 3 4 3 4 4 2 2 3" xfId="39633"/>
    <cellStyle name="표준 3 4 3 4 4 2 3" xfId="9593"/>
    <cellStyle name="표준 3 4 3 4 4 2 3 2" xfId="26333"/>
    <cellStyle name="표준 3 4 3 4 4 2 3 3" xfId="43053"/>
    <cellStyle name="표준 3 4 3 4 4 2 4" xfId="13013"/>
    <cellStyle name="표준 3 4 3 4 4 2 4 2" xfId="29753"/>
    <cellStyle name="표준 3 4 3 4 4 2 4 3" xfId="46473"/>
    <cellStyle name="표준 3 4 3 4 4 2 5" xfId="16433"/>
    <cellStyle name="표준 3 4 3 4 4 2 5 2" xfId="33173"/>
    <cellStyle name="표준 3 4 3 4 4 2 5 3" xfId="49893"/>
    <cellStyle name="표준 3 4 3 4 4 2 6" xfId="19917"/>
    <cellStyle name="표준 3 4 3 4 4 2 7" xfId="36233"/>
    <cellStyle name="표준 3 4 3 4 4 3" xfId="4893"/>
    <cellStyle name="표준 3 4 3 4 4 3 2" xfId="21633"/>
    <cellStyle name="표준 3 4 3 4 4 3 3" xfId="38353"/>
    <cellStyle name="표준 3 4 3 4 4 4" xfId="8313"/>
    <cellStyle name="표준 3 4 3 4 4 4 2" xfId="25053"/>
    <cellStyle name="표준 3 4 3 4 4 4 3" xfId="41773"/>
    <cellStyle name="표준 3 4 3 4 4 5" xfId="11733"/>
    <cellStyle name="표준 3 4 3 4 4 5 2" xfId="28473"/>
    <cellStyle name="표준 3 4 3 4 4 5 3" xfId="45193"/>
    <cellStyle name="표준 3 4 3 4 4 6" xfId="15153"/>
    <cellStyle name="표준 3 4 3 4 4 6 2" xfId="31893"/>
    <cellStyle name="표준 3 4 3 4 4 6 3" xfId="48613"/>
    <cellStyle name="표준 3 4 3 4 4 7" xfId="18637"/>
    <cellStyle name="표준 3 4 3 4 4 8" xfId="34953"/>
    <cellStyle name="표준 3 4 3 4 5" xfId="1913"/>
    <cellStyle name="표준 3 4 3 4 5 2" xfId="5313"/>
    <cellStyle name="표준 3 4 3 4 5 2 2" xfId="22053"/>
    <cellStyle name="표준 3 4 3 4 5 2 3" xfId="38773"/>
    <cellStyle name="표준 3 4 3 4 5 3" xfId="8733"/>
    <cellStyle name="표준 3 4 3 4 5 3 2" xfId="25473"/>
    <cellStyle name="표준 3 4 3 4 5 3 3" xfId="42193"/>
    <cellStyle name="표준 3 4 3 4 5 4" xfId="12153"/>
    <cellStyle name="표준 3 4 3 4 5 4 2" xfId="28893"/>
    <cellStyle name="표준 3 4 3 4 5 4 3" xfId="45613"/>
    <cellStyle name="표준 3 4 3 4 5 5" xfId="15573"/>
    <cellStyle name="표준 3 4 3 4 5 5 2" xfId="32313"/>
    <cellStyle name="표준 3 4 3 4 5 5 3" xfId="49033"/>
    <cellStyle name="표준 3 4 3 4 5 6" xfId="19057"/>
    <cellStyle name="표준 3 4 3 4 5 7" xfId="35373"/>
    <cellStyle name="표준 3 4 3 4 6" xfId="3233"/>
    <cellStyle name="표준 3 4 3 4 6 2" xfId="6633"/>
    <cellStyle name="표준 3 4 3 4 6 2 2" xfId="23373"/>
    <cellStyle name="표준 3 4 3 4 6 2 3" xfId="40093"/>
    <cellStyle name="표준 3 4 3 4 6 3" xfId="10053"/>
    <cellStyle name="표준 3 4 3 4 6 3 2" xfId="26793"/>
    <cellStyle name="표준 3 4 3 4 6 3 3" xfId="43513"/>
    <cellStyle name="표준 3 4 3 4 6 4" xfId="13473"/>
    <cellStyle name="표준 3 4 3 4 6 4 2" xfId="30213"/>
    <cellStyle name="표준 3 4 3 4 6 4 3" xfId="46933"/>
    <cellStyle name="표준 3 4 3 4 6 5" xfId="16893"/>
    <cellStyle name="표준 3 4 3 4 6 5 2" xfId="33633"/>
    <cellStyle name="표준 3 4 3 4 6 5 3" xfId="50353"/>
    <cellStyle name="표준 3 4 3 4 6 6" xfId="20377"/>
    <cellStyle name="표준 3 4 3 4 6 7" xfId="36693"/>
    <cellStyle name="표준 3 4 3 4 7" xfId="4053"/>
    <cellStyle name="표준 3 4 3 4 7 2" xfId="7473"/>
    <cellStyle name="표준 3 4 3 4 7 2 2" xfId="24213"/>
    <cellStyle name="표준 3 4 3 4 7 2 3" xfId="40933"/>
    <cellStyle name="표준 3 4 3 4 7 3" xfId="10893"/>
    <cellStyle name="표준 3 4 3 4 7 3 2" xfId="27633"/>
    <cellStyle name="표준 3 4 3 4 7 3 3" xfId="44353"/>
    <cellStyle name="표준 3 4 3 4 7 4" xfId="14313"/>
    <cellStyle name="표준 3 4 3 4 7 4 2" xfId="31053"/>
    <cellStyle name="표준 3 4 3 4 7 4 3" xfId="47773"/>
    <cellStyle name="표준 3 4 3 4 7 5" xfId="17797"/>
    <cellStyle name="표준 3 4 3 4 7 6" xfId="37513"/>
    <cellStyle name="표준 3 4 3 4 8" xfId="3653"/>
    <cellStyle name="표준 3 4 3 4 8 2" xfId="20793"/>
    <cellStyle name="표준 3 4 3 4 8 3" xfId="37113"/>
    <cellStyle name="표준 3 4 3 4 9" xfId="7053"/>
    <cellStyle name="표준 3 4 3 4 9 2" xfId="23793"/>
    <cellStyle name="표준 3 4 3 4 9 3" xfId="40513"/>
    <cellStyle name="표준 3 4 3 5" xfId="646"/>
    <cellStyle name="표준 3 4 3 5 10" xfId="10493"/>
    <cellStyle name="표준 3 4 3 5 10 2" xfId="27233"/>
    <cellStyle name="표준 3 4 3 5 10 3" xfId="43953"/>
    <cellStyle name="표준 3 4 3 5 11" xfId="13913"/>
    <cellStyle name="표준 3 4 3 5 11 2" xfId="30653"/>
    <cellStyle name="표준 3 4 3 5 11 3" xfId="47373"/>
    <cellStyle name="표준 3 4 3 5 12" xfId="17397"/>
    <cellStyle name="표준 3 4 3 5 13" xfId="34133"/>
    <cellStyle name="표준 3 4 3 5 2" xfId="866"/>
    <cellStyle name="표준 3 4 3 5 2 10" xfId="14133"/>
    <cellStyle name="표준 3 4 3 5 2 10 2" xfId="30873"/>
    <cellStyle name="표준 3 4 3 5 2 10 3" xfId="47593"/>
    <cellStyle name="표준 3 4 3 5 2 11" xfId="17617"/>
    <cellStyle name="표준 3 4 3 5 2 12" xfId="34353"/>
    <cellStyle name="표준 3 4 3 5 2 2" xfId="1333"/>
    <cellStyle name="표준 3 4 3 5 2 2 2" xfId="2613"/>
    <cellStyle name="표준 3 4 3 5 2 2 2 2" xfId="6013"/>
    <cellStyle name="표준 3 4 3 5 2 2 2 2 2" xfId="22753"/>
    <cellStyle name="표준 3 4 3 5 2 2 2 2 3" xfId="39473"/>
    <cellStyle name="표준 3 4 3 5 2 2 2 3" xfId="9433"/>
    <cellStyle name="표준 3 4 3 5 2 2 2 3 2" xfId="26173"/>
    <cellStyle name="표준 3 4 3 5 2 2 2 3 3" xfId="42893"/>
    <cellStyle name="표준 3 4 3 5 2 2 2 4" xfId="12853"/>
    <cellStyle name="표준 3 4 3 5 2 2 2 4 2" xfId="29593"/>
    <cellStyle name="표준 3 4 3 5 2 2 2 4 3" xfId="46313"/>
    <cellStyle name="표준 3 4 3 5 2 2 2 5" xfId="16273"/>
    <cellStyle name="표준 3 4 3 5 2 2 2 5 2" xfId="33013"/>
    <cellStyle name="표준 3 4 3 5 2 2 2 5 3" xfId="49733"/>
    <cellStyle name="표준 3 4 3 5 2 2 2 6" xfId="19757"/>
    <cellStyle name="표준 3 4 3 5 2 2 2 7" xfId="36073"/>
    <cellStyle name="표준 3 4 3 5 2 2 3" xfId="4733"/>
    <cellStyle name="표준 3 4 3 5 2 2 3 2" xfId="21473"/>
    <cellStyle name="표준 3 4 3 5 2 2 3 3" xfId="38193"/>
    <cellStyle name="표준 3 4 3 5 2 2 4" xfId="8153"/>
    <cellStyle name="표준 3 4 3 5 2 2 4 2" xfId="24893"/>
    <cellStyle name="표준 3 4 3 5 2 2 4 3" xfId="41613"/>
    <cellStyle name="표준 3 4 3 5 2 2 5" xfId="11573"/>
    <cellStyle name="표준 3 4 3 5 2 2 5 2" xfId="28313"/>
    <cellStyle name="표준 3 4 3 5 2 2 5 3" xfId="45033"/>
    <cellStyle name="표준 3 4 3 5 2 2 6" xfId="14993"/>
    <cellStyle name="표준 3 4 3 5 2 2 6 2" xfId="31733"/>
    <cellStyle name="표준 3 4 3 5 2 2 6 3" xfId="48453"/>
    <cellStyle name="표준 3 4 3 5 2 2 7" xfId="18477"/>
    <cellStyle name="표준 3 4 3 5 2 2 8" xfId="34793"/>
    <cellStyle name="표준 3 4 3 5 2 3" xfId="1733"/>
    <cellStyle name="표준 3 4 3 5 2 3 2" xfId="3013"/>
    <cellStyle name="표준 3 4 3 5 2 3 2 2" xfId="6413"/>
    <cellStyle name="표준 3 4 3 5 2 3 2 2 2" xfId="23153"/>
    <cellStyle name="표준 3 4 3 5 2 3 2 2 3" xfId="39873"/>
    <cellStyle name="표준 3 4 3 5 2 3 2 3" xfId="9833"/>
    <cellStyle name="표준 3 4 3 5 2 3 2 3 2" xfId="26573"/>
    <cellStyle name="표준 3 4 3 5 2 3 2 3 3" xfId="43293"/>
    <cellStyle name="표준 3 4 3 5 2 3 2 4" xfId="13253"/>
    <cellStyle name="표준 3 4 3 5 2 3 2 4 2" xfId="29993"/>
    <cellStyle name="표준 3 4 3 5 2 3 2 4 3" xfId="46713"/>
    <cellStyle name="표준 3 4 3 5 2 3 2 5" xfId="16673"/>
    <cellStyle name="표준 3 4 3 5 2 3 2 5 2" xfId="33413"/>
    <cellStyle name="표준 3 4 3 5 2 3 2 5 3" xfId="50133"/>
    <cellStyle name="표준 3 4 3 5 2 3 2 6" xfId="20157"/>
    <cellStyle name="표준 3 4 3 5 2 3 2 7" xfId="36473"/>
    <cellStyle name="표준 3 4 3 5 2 3 3" xfId="5133"/>
    <cellStyle name="표준 3 4 3 5 2 3 3 2" xfId="21873"/>
    <cellStyle name="표준 3 4 3 5 2 3 3 3" xfId="38593"/>
    <cellStyle name="표준 3 4 3 5 2 3 4" xfId="8553"/>
    <cellStyle name="표준 3 4 3 5 2 3 4 2" xfId="25293"/>
    <cellStyle name="표준 3 4 3 5 2 3 4 3" xfId="42013"/>
    <cellStyle name="표준 3 4 3 5 2 3 5" xfId="11973"/>
    <cellStyle name="표준 3 4 3 5 2 3 5 2" xfId="28713"/>
    <cellStyle name="표준 3 4 3 5 2 3 5 3" xfId="45433"/>
    <cellStyle name="표준 3 4 3 5 2 3 6" xfId="15393"/>
    <cellStyle name="표준 3 4 3 5 2 3 6 2" xfId="32133"/>
    <cellStyle name="표준 3 4 3 5 2 3 6 3" xfId="48853"/>
    <cellStyle name="표준 3 4 3 5 2 3 7" xfId="18877"/>
    <cellStyle name="표준 3 4 3 5 2 3 8" xfId="35193"/>
    <cellStyle name="표준 3 4 3 5 2 4" xfId="2153"/>
    <cellStyle name="표준 3 4 3 5 2 4 2" xfId="5553"/>
    <cellStyle name="표준 3 4 3 5 2 4 2 2" xfId="22293"/>
    <cellStyle name="표준 3 4 3 5 2 4 2 3" xfId="39013"/>
    <cellStyle name="표준 3 4 3 5 2 4 3" xfId="8973"/>
    <cellStyle name="표준 3 4 3 5 2 4 3 2" xfId="25713"/>
    <cellStyle name="표준 3 4 3 5 2 4 3 3" xfId="42433"/>
    <cellStyle name="표준 3 4 3 5 2 4 4" xfId="12393"/>
    <cellStyle name="표준 3 4 3 5 2 4 4 2" xfId="29133"/>
    <cellStyle name="표준 3 4 3 5 2 4 4 3" xfId="45853"/>
    <cellStyle name="표준 3 4 3 5 2 4 5" xfId="15813"/>
    <cellStyle name="표준 3 4 3 5 2 4 5 2" xfId="32553"/>
    <cellStyle name="표준 3 4 3 5 2 4 5 3" xfId="49273"/>
    <cellStyle name="표준 3 4 3 5 2 4 6" xfId="19297"/>
    <cellStyle name="표준 3 4 3 5 2 4 7" xfId="35613"/>
    <cellStyle name="표준 3 4 3 5 2 5" xfId="3473"/>
    <cellStyle name="표준 3 4 3 5 2 5 2" xfId="6873"/>
    <cellStyle name="표준 3 4 3 5 2 5 2 2" xfId="23613"/>
    <cellStyle name="표준 3 4 3 5 2 5 2 3" xfId="40333"/>
    <cellStyle name="표준 3 4 3 5 2 5 3" xfId="10293"/>
    <cellStyle name="표준 3 4 3 5 2 5 3 2" xfId="27033"/>
    <cellStyle name="표준 3 4 3 5 2 5 3 3" xfId="43753"/>
    <cellStyle name="표준 3 4 3 5 2 5 4" xfId="13713"/>
    <cellStyle name="표준 3 4 3 5 2 5 4 2" xfId="30453"/>
    <cellStyle name="표준 3 4 3 5 2 5 4 3" xfId="47173"/>
    <cellStyle name="표준 3 4 3 5 2 5 5" xfId="17133"/>
    <cellStyle name="표준 3 4 3 5 2 5 5 2" xfId="33873"/>
    <cellStyle name="표준 3 4 3 5 2 5 5 3" xfId="50593"/>
    <cellStyle name="표준 3 4 3 5 2 5 6" xfId="20617"/>
    <cellStyle name="표준 3 4 3 5 2 5 7" xfId="36933"/>
    <cellStyle name="표준 3 4 3 5 2 6" xfId="4293"/>
    <cellStyle name="표준 3 4 3 5 2 6 2" xfId="7713"/>
    <cellStyle name="표준 3 4 3 5 2 6 2 2" xfId="24453"/>
    <cellStyle name="표준 3 4 3 5 2 6 2 3" xfId="41173"/>
    <cellStyle name="표준 3 4 3 5 2 6 3" xfId="11133"/>
    <cellStyle name="표준 3 4 3 5 2 6 3 2" xfId="27873"/>
    <cellStyle name="표준 3 4 3 5 2 6 3 3" xfId="44593"/>
    <cellStyle name="표준 3 4 3 5 2 6 4" xfId="14553"/>
    <cellStyle name="표준 3 4 3 5 2 6 4 2" xfId="31293"/>
    <cellStyle name="표준 3 4 3 5 2 6 4 3" xfId="48013"/>
    <cellStyle name="표준 3 4 3 5 2 6 5" xfId="18037"/>
    <cellStyle name="표준 3 4 3 5 2 6 6" xfId="37753"/>
    <cellStyle name="표준 3 4 3 5 2 7" xfId="3893"/>
    <cellStyle name="표준 3 4 3 5 2 7 2" xfId="21033"/>
    <cellStyle name="표준 3 4 3 5 2 7 3" xfId="37353"/>
    <cellStyle name="표준 3 4 3 5 2 8" xfId="7293"/>
    <cellStyle name="표준 3 4 3 5 2 8 2" xfId="24033"/>
    <cellStyle name="표준 3 4 3 5 2 8 3" xfId="40753"/>
    <cellStyle name="표준 3 4 3 5 2 9" xfId="10713"/>
    <cellStyle name="표준 3 4 3 5 2 9 2" xfId="27453"/>
    <cellStyle name="표준 3 4 3 5 2 9 3" xfId="44173"/>
    <cellStyle name="표준 3 4 3 5 3" xfId="1173"/>
    <cellStyle name="표준 3 4 3 5 3 2" xfId="2453"/>
    <cellStyle name="표준 3 4 3 5 3 2 2" xfId="5853"/>
    <cellStyle name="표준 3 4 3 5 3 2 2 2" xfId="22593"/>
    <cellStyle name="표준 3 4 3 5 3 2 2 3" xfId="39313"/>
    <cellStyle name="표준 3 4 3 5 3 2 3" xfId="9273"/>
    <cellStyle name="표준 3 4 3 5 3 2 3 2" xfId="26013"/>
    <cellStyle name="표준 3 4 3 5 3 2 3 3" xfId="42733"/>
    <cellStyle name="표준 3 4 3 5 3 2 4" xfId="12693"/>
    <cellStyle name="표준 3 4 3 5 3 2 4 2" xfId="29433"/>
    <cellStyle name="표준 3 4 3 5 3 2 4 3" xfId="46153"/>
    <cellStyle name="표준 3 4 3 5 3 2 5" xfId="16113"/>
    <cellStyle name="표준 3 4 3 5 3 2 5 2" xfId="32853"/>
    <cellStyle name="표준 3 4 3 5 3 2 5 3" xfId="49573"/>
    <cellStyle name="표준 3 4 3 5 3 2 6" xfId="19597"/>
    <cellStyle name="표준 3 4 3 5 3 2 7" xfId="35913"/>
    <cellStyle name="표준 3 4 3 5 3 3" xfId="4573"/>
    <cellStyle name="표준 3 4 3 5 3 3 2" xfId="21313"/>
    <cellStyle name="표준 3 4 3 5 3 3 3" xfId="38033"/>
    <cellStyle name="표준 3 4 3 5 3 4" xfId="7993"/>
    <cellStyle name="표준 3 4 3 5 3 4 2" xfId="24733"/>
    <cellStyle name="표준 3 4 3 5 3 4 3" xfId="41453"/>
    <cellStyle name="표준 3 4 3 5 3 5" xfId="11413"/>
    <cellStyle name="표준 3 4 3 5 3 5 2" xfId="28153"/>
    <cellStyle name="표준 3 4 3 5 3 5 3" xfId="44873"/>
    <cellStyle name="표준 3 4 3 5 3 6" xfId="14833"/>
    <cellStyle name="표준 3 4 3 5 3 6 2" xfId="31573"/>
    <cellStyle name="표준 3 4 3 5 3 6 3" xfId="48293"/>
    <cellStyle name="표준 3 4 3 5 3 7" xfId="18317"/>
    <cellStyle name="표준 3 4 3 5 3 8" xfId="34633"/>
    <cellStyle name="표준 3 4 3 5 4" xfId="1513"/>
    <cellStyle name="표준 3 4 3 5 4 2" xfId="2793"/>
    <cellStyle name="표준 3 4 3 5 4 2 2" xfId="6193"/>
    <cellStyle name="표준 3 4 3 5 4 2 2 2" xfId="22933"/>
    <cellStyle name="표준 3 4 3 5 4 2 2 3" xfId="39653"/>
    <cellStyle name="표준 3 4 3 5 4 2 3" xfId="9613"/>
    <cellStyle name="표준 3 4 3 5 4 2 3 2" xfId="26353"/>
    <cellStyle name="표준 3 4 3 5 4 2 3 3" xfId="43073"/>
    <cellStyle name="표준 3 4 3 5 4 2 4" xfId="13033"/>
    <cellStyle name="표준 3 4 3 5 4 2 4 2" xfId="29773"/>
    <cellStyle name="표준 3 4 3 5 4 2 4 3" xfId="46493"/>
    <cellStyle name="표준 3 4 3 5 4 2 5" xfId="16453"/>
    <cellStyle name="표준 3 4 3 5 4 2 5 2" xfId="33193"/>
    <cellStyle name="표준 3 4 3 5 4 2 5 3" xfId="49913"/>
    <cellStyle name="표준 3 4 3 5 4 2 6" xfId="19937"/>
    <cellStyle name="표준 3 4 3 5 4 2 7" xfId="36253"/>
    <cellStyle name="표준 3 4 3 5 4 3" xfId="4913"/>
    <cellStyle name="표준 3 4 3 5 4 3 2" xfId="21653"/>
    <cellStyle name="표준 3 4 3 5 4 3 3" xfId="38373"/>
    <cellStyle name="표준 3 4 3 5 4 4" xfId="8333"/>
    <cellStyle name="표준 3 4 3 5 4 4 2" xfId="25073"/>
    <cellStyle name="표준 3 4 3 5 4 4 3" xfId="41793"/>
    <cellStyle name="표준 3 4 3 5 4 5" xfId="11753"/>
    <cellStyle name="표준 3 4 3 5 4 5 2" xfId="28493"/>
    <cellStyle name="표준 3 4 3 5 4 5 3" xfId="45213"/>
    <cellStyle name="표준 3 4 3 5 4 6" xfId="15173"/>
    <cellStyle name="표준 3 4 3 5 4 6 2" xfId="31913"/>
    <cellStyle name="표준 3 4 3 5 4 6 3" xfId="48633"/>
    <cellStyle name="표준 3 4 3 5 4 7" xfId="18657"/>
    <cellStyle name="표준 3 4 3 5 4 8" xfId="34973"/>
    <cellStyle name="표준 3 4 3 5 5" xfId="1933"/>
    <cellStyle name="표준 3 4 3 5 5 2" xfId="5333"/>
    <cellStyle name="표준 3 4 3 5 5 2 2" xfId="22073"/>
    <cellStyle name="표준 3 4 3 5 5 2 3" xfId="38793"/>
    <cellStyle name="표준 3 4 3 5 5 3" xfId="8753"/>
    <cellStyle name="표준 3 4 3 5 5 3 2" xfId="25493"/>
    <cellStyle name="표준 3 4 3 5 5 3 3" xfId="42213"/>
    <cellStyle name="표준 3 4 3 5 5 4" xfId="12173"/>
    <cellStyle name="표준 3 4 3 5 5 4 2" xfId="28913"/>
    <cellStyle name="표준 3 4 3 5 5 4 3" xfId="45633"/>
    <cellStyle name="표준 3 4 3 5 5 5" xfId="15593"/>
    <cellStyle name="표준 3 4 3 5 5 5 2" xfId="32333"/>
    <cellStyle name="표준 3 4 3 5 5 5 3" xfId="49053"/>
    <cellStyle name="표준 3 4 3 5 5 6" xfId="19077"/>
    <cellStyle name="표준 3 4 3 5 5 7" xfId="35393"/>
    <cellStyle name="표준 3 4 3 5 6" xfId="3253"/>
    <cellStyle name="표준 3 4 3 5 6 2" xfId="6653"/>
    <cellStyle name="표준 3 4 3 5 6 2 2" xfId="23393"/>
    <cellStyle name="표준 3 4 3 5 6 2 3" xfId="40113"/>
    <cellStyle name="표준 3 4 3 5 6 3" xfId="10073"/>
    <cellStyle name="표준 3 4 3 5 6 3 2" xfId="26813"/>
    <cellStyle name="표준 3 4 3 5 6 3 3" xfId="43533"/>
    <cellStyle name="표준 3 4 3 5 6 4" xfId="13493"/>
    <cellStyle name="표준 3 4 3 5 6 4 2" xfId="30233"/>
    <cellStyle name="표준 3 4 3 5 6 4 3" xfId="46953"/>
    <cellStyle name="표준 3 4 3 5 6 5" xfId="16913"/>
    <cellStyle name="표준 3 4 3 5 6 5 2" xfId="33653"/>
    <cellStyle name="표준 3 4 3 5 6 5 3" xfId="50373"/>
    <cellStyle name="표준 3 4 3 5 6 6" xfId="20397"/>
    <cellStyle name="표준 3 4 3 5 6 7" xfId="36713"/>
    <cellStyle name="표준 3 4 3 5 7" xfId="4073"/>
    <cellStyle name="표준 3 4 3 5 7 2" xfId="7493"/>
    <cellStyle name="표준 3 4 3 5 7 2 2" xfId="24233"/>
    <cellStyle name="표준 3 4 3 5 7 2 3" xfId="40953"/>
    <cellStyle name="표준 3 4 3 5 7 3" xfId="10913"/>
    <cellStyle name="표준 3 4 3 5 7 3 2" xfId="27653"/>
    <cellStyle name="표준 3 4 3 5 7 3 3" xfId="44373"/>
    <cellStyle name="표준 3 4 3 5 7 4" xfId="14333"/>
    <cellStyle name="표준 3 4 3 5 7 4 2" xfId="31073"/>
    <cellStyle name="표준 3 4 3 5 7 4 3" xfId="47793"/>
    <cellStyle name="표준 3 4 3 5 7 5" xfId="17817"/>
    <cellStyle name="표준 3 4 3 5 7 6" xfId="37533"/>
    <cellStyle name="표준 3 4 3 5 8" xfId="3673"/>
    <cellStyle name="표준 3 4 3 5 8 2" xfId="20813"/>
    <cellStyle name="표준 3 4 3 5 8 3" xfId="37133"/>
    <cellStyle name="표준 3 4 3 5 9" xfId="7073"/>
    <cellStyle name="표준 3 4 3 5 9 2" xfId="23813"/>
    <cellStyle name="표준 3 4 3 5 9 3" xfId="40533"/>
    <cellStyle name="표준 3 4 3 6" xfId="666"/>
    <cellStyle name="표준 3 4 3 6 10" xfId="10513"/>
    <cellStyle name="표준 3 4 3 6 10 2" xfId="27253"/>
    <cellStyle name="표준 3 4 3 6 10 3" xfId="43973"/>
    <cellStyle name="표준 3 4 3 6 11" xfId="13933"/>
    <cellStyle name="표준 3 4 3 6 11 2" xfId="30673"/>
    <cellStyle name="표준 3 4 3 6 11 3" xfId="47393"/>
    <cellStyle name="표준 3 4 3 6 12" xfId="17417"/>
    <cellStyle name="표준 3 4 3 6 13" xfId="34153"/>
    <cellStyle name="표준 3 4 3 6 2" xfId="886"/>
    <cellStyle name="표준 3 4 3 6 2 10" xfId="14153"/>
    <cellStyle name="표준 3 4 3 6 2 10 2" xfId="30893"/>
    <cellStyle name="표준 3 4 3 6 2 10 3" xfId="47613"/>
    <cellStyle name="표준 3 4 3 6 2 11" xfId="17637"/>
    <cellStyle name="표준 3 4 3 6 2 12" xfId="34373"/>
    <cellStyle name="표준 3 4 3 6 2 2" xfId="1353"/>
    <cellStyle name="표준 3 4 3 6 2 2 2" xfId="2633"/>
    <cellStyle name="표준 3 4 3 6 2 2 2 2" xfId="6033"/>
    <cellStyle name="표준 3 4 3 6 2 2 2 2 2" xfId="22773"/>
    <cellStyle name="표준 3 4 3 6 2 2 2 2 3" xfId="39493"/>
    <cellStyle name="표준 3 4 3 6 2 2 2 3" xfId="9453"/>
    <cellStyle name="표준 3 4 3 6 2 2 2 3 2" xfId="26193"/>
    <cellStyle name="표준 3 4 3 6 2 2 2 3 3" xfId="42913"/>
    <cellStyle name="표준 3 4 3 6 2 2 2 4" xfId="12873"/>
    <cellStyle name="표준 3 4 3 6 2 2 2 4 2" xfId="29613"/>
    <cellStyle name="표준 3 4 3 6 2 2 2 4 3" xfId="46333"/>
    <cellStyle name="표준 3 4 3 6 2 2 2 5" xfId="16293"/>
    <cellStyle name="표준 3 4 3 6 2 2 2 5 2" xfId="33033"/>
    <cellStyle name="표준 3 4 3 6 2 2 2 5 3" xfId="49753"/>
    <cellStyle name="표준 3 4 3 6 2 2 2 6" xfId="19777"/>
    <cellStyle name="표준 3 4 3 6 2 2 2 7" xfId="36093"/>
    <cellStyle name="표준 3 4 3 6 2 2 3" xfId="4753"/>
    <cellStyle name="표준 3 4 3 6 2 2 3 2" xfId="21493"/>
    <cellStyle name="표준 3 4 3 6 2 2 3 3" xfId="38213"/>
    <cellStyle name="표준 3 4 3 6 2 2 4" xfId="8173"/>
    <cellStyle name="표준 3 4 3 6 2 2 4 2" xfId="24913"/>
    <cellStyle name="표준 3 4 3 6 2 2 4 3" xfId="41633"/>
    <cellStyle name="표준 3 4 3 6 2 2 5" xfId="11593"/>
    <cellStyle name="표준 3 4 3 6 2 2 5 2" xfId="28333"/>
    <cellStyle name="표준 3 4 3 6 2 2 5 3" xfId="45053"/>
    <cellStyle name="표준 3 4 3 6 2 2 6" xfId="15013"/>
    <cellStyle name="표준 3 4 3 6 2 2 6 2" xfId="31753"/>
    <cellStyle name="표준 3 4 3 6 2 2 6 3" xfId="48473"/>
    <cellStyle name="표준 3 4 3 6 2 2 7" xfId="18497"/>
    <cellStyle name="표준 3 4 3 6 2 2 8" xfId="34813"/>
    <cellStyle name="표준 3 4 3 6 2 3" xfId="1753"/>
    <cellStyle name="표준 3 4 3 6 2 3 2" xfId="3033"/>
    <cellStyle name="표준 3 4 3 6 2 3 2 2" xfId="6433"/>
    <cellStyle name="표준 3 4 3 6 2 3 2 2 2" xfId="23173"/>
    <cellStyle name="표준 3 4 3 6 2 3 2 2 3" xfId="39893"/>
    <cellStyle name="표준 3 4 3 6 2 3 2 3" xfId="9853"/>
    <cellStyle name="표준 3 4 3 6 2 3 2 3 2" xfId="26593"/>
    <cellStyle name="표준 3 4 3 6 2 3 2 3 3" xfId="43313"/>
    <cellStyle name="표준 3 4 3 6 2 3 2 4" xfId="13273"/>
    <cellStyle name="표준 3 4 3 6 2 3 2 4 2" xfId="30013"/>
    <cellStyle name="표준 3 4 3 6 2 3 2 4 3" xfId="46733"/>
    <cellStyle name="표준 3 4 3 6 2 3 2 5" xfId="16693"/>
    <cellStyle name="표준 3 4 3 6 2 3 2 5 2" xfId="33433"/>
    <cellStyle name="표준 3 4 3 6 2 3 2 5 3" xfId="50153"/>
    <cellStyle name="표준 3 4 3 6 2 3 2 6" xfId="20177"/>
    <cellStyle name="표준 3 4 3 6 2 3 2 7" xfId="36493"/>
    <cellStyle name="표준 3 4 3 6 2 3 3" xfId="5153"/>
    <cellStyle name="표준 3 4 3 6 2 3 3 2" xfId="21893"/>
    <cellStyle name="표준 3 4 3 6 2 3 3 3" xfId="38613"/>
    <cellStyle name="표준 3 4 3 6 2 3 4" xfId="8573"/>
    <cellStyle name="표준 3 4 3 6 2 3 4 2" xfId="25313"/>
    <cellStyle name="표준 3 4 3 6 2 3 4 3" xfId="42033"/>
    <cellStyle name="표준 3 4 3 6 2 3 5" xfId="11993"/>
    <cellStyle name="표준 3 4 3 6 2 3 5 2" xfId="28733"/>
    <cellStyle name="표준 3 4 3 6 2 3 5 3" xfId="45453"/>
    <cellStyle name="표준 3 4 3 6 2 3 6" xfId="15413"/>
    <cellStyle name="표준 3 4 3 6 2 3 6 2" xfId="32153"/>
    <cellStyle name="표준 3 4 3 6 2 3 6 3" xfId="48873"/>
    <cellStyle name="표준 3 4 3 6 2 3 7" xfId="18897"/>
    <cellStyle name="표준 3 4 3 6 2 3 8" xfId="35213"/>
    <cellStyle name="표준 3 4 3 6 2 4" xfId="2173"/>
    <cellStyle name="표준 3 4 3 6 2 4 2" xfId="5573"/>
    <cellStyle name="표준 3 4 3 6 2 4 2 2" xfId="22313"/>
    <cellStyle name="표준 3 4 3 6 2 4 2 3" xfId="39033"/>
    <cellStyle name="표준 3 4 3 6 2 4 3" xfId="8993"/>
    <cellStyle name="표준 3 4 3 6 2 4 3 2" xfId="25733"/>
    <cellStyle name="표준 3 4 3 6 2 4 3 3" xfId="42453"/>
    <cellStyle name="표준 3 4 3 6 2 4 4" xfId="12413"/>
    <cellStyle name="표준 3 4 3 6 2 4 4 2" xfId="29153"/>
    <cellStyle name="표준 3 4 3 6 2 4 4 3" xfId="45873"/>
    <cellStyle name="표준 3 4 3 6 2 4 5" xfId="15833"/>
    <cellStyle name="표준 3 4 3 6 2 4 5 2" xfId="32573"/>
    <cellStyle name="표준 3 4 3 6 2 4 5 3" xfId="49293"/>
    <cellStyle name="표준 3 4 3 6 2 4 6" xfId="19317"/>
    <cellStyle name="표준 3 4 3 6 2 4 7" xfId="35633"/>
    <cellStyle name="표준 3 4 3 6 2 5" xfId="3493"/>
    <cellStyle name="표준 3 4 3 6 2 5 2" xfId="6893"/>
    <cellStyle name="표준 3 4 3 6 2 5 2 2" xfId="23633"/>
    <cellStyle name="표준 3 4 3 6 2 5 2 3" xfId="40353"/>
    <cellStyle name="표준 3 4 3 6 2 5 3" xfId="10313"/>
    <cellStyle name="표준 3 4 3 6 2 5 3 2" xfId="27053"/>
    <cellStyle name="표준 3 4 3 6 2 5 3 3" xfId="43773"/>
    <cellStyle name="표준 3 4 3 6 2 5 4" xfId="13733"/>
    <cellStyle name="표준 3 4 3 6 2 5 4 2" xfId="30473"/>
    <cellStyle name="표준 3 4 3 6 2 5 4 3" xfId="47193"/>
    <cellStyle name="표준 3 4 3 6 2 5 5" xfId="17153"/>
    <cellStyle name="표준 3 4 3 6 2 5 5 2" xfId="33893"/>
    <cellStyle name="표준 3 4 3 6 2 5 5 3" xfId="50613"/>
    <cellStyle name="표준 3 4 3 6 2 5 6" xfId="20637"/>
    <cellStyle name="표준 3 4 3 6 2 5 7" xfId="36953"/>
    <cellStyle name="표준 3 4 3 6 2 6" xfId="4313"/>
    <cellStyle name="표준 3 4 3 6 2 6 2" xfId="7733"/>
    <cellStyle name="표준 3 4 3 6 2 6 2 2" xfId="24473"/>
    <cellStyle name="표준 3 4 3 6 2 6 2 3" xfId="41193"/>
    <cellStyle name="표준 3 4 3 6 2 6 3" xfId="11153"/>
    <cellStyle name="표준 3 4 3 6 2 6 3 2" xfId="27893"/>
    <cellStyle name="표준 3 4 3 6 2 6 3 3" xfId="44613"/>
    <cellStyle name="표준 3 4 3 6 2 6 4" xfId="14573"/>
    <cellStyle name="표준 3 4 3 6 2 6 4 2" xfId="31313"/>
    <cellStyle name="표준 3 4 3 6 2 6 4 3" xfId="48033"/>
    <cellStyle name="표준 3 4 3 6 2 6 5" xfId="18057"/>
    <cellStyle name="표준 3 4 3 6 2 6 6" xfId="37773"/>
    <cellStyle name="표준 3 4 3 6 2 7" xfId="3913"/>
    <cellStyle name="표준 3 4 3 6 2 7 2" xfId="21053"/>
    <cellStyle name="표준 3 4 3 6 2 7 3" xfId="37373"/>
    <cellStyle name="표준 3 4 3 6 2 8" xfId="7313"/>
    <cellStyle name="표준 3 4 3 6 2 8 2" xfId="24053"/>
    <cellStyle name="표준 3 4 3 6 2 8 3" xfId="40773"/>
    <cellStyle name="표준 3 4 3 6 2 9" xfId="10733"/>
    <cellStyle name="표준 3 4 3 6 2 9 2" xfId="27473"/>
    <cellStyle name="표준 3 4 3 6 2 9 3" xfId="44193"/>
    <cellStyle name="표준 3 4 3 6 3" xfId="1193"/>
    <cellStyle name="표준 3 4 3 6 3 2" xfId="2473"/>
    <cellStyle name="표준 3 4 3 6 3 2 2" xfId="5873"/>
    <cellStyle name="표준 3 4 3 6 3 2 2 2" xfId="22613"/>
    <cellStyle name="표준 3 4 3 6 3 2 2 3" xfId="39333"/>
    <cellStyle name="표준 3 4 3 6 3 2 3" xfId="9293"/>
    <cellStyle name="표준 3 4 3 6 3 2 3 2" xfId="26033"/>
    <cellStyle name="표준 3 4 3 6 3 2 3 3" xfId="42753"/>
    <cellStyle name="표준 3 4 3 6 3 2 4" xfId="12713"/>
    <cellStyle name="표준 3 4 3 6 3 2 4 2" xfId="29453"/>
    <cellStyle name="표준 3 4 3 6 3 2 4 3" xfId="46173"/>
    <cellStyle name="표준 3 4 3 6 3 2 5" xfId="16133"/>
    <cellStyle name="표준 3 4 3 6 3 2 5 2" xfId="32873"/>
    <cellStyle name="표준 3 4 3 6 3 2 5 3" xfId="49593"/>
    <cellStyle name="표준 3 4 3 6 3 2 6" xfId="19617"/>
    <cellStyle name="표준 3 4 3 6 3 2 7" xfId="35933"/>
    <cellStyle name="표준 3 4 3 6 3 3" xfId="4593"/>
    <cellStyle name="표준 3 4 3 6 3 3 2" xfId="21333"/>
    <cellStyle name="표준 3 4 3 6 3 3 3" xfId="38053"/>
    <cellStyle name="표준 3 4 3 6 3 4" xfId="8013"/>
    <cellStyle name="표준 3 4 3 6 3 4 2" xfId="24753"/>
    <cellStyle name="표준 3 4 3 6 3 4 3" xfId="41473"/>
    <cellStyle name="표준 3 4 3 6 3 5" xfId="11433"/>
    <cellStyle name="표준 3 4 3 6 3 5 2" xfId="28173"/>
    <cellStyle name="표준 3 4 3 6 3 5 3" xfId="44893"/>
    <cellStyle name="표준 3 4 3 6 3 6" xfId="14853"/>
    <cellStyle name="표준 3 4 3 6 3 6 2" xfId="31593"/>
    <cellStyle name="표준 3 4 3 6 3 6 3" xfId="48313"/>
    <cellStyle name="표준 3 4 3 6 3 7" xfId="18337"/>
    <cellStyle name="표준 3 4 3 6 3 8" xfId="34653"/>
    <cellStyle name="표준 3 4 3 6 4" xfId="1533"/>
    <cellStyle name="표준 3 4 3 6 4 2" xfId="2813"/>
    <cellStyle name="표준 3 4 3 6 4 2 2" xfId="6213"/>
    <cellStyle name="표준 3 4 3 6 4 2 2 2" xfId="22953"/>
    <cellStyle name="표준 3 4 3 6 4 2 2 3" xfId="39673"/>
    <cellStyle name="표준 3 4 3 6 4 2 3" xfId="9633"/>
    <cellStyle name="표준 3 4 3 6 4 2 3 2" xfId="26373"/>
    <cellStyle name="표준 3 4 3 6 4 2 3 3" xfId="43093"/>
    <cellStyle name="표준 3 4 3 6 4 2 4" xfId="13053"/>
    <cellStyle name="표준 3 4 3 6 4 2 4 2" xfId="29793"/>
    <cellStyle name="표준 3 4 3 6 4 2 4 3" xfId="46513"/>
    <cellStyle name="표준 3 4 3 6 4 2 5" xfId="16473"/>
    <cellStyle name="표준 3 4 3 6 4 2 5 2" xfId="33213"/>
    <cellStyle name="표준 3 4 3 6 4 2 5 3" xfId="49933"/>
    <cellStyle name="표준 3 4 3 6 4 2 6" xfId="19957"/>
    <cellStyle name="표준 3 4 3 6 4 2 7" xfId="36273"/>
    <cellStyle name="표준 3 4 3 6 4 3" xfId="4933"/>
    <cellStyle name="표준 3 4 3 6 4 3 2" xfId="21673"/>
    <cellStyle name="표준 3 4 3 6 4 3 3" xfId="38393"/>
    <cellStyle name="표준 3 4 3 6 4 4" xfId="8353"/>
    <cellStyle name="표준 3 4 3 6 4 4 2" xfId="25093"/>
    <cellStyle name="표준 3 4 3 6 4 4 3" xfId="41813"/>
    <cellStyle name="표준 3 4 3 6 4 5" xfId="11773"/>
    <cellStyle name="표준 3 4 3 6 4 5 2" xfId="28513"/>
    <cellStyle name="표준 3 4 3 6 4 5 3" xfId="45233"/>
    <cellStyle name="표준 3 4 3 6 4 6" xfId="15193"/>
    <cellStyle name="표준 3 4 3 6 4 6 2" xfId="31933"/>
    <cellStyle name="표준 3 4 3 6 4 6 3" xfId="48653"/>
    <cellStyle name="표준 3 4 3 6 4 7" xfId="18677"/>
    <cellStyle name="표준 3 4 3 6 4 8" xfId="34993"/>
    <cellStyle name="표준 3 4 3 6 5" xfId="1953"/>
    <cellStyle name="표준 3 4 3 6 5 2" xfId="5353"/>
    <cellStyle name="표준 3 4 3 6 5 2 2" xfId="22093"/>
    <cellStyle name="표준 3 4 3 6 5 2 3" xfId="38813"/>
    <cellStyle name="표준 3 4 3 6 5 3" xfId="8773"/>
    <cellStyle name="표준 3 4 3 6 5 3 2" xfId="25513"/>
    <cellStyle name="표준 3 4 3 6 5 3 3" xfId="42233"/>
    <cellStyle name="표준 3 4 3 6 5 4" xfId="12193"/>
    <cellStyle name="표준 3 4 3 6 5 4 2" xfId="28933"/>
    <cellStyle name="표준 3 4 3 6 5 4 3" xfId="45653"/>
    <cellStyle name="표준 3 4 3 6 5 5" xfId="15613"/>
    <cellStyle name="표준 3 4 3 6 5 5 2" xfId="32353"/>
    <cellStyle name="표준 3 4 3 6 5 5 3" xfId="49073"/>
    <cellStyle name="표준 3 4 3 6 5 6" xfId="19097"/>
    <cellStyle name="표준 3 4 3 6 5 7" xfId="35413"/>
    <cellStyle name="표준 3 4 3 6 6" xfId="3273"/>
    <cellStyle name="표준 3 4 3 6 6 2" xfId="6673"/>
    <cellStyle name="표준 3 4 3 6 6 2 2" xfId="23413"/>
    <cellStyle name="표준 3 4 3 6 6 2 3" xfId="40133"/>
    <cellStyle name="표준 3 4 3 6 6 3" xfId="10093"/>
    <cellStyle name="표준 3 4 3 6 6 3 2" xfId="26833"/>
    <cellStyle name="표준 3 4 3 6 6 3 3" xfId="43553"/>
    <cellStyle name="표준 3 4 3 6 6 4" xfId="13513"/>
    <cellStyle name="표준 3 4 3 6 6 4 2" xfId="30253"/>
    <cellStyle name="표준 3 4 3 6 6 4 3" xfId="46973"/>
    <cellStyle name="표준 3 4 3 6 6 5" xfId="16933"/>
    <cellStyle name="표준 3 4 3 6 6 5 2" xfId="33673"/>
    <cellStyle name="표준 3 4 3 6 6 5 3" xfId="50393"/>
    <cellStyle name="표준 3 4 3 6 6 6" xfId="20417"/>
    <cellStyle name="표준 3 4 3 6 6 7" xfId="36733"/>
    <cellStyle name="표준 3 4 3 6 7" xfId="4093"/>
    <cellStyle name="표준 3 4 3 6 7 2" xfId="7513"/>
    <cellStyle name="표준 3 4 3 6 7 2 2" xfId="24253"/>
    <cellStyle name="표준 3 4 3 6 7 2 3" xfId="40973"/>
    <cellStyle name="표준 3 4 3 6 7 3" xfId="10933"/>
    <cellStyle name="표준 3 4 3 6 7 3 2" xfId="27673"/>
    <cellStyle name="표준 3 4 3 6 7 3 3" xfId="44393"/>
    <cellStyle name="표준 3 4 3 6 7 4" xfId="14353"/>
    <cellStyle name="표준 3 4 3 6 7 4 2" xfId="31093"/>
    <cellStyle name="표준 3 4 3 6 7 4 3" xfId="47813"/>
    <cellStyle name="표준 3 4 3 6 7 5" xfId="17837"/>
    <cellStyle name="표준 3 4 3 6 7 6" xfId="37553"/>
    <cellStyle name="표준 3 4 3 6 8" xfId="3693"/>
    <cellStyle name="표준 3 4 3 6 8 2" xfId="20833"/>
    <cellStyle name="표준 3 4 3 6 8 3" xfId="37153"/>
    <cellStyle name="표준 3 4 3 6 9" xfId="7093"/>
    <cellStyle name="표준 3 4 3 6 9 2" xfId="23833"/>
    <cellStyle name="표준 3 4 3 6 9 3" xfId="40553"/>
    <cellStyle name="표준 3 4 3 7" xfId="706"/>
    <cellStyle name="표준 3 4 3 7 10" xfId="10553"/>
    <cellStyle name="표준 3 4 3 7 10 2" xfId="27293"/>
    <cellStyle name="표준 3 4 3 7 10 3" xfId="44013"/>
    <cellStyle name="표준 3 4 3 7 11" xfId="13973"/>
    <cellStyle name="표준 3 4 3 7 11 2" xfId="30713"/>
    <cellStyle name="표준 3 4 3 7 11 3" xfId="47433"/>
    <cellStyle name="표준 3 4 3 7 12" xfId="17457"/>
    <cellStyle name="표준 3 4 3 7 13" xfId="34193"/>
    <cellStyle name="표준 3 4 3 7 2" xfId="926"/>
    <cellStyle name="표준 3 4 3 7 2 10" xfId="14193"/>
    <cellStyle name="표준 3 4 3 7 2 10 2" xfId="30933"/>
    <cellStyle name="표준 3 4 3 7 2 10 3" xfId="47653"/>
    <cellStyle name="표준 3 4 3 7 2 11" xfId="17677"/>
    <cellStyle name="표준 3 4 3 7 2 12" xfId="34413"/>
    <cellStyle name="표준 3 4 3 7 2 2" xfId="1393"/>
    <cellStyle name="표준 3 4 3 7 2 2 2" xfId="2673"/>
    <cellStyle name="표준 3 4 3 7 2 2 2 2" xfId="6073"/>
    <cellStyle name="표준 3 4 3 7 2 2 2 2 2" xfId="22813"/>
    <cellStyle name="표준 3 4 3 7 2 2 2 2 3" xfId="39533"/>
    <cellStyle name="표준 3 4 3 7 2 2 2 3" xfId="9493"/>
    <cellStyle name="표준 3 4 3 7 2 2 2 3 2" xfId="26233"/>
    <cellStyle name="표준 3 4 3 7 2 2 2 3 3" xfId="42953"/>
    <cellStyle name="표준 3 4 3 7 2 2 2 4" xfId="12913"/>
    <cellStyle name="표준 3 4 3 7 2 2 2 4 2" xfId="29653"/>
    <cellStyle name="표준 3 4 3 7 2 2 2 4 3" xfId="46373"/>
    <cellStyle name="표준 3 4 3 7 2 2 2 5" xfId="16333"/>
    <cellStyle name="표준 3 4 3 7 2 2 2 5 2" xfId="33073"/>
    <cellStyle name="표준 3 4 3 7 2 2 2 5 3" xfId="49793"/>
    <cellStyle name="표준 3 4 3 7 2 2 2 6" xfId="19817"/>
    <cellStyle name="표준 3 4 3 7 2 2 2 7" xfId="36133"/>
    <cellStyle name="표준 3 4 3 7 2 2 3" xfId="4793"/>
    <cellStyle name="표준 3 4 3 7 2 2 3 2" xfId="21533"/>
    <cellStyle name="표준 3 4 3 7 2 2 3 3" xfId="38253"/>
    <cellStyle name="표준 3 4 3 7 2 2 4" xfId="8213"/>
    <cellStyle name="표준 3 4 3 7 2 2 4 2" xfId="24953"/>
    <cellStyle name="표준 3 4 3 7 2 2 4 3" xfId="41673"/>
    <cellStyle name="표준 3 4 3 7 2 2 5" xfId="11633"/>
    <cellStyle name="표준 3 4 3 7 2 2 5 2" xfId="28373"/>
    <cellStyle name="표준 3 4 3 7 2 2 5 3" xfId="45093"/>
    <cellStyle name="표준 3 4 3 7 2 2 6" xfId="15053"/>
    <cellStyle name="표준 3 4 3 7 2 2 6 2" xfId="31793"/>
    <cellStyle name="표준 3 4 3 7 2 2 6 3" xfId="48513"/>
    <cellStyle name="표준 3 4 3 7 2 2 7" xfId="18537"/>
    <cellStyle name="표준 3 4 3 7 2 2 8" xfId="34853"/>
    <cellStyle name="표준 3 4 3 7 2 3" xfId="1793"/>
    <cellStyle name="표준 3 4 3 7 2 3 2" xfId="3073"/>
    <cellStyle name="표준 3 4 3 7 2 3 2 2" xfId="6473"/>
    <cellStyle name="표준 3 4 3 7 2 3 2 2 2" xfId="23213"/>
    <cellStyle name="표준 3 4 3 7 2 3 2 2 3" xfId="39933"/>
    <cellStyle name="표준 3 4 3 7 2 3 2 3" xfId="9893"/>
    <cellStyle name="표준 3 4 3 7 2 3 2 3 2" xfId="26633"/>
    <cellStyle name="표준 3 4 3 7 2 3 2 3 3" xfId="43353"/>
    <cellStyle name="표준 3 4 3 7 2 3 2 4" xfId="13313"/>
    <cellStyle name="표준 3 4 3 7 2 3 2 4 2" xfId="30053"/>
    <cellStyle name="표준 3 4 3 7 2 3 2 4 3" xfId="46773"/>
    <cellStyle name="표준 3 4 3 7 2 3 2 5" xfId="16733"/>
    <cellStyle name="표준 3 4 3 7 2 3 2 5 2" xfId="33473"/>
    <cellStyle name="표준 3 4 3 7 2 3 2 5 3" xfId="50193"/>
    <cellStyle name="표준 3 4 3 7 2 3 2 6" xfId="20217"/>
    <cellStyle name="표준 3 4 3 7 2 3 2 7" xfId="36533"/>
    <cellStyle name="표준 3 4 3 7 2 3 3" xfId="5193"/>
    <cellStyle name="표준 3 4 3 7 2 3 3 2" xfId="21933"/>
    <cellStyle name="표준 3 4 3 7 2 3 3 3" xfId="38653"/>
    <cellStyle name="표준 3 4 3 7 2 3 4" xfId="8613"/>
    <cellStyle name="표준 3 4 3 7 2 3 4 2" xfId="25353"/>
    <cellStyle name="표준 3 4 3 7 2 3 4 3" xfId="42073"/>
    <cellStyle name="표준 3 4 3 7 2 3 5" xfId="12033"/>
    <cellStyle name="표준 3 4 3 7 2 3 5 2" xfId="28773"/>
    <cellStyle name="표준 3 4 3 7 2 3 5 3" xfId="45493"/>
    <cellStyle name="표준 3 4 3 7 2 3 6" xfId="15453"/>
    <cellStyle name="표준 3 4 3 7 2 3 6 2" xfId="32193"/>
    <cellStyle name="표준 3 4 3 7 2 3 6 3" xfId="48913"/>
    <cellStyle name="표준 3 4 3 7 2 3 7" xfId="18937"/>
    <cellStyle name="표준 3 4 3 7 2 3 8" xfId="35253"/>
    <cellStyle name="표준 3 4 3 7 2 4" xfId="2213"/>
    <cellStyle name="표준 3 4 3 7 2 4 2" xfId="5613"/>
    <cellStyle name="표준 3 4 3 7 2 4 2 2" xfId="22353"/>
    <cellStyle name="표준 3 4 3 7 2 4 2 3" xfId="39073"/>
    <cellStyle name="표준 3 4 3 7 2 4 3" xfId="9033"/>
    <cellStyle name="표준 3 4 3 7 2 4 3 2" xfId="25773"/>
    <cellStyle name="표준 3 4 3 7 2 4 3 3" xfId="42493"/>
    <cellStyle name="표준 3 4 3 7 2 4 4" xfId="12453"/>
    <cellStyle name="표준 3 4 3 7 2 4 4 2" xfId="29193"/>
    <cellStyle name="표준 3 4 3 7 2 4 4 3" xfId="45913"/>
    <cellStyle name="표준 3 4 3 7 2 4 5" xfId="15873"/>
    <cellStyle name="표준 3 4 3 7 2 4 5 2" xfId="32613"/>
    <cellStyle name="표준 3 4 3 7 2 4 5 3" xfId="49333"/>
    <cellStyle name="표준 3 4 3 7 2 4 6" xfId="19357"/>
    <cellStyle name="표준 3 4 3 7 2 4 7" xfId="35673"/>
    <cellStyle name="표준 3 4 3 7 2 5" xfId="3533"/>
    <cellStyle name="표준 3 4 3 7 2 5 2" xfId="6933"/>
    <cellStyle name="표준 3 4 3 7 2 5 2 2" xfId="23673"/>
    <cellStyle name="표준 3 4 3 7 2 5 2 3" xfId="40393"/>
    <cellStyle name="표준 3 4 3 7 2 5 3" xfId="10353"/>
    <cellStyle name="표준 3 4 3 7 2 5 3 2" xfId="27093"/>
    <cellStyle name="표준 3 4 3 7 2 5 3 3" xfId="43813"/>
    <cellStyle name="표준 3 4 3 7 2 5 4" xfId="13773"/>
    <cellStyle name="표준 3 4 3 7 2 5 4 2" xfId="30513"/>
    <cellStyle name="표준 3 4 3 7 2 5 4 3" xfId="47233"/>
    <cellStyle name="표준 3 4 3 7 2 5 5" xfId="17193"/>
    <cellStyle name="표준 3 4 3 7 2 5 5 2" xfId="33933"/>
    <cellStyle name="표준 3 4 3 7 2 5 5 3" xfId="50653"/>
    <cellStyle name="표준 3 4 3 7 2 5 6" xfId="20677"/>
    <cellStyle name="표준 3 4 3 7 2 5 7" xfId="36993"/>
    <cellStyle name="표준 3 4 3 7 2 6" xfId="4353"/>
    <cellStyle name="표준 3 4 3 7 2 6 2" xfId="7773"/>
    <cellStyle name="표준 3 4 3 7 2 6 2 2" xfId="24513"/>
    <cellStyle name="표준 3 4 3 7 2 6 2 3" xfId="41233"/>
    <cellStyle name="표준 3 4 3 7 2 6 3" xfId="11193"/>
    <cellStyle name="표준 3 4 3 7 2 6 3 2" xfId="27933"/>
    <cellStyle name="표준 3 4 3 7 2 6 3 3" xfId="44653"/>
    <cellStyle name="표준 3 4 3 7 2 6 4" xfId="14613"/>
    <cellStyle name="표준 3 4 3 7 2 6 4 2" xfId="31353"/>
    <cellStyle name="표준 3 4 3 7 2 6 4 3" xfId="48073"/>
    <cellStyle name="표준 3 4 3 7 2 6 5" xfId="18097"/>
    <cellStyle name="표준 3 4 3 7 2 6 6" xfId="37813"/>
    <cellStyle name="표준 3 4 3 7 2 7" xfId="3953"/>
    <cellStyle name="표준 3 4 3 7 2 7 2" xfId="21093"/>
    <cellStyle name="표준 3 4 3 7 2 7 3" xfId="37413"/>
    <cellStyle name="표준 3 4 3 7 2 8" xfId="7353"/>
    <cellStyle name="표준 3 4 3 7 2 8 2" xfId="24093"/>
    <cellStyle name="표준 3 4 3 7 2 8 3" xfId="40813"/>
    <cellStyle name="표준 3 4 3 7 2 9" xfId="10773"/>
    <cellStyle name="표준 3 4 3 7 2 9 2" xfId="27513"/>
    <cellStyle name="표준 3 4 3 7 2 9 3" xfId="44233"/>
    <cellStyle name="표준 3 4 3 7 3" xfId="1233"/>
    <cellStyle name="표준 3 4 3 7 3 2" xfId="2513"/>
    <cellStyle name="표준 3 4 3 7 3 2 2" xfId="5913"/>
    <cellStyle name="표준 3 4 3 7 3 2 2 2" xfId="22653"/>
    <cellStyle name="표준 3 4 3 7 3 2 2 3" xfId="39373"/>
    <cellStyle name="표준 3 4 3 7 3 2 3" xfId="9333"/>
    <cellStyle name="표준 3 4 3 7 3 2 3 2" xfId="26073"/>
    <cellStyle name="표준 3 4 3 7 3 2 3 3" xfId="42793"/>
    <cellStyle name="표준 3 4 3 7 3 2 4" xfId="12753"/>
    <cellStyle name="표준 3 4 3 7 3 2 4 2" xfId="29493"/>
    <cellStyle name="표준 3 4 3 7 3 2 4 3" xfId="46213"/>
    <cellStyle name="표준 3 4 3 7 3 2 5" xfId="16173"/>
    <cellStyle name="표준 3 4 3 7 3 2 5 2" xfId="32913"/>
    <cellStyle name="표준 3 4 3 7 3 2 5 3" xfId="49633"/>
    <cellStyle name="표준 3 4 3 7 3 2 6" xfId="19657"/>
    <cellStyle name="표준 3 4 3 7 3 2 7" xfId="35973"/>
    <cellStyle name="표준 3 4 3 7 3 3" xfId="4633"/>
    <cellStyle name="표준 3 4 3 7 3 3 2" xfId="21373"/>
    <cellStyle name="표준 3 4 3 7 3 3 3" xfId="38093"/>
    <cellStyle name="표준 3 4 3 7 3 4" xfId="8053"/>
    <cellStyle name="표준 3 4 3 7 3 4 2" xfId="24793"/>
    <cellStyle name="표준 3 4 3 7 3 4 3" xfId="41513"/>
    <cellStyle name="표준 3 4 3 7 3 5" xfId="11473"/>
    <cellStyle name="표준 3 4 3 7 3 5 2" xfId="28213"/>
    <cellStyle name="표준 3 4 3 7 3 5 3" xfId="44933"/>
    <cellStyle name="표준 3 4 3 7 3 6" xfId="14893"/>
    <cellStyle name="표준 3 4 3 7 3 6 2" xfId="31633"/>
    <cellStyle name="표준 3 4 3 7 3 6 3" xfId="48353"/>
    <cellStyle name="표준 3 4 3 7 3 7" xfId="18377"/>
    <cellStyle name="표준 3 4 3 7 3 8" xfId="34693"/>
    <cellStyle name="표준 3 4 3 7 4" xfId="1573"/>
    <cellStyle name="표준 3 4 3 7 4 2" xfId="2853"/>
    <cellStyle name="표준 3 4 3 7 4 2 2" xfId="6253"/>
    <cellStyle name="표준 3 4 3 7 4 2 2 2" xfId="22993"/>
    <cellStyle name="표준 3 4 3 7 4 2 2 3" xfId="39713"/>
    <cellStyle name="표준 3 4 3 7 4 2 3" xfId="9673"/>
    <cellStyle name="표준 3 4 3 7 4 2 3 2" xfId="26413"/>
    <cellStyle name="표준 3 4 3 7 4 2 3 3" xfId="43133"/>
    <cellStyle name="표준 3 4 3 7 4 2 4" xfId="13093"/>
    <cellStyle name="표준 3 4 3 7 4 2 4 2" xfId="29833"/>
    <cellStyle name="표준 3 4 3 7 4 2 4 3" xfId="46553"/>
    <cellStyle name="표준 3 4 3 7 4 2 5" xfId="16513"/>
    <cellStyle name="표준 3 4 3 7 4 2 5 2" xfId="33253"/>
    <cellStyle name="표준 3 4 3 7 4 2 5 3" xfId="49973"/>
    <cellStyle name="표준 3 4 3 7 4 2 6" xfId="19997"/>
    <cellStyle name="표준 3 4 3 7 4 2 7" xfId="36313"/>
    <cellStyle name="표준 3 4 3 7 4 3" xfId="4973"/>
    <cellStyle name="표준 3 4 3 7 4 3 2" xfId="21713"/>
    <cellStyle name="표준 3 4 3 7 4 3 3" xfId="38433"/>
    <cellStyle name="표준 3 4 3 7 4 4" xfId="8393"/>
    <cellStyle name="표준 3 4 3 7 4 4 2" xfId="25133"/>
    <cellStyle name="표준 3 4 3 7 4 4 3" xfId="41853"/>
    <cellStyle name="표준 3 4 3 7 4 5" xfId="11813"/>
    <cellStyle name="표준 3 4 3 7 4 5 2" xfId="28553"/>
    <cellStyle name="표준 3 4 3 7 4 5 3" xfId="45273"/>
    <cellStyle name="표준 3 4 3 7 4 6" xfId="15233"/>
    <cellStyle name="표준 3 4 3 7 4 6 2" xfId="31973"/>
    <cellStyle name="표준 3 4 3 7 4 6 3" xfId="48693"/>
    <cellStyle name="표준 3 4 3 7 4 7" xfId="18717"/>
    <cellStyle name="표준 3 4 3 7 4 8" xfId="35033"/>
    <cellStyle name="표준 3 4 3 7 5" xfId="1993"/>
    <cellStyle name="표준 3 4 3 7 5 2" xfId="5393"/>
    <cellStyle name="표준 3 4 3 7 5 2 2" xfId="22133"/>
    <cellStyle name="표준 3 4 3 7 5 2 3" xfId="38853"/>
    <cellStyle name="표준 3 4 3 7 5 3" xfId="8813"/>
    <cellStyle name="표준 3 4 3 7 5 3 2" xfId="25553"/>
    <cellStyle name="표준 3 4 3 7 5 3 3" xfId="42273"/>
    <cellStyle name="표준 3 4 3 7 5 4" xfId="12233"/>
    <cellStyle name="표준 3 4 3 7 5 4 2" xfId="28973"/>
    <cellStyle name="표준 3 4 3 7 5 4 3" xfId="45693"/>
    <cellStyle name="표준 3 4 3 7 5 5" xfId="15653"/>
    <cellStyle name="표준 3 4 3 7 5 5 2" xfId="32393"/>
    <cellStyle name="표준 3 4 3 7 5 5 3" xfId="49113"/>
    <cellStyle name="표준 3 4 3 7 5 6" xfId="19137"/>
    <cellStyle name="표준 3 4 3 7 5 7" xfId="35453"/>
    <cellStyle name="표준 3 4 3 7 6" xfId="3313"/>
    <cellStyle name="표준 3 4 3 7 6 2" xfId="6713"/>
    <cellStyle name="표준 3 4 3 7 6 2 2" xfId="23453"/>
    <cellStyle name="표준 3 4 3 7 6 2 3" xfId="40173"/>
    <cellStyle name="표준 3 4 3 7 6 3" xfId="10133"/>
    <cellStyle name="표준 3 4 3 7 6 3 2" xfId="26873"/>
    <cellStyle name="표준 3 4 3 7 6 3 3" xfId="43593"/>
    <cellStyle name="표준 3 4 3 7 6 4" xfId="13553"/>
    <cellStyle name="표준 3 4 3 7 6 4 2" xfId="30293"/>
    <cellStyle name="표준 3 4 3 7 6 4 3" xfId="47013"/>
    <cellStyle name="표준 3 4 3 7 6 5" xfId="16973"/>
    <cellStyle name="표준 3 4 3 7 6 5 2" xfId="33713"/>
    <cellStyle name="표준 3 4 3 7 6 5 3" xfId="50433"/>
    <cellStyle name="표준 3 4 3 7 6 6" xfId="20457"/>
    <cellStyle name="표준 3 4 3 7 6 7" xfId="36773"/>
    <cellStyle name="표준 3 4 3 7 7" xfId="4133"/>
    <cellStyle name="표준 3 4 3 7 7 2" xfId="7553"/>
    <cellStyle name="표준 3 4 3 7 7 2 2" xfId="24293"/>
    <cellStyle name="표준 3 4 3 7 7 2 3" xfId="41013"/>
    <cellStyle name="표준 3 4 3 7 7 3" xfId="10973"/>
    <cellStyle name="표준 3 4 3 7 7 3 2" xfId="27713"/>
    <cellStyle name="표준 3 4 3 7 7 3 3" xfId="44433"/>
    <cellStyle name="표준 3 4 3 7 7 4" xfId="14393"/>
    <cellStyle name="표준 3 4 3 7 7 4 2" xfId="31133"/>
    <cellStyle name="표준 3 4 3 7 7 4 3" xfId="47853"/>
    <cellStyle name="표준 3 4 3 7 7 5" xfId="17877"/>
    <cellStyle name="표준 3 4 3 7 7 6" xfId="37593"/>
    <cellStyle name="표준 3 4 3 7 8" xfId="3733"/>
    <cellStyle name="표준 3 4 3 7 8 2" xfId="20873"/>
    <cellStyle name="표준 3 4 3 7 8 3" xfId="37193"/>
    <cellStyle name="표준 3 4 3 7 9" xfId="7133"/>
    <cellStyle name="표준 3 4 3 7 9 2" xfId="23873"/>
    <cellStyle name="표준 3 4 3 7 9 3" xfId="40593"/>
    <cellStyle name="표준 3 4 3 8" xfId="746"/>
    <cellStyle name="표준 3 4 3 8 10" xfId="14013"/>
    <cellStyle name="표준 3 4 3 8 10 2" xfId="30753"/>
    <cellStyle name="표준 3 4 3 8 10 3" xfId="47473"/>
    <cellStyle name="표준 3 4 3 8 11" xfId="17497"/>
    <cellStyle name="표준 3 4 3 8 12" xfId="34233"/>
    <cellStyle name="표준 3 4 3 8 2" xfId="1273"/>
    <cellStyle name="표준 3 4 3 8 2 2" xfId="2553"/>
    <cellStyle name="표준 3 4 3 8 2 2 2" xfId="5953"/>
    <cellStyle name="표준 3 4 3 8 2 2 2 2" xfId="22693"/>
    <cellStyle name="표준 3 4 3 8 2 2 2 3" xfId="39413"/>
    <cellStyle name="표준 3 4 3 8 2 2 3" xfId="9373"/>
    <cellStyle name="표준 3 4 3 8 2 2 3 2" xfId="26113"/>
    <cellStyle name="표준 3 4 3 8 2 2 3 3" xfId="42833"/>
    <cellStyle name="표준 3 4 3 8 2 2 4" xfId="12793"/>
    <cellStyle name="표준 3 4 3 8 2 2 4 2" xfId="29533"/>
    <cellStyle name="표준 3 4 3 8 2 2 4 3" xfId="46253"/>
    <cellStyle name="표준 3 4 3 8 2 2 5" xfId="16213"/>
    <cellStyle name="표준 3 4 3 8 2 2 5 2" xfId="32953"/>
    <cellStyle name="표준 3 4 3 8 2 2 5 3" xfId="49673"/>
    <cellStyle name="표준 3 4 3 8 2 2 6" xfId="19697"/>
    <cellStyle name="표준 3 4 3 8 2 2 7" xfId="36013"/>
    <cellStyle name="표준 3 4 3 8 2 3" xfId="4673"/>
    <cellStyle name="표준 3 4 3 8 2 3 2" xfId="21413"/>
    <cellStyle name="표준 3 4 3 8 2 3 3" xfId="38133"/>
    <cellStyle name="표준 3 4 3 8 2 4" xfId="8093"/>
    <cellStyle name="표준 3 4 3 8 2 4 2" xfId="24833"/>
    <cellStyle name="표준 3 4 3 8 2 4 3" xfId="41553"/>
    <cellStyle name="표준 3 4 3 8 2 5" xfId="11513"/>
    <cellStyle name="표준 3 4 3 8 2 5 2" xfId="28253"/>
    <cellStyle name="표준 3 4 3 8 2 5 3" xfId="44973"/>
    <cellStyle name="표준 3 4 3 8 2 6" xfId="14933"/>
    <cellStyle name="표준 3 4 3 8 2 6 2" xfId="31673"/>
    <cellStyle name="표준 3 4 3 8 2 6 3" xfId="48393"/>
    <cellStyle name="표준 3 4 3 8 2 7" xfId="18417"/>
    <cellStyle name="표준 3 4 3 8 2 8" xfId="34733"/>
    <cellStyle name="표준 3 4 3 8 3" xfId="1613"/>
    <cellStyle name="표준 3 4 3 8 3 2" xfId="2893"/>
    <cellStyle name="표준 3 4 3 8 3 2 2" xfId="6293"/>
    <cellStyle name="표준 3 4 3 8 3 2 2 2" xfId="23033"/>
    <cellStyle name="표준 3 4 3 8 3 2 2 3" xfId="39753"/>
    <cellStyle name="표준 3 4 3 8 3 2 3" xfId="9713"/>
    <cellStyle name="표준 3 4 3 8 3 2 3 2" xfId="26453"/>
    <cellStyle name="표준 3 4 3 8 3 2 3 3" xfId="43173"/>
    <cellStyle name="표준 3 4 3 8 3 2 4" xfId="13133"/>
    <cellStyle name="표준 3 4 3 8 3 2 4 2" xfId="29873"/>
    <cellStyle name="표준 3 4 3 8 3 2 4 3" xfId="46593"/>
    <cellStyle name="표준 3 4 3 8 3 2 5" xfId="16553"/>
    <cellStyle name="표준 3 4 3 8 3 2 5 2" xfId="33293"/>
    <cellStyle name="표준 3 4 3 8 3 2 5 3" xfId="50013"/>
    <cellStyle name="표준 3 4 3 8 3 2 6" xfId="20037"/>
    <cellStyle name="표준 3 4 3 8 3 2 7" xfId="36353"/>
    <cellStyle name="표준 3 4 3 8 3 3" xfId="5013"/>
    <cellStyle name="표준 3 4 3 8 3 3 2" xfId="21753"/>
    <cellStyle name="표준 3 4 3 8 3 3 3" xfId="38473"/>
    <cellStyle name="표준 3 4 3 8 3 4" xfId="8433"/>
    <cellStyle name="표준 3 4 3 8 3 4 2" xfId="25173"/>
    <cellStyle name="표준 3 4 3 8 3 4 3" xfId="41893"/>
    <cellStyle name="표준 3 4 3 8 3 5" xfId="11853"/>
    <cellStyle name="표준 3 4 3 8 3 5 2" xfId="28593"/>
    <cellStyle name="표준 3 4 3 8 3 5 3" xfId="45313"/>
    <cellStyle name="표준 3 4 3 8 3 6" xfId="15273"/>
    <cellStyle name="표준 3 4 3 8 3 6 2" xfId="32013"/>
    <cellStyle name="표준 3 4 3 8 3 6 3" xfId="48733"/>
    <cellStyle name="표준 3 4 3 8 3 7" xfId="18757"/>
    <cellStyle name="표준 3 4 3 8 3 8" xfId="35073"/>
    <cellStyle name="표준 3 4 3 8 4" xfId="2033"/>
    <cellStyle name="표준 3 4 3 8 4 2" xfId="5433"/>
    <cellStyle name="표준 3 4 3 8 4 2 2" xfId="22173"/>
    <cellStyle name="표준 3 4 3 8 4 2 3" xfId="38893"/>
    <cellStyle name="표준 3 4 3 8 4 3" xfId="8853"/>
    <cellStyle name="표준 3 4 3 8 4 3 2" xfId="25593"/>
    <cellStyle name="표준 3 4 3 8 4 3 3" xfId="42313"/>
    <cellStyle name="표준 3 4 3 8 4 4" xfId="12273"/>
    <cellStyle name="표준 3 4 3 8 4 4 2" xfId="29013"/>
    <cellStyle name="표준 3 4 3 8 4 4 3" xfId="45733"/>
    <cellStyle name="표준 3 4 3 8 4 5" xfId="15693"/>
    <cellStyle name="표준 3 4 3 8 4 5 2" xfId="32433"/>
    <cellStyle name="표준 3 4 3 8 4 5 3" xfId="49153"/>
    <cellStyle name="표준 3 4 3 8 4 6" xfId="19177"/>
    <cellStyle name="표준 3 4 3 8 4 7" xfId="35493"/>
    <cellStyle name="표준 3 4 3 8 5" xfId="3353"/>
    <cellStyle name="표준 3 4 3 8 5 2" xfId="6753"/>
    <cellStyle name="표준 3 4 3 8 5 2 2" xfId="23493"/>
    <cellStyle name="표준 3 4 3 8 5 2 3" xfId="40213"/>
    <cellStyle name="표준 3 4 3 8 5 3" xfId="10173"/>
    <cellStyle name="표준 3 4 3 8 5 3 2" xfId="26913"/>
    <cellStyle name="표준 3 4 3 8 5 3 3" xfId="43633"/>
    <cellStyle name="표준 3 4 3 8 5 4" xfId="13593"/>
    <cellStyle name="표준 3 4 3 8 5 4 2" xfId="30333"/>
    <cellStyle name="표준 3 4 3 8 5 4 3" xfId="47053"/>
    <cellStyle name="표준 3 4 3 8 5 5" xfId="17013"/>
    <cellStyle name="표준 3 4 3 8 5 5 2" xfId="33753"/>
    <cellStyle name="표준 3 4 3 8 5 5 3" xfId="50473"/>
    <cellStyle name="표준 3 4 3 8 5 6" xfId="20497"/>
    <cellStyle name="표준 3 4 3 8 5 7" xfId="36813"/>
    <cellStyle name="표준 3 4 3 8 6" xfId="4173"/>
    <cellStyle name="표준 3 4 3 8 6 2" xfId="7593"/>
    <cellStyle name="표준 3 4 3 8 6 2 2" xfId="24333"/>
    <cellStyle name="표준 3 4 3 8 6 2 3" xfId="41053"/>
    <cellStyle name="표준 3 4 3 8 6 3" xfId="11013"/>
    <cellStyle name="표준 3 4 3 8 6 3 2" xfId="27753"/>
    <cellStyle name="표준 3 4 3 8 6 3 3" xfId="44473"/>
    <cellStyle name="표준 3 4 3 8 6 4" xfId="14433"/>
    <cellStyle name="표준 3 4 3 8 6 4 2" xfId="31173"/>
    <cellStyle name="표준 3 4 3 8 6 4 3" xfId="47893"/>
    <cellStyle name="표준 3 4 3 8 6 5" xfId="17917"/>
    <cellStyle name="표준 3 4 3 8 6 6" xfId="37633"/>
    <cellStyle name="표준 3 4 3 8 7" xfId="3773"/>
    <cellStyle name="표준 3 4 3 8 7 2" xfId="20913"/>
    <cellStyle name="표준 3 4 3 8 7 3" xfId="37233"/>
    <cellStyle name="표준 3 4 3 8 8" xfId="7173"/>
    <cellStyle name="표준 3 4 3 8 8 2" xfId="23913"/>
    <cellStyle name="표준 3 4 3 8 8 3" xfId="40633"/>
    <cellStyle name="표준 3 4 3 8 9" xfId="10593"/>
    <cellStyle name="표준 3 4 3 8 9 2" xfId="27333"/>
    <cellStyle name="표준 3 4 3 8 9 3" xfId="44053"/>
    <cellStyle name="표준 3 4 3 9" xfId="786"/>
    <cellStyle name="표준 3 4 3 9 10" xfId="14053"/>
    <cellStyle name="표준 3 4 3 9 10 2" xfId="30793"/>
    <cellStyle name="표준 3 4 3 9 10 3" xfId="47513"/>
    <cellStyle name="표준 3 4 3 9 11" xfId="17537"/>
    <cellStyle name="표준 3 4 3 9 12" xfId="34273"/>
    <cellStyle name="표준 3 4 3 9 2" xfId="1093"/>
    <cellStyle name="표준 3 4 3 9 2 2" xfId="2373"/>
    <cellStyle name="표준 3 4 3 9 2 2 2" xfId="5773"/>
    <cellStyle name="표준 3 4 3 9 2 2 2 2" xfId="22513"/>
    <cellStyle name="표준 3 4 3 9 2 2 2 3" xfId="39233"/>
    <cellStyle name="표준 3 4 3 9 2 2 3" xfId="9193"/>
    <cellStyle name="표준 3 4 3 9 2 2 3 2" xfId="25933"/>
    <cellStyle name="표준 3 4 3 9 2 2 3 3" xfId="42653"/>
    <cellStyle name="표준 3 4 3 9 2 2 4" xfId="12613"/>
    <cellStyle name="표준 3 4 3 9 2 2 4 2" xfId="29353"/>
    <cellStyle name="표준 3 4 3 9 2 2 4 3" xfId="46073"/>
    <cellStyle name="표준 3 4 3 9 2 2 5" xfId="16033"/>
    <cellStyle name="표준 3 4 3 9 2 2 5 2" xfId="32773"/>
    <cellStyle name="표준 3 4 3 9 2 2 5 3" xfId="49493"/>
    <cellStyle name="표준 3 4 3 9 2 2 6" xfId="19517"/>
    <cellStyle name="표준 3 4 3 9 2 2 7" xfId="35833"/>
    <cellStyle name="표준 3 4 3 9 2 3" xfId="4493"/>
    <cellStyle name="표준 3 4 3 9 2 3 2" xfId="21233"/>
    <cellStyle name="표준 3 4 3 9 2 3 3" xfId="37953"/>
    <cellStyle name="표준 3 4 3 9 2 4" xfId="7913"/>
    <cellStyle name="표준 3 4 3 9 2 4 2" xfId="24653"/>
    <cellStyle name="표준 3 4 3 9 2 4 3" xfId="41373"/>
    <cellStyle name="표준 3 4 3 9 2 5" xfId="11333"/>
    <cellStyle name="표준 3 4 3 9 2 5 2" xfId="28073"/>
    <cellStyle name="표준 3 4 3 9 2 5 3" xfId="44793"/>
    <cellStyle name="표준 3 4 3 9 2 6" xfId="14753"/>
    <cellStyle name="표준 3 4 3 9 2 6 2" xfId="31493"/>
    <cellStyle name="표준 3 4 3 9 2 6 3" xfId="48213"/>
    <cellStyle name="표준 3 4 3 9 2 7" xfId="18237"/>
    <cellStyle name="표준 3 4 3 9 2 8" xfId="34553"/>
    <cellStyle name="표준 3 4 3 9 3" xfId="1653"/>
    <cellStyle name="표준 3 4 3 9 3 2" xfId="2933"/>
    <cellStyle name="표준 3 4 3 9 3 2 2" xfId="6333"/>
    <cellStyle name="표준 3 4 3 9 3 2 2 2" xfId="23073"/>
    <cellStyle name="표준 3 4 3 9 3 2 2 3" xfId="39793"/>
    <cellStyle name="표준 3 4 3 9 3 2 3" xfId="9753"/>
    <cellStyle name="표준 3 4 3 9 3 2 3 2" xfId="26493"/>
    <cellStyle name="표준 3 4 3 9 3 2 3 3" xfId="43213"/>
    <cellStyle name="표준 3 4 3 9 3 2 4" xfId="13173"/>
    <cellStyle name="표준 3 4 3 9 3 2 4 2" xfId="29913"/>
    <cellStyle name="표준 3 4 3 9 3 2 4 3" xfId="46633"/>
    <cellStyle name="표준 3 4 3 9 3 2 5" xfId="16593"/>
    <cellStyle name="표준 3 4 3 9 3 2 5 2" xfId="33333"/>
    <cellStyle name="표준 3 4 3 9 3 2 5 3" xfId="50053"/>
    <cellStyle name="표준 3 4 3 9 3 2 6" xfId="20077"/>
    <cellStyle name="표준 3 4 3 9 3 2 7" xfId="36393"/>
    <cellStyle name="표준 3 4 3 9 3 3" xfId="5053"/>
    <cellStyle name="표준 3 4 3 9 3 3 2" xfId="21793"/>
    <cellStyle name="표준 3 4 3 9 3 3 3" xfId="38513"/>
    <cellStyle name="표준 3 4 3 9 3 4" xfId="8473"/>
    <cellStyle name="표준 3 4 3 9 3 4 2" xfId="25213"/>
    <cellStyle name="표준 3 4 3 9 3 4 3" xfId="41933"/>
    <cellStyle name="표준 3 4 3 9 3 5" xfId="11893"/>
    <cellStyle name="표준 3 4 3 9 3 5 2" xfId="28633"/>
    <cellStyle name="표준 3 4 3 9 3 5 3" xfId="45353"/>
    <cellStyle name="표준 3 4 3 9 3 6" xfId="15313"/>
    <cellStyle name="표준 3 4 3 9 3 6 2" xfId="32053"/>
    <cellStyle name="표준 3 4 3 9 3 6 3" xfId="48773"/>
    <cellStyle name="표준 3 4 3 9 3 7" xfId="18797"/>
    <cellStyle name="표준 3 4 3 9 3 8" xfId="35113"/>
    <cellStyle name="표준 3 4 3 9 4" xfId="2073"/>
    <cellStyle name="표준 3 4 3 9 4 2" xfId="5473"/>
    <cellStyle name="표준 3 4 3 9 4 2 2" xfId="22213"/>
    <cellStyle name="표준 3 4 3 9 4 2 3" xfId="38933"/>
    <cellStyle name="표준 3 4 3 9 4 3" xfId="8893"/>
    <cellStyle name="표준 3 4 3 9 4 3 2" xfId="25633"/>
    <cellStyle name="표준 3 4 3 9 4 3 3" xfId="42353"/>
    <cellStyle name="표준 3 4 3 9 4 4" xfId="12313"/>
    <cellStyle name="표준 3 4 3 9 4 4 2" xfId="29053"/>
    <cellStyle name="표준 3 4 3 9 4 4 3" xfId="45773"/>
    <cellStyle name="표준 3 4 3 9 4 5" xfId="15733"/>
    <cellStyle name="표준 3 4 3 9 4 5 2" xfId="32473"/>
    <cellStyle name="표준 3 4 3 9 4 5 3" xfId="49193"/>
    <cellStyle name="표준 3 4 3 9 4 6" xfId="19217"/>
    <cellStyle name="표준 3 4 3 9 4 7" xfId="35533"/>
    <cellStyle name="표준 3 4 3 9 5" xfId="3393"/>
    <cellStyle name="표준 3 4 3 9 5 2" xfId="6793"/>
    <cellStyle name="표준 3 4 3 9 5 2 2" xfId="23533"/>
    <cellStyle name="표준 3 4 3 9 5 2 3" xfId="40253"/>
    <cellStyle name="표준 3 4 3 9 5 3" xfId="10213"/>
    <cellStyle name="표준 3 4 3 9 5 3 2" xfId="26953"/>
    <cellStyle name="표준 3 4 3 9 5 3 3" xfId="43673"/>
    <cellStyle name="표준 3 4 3 9 5 4" xfId="13633"/>
    <cellStyle name="표준 3 4 3 9 5 4 2" xfId="30373"/>
    <cellStyle name="표준 3 4 3 9 5 4 3" xfId="47093"/>
    <cellStyle name="표준 3 4 3 9 5 5" xfId="17053"/>
    <cellStyle name="표준 3 4 3 9 5 5 2" xfId="33793"/>
    <cellStyle name="표준 3 4 3 9 5 5 3" xfId="50513"/>
    <cellStyle name="표준 3 4 3 9 5 6" xfId="20537"/>
    <cellStyle name="표준 3 4 3 9 5 7" xfId="36853"/>
    <cellStyle name="표준 3 4 3 9 6" xfId="4213"/>
    <cellStyle name="표준 3 4 3 9 6 2" xfId="7633"/>
    <cellStyle name="표준 3 4 3 9 6 2 2" xfId="24373"/>
    <cellStyle name="표준 3 4 3 9 6 2 3" xfId="41093"/>
    <cellStyle name="표준 3 4 3 9 6 3" xfId="11053"/>
    <cellStyle name="표준 3 4 3 9 6 3 2" xfId="27793"/>
    <cellStyle name="표준 3 4 3 9 6 3 3" xfId="44513"/>
    <cellStyle name="표준 3 4 3 9 6 4" xfId="14473"/>
    <cellStyle name="표준 3 4 3 9 6 4 2" xfId="31213"/>
    <cellStyle name="표준 3 4 3 9 6 4 3" xfId="47933"/>
    <cellStyle name="표준 3 4 3 9 6 5" xfId="17957"/>
    <cellStyle name="표준 3 4 3 9 6 6" xfId="37673"/>
    <cellStyle name="표준 3 4 3 9 7" xfId="3813"/>
    <cellStyle name="표준 3 4 3 9 7 2" xfId="20953"/>
    <cellStyle name="표준 3 4 3 9 7 3" xfId="37273"/>
    <cellStyle name="표준 3 4 3 9 8" xfId="7213"/>
    <cellStyle name="표준 3 4 3 9 8 2" xfId="23953"/>
    <cellStyle name="표준 3 4 3 9 8 3" xfId="40673"/>
    <cellStyle name="표준 3 4 3 9 9" xfId="10633"/>
    <cellStyle name="표준 3 4 3 9 9 2" xfId="27373"/>
    <cellStyle name="표준 3 4 3 9 9 3" xfId="44093"/>
    <cellStyle name="표준 3 4 4" xfId="565"/>
    <cellStyle name="표준 3 4 5" xfId="576"/>
    <cellStyle name="표준 3 4 5 10" xfId="3183"/>
    <cellStyle name="표준 3 4 5 10 2" xfId="6583"/>
    <cellStyle name="표준 3 4 5 10 2 2" xfId="23323"/>
    <cellStyle name="표준 3 4 5 10 2 3" xfId="40043"/>
    <cellStyle name="표준 3 4 5 10 3" xfId="10003"/>
    <cellStyle name="표준 3 4 5 10 3 2" xfId="26743"/>
    <cellStyle name="표준 3 4 5 10 3 3" xfId="43463"/>
    <cellStyle name="표준 3 4 5 10 4" xfId="13423"/>
    <cellStyle name="표준 3 4 5 10 4 2" xfId="30163"/>
    <cellStyle name="표준 3 4 5 10 4 3" xfId="46883"/>
    <cellStyle name="표준 3 4 5 10 5" xfId="16843"/>
    <cellStyle name="표준 3 4 5 10 5 2" xfId="33583"/>
    <cellStyle name="표준 3 4 5 10 5 3" xfId="50303"/>
    <cellStyle name="표준 3 4 5 10 6" xfId="20327"/>
    <cellStyle name="표준 3 4 5 10 7" xfId="36643"/>
    <cellStyle name="표준 3 4 5 11" xfId="4003"/>
    <cellStyle name="표준 3 4 5 11 2" xfId="7423"/>
    <cellStyle name="표준 3 4 5 11 2 2" xfId="24163"/>
    <cellStyle name="표준 3 4 5 11 2 3" xfId="40883"/>
    <cellStyle name="표준 3 4 5 11 3" xfId="10843"/>
    <cellStyle name="표준 3 4 5 11 3 2" xfId="27583"/>
    <cellStyle name="표준 3 4 5 11 3 3" xfId="44303"/>
    <cellStyle name="표준 3 4 5 11 4" xfId="14263"/>
    <cellStyle name="표준 3 4 5 11 4 2" xfId="31003"/>
    <cellStyle name="표준 3 4 5 11 4 3" xfId="47723"/>
    <cellStyle name="표준 3 4 5 11 5" xfId="17747"/>
    <cellStyle name="표준 3 4 5 11 6" xfId="37463"/>
    <cellStyle name="표준 3 4 5 12" xfId="3604"/>
    <cellStyle name="표준 3 4 5 12 2" xfId="20744"/>
    <cellStyle name="표준 3 4 5 12 3" xfId="37064"/>
    <cellStyle name="표준 3 4 5 13" xfId="7003"/>
    <cellStyle name="표준 3 4 5 13 2" xfId="23743"/>
    <cellStyle name="표준 3 4 5 13 3" xfId="40463"/>
    <cellStyle name="표준 3 4 5 14" xfId="10423"/>
    <cellStyle name="표준 3 4 5 14 2" xfId="27163"/>
    <cellStyle name="표준 3 4 5 14 3" xfId="43883"/>
    <cellStyle name="표준 3 4 5 15" xfId="13849"/>
    <cellStyle name="표준 3 4 5 15 2" xfId="30589"/>
    <cellStyle name="표준 3 4 5 15 3" xfId="47309"/>
    <cellStyle name="표준 3 4 5 16" xfId="17283"/>
    <cellStyle name="표준 3 4 5 16 2" xfId="34023"/>
    <cellStyle name="표준 3 4 5 17" xfId="17327"/>
    <cellStyle name="표준 3 4 5 18" xfId="34063"/>
    <cellStyle name="표준 3 4 5 2" xfId="676"/>
    <cellStyle name="표준 3 4 5 2 10" xfId="10523"/>
    <cellStyle name="표준 3 4 5 2 10 2" xfId="27263"/>
    <cellStyle name="표준 3 4 5 2 10 3" xfId="43983"/>
    <cellStyle name="표준 3 4 5 2 11" xfId="13943"/>
    <cellStyle name="표준 3 4 5 2 11 2" xfId="30683"/>
    <cellStyle name="표준 3 4 5 2 11 3" xfId="47403"/>
    <cellStyle name="표준 3 4 5 2 12" xfId="17427"/>
    <cellStyle name="표준 3 4 5 2 13" xfId="34163"/>
    <cellStyle name="표준 3 4 5 2 2" xfId="896"/>
    <cellStyle name="표준 3 4 5 2 2 10" xfId="14163"/>
    <cellStyle name="표준 3 4 5 2 2 10 2" xfId="30903"/>
    <cellStyle name="표준 3 4 5 2 2 10 3" xfId="47623"/>
    <cellStyle name="표준 3 4 5 2 2 11" xfId="17647"/>
    <cellStyle name="표준 3 4 5 2 2 12" xfId="34383"/>
    <cellStyle name="표준 3 4 5 2 2 2" xfId="1363"/>
    <cellStyle name="표준 3 4 5 2 2 2 2" xfId="2643"/>
    <cellStyle name="표준 3 4 5 2 2 2 2 2" xfId="6043"/>
    <cellStyle name="표준 3 4 5 2 2 2 2 2 2" xfId="22783"/>
    <cellStyle name="표준 3 4 5 2 2 2 2 2 3" xfId="39503"/>
    <cellStyle name="표준 3 4 5 2 2 2 2 3" xfId="9463"/>
    <cellStyle name="표준 3 4 5 2 2 2 2 3 2" xfId="26203"/>
    <cellStyle name="표준 3 4 5 2 2 2 2 3 3" xfId="42923"/>
    <cellStyle name="표준 3 4 5 2 2 2 2 4" xfId="12883"/>
    <cellStyle name="표준 3 4 5 2 2 2 2 4 2" xfId="29623"/>
    <cellStyle name="표준 3 4 5 2 2 2 2 4 3" xfId="46343"/>
    <cellStyle name="표준 3 4 5 2 2 2 2 5" xfId="16303"/>
    <cellStyle name="표준 3 4 5 2 2 2 2 5 2" xfId="33043"/>
    <cellStyle name="표준 3 4 5 2 2 2 2 5 3" xfId="49763"/>
    <cellStyle name="표준 3 4 5 2 2 2 2 6" xfId="19787"/>
    <cellStyle name="표준 3 4 5 2 2 2 2 7" xfId="36103"/>
    <cellStyle name="표준 3 4 5 2 2 2 3" xfId="4763"/>
    <cellStyle name="표준 3 4 5 2 2 2 3 2" xfId="21503"/>
    <cellStyle name="표준 3 4 5 2 2 2 3 3" xfId="38223"/>
    <cellStyle name="표준 3 4 5 2 2 2 4" xfId="8183"/>
    <cellStyle name="표준 3 4 5 2 2 2 4 2" xfId="24923"/>
    <cellStyle name="표준 3 4 5 2 2 2 4 3" xfId="41643"/>
    <cellStyle name="표준 3 4 5 2 2 2 5" xfId="11603"/>
    <cellStyle name="표준 3 4 5 2 2 2 5 2" xfId="28343"/>
    <cellStyle name="표준 3 4 5 2 2 2 5 3" xfId="45063"/>
    <cellStyle name="표준 3 4 5 2 2 2 6" xfId="15023"/>
    <cellStyle name="표준 3 4 5 2 2 2 6 2" xfId="31763"/>
    <cellStyle name="표준 3 4 5 2 2 2 6 3" xfId="48483"/>
    <cellStyle name="표준 3 4 5 2 2 2 7" xfId="18507"/>
    <cellStyle name="표준 3 4 5 2 2 2 8" xfId="34823"/>
    <cellStyle name="표준 3 4 5 2 2 3" xfId="1763"/>
    <cellStyle name="표준 3 4 5 2 2 3 2" xfId="3043"/>
    <cellStyle name="표준 3 4 5 2 2 3 2 2" xfId="6443"/>
    <cellStyle name="표준 3 4 5 2 2 3 2 2 2" xfId="23183"/>
    <cellStyle name="표준 3 4 5 2 2 3 2 2 3" xfId="39903"/>
    <cellStyle name="표준 3 4 5 2 2 3 2 3" xfId="9863"/>
    <cellStyle name="표준 3 4 5 2 2 3 2 3 2" xfId="26603"/>
    <cellStyle name="표준 3 4 5 2 2 3 2 3 3" xfId="43323"/>
    <cellStyle name="표준 3 4 5 2 2 3 2 4" xfId="13283"/>
    <cellStyle name="표준 3 4 5 2 2 3 2 4 2" xfId="30023"/>
    <cellStyle name="표준 3 4 5 2 2 3 2 4 3" xfId="46743"/>
    <cellStyle name="표준 3 4 5 2 2 3 2 5" xfId="16703"/>
    <cellStyle name="표준 3 4 5 2 2 3 2 5 2" xfId="33443"/>
    <cellStyle name="표준 3 4 5 2 2 3 2 5 3" xfId="50163"/>
    <cellStyle name="표준 3 4 5 2 2 3 2 6" xfId="20187"/>
    <cellStyle name="표준 3 4 5 2 2 3 2 7" xfId="36503"/>
    <cellStyle name="표준 3 4 5 2 2 3 3" xfId="5163"/>
    <cellStyle name="표준 3 4 5 2 2 3 3 2" xfId="21903"/>
    <cellStyle name="표준 3 4 5 2 2 3 3 3" xfId="38623"/>
    <cellStyle name="표준 3 4 5 2 2 3 4" xfId="8583"/>
    <cellStyle name="표준 3 4 5 2 2 3 4 2" xfId="25323"/>
    <cellStyle name="표준 3 4 5 2 2 3 4 3" xfId="42043"/>
    <cellStyle name="표준 3 4 5 2 2 3 5" xfId="12003"/>
    <cellStyle name="표준 3 4 5 2 2 3 5 2" xfId="28743"/>
    <cellStyle name="표준 3 4 5 2 2 3 5 3" xfId="45463"/>
    <cellStyle name="표준 3 4 5 2 2 3 6" xfId="15423"/>
    <cellStyle name="표준 3 4 5 2 2 3 6 2" xfId="32163"/>
    <cellStyle name="표준 3 4 5 2 2 3 6 3" xfId="48883"/>
    <cellStyle name="표준 3 4 5 2 2 3 7" xfId="18907"/>
    <cellStyle name="표준 3 4 5 2 2 3 8" xfId="35223"/>
    <cellStyle name="표준 3 4 5 2 2 4" xfId="2183"/>
    <cellStyle name="표준 3 4 5 2 2 4 2" xfId="5583"/>
    <cellStyle name="표준 3 4 5 2 2 4 2 2" xfId="22323"/>
    <cellStyle name="표준 3 4 5 2 2 4 2 3" xfId="39043"/>
    <cellStyle name="표준 3 4 5 2 2 4 3" xfId="9003"/>
    <cellStyle name="표준 3 4 5 2 2 4 3 2" xfId="25743"/>
    <cellStyle name="표준 3 4 5 2 2 4 3 3" xfId="42463"/>
    <cellStyle name="표준 3 4 5 2 2 4 4" xfId="12423"/>
    <cellStyle name="표준 3 4 5 2 2 4 4 2" xfId="29163"/>
    <cellStyle name="표준 3 4 5 2 2 4 4 3" xfId="45883"/>
    <cellStyle name="표준 3 4 5 2 2 4 5" xfId="15843"/>
    <cellStyle name="표준 3 4 5 2 2 4 5 2" xfId="32583"/>
    <cellStyle name="표준 3 4 5 2 2 4 5 3" xfId="49303"/>
    <cellStyle name="표준 3 4 5 2 2 4 6" xfId="19327"/>
    <cellStyle name="표준 3 4 5 2 2 4 7" xfId="35643"/>
    <cellStyle name="표준 3 4 5 2 2 5" xfId="3503"/>
    <cellStyle name="표준 3 4 5 2 2 5 2" xfId="6903"/>
    <cellStyle name="표준 3 4 5 2 2 5 2 2" xfId="23643"/>
    <cellStyle name="표준 3 4 5 2 2 5 2 3" xfId="40363"/>
    <cellStyle name="표준 3 4 5 2 2 5 3" xfId="10323"/>
    <cellStyle name="표준 3 4 5 2 2 5 3 2" xfId="27063"/>
    <cellStyle name="표준 3 4 5 2 2 5 3 3" xfId="43783"/>
    <cellStyle name="표준 3 4 5 2 2 5 4" xfId="13743"/>
    <cellStyle name="표준 3 4 5 2 2 5 4 2" xfId="30483"/>
    <cellStyle name="표준 3 4 5 2 2 5 4 3" xfId="47203"/>
    <cellStyle name="표준 3 4 5 2 2 5 5" xfId="17163"/>
    <cellStyle name="표준 3 4 5 2 2 5 5 2" xfId="33903"/>
    <cellStyle name="표준 3 4 5 2 2 5 5 3" xfId="50623"/>
    <cellStyle name="표준 3 4 5 2 2 5 6" xfId="20647"/>
    <cellStyle name="표준 3 4 5 2 2 5 7" xfId="36963"/>
    <cellStyle name="표준 3 4 5 2 2 6" xfId="4323"/>
    <cellStyle name="표준 3 4 5 2 2 6 2" xfId="7743"/>
    <cellStyle name="표준 3 4 5 2 2 6 2 2" xfId="24483"/>
    <cellStyle name="표준 3 4 5 2 2 6 2 3" xfId="41203"/>
    <cellStyle name="표준 3 4 5 2 2 6 3" xfId="11163"/>
    <cellStyle name="표준 3 4 5 2 2 6 3 2" xfId="27903"/>
    <cellStyle name="표준 3 4 5 2 2 6 3 3" xfId="44623"/>
    <cellStyle name="표준 3 4 5 2 2 6 4" xfId="14583"/>
    <cellStyle name="표준 3 4 5 2 2 6 4 2" xfId="31323"/>
    <cellStyle name="표준 3 4 5 2 2 6 4 3" xfId="48043"/>
    <cellStyle name="표준 3 4 5 2 2 6 5" xfId="18067"/>
    <cellStyle name="표준 3 4 5 2 2 6 6" xfId="37783"/>
    <cellStyle name="표준 3 4 5 2 2 7" xfId="3923"/>
    <cellStyle name="표준 3 4 5 2 2 7 2" xfId="21063"/>
    <cellStyle name="표준 3 4 5 2 2 7 3" xfId="37383"/>
    <cellStyle name="표준 3 4 5 2 2 8" xfId="7323"/>
    <cellStyle name="표준 3 4 5 2 2 8 2" xfId="24063"/>
    <cellStyle name="표준 3 4 5 2 2 8 3" xfId="40783"/>
    <cellStyle name="표준 3 4 5 2 2 9" xfId="10743"/>
    <cellStyle name="표준 3 4 5 2 2 9 2" xfId="27483"/>
    <cellStyle name="표준 3 4 5 2 2 9 3" xfId="44203"/>
    <cellStyle name="표준 3 4 5 2 3" xfId="1203"/>
    <cellStyle name="표준 3 4 5 2 3 2" xfId="2483"/>
    <cellStyle name="표준 3 4 5 2 3 2 2" xfId="5883"/>
    <cellStyle name="표준 3 4 5 2 3 2 2 2" xfId="22623"/>
    <cellStyle name="표준 3 4 5 2 3 2 2 3" xfId="39343"/>
    <cellStyle name="표준 3 4 5 2 3 2 3" xfId="9303"/>
    <cellStyle name="표준 3 4 5 2 3 2 3 2" xfId="26043"/>
    <cellStyle name="표준 3 4 5 2 3 2 3 3" xfId="42763"/>
    <cellStyle name="표준 3 4 5 2 3 2 4" xfId="12723"/>
    <cellStyle name="표준 3 4 5 2 3 2 4 2" xfId="29463"/>
    <cellStyle name="표준 3 4 5 2 3 2 4 3" xfId="46183"/>
    <cellStyle name="표준 3 4 5 2 3 2 5" xfId="16143"/>
    <cellStyle name="표준 3 4 5 2 3 2 5 2" xfId="32883"/>
    <cellStyle name="표준 3 4 5 2 3 2 5 3" xfId="49603"/>
    <cellStyle name="표준 3 4 5 2 3 2 6" xfId="19627"/>
    <cellStyle name="표준 3 4 5 2 3 2 7" xfId="35943"/>
    <cellStyle name="표준 3 4 5 2 3 3" xfId="4603"/>
    <cellStyle name="표준 3 4 5 2 3 3 2" xfId="21343"/>
    <cellStyle name="표준 3 4 5 2 3 3 3" xfId="38063"/>
    <cellStyle name="표준 3 4 5 2 3 4" xfId="8023"/>
    <cellStyle name="표준 3 4 5 2 3 4 2" xfId="24763"/>
    <cellStyle name="표준 3 4 5 2 3 4 3" xfId="41483"/>
    <cellStyle name="표준 3 4 5 2 3 5" xfId="11443"/>
    <cellStyle name="표준 3 4 5 2 3 5 2" xfId="28183"/>
    <cellStyle name="표준 3 4 5 2 3 5 3" xfId="44903"/>
    <cellStyle name="표준 3 4 5 2 3 6" xfId="14863"/>
    <cellStyle name="표준 3 4 5 2 3 6 2" xfId="31603"/>
    <cellStyle name="표준 3 4 5 2 3 6 3" xfId="48323"/>
    <cellStyle name="표준 3 4 5 2 3 7" xfId="18347"/>
    <cellStyle name="표준 3 4 5 2 3 8" xfId="34663"/>
    <cellStyle name="표준 3 4 5 2 4" xfId="1543"/>
    <cellStyle name="표준 3 4 5 2 4 2" xfId="2823"/>
    <cellStyle name="표준 3 4 5 2 4 2 2" xfId="6223"/>
    <cellStyle name="표준 3 4 5 2 4 2 2 2" xfId="22963"/>
    <cellStyle name="표준 3 4 5 2 4 2 2 3" xfId="39683"/>
    <cellStyle name="표준 3 4 5 2 4 2 3" xfId="9643"/>
    <cellStyle name="표준 3 4 5 2 4 2 3 2" xfId="26383"/>
    <cellStyle name="표준 3 4 5 2 4 2 3 3" xfId="43103"/>
    <cellStyle name="표준 3 4 5 2 4 2 4" xfId="13063"/>
    <cellStyle name="표준 3 4 5 2 4 2 4 2" xfId="29803"/>
    <cellStyle name="표준 3 4 5 2 4 2 4 3" xfId="46523"/>
    <cellStyle name="표준 3 4 5 2 4 2 5" xfId="16483"/>
    <cellStyle name="표준 3 4 5 2 4 2 5 2" xfId="33223"/>
    <cellStyle name="표준 3 4 5 2 4 2 5 3" xfId="49943"/>
    <cellStyle name="표준 3 4 5 2 4 2 6" xfId="19967"/>
    <cellStyle name="표준 3 4 5 2 4 2 7" xfId="36283"/>
    <cellStyle name="표준 3 4 5 2 4 3" xfId="4943"/>
    <cellStyle name="표준 3 4 5 2 4 3 2" xfId="21683"/>
    <cellStyle name="표준 3 4 5 2 4 3 3" xfId="38403"/>
    <cellStyle name="표준 3 4 5 2 4 4" xfId="8363"/>
    <cellStyle name="표준 3 4 5 2 4 4 2" xfId="25103"/>
    <cellStyle name="표준 3 4 5 2 4 4 3" xfId="41823"/>
    <cellStyle name="표준 3 4 5 2 4 5" xfId="11783"/>
    <cellStyle name="표준 3 4 5 2 4 5 2" xfId="28523"/>
    <cellStyle name="표준 3 4 5 2 4 5 3" xfId="45243"/>
    <cellStyle name="표준 3 4 5 2 4 6" xfId="15203"/>
    <cellStyle name="표준 3 4 5 2 4 6 2" xfId="31943"/>
    <cellStyle name="표준 3 4 5 2 4 6 3" xfId="48663"/>
    <cellStyle name="표준 3 4 5 2 4 7" xfId="18687"/>
    <cellStyle name="표준 3 4 5 2 4 8" xfId="35003"/>
    <cellStyle name="표준 3 4 5 2 5" xfId="1963"/>
    <cellStyle name="표준 3 4 5 2 5 2" xfId="5363"/>
    <cellStyle name="표준 3 4 5 2 5 2 2" xfId="22103"/>
    <cellStyle name="표준 3 4 5 2 5 2 3" xfId="38823"/>
    <cellStyle name="표준 3 4 5 2 5 3" xfId="8783"/>
    <cellStyle name="표준 3 4 5 2 5 3 2" xfId="25523"/>
    <cellStyle name="표준 3 4 5 2 5 3 3" xfId="42243"/>
    <cellStyle name="표준 3 4 5 2 5 4" xfId="12203"/>
    <cellStyle name="표준 3 4 5 2 5 4 2" xfId="28943"/>
    <cellStyle name="표준 3 4 5 2 5 4 3" xfId="45663"/>
    <cellStyle name="표준 3 4 5 2 5 5" xfId="15623"/>
    <cellStyle name="표준 3 4 5 2 5 5 2" xfId="32363"/>
    <cellStyle name="표준 3 4 5 2 5 5 3" xfId="49083"/>
    <cellStyle name="표준 3 4 5 2 5 6" xfId="19107"/>
    <cellStyle name="표준 3 4 5 2 5 7" xfId="35423"/>
    <cellStyle name="표준 3 4 5 2 6" xfId="3283"/>
    <cellStyle name="표준 3 4 5 2 6 2" xfId="6683"/>
    <cellStyle name="표준 3 4 5 2 6 2 2" xfId="23423"/>
    <cellStyle name="표준 3 4 5 2 6 2 3" xfId="40143"/>
    <cellStyle name="표준 3 4 5 2 6 3" xfId="10103"/>
    <cellStyle name="표준 3 4 5 2 6 3 2" xfId="26843"/>
    <cellStyle name="표준 3 4 5 2 6 3 3" xfId="43563"/>
    <cellStyle name="표준 3 4 5 2 6 4" xfId="13523"/>
    <cellStyle name="표준 3 4 5 2 6 4 2" xfId="30263"/>
    <cellStyle name="표준 3 4 5 2 6 4 3" xfId="46983"/>
    <cellStyle name="표준 3 4 5 2 6 5" xfId="16943"/>
    <cellStyle name="표준 3 4 5 2 6 5 2" xfId="33683"/>
    <cellStyle name="표준 3 4 5 2 6 5 3" xfId="50403"/>
    <cellStyle name="표준 3 4 5 2 6 6" xfId="20427"/>
    <cellStyle name="표준 3 4 5 2 6 7" xfId="36743"/>
    <cellStyle name="표준 3 4 5 2 7" xfId="4103"/>
    <cellStyle name="표준 3 4 5 2 7 2" xfId="7523"/>
    <cellStyle name="표준 3 4 5 2 7 2 2" xfId="24263"/>
    <cellStyle name="표준 3 4 5 2 7 2 3" xfId="40983"/>
    <cellStyle name="표준 3 4 5 2 7 3" xfId="10943"/>
    <cellStyle name="표준 3 4 5 2 7 3 2" xfId="27683"/>
    <cellStyle name="표준 3 4 5 2 7 3 3" xfId="44403"/>
    <cellStyle name="표준 3 4 5 2 7 4" xfId="14363"/>
    <cellStyle name="표준 3 4 5 2 7 4 2" xfId="31103"/>
    <cellStyle name="표준 3 4 5 2 7 4 3" xfId="47823"/>
    <cellStyle name="표준 3 4 5 2 7 5" xfId="17847"/>
    <cellStyle name="표준 3 4 5 2 7 6" xfId="37563"/>
    <cellStyle name="표준 3 4 5 2 8" xfId="3703"/>
    <cellStyle name="표준 3 4 5 2 8 2" xfId="20843"/>
    <cellStyle name="표준 3 4 5 2 8 3" xfId="37163"/>
    <cellStyle name="표준 3 4 5 2 9" xfId="7103"/>
    <cellStyle name="표준 3 4 5 2 9 2" xfId="23843"/>
    <cellStyle name="표준 3 4 5 2 9 3" xfId="40563"/>
    <cellStyle name="표준 3 4 5 3" xfId="716"/>
    <cellStyle name="표준 3 4 5 3 10" xfId="10563"/>
    <cellStyle name="표준 3 4 5 3 10 2" xfId="27303"/>
    <cellStyle name="표준 3 4 5 3 10 3" xfId="44023"/>
    <cellStyle name="표준 3 4 5 3 11" xfId="13983"/>
    <cellStyle name="표준 3 4 5 3 11 2" xfId="30723"/>
    <cellStyle name="표준 3 4 5 3 11 3" xfId="47443"/>
    <cellStyle name="표준 3 4 5 3 12" xfId="17467"/>
    <cellStyle name="표준 3 4 5 3 13" xfId="34203"/>
    <cellStyle name="표준 3 4 5 3 2" xfId="936"/>
    <cellStyle name="표준 3 4 5 3 2 10" xfId="14203"/>
    <cellStyle name="표준 3 4 5 3 2 10 2" xfId="30943"/>
    <cellStyle name="표준 3 4 5 3 2 10 3" xfId="47663"/>
    <cellStyle name="표준 3 4 5 3 2 11" xfId="17687"/>
    <cellStyle name="표준 3 4 5 3 2 12" xfId="34423"/>
    <cellStyle name="표준 3 4 5 3 2 2" xfId="1403"/>
    <cellStyle name="표준 3 4 5 3 2 2 2" xfId="2683"/>
    <cellStyle name="표준 3 4 5 3 2 2 2 2" xfId="6083"/>
    <cellStyle name="표준 3 4 5 3 2 2 2 2 2" xfId="22823"/>
    <cellStyle name="표준 3 4 5 3 2 2 2 2 3" xfId="39543"/>
    <cellStyle name="표준 3 4 5 3 2 2 2 3" xfId="9503"/>
    <cellStyle name="표준 3 4 5 3 2 2 2 3 2" xfId="26243"/>
    <cellStyle name="표준 3 4 5 3 2 2 2 3 3" xfId="42963"/>
    <cellStyle name="표준 3 4 5 3 2 2 2 4" xfId="12923"/>
    <cellStyle name="표준 3 4 5 3 2 2 2 4 2" xfId="29663"/>
    <cellStyle name="표준 3 4 5 3 2 2 2 4 3" xfId="46383"/>
    <cellStyle name="표준 3 4 5 3 2 2 2 5" xfId="16343"/>
    <cellStyle name="표준 3 4 5 3 2 2 2 5 2" xfId="33083"/>
    <cellStyle name="표준 3 4 5 3 2 2 2 5 3" xfId="49803"/>
    <cellStyle name="표준 3 4 5 3 2 2 2 6" xfId="19827"/>
    <cellStyle name="표준 3 4 5 3 2 2 2 7" xfId="36143"/>
    <cellStyle name="표준 3 4 5 3 2 2 3" xfId="4803"/>
    <cellStyle name="표준 3 4 5 3 2 2 3 2" xfId="21543"/>
    <cellStyle name="표준 3 4 5 3 2 2 3 3" xfId="38263"/>
    <cellStyle name="표준 3 4 5 3 2 2 4" xfId="8223"/>
    <cellStyle name="표준 3 4 5 3 2 2 4 2" xfId="24963"/>
    <cellStyle name="표준 3 4 5 3 2 2 4 3" xfId="41683"/>
    <cellStyle name="표준 3 4 5 3 2 2 5" xfId="11643"/>
    <cellStyle name="표준 3 4 5 3 2 2 5 2" xfId="28383"/>
    <cellStyle name="표준 3 4 5 3 2 2 5 3" xfId="45103"/>
    <cellStyle name="표준 3 4 5 3 2 2 6" xfId="15063"/>
    <cellStyle name="표준 3 4 5 3 2 2 6 2" xfId="31803"/>
    <cellStyle name="표준 3 4 5 3 2 2 6 3" xfId="48523"/>
    <cellStyle name="표준 3 4 5 3 2 2 7" xfId="18547"/>
    <cellStyle name="표준 3 4 5 3 2 2 8" xfId="34863"/>
    <cellStyle name="표준 3 4 5 3 2 3" xfId="1803"/>
    <cellStyle name="표준 3 4 5 3 2 3 2" xfId="3083"/>
    <cellStyle name="표준 3 4 5 3 2 3 2 2" xfId="6483"/>
    <cellStyle name="표준 3 4 5 3 2 3 2 2 2" xfId="23223"/>
    <cellStyle name="표준 3 4 5 3 2 3 2 2 3" xfId="39943"/>
    <cellStyle name="표준 3 4 5 3 2 3 2 3" xfId="9903"/>
    <cellStyle name="표준 3 4 5 3 2 3 2 3 2" xfId="26643"/>
    <cellStyle name="표준 3 4 5 3 2 3 2 3 3" xfId="43363"/>
    <cellStyle name="표준 3 4 5 3 2 3 2 4" xfId="13323"/>
    <cellStyle name="표준 3 4 5 3 2 3 2 4 2" xfId="30063"/>
    <cellStyle name="표준 3 4 5 3 2 3 2 4 3" xfId="46783"/>
    <cellStyle name="표준 3 4 5 3 2 3 2 5" xfId="16743"/>
    <cellStyle name="표준 3 4 5 3 2 3 2 5 2" xfId="33483"/>
    <cellStyle name="표준 3 4 5 3 2 3 2 5 3" xfId="50203"/>
    <cellStyle name="표준 3 4 5 3 2 3 2 6" xfId="20227"/>
    <cellStyle name="표준 3 4 5 3 2 3 2 7" xfId="36543"/>
    <cellStyle name="표준 3 4 5 3 2 3 3" xfId="5203"/>
    <cellStyle name="표준 3 4 5 3 2 3 3 2" xfId="21943"/>
    <cellStyle name="표준 3 4 5 3 2 3 3 3" xfId="38663"/>
    <cellStyle name="표준 3 4 5 3 2 3 4" xfId="8623"/>
    <cellStyle name="표준 3 4 5 3 2 3 4 2" xfId="25363"/>
    <cellStyle name="표준 3 4 5 3 2 3 4 3" xfId="42083"/>
    <cellStyle name="표준 3 4 5 3 2 3 5" xfId="12043"/>
    <cellStyle name="표준 3 4 5 3 2 3 5 2" xfId="28783"/>
    <cellStyle name="표준 3 4 5 3 2 3 5 3" xfId="45503"/>
    <cellStyle name="표준 3 4 5 3 2 3 6" xfId="15463"/>
    <cellStyle name="표준 3 4 5 3 2 3 6 2" xfId="32203"/>
    <cellStyle name="표준 3 4 5 3 2 3 6 3" xfId="48923"/>
    <cellStyle name="표준 3 4 5 3 2 3 7" xfId="18947"/>
    <cellStyle name="표준 3 4 5 3 2 3 8" xfId="35263"/>
    <cellStyle name="표준 3 4 5 3 2 4" xfId="2223"/>
    <cellStyle name="표준 3 4 5 3 2 4 2" xfId="5623"/>
    <cellStyle name="표준 3 4 5 3 2 4 2 2" xfId="22363"/>
    <cellStyle name="표준 3 4 5 3 2 4 2 3" xfId="39083"/>
    <cellStyle name="표준 3 4 5 3 2 4 3" xfId="9043"/>
    <cellStyle name="표준 3 4 5 3 2 4 3 2" xfId="25783"/>
    <cellStyle name="표준 3 4 5 3 2 4 3 3" xfId="42503"/>
    <cellStyle name="표준 3 4 5 3 2 4 4" xfId="12463"/>
    <cellStyle name="표준 3 4 5 3 2 4 4 2" xfId="29203"/>
    <cellStyle name="표준 3 4 5 3 2 4 4 3" xfId="45923"/>
    <cellStyle name="표준 3 4 5 3 2 4 5" xfId="15883"/>
    <cellStyle name="표준 3 4 5 3 2 4 5 2" xfId="32623"/>
    <cellStyle name="표준 3 4 5 3 2 4 5 3" xfId="49343"/>
    <cellStyle name="표준 3 4 5 3 2 4 6" xfId="19367"/>
    <cellStyle name="표준 3 4 5 3 2 4 7" xfId="35683"/>
    <cellStyle name="표준 3 4 5 3 2 5" xfId="3543"/>
    <cellStyle name="표준 3 4 5 3 2 5 2" xfId="6943"/>
    <cellStyle name="표준 3 4 5 3 2 5 2 2" xfId="23683"/>
    <cellStyle name="표준 3 4 5 3 2 5 2 3" xfId="40403"/>
    <cellStyle name="표준 3 4 5 3 2 5 3" xfId="10363"/>
    <cellStyle name="표준 3 4 5 3 2 5 3 2" xfId="27103"/>
    <cellStyle name="표준 3 4 5 3 2 5 3 3" xfId="43823"/>
    <cellStyle name="표준 3 4 5 3 2 5 4" xfId="13783"/>
    <cellStyle name="표준 3 4 5 3 2 5 4 2" xfId="30523"/>
    <cellStyle name="표준 3 4 5 3 2 5 4 3" xfId="47243"/>
    <cellStyle name="표준 3 4 5 3 2 5 5" xfId="17203"/>
    <cellStyle name="표준 3 4 5 3 2 5 5 2" xfId="33943"/>
    <cellStyle name="표준 3 4 5 3 2 5 5 3" xfId="50663"/>
    <cellStyle name="표준 3 4 5 3 2 5 6" xfId="20687"/>
    <cellStyle name="표준 3 4 5 3 2 5 7" xfId="37003"/>
    <cellStyle name="표준 3 4 5 3 2 6" xfId="4363"/>
    <cellStyle name="표준 3 4 5 3 2 6 2" xfId="7783"/>
    <cellStyle name="표준 3 4 5 3 2 6 2 2" xfId="24523"/>
    <cellStyle name="표준 3 4 5 3 2 6 2 3" xfId="41243"/>
    <cellStyle name="표준 3 4 5 3 2 6 3" xfId="11203"/>
    <cellStyle name="표준 3 4 5 3 2 6 3 2" xfId="27943"/>
    <cellStyle name="표준 3 4 5 3 2 6 3 3" xfId="44663"/>
    <cellStyle name="표준 3 4 5 3 2 6 4" xfId="14623"/>
    <cellStyle name="표준 3 4 5 3 2 6 4 2" xfId="31363"/>
    <cellStyle name="표준 3 4 5 3 2 6 4 3" xfId="48083"/>
    <cellStyle name="표준 3 4 5 3 2 6 5" xfId="18107"/>
    <cellStyle name="표준 3 4 5 3 2 6 6" xfId="37823"/>
    <cellStyle name="표준 3 4 5 3 2 7" xfId="3963"/>
    <cellStyle name="표준 3 4 5 3 2 7 2" xfId="21103"/>
    <cellStyle name="표준 3 4 5 3 2 7 3" xfId="37423"/>
    <cellStyle name="표준 3 4 5 3 2 8" xfId="7363"/>
    <cellStyle name="표준 3 4 5 3 2 8 2" xfId="24103"/>
    <cellStyle name="표준 3 4 5 3 2 8 3" xfId="40823"/>
    <cellStyle name="표준 3 4 5 3 2 9" xfId="10783"/>
    <cellStyle name="표준 3 4 5 3 2 9 2" xfId="27523"/>
    <cellStyle name="표준 3 4 5 3 2 9 3" xfId="44243"/>
    <cellStyle name="표준 3 4 5 3 3" xfId="1243"/>
    <cellStyle name="표준 3 4 5 3 3 2" xfId="2523"/>
    <cellStyle name="표준 3 4 5 3 3 2 2" xfId="5923"/>
    <cellStyle name="표준 3 4 5 3 3 2 2 2" xfId="22663"/>
    <cellStyle name="표준 3 4 5 3 3 2 2 3" xfId="39383"/>
    <cellStyle name="표준 3 4 5 3 3 2 3" xfId="9343"/>
    <cellStyle name="표준 3 4 5 3 3 2 3 2" xfId="26083"/>
    <cellStyle name="표준 3 4 5 3 3 2 3 3" xfId="42803"/>
    <cellStyle name="표준 3 4 5 3 3 2 4" xfId="12763"/>
    <cellStyle name="표준 3 4 5 3 3 2 4 2" xfId="29503"/>
    <cellStyle name="표준 3 4 5 3 3 2 4 3" xfId="46223"/>
    <cellStyle name="표준 3 4 5 3 3 2 5" xfId="16183"/>
    <cellStyle name="표준 3 4 5 3 3 2 5 2" xfId="32923"/>
    <cellStyle name="표준 3 4 5 3 3 2 5 3" xfId="49643"/>
    <cellStyle name="표준 3 4 5 3 3 2 6" xfId="19667"/>
    <cellStyle name="표준 3 4 5 3 3 2 7" xfId="35983"/>
    <cellStyle name="표준 3 4 5 3 3 3" xfId="4643"/>
    <cellStyle name="표준 3 4 5 3 3 3 2" xfId="21383"/>
    <cellStyle name="표준 3 4 5 3 3 3 3" xfId="38103"/>
    <cellStyle name="표준 3 4 5 3 3 4" xfId="8063"/>
    <cellStyle name="표준 3 4 5 3 3 4 2" xfId="24803"/>
    <cellStyle name="표준 3 4 5 3 3 4 3" xfId="41523"/>
    <cellStyle name="표준 3 4 5 3 3 5" xfId="11483"/>
    <cellStyle name="표준 3 4 5 3 3 5 2" xfId="28223"/>
    <cellStyle name="표준 3 4 5 3 3 5 3" xfId="44943"/>
    <cellStyle name="표준 3 4 5 3 3 6" xfId="14903"/>
    <cellStyle name="표준 3 4 5 3 3 6 2" xfId="31643"/>
    <cellStyle name="표준 3 4 5 3 3 6 3" xfId="48363"/>
    <cellStyle name="표준 3 4 5 3 3 7" xfId="18387"/>
    <cellStyle name="표준 3 4 5 3 3 8" xfId="34703"/>
    <cellStyle name="표준 3 4 5 3 4" xfId="1583"/>
    <cellStyle name="표준 3 4 5 3 4 2" xfId="2863"/>
    <cellStyle name="표준 3 4 5 3 4 2 2" xfId="6263"/>
    <cellStyle name="표준 3 4 5 3 4 2 2 2" xfId="23003"/>
    <cellStyle name="표준 3 4 5 3 4 2 2 3" xfId="39723"/>
    <cellStyle name="표준 3 4 5 3 4 2 3" xfId="9683"/>
    <cellStyle name="표준 3 4 5 3 4 2 3 2" xfId="26423"/>
    <cellStyle name="표준 3 4 5 3 4 2 3 3" xfId="43143"/>
    <cellStyle name="표준 3 4 5 3 4 2 4" xfId="13103"/>
    <cellStyle name="표준 3 4 5 3 4 2 4 2" xfId="29843"/>
    <cellStyle name="표준 3 4 5 3 4 2 4 3" xfId="46563"/>
    <cellStyle name="표준 3 4 5 3 4 2 5" xfId="16523"/>
    <cellStyle name="표준 3 4 5 3 4 2 5 2" xfId="33263"/>
    <cellStyle name="표준 3 4 5 3 4 2 5 3" xfId="49983"/>
    <cellStyle name="표준 3 4 5 3 4 2 6" xfId="20007"/>
    <cellStyle name="표준 3 4 5 3 4 2 7" xfId="36323"/>
    <cellStyle name="표준 3 4 5 3 4 3" xfId="4983"/>
    <cellStyle name="표준 3 4 5 3 4 3 2" xfId="21723"/>
    <cellStyle name="표준 3 4 5 3 4 3 3" xfId="38443"/>
    <cellStyle name="표준 3 4 5 3 4 4" xfId="8403"/>
    <cellStyle name="표준 3 4 5 3 4 4 2" xfId="25143"/>
    <cellStyle name="표준 3 4 5 3 4 4 3" xfId="41863"/>
    <cellStyle name="표준 3 4 5 3 4 5" xfId="11823"/>
    <cellStyle name="표준 3 4 5 3 4 5 2" xfId="28563"/>
    <cellStyle name="표준 3 4 5 3 4 5 3" xfId="45283"/>
    <cellStyle name="표준 3 4 5 3 4 6" xfId="15243"/>
    <cellStyle name="표준 3 4 5 3 4 6 2" xfId="31983"/>
    <cellStyle name="표준 3 4 5 3 4 6 3" xfId="48703"/>
    <cellStyle name="표준 3 4 5 3 4 7" xfId="18727"/>
    <cellStyle name="표준 3 4 5 3 4 8" xfId="35043"/>
    <cellStyle name="표준 3 4 5 3 5" xfId="2003"/>
    <cellStyle name="표준 3 4 5 3 5 2" xfId="5403"/>
    <cellStyle name="표준 3 4 5 3 5 2 2" xfId="22143"/>
    <cellStyle name="표준 3 4 5 3 5 2 3" xfId="38863"/>
    <cellStyle name="표준 3 4 5 3 5 3" xfId="8823"/>
    <cellStyle name="표준 3 4 5 3 5 3 2" xfId="25563"/>
    <cellStyle name="표준 3 4 5 3 5 3 3" xfId="42283"/>
    <cellStyle name="표준 3 4 5 3 5 4" xfId="12243"/>
    <cellStyle name="표준 3 4 5 3 5 4 2" xfId="28983"/>
    <cellStyle name="표준 3 4 5 3 5 4 3" xfId="45703"/>
    <cellStyle name="표준 3 4 5 3 5 5" xfId="15663"/>
    <cellStyle name="표준 3 4 5 3 5 5 2" xfId="32403"/>
    <cellStyle name="표준 3 4 5 3 5 5 3" xfId="49123"/>
    <cellStyle name="표준 3 4 5 3 5 6" xfId="19147"/>
    <cellStyle name="표준 3 4 5 3 5 7" xfId="35463"/>
    <cellStyle name="표준 3 4 5 3 6" xfId="3323"/>
    <cellStyle name="표준 3 4 5 3 6 2" xfId="6723"/>
    <cellStyle name="표준 3 4 5 3 6 2 2" xfId="23463"/>
    <cellStyle name="표준 3 4 5 3 6 2 3" xfId="40183"/>
    <cellStyle name="표준 3 4 5 3 6 3" xfId="10143"/>
    <cellStyle name="표준 3 4 5 3 6 3 2" xfId="26883"/>
    <cellStyle name="표준 3 4 5 3 6 3 3" xfId="43603"/>
    <cellStyle name="표준 3 4 5 3 6 4" xfId="13563"/>
    <cellStyle name="표준 3 4 5 3 6 4 2" xfId="30303"/>
    <cellStyle name="표준 3 4 5 3 6 4 3" xfId="47023"/>
    <cellStyle name="표준 3 4 5 3 6 5" xfId="16983"/>
    <cellStyle name="표준 3 4 5 3 6 5 2" xfId="33723"/>
    <cellStyle name="표준 3 4 5 3 6 5 3" xfId="50443"/>
    <cellStyle name="표준 3 4 5 3 6 6" xfId="20467"/>
    <cellStyle name="표준 3 4 5 3 6 7" xfId="36783"/>
    <cellStyle name="표준 3 4 5 3 7" xfId="4143"/>
    <cellStyle name="표준 3 4 5 3 7 2" xfId="7563"/>
    <cellStyle name="표준 3 4 5 3 7 2 2" xfId="24303"/>
    <cellStyle name="표준 3 4 5 3 7 2 3" xfId="41023"/>
    <cellStyle name="표준 3 4 5 3 7 3" xfId="10983"/>
    <cellStyle name="표준 3 4 5 3 7 3 2" xfId="27723"/>
    <cellStyle name="표준 3 4 5 3 7 3 3" xfId="44443"/>
    <cellStyle name="표준 3 4 5 3 7 4" xfId="14403"/>
    <cellStyle name="표준 3 4 5 3 7 4 2" xfId="31143"/>
    <cellStyle name="표준 3 4 5 3 7 4 3" xfId="47863"/>
    <cellStyle name="표준 3 4 5 3 7 5" xfId="17887"/>
    <cellStyle name="표준 3 4 5 3 7 6" xfId="37603"/>
    <cellStyle name="표준 3 4 5 3 8" xfId="3743"/>
    <cellStyle name="표준 3 4 5 3 8 2" xfId="20883"/>
    <cellStyle name="표준 3 4 5 3 8 3" xfId="37203"/>
    <cellStyle name="표준 3 4 5 3 9" xfId="7143"/>
    <cellStyle name="표준 3 4 5 3 9 2" xfId="23883"/>
    <cellStyle name="표준 3 4 5 3 9 3" xfId="40603"/>
    <cellStyle name="표준 3 4 5 4" xfId="796"/>
    <cellStyle name="표준 3 4 5 4 10" xfId="14063"/>
    <cellStyle name="표준 3 4 5 4 10 2" xfId="30803"/>
    <cellStyle name="표준 3 4 5 4 10 3" xfId="47523"/>
    <cellStyle name="표준 3 4 5 4 11" xfId="17547"/>
    <cellStyle name="표준 3 4 5 4 12" xfId="34283"/>
    <cellStyle name="표준 3 4 5 4 2" xfId="1103"/>
    <cellStyle name="표준 3 4 5 4 2 2" xfId="2383"/>
    <cellStyle name="표준 3 4 5 4 2 2 2" xfId="5783"/>
    <cellStyle name="표준 3 4 5 4 2 2 2 2" xfId="22523"/>
    <cellStyle name="표준 3 4 5 4 2 2 2 3" xfId="39243"/>
    <cellStyle name="표준 3 4 5 4 2 2 3" xfId="9203"/>
    <cellStyle name="표준 3 4 5 4 2 2 3 2" xfId="25943"/>
    <cellStyle name="표준 3 4 5 4 2 2 3 3" xfId="42663"/>
    <cellStyle name="표준 3 4 5 4 2 2 4" xfId="12623"/>
    <cellStyle name="표준 3 4 5 4 2 2 4 2" xfId="29363"/>
    <cellStyle name="표준 3 4 5 4 2 2 4 3" xfId="46083"/>
    <cellStyle name="표준 3 4 5 4 2 2 5" xfId="16043"/>
    <cellStyle name="표준 3 4 5 4 2 2 5 2" xfId="32783"/>
    <cellStyle name="표준 3 4 5 4 2 2 5 3" xfId="49503"/>
    <cellStyle name="표준 3 4 5 4 2 2 6" xfId="19527"/>
    <cellStyle name="표준 3 4 5 4 2 2 7" xfId="35843"/>
    <cellStyle name="표준 3 4 5 4 2 3" xfId="4503"/>
    <cellStyle name="표준 3 4 5 4 2 3 2" xfId="21243"/>
    <cellStyle name="표준 3 4 5 4 2 3 3" xfId="37963"/>
    <cellStyle name="표준 3 4 5 4 2 4" xfId="7923"/>
    <cellStyle name="표준 3 4 5 4 2 4 2" xfId="24663"/>
    <cellStyle name="표준 3 4 5 4 2 4 3" xfId="41383"/>
    <cellStyle name="표준 3 4 5 4 2 5" xfId="11343"/>
    <cellStyle name="표준 3 4 5 4 2 5 2" xfId="28083"/>
    <cellStyle name="표준 3 4 5 4 2 5 3" xfId="44803"/>
    <cellStyle name="표준 3 4 5 4 2 6" xfId="14763"/>
    <cellStyle name="표준 3 4 5 4 2 6 2" xfId="31503"/>
    <cellStyle name="표준 3 4 5 4 2 6 3" xfId="48223"/>
    <cellStyle name="표준 3 4 5 4 2 7" xfId="18247"/>
    <cellStyle name="표준 3 4 5 4 2 8" xfId="34563"/>
    <cellStyle name="표준 3 4 5 4 3" xfId="1663"/>
    <cellStyle name="표준 3 4 5 4 3 2" xfId="2943"/>
    <cellStyle name="표준 3 4 5 4 3 2 2" xfId="6343"/>
    <cellStyle name="표준 3 4 5 4 3 2 2 2" xfId="23083"/>
    <cellStyle name="표준 3 4 5 4 3 2 2 3" xfId="39803"/>
    <cellStyle name="표준 3 4 5 4 3 2 3" xfId="9763"/>
    <cellStyle name="표준 3 4 5 4 3 2 3 2" xfId="26503"/>
    <cellStyle name="표준 3 4 5 4 3 2 3 3" xfId="43223"/>
    <cellStyle name="표준 3 4 5 4 3 2 4" xfId="13183"/>
    <cellStyle name="표준 3 4 5 4 3 2 4 2" xfId="29923"/>
    <cellStyle name="표준 3 4 5 4 3 2 4 3" xfId="46643"/>
    <cellStyle name="표준 3 4 5 4 3 2 5" xfId="16603"/>
    <cellStyle name="표준 3 4 5 4 3 2 5 2" xfId="33343"/>
    <cellStyle name="표준 3 4 5 4 3 2 5 3" xfId="50063"/>
    <cellStyle name="표준 3 4 5 4 3 2 6" xfId="20087"/>
    <cellStyle name="표준 3 4 5 4 3 2 7" xfId="36403"/>
    <cellStyle name="표준 3 4 5 4 3 3" xfId="5063"/>
    <cellStyle name="표준 3 4 5 4 3 3 2" xfId="21803"/>
    <cellStyle name="표준 3 4 5 4 3 3 3" xfId="38523"/>
    <cellStyle name="표준 3 4 5 4 3 4" xfId="8483"/>
    <cellStyle name="표준 3 4 5 4 3 4 2" xfId="25223"/>
    <cellStyle name="표준 3 4 5 4 3 4 3" xfId="41943"/>
    <cellStyle name="표준 3 4 5 4 3 5" xfId="11903"/>
    <cellStyle name="표준 3 4 5 4 3 5 2" xfId="28643"/>
    <cellStyle name="표준 3 4 5 4 3 5 3" xfId="45363"/>
    <cellStyle name="표준 3 4 5 4 3 6" xfId="15323"/>
    <cellStyle name="표준 3 4 5 4 3 6 2" xfId="32063"/>
    <cellStyle name="표준 3 4 5 4 3 6 3" xfId="48783"/>
    <cellStyle name="표준 3 4 5 4 3 7" xfId="18807"/>
    <cellStyle name="표준 3 4 5 4 3 8" xfId="35123"/>
    <cellStyle name="표준 3 4 5 4 4" xfId="2083"/>
    <cellStyle name="표준 3 4 5 4 4 2" xfId="5483"/>
    <cellStyle name="표준 3 4 5 4 4 2 2" xfId="22223"/>
    <cellStyle name="표준 3 4 5 4 4 2 3" xfId="38943"/>
    <cellStyle name="표준 3 4 5 4 4 3" xfId="8903"/>
    <cellStyle name="표준 3 4 5 4 4 3 2" xfId="25643"/>
    <cellStyle name="표준 3 4 5 4 4 3 3" xfId="42363"/>
    <cellStyle name="표준 3 4 5 4 4 4" xfId="12323"/>
    <cellStyle name="표준 3 4 5 4 4 4 2" xfId="29063"/>
    <cellStyle name="표준 3 4 5 4 4 4 3" xfId="45783"/>
    <cellStyle name="표준 3 4 5 4 4 5" xfId="15743"/>
    <cellStyle name="표준 3 4 5 4 4 5 2" xfId="32483"/>
    <cellStyle name="표준 3 4 5 4 4 5 3" xfId="49203"/>
    <cellStyle name="표준 3 4 5 4 4 6" xfId="19227"/>
    <cellStyle name="표준 3 4 5 4 4 7" xfId="35543"/>
    <cellStyle name="표준 3 4 5 4 5" xfId="3403"/>
    <cellStyle name="표준 3 4 5 4 5 2" xfId="6803"/>
    <cellStyle name="표준 3 4 5 4 5 2 2" xfId="23543"/>
    <cellStyle name="표준 3 4 5 4 5 2 3" xfId="40263"/>
    <cellStyle name="표준 3 4 5 4 5 3" xfId="10223"/>
    <cellStyle name="표준 3 4 5 4 5 3 2" xfId="26963"/>
    <cellStyle name="표준 3 4 5 4 5 3 3" xfId="43683"/>
    <cellStyle name="표준 3 4 5 4 5 4" xfId="13643"/>
    <cellStyle name="표준 3 4 5 4 5 4 2" xfId="30383"/>
    <cellStyle name="표준 3 4 5 4 5 4 3" xfId="47103"/>
    <cellStyle name="표준 3 4 5 4 5 5" xfId="17063"/>
    <cellStyle name="표준 3 4 5 4 5 5 2" xfId="33803"/>
    <cellStyle name="표준 3 4 5 4 5 5 3" xfId="50523"/>
    <cellStyle name="표준 3 4 5 4 5 6" xfId="20547"/>
    <cellStyle name="표준 3 4 5 4 5 7" xfId="36863"/>
    <cellStyle name="표준 3 4 5 4 6" xfId="4223"/>
    <cellStyle name="표준 3 4 5 4 6 2" xfId="7643"/>
    <cellStyle name="표준 3 4 5 4 6 2 2" xfId="24383"/>
    <cellStyle name="표준 3 4 5 4 6 2 3" xfId="41103"/>
    <cellStyle name="표준 3 4 5 4 6 3" xfId="11063"/>
    <cellStyle name="표준 3 4 5 4 6 3 2" xfId="27803"/>
    <cellStyle name="표준 3 4 5 4 6 3 3" xfId="44523"/>
    <cellStyle name="표준 3 4 5 4 6 4" xfId="14483"/>
    <cellStyle name="표준 3 4 5 4 6 4 2" xfId="31223"/>
    <cellStyle name="표준 3 4 5 4 6 4 3" xfId="47943"/>
    <cellStyle name="표준 3 4 5 4 6 5" xfId="17967"/>
    <cellStyle name="표준 3 4 5 4 6 6" xfId="37683"/>
    <cellStyle name="표준 3 4 5 4 7" xfId="3823"/>
    <cellStyle name="표준 3 4 5 4 7 2" xfId="20963"/>
    <cellStyle name="표준 3 4 5 4 7 3" xfId="37283"/>
    <cellStyle name="표준 3 4 5 4 8" xfId="7223"/>
    <cellStyle name="표준 3 4 5 4 8 2" xfId="23963"/>
    <cellStyle name="표준 3 4 5 4 8 3" xfId="40683"/>
    <cellStyle name="표준 3 4 5 4 9" xfId="10643"/>
    <cellStyle name="표준 3 4 5 4 9 2" xfId="27383"/>
    <cellStyle name="표준 3 4 5 4 9 3" xfId="44103"/>
    <cellStyle name="표준 3 4 5 5" xfId="756"/>
    <cellStyle name="표준 3 4 5 5 10" xfId="14023"/>
    <cellStyle name="표준 3 4 5 5 10 2" xfId="30763"/>
    <cellStyle name="표준 3 4 5 5 10 3" xfId="47483"/>
    <cellStyle name="표준 3 4 5 5 11" xfId="17507"/>
    <cellStyle name="표준 3 4 5 5 12" xfId="34243"/>
    <cellStyle name="표준 3 4 5 5 2" xfId="1063"/>
    <cellStyle name="표준 3 4 5 5 2 2" xfId="2343"/>
    <cellStyle name="표준 3 4 5 5 2 2 2" xfId="5743"/>
    <cellStyle name="표준 3 4 5 5 2 2 2 2" xfId="22483"/>
    <cellStyle name="표준 3 4 5 5 2 2 2 3" xfId="39203"/>
    <cellStyle name="표준 3 4 5 5 2 2 3" xfId="9163"/>
    <cellStyle name="표준 3 4 5 5 2 2 3 2" xfId="25903"/>
    <cellStyle name="표준 3 4 5 5 2 2 3 3" xfId="42623"/>
    <cellStyle name="표준 3 4 5 5 2 2 4" xfId="12583"/>
    <cellStyle name="표준 3 4 5 5 2 2 4 2" xfId="29323"/>
    <cellStyle name="표준 3 4 5 5 2 2 4 3" xfId="46043"/>
    <cellStyle name="표준 3 4 5 5 2 2 5" xfId="16003"/>
    <cellStyle name="표준 3 4 5 5 2 2 5 2" xfId="32743"/>
    <cellStyle name="표준 3 4 5 5 2 2 5 3" xfId="49463"/>
    <cellStyle name="표준 3 4 5 5 2 2 6" xfId="19487"/>
    <cellStyle name="표준 3 4 5 5 2 2 7" xfId="35803"/>
    <cellStyle name="표준 3 4 5 5 2 3" xfId="4463"/>
    <cellStyle name="표준 3 4 5 5 2 3 2" xfId="21203"/>
    <cellStyle name="표준 3 4 5 5 2 3 3" xfId="37923"/>
    <cellStyle name="표준 3 4 5 5 2 4" xfId="7883"/>
    <cellStyle name="표준 3 4 5 5 2 4 2" xfId="24623"/>
    <cellStyle name="표준 3 4 5 5 2 4 3" xfId="41343"/>
    <cellStyle name="표준 3 4 5 5 2 5" xfId="11303"/>
    <cellStyle name="표준 3 4 5 5 2 5 2" xfId="28043"/>
    <cellStyle name="표준 3 4 5 5 2 5 3" xfId="44763"/>
    <cellStyle name="표준 3 4 5 5 2 6" xfId="14723"/>
    <cellStyle name="표준 3 4 5 5 2 6 2" xfId="31463"/>
    <cellStyle name="표준 3 4 5 5 2 6 3" xfId="48183"/>
    <cellStyle name="표준 3 4 5 5 2 7" xfId="18207"/>
    <cellStyle name="표준 3 4 5 5 2 8" xfId="34523"/>
    <cellStyle name="표준 3 4 5 5 3" xfId="1623"/>
    <cellStyle name="표준 3 4 5 5 3 2" xfId="2903"/>
    <cellStyle name="표준 3 4 5 5 3 2 2" xfId="6303"/>
    <cellStyle name="표준 3 4 5 5 3 2 2 2" xfId="23043"/>
    <cellStyle name="표준 3 4 5 5 3 2 2 3" xfId="39763"/>
    <cellStyle name="표준 3 4 5 5 3 2 3" xfId="9723"/>
    <cellStyle name="표준 3 4 5 5 3 2 3 2" xfId="26463"/>
    <cellStyle name="표준 3 4 5 5 3 2 3 3" xfId="43183"/>
    <cellStyle name="표준 3 4 5 5 3 2 4" xfId="13143"/>
    <cellStyle name="표준 3 4 5 5 3 2 4 2" xfId="29883"/>
    <cellStyle name="표준 3 4 5 5 3 2 4 3" xfId="46603"/>
    <cellStyle name="표준 3 4 5 5 3 2 5" xfId="16563"/>
    <cellStyle name="표준 3 4 5 5 3 2 5 2" xfId="33303"/>
    <cellStyle name="표준 3 4 5 5 3 2 5 3" xfId="50023"/>
    <cellStyle name="표준 3 4 5 5 3 2 6" xfId="20047"/>
    <cellStyle name="표준 3 4 5 5 3 2 7" xfId="36363"/>
    <cellStyle name="표준 3 4 5 5 3 3" xfId="5023"/>
    <cellStyle name="표준 3 4 5 5 3 3 2" xfId="21763"/>
    <cellStyle name="표준 3 4 5 5 3 3 3" xfId="38483"/>
    <cellStyle name="표준 3 4 5 5 3 4" xfId="8443"/>
    <cellStyle name="표준 3 4 5 5 3 4 2" xfId="25183"/>
    <cellStyle name="표준 3 4 5 5 3 4 3" xfId="41903"/>
    <cellStyle name="표준 3 4 5 5 3 5" xfId="11863"/>
    <cellStyle name="표준 3 4 5 5 3 5 2" xfId="28603"/>
    <cellStyle name="표준 3 4 5 5 3 5 3" xfId="45323"/>
    <cellStyle name="표준 3 4 5 5 3 6" xfId="15283"/>
    <cellStyle name="표준 3 4 5 5 3 6 2" xfId="32023"/>
    <cellStyle name="표준 3 4 5 5 3 6 3" xfId="48743"/>
    <cellStyle name="표준 3 4 5 5 3 7" xfId="18767"/>
    <cellStyle name="표준 3 4 5 5 3 8" xfId="35083"/>
    <cellStyle name="표준 3 4 5 5 4" xfId="2043"/>
    <cellStyle name="표준 3 4 5 5 4 2" xfId="5443"/>
    <cellStyle name="표준 3 4 5 5 4 2 2" xfId="22183"/>
    <cellStyle name="표준 3 4 5 5 4 2 3" xfId="38903"/>
    <cellStyle name="표준 3 4 5 5 4 3" xfId="8863"/>
    <cellStyle name="표준 3 4 5 5 4 3 2" xfId="25603"/>
    <cellStyle name="표준 3 4 5 5 4 3 3" xfId="42323"/>
    <cellStyle name="표준 3 4 5 5 4 4" xfId="12283"/>
    <cellStyle name="표준 3 4 5 5 4 4 2" xfId="29023"/>
    <cellStyle name="표준 3 4 5 5 4 4 3" xfId="45743"/>
    <cellStyle name="표준 3 4 5 5 4 5" xfId="15703"/>
    <cellStyle name="표준 3 4 5 5 4 5 2" xfId="32443"/>
    <cellStyle name="표준 3 4 5 5 4 5 3" xfId="49163"/>
    <cellStyle name="표준 3 4 5 5 4 6" xfId="19187"/>
    <cellStyle name="표준 3 4 5 5 4 7" xfId="35503"/>
    <cellStyle name="표준 3 4 5 5 5" xfId="3363"/>
    <cellStyle name="표준 3 4 5 5 5 2" xfId="6763"/>
    <cellStyle name="표준 3 4 5 5 5 2 2" xfId="23503"/>
    <cellStyle name="표준 3 4 5 5 5 2 3" xfId="40223"/>
    <cellStyle name="표준 3 4 5 5 5 3" xfId="10183"/>
    <cellStyle name="표준 3 4 5 5 5 3 2" xfId="26923"/>
    <cellStyle name="표준 3 4 5 5 5 3 3" xfId="43643"/>
    <cellStyle name="표준 3 4 5 5 5 4" xfId="13603"/>
    <cellStyle name="표준 3 4 5 5 5 4 2" xfId="30343"/>
    <cellStyle name="표준 3 4 5 5 5 4 3" xfId="47063"/>
    <cellStyle name="표준 3 4 5 5 5 5" xfId="17023"/>
    <cellStyle name="표준 3 4 5 5 5 5 2" xfId="33763"/>
    <cellStyle name="표준 3 4 5 5 5 5 3" xfId="50483"/>
    <cellStyle name="표준 3 4 5 5 5 6" xfId="20507"/>
    <cellStyle name="표준 3 4 5 5 5 7" xfId="36823"/>
    <cellStyle name="표준 3 4 5 5 6" xfId="4183"/>
    <cellStyle name="표준 3 4 5 5 6 2" xfId="7603"/>
    <cellStyle name="표준 3 4 5 5 6 2 2" xfId="24343"/>
    <cellStyle name="표준 3 4 5 5 6 2 3" xfId="41063"/>
    <cellStyle name="표준 3 4 5 5 6 3" xfId="11023"/>
    <cellStyle name="표준 3 4 5 5 6 3 2" xfId="27763"/>
    <cellStyle name="표준 3 4 5 5 6 3 3" xfId="44483"/>
    <cellStyle name="표준 3 4 5 5 6 4" xfId="14443"/>
    <cellStyle name="표준 3 4 5 5 6 4 2" xfId="31183"/>
    <cellStyle name="표준 3 4 5 5 6 4 3" xfId="47903"/>
    <cellStyle name="표준 3 4 5 5 6 5" xfId="17927"/>
    <cellStyle name="표준 3 4 5 5 6 6" xfId="37643"/>
    <cellStyle name="표준 3 4 5 5 7" xfId="3783"/>
    <cellStyle name="표준 3 4 5 5 7 2" xfId="20923"/>
    <cellStyle name="표준 3 4 5 5 7 3" xfId="37243"/>
    <cellStyle name="표준 3 4 5 5 8" xfId="7183"/>
    <cellStyle name="표준 3 4 5 5 8 2" xfId="23923"/>
    <cellStyle name="표준 3 4 5 5 8 3" xfId="40643"/>
    <cellStyle name="표준 3 4 5 5 9" xfId="10603"/>
    <cellStyle name="표준 3 4 5 5 9 2" xfId="27343"/>
    <cellStyle name="표준 3 4 5 5 9 3" xfId="44063"/>
    <cellStyle name="표준 3 4 5 6" xfId="1023"/>
    <cellStyle name="표준 3 4 5 6 2" xfId="2303"/>
    <cellStyle name="표준 3 4 5 6 2 2" xfId="5703"/>
    <cellStyle name="표준 3 4 5 6 2 2 2" xfId="22443"/>
    <cellStyle name="표준 3 4 5 6 2 2 3" xfId="39163"/>
    <cellStyle name="표준 3 4 5 6 2 3" xfId="9123"/>
    <cellStyle name="표준 3 4 5 6 2 3 2" xfId="25863"/>
    <cellStyle name="표준 3 4 5 6 2 3 3" xfId="42583"/>
    <cellStyle name="표준 3 4 5 6 2 4" xfId="12543"/>
    <cellStyle name="표준 3 4 5 6 2 4 2" xfId="29283"/>
    <cellStyle name="표준 3 4 5 6 2 4 3" xfId="46003"/>
    <cellStyle name="표준 3 4 5 6 2 5" xfId="15963"/>
    <cellStyle name="표준 3 4 5 6 2 5 2" xfId="32703"/>
    <cellStyle name="표준 3 4 5 6 2 5 3" xfId="49423"/>
    <cellStyle name="표준 3 4 5 6 2 6" xfId="19447"/>
    <cellStyle name="표준 3 4 5 6 2 7" xfId="35763"/>
    <cellStyle name="표준 3 4 5 6 3" xfId="4423"/>
    <cellStyle name="표준 3 4 5 6 3 2" xfId="21163"/>
    <cellStyle name="표준 3 4 5 6 3 3" xfId="37883"/>
    <cellStyle name="표준 3 4 5 6 4" xfId="7843"/>
    <cellStyle name="표준 3 4 5 6 4 2" xfId="24583"/>
    <cellStyle name="표준 3 4 5 6 4 3" xfId="41303"/>
    <cellStyle name="표준 3 4 5 6 5" xfId="11263"/>
    <cellStyle name="표준 3 4 5 6 5 2" xfId="28003"/>
    <cellStyle name="표준 3 4 5 6 5 3" xfId="44723"/>
    <cellStyle name="표준 3 4 5 6 6" xfId="14683"/>
    <cellStyle name="표준 3 4 5 6 6 2" xfId="31423"/>
    <cellStyle name="표준 3 4 5 6 6 3" xfId="48143"/>
    <cellStyle name="표준 3 4 5 6 7" xfId="18167"/>
    <cellStyle name="표준 3 4 5 6 8" xfId="34483"/>
    <cellStyle name="표준 3 4 5 7" xfId="1443"/>
    <cellStyle name="표준 3 4 5 7 2" xfId="2723"/>
    <cellStyle name="표준 3 4 5 7 2 2" xfId="6123"/>
    <cellStyle name="표준 3 4 5 7 2 2 2" xfId="22863"/>
    <cellStyle name="표준 3 4 5 7 2 2 3" xfId="39583"/>
    <cellStyle name="표준 3 4 5 7 2 3" xfId="9543"/>
    <cellStyle name="표준 3 4 5 7 2 3 2" xfId="26283"/>
    <cellStyle name="표준 3 4 5 7 2 3 3" xfId="43003"/>
    <cellStyle name="표준 3 4 5 7 2 4" xfId="12963"/>
    <cellStyle name="표준 3 4 5 7 2 4 2" xfId="29703"/>
    <cellStyle name="표준 3 4 5 7 2 4 3" xfId="46423"/>
    <cellStyle name="표준 3 4 5 7 2 5" xfId="16383"/>
    <cellStyle name="표준 3 4 5 7 2 5 2" xfId="33123"/>
    <cellStyle name="표준 3 4 5 7 2 5 3" xfId="49843"/>
    <cellStyle name="표준 3 4 5 7 2 6" xfId="19867"/>
    <cellStyle name="표준 3 4 5 7 2 7" xfId="36183"/>
    <cellStyle name="표준 3 4 5 7 3" xfId="4843"/>
    <cellStyle name="표준 3 4 5 7 3 2" xfId="21583"/>
    <cellStyle name="표준 3 4 5 7 3 3" xfId="38303"/>
    <cellStyle name="표준 3 4 5 7 4" xfId="8263"/>
    <cellStyle name="표준 3 4 5 7 4 2" xfId="25003"/>
    <cellStyle name="표준 3 4 5 7 4 3" xfId="41723"/>
    <cellStyle name="표준 3 4 5 7 5" xfId="11683"/>
    <cellStyle name="표준 3 4 5 7 5 2" xfId="28423"/>
    <cellStyle name="표준 3 4 5 7 5 3" xfId="45143"/>
    <cellStyle name="표준 3 4 5 7 6" xfId="15103"/>
    <cellStyle name="표준 3 4 5 7 6 2" xfId="31843"/>
    <cellStyle name="표준 3 4 5 7 6 3" xfId="48563"/>
    <cellStyle name="표준 3 4 5 7 7" xfId="18587"/>
    <cellStyle name="표준 3 4 5 7 8" xfId="34903"/>
    <cellStyle name="표준 3 4 5 8" xfId="1863"/>
    <cellStyle name="표준 3 4 5 8 2" xfId="5263"/>
    <cellStyle name="표준 3 4 5 8 2 2" xfId="22003"/>
    <cellStyle name="표준 3 4 5 8 2 3" xfId="38723"/>
    <cellStyle name="표준 3 4 5 8 3" xfId="8683"/>
    <cellStyle name="표준 3 4 5 8 3 2" xfId="25423"/>
    <cellStyle name="표준 3 4 5 8 3 3" xfId="42143"/>
    <cellStyle name="표준 3 4 5 8 4" xfId="12103"/>
    <cellStyle name="표준 3 4 5 8 4 2" xfId="28843"/>
    <cellStyle name="표준 3 4 5 8 4 3" xfId="45563"/>
    <cellStyle name="표준 3 4 5 8 5" xfId="15523"/>
    <cellStyle name="표준 3 4 5 8 5 2" xfId="32263"/>
    <cellStyle name="표준 3 4 5 8 5 3" xfId="48983"/>
    <cellStyle name="표준 3 4 5 8 6" xfId="19007"/>
    <cellStyle name="표준 3 4 5 8 7" xfId="35323"/>
    <cellStyle name="표준 3 4 5 9" xfId="3143"/>
    <cellStyle name="표준 3 4 5 9 2" xfId="6543"/>
    <cellStyle name="표준 3 4 5 9 2 2" xfId="23283"/>
    <cellStyle name="표준 3 4 5 9 2 3" xfId="40003"/>
    <cellStyle name="표준 3 4 5 9 3" xfId="9963"/>
    <cellStyle name="표준 3 4 5 9 3 2" xfId="26703"/>
    <cellStyle name="표준 3 4 5 9 3 3" xfId="43423"/>
    <cellStyle name="표준 3 4 5 9 4" xfId="13383"/>
    <cellStyle name="표준 3 4 5 9 4 2" xfId="30123"/>
    <cellStyle name="표준 3 4 5 9 4 3" xfId="46843"/>
    <cellStyle name="표준 3 4 5 9 5" xfId="16803"/>
    <cellStyle name="표준 3 4 5 9 5 2" xfId="33543"/>
    <cellStyle name="표준 3 4 5 9 5 3" xfId="50263"/>
    <cellStyle name="표준 3 4 5 9 6" xfId="20287"/>
    <cellStyle name="표준 3 4 5 9 7" xfId="36603"/>
    <cellStyle name="표준 3 4 6" xfId="596"/>
    <cellStyle name="표준 3 4 6 10" xfId="10443"/>
    <cellStyle name="표준 3 4 6 10 2" xfId="27183"/>
    <cellStyle name="표준 3 4 6 10 3" xfId="43903"/>
    <cellStyle name="표준 3 4 6 11" xfId="13831"/>
    <cellStyle name="표준 3 4 6 11 2" xfId="30571"/>
    <cellStyle name="표준 3 4 6 11 3" xfId="47291"/>
    <cellStyle name="표준 3 4 6 12" xfId="17347"/>
    <cellStyle name="표준 3 4 6 13" xfId="34083"/>
    <cellStyle name="표준 3 4 6 2" xfId="816"/>
    <cellStyle name="표준 3 4 6 2 10" xfId="14083"/>
    <cellStyle name="표준 3 4 6 2 10 2" xfId="30823"/>
    <cellStyle name="표준 3 4 6 2 10 3" xfId="47543"/>
    <cellStyle name="표준 3 4 6 2 11" xfId="17567"/>
    <cellStyle name="표준 3 4 6 2 12" xfId="34303"/>
    <cellStyle name="표준 3 4 6 2 2" xfId="1283"/>
    <cellStyle name="표준 3 4 6 2 2 2" xfId="2563"/>
    <cellStyle name="표준 3 4 6 2 2 2 2" xfId="5963"/>
    <cellStyle name="표준 3 4 6 2 2 2 2 2" xfId="22703"/>
    <cellStyle name="표준 3 4 6 2 2 2 2 3" xfId="39423"/>
    <cellStyle name="표준 3 4 6 2 2 2 3" xfId="9383"/>
    <cellStyle name="표준 3 4 6 2 2 2 3 2" xfId="26123"/>
    <cellStyle name="표준 3 4 6 2 2 2 3 3" xfId="42843"/>
    <cellStyle name="표준 3 4 6 2 2 2 4" xfId="12803"/>
    <cellStyle name="표준 3 4 6 2 2 2 4 2" xfId="29543"/>
    <cellStyle name="표준 3 4 6 2 2 2 4 3" xfId="46263"/>
    <cellStyle name="표준 3 4 6 2 2 2 5" xfId="16223"/>
    <cellStyle name="표준 3 4 6 2 2 2 5 2" xfId="32963"/>
    <cellStyle name="표준 3 4 6 2 2 2 5 3" xfId="49683"/>
    <cellStyle name="표준 3 4 6 2 2 2 6" xfId="19707"/>
    <cellStyle name="표준 3 4 6 2 2 2 7" xfId="36023"/>
    <cellStyle name="표준 3 4 6 2 2 3" xfId="4683"/>
    <cellStyle name="표준 3 4 6 2 2 3 2" xfId="21423"/>
    <cellStyle name="표준 3 4 6 2 2 3 3" xfId="38143"/>
    <cellStyle name="표준 3 4 6 2 2 4" xfId="8103"/>
    <cellStyle name="표준 3 4 6 2 2 4 2" xfId="24843"/>
    <cellStyle name="표준 3 4 6 2 2 4 3" xfId="41563"/>
    <cellStyle name="표준 3 4 6 2 2 5" xfId="11523"/>
    <cellStyle name="표준 3 4 6 2 2 5 2" xfId="28263"/>
    <cellStyle name="표준 3 4 6 2 2 5 3" xfId="44983"/>
    <cellStyle name="표준 3 4 6 2 2 6" xfId="14943"/>
    <cellStyle name="표준 3 4 6 2 2 6 2" xfId="31683"/>
    <cellStyle name="표준 3 4 6 2 2 6 3" xfId="48403"/>
    <cellStyle name="표준 3 4 6 2 2 7" xfId="18427"/>
    <cellStyle name="표준 3 4 6 2 2 8" xfId="34743"/>
    <cellStyle name="표준 3 4 6 2 3" xfId="1683"/>
    <cellStyle name="표준 3 4 6 2 3 2" xfId="2963"/>
    <cellStyle name="표준 3 4 6 2 3 2 2" xfId="6363"/>
    <cellStyle name="표준 3 4 6 2 3 2 2 2" xfId="23103"/>
    <cellStyle name="표준 3 4 6 2 3 2 2 3" xfId="39823"/>
    <cellStyle name="표준 3 4 6 2 3 2 3" xfId="9783"/>
    <cellStyle name="표준 3 4 6 2 3 2 3 2" xfId="26523"/>
    <cellStyle name="표준 3 4 6 2 3 2 3 3" xfId="43243"/>
    <cellStyle name="표준 3 4 6 2 3 2 4" xfId="13203"/>
    <cellStyle name="표준 3 4 6 2 3 2 4 2" xfId="29943"/>
    <cellStyle name="표준 3 4 6 2 3 2 4 3" xfId="46663"/>
    <cellStyle name="표준 3 4 6 2 3 2 5" xfId="16623"/>
    <cellStyle name="표준 3 4 6 2 3 2 5 2" xfId="33363"/>
    <cellStyle name="표준 3 4 6 2 3 2 5 3" xfId="50083"/>
    <cellStyle name="표준 3 4 6 2 3 2 6" xfId="20107"/>
    <cellStyle name="표준 3 4 6 2 3 2 7" xfId="36423"/>
    <cellStyle name="표준 3 4 6 2 3 3" xfId="5083"/>
    <cellStyle name="표준 3 4 6 2 3 3 2" xfId="21823"/>
    <cellStyle name="표준 3 4 6 2 3 3 3" xfId="38543"/>
    <cellStyle name="표준 3 4 6 2 3 4" xfId="8503"/>
    <cellStyle name="표준 3 4 6 2 3 4 2" xfId="25243"/>
    <cellStyle name="표준 3 4 6 2 3 4 3" xfId="41963"/>
    <cellStyle name="표준 3 4 6 2 3 5" xfId="11923"/>
    <cellStyle name="표준 3 4 6 2 3 5 2" xfId="28663"/>
    <cellStyle name="표준 3 4 6 2 3 5 3" xfId="45383"/>
    <cellStyle name="표준 3 4 6 2 3 6" xfId="15343"/>
    <cellStyle name="표준 3 4 6 2 3 6 2" xfId="32083"/>
    <cellStyle name="표준 3 4 6 2 3 6 3" xfId="48803"/>
    <cellStyle name="표준 3 4 6 2 3 7" xfId="18827"/>
    <cellStyle name="표준 3 4 6 2 3 8" xfId="35143"/>
    <cellStyle name="표준 3 4 6 2 4" xfId="2103"/>
    <cellStyle name="표준 3 4 6 2 4 2" xfId="5503"/>
    <cellStyle name="표준 3 4 6 2 4 2 2" xfId="22243"/>
    <cellStyle name="표준 3 4 6 2 4 2 3" xfId="38963"/>
    <cellStyle name="표준 3 4 6 2 4 3" xfId="8923"/>
    <cellStyle name="표준 3 4 6 2 4 3 2" xfId="25663"/>
    <cellStyle name="표준 3 4 6 2 4 3 3" xfId="42383"/>
    <cellStyle name="표준 3 4 6 2 4 4" xfId="12343"/>
    <cellStyle name="표준 3 4 6 2 4 4 2" xfId="29083"/>
    <cellStyle name="표준 3 4 6 2 4 4 3" xfId="45803"/>
    <cellStyle name="표준 3 4 6 2 4 5" xfId="15763"/>
    <cellStyle name="표준 3 4 6 2 4 5 2" xfId="32503"/>
    <cellStyle name="표준 3 4 6 2 4 5 3" xfId="49223"/>
    <cellStyle name="표준 3 4 6 2 4 6" xfId="19247"/>
    <cellStyle name="표준 3 4 6 2 4 7" xfId="35563"/>
    <cellStyle name="표준 3 4 6 2 5" xfId="3423"/>
    <cellStyle name="표준 3 4 6 2 5 2" xfId="6823"/>
    <cellStyle name="표준 3 4 6 2 5 2 2" xfId="23563"/>
    <cellStyle name="표준 3 4 6 2 5 2 3" xfId="40283"/>
    <cellStyle name="표준 3 4 6 2 5 3" xfId="10243"/>
    <cellStyle name="표준 3 4 6 2 5 3 2" xfId="26983"/>
    <cellStyle name="표준 3 4 6 2 5 3 3" xfId="43703"/>
    <cellStyle name="표준 3 4 6 2 5 4" xfId="13663"/>
    <cellStyle name="표준 3 4 6 2 5 4 2" xfId="30403"/>
    <cellStyle name="표준 3 4 6 2 5 4 3" xfId="47123"/>
    <cellStyle name="표준 3 4 6 2 5 5" xfId="17083"/>
    <cellStyle name="표준 3 4 6 2 5 5 2" xfId="33823"/>
    <cellStyle name="표준 3 4 6 2 5 5 3" xfId="50543"/>
    <cellStyle name="표준 3 4 6 2 5 6" xfId="20567"/>
    <cellStyle name="표준 3 4 6 2 5 7" xfId="36883"/>
    <cellStyle name="표준 3 4 6 2 6" xfId="4243"/>
    <cellStyle name="표준 3 4 6 2 6 2" xfId="7663"/>
    <cellStyle name="표준 3 4 6 2 6 2 2" xfId="24403"/>
    <cellStyle name="표준 3 4 6 2 6 2 3" xfId="41123"/>
    <cellStyle name="표준 3 4 6 2 6 3" xfId="11083"/>
    <cellStyle name="표준 3 4 6 2 6 3 2" xfId="27823"/>
    <cellStyle name="표준 3 4 6 2 6 3 3" xfId="44543"/>
    <cellStyle name="표준 3 4 6 2 6 4" xfId="14503"/>
    <cellStyle name="표준 3 4 6 2 6 4 2" xfId="31243"/>
    <cellStyle name="표준 3 4 6 2 6 4 3" xfId="47963"/>
    <cellStyle name="표준 3 4 6 2 6 5" xfId="17987"/>
    <cellStyle name="표준 3 4 6 2 6 6" xfId="37703"/>
    <cellStyle name="표준 3 4 6 2 7" xfId="3843"/>
    <cellStyle name="표준 3 4 6 2 7 2" xfId="20983"/>
    <cellStyle name="표준 3 4 6 2 7 3" xfId="37303"/>
    <cellStyle name="표준 3 4 6 2 8" xfId="7243"/>
    <cellStyle name="표준 3 4 6 2 8 2" xfId="23983"/>
    <cellStyle name="표준 3 4 6 2 8 3" xfId="40703"/>
    <cellStyle name="표준 3 4 6 2 9" xfId="10663"/>
    <cellStyle name="표준 3 4 6 2 9 2" xfId="27403"/>
    <cellStyle name="표준 3 4 6 2 9 3" xfId="44123"/>
    <cellStyle name="표준 3 4 6 3" xfId="1123"/>
    <cellStyle name="표준 3 4 6 3 2" xfId="2403"/>
    <cellStyle name="표준 3 4 6 3 2 2" xfId="5803"/>
    <cellStyle name="표준 3 4 6 3 2 2 2" xfId="22543"/>
    <cellStyle name="표준 3 4 6 3 2 2 3" xfId="39263"/>
    <cellStyle name="표준 3 4 6 3 2 3" xfId="9223"/>
    <cellStyle name="표준 3 4 6 3 2 3 2" xfId="25963"/>
    <cellStyle name="표준 3 4 6 3 2 3 3" xfId="42683"/>
    <cellStyle name="표준 3 4 6 3 2 4" xfId="12643"/>
    <cellStyle name="표준 3 4 6 3 2 4 2" xfId="29383"/>
    <cellStyle name="표준 3 4 6 3 2 4 3" xfId="46103"/>
    <cellStyle name="표준 3 4 6 3 2 5" xfId="16063"/>
    <cellStyle name="표준 3 4 6 3 2 5 2" xfId="32803"/>
    <cellStyle name="표준 3 4 6 3 2 5 3" xfId="49523"/>
    <cellStyle name="표준 3 4 6 3 2 6" xfId="19547"/>
    <cellStyle name="표준 3 4 6 3 2 7" xfId="35863"/>
    <cellStyle name="표준 3 4 6 3 3" xfId="4523"/>
    <cellStyle name="표준 3 4 6 3 3 2" xfId="21263"/>
    <cellStyle name="표준 3 4 6 3 3 3" xfId="37983"/>
    <cellStyle name="표준 3 4 6 3 4" xfId="7943"/>
    <cellStyle name="표준 3 4 6 3 4 2" xfId="24683"/>
    <cellStyle name="표준 3 4 6 3 4 3" xfId="41403"/>
    <cellStyle name="표준 3 4 6 3 5" xfId="11363"/>
    <cellStyle name="표준 3 4 6 3 5 2" xfId="28103"/>
    <cellStyle name="표준 3 4 6 3 5 3" xfId="44823"/>
    <cellStyle name="표준 3 4 6 3 6" xfId="14783"/>
    <cellStyle name="표준 3 4 6 3 6 2" xfId="31523"/>
    <cellStyle name="표준 3 4 6 3 6 3" xfId="48243"/>
    <cellStyle name="표준 3 4 6 3 7" xfId="18267"/>
    <cellStyle name="표준 3 4 6 3 8" xfId="34583"/>
    <cellStyle name="표준 3 4 6 4" xfId="1463"/>
    <cellStyle name="표준 3 4 6 4 2" xfId="2743"/>
    <cellStyle name="표준 3 4 6 4 2 2" xfId="6143"/>
    <cellStyle name="표준 3 4 6 4 2 2 2" xfId="22883"/>
    <cellStyle name="표준 3 4 6 4 2 2 3" xfId="39603"/>
    <cellStyle name="표준 3 4 6 4 2 3" xfId="9563"/>
    <cellStyle name="표준 3 4 6 4 2 3 2" xfId="26303"/>
    <cellStyle name="표준 3 4 6 4 2 3 3" xfId="43023"/>
    <cellStyle name="표준 3 4 6 4 2 4" xfId="12983"/>
    <cellStyle name="표준 3 4 6 4 2 4 2" xfId="29723"/>
    <cellStyle name="표준 3 4 6 4 2 4 3" xfId="46443"/>
    <cellStyle name="표준 3 4 6 4 2 5" xfId="16403"/>
    <cellStyle name="표준 3 4 6 4 2 5 2" xfId="33143"/>
    <cellStyle name="표준 3 4 6 4 2 5 3" xfId="49863"/>
    <cellStyle name="표준 3 4 6 4 2 6" xfId="19887"/>
    <cellStyle name="표준 3 4 6 4 2 7" xfId="36203"/>
    <cellStyle name="표준 3 4 6 4 3" xfId="4863"/>
    <cellStyle name="표준 3 4 6 4 3 2" xfId="21603"/>
    <cellStyle name="표준 3 4 6 4 3 3" xfId="38323"/>
    <cellStyle name="표준 3 4 6 4 4" xfId="8283"/>
    <cellStyle name="표준 3 4 6 4 4 2" xfId="25023"/>
    <cellStyle name="표준 3 4 6 4 4 3" xfId="41743"/>
    <cellStyle name="표준 3 4 6 4 5" xfId="11703"/>
    <cellStyle name="표준 3 4 6 4 5 2" xfId="28443"/>
    <cellStyle name="표준 3 4 6 4 5 3" xfId="45163"/>
    <cellStyle name="표준 3 4 6 4 6" xfId="15123"/>
    <cellStyle name="표준 3 4 6 4 6 2" xfId="31863"/>
    <cellStyle name="표준 3 4 6 4 6 3" xfId="48583"/>
    <cellStyle name="표준 3 4 6 4 7" xfId="18607"/>
    <cellStyle name="표준 3 4 6 4 8" xfId="34923"/>
    <cellStyle name="표준 3 4 6 5" xfId="1883"/>
    <cellStyle name="표준 3 4 6 5 2" xfId="5283"/>
    <cellStyle name="표준 3 4 6 5 2 2" xfId="22023"/>
    <cellStyle name="표준 3 4 6 5 2 3" xfId="38743"/>
    <cellStyle name="표준 3 4 6 5 3" xfId="8703"/>
    <cellStyle name="표준 3 4 6 5 3 2" xfId="25443"/>
    <cellStyle name="표준 3 4 6 5 3 3" xfId="42163"/>
    <cellStyle name="표준 3 4 6 5 4" xfId="12123"/>
    <cellStyle name="표준 3 4 6 5 4 2" xfId="28863"/>
    <cellStyle name="표준 3 4 6 5 4 3" xfId="45583"/>
    <cellStyle name="표준 3 4 6 5 5" xfId="15543"/>
    <cellStyle name="표준 3 4 6 5 5 2" xfId="32283"/>
    <cellStyle name="표준 3 4 6 5 5 3" xfId="49003"/>
    <cellStyle name="표준 3 4 6 5 6" xfId="19027"/>
    <cellStyle name="표준 3 4 6 5 7" xfId="35343"/>
    <cellStyle name="표준 3 4 6 6" xfId="3203"/>
    <cellStyle name="표준 3 4 6 6 2" xfId="6603"/>
    <cellStyle name="표준 3 4 6 6 2 2" xfId="23343"/>
    <cellStyle name="표준 3 4 6 6 2 3" xfId="40063"/>
    <cellStyle name="표준 3 4 6 6 3" xfId="10023"/>
    <cellStyle name="표준 3 4 6 6 3 2" xfId="26763"/>
    <cellStyle name="표준 3 4 6 6 3 3" xfId="43483"/>
    <cellStyle name="표준 3 4 6 6 4" xfId="13443"/>
    <cellStyle name="표준 3 4 6 6 4 2" xfId="30183"/>
    <cellStyle name="표준 3 4 6 6 4 3" xfId="46903"/>
    <cellStyle name="표준 3 4 6 6 5" xfId="16863"/>
    <cellStyle name="표준 3 4 6 6 5 2" xfId="33603"/>
    <cellStyle name="표준 3 4 6 6 5 3" xfId="50323"/>
    <cellStyle name="표준 3 4 6 6 6" xfId="20347"/>
    <cellStyle name="표준 3 4 6 6 7" xfId="36663"/>
    <cellStyle name="표준 3 4 6 7" xfId="4023"/>
    <cellStyle name="표준 3 4 6 7 2" xfId="7443"/>
    <cellStyle name="표준 3 4 6 7 2 2" xfId="24183"/>
    <cellStyle name="표준 3 4 6 7 2 3" xfId="40903"/>
    <cellStyle name="표준 3 4 6 7 3" xfId="10863"/>
    <cellStyle name="표준 3 4 6 7 3 2" xfId="27603"/>
    <cellStyle name="표준 3 4 6 7 3 3" xfId="44323"/>
    <cellStyle name="표준 3 4 6 7 4" xfId="14283"/>
    <cellStyle name="표준 3 4 6 7 4 2" xfId="31023"/>
    <cellStyle name="표준 3 4 6 7 4 3" xfId="47743"/>
    <cellStyle name="표준 3 4 6 7 5" xfId="17767"/>
    <cellStyle name="표준 3 4 6 7 6" xfId="37483"/>
    <cellStyle name="표준 3 4 6 8" xfId="3623"/>
    <cellStyle name="표준 3 4 6 8 2" xfId="20763"/>
    <cellStyle name="표준 3 4 6 8 3" xfId="37083"/>
    <cellStyle name="표준 3 4 6 9" xfId="7023"/>
    <cellStyle name="표준 3 4 6 9 2" xfId="23763"/>
    <cellStyle name="표준 3 4 6 9 3" xfId="40483"/>
    <cellStyle name="표준 3 4 7" xfId="616"/>
    <cellStyle name="표준 3 4 7 10" xfId="10463"/>
    <cellStyle name="표준 3 4 7 10 2" xfId="27203"/>
    <cellStyle name="표준 3 4 7 10 3" xfId="43923"/>
    <cellStyle name="표준 3 4 7 11" xfId="13883"/>
    <cellStyle name="표준 3 4 7 11 2" xfId="30623"/>
    <cellStyle name="표준 3 4 7 11 3" xfId="47343"/>
    <cellStyle name="표준 3 4 7 12" xfId="17367"/>
    <cellStyle name="표준 3 4 7 13" xfId="34103"/>
    <cellStyle name="표준 3 4 7 2" xfId="836"/>
    <cellStyle name="표준 3 4 7 2 10" xfId="14103"/>
    <cellStyle name="표준 3 4 7 2 10 2" xfId="30843"/>
    <cellStyle name="표준 3 4 7 2 10 3" xfId="47563"/>
    <cellStyle name="표준 3 4 7 2 11" xfId="17587"/>
    <cellStyle name="표준 3 4 7 2 12" xfId="34323"/>
    <cellStyle name="표준 3 4 7 2 2" xfId="1303"/>
    <cellStyle name="표준 3 4 7 2 2 2" xfId="2583"/>
    <cellStyle name="표준 3 4 7 2 2 2 2" xfId="5983"/>
    <cellStyle name="표준 3 4 7 2 2 2 2 2" xfId="22723"/>
    <cellStyle name="표준 3 4 7 2 2 2 2 3" xfId="39443"/>
    <cellStyle name="표준 3 4 7 2 2 2 3" xfId="9403"/>
    <cellStyle name="표준 3 4 7 2 2 2 3 2" xfId="26143"/>
    <cellStyle name="표준 3 4 7 2 2 2 3 3" xfId="42863"/>
    <cellStyle name="표준 3 4 7 2 2 2 4" xfId="12823"/>
    <cellStyle name="표준 3 4 7 2 2 2 4 2" xfId="29563"/>
    <cellStyle name="표준 3 4 7 2 2 2 4 3" xfId="46283"/>
    <cellStyle name="표준 3 4 7 2 2 2 5" xfId="16243"/>
    <cellStyle name="표준 3 4 7 2 2 2 5 2" xfId="32983"/>
    <cellStyle name="표준 3 4 7 2 2 2 5 3" xfId="49703"/>
    <cellStyle name="표준 3 4 7 2 2 2 6" xfId="19727"/>
    <cellStyle name="표준 3 4 7 2 2 2 7" xfId="36043"/>
    <cellStyle name="표준 3 4 7 2 2 3" xfId="4703"/>
    <cellStyle name="표준 3 4 7 2 2 3 2" xfId="21443"/>
    <cellStyle name="표준 3 4 7 2 2 3 3" xfId="38163"/>
    <cellStyle name="표준 3 4 7 2 2 4" xfId="8123"/>
    <cellStyle name="표준 3 4 7 2 2 4 2" xfId="24863"/>
    <cellStyle name="표준 3 4 7 2 2 4 3" xfId="41583"/>
    <cellStyle name="표준 3 4 7 2 2 5" xfId="11543"/>
    <cellStyle name="표준 3 4 7 2 2 5 2" xfId="28283"/>
    <cellStyle name="표준 3 4 7 2 2 5 3" xfId="45003"/>
    <cellStyle name="표준 3 4 7 2 2 6" xfId="14963"/>
    <cellStyle name="표준 3 4 7 2 2 6 2" xfId="31703"/>
    <cellStyle name="표준 3 4 7 2 2 6 3" xfId="48423"/>
    <cellStyle name="표준 3 4 7 2 2 7" xfId="18447"/>
    <cellStyle name="표준 3 4 7 2 2 8" xfId="34763"/>
    <cellStyle name="표준 3 4 7 2 3" xfId="1703"/>
    <cellStyle name="표준 3 4 7 2 3 2" xfId="2983"/>
    <cellStyle name="표준 3 4 7 2 3 2 2" xfId="6383"/>
    <cellStyle name="표준 3 4 7 2 3 2 2 2" xfId="23123"/>
    <cellStyle name="표준 3 4 7 2 3 2 2 3" xfId="39843"/>
    <cellStyle name="표준 3 4 7 2 3 2 3" xfId="9803"/>
    <cellStyle name="표준 3 4 7 2 3 2 3 2" xfId="26543"/>
    <cellStyle name="표준 3 4 7 2 3 2 3 3" xfId="43263"/>
    <cellStyle name="표준 3 4 7 2 3 2 4" xfId="13223"/>
    <cellStyle name="표준 3 4 7 2 3 2 4 2" xfId="29963"/>
    <cellStyle name="표준 3 4 7 2 3 2 4 3" xfId="46683"/>
    <cellStyle name="표준 3 4 7 2 3 2 5" xfId="16643"/>
    <cellStyle name="표준 3 4 7 2 3 2 5 2" xfId="33383"/>
    <cellStyle name="표준 3 4 7 2 3 2 5 3" xfId="50103"/>
    <cellStyle name="표준 3 4 7 2 3 2 6" xfId="20127"/>
    <cellStyle name="표준 3 4 7 2 3 2 7" xfId="36443"/>
    <cellStyle name="표준 3 4 7 2 3 3" xfId="5103"/>
    <cellStyle name="표준 3 4 7 2 3 3 2" xfId="21843"/>
    <cellStyle name="표준 3 4 7 2 3 3 3" xfId="38563"/>
    <cellStyle name="표준 3 4 7 2 3 4" xfId="8523"/>
    <cellStyle name="표준 3 4 7 2 3 4 2" xfId="25263"/>
    <cellStyle name="표준 3 4 7 2 3 4 3" xfId="41983"/>
    <cellStyle name="표준 3 4 7 2 3 5" xfId="11943"/>
    <cellStyle name="표준 3 4 7 2 3 5 2" xfId="28683"/>
    <cellStyle name="표준 3 4 7 2 3 5 3" xfId="45403"/>
    <cellStyle name="표준 3 4 7 2 3 6" xfId="15363"/>
    <cellStyle name="표준 3 4 7 2 3 6 2" xfId="32103"/>
    <cellStyle name="표준 3 4 7 2 3 6 3" xfId="48823"/>
    <cellStyle name="표준 3 4 7 2 3 7" xfId="18847"/>
    <cellStyle name="표준 3 4 7 2 3 8" xfId="35163"/>
    <cellStyle name="표준 3 4 7 2 4" xfId="2123"/>
    <cellStyle name="표준 3 4 7 2 4 2" xfId="5523"/>
    <cellStyle name="표준 3 4 7 2 4 2 2" xfId="22263"/>
    <cellStyle name="표준 3 4 7 2 4 2 3" xfId="38983"/>
    <cellStyle name="표준 3 4 7 2 4 3" xfId="8943"/>
    <cellStyle name="표준 3 4 7 2 4 3 2" xfId="25683"/>
    <cellStyle name="표준 3 4 7 2 4 3 3" xfId="42403"/>
    <cellStyle name="표준 3 4 7 2 4 4" xfId="12363"/>
    <cellStyle name="표준 3 4 7 2 4 4 2" xfId="29103"/>
    <cellStyle name="표준 3 4 7 2 4 4 3" xfId="45823"/>
    <cellStyle name="표준 3 4 7 2 4 5" xfId="15783"/>
    <cellStyle name="표준 3 4 7 2 4 5 2" xfId="32523"/>
    <cellStyle name="표준 3 4 7 2 4 5 3" xfId="49243"/>
    <cellStyle name="표준 3 4 7 2 4 6" xfId="19267"/>
    <cellStyle name="표준 3 4 7 2 4 7" xfId="35583"/>
    <cellStyle name="표준 3 4 7 2 5" xfId="3443"/>
    <cellStyle name="표준 3 4 7 2 5 2" xfId="6843"/>
    <cellStyle name="표준 3 4 7 2 5 2 2" xfId="23583"/>
    <cellStyle name="표준 3 4 7 2 5 2 3" xfId="40303"/>
    <cellStyle name="표준 3 4 7 2 5 3" xfId="10263"/>
    <cellStyle name="표준 3 4 7 2 5 3 2" xfId="27003"/>
    <cellStyle name="표준 3 4 7 2 5 3 3" xfId="43723"/>
    <cellStyle name="표준 3 4 7 2 5 4" xfId="13683"/>
    <cellStyle name="표준 3 4 7 2 5 4 2" xfId="30423"/>
    <cellStyle name="표준 3 4 7 2 5 4 3" xfId="47143"/>
    <cellStyle name="표준 3 4 7 2 5 5" xfId="17103"/>
    <cellStyle name="표준 3 4 7 2 5 5 2" xfId="33843"/>
    <cellStyle name="표준 3 4 7 2 5 5 3" xfId="50563"/>
    <cellStyle name="표준 3 4 7 2 5 6" xfId="20587"/>
    <cellStyle name="표준 3 4 7 2 5 7" xfId="36903"/>
    <cellStyle name="표준 3 4 7 2 6" xfId="4263"/>
    <cellStyle name="표준 3 4 7 2 6 2" xfId="7683"/>
    <cellStyle name="표준 3 4 7 2 6 2 2" xfId="24423"/>
    <cellStyle name="표준 3 4 7 2 6 2 3" xfId="41143"/>
    <cellStyle name="표준 3 4 7 2 6 3" xfId="11103"/>
    <cellStyle name="표준 3 4 7 2 6 3 2" xfId="27843"/>
    <cellStyle name="표준 3 4 7 2 6 3 3" xfId="44563"/>
    <cellStyle name="표준 3 4 7 2 6 4" xfId="14523"/>
    <cellStyle name="표준 3 4 7 2 6 4 2" xfId="31263"/>
    <cellStyle name="표준 3 4 7 2 6 4 3" xfId="47983"/>
    <cellStyle name="표준 3 4 7 2 6 5" xfId="18007"/>
    <cellStyle name="표준 3 4 7 2 6 6" xfId="37723"/>
    <cellStyle name="표준 3 4 7 2 7" xfId="3863"/>
    <cellStyle name="표준 3 4 7 2 7 2" xfId="21003"/>
    <cellStyle name="표준 3 4 7 2 7 3" xfId="37323"/>
    <cellStyle name="표준 3 4 7 2 8" xfId="7263"/>
    <cellStyle name="표준 3 4 7 2 8 2" xfId="24003"/>
    <cellStyle name="표준 3 4 7 2 8 3" xfId="40723"/>
    <cellStyle name="표준 3 4 7 2 9" xfId="10683"/>
    <cellStyle name="표준 3 4 7 2 9 2" xfId="27423"/>
    <cellStyle name="표준 3 4 7 2 9 3" xfId="44143"/>
    <cellStyle name="표준 3 4 7 3" xfId="1143"/>
    <cellStyle name="표준 3 4 7 3 2" xfId="2423"/>
    <cellStyle name="표준 3 4 7 3 2 2" xfId="5823"/>
    <cellStyle name="표준 3 4 7 3 2 2 2" xfId="22563"/>
    <cellStyle name="표준 3 4 7 3 2 2 3" xfId="39283"/>
    <cellStyle name="표준 3 4 7 3 2 3" xfId="9243"/>
    <cellStyle name="표준 3 4 7 3 2 3 2" xfId="25983"/>
    <cellStyle name="표준 3 4 7 3 2 3 3" xfId="42703"/>
    <cellStyle name="표준 3 4 7 3 2 4" xfId="12663"/>
    <cellStyle name="표준 3 4 7 3 2 4 2" xfId="29403"/>
    <cellStyle name="표준 3 4 7 3 2 4 3" xfId="46123"/>
    <cellStyle name="표준 3 4 7 3 2 5" xfId="16083"/>
    <cellStyle name="표준 3 4 7 3 2 5 2" xfId="32823"/>
    <cellStyle name="표준 3 4 7 3 2 5 3" xfId="49543"/>
    <cellStyle name="표준 3 4 7 3 2 6" xfId="19567"/>
    <cellStyle name="표준 3 4 7 3 2 7" xfId="35883"/>
    <cellStyle name="표준 3 4 7 3 3" xfId="4543"/>
    <cellStyle name="표준 3 4 7 3 3 2" xfId="21283"/>
    <cellStyle name="표준 3 4 7 3 3 3" xfId="38003"/>
    <cellStyle name="표준 3 4 7 3 4" xfId="7963"/>
    <cellStyle name="표준 3 4 7 3 4 2" xfId="24703"/>
    <cellStyle name="표준 3 4 7 3 4 3" xfId="41423"/>
    <cellStyle name="표준 3 4 7 3 5" xfId="11383"/>
    <cellStyle name="표준 3 4 7 3 5 2" xfId="28123"/>
    <cellStyle name="표준 3 4 7 3 5 3" xfId="44843"/>
    <cellStyle name="표준 3 4 7 3 6" xfId="14803"/>
    <cellStyle name="표준 3 4 7 3 6 2" xfId="31543"/>
    <cellStyle name="표준 3 4 7 3 6 3" xfId="48263"/>
    <cellStyle name="표준 3 4 7 3 7" xfId="18287"/>
    <cellStyle name="표준 3 4 7 3 8" xfId="34603"/>
    <cellStyle name="표준 3 4 7 4" xfId="1483"/>
    <cellStyle name="표준 3 4 7 4 2" xfId="2763"/>
    <cellStyle name="표준 3 4 7 4 2 2" xfId="6163"/>
    <cellStyle name="표준 3 4 7 4 2 2 2" xfId="22903"/>
    <cellStyle name="표준 3 4 7 4 2 2 3" xfId="39623"/>
    <cellStyle name="표준 3 4 7 4 2 3" xfId="9583"/>
    <cellStyle name="표준 3 4 7 4 2 3 2" xfId="26323"/>
    <cellStyle name="표준 3 4 7 4 2 3 3" xfId="43043"/>
    <cellStyle name="표준 3 4 7 4 2 4" xfId="13003"/>
    <cellStyle name="표준 3 4 7 4 2 4 2" xfId="29743"/>
    <cellStyle name="표준 3 4 7 4 2 4 3" xfId="46463"/>
    <cellStyle name="표준 3 4 7 4 2 5" xfId="16423"/>
    <cellStyle name="표준 3 4 7 4 2 5 2" xfId="33163"/>
    <cellStyle name="표준 3 4 7 4 2 5 3" xfId="49883"/>
    <cellStyle name="표준 3 4 7 4 2 6" xfId="19907"/>
    <cellStyle name="표준 3 4 7 4 2 7" xfId="36223"/>
    <cellStyle name="표준 3 4 7 4 3" xfId="4883"/>
    <cellStyle name="표준 3 4 7 4 3 2" xfId="21623"/>
    <cellStyle name="표준 3 4 7 4 3 3" xfId="38343"/>
    <cellStyle name="표준 3 4 7 4 4" xfId="8303"/>
    <cellStyle name="표준 3 4 7 4 4 2" xfId="25043"/>
    <cellStyle name="표준 3 4 7 4 4 3" xfId="41763"/>
    <cellStyle name="표준 3 4 7 4 5" xfId="11723"/>
    <cellStyle name="표준 3 4 7 4 5 2" xfId="28463"/>
    <cellStyle name="표준 3 4 7 4 5 3" xfId="45183"/>
    <cellStyle name="표준 3 4 7 4 6" xfId="15143"/>
    <cellStyle name="표준 3 4 7 4 6 2" xfId="31883"/>
    <cellStyle name="표준 3 4 7 4 6 3" xfId="48603"/>
    <cellStyle name="표준 3 4 7 4 7" xfId="18627"/>
    <cellStyle name="표준 3 4 7 4 8" xfId="34943"/>
    <cellStyle name="표준 3 4 7 5" xfId="1903"/>
    <cellStyle name="표준 3 4 7 5 2" xfId="5303"/>
    <cellStyle name="표준 3 4 7 5 2 2" xfId="22043"/>
    <cellStyle name="표준 3 4 7 5 2 3" xfId="38763"/>
    <cellStyle name="표준 3 4 7 5 3" xfId="8723"/>
    <cellStyle name="표준 3 4 7 5 3 2" xfId="25463"/>
    <cellStyle name="표준 3 4 7 5 3 3" xfId="42183"/>
    <cellStyle name="표준 3 4 7 5 4" xfId="12143"/>
    <cellStyle name="표준 3 4 7 5 4 2" xfId="28883"/>
    <cellStyle name="표준 3 4 7 5 4 3" xfId="45603"/>
    <cellStyle name="표준 3 4 7 5 5" xfId="15563"/>
    <cellStyle name="표준 3 4 7 5 5 2" xfId="32303"/>
    <cellStyle name="표준 3 4 7 5 5 3" xfId="49023"/>
    <cellStyle name="표준 3 4 7 5 6" xfId="19047"/>
    <cellStyle name="표준 3 4 7 5 7" xfId="35363"/>
    <cellStyle name="표준 3 4 7 6" xfId="3223"/>
    <cellStyle name="표준 3 4 7 6 2" xfId="6623"/>
    <cellStyle name="표준 3 4 7 6 2 2" xfId="23363"/>
    <cellStyle name="표준 3 4 7 6 2 3" xfId="40083"/>
    <cellStyle name="표준 3 4 7 6 3" xfId="10043"/>
    <cellStyle name="표준 3 4 7 6 3 2" xfId="26783"/>
    <cellStyle name="표준 3 4 7 6 3 3" xfId="43503"/>
    <cellStyle name="표준 3 4 7 6 4" xfId="13463"/>
    <cellStyle name="표준 3 4 7 6 4 2" xfId="30203"/>
    <cellStyle name="표준 3 4 7 6 4 3" xfId="46923"/>
    <cellStyle name="표준 3 4 7 6 5" xfId="16883"/>
    <cellStyle name="표준 3 4 7 6 5 2" xfId="33623"/>
    <cellStyle name="표준 3 4 7 6 5 3" xfId="50343"/>
    <cellStyle name="표준 3 4 7 6 6" xfId="20367"/>
    <cellStyle name="표준 3 4 7 6 7" xfId="36683"/>
    <cellStyle name="표준 3 4 7 7" xfId="4043"/>
    <cellStyle name="표준 3 4 7 7 2" xfId="7463"/>
    <cellStyle name="표준 3 4 7 7 2 2" xfId="24203"/>
    <cellStyle name="표준 3 4 7 7 2 3" xfId="40923"/>
    <cellStyle name="표준 3 4 7 7 3" xfId="10883"/>
    <cellStyle name="표준 3 4 7 7 3 2" xfId="27623"/>
    <cellStyle name="표준 3 4 7 7 3 3" xfId="44343"/>
    <cellStyle name="표준 3 4 7 7 4" xfId="14303"/>
    <cellStyle name="표준 3 4 7 7 4 2" xfId="31043"/>
    <cellStyle name="표준 3 4 7 7 4 3" xfId="47763"/>
    <cellStyle name="표준 3 4 7 7 5" xfId="17787"/>
    <cellStyle name="표준 3 4 7 7 6" xfId="37503"/>
    <cellStyle name="표준 3 4 7 8" xfId="3643"/>
    <cellStyle name="표준 3 4 7 8 2" xfId="20783"/>
    <cellStyle name="표준 3 4 7 8 3" xfId="37103"/>
    <cellStyle name="표준 3 4 7 9" xfId="7043"/>
    <cellStyle name="표준 3 4 7 9 2" xfId="23783"/>
    <cellStyle name="표준 3 4 7 9 3" xfId="40503"/>
    <cellStyle name="표준 3 4 8" xfId="636"/>
    <cellStyle name="표준 3 4 8 10" xfId="10483"/>
    <cellStyle name="표준 3 4 8 10 2" xfId="27223"/>
    <cellStyle name="표준 3 4 8 10 3" xfId="43943"/>
    <cellStyle name="표준 3 4 8 11" xfId="13903"/>
    <cellStyle name="표준 3 4 8 11 2" xfId="30643"/>
    <cellStyle name="표준 3 4 8 11 3" xfId="47363"/>
    <cellStyle name="표준 3 4 8 12" xfId="17387"/>
    <cellStyle name="표준 3 4 8 13" xfId="34123"/>
    <cellStyle name="표준 3 4 8 2" xfId="856"/>
    <cellStyle name="표준 3 4 8 2 10" xfId="14123"/>
    <cellStyle name="표준 3 4 8 2 10 2" xfId="30863"/>
    <cellStyle name="표준 3 4 8 2 10 3" xfId="47583"/>
    <cellStyle name="표준 3 4 8 2 11" xfId="17607"/>
    <cellStyle name="표준 3 4 8 2 12" xfId="34343"/>
    <cellStyle name="표준 3 4 8 2 2" xfId="1323"/>
    <cellStyle name="표준 3 4 8 2 2 2" xfId="2603"/>
    <cellStyle name="표준 3 4 8 2 2 2 2" xfId="6003"/>
    <cellStyle name="표준 3 4 8 2 2 2 2 2" xfId="22743"/>
    <cellStyle name="표준 3 4 8 2 2 2 2 3" xfId="39463"/>
    <cellStyle name="표준 3 4 8 2 2 2 3" xfId="9423"/>
    <cellStyle name="표준 3 4 8 2 2 2 3 2" xfId="26163"/>
    <cellStyle name="표준 3 4 8 2 2 2 3 3" xfId="42883"/>
    <cellStyle name="표준 3 4 8 2 2 2 4" xfId="12843"/>
    <cellStyle name="표준 3 4 8 2 2 2 4 2" xfId="29583"/>
    <cellStyle name="표준 3 4 8 2 2 2 4 3" xfId="46303"/>
    <cellStyle name="표준 3 4 8 2 2 2 5" xfId="16263"/>
    <cellStyle name="표준 3 4 8 2 2 2 5 2" xfId="33003"/>
    <cellStyle name="표준 3 4 8 2 2 2 5 3" xfId="49723"/>
    <cellStyle name="표준 3 4 8 2 2 2 6" xfId="19747"/>
    <cellStyle name="표준 3 4 8 2 2 2 7" xfId="36063"/>
    <cellStyle name="표준 3 4 8 2 2 3" xfId="4723"/>
    <cellStyle name="표준 3 4 8 2 2 3 2" xfId="21463"/>
    <cellStyle name="표준 3 4 8 2 2 3 3" xfId="38183"/>
    <cellStyle name="표준 3 4 8 2 2 4" xfId="8143"/>
    <cellStyle name="표준 3 4 8 2 2 4 2" xfId="24883"/>
    <cellStyle name="표준 3 4 8 2 2 4 3" xfId="41603"/>
    <cellStyle name="표준 3 4 8 2 2 5" xfId="11563"/>
    <cellStyle name="표준 3 4 8 2 2 5 2" xfId="28303"/>
    <cellStyle name="표준 3 4 8 2 2 5 3" xfId="45023"/>
    <cellStyle name="표준 3 4 8 2 2 6" xfId="14983"/>
    <cellStyle name="표준 3 4 8 2 2 6 2" xfId="31723"/>
    <cellStyle name="표준 3 4 8 2 2 6 3" xfId="48443"/>
    <cellStyle name="표준 3 4 8 2 2 7" xfId="18467"/>
    <cellStyle name="표준 3 4 8 2 2 8" xfId="34783"/>
    <cellStyle name="표준 3 4 8 2 3" xfId="1723"/>
    <cellStyle name="표준 3 4 8 2 3 2" xfId="3003"/>
    <cellStyle name="표준 3 4 8 2 3 2 2" xfId="6403"/>
    <cellStyle name="표준 3 4 8 2 3 2 2 2" xfId="23143"/>
    <cellStyle name="표준 3 4 8 2 3 2 2 3" xfId="39863"/>
    <cellStyle name="표준 3 4 8 2 3 2 3" xfId="9823"/>
    <cellStyle name="표준 3 4 8 2 3 2 3 2" xfId="26563"/>
    <cellStyle name="표준 3 4 8 2 3 2 3 3" xfId="43283"/>
    <cellStyle name="표준 3 4 8 2 3 2 4" xfId="13243"/>
    <cellStyle name="표준 3 4 8 2 3 2 4 2" xfId="29983"/>
    <cellStyle name="표준 3 4 8 2 3 2 4 3" xfId="46703"/>
    <cellStyle name="표준 3 4 8 2 3 2 5" xfId="16663"/>
    <cellStyle name="표준 3 4 8 2 3 2 5 2" xfId="33403"/>
    <cellStyle name="표준 3 4 8 2 3 2 5 3" xfId="50123"/>
    <cellStyle name="표준 3 4 8 2 3 2 6" xfId="20147"/>
    <cellStyle name="표준 3 4 8 2 3 2 7" xfId="36463"/>
    <cellStyle name="표준 3 4 8 2 3 3" xfId="5123"/>
    <cellStyle name="표준 3 4 8 2 3 3 2" xfId="21863"/>
    <cellStyle name="표준 3 4 8 2 3 3 3" xfId="38583"/>
    <cellStyle name="표준 3 4 8 2 3 4" xfId="8543"/>
    <cellStyle name="표준 3 4 8 2 3 4 2" xfId="25283"/>
    <cellStyle name="표준 3 4 8 2 3 4 3" xfId="42003"/>
    <cellStyle name="표준 3 4 8 2 3 5" xfId="11963"/>
    <cellStyle name="표준 3 4 8 2 3 5 2" xfId="28703"/>
    <cellStyle name="표준 3 4 8 2 3 5 3" xfId="45423"/>
    <cellStyle name="표준 3 4 8 2 3 6" xfId="15383"/>
    <cellStyle name="표준 3 4 8 2 3 6 2" xfId="32123"/>
    <cellStyle name="표준 3 4 8 2 3 6 3" xfId="48843"/>
    <cellStyle name="표준 3 4 8 2 3 7" xfId="18867"/>
    <cellStyle name="표준 3 4 8 2 3 8" xfId="35183"/>
    <cellStyle name="표준 3 4 8 2 4" xfId="2143"/>
    <cellStyle name="표준 3 4 8 2 4 2" xfId="5543"/>
    <cellStyle name="표준 3 4 8 2 4 2 2" xfId="22283"/>
    <cellStyle name="표준 3 4 8 2 4 2 3" xfId="39003"/>
    <cellStyle name="표준 3 4 8 2 4 3" xfId="8963"/>
    <cellStyle name="표준 3 4 8 2 4 3 2" xfId="25703"/>
    <cellStyle name="표준 3 4 8 2 4 3 3" xfId="42423"/>
    <cellStyle name="표준 3 4 8 2 4 4" xfId="12383"/>
    <cellStyle name="표준 3 4 8 2 4 4 2" xfId="29123"/>
    <cellStyle name="표준 3 4 8 2 4 4 3" xfId="45843"/>
    <cellStyle name="표준 3 4 8 2 4 5" xfId="15803"/>
    <cellStyle name="표준 3 4 8 2 4 5 2" xfId="32543"/>
    <cellStyle name="표준 3 4 8 2 4 5 3" xfId="49263"/>
    <cellStyle name="표준 3 4 8 2 4 6" xfId="19287"/>
    <cellStyle name="표준 3 4 8 2 4 7" xfId="35603"/>
    <cellStyle name="표준 3 4 8 2 5" xfId="3463"/>
    <cellStyle name="표준 3 4 8 2 5 2" xfId="6863"/>
    <cellStyle name="표준 3 4 8 2 5 2 2" xfId="23603"/>
    <cellStyle name="표준 3 4 8 2 5 2 3" xfId="40323"/>
    <cellStyle name="표준 3 4 8 2 5 3" xfId="10283"/>
    <cellStyle name="표준 3 4 8 2 5 3 2" xfId="27023"/>
    <cellStyle name="표준 3 4 8 2 5 3 3" xfId="43743"/>
    <cellStyle name="표준 3 4 8 2 5 4" xfId="13703"/>
    <cellStyle name="표준 3 4 8 2 5 4 2" xfId="30443"/>
    <cellStyle name="표준 3 4 8 2 5 4 3" xfId="47163"/>
    <cellStyle name="표준 3 4 8 2 5 5" xfId="17123"/>
    <cellStyle name="표준 3 4 8 2 5 5 2" xfId="33863"/>
    <cellStyle name="표준 3 4 8 2 5 5 3" xfId="50583"/>
    <cellStyle name="표준 3 4 8 2 5 6" xfId="20607"/>
    <cellStyle name="표준 3 4 8 2 5 7" xfId="36923"/>
    <cellStyle name="표준 3 4 8 2 6" xfId="4283"/>
    <cellStyle name="표준 3 4 8 2 6 2" xfId="7703"/>
    <cellStyle name="표준 3 4 8 2 6 2 2" xfId="24443"/>
    <cellStyle name="표준 3 4 8 2 6 2 3" xfId="41163"/>
    <cellStyle name="표준 3 4 8 2 6 3" xfId="11123"/>
    <cellStyle name="표준 3 4 8 2 6 3 2" xfId="27863"/>
    <cellStyle name="표준 3 4 8 2 6 3 3" xfId="44583"/>
    <cellStyle name="표준 3 4 8 2 6 4" xfId="14543"/>
    <cellStyle name="표준 3 4 8 2 6 4 2" xfId="31283"/>
    <cellStyle name="표준 3 4 8 2 6 4 3" xfId="48003"/>
    <cellStyle name="표준 3 4 8 2 6 5" xfId="18027"/>
    <cellStyle name="표준 3 4 8 2 6 6" xfId="37743"/>
    <cellStyle name="표준 3 4 8 2 7" xfId="3883"/>
    <cellStyle name="표준 3 4 8 2 7 2" xfId="21023"/>
    <cellStyle name="표준 3 4 8 2 7 3" xfId="37343"/>
    <cellStyle name="표준 3 4 8 2 8" xfId="7283"/>
    <cellStyle name="표준 3 4 8 2 8 2" xfId="24023"/>
    <cellStyle name="표준 3 4 8 2 8 3" xfId="40743"/>
    <cellStyle name="표준 3 4 8 2 9" xfId="10703"/>
    <cellStyle name="표준 3 4 8 2 9 2" xfId="27443"/>
    <cellStyle name="표준 3 4 8 2 9 3" xfId="44163"/>
    <cellStyle name="표준 3 4 8 3" xfId="1163"/>
    <cellStyle name="표준 3 4 8 3 2" xfId="2443"/>
    <cellStyle name="표준 3 4 8 3 2 2" xfId="5843"/>
    <cellStyle name="표준 3 4 8 3 2 2 2" xfId="22583"/>
    <cellStyle name="표준 3 4 8 3 2 2 3" xfId="39303"/>
    <cellStyle name="표준 3 4 8 3 2 3" xfId="9263"/>
    <cellStyle name="표준 3 4 8 3 2 3 2" xfId="26003"/>
    <cellStyle name="표준 3 4 8 3 2 3 3" xfId="42723"/>
    <cellStyle name="표준 3 4 8 3 2 4" xfId="12683"/>
    <cellStyle name="표준 3 4 8 3 2 4 2" xfId="29423"/>
    <cellStyle name="표준 3 4 8 3 2 4 3" xfId="46143"/>
    <cellStyle name="표준 3 4 8 3 2 5" xfId="16103"/>
    <cellStyle name="표준 3 4 8 3 2 5 2" xfId="32843"/>
    <cellStyle name="표준 3 4 8 3 2 5 3" xfId="49563"/>
    <cellStyle name="표준 3 4 8 3 2 6" xfId="19587"/>
    <cellStyle name="표준 3 4 8 3 2 7" xfId="35903"/>
    <cellStyle name="표준 3 4 8 3 3" xfId="4563"/>
    <cellStyle name="표준 3 4 8 3 3 2" xfId="21303"/>
    <cellStyle name="표준 3 4 8 3 3 3" xfId="38023"/>
    <cellStyle name="표준 3 4 8 3 4" xfId="7983"/>
    <cellStyle name="표준 3 4 8 3 4 2" xfId="24723"/>
    <cellStyle name="표준 3 4 8 3 4 3" xfId="41443"/>
    <cellStyle name="표준 3 4 8 3 5" xfId="11403"/>
    <cellStyle name="표준 3 4 8 3 5 2" xfId="28143"/>
    <cellStyle name="표준 3 4 8 3 5 3" xfId="44863"/>
    <cellStyle name="표준 3 4 8 3 6" xfId="14823"/>
    <cellStyle name="표준 3 4 8 3 6 2" xfId="31563"/>
    <cellStyle name="표준 3 4 8 3 6 3" xfId="48283"/>
    <cellStyle name="표준 3 4 8 3 7" xfId="18307"/>
    <cellStyle name="표준 3 4 8 3 8" xfId="34623"/>
    <cellStyle name="표준 3 4 8 4" xfId="1503"/>
    <cellStyle name="표준 3 4 8 4 2" xfId="2783"/>
    <cellStyle name="표준 3 4 8 4 2 2" xfId="6183"/>
    <cellStyle name="표준 3 4 8 4 2 2 2" xfId="22923"/>
    <cellStyle name="표준 3 4 8 4 2 2 3" xfId="39643"/>
    <cellStyle name="표준 3 4 8 4 2 3" xfId="9603"/>
    <cellStyle name="표준 3 4 8 4 2 3 2" xfId="26343"/>
    <cellStyle name="표준 3 4 8 4 2 3 3" xfId="43063"/>
    <cellStyle name="표준 3 4 8 4 2 4" xfId="13023"/>
    <cellStyle name="표준 3 4 8 4 2 4 2" xfId="29763"/>
    <cellStyle name="표준 3 4 8 4 2 4 3" xfId="46483"/>
    <cellStyle name="표준 3 4 8 4 2 5" xfId="16443"/>
    <cellStyle name="표준 3 4 8 4 2 5 2" xfId="33183"/>
    <cellStyle name="표준 3 4 8 4 2 5 3" xfId="49903"/>
    <cellStyle name="표준 3 4 8 4 2 6" xfId="19927"/>
    <cellStyle name="표준 3 4 8 4 2 7" xfId="36243"/>
    <cellStyle name="표준 3 4 8 4 3" xfId="4903"/>
    <cellStyle name="표준 3 4 8 4 3 2" xfId="21643"/>
    <cellStyle name="표준 3 4 8 4 3 3" xfId="38363"/>
    <cellStyle name="표준 3 4 8 4 4" xfId="8323"/>
    <cellStyle name="표준 3 4 8 4 4 2" xfId="25063"/>
    <cellStyle name="표준 3 4 8 4 4 3" xfId="41783"/>
    <cellStyle name="표준 3 4 8 4 5" xfId="11743"/>
    <cellStyle name="표준 3 4 8 4 5 2" xfId="28483"/>
    <cellStyle name="표준 3 4 8 4 5 3" xfId="45203"/>
    <cellStyle name="표준 3 4 8 4 6" xfId="15163"/>
    <cellStyle name="표준 3 4 8 4 6 2" xfId="31903"/>
    <cellStyle name="표준 3 4 8 4 6 3" xfId="48623"/>
    <cellStyle name="표준 3 4 8 4 7" xfId="18647"/>
    <cellStyle name="표준 3 4 8 4 8" xfId="34963"/>
    <cellStyle name="표준 3 4 8 5" xfId="1923"/>
    <cellStyle name="표준 3 4 8 5 2" xfId="5323"/>
    <cellStyle name="표준 3 4 8 5 2 2" xfId="22063"/>
    <cellStyle name="표준 3 4 8 5 2 3" xfId="38783"/>
    <cellStyle name="표준 3 4 8 5 3" xfId="8743"/>
    <cellStyle name="표준 3 4 8 5 3 2" xfId="25483"/>
    <cellStyle name="표준 3 4 8 5 3 3" xfId="42203"/>
    <cellStyle name="표준 3 4 8 5 4" xfId="12163"/>
    <cellStyle name="표준 3 4 8 5 4 2" xfId="28903"/>
    <cellStyle name="표준 3 4 8 5 4 3" xfId="45623"/>
    <cellStyle name="표준 3 4 8 5 5" xfId="15583"/>
    <cellStyle name="표준 3 4 8 5 5 2" xfId="32323"/>
    <cellStyle name="표준 3 4 8 5 5 3" xfId="49043"/>
    <cellStyle name="표준 3 4 8 5 6" xfId="19067"/>
    <cellStyle name="표준 3 4 8 5 7" xfId="35383"/>
    <cellStyle name="표준 3 4 8 6" xfId="3243"/>
    <cellStyle name="표준 3 4 8 6 2" xfId="6643"/>
    <cellStyle name="표준 3 4 8 6 2 2" xfId="23383"/>
    <cellStyle name="표준 3 4 8 6 2 3" xfId="40103"/>
    <cellStyle name="표준 3 4 8 6 3" xfId="10063"/>
    <cellStyle name="표준 3 4 8 6 3 2" xfId="26803"/>
    <cellStyle name="표준 3 4 8 6 3 3" xfId="43523"/>
    <cellStyle name="표준 3 4 8 6 4" xfId="13483"/>
    <cellStyle name="표준 3 4 8 6 4 2" xfId="30223"/>
    <cellStyle name="표준 3 4 8 6 4 3" xfId="46943"/>
    <cellStyle name="표준 3 4 8 6 5" xfId="16903"/>
    <cellStyle name="표준 3 4 8 6 5 2" xfId="33643"/>
    <cellStyle name="표준 3 4 8 6 5 3" xfId="50363"/>
    <cellStyle name="표준 3 4 8 6 6" xfId="20387"/>
    <cellStyle name="표준 3 4 8 6 7" xfId="36703"/>
    <cellStyle name="표준 3 4 8 7" xfId="4063"/>
    <cellStyle name="표준 3 4 8 7 2" xfId="7483"/>
    <cellStyle name="표준 3 4 8 7 2 2" xfId="24223"/>
    <cellStyle name="표준 3 4 8 7 2 3" xfId="40943"/>
    <cellStyle name="표준 3 4 8 7 3" xfId="10903"/>
    <cellStyle name="표준 3 4 8 7 3 2" xfId="27643"/>
    <cellStyle name="표준 3 4 8 7 3 3" xfId="44363"/>
    <cellStyle name="표준 3 4 8 7 4" xfId="14323"/>
    <cellStyle name="표준 3 4 8 7 4 2" xfId="31063"/>
    <cellStyle name="표준 3 4 8 7 4 3" xfId="47783"/>
    <cellStyle name="표준 3 4 8 7 5" xfId="17807"/>
    <cellStyle name="표준 3 4 8 7 6" xfId="37523"/>
    <cellStyle name="표준 3 4 8 8" xfId="3663"/>
    <cellStyle name="표준 3 4 8 8 2" xfId="20803"/>
    <cellStyle name="표준 3 4 8 8 3" xfId="37123"/>
    <cellStyle name="표준 3 4 8 9" xfId="7063"/>
    <cellStyle name="표준 3 4 8 9 2" xfId="23803"/>
    <cellStyle name="표준 3 4 8 9 3" xfId="40523"/>
    <cellStyle name="표준 3 4 9" xfId="656"/>
    <cellStyle name="표준 3 4 9 10" xfId="10503"/>
    <cellStyle name="표준 3 4 9 10 2" xfId="27243"/>
    <cellStyle name="표준 3 4 9 10 3" xfId="43963"/>
    <cellStyle name="표준 3 4 9 11" xfId="13923"/>
    <cellStyle name="표준 3 4 9 11 2" xfId="30663"/>
    <cellStyle name="표준 3 4 9 11 3" xfId="47383"/>
    <cellStyle name="표준 3 4 9 12" xfId="17407"/>
    <cellStyle name="표준 3 4 9 13" xfId="34143"/>
    <cellStyle name="표준 3 4 9 2" xfId="876"/>
    <cellStyle name="표준 3 4 9 2 10" xfId="14143"/>
    <cellStyle name="표준 3 4 9 2 10 2" xfId="30883"/>
    <cellStyle name="표준 3 4 9 2 10 3" xfId="47603"/>
    <cellStyle name="표준 3 4 9 2 11" xfId="17627"/>
    <cellStyle name="표준 3 4 9 2 12" xfId="34363"/>
    <cellStyle name="표준 3 4 9 2 2" xfId="1343"/>
    <cellStyle name="표준 3 4 9 2 2 2" xfId="2623"/>
    <cellStyle name="표준 3 4 9 2 2 2 2" xfId="6023"/>
    <cellStyle name="표준 3 4 9 2 2 2 2 2" xfId="22763"/>
    <cellStyle name="표준 3 4 9 2 2 2 2 3" xfId="39483"/>
    <cellStyle name="표준 3 4 9 2 2 2 3" xfId="9443"/>
    <cellStyle name="표준 3 4 9 2 2 2 3 2" xfId="26183"/>
    <cellStyle name="표준 3 4 9 2 2 2 3 3" xfId="42903"/>
    <cellStyle name="표준 3 4 9 2 2 2 4" xfId="12863"/>
    <cellStyle name="표준 3 4 9 2 2 2 4 2" xfId="29603"/>
    <cellStyle name="표준 3 4 9 2 2 2 4 3" xfId="46323"/>
    <cellStyle name="표준 3 4 9 2 2 2 5" xfId="16283"/>
    <cellStyle name="표준 3 4 9 2 2 2 5 2" xfId="33023"/>
    <cellStyle name="표준 3 4 9 2 2 2 5 3" xfId="49743"/>
    <cellStyle name="표준 3 4 9 2 2 2 6" xfId="19767"/>
    <cellStyle name="표준 3 4 9 2 2 2 7" xfId="36083"/>
    <cellStyle name="표준 3 4 9 2 2 3" xfId="4743"/>
    <cellStyle name="표준 3 4 9 2 2 3 2" xfId="21483"/>
    <cellStyle name="표준 3 4 9 2 2 3 3" xfId="38203"/>
    <cellStyle name="표준 3 4 9 2 2 4" xfId="8163"/>
    <cellStyle name="표준 3 4 9 2 2 4 2" xfId="24903"/>
    <cellStyle name="표준 3 4 9 2 2 4 3" xfId="41623"/>
    <cellStyle name="표준 3 4 9 2 2 5" xfId="11583"/>
    <cellStyle name="표준 3 4 9 2 2 5 2" xfId="28323"/>
    <cellStyle name="표준 3 4 9 2 2 5 3" xfId="45043"/>
    <cellStyle name="표준 3 4 9 2 2 6" xfId="15003"/>
    <cellStyle name="표준 3 4 9 2 2 6 2" xfId="31743"/>
    <cellStyle name="표준 3 4 9 2 2 6 3" xfId="48463"/>
    <cellStyle name="표준 3 4 9 2 2 7" xfId="18487"/>
    <cellStyle name="표준 3 4 9 2 2 8" xfId="34803"/>
    <cellStyle name="표준 3 4 9 2 3" xfId="1743"/>
    <cellStyle name="표준 3 4 9 2 3 2" xfId="3023"/>
    <cellStyle name="표준 3 4 9 2 3 2 2" xfId="6423"/>
    <cellStyle name="표준 3 4 9 2 3 2 2 2" xfId="23163"/>
    <cellStyle name="표준 3 4 9 2 3 2 2 3" xfId="39883"/>
    <cellStyle name="표준 3 4 9 2 3 2 3" xfId="9843"/>
    <cellStyle name="표준 3 4 9 2 3 2 3 2" xfId="26583"/>
    <cellStyle name="표준 3 4 9 2 3 2 3 3" xfId="43303"/>
    <cellStyle name="표준 3 4 9 2 3 2 4" xfId="13263"/>
    <cellStyle name="표준 3 4 9 2 3 2 4 2" xfId="30003"/>
    <cellStyle name="표준 3 4 9 2 3 2 4 3" xfId="46723"/>
    <cellStyle name="표준 3 4 9 2 3 2 5" xfId="16683"/>
    <cellStyle name="표준 3 4 9 2 3 2 5 2" xfId="33423"/>
    <cellStyle name="표준 3 4 9 2 3 2 5 3" xfId="50143"/>
    <cellStyle name="표준 3 4 9 2 3 2 6" xfId="20167"/>
    <cellStyle name="표준 3 4 9 2 3 2 7" xfId="36483"/>
    <cellStyle name="표준 3 4 9 2 3 3" xfId="5143"/>
    <cellStyle name="표준 3 4 9 2 3 3 2" xfId="21883"/>
    <cellStyle name="표준 3 4 9 2 3 3 3" xfId="38603"/>
    <cellStyle name="표준 3 4 9 2 3 4" xfId="8563"/>
    <cellStyle name="표준 3 4 9 2 3 4 2" xfId="25303"/>
    <cellStyle name="표준 3 4 9 2 3 4 3" xfId="42023"/>
    <cellStyle name="표준 3 4 9 2 3 5" xfId="11983"/>
    <cellStyle name="표준 3 4 9 2 3 5 2" xfId="28723"/>
    <cellStyle name="표준 3 4 9 2 3 5 3" xfId="45443"/>
    <cellStyle name="표준 3 4 9 2 3 6" xfId="15403"/>
    <cellStyle name="표준 3 4 9 2 3 6 2" xfId="32143"/>
    <cellStyle name="표준 3 4 9 2 3 6 3" xfId="48863"/>
    <cellStyle name="표준 3 4 9 2 3 7" xfId="18887"/>
    <cellStyle name="표준 3 4 9 2 3 8" xfId="35203"/>
    <cellStyle name="표준 3 4 9 2 4" xfId="2163"/>
    <cellStyle name="표준 3 4 9 2 4 2" xfId="5563"/>
    <cellStyle name="표준 3 4 9 2 4 2 2" xfId="22303"/>
    <cellStyle name="표준 3 4 9 2 4 2 3" xfId="39023"/>
    <cellStyle name="표준 3 4 9 2 4 3" xfId="8983"/>
    <cellStyle name="표준 3 4 9 2 4 3 2" xfId="25723"/>
    <cellStyle name="표준 3 4 9 2 4 3 3" xfId="42443"/>
    <cellStyle name="표준 3 4 9 2 4 4" xfId="12403"/>
    <cellStyle name="표준 3 4 9 2 4 4 2" xfId="29143"/>
    <cellStyle name="표준 3 4 9 2 4 4 3" xfId="45863"/>
    <cellStyle name="표준 3 4 9 2 4 5" xfId="15823"/>
    <cellStyle name="표준 3 4 9 2 4 5 2" xfId="32563"/>
    <cellStyle name="표준 3 4 9 2 4 5 3" xfId="49283"/>
    <cellStyle name="표준 3 4 9 2 4 6" xfId="19307"/>
    <cellStyle name="표준 3 4 9 2 4 7" xfId="35623"/>
    <cellStyle name="표준 3 4 9 2 5" xfId="3483"/>
    <cellStyle name="표준 3 4 9 2 5 2" xfId="6883"/>
    <cellStyle name="표준 3 4 9 2 5 2 2" xfId="23623"/>
    <cellStyle name="표준 3 4 9 2 5 2 3" xfId="40343"/>
    <cellStyle name="표준 3 4 9 2 5 3" xfId="10303"/>
    <cellStyle name="표준 3 4 9 2 5 3 2" xfId="27043"/>
    <cellStyle name="표준 3 4 9 2 5 3 3" xfId="43763"/>
    <cellStyle name="표준 3 4 9 2 5 4" xfId="13723"/>
    <cellStyle name="표준 3 4 9 2 5 4 2" xfId="30463"/>
    <cellStyle name="표준 3 4 9 2 5 4 3" xfId="47183"/>
    <cellStyle name="표준 3 4 9 2 5 5" xfId="17143"/>
    <cellStyle name="표준 3 4 9 2 5 5 2" xfId="33883"/>
    <cellStyle name="표준 3 4 9 2 5 5 3" xfId="50603"/>
    <cellStyle name="표준 3 4 9 2 5 6" xfId="20627"/>
    <cellStyle name="표준 3 4 9 2 5 7" xfId="36943"/>
    <cellStyle name="표준 3 4 9 2 6" xfId="4303"/>
    <cellStyle name="표준 3 4 9 2 6 2" xfId="7723"/>
    <cellStyle name="표준 3 4 9 2 6 2 2" xfId="24463"/>
    <cellStyle name="표준 3 4 9 2 6 2 3" xfId="41183"/>
    <cellStyle name="표준 3 4 9 2 6 3" xfId="11143"/>
    <cellStyle name="표준 3 4 9 2 6 3 2" xfId="27883"/>
    <cellStyle name="표준 3 4 9 2 6 3 3" xfId="44603"/>
    <cellStyle name="표준 3 4 9 2 6 4" xfId="14563"/>
    <cellStyle name="표준 3 4 9 2 6 4 2" xfId="31303"/>
    <cellStyle name="표준 3 4 9 2 6 4 3" xfId="48023"/>
    <cellStyle name="표준 3 4 9 2 6 5" xfId="18047"/>
    <cellStyle name="표준 3 4 9 2 6 6" xfId="37763"/>
    <cellStyle name="표준 3 4 9 2 7" xfId="3903"/>
    <cellStyle name="표준 3 4 9 2 7 2" xfId="21043"/>
    <cellStyle name="표준 3 4 9 2 7 3" xfId="37363"/>
    <cellStyle name="표준 3 4 9 2 8" xfId="7303"/>
    <cellStyle name="표준 3 4 9 2 8 2" xfId="24043"/>
    <cellStyle name="표준 3 4 9 2 8 3" xfId="40763"/>
    <cellStyle name="표준 3 4 9 2 9" xfId="10723"/>
    <cellStyle name="표준 3 4 9 2 9 2" xfId="27463"/>
    <cellStyle name="표준 3 4 9 2 9 3" xfId="44183"/>
    <cellStyle name="표준 3 4 9 3" xfId="1183"/>
    <cellStyle name="표준 3 4 9 3 2" xfId="2463"/>
    <cellStyle name="표준 3 4 9 3 2 2" xfId="5863"/>
    <cellStyle name="표준 3 4 9 3 2 2 2" xfId="22603"/>
    <cellStyle name="표준 3 4 9 3 2 2 3" xfId="39323"/>
    <cellStyle name="표준 3 4 9 3 2 3" xfId="9283"/>
    <cellStyle name="표준 3 4 9 3 2 3 2" xfId="26023"/>
    <cellStyle name="표준 3 4 9 3 2 3 3" xfId="42743"/>
    <cellStyle name="표준 3 4 9 3 2 4" xfId="12703"/>
    <cellStyle name="표준 3 4 9 3 2 4 2" xfId="29443"/>
    <cellStyle name="표준 3 4 9 3 2 4 3" xfId="46163"/>
    <cellStyle name="표준 3 4 9 3 2 5" xfId="16123"/>
    <cellStyle name="표준 3 4 9 3 2 5 2" xfId="32863"/>
    <cellStyle name="표준 3 4 9 3 2 5 3" xfId="49583"/>
    <cellStyle name="표준 3 4 9 3 2 6" xfId="19607"/>
    <cellStyle name="표준 3 4 9 3 2 7" xfId="35923"/>
    <cellStyle name="표준 3 4 9 3 3" xfId="4583"/>
    <cellStyle name="표준 3 4 9 3 3 2" xfId="21323"/>
    <cellStyle name="표준 3 4 9 3 3 3" xfId="38043"/>
    <cellStyle name="표준 3 4 9 3 4" xfId="8003"/>
    <cellStyle name="표준 3 4 9 3 4 2" xfId="24743"/>
    <cellStyle name="표준 3 4 9 3 4 3" xfId="41463"/>
    <cellStyle name="표준 3 4 9 3 5" xfId="11423"/>
    <cellStyle name="표준 3 4 9 3 5 2" xfId="28163"/>
    <cellStyle name="표준 3 4 9 3 5 3" xfId="44883"/>
    <cellStyle name="표준 3 4 9 3 6" xfId="14843"/>
    <cellStyle name="표준 3 4 9 3 6 2" xfId="31583"/>
    <cellStyle name="표준 3 4 9 3 6 3" xfId="48303"/>
    <cellStyle name="표준 3 4 9 3 7" xfId="18327"/>
    <cellStyle name="표준 3 4 9 3 8" xfId="34643"/>
    <cellStyle name="표준 3 4 9 4" xfId="1523"/>
    <cellStyle name="표준 3 4 9 4 2" xfId="2803"/>
    <cellStyle name="표준 3 4 9 4 2 2" xfId="6203"/>
    <cellStyle name="표준 3 4 9 4 2 2 2" xfId="22943"/>
    <cellStyle name="표준 3 4 9 4 2 2 3" xfId="39663"/>
    <cellStyle name="표준 3 4 9 4 2 3" xfId="9623"/>
    <cellStyle name="표준 3 4 9 4 2 3 2" xfId="26363"/>
    <cellStyle name="표준 3 4 9 4 2 3 3" xfId="43083"/>
    <cellStyle name="표준 3 4 9 4 2 4" xfId="13043"/>
    <cellStyle name="표준 3 4 9 4 2 4 2" xfId="29783"/>
    <cellStyle name="표준 3 4 9 4 2 4 3" xfId="46503"/>
    <cellStyle name="표준 3 4 9 4 2 5" xfId="16463"/>
    <cellStyle name="표준 3 4 9 4 2 5 2" xfId="33203"/>
    <cellStyle name="표준 3 4 9 4 2 5 3" xfId="49923"/>
    <cellStyle name="표준 3 4 9 4 2 6" xfId="19947"/>
    <cellStyle name="표준 3 4 9 4 2 7" xfId="36263"/>
    <cellStyle name="표준 3 4 9 4 3" xfId="4923"/>
    <cellStyle name="표준 3 4 9 4 3 2" xfId="21663"/>
    <cellStyle name="표준 3 4 9 4 3 3" xfId="38383"/>
    <cellStyle name="표준 3 4 9 4 4" xfId="8343"/>
    <cellStyle name="표준 3 4 9 4 4 2" xfId="25083"/>
    <cellStyle name="표준 3 4 9 4 4 3" xfId="41803"/>
    <cellStyle name="표준 3 4 9 4 5" xfId="11763"/>
    <cellStyle name="표준 3 4 9 4 5 2" xfId="28503"/>
    <cellStyle name="표준 3 4 9 4 5 3" xfId="45223"/>
    <cellStyle name="표준 3 4 9 4 6" xfId="15183"/>
    <cellStyle name="표준 3 4 9 4 6 2" xfId="31923"/>
    <cellStyle name="표준 3 4 9 4 6 3" xfId="48643"/>
    <cellStyle name="표준 3 4 9 4 7" xfId="18667"/>
    <cellStyle name="표준 3 4 9 4 8" xfId="34983"/>
    <cellStyle name="표준 3 4 9 5" xfId="1943"/>
    <cellStyle name="표준 3 4 9 5 2" xfId="5343"/>
    <cellStyle name="표준 3 4 9 5 2 2" xfId="22083"/>
    <cellStyle name="표준 3 4 9 5 2 3" xfId="38803"/>
    <cellStyle name="표준 3 4 9 5 3" xfId="8763"/>
    <cellStyle name="표준 3 4 9 5 3 2" xfId="25503"/>
    <cellStyle name="표준 3 4 9 5 3 3" xfId="42223"/>
    <cellStyle name="표준 3 4 9 5 4" xfId="12183"/>
    <cellStyle name="표준 3 4 9 5 4 2" xfId="28923"/>
    <cellStyle name="표준 3 4 9 5 4 3" xfId="45643"/>
    <cellStyle name="표준 3 4 9 5 5" xfId="15603"/>
    <cellStyle name="표준 3 4 9 5 5 2" xfId="32343"/>
    <cellStyle name="표준 3 4 9 5 5 3" xfId="49063"/>
    <cellStyle name="표준 3 4 9 5 6" xfId="19087"/>
    <cellStyle name="표준 3 4 9 5 7" xfId="35403"/>
    <cellStyle name="표준 3 4 9 6" xfId="3263"/>
    <cellStyle name="표준 3 4 9 6 2" xfId="6663"/>
    <cellStyle name="표준 3 4 9 6 2 2" xfId="23403"/>
    <cellStyle name="표준 3 4 9 6 2 3" xfId="40123"/>
    <cellStyle name="표준 3 4 9 6 3" xfId="10083"/>
    <cellStyle name="표준 3 4 9 6 3 2" xfId="26823"/>
    <cellStyle name="표준 3 4 9 6 3 3" xfId="43543"/>
    <cellStyle name="표준 3 4 9 6 4" xfId="13503"/>
    <cellStyle name="표준 3 4 9 6 4 2" xfId="30243"/>
    <cellStyle name="표준 3 4 9 6 4 3" xfId="46963"/>
    <cellStyle name="표준 3 4 9 6 5" xfId="16923"/>
    <cellStyle name="표준 3 4 9 6 5 2" xfId="33663"/>
    <cellStyle name="표준 3 4 9 6 5 3" xfId="50383"/>
    <cellStyle name="표준 3 4 9 6 6" xfId="20407"/>
    <cellStyle name="표준 3 4 9 6 7" xfId="36723"/>
    <cellStyle name="표준 3 4 9 7" xfId="4083"/>
    <cellStyle name="표준 3 4 9 7 2" xfId="7503"/>
    <cellStyle name="표준 3 4 9 7 2 2" xfId="24243"/>
    <cellStyle name="표준 3 4 9 7 2 3" xfId="40963"/>
    <cellStyle name="표준 3 4 9 7 3" xfId="10923"/>
    <cellStyle name="표준 3 4 9 7 3 2" xfId="27663"/>
    <cellStyle name="표준 3 4 9 7 3 3" xfId="44383"/>
    <cellStyle name="표준 3 4 9 7 4" xfId="14343"/>
    <cellStyle name="표준 3 4 9 7 4 2" xfId="31083"/>
    <cellStyle name="표준 3 4 9 7 4 3" xfId="47803"/>
    <cellStyle name="표준 3 4 9 7 5" xfId="17827"/>
    <cellStyle name="표준 3 4 9 7 6" xfId="37543"/>
    <cellStyle name="표준 3 4 9 8" xfId="3683"/>
    <cellStyle name="표준 3 4 9 8 2" xfId="20823"/>
    <cellStyle name="표준 3 4 9 8 3" xfId="37143"/>
    <cellStyle name="표준 3 4 9 9" xfId="7083"/>
    <cellStyle name="표준 3 4 9 9 2" xfId="23823"/>
    <cellStyle name="표준 3 4 9 9 3" xfId="40543"/>
    <cellStyle name="표준 3 5" xfId="525"/>
    <cellStyle name="표준 4" xfId="74"/>
    <cellStyle name="표준 4 10" xfId="692"/>
    <cellStyle name="표준 4 10 10" xfId="10539"/>
    <cellStyle name="표준 4 10 10 2" xfId="27279"/>
    <cellStyle name="표준 4 10 10 3" xfId="43999"/>
    <cellStyle name="표준 4 10 11" xfId="13959"/>
    <cellStyle name="표준 4 10 11 2" xfId="30699"/>
    <cellStyle name="표준 4 10 11 3" xfId="47419"/>
    <cellStyle name="표준 4 10 12" xfId="17443"/>
    <cellStyle name="표준 4 10 13" xfId="34179"/>
    <cellStyle name="표준 4 10 2" xfId="912"/>
    <cellStyle name="표준 4 10 2 10" xfId="14179"/>
    <cellStyle name="표준 4 10 2 10 2" xfId="30919"/>
    <cellStyle name="표준 4 10 2 10 3" xfId="47639"/>
    <cellStyle name="표준 4 10 2 11" xfId="17663"/>
    <cellStyle name="표준 4 10 2 12" xfId="34399"/>
    <cellStyle name="표준 4 10 2 2" xfId="1379"/>
    <cellStyle name="표준 4 10 2 2 2" xfId="2659"/>
    <cellStyle name="표준 4 10 2 2 2 2" xfId="6059"/>
    <cellStyle name="표준 4 10 2 2 2 2 2" xfId="22799"/>
    <cellStyle name="표준 4 10 2 2 2 2 3" xfId="39519"/>
    <cellStyle name="표준 4 10 2 2 2 3" xfId="9479"/>
    <cellStyle name="표준 4 10 2 2 2 3 2" xfId="26219"/>
    <cellStyle name="표준 4 10 2 2 2 3 3" xfId="42939"/>
    <cellStyle name="표준 4 10 2 2 2 4" xfId="12899"/>
    <cellStyle name="표준 4 10 2 2 2 4 2" xfId="29639"/>
    <cellStyle name="표준 4 10 2 2 2 4 3" xfId="46359"/>
    <cellStyle name="표준 4 10 2 2 2 5" xfId="16319"/>
    <cellStyle name="표준 4 10 2 2 2 5 2" xfId="33059"/>
    <cellStyle name="표준 4 10 2 2 2 5 3" xfId="49779"/>
    <cellStyle name="표준 4 10 2 2 2 6" xfId="19803"/>
    <cellStyle name="표준 4 10 2 2 2 7" xfId="36119"/>
    <cellStyle name="표준 4 10 2 2 3" xfId="4779"/>
    <cellStyle name="표준 4 10 2 2 3 2" xfId="21519"/>
    <cellStyle name="표준 4 10 2 2 3 3" xfId="38239"/>
    <cellStyle name="표준 4 10 2 2 4" xfId="8199"/>
    <cellStyle name="표준 4 10 2 2 4 2" xfId="24939"/>
    <cellStyle name="표준 4 10 2 2 4 3" xfId="41659"/>
    <cellStyle name="표준 4 10 2 2 5" xfId="11619"/>
    <cellStyle name="표준 4 10 2 2 5 2" xfId="28359"/>
    <cellStyle name="표준 4 10 2 2 5 3" xfId="45079"/>
    <cellStyle name="표준 4 10 2 2 6" xfId="15039"/>
    <cellStyle name="표준 4 10 2 2 6 2" xfId="31779"/>
    <cellStyle name="표준 4 10 2 2 6 3" xfId="48499"/>
    <cellStyle name="표준 4 10 2 2 7" xfId="18523"/>
    <cellStyle name="표준 4 10 2 2 8" xfId="34839"/>
    <cellStyle name="표준 4 10 2 3" xfId="1779"/>
    <cellStyle name="표준 4 10 2 3 2" xfId="3059"/>
    <cellStyle name="표준 4 10 2 3 2 2" xfId="6459"/>
    <cellStyle name="표준 4 10 2 3 2 2 2" xfId="23199"/>
    <cellStyle name="표준 4 10 2 3 2 2 3" xfId="39919"/>
    <cellStyle name="표준 4 10 2 3 2 3" xfId="9879"/>
    <cellStyle name="표준 4 10 2 3 2 3 2" xfId="26619"/>
    <cellStyle name="표준 4 10 2 3 2 3 3" xfId="43339"/>
    <cellStyle name="표준 4 10 2 3 2 4" xfId="13299"/>
    <cellStyle name="표준 4 10 2 3 2 4 2" xfId="30039"/>
    <cellStyle name="표준 4 10 2 3 2 4 3" xfId="46759"/>
    <cellStyle name="표준 4 10 2 3 2 5" xfId="16719"/>
    <cellStyle name="표준 4 10 2 3 2 5 2" xfId="33459"/>
    <cellStyle name="표준 4 10 2 3 2 5 3" xfId="50179"/>
    <cellStyle name="표준 4 10 2 3 2 6" xfId="20203"/>
    <cellStyle name="표준 4 10 2 3 2 7" xfId="36519"/>
    <cellStyle name="표준 4 10 2 3 3" xfId="5179"/>
    <cellStyle name="표준 4 10 2 3 3 2" xfId="21919"/>
    <cellStyle name="표준 4 10 2 3 3 3" xfId="38639"/>
    <cellStyle name="표준 4 10 2 3 4" xfId="8599"/>
    <cellStyle name="표준 4 10 2 3 4 2" xfId="25339"/>
    <cellStyle name="표준 4 10 2 3 4 3" xfId="42059"/>
    <cellStyle name="표준 4 10 2 3 5" xfId="12019"/>
    <cellStyle name="표준 4 10 2 3 5 2" xfId="28759"/>
    <cellStyle name="표준 4 10 2 3 5 3" xfId="45479"/>
    <cellStyle name="표준 4 10 2 3 6" xfId="15439"/>
    <cellStyle name="표준 4 10 2 3 6 2" xfId="32179"/>
    <cellStyle name="표준 4 10 2 3 6 3" xfId="48899"/>
    <cellStyle name="표준 4 10 2 3 7" xfId="18923"/>
    <cellStyle name="표준 4 10 2 3 8" xfId="35239"/>
    <cellStyle name="표준 4 10 2 4" xfId="2199"/>
    <cellStyle name="표준 4 10 2 4 2" xfId="5599"/>
    <cellStyle name="표준 4 10 2 4 2 2" xfId="22339"/>
    <cellStyle name="표준 4 10 2 4 2 3" xfId="39059"/>
    <cellStyle name="표준 4 10 2 4 3" xfId="9019"/>
    <cellStyle name="표준 4 10 2 4 3 2" xfId="25759"/>
    <cellStyle name="표준 4 10 2 4 3 3" xfId="42479"/>
    <cellStyle name="표준 4 10 2 4 4" xfId="12439"/>
    <cellStyle name="표준 4 10 2 4 4 2" xfId="29179"/>
    <cellStyle name="표준 4 10 2 4 4 3" xfId="45899"/>
    <cellStyle name="표준 4 10 2 4 5" xfId="15859"/>
    <cellStyle name="표준 4 10 2 4 5 2" xfId="32599"/>
    <cellStyle name="표준 4 10 2 4 5 3" xfId="49319"/>
    <cellStyle name="표준 4 10 2 4 6" xfId="19343"/>
    <cellStyle name="표준 4 10 2 4 7" xfId="35659"/>
    <cellStyle name="표준 4 10 2 5" xfId="3519"/>
    <cellStyle name="표준 4 10 2 5 2" xfId="6919"/>
    <cellStyle name="표준 4 10 2 5 2 2" xfId="23659"/>
    <cellStyle name="표준 4 10 2 5 2 3" xfId="40379"/>
    <cellStyle name="표준 4 10 2 5 3" xfId="10339"/>
    <cellStyle name="표준 4 10 2 5 3 2" xfId="27079"/>
    <cellStyle name="표준 4 10 2 5 3 3" xfId="43799"/>
    <cellStyle name="표준 4 10 2 5 4" xfId="13759"/>
    <cellStyle name="표준 4 10 2 5 4 2" xfId="30499"/>
    <cellStyle name="표준 4 10 2 5 4 3" xfId="47219"/>
    <cellStyle name="표준 4 10 2 5 5" xfId="17179"/>
    <cellStyle name="표준 4 10 2 5 5 2" xfId="33919"/>
    <cellStyle name="표준 4 10 2 5 5 3" xfId="50639"/>
    <cellStyle name="표준 4 10 2 5 6" xfId="20663"/>
    <cellStyle name="표준 4 10 2 5 7" xfId="36979"/>
    <cellStyle name="표준 4 10 2 6" xfId="4339"/>
    <cellStyle name="표준 4 10 2 6 2" xfId="7759"/>
    <cellStyle name="표준 4 10 2 6 2 2" xfId="24499"/>
    <cellStyle name="표준 4 10 2 6 2 3" xfId="41219"/>
    <cellStyle name="표준 4 10 2 6 3" xfId="11179"/>
    <cellStyle name="표준 4 10 2 6 3 2" xfId="27919"/>
    <cellStyle name="표준 4 10 2 6 3 3" xfId="44639"/>
    <cellStyle name="표준 4 10 2 6 4" xfId="14599"/>
    <cellStyle name="표준 4 10 2 6 4 2" xfId="31339"/>
    <cellStyle name="표준 4 10 2 6 4 3" xfId="48059"/>
    <cellStyle name="표준 4 10 2 6 5" xfId="18083"/>
    <cellStyle name="표준 4 10 2 6 6" xfId="37799"/>
    <cellStyle name="표준 4 10 2 7" xfId="3939"/>
    <cellStyle name="표준 4 10 2 7 2" xfId="21079"/>
    <cellStyle name="표준 4 10 2 7 3" xfId="37399"/>
    <cellStyle name="표준 4 10 2 8" xfId="7339"/>
    <cellStyle name="표준 4 10 2 8 2" xfId="24079"/>
    <cellStyle name="표준 4 10 2 8 3" xfId="40799"/>
    <cellStyle name="표준 4 10 2 9" xfId="10759"/>
    <cellStyle name="표준 4 10 2 9 2" xfId="27499"/>
    <cellStyle name="표준 4 10 2 9 3" xfId="44219"/>
    <cellStyle name="표준 4 10 3" xfId="1219"/>
    <cellStyle name="표준 4 10 3 2" xfId="2499"/>
    <cellStyle name="표준 4 10 3 2 2" xfId="5899"/>
    <cellStyle name="표준 4 10 3 2 2 2" xfId="22639"/>
    <cellStyle name="표준 4 10 3 2 2 3" xfId="39359"/>
    <cellStyle name="표준 4 10 3 2 3" xfId="9319"/>
    <cellStyle name="표준 4 10 3 2 3 2" xfId="26059"/>
    <cellStyle name="표준 4 10 3 2 3 3" xfId="42779"/>
    <cellStyle name="표준 4 10 3 2 4" xfId="12739"/>
    <cellStyle name="표준 4 10 3 2 4 2" xfId="29479"/>
    <cellStyle name="표준 4 10 3 2 4 3" xfId="46199"/>
    <cellStyle name="표준 4 10 3 2 5" xfId="16159"/>
    <cellStyle name="표준 4 10 3 2 5 2" xfId="32899"/>
    <cellStyle name="표준 4 10 3 2 5 3" xfId="49619"/>
    <cellStyle name="표준 4 10 3 2 6" xfId="19643"/>
    <cellStyle name="표준 4 10 3 2 7" xfId="35959"/>
    <cellStyle name="표준 4 10 3 3" xfId="4619"/>
    <cellStyle name="표준 4 10 3 3 2" xfId="21359"/>
    <cellStyle name="표준 4 10 3 3 3" xfId="38079"/>
    <cellStyle name="표준 4 10 3 4" xfId="8039"/>
    <cellStyle name="표준 4 10 3 4 2" xfId="24779"/>
    <cellStyle name="표준 4 10 3 4 3" xfId="41499"/>
    <cellStyle name="표준 4 10 3 5" xfId="11459"/>
    <cellStyle name="표준 4 10 3 5 2" xfId="28199"/>
    <cellStyle name="표준 4 10 3 5 3" xfId="44919"/>
    <cellStyle name="표준 4 10 3 6" xfId="14879"/>
    <cellStyle name="표준 4 10 3 6 2" xfId="31619"/>
    <cellStyle name="표준 4 10 3 6 3" xfId="48339"/>
    <cellStyle name="표준 4 10 3 7" xfId="18363"/>
    <cellStyle name="표준 4 10 3 8" xfId="34679"/>
    <cellStyle name="표준 4 10 4" xfId="1559"/>
    <cellStyle name="표준 4 10 4 2" xfId="2839"/>
    <cellStyle name="표준 4 10 4 2 2" xfId="6239"/>
    <cellStyle name="표준 4 10 4 2 2 2" xfId="22979"/>
    <cellStyle name="표준 4 10 4 2 2 3" xfId="39699"/>
    <cellStyle name="표준 4 10 4 2 3" xfId="9659"/>
    <cellStyle name="표준 4 10 4 2 3 2" xfId="26399"/>
    <cellStyle name="표준 4 10 4 2 3 3" xfId="43119"/>
    <cellStyle name="표준 4 10 4 2 4" xfId="13079"/>
    <cellStyle name="표준 4 10 4 2 4 2" xfId="29819"/>
    <cellStyle name="표준 4 10 4 2 4 3" xfId="46539"/>
    <cellStyle name="표준 4 10 4 2 5" xfId="16499"/>
    <cellStyle name="표준 4 10 4 2 5 2" xfId="33239"/>
    <cellStyle name="표준 4 10 4 2 5 3" xfId="49959"/>
    <cellStyle name="표준 4 10 4 2 6" xfId="19983"/>
    <cellStyle name="표준 4 10 4 2 7" xfId="36299"/>
    <cellStyle name="표준 4 10 4 3" xfId="4959"/>
    <cellStyle name="표준 4 10 4 3 2" xfId="21699"/>
    <cellStyle name="표준 4 10 4 3 3" xfId="38419"/>
    <cellStyle name="표준 4 10 4 4" xfId="8379"/>
    <cellStyle name="표준 4 10 4 4 2" xfId="25119"/>
    <cellStyle name="표준 4 10 4 4 3" xfId="41839"/>
    <cellStyle name="표준 4 10 4 5" xfId="11799"/>
    <cellStyle name="표준 4 10 4 5 2" xfId="28539"/>
    <cellStyle name="표준 4 10 4 5 3" xfId="45259"/>
    <cellStyle name="표준 4 10 4 6" xfId="15219"/>
    <cellStyle name="표준 4 10 4 6 2" xfId="31959"/>
    <cellStyle name="표준 4 10 4 6 3" xfId="48679"/>
    <cellStyle name="표준 4 10 4 7" xfId="18703"/>
    <cellStyle name="표준 4 10 4 8" xfId="35019"/>
    <cellStyle name="표준 4 10 5" xfId="1979"/>
    <cellStyle name="표준 4 10 5 2" xfId="5379"/>
    <cellStyle name="표준 4 10 5 2 2" xfId="22119"/>
    <cellStyle name="표준 4 10 5 2 3" xfId="38839"/>
    <cellStyle name="표준 4 10 5 3" xfId="8799"/>
    <cellStyle name="표준 4 10 5 3 2" xfId="25539"/>
    <cellStyle name="표준 4 10 5 3 3" xfId="42259"/>
    <cellStyle name="표준 4 10 5 4" xfId="12219"/>
    <cellStyle name="표준 4 10 5 4 2" xfId="28959"/>
    <cellStyle name="표준 4 10 5 4 3" xfId="45679"/>
    <cellStyle name="표준 4 10 5 5" xfId="15639"/>
    <cellStyle name="표준 4 10 5 5 2" xfId="32379"/>
    <cellStyle name="표준 4 10 5 5 3" xfId="49099"/>
    <cellStyle name="표준 4 10 5 6" xfId="19123"/>
    <cellStyle name="표준 4 10 5 7" xfId="35439"/>
    <cellStyle name="표준 4 10 6" xfId="3299"/>
    <cellStyle name="표준 4 10 6 2" xfId="6699"/>
    <cellStyle name="표준 4 10 6 2 2" xfId="23439"/>
    <cellStyle name="표준 4 10 6 2 3" xfId="40159"/>
    <cellStyle name="표준 4 10 6 3" xfId="10119"/>
    <cellStyle name="표준 4 10 6 3 2" xfId="26859"/>
    <cellStyle name="표준 4 10 6 3 3" xfId="43579"/>
    <cellStyle name="표준 4 10 6 4" xfId="13539"/>
    <cellStyle name="표준 4 10 6 4 2" xfId="30279"/>
    <cellStyle name="표준 4 10 6 4 3" xfId="46999"/>
    <cellStyle name="표준 4 10 6 5" xfId="16959"/>
    <cellStyle name="표준 4 10 6 5 2" xfId="33699"/>
    <cellStyle name="표준 4 10 6 5 3" xfId="50419"/>
    <cellStyle name="표준 4 10 6 6" xfId="20443"/>
    <cellStyle name="표준 4 10 6 7" xfId="36759"/>
    <cellStyle name="표준 4 10 7" xfId="4119"/>
    <cellStyle name="표준 4 10 7 2" xfId="7539"/>
    <cellStyle name="표준 4 10 7 2 2" xfId="24279"/>
    <cellStyle name="표준 4 10 7 2 3" xfId="40999"/>
    <cellStyle name="표준 4 10 7 3" xfId="10959"/>
    <cellStyle name="표준 4 10 7 3 2" xfId="27699"/>
    <cellStyle name="표준 4 10 7 3 3" xfId="44419"/>
    <cellStyle name="표준 4 10 7 4" xfId="14379"/>
    <cellStyle name="표준 4 10 7 4 2" xfId="31119"/>
    <cellStyle name="표준 4 10 7 4 3" xfId="47839"/>
    <cellStyle name="표준 4 10 7 5" xfId="17863"/>
    <cellStyle name="표준 4 10 7 6" xfId="37579"/>
    <cellStyle name="표준 4 10 8" xfId="3719"/>
    <cellStyle name="표준 4 10 8 2" xfId="20859"/>
    <cellStyle name="표준 4 10 8 3" xfId="37179"/>
    <cellStyle name="표준 4 10 9" xfId="7119"/>
    <cellStyle name="표준 4 10 9 2" xfId="23859"/>
    <cellStyle name="표준 4 10 9 3" xfId="40579"/>
    <cellStyle name="표준 4 11" xfId="732"/>
    <cellStyle name="표준 4 11 10" xfId="13999"/>
    <cellStyle name="표준 4 11 10 2" xfId="30739"/>
    <cellStyle name="표준 4 11 10 3" xfId="47459"/>
    <cellStyle name="표준 4 11 11" xfId="17483"/>
    <cellStyle name="표준 4 11 12" xfId="34219"/>
    <cellStyle name="표준 4 11 2" xfId="1259"/>
    <cellStyle name="표준 4 11 2 2" xfId="2539"/>
    <cellStyle name="표준 4 11 2 2 2" xfId="5939"/>
    <cellStyle name="표준 4 11 2 2 2 2" xfId="22679"/>
    <cellStyle name="표준 4 11 2 2 2 3" xfId="39399"/>
    <cellStyle name="표준 4 11 2 2 3" xfId="9359"/>
    <cellStyle name="표준 4 11 2 2 3 2" xfId="26099"/>
    <cellStyle name="표준 4 11 2 2 3 3" xfId="42819"/>
    <cellStyle name="표준 4 11 2 2 4" xfId="12779"/>
    <cellStyle name="표준 4 11 2 2 4 2" xfId="29519"/>
    <cellStyle name="표준 4 11 2 2 4 3" xfId="46239"/>
    <cellStyle name="표준 4 11 2 2 5" xfId="16199"/>
    <cellStyle name="표준 4 11 2 2 5 2" xfId="32939"/>
    <cellStyle name="표준 4 11 2 2 5 3" xfId="49659"/>
    <cellStyle name="표준 4 11 2 2 6" xfId="19683"/>
    <cellStyle name="표준 4 11 2 2 7" xfId="35999"/>
    <cellStyle name="표준 4 11 2 3" xfId="4659"/>
    <cellStyle name="표준 4 11 2 3 2" xfId="21399"/>
    <cellStyle name="표준 4 11 2 3 3" xfId="38119"/>
    <cellStyle name="표준 4 11 2 4" xfId="8079"/>
    <cellStyle name="표준 4 11 2 4 2" xfId="24819"/>
    <cellStyle name="표준 4 11 2 4 3" xfId="41539"/>
    <cellStyle name="표준 4 11 2 5" xfId="11499"/>
    <cellStyle name="표준 4 11 2 5 2" xfId="28239"/>
    <cellStyle name="표준 4 11 2 5 3" xfId="44959"/>
    <cellStyle name="표준 4 11 2 6" xfId="14919"/>
    <cellStyle name="표준 4 11 2 6 2" xfId="31659"/>
    <cellStyle name="표준 4 11 2 6 3" xfId="48379"/>
    <cellStyle name="표준 4 11 2 7" xfId="18403"/>
    <cellStyle name="표준 4 11 2 8" xfId="34719"/>
    <cellStyle name="표준 4 11 3" xfId="1599"/>
    <cellStyle name="표준 4 11 3 2" xfId="2879"/>
    <cellStyle name="표준 4 11 3 2 2" xfId="6279"/>
    <cellStyle name="표준 4 11 3 2 2 2" xfId="23019"/>
    <cellStyle name="표준 4 11 3 2 2 3" xfId="39739"/>
    <cellStyle name="표준 4 11 3 2 3" xfId="9699"/>
    <cellStyle name="표준 4 11 3 2 3 2" xfId="26439"/>
    <cellStyle name="표준 4 11 3 2 3 3" xfId="43159"/>
    <cellStyle name="표준 4 11 3 2 4" xfId="13119"/>
    <cellStyle name="표준 4 11 3 2 4 2" xfId="29859"/>
    <cellStyle name="표준 4 11 3 2 4 3" xfId="46579"/>
    <cellStyle name="표준 4 11 3 2 5" xfId="16539"/>
    <cellStyle name="표준 4 11 3 2 5 2" xfId="33279"/>
    <cellStyle name="표준 4 11 3 2 5 3" xfId="49999"/>
    <cellStyle name="표준 4 11 3 2 6" xfId="20023"/>
    <cellStyle name="표준 4 11 3 2 7" xfId="36339"/>
    <cellStyle name="표준 4 11 3 3" xfId="4999"/>
    <cellStyle name="표준 4 11 3 3 2" xfId="21739"/>
    <cellStyle name="표준 4 11 3 3 3" xfId="38459"/>
    <cellStyle name="표준 4 11 3 4" xfId="8419"/>
    <cellStyle name="표준 4 11 3 4 2" xfId="25159"/>
    <cellStyle name="표준 4 11 3 4 3" xfId="41879"/>
    <cellStyle name="표준 4 11 3 5" xfId="11839"/>
    <cellStyle name="표준 4 11 3 5 2" xfId="28579"/>
    <cellStyle name="표준 4 11 3 5 3" xfId="45299"/>
    <cellStyle name="표준 4 11 3 6" xfId="15259"/>
    <cellStyle name="표준 4 11 3 6 2" xfId="31999"/>
    <cellStyle name="표준 4 11 3 6 3" xfId="48719"/>
    <cellStyle name="표준 4 11 3 7" xfId="18743"/>
    <cellStyle name="표준 4 11 3 8" xfId="35059"/>
    <cellStyle name="표준 4 11 4" xfId="2019"/>
    <cellStyle name="표준 4 11 4 2" xfId="5419"/>
    <cellStyle name="표준 4 11 4 2 2" xfId="22159"/>
    <cellStyle name="표준 4 11 4 2 3" xfId="38879"/>
    <cellStyle name="표준 4 11 4 3" xfId="8839"/>
    <cellStyle name="표준 4 11 4 3 2" xfId="25579"/>
    <cellStyle name="표준 4 11 4 3 3" xfId="42299"/>
    <cellStyle name="표준 4 11 4 4" xfId="12259"/>
    <cellStyle name="표준 4 11 4 4 2" xfId="28999"/>
    <cellStyle name="표준 4 11 4 4 3" xfId="45719"/>
    <cellStyle name="표준 4 11 4 5" xfId="15679"/>
    <cellStyle name="표준 4 11 4 5 2" xfId="32419"/>
    <cellStyle name="표준 4 11 4 5 3" xfId="49139"/>
    <cellStyle name="표준 4 11 4 6" xfId="19163"/>
    <cellStyle name="표준 4 11 4 7" xfId="35479"/>
    <cellStyle name="표준 4 11 5" xfId="3339"/>
    <cellStyle name="표준 4 11 5 2" xfId="6739"/>
    <cellStyle name="표준 4 11 5 2 2" xfId="23479"/>
    <cellStyle name="표준 4 11 5 2 3" xfId="40199"/>
    <cellStyle name="표준 4 11 5 3" xfId="10159"/>
    <cellStyle name="표준 4 11 5 3 2" xfId="26899"/>
    <cellStyle name="표준 4 11 5 3 3" xfId="43619"/>
    <cellStyle name="표준 4 11 5 4" xfId="13579"/>
    <cellStyle name="표준 4 11 5 4 2" xfId="30319"/>
    <cellStyle name="표준 4 11 5 4 3" xfId="47039"/>
    <cellStyle name="표준 4 11 5 5" xfId="16999"/>
    <cellStyle name="표준 4 11 5 5 2" xfId="33739"/>
    <cellStyle name="표준 4 11 5 5 3" xfId="50459"/>
    <cellStyle name="표준 4 11 5 6" xfId="20483"/>
    <cellStyle name="표준 4 11 5 7" xfId="36799"/>
    <cellStyle name="표준 4 11 6" xfId="4159"/>
    <cellStyle name="표준 4 11 6 2" xfId="7579"/>
    <cellStyle name="표준 4 11 6 2 2" xfId="24319"/>
    <cellStyle name="표준 4 11 6 2 3" xfId="41039"/>
    <cellStyle name="표준 4 11 6 3" xfId="10999"/>
    <cellStyle name="표준 4 11 6 3 2" xfId="27739"/>
    <cellStyle name="표준 4 11 6 3 3" xfId="44459"/>
    <cellStyle name="표준 4 11 6 4" xfId="14419"/>
    <cellStyle name="표준 4 11 6 4 2" xfId="31159"/>
    <cellStyle name="표준 4 11 6 4 3" xfId="47879"/>
    <cellStyle name="표준 4 11 6 5" xfId="17903"/>
    <cellStyle name="표준 4 11 6 6" xfId="37619"/>
    <cellStyle name="표준 4 11 7" xfId="3759"/>
    <cellStyle name="표준 4 11 7 2" xfId="20899"/>
    <cellStyle name="표준 4 11 7 3" xfId="37219"/>
    <cellStyle name="표준 4 11 8" xfId="7159"/>
    <cellStyle name="표준 4 11 8 2" xfId="23899"/>
    <cellStyle name="표준 4 11 8 3" xfId="40619"/>
    <cellStyle name="표준 4 11 9" xfId="10579"/>
    <cellStyle name="표준 4 11 9 2" xfId="27319"/>
    <cellStyle name="표준 4 11 9 3" xfId="44039"/>
    <cellStyle name="표준 4 12" xfId="772"/>
    <cellStyle name="표준 4 12 10" xfId="14039"/>
    <cellStyle name="표준 4 12 10 2" xfId="30779"/>
    <cellStyle name="표준 4 12 10 3" xfId="47499"/>
    <cellStyle name="표준 4 12 11" xfId="17523"/>
    <cellStyle name="표준 4 12 12" xfId="34259"/>
    <cellStyle name="표준 4 12 2" xfId="1079"/>
    <cellStyle name="표준 4 12 2 2" xfId="2359"/>
    <cellStyle name="표준 4 12 2 2 2" xfId="5759"/>
    <cellStyle name="표준 4 12 2 2 2 2" xfId="22499"/>
    <cellStyle name="표준 4 12 2 2 2 3" xfId="39219"/>
    <cellStyle name="표준 4 12 2 2 3" xfId="9179"/>
    <cellStyle name="표준 4 12 2 2 3 2" xfId="25919"/>
    <cellStyle name="표준 4 12 2 2 3 3" xfId="42639"/>
    <cellStyle name="표준 4 12 2 2 4" xfId="12599"/>
    <cellStyle name="표준 4 12 2 2 4 2" xfId="29339"/>
    <cellStyle name="표준 4 12 2 2 4 3" xfId="46059"/>
    <cellStyle name="표준 4 12 2 2 5" xfId="16019"/>
    <cellStyle name="표준 4 12 2 2 5 2" xfId="32759"/>
    <cellStyle name="표준 4 12 2 2 5 3" xfId="49479"/>
    <cellStyle name="표준 4 12 2 2 6" xfId="19503"/>
    <cellStyle name="표준 4 12 2 2 7" xfId="35819"/>
    <cellStyle name="표준 4 12 2 3" xfId="4479"/>
    <cellStyle name="표준 4 12 2 3 2" xfId="21219"/>
    <cellStyle name="표준 4 12 2 3 3" xfId="37939"/>
    <cellStyle name="표준 4 12 2 4" xfId="7899"/>
    <cellStyle name="표준 4 12 2 4 2" xfId="24639"/>
    <cellStyle name="표준 4 12 2 4 3" xfId="41359"/>
    <cellStyle name="표준 4 12 2 5" xfId="11319"/>
    <cellStyle name="표준 4 12 2 5 2" xfId="28059"/>
    <cellStyle name="표준 4 12 2 5 3" xfId="44779"/>
    <cellStyle name="표준 4 12 2 6" xfId="14739"/>
    <cellStyle name="표준 4 12 2 6 2" xfId="31479"/>
    <cellStyle name="표준 4 12 2 6 3" xfId="48199"/>
    <cellStyle name="표준 4 12 2 7" xfId="18223"/>
    <cellStyle name="표준 4 12 2 8" xfId="34539"/>
    <cellStyle name="표준 4 12 3" xfId="1639"/>
    <cellStyle name="표준 4 12 3 2" xfId="2919"/>
    <cellStyle name="표준 4 12 3 2 2" xfId="6319"/>
    <cellStyle name="표준 4 12 3 2 2 2" xfId="23059"/>
    <cellStyle name="표준 4 12 3 2 2 3" xfId="39779"/>
    <cellStyle name="표준 4 12 3 2 3" xfId="9739"/>
    <cellStyle name="표준 4 12 3 2 3 2" xfId="26479"/>
    <cellStyle name="표준 4 12 3 2 3 3" xfId="43199"/>
    <cellStyle name="표준 4 12 3 2 4" xfId="13159"/>
    <cellStyle name="표준 4 12 3 2 4 2" xfId="29899"/>
    <cellStyle name="표준 4 12 3 2 4 3" xfId="46619"/>
    <cellStyle name="표준 4 12 3 2 5" xfId="16579"/>
    <cellStyle name="표준 4 12 3 2 5 2" xfId="33319"/>
    <cellStyle name="표준 4 12 3 2 5 3" xfId="50039"/>
    <cellStyle name="표준 4 12 3 2 6" xfId="20063"/>
    <cellStyle name="표준 4 12 3 2 7" xfId="36379"/>
    <cellStyle name="표준 4 12 3 3" xfId="5039"/>
    <cellStyle name="표준 4 12 3 3 2" xfId="21779"/>
    <cellStyle name="표준 4 12 3 3 3" xfId="38499"/>
    <cellStyle name="표준 4 12 3 4" xfId="8459"/>
    <cellStyle name="표준 4 12 3 4 2" xfId="25199"/>
    <cellStyle name="표준 4 12 3 4 3" xfId="41919"/>
    <cellStyle name="표준 4 12 3 5" xfId="11879"/>
    <cellStyle name="표준 4 12 3 5 2" xfId="28619"/>
    <cellStyle name="표준 4 12 3 5 3" xfId="45339"/>
    <cellStyle name="표준 4 12 3 6" xfId="15299"/>
    <cellStyle name="표준 4 12 3 6 2" xfId="32039"/>
    <cellStyle name="표준 4 12 3 6 3" xfId="48759"/>
    <cellStyle name="표준 4 12 3 7" xfId="18783"/>
    <cellStyle name="표준 4 12 3 8" xfId="35099"/>
    <cellStyle name="표준 4 12 4" xfId="2059"/>
    <cellStyle name="표준 4 12 4 2" xfId="5459"/>
    <cellStyle name="표준 4 12 4 2 2" xfId="22199"/>
    <cellStyle name="표준 4 12 4 2 3" xfId="38919"/>
    <cellStyle name="표준 4 12 4 3" xfId="8879"/>
    <cellStyle name="표준 4 12 4 3 2" xfId="25619"/>
    <cellStyle name="표준 4 12 4 3 3" xfId="42339"/>
    <cellStyle name="표준 4 12 4 4" xfId="12299"/>
    <cellStyle name="표준 4 12 4 4 2" xfId="29039"/>
    <cellStyle name="표준 4 12 4 4 3" xfId="45759"/>
    <cellStyle name="표준 4 12 4 5" xfId="15719"/>
    <cellStyle name="표준 4 12 4 5 2" xfId="32459"/>
    <cellStyle name="표준 4 12 4 5 3" xfId="49179"/>
    <cellStyle name="표준 4 12 4 6" xfId="19203"/>
    <cellStyle name="표준 4 12 4 7" xfId="35519"/>
    <cellStyle name="표준 4 12 5" xfId="3379"/>
    <cellStyle name="표준 4 12 5 2" xfId="6779"/>
    <cellStyle name="표준 4 12 5 2 2" xfId="23519"/>
    <cellStyle name="표준 4 12 5 2 3" xfId="40239"/>
    <cellStyle name="표준 4 12 5 3" xfId="10199"/>
    <cellStyle name="표준 4 12 5 3 2" xfId="26939"/>
    <cellStyle name="표준 4 12 5 3 3" xfId="43659"/>
    <cellStyle name="표준 4 12 5 4" xfId="13619"/>
    <cellStyle name="표준 4 12 5 4 2" xfId="30359"/>
    <cellStyle name="표준 4 12 5 4 3" xfId="47079"/>
    <cellStyle name="표준 4 12 5 5" xfId="17039"/>
    <cellStyle name="표준 4 12 5 5 2" xfId="33779"/>
    <cellStyle name="표준 4 12 5 5 3" xfId="50499"/>
    <cellStyle name="표준 4 12 5 6" xfId="20523"/>
    <cellStyle name="표준 4 12 5 7" xfId="36839"/>
    <cellStyle name="표준 4 12 6" xfId="4199"/>
    <cellStyle name="표준 4 12 6 2" xfId="7619"/>
    <cellStyle name="표준 4 12 6 2 2" xfId="24359"/>
    <cellStyle name="표준 4 12 6 2 3" xfId="41079"/>
    <cellStyle name="표준 4 12 6 3" xfId="11039"/>
    <cellStyle name="표준 4 12 6 3 2" xfId="27779"/>
    <cellStyle name="표준 4 12 6 3 3" xfId="44499"/>
    <cellStyle name="표준 4 12 6 4" xfId="14459"/>
    <cellStyle name="표준 4 12 6 4 2" xfId="31199"/>
    <cellStyle name="표준 4 12 6 4 3" xfId="47919"/>
    <cellStyle name="표준 4 12 6 5" xfId="17943"/>
    <cellStyle name="표준 4 12 6 6" xfId="37659"/>
    <cellStyle name="표준 4 12 7" xfId="3799"/>
    <cellStyle name="표준 4 12 7 2" xfId="20939"/>
    <cellStyle name="표준 4 12 7 3" xfId="37259"/>
    <cellStyle name="표준 4 12 8" xfId="7199"/>
    <cellStyle name="표준 4 12 8 2" xfId="23939"/>
    <cellStyle name="표준 4 12 8 3" xfId="40659"/>
    <cellStyle name="표준 4 12 9" xfId="10619"/>
    <cellStyle name="표준 4 12 9 2" xfId="27359"/>
    <cellStyle name="표준 4 12 9 3" xfId="44079"/>
    <cellStyle name="표준 4 13" xfId="952"/>
    <cellStyle name="표준 4 13 10" xfId="14219"/>
    <cellStyle name="표준 4 13 10 2" xfId="30959"/>
    <cellStyle name="표준 4 13 10 3" xfId="47679"/>
    <cellStyle name="표준 4 13 11" xfId="17703"/>
    <cellStyle name="표준 4 13 12" xfId="34439"/>
    <cellStyle name="표준 4 13 2" xfId="1039"/>
    <cellStyle name="표준 4 13 2 2" xfId="2319"/>
    <cellStyle name="표준 4 13 2 2 2" xfId="5719"/>
    <cellStyle name="표준 4 13 2 2 2 2" xfId="22459"/>
    <cellStyle name="표준 4 13 2 2 2 3" xfId="39179"/>
    <cellStyle name="표준 4 13 2 2 3" xfId="9139"/>
    <cellStyle name="표준 4 13 2 2 3 2" xfId="25879"/>
    <cellStyle name="표준 4 13 2 2 3 3" xfId="42599"/>
    <cellStyle name="표준 4 13 2 2 4" xfId="12559"/>
    <cellStyle name="표준 4 13 2 2 4 2" xfId="29299"/>
    <cellStyle name="표준 4 13 2 2 4 3" xfId="46019"/>
    <cellStyle name="표준 4 13 2 2 5" xfId="15979"/>
    <cellStyle name="표준 4 13 2 2 5 2" xfId="32719"/>
    <cellStyle name="표준 4 13 2 2 5 3" xfId="49439"/>
    <cellStyle name="표준 4 13 2 2 6" xfId="19463"/>
    <cellStyle name="표준 4 13 2 2 7" xfId="35779"/>
    <cellStyle name="표준 4 13 2 3" xfId="4439"/>
    <cellStyle name="표준 4 13 2 3 2" xfId="21179"/>
    <cellStyle name="표준 4 13 2 3 3" xfId="37899"/>
    <cellStyle name="표준 4 13 2 4" xfId="7859"/>
    <cellStyle name="표준 4 13 2 4 2" xfId="24599"/>
    <cellStyle name="표준 4 13 2 4 3" xfId="41319"/>
    <cellStyle name="표준 4 13 2 5" xfId="11279"/>
    <cellStyle name="표준 4 13 2 5 2" xfId="28019"/>
    <cellStyle name="표준 4 13 2 5 3" xfId="44739"/>
    <cellStyle name="표준 4 13 2 6" xfId="14699"/>
    <cellStyle name="표준 4 13 2 6 2" xfId="31439"/>
    <cellStyle name="표준 4 13 2 6 3" xfId="48159"/>
    <cellStyle name="표준 4 13 2 7" xfId="18183"/>
    <cellStyle name="표준 4 13 2 8" xfId="34499"/>
    <cellStyle name="표준 4 13 3" xfId="1819"/>
    <cellStyle name="표준 4 13 3 2" xfId="3099"/>
    <cellStyle name="표준 4 13 3 2 2" xfId="6499"/>
    <cellStyle name="표준 4 13 3 2 2 2" xfId="23239"/>
    <cellStyle name="표준 4 13 3 2 2 3" xfId="39959"/>
    <cellStyle name="표준 4 13 3 2 3" xfId="9919"/>
    <cellStyle name="표준 4 13 3 2 3 2" xfId="26659"/>
    <cellStyle name="표준 4 13 3 2 3 3" xfId="43379"/>
    <cellStyle name="표준 4 13 3 2 4" xfId="13339"/>
    <cellStyle name="표준 4 13 3 2 4 2" xfId="30079"/>
    <cellStyle name="표준 4 13 3 2 4 3" xfId="46799"/>
    <cellStyle name="표준 4 13 3 2 5" xfId="16759"/>
    <cellStyle name="표준 4 13 3 2 5 2" xfId="33499"/>
    <cellStyle name="표준 4 13 3 2 5 3" xfId="50219"/>
    <cellStyle name="표준 4 13 3 2 6" xfId="20243"/>
    <cellStyle name="표준 4 13 3 2 7" xfId="36559"/>
    <cellStyle name="표준 4 13 3 3" xfId="5219"/>
    <cellStyle name="표준 4 13 3 3 2" xfId="21959"/>
    <cellStyle name="표준 4 13 3 3 3" xfId="38679"/>
    <cellStyle name="표준 4 13 3 4" xfId="8639"/>
    <cellStyle name="표준 4 13 3 4 2" xfId="25379"/>
    <cellStyle name="표준 4 13 3 4 3" xfId="42099"/>
    <cellStyle name="표준 4 13 3 5" xfId="12059"/>
    <cellStyle name="표준 4 13 3 5 2" xfId="28799"/>
    <cellStyle name="표준 4 13 3 5 3" xfId="45519"/>
    <cellStyle name="표준 4 13 3 6" xfId="15479"/>
    <cellStyle name="표준 4 13 3 6 2" xfId="32219"/>
    <cellStyle name="표준 4 13 3 6 3" xfId="48939"/>
    <cellStyle name="표준 4 13 3 7" xfId="18963"/>
    <cellStyle name="표준 4 13 3 8" xfId="35279"/>
    <cellStyle name="표준 4 13 4" xfId="2239"/>
    <cellStyle name="표준 4 13 4 2" xfId="5639"/>
    <cellStyle name="표준 4 13 4 2 2" xfId="22379"/>
    <cellStyle name="표준 4 13 4 2 3" xfId="39099"/>
    <cellStyle name="표준 4 13 4 3" xfId="9059"/>
    <cellStyle name="표준 4 13 4 3 2" xfId="25799"/>
    <cellStyle name="표준 4 13 4 3 3" xfId="42519"/>
    <cellStyle name="표준 4 13 4 4" xfId="12479"/>
    <cellStyle name="표준 4 13 4 4 2" xfId="29219"/>
    <cellStyle name="표준 4 13 4 4 3" xfId="45939"/>
    <cellStyle name="표준 4 13 4 5" xfId="15899"/>
    <cellStyle name="표준 4 13 4 5 2" xfId="32639"/>
    <cellStyle name="표준 4 13 4 5 3" xfId="49359"/>
    <cellStyle name="표준 4 13 4 6" xfId="19383"/>
    <cellStyle name="표준 4 13 4 7" xfId="35699"/>
    <cellStyle name="표준 4 13 5" xfId="3559"/>
    <cellStyle name="표준 4 13 5 2" xfId="6959"/>
    <cellStyle name="표준 4 13 5 2 2" xfId="23699"/>
    <cellStyle name="표준 4 13 5 2 3" xfId="40419"/>
    <cellStyle name="표준 4 13 5 3" xfId="10379"/>
    <cellStyle name="표준 4 13 5 3 2" xfId="27119"/>
    <cellStyle name="표준 4 13 5 3 3" xfId="43839"/>
    <cellStyle name="표준 4 13 5 4" xfId="13799"/>
    <cellStyle name="표준 4 13 5 4 2" xfId="30539"/>
    <cellStyle name="표준 4 13 5 4 3" xfId="47259"/>
    <cellStyle name="표준 4 13 5 5" xfId="17219"/>
    <cellStyle name="표준 4 13 5 5 2" xfId="33959"/>
    <cellStyle name="표준 4 13 5 5 3" xfId="50679"/>
    <cellStyle name="표준 4 13 5 6" xfId="20703"/>
    <cellStyle name="표준 4 13 5 7" xfId="37019"/>
    <cellStyle name="표준 4 13 6" xfId="4379"/>
    <cellStyle name="표준 4 13 6 2" xfId="7799"/>
    <cellStyle name="표준 4 13 6 2 2" xfId="24539"/>
    <cellStyle name="표준 4 13 6 2 3" xfId="41259"/>
    <cellStyle name="표준 4 13 6 3" xfId="11219"/>
    <cellStyle name="표준 4 13 6 3 2" xfId="27959"/>
    <cellStyle name="표준 4 13 6 3 3" xfId="44679"/>
    <cellStyle name="표준 4 13 6 4" xfId="14639"/>
    <cellStyle name="표준 4 13 6 4 2" xfId="31379"/>
    <cellStyle name="표준 4 13 6 4 3" xfId="48099"/>
    <cellStyle name="표준 4 13 6 5" xfId="18123"/>
    <cellStyle name="표준 4 13 6 6" xfId="37839"/>
    <cellStyle name="표준 4 13 7" xfId="3979"/>
    <cellStyle name="표준 4 13 7 2" xfId="21119"/>
    <cellStyle name="표준 4 13 7 3" xfId="37439"/>
    <cellStyle name="표준 4 13 8" xfId="7379"/>
    <cellStyle name="표준 4 13 8 2" xfId="24119"/>
    <cellStyle name="표준 4 13 8 3" xfId="40839"/>
    <cellStyle name="표준 4 13 9" xfId="10799"/>
    <cellStyle name="표준 4 13 9 2" xfId="27539"/>
    <cellStyle name="표준 4 13 9 3" xfId="44259"/>
    <cellStyle name="표준 4 14" xfId="999"/>
    <cellStyle name="표준 4 14 2" xfId="2279"/>
    <cellStyle name="표준 4 14 2 2" xfId="5679"/>
    <cellStyle name="표준 4 14 2 2 2" xfId="22419"/>
    <cellStyle name="표준 4 14 2 2 3" xfId="39139"/>
    <cellStyle name="표준 4 14 2 3" xfId="9099"/>
    <cellStyle name="표준 4 14 2 3 2" xfId="25839"/>
    <cellStyle name="표준 4 14 2 3 3" xfId="42559"/>
    <cellStyle name="표준 4 14 2 4" xfId="12519"/>
    <cellStyle name="표준 4 14 2 4 2" xfId="29259"/>
    <cellStyle name="표준 4 14 2 4 3" xfId="45979"/>
    <cellStyle name="표준 4 14 2 5" xfId="15939"/>
    <cellStyle name="표준 4 14 2 5 2" xfId="32679"/>
    <cellStyle name="표준 4 14 2 5 3" xfId="49399"/>
    <cellStyle name="표준 4 14 2 6" xfId="19423"/>
    <cellStyle name="표준 4 14 2 7" xfId="35739"/>
    <cellStyle name="표준 4 14 3" xfId="4399"/>
    <cellStyle name="표준 4 14 3 2" xfId="21139"/>
    <cellStyle name="표준 4 14 3 3" xfId="37859"/>
    <cellStyle name="표준 4 14 4" xfId="7819"/>
    <cellStyle name="표준 4 14 4 2" xfId="24559"/>
    <cellStyle name="표준 4 14 4 3" xfId="41279"/>
    <cellStyle name="표준 4 14 5" xfId="11239"/>
    <cellStyle name="표준 4 14 5 2" xfId="27979"/>
    <cellStyle name="표준 4 14 5 3" xfId="44699"/>
    <cellStyle name="표준 4 14 6" xfId="14659"/>
    <cellStyle name="표준 4 14 6 2" xfId="31399"/>
    <cellStyle name="표준 4 14 6 3" xfId="48119"/>
    <cellStyle name="표준 4 14 7" xfId="18143"/>
    <cellStyle name="표준 4 14 8" xfId="34459"/>
    <cellStyle name="표준 4 15" xfId="1419"/>
    <cellStyle name="표준 4 15 2" xfId="2699"/>
    <cellStyle name="표준 4 15 2 2" xfId="6099"/>
    <cellStyle name="표준 4 15 2 2 2" xfId="22839"/>
    <cellStyle name="표준 4 15 2 2 3" xfId="39559"/>
    <cellStyle name="표준 4 15 2 3" xfId="9519"/>
    <cellStyle name="표준 4 15 2 3 2" xfId="26259"/>
    <cellStyle name="표준 4 15 2 3 3" xfId="42979"/>
    <cellStyle name="표준 4 15 2 4" xfId="12939"/>
    <cellStyle name="표준 4 15 2 4 2" xfId="29679"/>
    <cellStyle name="표준 4 15 2 4 3" xfId="46399"/>
    <cellStyle name="표준 4 15 2 5" xfId="16359"/>
    <cellStyle name="표준 4 15 2 5 2" xfId="33099"/>
    <cellStyle name="표준 4 15 2 5 3" xfId="49819"/>
    <cellStyle name="표준 4 15 2 6" xfId="19843"/>
    <cellStyle name="표준 4 15 2 7" xfId="36159"/>
    <cellStyle name="표준 4 15 3" xfId="4819"/>
    <cellStyle name="표준 4 15 3 2" xfId="21559"/>
    <cellStyle name="표준 4 15 3 3" xfId="38279"/>
    <cellStyle name="표준 4 15 4" xfId="8239"/>
    <cellStyle name="표준 4 15 4 2" xfId="24979"/>
    <cellStyle name="표준 4 15 4 3" xfId="41699"/>
    <cellStyle name="표준 4 15 5" xfId="11659"/>
    <cellStyle name="표준 4 15 5 2" xfId="28399"/>
    <cellStyle name="표준 4 15 5 3" xfId="45119"/>
    <cellStyle name="표준 4 15 6" xfId="15079"/>
    <cellStyle name="표준 4 15 6 2" xfId="31819"/>
    <cellStyle name="표준 4 15 6 3" xfId="48539"/>
    <cellStyle name="표준 4 15 7" xfId="18563"/>
    <cellStyle name="표준 4 15 8" xfId="34879"/>
    <cellStyle name="표준 4 16" xfId="1839"/>
    <cellStyle name="표준 4 16 2" xfId="5239"/>
    <cellStyle name="표준 4 16 2 2" xfId="21979"/>
    <cellStyle name="표준 4 16 2 3" xfId="38699"/>
    <cellStyle name="표준 4 16 3" xfId="8659"/>
    <cellStyle name="표준 4 16 3 2" xfId="25399"/>
    <cellStyle name="표준 4 16 3 3" xfId="42119"/>
    <cellStyle name="표준 4 16 4" xfId="12079"/>
    <cellStyle name="표준 4 16 4 2" xfId="28819"/>
    <cellStyle name="표준 4 16 4 3" xfId="45539"/>
    <cellStyle name="표준 4 16 5" xfId="15499"/>
    <cellStyle name="표준 4 16 5 2" xfId="32239"/>
    <cellStyle name="표준 4 16 5 3" xfId="48959"/>
    <cellStyle name="표준 4 16 6" xfId="18983"/>
    <cellStyle name="표준 4 16 7" xfId="35299"/>
    <cellStyle name="표준 4 17" xfId="2260"/>
    <cellStyle name="표준 4 17 2" xfId="5660"/>
    <cellStyle name="표준 4 17 2 2" xfId="22400"/>
    <cellStyle name="표준 4 17 2 3" xfId="39120"/>
    <cellStyle name="표준 4 17 3" xfId="9080"/>
    <cellStyle name="표준 4 17 3 2" xfId="25820"/>
    <cellStyle name="표준 4 17 3 3" xfId="42540"/>
    <cellStyle name="표준 4 17 4" xfId="12500"/>
    <cellStyle name="표준 4 17 4 2" xfId="29240"/>
    <cellStyle name="표준 4 17 4 3" xfId="45960"/>
    <cellStyle name="표준 4 17 5" xfId="15920"/>
    <cellStyle name="표준 4 17 5 2" xfId="32660"/>
    <cellStyle name="표준 4 17 5 3" xfId="49380"/>
    <cellStyle name="표준 4 17 6" xfId="19404"/>
    <cellStyle name="표준 4 17 7" xfId="35720"/>
    <cellStyle name="표준 4 18" xfId="3119"/>
    <cellStyle name="표준 4 18 2" xfId="6519"/>
    <cellStyle name="표준 4 18 2 2" xfId="23259"/>
    <cellStyle name="표준 4 18 2 3" xfId="39979"/>
    <cellStyle name="표준 4 18 3" xfId="9939"/>
    <cellStyle name="표준 4 18 3 2" xfId="26679"/>
    <cellStyle name="표준 4 18 3 3" xfId="43399"/>
    <cellStyle name="표준 4 18 4" xfId="13359"/>
    <cellStyle name="표준 4 18 4 2" xfId="30099"/>
    <cellStyle name="표준 4 18 4 3" xfId="46819"/>
    <cellStyle name="표준 4 18 5" xfId="16779"/>
    <cellStyle name="표준 4 18 5 2" xfId="33519"/>
    <cellStyle name="표준 4 18 5 3" xfId="50239"/>
    <cellStyle name="표준 4 18 6" xfId="20263"/>
    <cellStyle name="표준 4 18 7" xfId="36579"/>
    <cellStyle name="표준 4 19" xfId="3159"/>
    <cellStyle name="표준 4 19 2" xfId="6559"/>
    <cellStyle name="표준 4 19 2 2" xfId="23299"/>
    <cellStyle name="표준 4 19 2 3" xfId="40019"/>
    <cellStyle name="표준 4 19 3" xfId="9979"/>
    <cellStyle name="표준 4 19 3 2" xfId="26719"/>
    <cellStyle name="표준 4 19 3 3" xfId="43439"/>
    <cellStyle name="표준 4 19 4" xfId="13399"/>
    <cellStyle name="표준 4 19 4 2" xfId="30139"/>
    <cellStyle name="표준 4 19 4 3" xfId="46859"/>
    <cellStyle name="표준 4 19 5" xfId="16819"/>
    <cellStyle name="표준 4 19 5 2" xfId="33559"/>
    <cellStyle name="표준 4 19 5 3" xfId="50279"/>
    <cellStyle name="표준 4 19 6" xfId="20303"/>
    <cellStyle name="표준 4 19 7" xfId="36619"/>
    <cellStyle name="표준 4 2" xfId="526"/>
    <cellStyle name="표준 4 2 10" xfId="737"/>
    <cellStyle name="표준 4 2 10 10" xfId="14004"/>
    <cellStyle name="표준 4 2 10 10 2" xfId="30744"/>
    <cellStyle name="표준 4 2 10 10 3" xfId="47464"/>
    <cellStyle name="표준 4 2 10 11" xfId="17488"/>
    <cellStyle name="표준 4 2 10 12" xfId="34224"/>
    <cellStyle name="표준 4 2 10 2" xfId="1264"/>
    <cellStyle name="표준 4 2 10 2 2" xfId="2544"/>
    <cellStyle name="표준 4 2 10 2 2 2" xfId="5944"/>
    <cellStyle name="표준 4 2 10 2 2 2 2" xfId="22684"/>
    <cellStyle name="표준 4 2 10 2 2 2 3" xfId="39404"/>
    <cellStyle name="표준 4 2 10 2 2 3" xfId="9364"/>
    <cellStyle name="표준 4 2 10 2 2 3 2" xfId="26104"/>
    <cellStyle name="표준 4 2 10 2 2 3 3" xfId="42824"/>
    <cellStyle name="표준 4 2 10 2 2 4" xfId="12784"/>
    <cellStyle name="표준 4 2 10 2 2 4 2" xfId="29524"/>
    <cellStyle name="표준 4 2 10 2 2 4 3" xfId="46244"/>
    <cellStyle name="표준 4 2 10 2 2 5" xfId="16204"/>
    <cellStyle name="표준 4 2 10 2 2 5 2" xfId="32944"/>
    <cellStyle name="표준 4 2 10 2 2 5 3" xfId="49664"/>
    <cellStyle name="표준 4 2 10 2 2 6" xfId="19688"/>
    <cellStyle name="표준 4 2 10 2 2 7" xfId="36004"/>
    <cellStyle name="표준 4 2 10 2 3" xfId="4664"/>
    <cellStyle name="표준 4 2 10 2 3 2" xfId="21404"/>
    <cellStyle name="표준 4 2 10 2 3 3" xfId="38124"/>
    <cellStyle name="표준 4 2 10 2 4" xfId="8084"/>
    <cellStyle name="표준 4 2 10 2 4 2" xfId="24824"/>
    <cellStyle name="표준 4 2 10 2 4 3" xfId="41544"/>
    <cellStyle name="표준 4 2 10 2 5" xfId="11504"/>
    <cellStyle name="표준 4 2 10 2 5 2" xfId="28244"/>
    <cellStyle name="표준 4 2 10 2 5 3" xfId="44964"/>
    <cellStyle name="표준 4 2 10 2 6" xfId="14924"/>
    <cellStyle name="표준 4 2 10 2 6 2" xfId="31664"/>
    <cellStyle name="표준 4 2 10 2 6 3" xfId="48384"/>
    <cellStyle name="표준 4 2 10 2 7" xfId="18408"/>
    <cellStyle name="표준 4 2 10 2 8" xfId="34724"/>
    <cellStyle name="표준 4 2 10 3" xfId="1604"/>
    <cellStyle name="표준 4 2 10 3 2" xfId="2884"/>
    <cellStyle name="표준 4 2 10 3 2 2" xfId="6284"/>
    <cellStyle name="표준 4 2 10 3 2 2 2" xfId="23024"/>
    <cellStyle name="표준 4 2 10 3 2 2 3" xfId="39744"/>
    <cellStyle name="표준 4 2 10 3 2 3" xfId="9704"/>
    <cellStyle name="표준 4 2 10 3 2 3 2" xfId="26444"/>
    <cellStyle name="표준 4 2 10 3 2 3 3" xfId="43164"/>
    <cellStyle name="표준 4 2 10 3 2 4" xfId="13124"/>
    <cellStyle name="표준 4 2 10 3 2 4 2" xfId="29864"/>
    <cellStyle name="표준 4 2 10 3 2 4 3" xfId="46584"/>
    <cellStyle name="표준 4 2 10 3 2 5" xfId="16544"/>
    <cellStyle name="표준 4 2 10 3 2 5 2" xfId="33284"/>
    <cellStyle name="표준 4 2 10 3 2 5 3" xfId="50004"/>
    <cellStyle name="표준 4 2 10 3 2 6" xfId="20028"/>
    <cellStyle name="표준 4 2 10 3 2 7" xfId="36344"/>
    <cellStyle name="표준 4 2 10 3 3" xfId="5004"/>
    <cellStyle name="표준 4 2 10 3 3 2" xfId="21744"/>
    <cellStyle name="표준 4 2 10 3 3 3" xfId="38464"/>
    <cellStyle name="표준 4 2 10 3 4" xfId="8424"/>
    <cellStyle name="표준 4 2 10 3 4 2" xfId="25164"/>
    <cellStyle name="표준 4 2 10 3 4 3" xfId="41884"/>
    <cellStyle name="표준 4 2 10 3 5" xfId="11844"/>
    <cellStyle name="표준 4 2 10 3 5 2" xfId="28584"/>
    <cellStyle name="표준 4 2 10 3 5 3" xfId="45304"/>
    <cellStyle name="표준 4 2 10 3 6" xfId="15264"/>
    <cellStyle name="표준 4 2 10 3 6 2" xfId="32004"/>
    <cellStyle name="표준 4 2 10 3 6 3" xfId="48724"/>
    <cellStyle name="표준 4 2 10 3 7" xfId="18748"/>
    <cellStyle name="표준 4 2 10 3 8" xfId="35064"/>
    <cellStyle name="표준 4 2 10 4" xfId="2024"/>
    <cellStyle name="표준 4 2 10 4 2" xfId="5424"/>
    <cellStyle name="표준 4 2 10 4 2 2" xfId="22164"/>
    <cellStyle name="표준 4 2 10 4 2 3" xfId="38884"/>
    <cellStyle name="표준 4 2 10 4 3" xfId="8844"/>
    <cellStyle name="표준 4 2 10 4 3 2" xfId="25584"/>
    <cellStyle name="표준 4 2 10 4 3 3" xfId="42304"/>
    <cellStyle name="표준 4 2 10 4 4" xfId="12264"/>
    <cellStyle name="표준 4 2 10 4 4 2" xfId="29004"/>
    <cellStyle name="표준 4 2 10 4 4 3" xfId="45724"/>
    <cellStyle name="표준 4 2 10 4 5" xfId="15684"/>
    <cellStyle name="표준 4 2 10 4 5 2" xfId="32424"/>
    <cellStyle name="표준 4 2 10 4 5 3" xfId="49144"/>
    <cellStyle name="표준 4 2 10 4 6" xfId="19168"/>
    <cellStyle name="표준 4 2 10 4 7" xfId="35484"/>
    <cellStyle name="표준 4 2 10 5" xfId="3344"/>
    <cellStyle name="표준 4 2 10 5 2" xfId="6744"/>
    <cellStyle name="표준 4 2 10 5 2 2" xfId="23484"/>
    <cellStyle name="표준 4 2 10 5 2 3" xfId="40204"/>
    <cellStyle name="표준 4 2 10 5 3" xfId="10164"/>
    <cellStyle name="표준 4 2 10 5 3 2" xfId="26904"/>
    <cellStyle name="표준 4 2 10 5 3 3" xfId="43624"/>
    <cellStyle name="표준 4 2 10 5 4" xfId="13584"/>
    <cellStyle name="표준 4 2 10 5 4 2" xfId="30324"/>
    <cellStyle name="표준 4 2 10 5 4 3" xfId="47044"/>
    <cellStyle name="표준 4 2 10 5 5" xfId="17004"/>
    <cellStyle name="표준 4 2 10 5 5 2" xfId="33744"/>
    <cellStyle name="표준 4 2 10 5 5 3" xfId="50464"/>
    <cellStyle name="표준 4 2 10 5 6" xfId="20488"/>
    <cellStyle name="표준 4 2 10 5 7" xfId="36804"/>
    <cellStyle name="표준 4 2 10 6" xfId="4164"/>
    <cellStyle name="표준 4 2 10 6 2" xfId="7584"/>
    <cellStyle name="표준 4 2 10 6 2 2" xfId="24324"/>
    <cellStyle name="표준 4 2 10 6 2 3" xfId="41044"/>
    <cellStyle name="표준 4 2 10 6 3" xfId="11004"/>
    <cellStyle name="표준 4 2 10 6 3 2" xfId="27744"/>
    <cellStyle name="표준 4 2 10 6 3 3" xfId="44464"/>
    <cellStyle name="표준 4 2 10 6 4" xfId="14424"/>
    <cellStyle name="표준 4 2 10 6 4 2" xfId="31164"/>
    <cellStyle name="표준 4 2 10 6 4 3" xfId="47884"/>
    <cellStyle name="표준 4 2 10 6 5" xfId="17908"/>
    <cellStyle name="표준 4 2 10 6 6" xfId="37624"/>
    <cellStyle name="표준 4 2 10 7" xfId="3764"/>
    <cellStyle name="표준 4 2 10 7 2" xfId="20904"/>
    <cellStyle name="표준 4 2 10 7 3" xfId="37224"/>
    <cellStyle name="표준 4 2 10 8" xfId="7164"/>
    <cellStyle name="표준 4 2 10 8 2" xfId="23904"/>
    <cellStyle name="표준 4 2 10 8 3" xfId="40624"/>
    <cellStyle name="표준 4 2 10 9" xfId="10584"/>
    <cellStyle name="표준 4 2 10 9 2" xfId="27324"/>
    <cellStyle name="표준 4 2 10 9 3" xfId="44044"/>
    <cellStyle name="표준 4 2 11" xfId="777"/>
    <cellStyle name="표준 4 2 11 10" xfId="14044"/>
    <cellStyle name="표준 4 2 11 10 2" xfId="30784"/>
    <cellStyle name="표준 4 2 11 10 3" xfId="47504"/>
    <cellStyle name="표준 4 2 11 11" xfId="17528"/>
    <cellStyle name="표준 4 2 11 12" xfId="34264"/>
    <cellStyle name="표준 4 2 11 2" xfId="1084"/>
    <cellStyle name="표준 4 2 11 2 2" xfId="2364"/>
    <cellStyle name="표준 4 2 11 2 2 2" xfId="5764"/>
    <cellStyle name="표준 4 2 11 2 2 2 2" xfId="22504"/>
    <cellStyle name="표준 4 2 11 2 2 2 3" xfId="39224"/>
    <cellStyle name="표준 4 2 11 2 2 3" xfId="9184"/>
    <cellStyle name="표준 4 2 11 2 2 3 2" xfId="25924"/>
    <cellStyle name="표준 4 2 11 2 2 3 3" xfId="42644"/>
    <cellStyle name="표준 4 2 11 2 2 4" xfId="12604"/>
    <cellStyle name="표준 4 2 11 2 2 4 2" xfId="29344"/>
    <cellStyle name="표준 4 2 11 2 2 4 3" xfId="46064"/>
    <cellStyle name="표준 4 2 11 2 2 5" xfId="16024"/>
    <cellStyle name="표준 4 2 11 2 2 5 2" xfId="32764"/>
    <cellStyle name="표준 4 2 11 2 2 5 3" xfId="49484"/>
    <cellStyle name="표준 4 2 11 2 2 6" xfId="19508"/>
    <cellStyle name="표준 4 2 11 2 2 7" xfId="35824"/>
    <cellStyle name="표준 4 2 11 2 3" xfId="4484"/>
    <cellStyle name="표준 4 2 11 2 3 2" xfId="21224"/>
    <cellStyle name="표준 4 2 11 2 3 3" xfId="37944"/>
    <cellStyle name="표준 4 2 11 2 4" xfId="7904"/>
    <cellStyle name="표준 4 2 11 2 4 2" xfId="24644"/>
    <cellStyle name="표준 4 2 11 2 4 3" xfId="41364"/>
    <cellStyle name="표준 4 2 11 2 5" xfId="11324"/>
    <cellStyle name="표준 4 2 11 2 5 2" xfId="28064"/>
    <cellStyle name="표준 4 2 11 2 5 3" xfId="44784"/>
    <cellStyle name="표준 4 2 11 2 6" xfId="14744"/>
    <cellStyle name="표준 4 2 11 2 6 2" xfId="31484"/>
    <cellStyle name="표준 4 2 11 2 6 3" xfId="48204"/>
    <cellStyle name="표준 4 2 11 2 7" xfId="18228"/>
    <cellStyle name="표준 4 2 11 2 8" xfId="34544"/>
    <cellStyle name="표준 4 2 11 3" xfId="1644"/>
    <cellStyle name="표준 4 2 11 3 2" xfId="2924"/>
    <cellStyle name="표준 4 2 11 3 2 2" xfId="6324"/>
    <cellStyle name="표준 4 2 11 3 2 2 2" xfId="23064"/>
    <cellStyle name="표준 4 2 11 3 2 2 3" xfId="39784"/>
    <cellStyle name="표준 4 2 11 3 2 3" xfId="9744"/>
    <cellStyle name="표준 4 2 11 3 2 3 2" xfId="26484"/>
    <cellStyle name="표준 4 2 11 3 2 3 3" xfId="43204"/>
    <cellStyle name="표준 4 2 11 3 2 4" xfId="13164"/>
    <cellStyle name="표준 4 2 11 3 2 4 2" xfId="29904"/>
    <cellStyle name="표준 4 2 11 3 2 4 3" xfId="46624"/>
    <cellStyle name="표준 4 2 11 3 2 5" xfId="16584"/>
    <cellStyle name="표준 4 2 11 3 2 5 2" xfId="33324"/>
    <cellStyle name="표준 4 2 11 3 2 5 3" xfId="50044"/>
    <cellStyle name="표준 4 2 11 3 2 6" xfId="20068"/>
    <cellStyle name="표준 4 2 11 3 2 7" xfId="36384"/>
    <cellStyle name="표준 4 2 11 3 3" xfId="5044"/>
    <cellStyle name="표준 4 2 11 3 3 2" xfId="21784"/>
    <cellStyle name="표준 4 2 11 3 3 3" xfId="38504"/>
    <cellStyle name="표준 4 2 11 3 4" xfId="8464"/>
    <cellStyle name="표준 4 2 11 3 4 2" xfId="25204"/>
    <cellStyle name="표준 4 2 11 3 4 3" xfId="41924"/>
    <cellStyle name="표준 4 2 11 3 5" xfId="11884"/>
    <cellStyle name="표준 4 2 11 3 5 2" xfId="28624"/>
    <cellStyle name="표준 4 2 11 3 5 3" xfId="45344"/>
    <cellStyle name="표준 4 2 11 3 6" xfId="15304"/>
    <cellStyle name="표준 4 2 11 3 6 2" xfId="32044"/>
    <cellStyle name="표준 4 2 11 3 6 3" xfId="48764"/>
    <cellStyle name="표준 4 2 11 3 7" xfId="18788"/>
    <cellStyle name="표준 4 2 11 3 8" xfId="35104"/>
    <cellStyle name="표준 4 2 11 4" xfId="2064"/>
    <cellStyle name="표준 4 2 11 4 2" xfId="5464"/>
    <cellStyle name="표준 4 2 11 4 2 2" xfId="22204"/>
    <cellStyle name="표준 4 2 11 4 2 3" xfId="38924"/>
    <cellStyle name="표준 4 2 11 4 3" xfId="8884"/>
    <cellStyle name="표준 4 2 11 4 3 2" xfId="25624"/>
    <cellStyle name="표준 4 2 11 4 3 3" xfId="42344"/>
    <cellStyle name="표준 4 2 11 4 4" xfId="12304"/>
    <cellStyle name="표준 4 2 11 4 4 2" xfId="29044"/>
    <cellStyle name="표준 4 2 11 4 4 3" xfId="45764"/>
    <cellStyle name="표준 4 2 11 4 5" xfId="15724"/>
    <cellStyle name="표준 4 2 11 4 5 2" xfId="32464"/>
    <cellStyle name="표준 4 2 11 4 5 3" xfId="49184"/>
    <cellStyle name="표준 4 2 11 4 6" xfId="19208"/>
    <cellStyle name="표준 4 2 11 4 7" xfId="35524"/>
    <cellStyle name="표준 4 2 11 5" xfId="3384"/>
    <cellStyle name="표준 4 2 11 5 2" xfId="6784"/>
    <cellStyle name="표준 4 2 11 5 2 2" xfId="23524"/>
    <cellStyle name="표준 4 2 11 5 2 3" xfId="40244"/>
    <cellStyle name="표준 4 2 11 5 3" xfId="10204"/>
    <cellStyle name="표준 4 2 11 5 3 2" xfId="26944"/>
    <cellStyle name="표준 4 2 11 5 3 3" xfId="43664"/>
    <cellStyle name="표준 4 2 11 5 4" xfId="13624"/>
    <cellStyle name="표준 4 2 11 5 4 2" xfId="30364"/>
    <cellStyle name="표준 4 2 11 5 4 3" xfId="47084"/>
    <cellStyle name="표준 4 2 11 5 5" xfId="17044"/>
    <cellStyle name="표준 4 2 11 5 5 2" xfId="33784"/>
    <cellStyle name="표준 4 2 11 5 5 3" xfId="50504"/>
    <cellStyle name="표준 4 2 11 5 6" xfId="20528"/>
    <cellStyle name="표준 4 2 11 5 7" xfId="36844"/>
    <cellStyle name="표준 4 2 11 6" xfId="4204"/>
    <cellStyle name="표준 4 2 11 6 2" xfId="7624"/>
    <cellStyle name="표준 4 2 11 6 2 2" xfId="24364"/>
    <cellStyle name="표준 4 2 11 6 2 3" xfId="41084"/>
    <cellStyle name="표준 4 2 11 6 3" xfId="11044"/>
    <cellStyle name="표준 4 2 11 6 3 2" xfId="27784"/>
    <cellStyle name="표준 4 2 11 6 3 3" xfId="44504"/>
    <cellStyle name="표준 4 2 11 6 4" xfId="14464"/>
    <cellStyle name="표준 4 2 11 6 4 2" xfId="31204"/>
    <cellStyle name="표준 4 2 11 6 4 3" xfId="47924"/>
    <cellStyle name="표준 4 2 11 6 5" xfId="17948"/>
    <cellStyle name="표준 4 2 11 6 6" xfId="37664"/>
    <cellStyle name="표준 4 2 11 7" xfId="3804"/>
    <cellStyle name="표준 4 2 11 7 2" xfId="20944"/>
    <cellStyle name="표준 4 2 11 7 3" xfId="37264"/>
    <cellStyle name="표준 4 2 11 8" xfId="7204"/>
    <cellStyle name="표준 4 2 11 8 2" xfId="23944"/>
    <cellStyle name="표준 4 2 11 8 3" xfId="40664"/>
    <cellStyle name="표준 4 2 11 9" xfId="10624"/>
    <cellStyle name="표준 4 2 11 9 2" xfId="27364"/>
    <cellStyle name="표준 4 2 11 9 3" xfId="44084"/>
    <cellStyle name="표준 4 2 12" xfId="957"/>
    <cellStyle name="표준 4 2 12 10" xfId="14224"/>
    <cellStyle name="표준 4 2 12 10 2" xfId="30964"/>
    <cellStyle name="표준 4 2 12 10 3" xfId="47684"/>
    <cellStyle name="표준 4 2 12 11" xfId="17708"/>
    <cellStyle name="표준 4 2 12 12" xfId="34444"/>
    <cellStyle name="표준 4 2 12 2" xfId="1044"/>
    <cellStyle name="표준 4 2 12 2 2" xfId="2324"/>
    <cellStyle name="표준 4 2 12 2 2 2" xfId="5724"/>
    <cellStyle name="표준 4 2 12 2 2 2 2" xfId="22464"/>
    <cellStyle name="표준 4 2 12 2 2 2 3" xfId="39184"/>
    <cellStyle name="표준 4 2 12 2 2 3" xfId="9144"/>
    <cellStyle name="표준 4 2 12 2 2 3 2" xfId="25884"/>
    <cellStyle name="표준 4 2 12 2 2 3 3" xfId="42604"/>
    <cellStyle name="표준 4 2 12 2 2 4" xfId="12564"/>
    <cellStyle name="표준 4 2 12 2 2 4 2" xfId="29304"/>
    <cellStyle name="표준 4 2 12 2 2 4 3" xfId="46024"/>
    <cellStyle name="표준 4 2 12 2 2 5" xfId="15984"/>
    <cellStyle name="표준 4 2 12 2 2 5 2" xfId="32724"/>
    <cellStyle name="표준 4 2 12 2 2 5 3" xfId="49444"/>
    <cellStyle name="표준 4 2 12 2 2 6" xfId="19468"/>
    <cellStyle name="표준 4 2 12 2 2 7" xfId="35784"/>
    <cellStyle name="표준 4 2 12 2 3" xfId="4444"/>
    <cellStyle name="표준 4 2 12 2 3 2" xfId="21184"/>
    <cellStyle name="표준 4 2 12 2 3 3" xfId="37904"/>
    <cellStyle name="표준 4 2 12 2 4" xfId="7864"/>
    <cellStyle name="표준 4 2 12 2 4 2" xfId="24604"/>
    <cellStyle name="표준 4 2 12 2 4 3" xfId="41324"/>
    <cellStyle name="표준 4 2 12 2 5" xfId="11284"/>
    <cellStyle name="표준 4 2 12 2 5 2" xfId="28024"/>
    <cellStyle name="표준 4 2 12 2 5 3" xfId="44744"/>
    <cellStyle name="표준 4 2 12 2 6" xfId="14704"/>
    <cellStyle name="표준 4 2 12 2 6 2" xfId="31444"/>
    <cellStyle name="표준 4 2 12 2 6 3" xfId="48164"/>
    <cellStyle name="표준 4 2 12 2 7" xfId="18188"/>
    <cellStyle name="표준 4 2 12 2 8" xfId="34504"/>
    <cellStyle name="표준 4 2 12 3" xfId="1824"/>
    <cellStyle name="표준 4 2 12 3 2" xfId="3104"/>
    <cellStyle name="표준 4 2 12 3 2 2" xfId="6504"/>
    <cellStyle name="표준 4 2 12 3 2 2 2" xfId="23244"/>
    <cellStyle name="표준 4 2 12 3 2 2 3" xfId="39964"/>
    <cellStyle name="표준 4 2 12 3 2 3" xfId="9924"/>
    <cellStyle name="표준 4 2 12 3 2 3 2" xfId="26664"/>
    <cellStyle name="표준 4 2 12 3 2 3 3" xfId="43384"/>
    <cellStyle name="표준 4 2 12 3 2 4" xfId="13344"/>
    <cellStyle name="표준 4 2 12 3 2 4 2" xfId="30084"/>
    <cellStyle name="표준 4 2 12 3 2 4 3" xfId="46804"/>
    <cellStyle name="표준 4 2 12 3 2 5" xfId="16764"/>
    <cellStyle name="표준 4 2 12 3 2 5 2" xfId="33504"/>
    <cellStyle name="표준 4 2 12 3 2 5 3" xfId="50224"/>
    <cellStyle name="표준 4 2 12 3 2 6" xfId="20248"/>
    <cellStyle name="표준 4 2 12 3 2 7" xfId="36564"/>
    <cellStyle name="표준 4 2 12 3 3" xfId="5224"/>
    <cellStyle name="표준 4 2 12 3 3 2" xfId="21964"/>
    <cellStyle name="표준 4 2 12 3 3 3" xfId="38684"/>
    <cellStyle name="표준 4 2 12 3 4" xfId="8644"/>
    <cellStyle name="표준 4 2 12 3 4 2" xfId="25384"/>
    <cellStyle name="표준 4 2 12 3 4 3" xfId="42104"/>
    <cellStyle name="표준 4 2 12 3 5" xfId="12064"/>
    <cellStyle name="표준 4 2 12 3 5 2" xfId="28804"/>
    <cellStyle name="표준 4 2 12 3 5 3" xfId="45524"/>
    <cellStyle name="표준 4 2 12 3 6" xfId="15484"/>
    <cellStyle name="표준 4 2 12 3 6 2" xfId="32224"/>
    <cellStyle name="표준 4 2 12 3 6 3" xfId="48944"/>
    <cellStyle name="표준 4 2 12 3 7" xfId="18968"/>
    <cellStyle name="표준 4 2 12 3 8" xfId="35284"/>
    <cellStyle name="표준 4 2 12 4" xfId="2244"/>
    <cellStyle name="표준 4 2 12 4 2" xfId="5644"/>
    <cellStyle name="표준 4 2 12 4 2 2" xfId="22384"/>
    <cellStyle name="표준 4 2 12 4 2 3" xfId="39104"/>
    <cellStyle name="표준 4 2 12 4 3" xfId="9064"/>
    <cellStyle name="표준 4 2 12 4 3 2" xfId="25804"/>
    <cellStyle name="표준 4 2 12 4 3 3" xfId="42524"/>
    <cellStyle name="표준 4 2 12 4 4" xfId="12484"/>
    <cellStyle name="표준 4 2 12 4 4 2" xfId="29224"/>
    <cellStyle name="표준 4 2 12 4 4 3" xfId="45944"/>
    <cellStyle name="표준 4 2 12 4 5" xfId="15904"/>
    <cellStyle name="표준 4 2 12 4 5 2" xfId="32644"/>
    <cellStyle name="표준 4 2 12 4 5 3" xfId="49364"/>
    <cellStyle name="표준 4 2 12 4 6" xfId="19388"/>
    <cellStyle name="표준 4 2 12 4 7" xfId="35704"/>
    <cellStyle name="표준 4 2 12 5" xfId="3564"/>
    <cellStyle name="표준 4 2 12 5 2" xfId="6964"/>
    <cellStyle name="표준 4 2 12 5 2 2" xfId="23704"/>
    <cellStyle name="표준 4 2 12 5 2 3" xfId="40424"/>
    <cellStyle name="표준 4 2 12 5 3" xfId="10384"/>
    <cellStyle name="표준 4 2 12 5 3 2" xfId="27124"/>
    <cellStyle name="표준 4 2 12 5 3 3" xfId="43844"/>
    <cellStyle name="표준 4 2 12 5 4" xfId="13804"/>
    <cellStyle name="표준 4 2 12 5 4 2" xfId="30544"/>
    <cellStyle name="표준 4 2 12 5 4 3" xfId="47264"/>
    <cellStyle name="표준 4 2 12 5 5" xfId="17224"/>
    <cellStyle name="표준 4 2 12 5 5 2" xfId="33964"/>
    <cellStyle name="표준 4 2 12 5 5 3" xfId="50684"/>
    <cellStyle name="표준 4 2 12 5 6" xfId="20708"/>
    <cellStyle name="표준 4 2 12 5 7" xfId="37024"/>
    <cellStyle name="표준 4 2 12 6" xfId="4384"/>
    <cellStyle name="표준 4 2 12 6 2" xfId="7804"/>
    <cellStyle name="표준 4 2 12 6 2 2" xfId="24544"/>
    <cellStyle name="표준 4 2 12 6 2 3" xfId="41264"/>
    <cellStyle name="표준 4 2 12 6 3" xfId="11224"/>
    <cellStyle name="표준 4 2 12 6 3 2" xfId="27964"/>
    <cellStyle name="표준 4 2 12 6 3 3" xfId="44684"/>
    <cellStyle name="표준 4 2 12 6 4" xfId="14644"/>
    <cellStyle name="표준 4 2 12 6 4 2" xfId="31384"/>
    <cellStyle name="표준 4 2 12 6 4 3" xfId="48104"/>
    <cellStyle name="표준 4 2 12 6 5" xfId="18128"/>
    <cellStyle name="표준 4 2 12 6 6" xfId="37844"/>
    <cellStyle name="표준 4 2 12 7" xfId="3984"/>
    <cellStyle name="표준 4 2 12 7 2" xfId="21124"/>
    <cellStyle name="표준 4 2 12 7 3" xfId="37444"/>
    <cellStyle name="표준 4 2 12 8" xfId="7384"/>
    <cellStyle name="표준 4 2 12 8 2" xfId="24124"/>
    <cellStyle name="표준 4 2 12 8 3" xfId="40844"/>
    <cellStyle name="표준 4 2 12 9" xfId="10804"/>
    <cellStyle name="표준 4 2 12 9 2" xfId="27544"/>
    <cellStyle name="표준 4 2 12 9 3" xfId="44264"/>
    <cellStyle name="표준 4 2 13" xfId="1004"/>
    <cellStyle name="표준 4 2 13 2" xfId="2284"/>
    <cellStyle name="표준 4 2 13 2 2" xfId="5684"/>
    <cellStyle name="표준 4 2 13 2 2 2" xfId="22424"/>
    <cellStyle name="표준 4 2 13 2 2 3" xfId="39144"/>
    <cellStyle name="표준 4 2 13 2 3" xfId="9104"/>
    <cellStyle name="표준 4 2 13 2 3 2" xfId="25844"/>
    <cellStyle name="표준 4 2 13 2 3 3" xfId="42564"/>
    <cellStyle name="표준 4 2 13 2 4" xfId="12524"/>
    <cellStyle name="표준 4 2 13 2 4 2" xfId="29264"/>
    <cellStyle name="표준 4 2 13 2 4 3" xfId="45984"/>
    <cellStyle name="표준 4 2 13 2 5" xfId="15944"/>
    <cellStyle name="표준 4 2 13 2 5 2" xfId="32684"/>
    <cellStyle name="표준 4 2 13 2 5 3" xfId="49404"/>
    <cellStyle name="표준 4 2 13 2 6" xfId="19428"/>
    <cellStyle name="표준 4 2 13 2 7" xfId="35744"/>
    <cellStyle name="표준 4 2 13 3" xfId="4404"/>
    <cellStyle name="표준 4 2 13 3 2" xfId="21144"/>
    <cellStyle name="표준 4 2 13 3 3" xfId="37864"/>
    <cellStyle name="표준 4 2 13 4" xfId="7824"/>
    <cellStyle name="표준 4 2 13 4 2" xfId="24564"/>
    <cellStyle name="표준 4 2 13 4 3" xfId="41284"/>
    <cellStyle name="표준 4 2 13 5" xfId="11244"/>
    <cellStyle name="표준 4 2 13 5 2" xfId="27984"/>
    <cellStyle name="표준 4 2 13 5 3" xfId="44704"/>
    <cellStyle name="표준 4 2 13 6" xfId="14664"/>
    <cellStyle name="표준 4 2 13 6 2" xfId="31404"/>
    <cellStyle name="표준 4 2 13 6 3" xfId="48124"/>
    <cellStyle name="표준 4 2 13 7" xfId="18148"/>
    <cellStyle name="표준 4 2 13 8" xfId="34464"/>
    <cellStyle name="표준 4 2 14" xfId="1424"/>
    <cellStyle name="표준 4 2 14 2" xfId="2704"/>
    <cellStyle name="표준 4 2 14 2 2" xfId="6104"/>
    <cellStyle name="표준 4 2 14 2 2 2" xfId="22844"/>
    <cellStyle name="표준 4 2 14 2 2 3" xfId="39564"/>
    <cellStyle name="표준 4 2 14 2 3" xfId="9524"/>
    <cellStyle name="표준 4 2 14 2 3 2" xfId="26264"/>
    <cellStyle name="표준 4 2 14 2 3 3" xfId="42984"/>
    <cellStyle name="표준 4 2 14 2 4" xfId="12944"/>
    <cellStyle name="표준 4 2 14 2 4 2" xfId="29684"/>
    <cellStyle name="표준 4 2 14 2 4 3" xfId="46404"/>
    <cellStyle name="표준 4 2 14 2 5" xfId="16364"/>
    <cellStyle name="표준 4 2 14 2 5 2" xfId="33104"/>
    <cellStyle name="표준 4 2 14 2 5 3" xfId="49824"/>
    <cellStyle name="표준 4 2 14 2 6" xfId="19848"/>
    <cellStyle name="표준 4 2 14 2 7" xfId="36164"/>
    <cellStyle name="표준 4 2 14 3" xfId="4824"/>
    <cellStyle name="표준 4 2 14 3 2" xfId="21564"/>
    <cellStyle name="표준 4 2 14 3 3" xfId="38284"/>
    <cellStyle name="표준 4 2 14 4" xfId="8244"/>
    <cellStyle name="표준 4 2 14 4 2" xfId="24984"/>
    <cellStyle name="표준 4 2 14 4 3" xfId="41704"/>
    <cellStyle name="표준 4 2 14 5" xfId="11664"/>
    <cellStyle name="표준 4 2 14 5 2" xfId="28404"/>
    <cellStyle name="표준 4 2 14 5 3" xfId="45124"/>
    <cellStyle name="표준 4 2 14 6" xfId="15084"/>
    <cellStyle name="표준 4 2 14 6 2" xfId="31824"/>
    <cellStyle name="표준 4 2 14 6 3" xfId="48544"/>
    <cellStyle name="표준 4 2 14 7" xfId="18568"/>
    <cellStyle name="표준 4 2 14 8" xfId="34884"/>
    <cellStyle name="표준 4 2 15" xfId="1844"/>
    <cellStyle name="표준 4 2 15 2" xfId="5244"/>
    <cellStyle name="표준 4 2 15 2 2" xfId="21984"/>
    <cellStyle name="표준 4 2 15 2 3" xfId="38704"/>
    <cellStyle name="표준 4 2 15 3" xfId="8664"/>
    <cellStyle name="표준 4 2 15 3 2" xfId="25404"/>
    <cellStyle name="표준 4 2 15 3 3" xfId="42124"/>
    <cellStyle name="표준 4 2 15 4" xfId="12084"/>
    <cellStyle name="표준 4 2 15 4 2" xfId="28824"/>
    <cellStyle name="표준 4 2 15 4 3" xfId="45544"/>
    <cellStyle name="표준 4 2 15 5" xfId="15504"/>
    <cellStyle name="표준 4 2 15 5 2" xfId="32244"/>
    <cellStyle name="표준 4 2 15 5 3" xfId="48964"/>
    <cellStyle name="표준 4 2 15 6" xfId="18988"/>
    <cellStyle name="표준 4 2 15 7" xfId="35304"/>
    <cellStyle name="표준 4 2 16" xfId="2264"/>
    <cellStyle name="표준 4 2 16 2" xfId="5664"/>
    <cellStyle name="표준 4 2 16 2 2" xfId="22404"/>
    <cellStyle name="표준 4 2 16 2 3" xfId="39124"/>
    <cellStyle name="표준 4 2 16 3" xfId="9084"/>
    <cellStyle name="표준 4 2 16 3 2" xfId="25824"/>
    <cellStyle name="표준 4 2 16 3 3" xfId="42544"/>
    <cellStyle name="표준 4 2 16 4" xfId="12504"/>
    <cellStyle name="표준 4 2 16 4 2" xfId="29244"/>
    <cellStyle name="표준 4 2 16 4 3" xfId="45964"/>
    <cellStyle name="표준 4 2 16 5" xfId="15924"/>
    <cellStyle name="표준 4 2 16 5 2" xfId="32664"/>
    <cellStyle name="표준 4 2 16 5 3" xfId="49384"/>
    <cellStyle name="표준 4 2 16 6" xfId="19408"/>
    <cellStyle name="표준 4 2 16 7" xfId="35724"/>
    <cellStyle name="표준 4 2 17" xfId="3124"/>
    <cellStyle name="표준 4 2 17 2" xfId="6524"/>
    <cellStyle name="표준 4 2 17 2 2" xfId="23264"/>
    <cellStyle name="표준 4 2 17 2 3" xfId="39984"/>
    <cellStyle name="표준 4 2 17 3" xfId="9944"/>
    <cellStyle name="표준 4 2 17 3 2" xfId="26684"/>
    <cellStyle name="표준 4 2 17 3 3" xfId="43404"/>
    <cellStyle name="표준 4 2 17 4" xfId="13364"/>
    <cellStyle name="표준 4 2 17 4 2" xfId="30104"/>
    <cellStyle name="표준 4 2 17 4 3" xfId="46824"/>
    <cellStyle name="표준 4 2 17 5" xfId="16784"/>
    <cellStyle name="표준 4 2 17 5 2" xfId="33524"/>
    <cellStyle name="표준 4 2 17 5 3" xfId="50244"/>
    <cellStyle name="표준 4 2 17 6" xfId="20268"/>
    <cellStyle name="표준 4 2 17 7" xfId="36584"/>
    <cellStyle name="표준 4 2 18" xfId="3164"/>
    <cellStyle name="표준 4 2 18 2" xfId="6564"/>
    <cellStyle name="표준 4 2 18 2 2" xfId="23304"/>
    <cellStyle name="표준 4 2 18 2 3" xfId="40024"/>
    <cellStyle name="표준 4 2 18 3" xfId="9984"/>
    <cellStyle name="표준 4 2 18 3 2" xfId="26724"/>
    <cellStyle name="표준 4 2 18 3 3" xfId="43444"/>
    <cellStyle name="표준 4 2 18 4" xfId="13404"/>
    <cellStyle name="표준 4 2 18 4 2" xfId="30144"/>
    <cellStyle name="표준 4 2 18 4 3" xfId="46864"/>
    <cellStyle name="표준 4 2 18 5" xfId="16824"/>
    <cellStyle name="표준 4 2 18 5 2" xfId="33564"/>
    <cellStyle name="표준 4 2 18 5 3" xfId="50284"/>
    <cellStyle name="표준 4 2 18 6" xfId="20308"/>
    <cellStyle name="표준 4 2 18 7" xfId="36624"/>
    <cellStyle name="표준 4 2 19" xfId="3586"/>
    <cellStyle name="표준 4 2 19 2" xfId="7404"/>
    <cellStyle name="표준 4 2 19 2 2" xfId="24144"/>
    <cellStyle name="표준 4 2 19 2 3" xfId="40864"/>
    <cellStyle name="표준 4 2 19 3" xfId="10824"/>
    <cellStyle name="표준 4 2 19 3 2" xfId="27564"/>
    <cellStyle name="표준 4 2 19 3 3" xfId="44284"/>
    <cellStyle name="표준 4 2 19 4" xfId="14244"/>
    <cellStyle name="표준 4 2 19 4 2" xfId="30984"/>
    <cellStyle name="표준 4 2 19 4 3" xfId="47704"/>
    <cellStyle name="표준 4 2 19 5" xfId="17728"/>
    <cellStyle name="표준 4 2 19 6" xfId="37046"/>
    <cellStyle name="표준 4 2 2" xfId="542"/>
    <cellStyle name="표준 4 2 2 10" xfId="967"/>
    <cellStyle name="표준 4 2 2 10 10" xfId="14234"/>
    <cellStyle name="표준 4 2 2 10 10 2" xfId="30974"/>
    <cellStyle name="표준 4 2 2 10 10 3" xfId="47694"/>
    <cellStyle name="표준 4 2 2 10 11" xfId="17718"/>
    <cellStyle name="표준 4 2 2 10 12" xfId="34454"/>
    <cellStyle name="표준 4 2 2 10 2" xfId="1054"/>
    <cellStyle name="표준 4 2 2 10 2 2" xfId="2334"/>
    <cellStyle name="표준 4 2 2 10 2 2 2" xfId="5734"/>
    <cellStyle name="표준 4 2 2 10 2 2 2 2" xfId="22474"/>
    <cellStyle name="표준 4 2 2 10 2 2 2 3" xfId="39194"/>
    <cellStyle name="표준 4 2 2 10 2 2 3" xfId="9154"/>
    <cellStyle name="표준 4 2 2 10 2 2 3 2" xfId="25894"/>
    <cellStyle name="표준 4 2 2 10 2 2 3 3" xfId="42614"/>
    <cellStyle name="표준 4 2 2 10 2 2 4" xfId="12574"/>
    <cellStyle name="표준 4 2 2 10 2 2 4 2" xfId="29314"/>
    <cellStyle name="표준 4 2 2 10 2 2 4 3" xfId="46034"/>
    <cellStyle name="표준 4 2 2 10 2 2 5" xfId="15994"/>
    <cellStyle name="표준 4 2 2 10 2 2 5 2" xfId="32734"/>
    <cellStyle name="표준 4 2 2 10 2 2 5 3" xfId="49454"/>
    <cellStyle name="표준 4 2 2 10 2 2 6" xfId="19478"/>
    <cellStyle name="표준 4 2 2 10 2 2 7" xfId="35794"/>
    <cellStyle name="표준 4 2 2 10 2 3" xfId="4454"/>
    <cellStyle name="표준 4 2 2 10 2 3 2" xfId="21194"/>
    <cellStyle name="표준 4 2 2 10 2 3 3" xfId="37914"/>
    <cellStyle name="표준 4 2 2 10 2 4" xfId="7874"/>
    <cellStyle name="표준 4 2 2 10 2 4 2" xfId="24614"/>
    <cellStyle name="표준 4 2 2 10 2 4 3" xfId="41334"/>
    <cellStyle name="표준 4 2 2 10 2 5" xfId="11294"/>
    <cellStyle name="표준 4 2 2 10 2 5 2" xfId="28034"/>
    <cellStyle name="표준 4 2 2 10 2 5 3" xfId="44754"/>
    <cellStyle name="표준 4 2 2 10 2 6" xfId="14714"/>
    <cellStyle name="표준 4 2 2 10 2 6 2" xfId="31454"/>
    <cellStyle name="표준 4 2 2 10 2 6 3" xfId="48174"/>
    <cellStyle name="표준 4 2 2 10 2 7" xfId="18198"/>
    <cellStyle name="표준 4 2 2 10 2 8" xfId="34514"/>
    <cellStyle name="표준 4 2 2 10 3" xfId="1834"/>
    <cellStyle name="표준 4 2 2 10 3 2" xfId="3114"/>
    <cellStyle name="표준 4 2 2 10 3 2 2" xfId="6514"/>
    <cellStyle name="표준 4 2 2 10 3 2 2 2" xfId="23254"/>
    <cellStyle name="표준 4 2 2 10 3 2 2 3" xfId="39974"/>
    <cellStyle name="표준 4 2 2 10 3 2 3" xfId="9934"/>
    <cellStyle name="표준 4 2 2 10 3 2 3 2" xfId="26674"/>
    <cellStyle name="표준 4 2 2 10 3 2 3 3" xfId="43394"/>
    <cellStyle name="표준 4 2 2 10 3 2 4" xfId="13354"/>
    <cellStyle name="표준 4 2 2 10 3 2 4 2" xfId="30094"/>
    <cellStyle name="표준 4 2 2 10 3 2 4 3" xfId="46814"/>
    <cellStyle name="표준 4 2 2 10 3 2 5" xfId="16774"/>
    <cellStyle name="표준 4 2 2 10 3 2 5 2" xfId="33514"/>
    <cellStyle name="표준 4 2 2 10 3 2 5 3" xfId="50234"/>
    <cellStyle name="표준 4 2 2 10 3 2 6" xfId="20258"/>
    <cellStyle name="표준 4 2 2 10 3 2 7" xfId="36574"/>
    <cellStyle name="표준 4 2 2 10 3 3" xfId="5234"/>
    <cellStyle name="표준 4 2 2 10 3 3 2" xfId="21974"/>
    <cellStyle name="표준 4 2 2 10 3 3 3" xfId="38694"/>
    <cellStyle name="표준 4 2 2 10 3 4" xfId="8654"/>
    <cellStyle name="표준 4 2 2 10 3 4 2" xfId="25394"/>
    <cellStyle name="표준 4 2 2 10 3 4 3" xfId="42114"/>
    <cellStyle name="표준 4 2 2 10 3 5" xfId="12074"/>
    <cellStyle name="표준 4 2 2 10 3 5 2" xfId="28814"/>
    <cellStyle name="표준 4 2 2 10 3 5 3" xfId="45534"/>
    <cellStyle name="표준 4 2 2 10 3 6" xfId="15494"/>
    <cellStyle name="표준 4 2 2 10 3 6 2" xfId="32234"/>
    <cellStyle name="표준 4 2 2 10 3 6 3" xfId="48954"/>
    <cellStyle name="표준 4 2 2 10 3 7" xfId="18978"/>
    <cellStyle name="표준 4 2 2 10 3 8" xfId="35294"/>
    <cellStyle name="표준 4 2 2 10 4" xfId="2254"/>
    <cellStyle name="표준 4 2 2 10 4 2" xfId="5654"/>
    <cellStyle name="표준 4 2 2 10 4 2 2" xfId="22394"/>
    <cellStyle name="표준 4 2 2 10 4 2 3" xfId="39114"/>
    <cellStyle name="표준 4 2 2 10 4 3" xfId="9074"/>
    <cellStyle name="표준 4 2 2 10 4 3 2" xfId="25814"/>
    <cellStyle name="표준 4 2 2 10 4 3 3" xfId="42534"/>
    <cellStyle name="표준 4 2 2 10 4 4" xfId="12494"/>
    <cellStyle name="표준 4 2 2 10 4 4 2" xfId="29234"/>
    <cellStyle name="표준 4 2 2 10 4 4 3" xfId="45954"/>
    <cellStyle name="표준 4 2 2 10 4 5" xfId="15914"/>
    <cellStyle name="표준 4 2 2 10 4 5 2" xfId="32654"/>
    <cellStyle name="표준 4 2 2 10 4 5 3" xfId="49374"/>
    <cellStyle name="표준 4 2 2 10 4 6" xfId="19398"/>
    <cellStyle name="표준 4 2 2 10 4 7" xfId="35714"/>
    <cellStyle name="표준 4 2 2 10 5" xfId="3574"/>
    <cellStyle name="표준 4 2 2 10 5 2" xfId="6974"/>
    <cellStyle name="표준 4 2 2 10 5 2 2" xfId="23714"/>
    <cellStyle name="표준 4 2 2 10 5 2 3" xfId="40434"/>
    <cellStyle name="표준 4 2 2 10 5 3" xfId="10394"/>
    <cellStyle name="표준 4 2 2 10 5 3 2" xfId="27134"/>
    <cellStyle name="표준 4 2 2 10 5 3 3" xfId="43854"/>
    <cellStyle name="표준 4 2 2 10 5 4" xfId="13814"/>
    <cellStyle name="표준 4 2 2 10 5 4 2" xfId="30554"/>
    <cellStyle name="표준 4 2 2 10 5 4 3" xfId="47274"/>
    <cellStyle name="표준 4 2 2 10 5 5" xfId="17234"/>
    <cellStyle name="표준 4 2 2 10 5 5 2" xfId="33974"/>
    <cellStyle name="표준 4 2 2 10 5 5 3" xfId="50694"/>
    <cellStyle name="표준 4 2 2 10 5 6" xfId="20718"/>
    <cellStyle name="표준 4 2 2 10 5 7" xfId="37034"/>
    <cellStyle name="표준 4 2 2 10 6" xfId="4394"/>
    <cellStyle name="표준 4 2 2 10 6 2" xfId="7814"/>
    <cellStyle name="표준 4 2 2 10 6 2 2" xfId="24554"/>
    <cellStyle name="표준 4 2 2 10 6 2 3" xfId="41274"/>
    <cellStyle name="표준 4 2 2 10 6 3" xfId="11234"/>
    <cellStyle name="표준 4 2 2 10 6 3 2" xfId="27974"/>
    <cellStyle name="표준 4 2 2 10 6 3 3" xfId="44694"/>
    <cellStyle name="표준 4 2 2 10 6 4" xfId="14654"/>
    <cellStyle name="표준 4 2 2 10 6 4 2" xfId="31394"/>
    <cellStyle name="표준 4 2 2 10 6 4 3" xfId="48114"/>
    <cellStyle name="표준 4 2 2 10 6 5" xfId="18138"/>
    <cellStyle name="표준 4 2 2 10 6 6" xfId="37854"/>
    <cellStyle name="표준 4 2 2 10 7" xfId="3994"/>
    <cellStyle name="표준 4 2 2 10 7 2" xfId="21134"/>
    <cellStyle name="표준 4 2 2 10 7 3" xfId="37454"/>
    <cellStyle name="표준 4 2 2 10 8" xfId="7394"/>
    <cellStyle name="표준 4 2 2 10 8 2" xfId="24134"/>
    <cellStyle name="표준 4 2 2 10 8 3" xfId="40854"/>
    <cellStyle name="표준 4 2 2 10 9" xfId="10814"/>
    <cellStyle name="표준 4 2 2 10 9 2" xfId="27554"/>
    <cellStyle name="표준 4 2 2 10 9 3" xfId="44274"/>
    <cellStyle name="표준 4 2 2 11" xfId="1014"/>
    <cellStyle name="표준 4 2 2 11 2" xfId="2294"/>
    <cellStyle name="표준 4 2 2 11 2 2" xfId="5694"/>
    <cellStyle name="표준 4 2 2 11 2 2 2" xfId="22434"/>
    <cellStyle name="표준 4 2 2 11 2 2 3" xfId="39154"/>
    <cellStyle name="표준 4 2 2 11 2 3" xfId="9114"/>
    <cellStyle name="표준 4 2 2 11 2 3 2" xfId="25854"/>
    <cellStyle name="표준 4 2 2 11 2 3 3" xfId="42574"/>
    <cellStyle name="표준 4 2 2 11 2 4" xfId="12534"/>
    <cellStyle name="표준 4 2 2 11 2 4 2" xfId="29274"/>
    <cellStyle name="표준 4 2 2 11 2 4 3" xfId="45994"/>
    <cellStyle name="표준 4 2 2 11 2 5" xfId="15954"/>
    <cellStyle name="표준 4 2 2 11 2 5 2" xfId="32694"/>
    <cellStyle name="표준 4 2 2 11 2 5 3" xfId="49414"/>
    <cellStyle name="표준 4 2 2 11 2 6" xfId="19438"/>
    <cellStyle name="표준 4 2 2 11 2 7" xfId="35754"/>
    <cellStyle name="표준 4 2 2 11 3" xfId="4414"/>
    <cellStyle name="표준 4 2 2 11 3 2" xfId="21154"/>
    <cellStyle name="표준 4 2 2 11 3 3" xfId="37874"/>
    <cellStyle name="표준 4 2 2 11 4" xfId="7834"/>
    <cellStyle name="표준 4 2 2 11 4 2" xfId="24574"/>
    <cellStyle name="표준 4 2 2 11 4 3" xfId="41294"/>
    <cellStyle name="표준 4 2 2 11 5" xfId="11254"/>
    <cellStyle name="표준 4 2 2 11 5 2" xfId="27994"/>
    <cellStyle name="표준 4 2 2 11 5 3" xfId="44714"/>
    <cellStyle name="표준 4 2 2 11 6" xfId="14674"/>
    <cellStyle name="표준 4 2 2 11 6 2" xfId="31414"/>
    <cellStyle name="표준 4 2 2 11 6 3" xfId="48134"/>
    <cellStyle name="표준 4 2 2 11 7" xfId="18158"/>
    <cellStyle name="표준 4 2 2 11 8" xfId="34474"/>
    <cellStyle name="표준 4 2 2 12" xfId="1434"/>
    <cellStyle name="표준 4 2 2 12 2" xfId="2714"/>
    <cellStyle name="표준 4 2 2 12 2 2" xfId="6114"/>
    <cellStyle name="표준 4 2 2 12 2 2 2" xfId="22854"/>
    <cellStyle name="표준 4 2 2 12 2 2 3" xfId="39574"/>
    <cellStyle name="표준 4 2 2 12 2 3" xfId="9534"/>
    <cellStyle name="표준 4 2 2 12 2 3 2" xfId="26274"/>
    <cellStyle name="표준 4 2 2 12 2 3 3" xfId="42994"/>
    <cellStyle name="표준 4 2 2 12 2 4" xfId="12954"/>
    <cellStyle name="표준 4 2 2 12 2 4 2" xfId="29694"/>
    <cellStyle name="표준 4 2 2 12 2 4 3" xfId="46414"/>
    <cellStyle name="표준 4 2 2 12 2 5" xfId="16374"/>
    <cellStyle name="표준 4 2 2 12 2 5 2" xfId="33114"/>
    <cellStyle name="표준 4 2 2 12 2 5 3" xfId="49834"/>
    <cellStyle name="표준 4 2 2 12 2 6" xfId="19858"/>
    <cellStyle name="표준 4 2 2 12 2 7" xfId="36174"/>
    <cellStyle name="표준 4 2 2 12 3" xfId="4834"/>
    <cellStyle name="표준 4 2 2 12 3 2" xfId="21574"/>
    <cellStyle name="표준 4 2 2 12 3 3" xfId="38294"/>
    <cellStyle name="표준 4 2 2 12 4" xfId="8254"/>
    <cellStyle name="표준 4 2 2 12 4 2" xfId="24994"/>
    <cellStyle name="표준 4 2 2 12 4 3" xfId="41714"/>
    <cellStyle name="표준 4 2 2 12 5" xfId="11674"/>
    <cellStyle name="표준 4 2 2 12 5 2" xfId="28414"/>
    <cellStyle name="표준 4 2 2 12 5 3" xfId="45134"/>
    <cellStyle name="표준 4 2 2 12 6" xfId="15094"/>
    <cellStyle name="표준 4 2 2 12 6 2" xfId="31834"/>
    <cellStyle name="표준 4 2 2 12 6 3" xfId="48554"/>
    <cellStyle name="표준 4 2 2 12 7" xfId="18578"/>
    <cellStyle name="표준 4 2 2 12 8" xfId="34894"/>
    <cellStyle name="표준 4 2 2 13" xfId="1854"/>
    <cellStyle name="표준 4 2 2 13 2" xfId="5254"/>
    <cellStyle name="표준 4 2 2 13 2 2" xfId="21994"/>
    <cellStyle name="표준 4 2 2 13 2 3" xfId="38714"/>
    <cellStyle name="표준 4 2 2 13 3" xfId="8674"/>
    <cellStyle name="표준 4 2 2 13 3 2" xfId="25414"/>
    <cellStyle name="표준 4 2 2 13 3 3" xfId="42134"/>
    <cellStyle name="표준 4 2 2 13 4" xfId="12094"/>
    <cellStyle name="표준 4 2 2 13 4 2" xfId="28834"/>
    <cellStyle name="표준 4 2 2 13 4 3" xfId="45554"/>
    <cellStyle name="표준 4 2 2 13 5" xfId="15514"/>
    <cellStyle name="표준 4 2 2 13 5 2" xfId="32254"/>
    <cellStyle name="표준 4 2 2 13 5 3" xfId="48974"/>
    <cellStyle name="표준 4 2 2 13 6" xfId="18998"/>
    <cellStyle name="표준 4 2 2 13 7" xfId="35314"/>
    <cellStyle name="표준 4 2 2 14" xfId="2274"/>
    <cellStyle name="표준 4 2 2 14 2" xfId="5674"/>
    <cellStyle name="표준 4 2 2 14 2 2" xfId="22414"/>
    <cellStyle name="표준 4 2 2 14 2 3" xfId="39134"/>
    <cellStyle name="표준 4 2 2 14 3" xfId="9094"/>
    <cellStyle name="표준 4 2 2 14 3 2" xfId="25834"/>
    <cellStyle name="표준 4 2 2 14 3 3" xfId="42554"/>
    <cellStyle name="표준 4 2 2 14 4" xfId="12514"/>
    <cellStyle name="표준 4 2 2 14 4 2" xfId="29254"/>
    <cellStyle name="표준 4 2 2 14 4 3" xfId="45974"/>
    <cellStyle name="표준 4 2 2 14 5" xfId="15934"/>
    <cellStyle name="표준 4 2 2 14 5 2" xfId="32674"/>
    <cellStyle name="표준 4 2 2 14 5 3" xfId="49394"/>
    <cellStyle name="표준 4 2 2 14 6" xfId="19418"/>
    <cellStyle name="표준 4 2 2 14 7" xfId="35734"/>
    <cellStyle name="표준 4 2 2 15" xfId="3134"/>
    <cellStyle name="표준 4 2 2 15 2" xfId="6534"/>
    <cellStyle name="표준 4 2 2 15 2 2" xfId="23274"/>
    <cellStyle name="표준 4 2 2 15 2 3" xfId="39994"/>
    <cellStyle name="표준 4 2 2 15 3" xfId="9954"/>
    <cellStyle name="표준 4 2 2 15 3 2" xfId="26694"/>
    <cellStyle name="표준 4 2 2 15 3 3" xfId="43414"/>
    <cellStyle name="표준 4 2 2 15 4" xfId="13374"/>
    <cellStyle name="표준 4 2 2 15 4 2" xfId="30114"/>
    <cellStyle name="표준 4 2 2 15 4 3" xfId="46834"/>
    <cellStyle name="표준 4 2 2 15 5" xfId="16794"/>
    <cellStyle name="표준 4 2 2 15 5 2" xfId="33534"/>
    <cellStyle name="표준 4 2 2 15 5 3" xfId="50254"/>
    <cellStyle name="표준 4 2 2 15 6" xfId="20278"/>
    <cellStyle name="표준 4 2 2 15 7" xfId="36594"/>
    <cellStyle name="표준 4 2 2 16" xfId="3174"/>
    <cellStyle name="표준 4 2 2 16 2" xfId="6574"/>
    <cellStyle name="표준 4 2 2 16 2 2" xfId="23314"/>
    <cellStyle name="표준 4 2 2 16 2 3" xfId="40034"/>
    <cellStyle name="표준 4 2 2 16 3" xfId="9994"/>
    <cellStyle name="표준 4 2 2 16 3 2" xfId="26734"/>
    <cellStyle name="표준 4 2 2 16 3 3" xfId="43454"/>
    <cellStyle name="표준 4 2 2 16 4" xfId="13414"/>
    <cellStyle name="표준 4 2 2 16 4 2" xfId="30154"/>
    <cellStyle name="표준 4 2 2 16 4 3" xfId="46874"/>
    <cellStyle name="표준 4 2 2 16 5" xfId="16834"/>
    <cellStyle name="표준 4 2 2 16 5 2" xfId="33574"/>
    <cellStyle name="표준 4 2 2 16 5 3" xfId="50294"/>
    <cellStyle name="표준 4 2 2 16 6" xfId="20318"/>
    <cellStyle name="표준 4 2 2 16 7" xfId="36634"/>
    <cellStyle name="표준 4 2 2 17" xfId="3596"/>
    <cellStyle name="표준 4 2 2 17 2" xfId="7414"/>
    <cellStyle name="표준 4 2 2 17 2 2" xfId="24154"/>
    <cellStyle name="표준 4 2 2 17 2 3" xfId="40874"/>
    <cellStyle name="표준 4 2 2 17 3" xfId="10834"/>
    <cellStyle name="표준 4 2 2 17 3 2" xfId="27574"/>
    <cellStyle name="표준 4 2 2 17 3 3" xfId="44294"/>
    <cellStyle name="표준 4 2 2 17 4" xfId="14254"/>
    <cellStyle name="표준 4 2 2 17 4 2" xfId="30994"/>
    <cellStyle name="표준 4 2 2 17 4 3" xfId="47714"/>
    <cellStyle name="표준 4 2 2 17 5" xfId="17738"/>
    <cellStyle name="표준 4 2 2 17 6" xfId="37056"/>
    <cellStyle name="표준 4 2 2 18" xfId="6994"/>
    <cellStyle name="표준 4 2 2 18 2" xfId="23734"/>
    <cellStyle name="표준 4 2 2 18 3" xfId="40454"/>
    <cellStyle name="표준 4 2 2 19" xfId="10414"/>
    <cellStyle name="표준 4 2 2 19 2" xfId="27154"/>
    <cellStyle name="표준 4 2 2 19 3" xfId="43874"/>
    <cellStyle name="표준 4 2 2 2" xfId="587"/>
    <cellStyle name="표준 4 2 2 2 10" xfId="3194"/>
    <cellStyle name="표준 4 2 2 2 10 2" xfId="6594"/>
    <cellStyle name="표준 4 2 2 2 10 2 2" xfId="23334"/>
    <cellStyle name="표준 4 2 2 2 10 2 3" xfId="40054"/>
    <cellStyle name="표준 4 2 2 2 10 3" xfId="10014"/>
    <cellStyle name="표준 4 2 2 2 10 3 2" xfId="26754"/>
    <cellStyle name="표준 4 2 2 2 10 3 3" xfId="43474"/>
    <cellStyle name="표준 4 2 2 2 10 4" xfId="13434"/>
    <cellStyle name="표준 4 2 2 2 10 4 2" xfId="30174"/>
    <cellStyle name="표준 4 2 2 2 10 4 3" xfId="46894"/>
    <cellStyle name="표준 4 2 2 2 10 5" xfId="16854"/>
    <cellStyle name="표준 4 2 2 2 10 5 2" xfId="33594"/>
    <cellStyle name="표준 4 2 2 2 10 5 3" xfId="50314"/>
    <cellStyle name="표준 4 2 2 2 10 6" xfId="20338"/>
    <cellStyle name="표준 4 2 2 2 10 7" xfId="36654"/>
    <cellStyle name="표준 4 2 2 2 11" xfId="4014"/>
    <cellStyle name="표준 4 2 2 2 11 2" xfId="7434"/>
    <cellStyle name="표준 4 2 2 2 11 2 2" xfId="24174"/>
    <cellStyle name="표준 4 2 2 2 11 2 3" xfId="40894"/>
    <cellStyle name="표준 4 2 2 2 11 3" xfId="10854"/>
    <cellStyle name="표준 4 2 2 2 11 3 2" xfId="27594"/>
    <cellStyle name="표준 4 2 2 2 11 3 3" xfId="44314"/>
    <cellStyle name="표준 4 2 2 2 11 4" xfId="14274"/>
    <cellStyle name="표준 4 2 2 2 11 4 2" xfId="31014"/>
    <cellStyle name="표준 4 2 2 2 11 4 3" xfId="47734"/>
    <cellStyle name="표준 4 2 2 2 11 5" xfId="17758"/>
    <cellStyle name="표준 4 2 2 2 11 6" xfId="37474"/>
    <cellStyle name="표준 4 2 2 2 12" xfId="3614"/>
    <cellStyle name="표준 4 2 2 2 12 2" xfId="20754"/>
    <cellStyle name="표준 4 2 2 2 12 3" xfId="37074"/>
    <cellStyle name="표준 4 2 2 2 13" xfId="7014"/>
    <cellStyle name="표준 4 2 2 2 13 2" xfId="23754"/>
    <cellStyle name="표준 4 2 2 2 13 3" xfId="40474"/>
    <cellStyle name="표준 4 2 2 2 14" xfId="10434"/>
    <cellStyle name="표준 4 2 2 2 14 2" xfId="27174"/>
    <cellStyle name="표준 4 2 2 2 14 3" xfId="43894"/>
    <cellStyle name="표준 4 2 2 2 15" xfId="13860"/>
    <cellStyle name="표준 4 2 2 2 15 2" xfId="30600"/>
    <cellStyle name="표준 4 2 2 2 15 3" xfId="47320"/>
    <cellStyle name="표준 4 2 2 2 16" xfId="17294"/>
    <cellStyle name="표준 4 2 2 2 16 2" xfId="34034"/>
    <cellStyle name="표준 4 2 2 2 17" xfId="17338"/>
    <cellStyle name="표준 4 2 2 2 18" xfId="34074"/>
    <cellStyle name="표준 4 2 2 2 2" xfId="687"/>
    <cellStyle name="표준 4 2 2 2 2 10" xfId="10534"/>
    <cellStyle name="표준 4 2 2 2 2 10 2" xfId="27274"/>
    <cellStyle name="표준 4 2 2 2 2 10 3" xfId="43994"/>
    <cellStyle name="표준 4 2 2 2 2 11" xfId="13954"/>
    <cellStyle name="표준 4 2 2 2 2 11 2" xfId="30694"/>
    <cellStyle name="표준 4 2 2 2 2 11 3" xfId="47414"/>
    <cellStyle name="표준 4 2 2 2 2 12" xfId="17438"/>
    <cellStyle name="표준 4 2 2 2 2 13" xfId="34174"/>
    <cellStyle name="표준 4 2 2 2 2 2" xfId="907"/>
    <cellStyle name="표준 4 2 2 2 2 2 10" xfId="14174"/>
    <cellStyle name="표준 4 2 2 2 2 2 10 2" xfId="30914"/>
    <cellStyle name="표준 4 2 2 2 2 2 10 3" xfId="47634"/>
    <cellStyle name="표준 4 2 2 2 2 2 11" xfId="17658"/>
    <cellStyle name="표준 4 2 2 2 2 2 12" xfId="34394"/>
    <cellStyle name="표준 4 2 2 2 2 2 2" xfId="1374"/>
    <cellStyle name="표준 4 2 2 2 2 2 2 2" xfId="2654"/>
    <cellStyle name="표준 4 2 2 2 2 2 2 2 2" xfId="6054"/>
    <cellStyle name="표준 4 2 2 2 2 2 2 2 2 2" xfId="22794"/>
    <cellStyle name="표준 4 2 2 2 2 2 2 2 2 3" xfId="39514"/>
    <cellStyle name="표준 4 2 2 2 2 2 2 2 3" xfId="9474"/>
    <cellStyle name="표준 4 2 2 2 2 2 2 2 3 2" xfId="26214"/>
    <cellStyle name="표준 4 2 2 2 2 2 2 2 3 3" xfId="42934"/>
    <cellStyle name="표준 4 2 2 2 2 2 2 2 4" xfId="12894"/>
    <cellStyle name="표준 4 2 2 2 2 2 2 2 4 2" xfId="29634"/>
    <cellStyle name="표준 4 2 2 2 2 2 2 2 4 3" xfId="46354"/>
    <cellStyle name="표준 4 2 2 2 2 2 2 2 5" xfId="16314"/>
    <cellStyle name="표준 4 2 2 2 2 2 2 2 5 2" xfId="33054"/>
    <cellStyle name="표준 4 2 2 2 2 2 2 2 5 3" xfId="49774"/>
    <cellStyle name="표준 4 2 2 2 2 2 2 2 6" xfId="19798"/>
    <cellStyle name="표준 4 2 2 2 2 2 2 2 7" xfId="36114"/>
    <cellStyle name="표준 4 2 2 2 2 2 2 3" xfId="4774"/>
    <cellStyle name="표준 4 2 2 2 2 2 2 3 2" xfId="21514"/>
    <cellStyle name="표준 4 2 2 2 2 2 2 3 3" xfId="38234"/>
    <cellStyle name="표준 4 2 2 2 2 2 2 4" xfId="8194"/>
    <cellStyle name="표준 4 2 2 2 2 2 2 4 2" xfId="24934"/>
    <cellStyle name="표준 4 2 2 2 2 2 2 4 3" xfId="41654"/>
    <cellStyle name="표준 4 2 2 2 2 2 2 5" xfId="11614"/>
    <cellStyle name="표준 4 2 2 2 2 2 2 5 2" xfId="28354"/>
    <cellStyle name="표준 4 2 2 2 2 2 2 5 3" xfId="45074"/>
    <cellStyle name="표준 4 2 2 2 2 2 2 6" xfId="15034"/>
    <cellStyle name="표준 4 2 2 2 2 2 2 6 2" xfId="31774"/>
    <cellStyle name="표준 4 2 2 2 2 2 2 6 3" xfId="48494"/>
    <cellStyle name="표준 4 2 2 2 2 2 2 7" xfId="18518"/>
    <cellStyle name="표준 4 2 2 2 2 2 2 8" xfId="34834"/>
    <cellStyle name="표준 4 2 2 2 2 2 3" xfId="1774"/>
    <cellStyle name="표준 4 2 2 2 2 2 3 2" xfId="3054"/>
    <cellStyle name="표준 4 2 2 2 2 2 3 2 2" xfId="6454"/>
    <cellStyle name="표준 4 2 2 2 2 2 3 2 2 2" xfId="23194"/>
    <cellStyle name="표준 4 2 2 2 2 2 3 2 2 3" xfId="39914"/>
    <cellStyle name="표준 4 2 2 2 2 2 3 2 3" xfId="9874"/>
    <cellStyle name="표준 4 2 2 2 2 2 3 2 3 2" xfId="26614"/>
    <cellStyle name="표준 4 2 2 2 2 2 3 2 3 3" xfId="43334"/>
    <cellStyle name="표준 4 2 2 2 2 2 3 2 4" xfId="13294"/>
    <cellStyle name="표준 4 2 2 2 2 2 3 2 4 2" xfId="30034"/>
    <cellStyle name="표준 4 2 2 2 2 2 3 2 4 3" xfId="46754"/>
    <cellStyle name="표준 4 2 2 2 2 2 3 2 5" xfId="16714"/>
    <cellStyle name="표준 4 2 2 2 2 2 3 2 5 2" xfId="33454"/>
    <cellStyle name="표준 4 2 2 2 2 2 3 2 5 3" xfId="50174"/>
    <cellStyle name="표준 4 2 2 2 2 2 3 2 6" xfId="20198"/>
    <cellStyle name="표준 4 2 2 2 2 2 3 2 7" xfId="36514"/>
    <cellStyle name="표준 4 2 2 2 2 2 3 3" xfId="5174"/>
    <cellStyle name="표준 4 2 2 2 2 2 3 3 2" xfId="21914"/>
    <cellStyle name="표준 4 2 2 2 2 2 3 3 3" xfId="38634"/>
    <cellStyle name="표준 4 2 2 2 2 2 3 4" xfId="8594"/>
    <cellStyle name="표준 4 2 2 2 2 2 3 4 2" xfId="25334"/>
    <cellStyle name="표준 4 2 2 2 2 2 3 4 3" xfId="42054"/>
    <cellStyle name="표준 4 2 2 2 2 2 3 5" xfId="12014"/>
    <cellStyle name="표준 4 2 2 2 2 2 3 5 2" xfId="28754"/>
    <cellStyle name="표준 4 2 2 2 2 2 3 5 3" xfId="45474"/>
    <cellStyle name="표준 4 2 2 2 2 2 3 6" xfId="15434"/>
    <cellStyle name="표준 4 2 2 2 2 2 3 6 2" xfId="32174"/>
    <cellStyle name="표준 4 2 2 2 2 2 3 6 3" xfId="48894"/>
    <cellStyle name="표준 4 2 2 2 2 2 3 7" xfId="18918"/>
    <cellStyle name="표준 4 2 2 2 2 2 3 8" xfId="35234"/>
    <cellStyle name="표준 4 2 2 2 2 2 4" xfId="2194"/>
    <cellStyle name="표준 4 2 2 2 2 2 4 2" xfId="5594"/>
    <cellStyle name="표준 4 2 2 2 2 2 4 2 2" xfId="22334"/>
    <cellStyle name="표준 4 2 2 2 2 2 4 2 3" xfId="39054"/>
    <cellStyle name="표준 4 2 2 2 2 2 4 3" xfId="9014"/>
    <cellStyle name="표준 4 2 2 2 2 2 4 3 2" xfId="25754"/>
    <cellStyle name="표준 4 2 2 2 2 2 4 3 3" xfId="42474"/>
    <cellStyle name="표준 4 2 2 2 2 2 4 4" xfId="12434"/>
    <cellStyle name="표준 4 2 2 2 2 2 4 4 2" xfId="29174"/>
    <cellStyle name="표준 4 2 2 2 2 2 4 4 3" xfId="45894"/>
    <cellStyle name="표준 4 2 2 2 2 2 4 5" xfId="15854"/>
    <cellStyle name="표준 4 2 2 2 2 2 4 5 2" xfId="32594"/>
    <cellStyle name="표준 4 2 2 2 2 2 4 5 3" xfId="49314"/>
    <cellStyle name="표준 4 2 2 2 2 2 4 6" xfId="19338"/>
    <cellStyle name="표준 4 2 2 2 2 2 4 7" xfId="35654"/>
    <cellStyle name="표준 4 2 2 2 2 2 5" xfId="3514"/>
    <cellStyle name="표준 4 2 2 2 2 2 5 2" xfId="6914"/>
    <cellStyle name="표준 4 2 2 2 2 2 5 2 2" xfId="23654"/>
    <cellStyle name="표준 4 2 2 2 2 2 5 2 3" xfId="40374"/>
    <cellStyle name="표준 4 2 2 2 2 2 5 3" xfId="10334"/>
    <cellStyle name="표준 4 2 2 2 2 2 5 3 2" xfId="27074"/>
    <cellStyle name="표준 4 2 2 2 2 2 5 3 3" xfId="43794"/>
    <cellStyle name="표준 4 2 2 2 2 2 5 4" xfId="13754"/>
    <cellStyle name="표준 4 2 2 2 2 2 5 4 2" xfId="30494"/>
    <cellStyle name="표준 4 2 2 2 2 2 5 4 3" xfId="47214"/>
    <cellStyle name="표준 4 2 2 2 2 2 5 5" xfId="17174"/>
    <cellStyle name="표준 4 2 2 2 2 2 5 5 2" xfId="33914"/>
    <cellStyle name="표준 4 2 2 2 2 2 5 5 3" xfId="50634"/>
    <cellStyle name="표준 4 2 2 2 2 2 5 6" xfId="20658"/>
    <cellStyle name="표준 4 2 2 2 2 2 5 7" xfId="36974"/>
    <cellStyle name="표준 4 2 2 2 2 2 6" xfId="4334"/>
    <cellStyle name="표준 4 2 2 2 2 2 6 2" xfId="7754"/>
    <cellStyle name="표준 4 2 2 2 2 2 6 2 2" xfId="24494"/>
    <cellStyle name="표준 4 2 2 2 2 2 6 2 3" xfId="41214"/>
    <cellStyle name="표준 4 2 2 2 2 2 6 3" xfId="11174"/>
    <cellStyle name="표준 4 2 2 2 2 2 6 3 2" xfId="27914"/>
    <cellStyle name="표준 4 2 2 2 2 2 6 3 3" xfId="44634"/>
    <cellStyle name="표준 4 2 2 2 2 2 6 4" xfId="14594"/>
    <cellStyle name="표준 4 2 2 2 2 2 6 4 2" xfId="31334"/>
    <cellStyle name="표준 4 2 2 2 2 2 6 4 3" xfId="48054"/>
    <cellStyle name="표준 4 2 2 2 2 2 6 5" xfId="18078"/>
    <cellStyle name="표준 4 2 2 2 2 2 6 6" xfId="37794"/>
    <cellStyle name="표준 4 2 2 2 2 2 7" xfId="3934"/>
    <cellStyle name="표준 4 2 2 2 2 2 7 2" xfId="21074"/>
    <cellStyle name="표준 4 2 2 2 2 2 7 3" xfId="37394"/>
    <cellStyle name="표준 4 2 2 2 2 2 8" xfId="7334"/>
    <cellStyle name="표준 4 2 2 2 2 2 8 2" xfId="24074"/>
    <cellStyle name="표준 4 2 2 2 2 2 8 3" xfId="40794"/>
    <cellStyle name="표준 4 2 2 2 2 2 9" xfId="10754"/>
    <cellStyle name="표준 4 2 2 2 2 2 9 2" xfId="27494"/>
    <cellStyle name="표준 4 2 2 2 2 2 9 3" xfId="44214"/>
    <cellStyle name="표준 4 2 2 2 2 3" xfId="1214"/>
    <cellStyle name="표준 4 2 2 2 2 3 2" xfId="2494"/>
    <cellStyle name="표준 4 2 2 2 2 3 2 2" xfId="5894"/>
    <cellStyle name="표준 4 2 2 2 2 3 2 2 2" xfId="22634"/>
    <cellStyle name="표준 4 2 2 2 2 3 2 2 3" xfId="39354"/>
    <cellStyle name="표준 4 2 2 2 2 3 2 3" xfId="9314"/>
    <cellStyle name="표준 4 2 2 2 2 3 2 3 2" xfId="26054"/>
    <cellStyle name="표준 4 2 2 2 2 3 2 3 3" xfId="42774"/>
    <cellStyle name="표준 4 2 2 2 2 3 2 4" xfId="12734"/>
    <cellStyle name="표준 4 2 2 2 2 3 2 4 2" xfId="29474"/>
    <cellStyle name="표준 4 2 2 2 2 3 2 4 3" xfId="46194"/>
    <cellStyle name="표준 4 2 2 2 2 3 2 5" xfId="16154"/>
    <cellStyle name="표준 4 2 2 2 2 3 2 5 2" xfId="32894"/>
    <cellStyle name="표준 4 2 2 2 2 3 2 5 3" xfId="49614"/>
    <cellStyle name="표준 4 2 2 2 2 3 2 6" xfId="19638"/>
    <cellStyle name="표준 4 2 2 2 2 3 2 7" xfId="35954"/>
    <cellStyle name="표준 4 2 2 2 2 3 3" xfId="4614"/>
    <cellStyle name="표준 4 2 2 2 2 3 3 2" xfId="21354"/>
    <cellStyle name="표준 4 2 2 2 2 3 3 3" xfId="38074"/>
    <cellStyle name="표준 4 2 2 2 2 3 4" xfId="8034"/>
    <cellStyle name="표준 4 2 2 2 2 3 4 2" xfId="24774"/>
    <cellStyle name="표준 4 2 2 2 2 3 4 3" xfId="41494"/>
    <cellStyle name="표준 4 2 2 2 2 3 5" xfId="11454"/>
    <cellStyle name="표준 4 2 2 2 2 3 5 2" xfId="28194"/>
    <cellStyle name="표준 4 2 2 2 2 3 5 3" xfId="44914"/>
    <cellStyle name="표준 4 2 2 2 2 3 6" xfId="14874"/>
    <cellStyle name="표준 4 2 2 2 2 3 6 2" xfId="31614"/>
    <cellStyle name="표준 4 2 2 2 2 3 6 3" xfId="48334"/>
    <cellStyle name="표준 4 2 2 2 2 3 7" xfId="18358"/>
    <cellStyle name="표준 4 2 2 2 2 3 8" xfId="34674"/>
    <cellStyle name="표준 4 2 2 2 2 4" xfId="1554"/>
    <cellStyle name="표준 4 2 2 2 2 4 2" xfId="2834"/>
    <cellStyle name="표준 4 2 2 2 2 4 2 2" xfId="6234"/>
    <cellStyle name="표준 4 2 2 2 2 4 2 2 2" xfId="22974"/>
    <cellStyle name="표준 4 2 2 2 2 4 2 2 3" xfId="39694"/>
    <cellStyle name="표준 4 2 2 2 2 4 2 3" xfId="9654"/>
    <cellStyle name="표준 4 2 2 2 2 4 2 3 2" xfId="26394"/>
    <cellStyle name="표준 4 2 2 2 2 4 2 3 3" xfId="43114"/>
    <cellStyle name="표준 4 2 2 2 2 4 2 4" xfId="13074"/>
    <cellStyle name="표준 4 2 2 2 2 4 2 4 2" xfId="29814"/>
    <cellStyle name="표준 4 2 2 2 2 4 2 4 3" xfId="46534"/>
    <cellStyle name="표준 4 2 2 2 2 4 2 5" xfId="16494"/>
    <cellStyle name="표준 4 2 2 2 2 4 2 5 2" xfId="33234"/>
    <cellStyle name="표준 4 2 2 2 2 4 2 5 3" xfId="49954"/>
    <cellStyle name="표준 4 2 2 2 2 4 2 6" xfId="19978"/>
    <cellStyle name="표준 4 2 2 2 2 4 2 7" xfId="36294"/>
    <cellStyle name="표준 4 2 2 2 2 4 3" xfId="4954"/>
    <cellStyle name="표준 4 2 2 2 2 4 3 2" xfId="21694"/>
    <cellStyle name="표준 4 2 2 2 2 4 3 3" xfId="38414"/>
    <cellStyle name="표준 4 2 2 2 2 4 4" xfId="8374"/>
    <cellStyle name="표준 4 2 2 2 2 4 4 2" xfId="25114"/>
    <cellStyle name="표준 4 2 2 2 2 4 4 3" xfId="41834"/>
    <cellStyle name="표준 4 2 2 2 2 4 5" xfId="11794"/>
    <cellStyle name="표준 4 2 2 2 2 4 5 2" xfId="28534"/>
    <cellStyle name="표준 4 2 2 2 2 4 5 3" xfId="45254"/>
    <cellStyle name="표준 4 2 2 2 2 4 6" xfId="15214"/>
    <cellStyle name="표준 4 2 2 2 2 4 6 2" xfId="31954"/>
    <cellStyle name="표준 4 2 2 2 2 4 6 3" xfId="48674"/>
    <cellStyle name="표준 4 2 2 2 2 4 7" xfId="18698"/>
    <cellStyle name="표준 4 2 2 2 2 4 8" xfId="35014"/>
    <cellStyle name="표준 4 2 2 2 2 5" xfId="1974"/>
    <cellStyle name="표준 4 2 2 2 2 5 2" xfId="5374"/>
    <cellStyle name="표준 4 2 2 2 2 5 2 2" xfId="22114"/>
    <cellStyle name="표준 4 2 2 2 2 5 2 3" xfId="38834"/>
    <cellStyle name="표준 4 2 2 2 2 5 3" xfId="8794"/>
    <cellStyle name="표준 4 2 2 2 2 5 3 2" xfId="25534"/>
    <cellStyle name="표준 4 2 2 2 2 5 3 3" xfId="42254"/>
    <cellStyle name="표준 4 2 2 2 2 5 4" xfId="12214"/>
    <cellStyle name="표준 4 2 2 2 2 5 4 2" xfId="28954"/>
    <cellStyle name="표준 4 2 2 2 2 5 4 3" xfId="45674"/>
    <cellStyle name="표준 4 2 2 2 2 5 5" xfId="15634"/>
    <cellStyle name="표준 4 2 2 2 2 5 5 2" xfId="32374"/>
    <cellStyle name="표준 4 2 2 2 2 5 5 3" xfId="49094"/>
    <cellStyle name="표준 4 2 2 2 2 5 6" xfId="19118"/>
    <cellStyle name="표준 4 2 2 2 2 5 7" xfId="35434"/>
    <cellStyle name="표준 4 2 2 2 2 6" xfId="3294"/>
    <cellStyle name="표준 4 2 2 2 2 6 2" xfId="6694"/>
    <cellStyle name="표준 4 2 2 2 2 6 2 2" xfId="23434"/>
    <cellStyle name="표준 4 2 2 2 2 6 2 3" xfId="40154"/>
    <cellStyle name="표준 4 2 2 2 2 6 3" xfId="10114"/>
    <cellStyle name="표준 4 2 2 2 2 6 3 2" xfId="26854"/>
    <cellStyle name="표준 4 2 2 2 2 6 3 3" xfId="43574"/>
    <cellStyle name="표준 4 2 2 2 2 6 4" xfId="13534"/>
    <cellStyle name="표준 4 2 2 2 2 6 4 2" xfId="30274"/>
    <cellStyle name="표준 4 2 2 2 2 6 4 3" xfId="46994"/>
    <cellStyle name="표준 4 2 2 2 2 6 5" xfId="16954"/>
    <cellStyle name="표준 4 2 2 2 2 6 5 2" xfId="33694"/>
    <cellStyle name="표준 4 2 2 2 2 6 5 3" xfId="50414"/>
    <cellStyle name="표준 4 2 2 2 2 6 6" xfId="20438"/>
    <cellStyle name="표준 4 2 2 2 2 6 7" xfId="36754"/>
    <cellStyle name="표준 4 2 2 2 2 7" xfId="4114"/>
    <cellStyle name="표준 4 2 2 2 2 7 2" xfId="7534"/>
    <cellStyle name="표준 4 2 2 2 2 7 2 2" xfId="24274"/>
    <cellStyle name="표준 4 2 2 2 2 7 2 3" xfId="40994"/>
    <cellStyle name="표준 4 2 2 2 2 7 3" xfId="10954"/>
    <cellStyle name="표준 4 2 2 2 2 7 3 2" xfId="27694"/>
    <cellStyle name="표준 4 2 2 2 2 7 3 3" xfId="44414"/>
    <cellStyle name="표준 4 2 2 2 2 7 4" xfId="14374"/>
    <cellStyle name="표준 4 2 2 2 2 7 4 2" xfId="31114"/>
    <cellStyle name="표준 4 2 2 2 2 7 4 3" xfId="47834"/>
    <cellStyle name="표준 4 2 2 2 2 7 5" xfId="17858"/>
    <cellStyle name="표준 4 2 2 2 2 7 6" xfId="37574"/>
    <cellStyle name="표준 4 2 2 2 2 8" xfId="3714"/>
    <cellStyle name="표준 4 2 2 2 2 8 2" xfId="20854"/>
    <cellStyle name="표준 4 2 2 2 2 8 3" xfId="37174"/>
    <cellStyle name="표준 4 2 2 2 2 9" xfId="7114"/>
    <cellStyle name="표준 4 2 2 2 2 9 2" xfId="23854"/>
    <cellStyle name="표준 4 2 2 2 2 9 3" xfId="40574"/>
    <cellStyle name="표준 4 2 2 2 3" xfId="727"/>
    <cellStyle name="표준 4 2 2 2 3 10" xfId="10574"/>
    <cellStyle name="표준 4 2 2 2 3 10 2" xfId="27314"/>
    <cellStyle name="표준 4 2 2 2 3 10 3" xfId="44034"/>
    <cellStyle name="표준 4 2 2 2 3 11" xfId="13994"/>
    <cellStyle name="표준 4 2 2 2 3 11 2" xfId="30734"/>
    <cellStyle name="표준 4 2 2 2 3 11 3" xfId="47454"/>
    <cellStyle name="표준 4 2 2 2 3 12" xfId="17478"/>
    <cellStyle name="표준 4 2 2 2 3 13" xfId="34214"/>
    <cellStyle name="표준 4 2 2 2 3 2" xfId="947"/>
    <cellStyle name="표준 4 2 2 2 3 2 10" xfId="14214"/>
    <cellStyle name="표준 4 2 2 2 3 2 10 2" xfId="30954"/>
    <cellStyle name="표준 4 2 2 2 3 2 10 3" xfId="47674"/>
    <cellStyle name="표준 4 2 2 2 3 2 11" xfId="17698"/>
    <cellStyle name="표준 4 2 2 2 3 2 12" xfId="34434"/>
    <cellStyle name="표준 4 2 2 2 3 2 2" xfId="1414"/>
    <cellStyle name="표준 4 2 2 2 3 2 2 2" xfId="2694"/>
    <cellStyle name="표준 4 2 2 2 3 2 2 2 2" xfId="6094"/>
    <cellStyle name="표준 4 2 2 2 3 2 2 2 2 2" xfId="22834"/>
    <cellStyle name="표준 4 2 2 2 3 2 2 2 2 3" xfId="39554"/>
    <cellStyle name="표준 4 2 2 2 3 2 2 2 3" xfId="9514"/>
    <cellStyle name="표준 4 2 2 2 3 2 2 2 3 2" xfId="26254"/>
    <cellStyle name="표준 4 2 2 2 3 2 2 2 3 3" xfId="42974"/>
    <cellStyle name="표준 4 2 2 2 3 2 2 2 4" xfId="12934"/>
    <cellStyle name="표준 4 2 2 2 3 2 2 2 4 2" xfId="29674"/>
    <cellStyle name="표준 4 2 2 2 3 2 2 2 4 3" xfId="46394"/>
    <cellStyle name="표준 4 2 2 2 3 2 2 2 5" xfId="16354"/>
    <cellStyle name="표준 4 2 2 2 3 2 2 2 5 2" xfId="33094"/>
    <cellStyle name="표준 4 2 2 2 3 2 2 2 5 3" xfId="49814"/>
    <cellStyle name="표준 4 2 2 2 3 2 2 2 6" xfId="19838"/>
    <cellStyle name="표준 4 2 2 2 3 2 2 2 7" xfId="36154"/>
    <cellStyle name="표준 4 2 2 2 3 2 2 3" xfId="4814"/>
    <cellStyle name="표준 4 2 2 2 3 2 2 3 2" xfId="21554"/>
    <cellStyle name="표준 4 2 2 2 3 2 2 3 3" xfId="38274"/>
    <cellStyle name="표준 4 2 2 2 3 2 2 4" xfId="8234"/>
    <cellStyle name="표준 4 2 2 2 3 2 2 4 2" xfId="24974"/>
    <cellStyle name="표준 4 2 2 2 3 2 2 4 3" xfId="41694"/>
    <cellStyle name="표준 4 2 2 2 3 2 2 5" xfId="11654"/>
    <cellStyle name="표준 4 2 2 2 3 2 2 5 2" xfId="28394"/>
    <cellStyle name="표준 4 2 2 2 3 2 2 5 3" xfId="45114"/>
    <cellStyle name="표준 4 2 2 2 3 2 2 6" xfId="15074"/>
    <cellStyle name="표준 4 2 2 2 3 2 2 6 2" xfId="31814"/>
    <cellStyle name="표준 4 2 2 2 3 2 2 6 3" xfId="48534"/>
    <cellStyle name="표준 4 2 2 2 3 2 2 7" xfId="18558"/>
    <cellStyle name="표준 4 2 2 2 3 2 2 8" xfId="34874"/>
    <cellStyle name="표준 4 2 2 2 3 2 3" xfId="1814"/>
    <cellStyle name="표준 4 2 2 2 3 2 3 2" xfId="3094"/>
    <cellStyle name="표준 4 2 2 2 3 2 3 2 2" xfId="6494"/>
    <cellStyle name="표준 4 2 2 2 3 2 3 2 2 2" xfId="23234"/>
    <cellStyle name="표준 4 2 2 2 3 2 3 2 2 3" xfId="39954"/>
    <cellStyle name="표준 4 2 2 2 3 2 3 2 3" xfId="9914"/>
    <cellStyle name="표준 4 2 2 2 3 2 3 2 3 2" xfId="26654"/>
    <cellStyle name="표준 4 2 2 2 3 2 3 2 3 3" xfId="43374"/>
    <cellStyle name="표준 4 2 2 2 3 2 3 2 4" xfId="13334"/>
    <cellStyle name="표준 4 2 2 2 3 2 3 2 4 2" xfId="30074"/>
    <cellStyle name="표준 4 2 2 2 3 2 3 2 4 3" xfId="46794"/>
    <cellStyle name="표준 4 2 2 2 3 2 3 2 5" xfId="16754"/>
    <cellStyle name="표준 4 2 2 2 3 2 3 2 5 2" xfId="33494"/>
    <cellStyle name="표준 4 2 2 2 3 2 3 2 5 3" xfId="50214"/>
    <cellStyle name="표준 4 2 2 2 3 2 3 2 6" xfId="20238"/>
    <cellStyle name="표준 4 2 2 2 3 2 3 2 7" xfId="36554"/>
    <cellStyle name="표준 4 2 2 2 3 2 3 3" xfId="5214"/>
    <cellStyle name="표준 4 2 2 2 3 2 3 3 2" xfId="21954"/>
    <cellStyle name="표준 4 2 2 2 3 2 3 3 3" xfId="38674"/>
    <cellStyle name="표준 4 2 2 2 3 2 3 4" xfId="8634"/>
    <cellStyle name="표준 4 2 2 2 3 2 3 4 2" xfId="25374"/>
    <cellStyle name="표준 4 2 2 2 3 2 3 4 3" xfId="42094"/>
    <cellStyle name="표준 4 2 2 2 3 2 3 5" xfId="12054"/>
    <cellStyle name="표준 4 2 2 2 3 2 3 5 2" xfId="28794"/>
    <cellStyle name="표준 4 2 2 2 3 2 3 5 3" xfId="45514"/>
    <cellStyle name="표준 4 2 2 2 3 2 3 6" xfId="15474"/>
    <cellStyle name="표준 4 2 2 2 3 2 3 6 2" xfId="32214"/>
    <cellStyle name="표준 4 2 2 2 3 2 3 6 3" xfId="48934"/>
    <cellStyle name="표준 4 2 2 2 3 2 3 7" xfId="18958"/>
    <cellStyle name="표준 4 2 2 2 3 2 3 8" xfId="35274"/>
    <cellStyle name="표준 4 2 2 2 3 2 4" xfId="2234"/>
    <cellStyle name="표준 4 2 2 2 3 2 4 2" xfId="5634"/>
    <cellStyle name="표준 4 2 2 2 3 2 4 2 2" xfId="22374"/>
    <cellStyle name="표준 4 2 2 2 3 2 4 2 3" xfId="39094"/>
    <cellStyle name="표준 4 2 2 2 3 2 4 3" xfId="9054"/>
    <cellStyle name="표준 4 2 2 2 3 2 4 3 2" xfId="25794"/>
    <cellStyle name="표준 4 2 2 2 3 2 4 3 3" xfId="42514"/>
    <cellStyle name="표준 4 2 2 2 3 2 4 4" xfId="12474"/>
    <cellStyle name="표준 4 2 2 2 3 2 4 4 2" xfId="29214"/>
    <cellStyle name="표준 4 2 2 2 3 2 4 4 3" xfId="45934"/>
    <cellStyle name="표준 4 2 2 2 3 2 4 5" xfId="15894"/>
    <cellStyle name="표준 4 2 2 2 3 2 4 5 2" xfId="32634"/>
    <cellStyle name="표준 4 2 2 2 3 2 4 5 3" xfId="49354"/>
    <cellStyle name="표준 4 2 2 2 3 2 4 6" xfId="19378"/>
    <cellStyle name="표준 4 2 2 2 3 2 4 7" xfId="35694"/>
    <cellStyle name="표준 4 2 2 2 3 2 5" xfId="3554"/>
    <cellStyle name="표준 4 2 2 2 3 2 5 2" xfId="6954"/>
    <cellStyle name="표준 4 2 2 2 3 2 5 2 2" xfId="23694"/>
    <cellStyle name="표준 4 2 2 2 3 2 5 2 3" xfId="40414"/>
    <cellStyle name="표준 4 2 2 2 3 2 5 3" xfId="10374"/>
    <cellStyle name="표준 4 2 2 2 3 2 5 3 2" xfId="27114"/>
    <cellStyle name="표준 4 2 2 2 3 2 5 3 3" xfId="43834"/>
    <cellStyle name="표준 4 2 2 2 3 2 5 4" xfId="13794"/>
    <cellStyle name="표준 4 2 2 2 3 2 5 4 2" xfId="30534"/>
    <cellStyle name="표준 4 2 2 2 3 2 5 4 3" xfId="47254"/>
    <cellStyle name="표준 4 2 2 2 3 2 5 5" xfId="17214"/>
    <cellStyle name="표준 4 2 2 2 3 2 5 5 2" xfId="33954"/>
    <cellStyle name="표준 4 2 2 2 3 2 5 5 3" xfId="50674"/>
    <cellStyle name="표준 4 2 2 2 3 2 5 6" xfId="20698"/>
    <cellStyle name="표준 4 2 2 2 3 2 5 7" xfId="37014"/>
    <cellStyle name="표준 4 2 2 2 3 2 6" xfId="4374"/>
    <cellStyle name="표준 4 2 2 2 3 2 6 2" xfId="7794"/>
    <cellStyle name="표준 4 2 2 2 3 2 6 2 2" xfId="24534"/>
    <cellStyle name="표준 4 2 2 2 3 2 6 2 3" xfId="41254"/>
    <cellStyle name="표준 4 2 2 2 3 2 6 3" xfId="11214"/>
    <cellStyle name="표준 4 2 2 2 3 2 6 3 2" xfId="27954"/>
    <cellStyle name="표준 4 2 2 2 3 2 6 3 3" xfId="44674"/>
    <cellStyle name="표준 4 2 2 2 3 2 6 4" xfId="14634"/>
    <cellStyle name="표준 4 2 2 2 3 2 6 4 2" xfId="31374"/>
    <cellStyle name="표준 4 2 2 2 3 2 6 4 3" xfId="48094"/>
    <cellStyle name="표준 4 2 2 2 3 2 6 5" xfId="18118"/>
    <cellStyle name="표준 4 2 2 2 3 2 6 6" xfId="37834"/>
    <cellStyle name="표준 4 2 2 2 3 2 7" xfId="3974"/>
    <cellStyle name="표준 4 2 2 2 3 2 7 2" xfId="21114"/>
    <cellStyle name="표준 4 2 2 2 3 2 7 3" xfId="37434"/>
    <cellStyle name="표준 4 2 2 2 3 2 8" xfId="7374"/>
    <cellStyle name="표준 4 2 2 2 3 2 8 2" xfId="24114"/>
    <cellStyle name="표준 4 2 2 2 3 2 8 3" xfId="40834"/>
    <cellStyle name="표준 4 2 2 2 3 2 9" xfId="10794"/>
    <cellStyle name="표준 4 2 2 2 3 2 9 2" xfId="27534"/>
    <cellStyle name="표준 4 2 2 2 3 2 9 3" xfId="44254"/>
    <cellStyle name="표준 4 2 2 2 3 3" xfId="1254"/>
    <cellStyle name="표준 4 2 2 2 3 3 2" xfId="2534"/>
    <cellStyle name="표준 4 2 2 2 3 3 2 2" xfId="5934"/>
    <cellStyle name="표준 4 2 2 2 3 3 2 2 2" xfId="22674"/>
    <cellStyle name="표준 4 2 2 2 3 3 2 2 3" xfId="39394"/>
    <cellStyle name="표준 4 2 2 2 3 3 2 3" xfId="9354"/>
    <cellStyle name="표준 4 2 2 2 3 3 2 3 2" xfId="26094"/>
    <cellStyle name="표준 4 2 2 2 3 3 2 3 3" xfId="42814"/>
    <cellStyle name="표준 4 2 2 2 3 3 2 4" xfId="12774"/>
    <cellStyle name="표준 4 2 2 2 3 3 2 4 2" xfId="29514"/>
    <cellStyle name="표준 4 2 2 2 3 3 2 4 3" xfId="46234"/>
    <cellStyle name="표준 4 2 2 2 3 3 2 5" xfId="16194"/>
    <cellStyle name="표준 4 2 2 2 3 3 2 5 2" xfId="32934"/>
    <cellStyle name="표준 4 2 2 2 3 3 2 5 3" xfId="49654"/>
    <cellStyle name="표준 4 2 2 2 3 3 2 6" xfId="19678"/>
    <cellStyle name="표준 4 2 2 2 3 3 2 7" xfId="35994"/>
    <cellStyle name="표준 4 2 2 2 3 3 3" xfId="4654"/>
    <cellStyle name="표준 4 2 2 2 3 3 3 2" xfId="21394"/>
    <cellStyle name="표준 4 2 2 2 3 3 3 3" xfId="38114"/>
    <cellStyle name="표준 4 2 2 2 3 3 4" xfId="8074"/>
    <cellStyle name="표준 4 2 2 2 3 3 4 2" xfId="24814"/>
    <cellStyle name="표준 4 2 2 2 3 3 4 3" xfId="41534"/>
    <cellStyle name="표준 4 2 2 2 3 3 5" xfId="11494"/>
    <cellStyle name="표준 4 2 2 2 3 3 5 2" xfId="28234"/>
    <cellStyle name="표준 4 2 2 2 3 3 5 3" xfId="44954"/>
    <cellStyle name="표준 4 2 2 2 3 3 6" xfId="14914"/>
    <cellStyle name="표준 4 2 2 2 3 3 6 2" xfId="31654"/>
    <cellStyle name="표준 4 2 2 2 3 3 6 3" xfId="48374"/>
    <cellStyle name="표준 4 2 2 2 3 3 7" xfId="18398"/>
    <cellStyle name="표준 4 2 2 2 3 3 8" xfId="34714"/>
    <cellStyle name="표준 4 2 2 2 3 4" xfId="1594"/>
    <cellStyle name="표준 4 2 2 2 3 4 2" xfId="2874"/>
    <cellStyle name="표준 4 2 2 2 3 4 2 2" xfId="6274"/>
    <cellStyle name="표준 4 2 2 2 3 4 2 2 2" xfId="23014"/>
    <cellStyle name="표준 4 2 2 2 3 4 2 2 3" xfId="39734"/>
    <cellStyle name="표준 4 2 2 2 3 4 2 3" xfId="9694"/>
    <cellStyle name="표준 4 2 2 2 3 4 2 3 2" xfId="26434"/>
    <cellStyle name="표준 4 2 2 2 3 4 2 3 3" xfId="43154"/>
    <cellStyle name="표준 4 2 2 2 3 4 2 4" xfId="13114"/>
    <cellStyle name="표준 4 2 2 2 3 4 2 4 2" xfId="29854"/>
    <cellStyle name="표준 4 2 2 2 3 4 2 4 3" xfId="46574"/>
    <cellStyle name="표준 4 2 2 2 3 4 2 5" xfId="16534"/>
    <cellStyle name="표준 4 2 2 2 3 4 2 5 2" xfId="33274"/>
    <cellStyle name="표준 4 2 2 2 3 4 2 5 3" xfId="49994"/>
    <cellStyle name="표준 4 2 2 2 3 4 2 6" xfId="20018"/>
    <cellStyle name="표준 4 2 2 2 3 4 2 7" xfId="36334"/>
    <cellStyle name="표준 4 2 2 2 3 4 3" xfId="4994"/>
    <cellStyle name="표준 4 2 2 2 3 4 3 2" xfId="21734"/>
    <cellStyle name="표준 4 2 2 2 3 4 3 3" xfId="38454"/>
    <cellStyle name="표준 4 2 2 2 3 4 4" xfId="8414"/>
    <cellStyle name="표준 4 2 2 2 3 4 4 2" xfId="25154"/>
    <cellStyle name="표준 4 2 2 2 3 4 4 3" xfId="41874"/>
    <cellStyle name="표준 4 2 2 2 3 4 5" xfId="11834"/>
    <cellStyle name="표준 4 2 2 2 3 4 5 2" xfId="28574"/>
    <cellStyle name="표준 4 2 2 2 3 4 5 3" xfId="45294"/>
    <cellStyle name="표준 4 2 2 2 3 4 6" xfId="15254"/>
    <cellStyle name="표준 4 2 2 2 3 4 6 2" xfId="31994"/>
    <cellStyle name="표준 4 2 2 2 3 4 6 3" xfId="48714"/>
    <cellStyle name="표준 4 2 2 2 3 4 7" xfId="18738"/>
    <cellStyle name="표준 4 2 2 2 3 4 8" xfId="35054"/>
    <cellStyle name="표준 4 2 2 2 3 5" xfId="2014"/>
    <cellStyle name="표준 4 2 2 2 3 5 2" xfId="5414"/>
    <cellStyle name="표준 4 2 2 2 3 5 2 2" xfId="22154"/>
    <cellStyle name="표준 4 2 2 2 3 5 2 3" xfId="38874"/>
    <cellStyle name="표준 4 2 2 2 3 5 3" xfId="8834"/>
    <cellStyle name="표준 4 2 2 2 3 5 3 2" xfId="25574"/>
    <cellStyle name="표준 4 2 2 2 3 5 3 3" xfId="42294"/>
    <cellStyle name="표준 4 2 2 2 3 5 4" xfId="12254"/>
    <cellStyle name="표준 4 2 2 2 3 5 4 2" xfId="28994"/>
    <cellStyle name="표준 4 2 2 2 3 5 4 3" xfId="45714"/>
    <cellStyle name="표준 4 2 2 2 3 5 5" xfId="15674"/>
    <cellStyle name="표준 4 2 2 2 3 5 5 2" xfId="32414"/>
    <cellStyle name="표준 4 2 2 2 3 5 5 3" xfId="49134"/>
    <cellStyle name="표준 4 2 2 2 3 5 6" xfId="19158"/>
    <cellStyle name="표준 4 2 2 2 3 5 7" xfId="35474"/>
    <cellStyle name="표준 4 2 2 2 3 6" xfId="3334"/>
    <cellStyle name="표준 4 2 2 2 3 6 2" xfId="6734"/>
    <cellStyle name="표준 4 2 2 2 3 6 2 2" xfId="23474"/>
    <cellStyle name="표준 4 2 2 2 3 6 2 3" xfId="40194"/>
    <cellStyle name="표준 4 2 2 2 3 6 3" xfId="10154"/>
    <cellStyle name="표준 4 2 2 2 3 6 3 2" xfId="26894"/>
    <cellStyle name="표준 4 2 2 2 3 6 3 3" xfId="43614"/>
    <cellStyle name="표준 4 2 2 2 3 6 4" xfId="13574"/>
    <cellStyle name="표준 4 2 2 2 3 6 4 2" xfId="30314"/>
    <cellStyle name="표준 4 2 2 2 3 6 4 3" xfId="47034"/>
    <cellStyle name="표준 4 2 2 2 3 6 5" xfId="16994"/>
    <cellStyle name="표준 4 2 2 2 3 6 5 2" xfId="33734"/>
    <cellStyle name="표준 4 2 2 2 3 6 5 3" xfId="50454"/>
    <cellStyle name="표준 4 2 2 2 3 6 6" xfId="20478"/>
    <cellStyle name="표준 4 2 2 2 3 6 7" xfId="36794"/>
    <cellStyle name="표준 4 2 2 2 3 7" xfId="4154"/>
    <cellStyle name="표준 4 2 2 2 3 7 2" xfId="7574"/>
    <cellStyle name="표준 4 2 2 2 3 7 2 2" xfId="24314"/>
    <cellStyle name="표준 4 2 2 2 3 7 2 3" xfId="41034"/>
    <cellStyle name="표준 4 2 2 2 3 7 3" xfId="10994"/>
    <cellStyle name="표준 4 2 2 2 3 7 3 2" xfId="27734"/>
    <cellStyle name="표준 4 2 2 2 3 7 3 3" xfId="44454"/>
    <cellStyle name="표준 4 2 2 2 3 7 4" xfId="14414"/>
    <cellStyle name="표준 4 2 2 2 3 7 4 2" xfId="31154"/>
    <cellStyle name="표준 4 2 2 2 3 7 4 3" xfId="47874"/>
    <cellStyle name="표준 4 2 2 2 3 7 5" xfId="17898"/>
    <cellStyle name="표준 4 2 2 2 3 7 6" xfId="37614"/>
    <cellStyle name="표준 4 2 2 2 3 8" xfId="3754"/>
    <cellStyle name="표준 4 2 2 2 3 8 2" xfId="20894"/>
    <cellStyle name="표준 4 2 2 2 3 8 3" xfId="37214"/>
    <cellStyle name="표준 4 2 2 2 3 9" xfId="7154"/>
    <cellStyle name="표준 4 2 2 2 3 9 2" xfId="23894"/>
    <cellStyle name="표준 4 2 2 2 3 9 3" xfId="40614"/>
    <cellStyle name="표준 4 2 2 2 4" xfId="807"/>
    <cellStyle name="표준 4 2 2 2 4 10" xfId="14074"/>
    <cellStyle name="표준 4 2 2 2 4 10 2" xfId="30814"/>
    <cellStyle name="표준 4 2 2 2 4 10 3" xfId="47534"/>
    <cellStyle name="표준 4 2 2 2 4 11" xfId="17558"/>
    <cellStyle name="표준 4 2 2 2 4 12" xfId="34294"/>
    <cellStyle name="표준 4 2 2 2 4 2" xfId="1114"/>
    <cellStyle name="표준 4 2 2 2 4 2 2" xfId="2394"/>
    <cellStyle name="표준 4 2 2 2 4 2 2 2" xfId="5794"/>
    <cellStyle name="표준 4 2 2 2 4 2 2 2 2" xfId="22534"/>
    <cellStyle name="표준 4 2 2 2 4 2 2 2 3" xfId="39254"/>
    <cellStyle name="표준 4 2 2 2 4 2 2 3" xfId="9214"/>
    <cellStyle name="표준 4 2 2 2 4 2 2 3 2" xfId="25954"/>
    <cellStyle name="표준 4 2 2 2 4 2 2 3 3" xfId="42674"/>
    <cellStyle name="표준 4 2 2 2 4 2 2 4" xfId="12634"/>
    <cellStyle name="표준 4 2 2 2 4 2 2 4 2" xfId="29374"/>
    <cellStyle name="표준 4 2 2 2 4 2 2 4 3" xfId="46094"/>
    <cellStyle name="표준 4 2 2 2 4 2 2 5" xfId="16054"/>
    <cellStyle name="표준 4 2 2 2 4 2 2 5 2" xfId="32794"/>
    <cellStyle name="표준 4 2 2 2 4 2 2 5 3" xfId="49514"/>
    <cellStyle name="표준 4 2 2 2 4 2 2 6" xfId="19538"/>
    <cellStyle name="표준 4 2 2 2 4 2 2 7" xfId="35854"/>
    <cellStyle name="표준 4 2 2 2 4 2 3" xfId="4514"/>
    <cellStyle name="표준 4 2 2 2 4 2 3 2" xfId="21254"/>
    <cellStyle name="표준 4 2 2 2 4 2 3 3" xfId="37974"/>
    <cellStyle name="표준 4 2 2 2 4 2 4" xfId="7934"/>
    <cellStyle name="표준 4 2 2 2 4 2 4 2" xfId="24674"/>
    <cellStyle name="표준 4 2 2 2 4 2 4 3" xfId="41394"/>
    <cellStyle name="표준 4 2 2 2 4 2 5" xfId="11354"/>
    <cellStyle name="표준 4 2 2 2 4 2 5 2" xfId="28094"/>
    <cellStyle name="표준 4 2 2 2 4 2 5 3" xfId="44814"/>
    <cellStyle name="표준 4 2 2 2 4 2 6" xfId="14774"/>
    <cellStyle name="표준 4 2 2 2 4 2 6 2" xfId="31514"/>
    <cellStyle name="표준 4 2 2 2 4 2 6 3" xfId="48234"/>
    <cellStyle name="표준 4 2 2 2 4 2 7" xfId="18258"/>
    <cellStyle name="표준 4 2 2 2 4 2 8" xfId="34574"/>
    <cellStyle name="표준 4 2 2 2 4 3" xfId="1674"/>
    <cellStyle name="표준 4 2 2 2 4 3 2" xfId="2954"/>
    <cellStyle name="표준 4 2 2 2 4 3 2 2" xfId="6354"/>
    <cellStyle name="표준 4 2 2 2 4 3 2 2 2" xfId="23094"/>
    <cellStyle name="표준 4 2 2 2 4 3 2 2 3" xfId="39814"/>
    <cellStyle name="표준 4 2 2 2 4 3 2 3" xfId="9774"/>
    <cellStyle name="표준 4 2 2 2 4 3 2 3 2" xfId="26514"/>
    <cellStyle name="표준 4 2 2 2 4 3 2 3 3" xfId="43234"/>
    <cellStyle name="표준 4 2 2 2 4 3 2 4" xfId="13194"/>
    <cellStyle name="표준 4 2 2 2 4 3 2 4 2" xfId="29934"/>
    <cellStyle name="표준 4 2 2 2 4 3 2 4 3" xfId="46654"/>
    <cellStyle name="표준 4 2 2 2 4 3 2 5" xfId="16614"/>
    <cellStyle name="표준 4 2 2 2 4 3 2 5 2" xfId="33354"/>
    <cellStyle name="표준 4 2 2 2 4 3 2 5 3" xfId="50074"/>
    <cellStyle name="표준 4 2 2 2 4 3 2 6" xfId="20098"/>
    <cellStyle name="표준 4 2 2 2 4 3 2 7" xfId="36414"/>
    <cellStyle name="표준 4 2 2 2 4 3 3" xfId="5074"/>
    <cellStyle name="표준 4 2 2 2 4 3 3 2" xfId="21814"/>
    <cellStyle name="표준 4 2 2 2 4 3 3 3" xfId="38534"/>
    <cellStyle name="표준 4 2 2 2 4 3 4" xfId="8494"/>
    <cellStyle name="표준 4 2 2 2 4 3 4 2" xfId="25234"/>
    <cellStyle name="표준 4 2 2 2 4 3 4 3" xfId="41954"/>
    <cellStyle name="표준 4 2 2 2 4 3 5" xfId="11914"/>
    <cellStyle name="표준 4 2 2 2 4 3 5 2" xfId="28654"/>
    <cellStyle name="표준 4 2 2 2 4 3 5 3" xfId="45374"/>
    <cellStyle name="표준 4 2 2 2 4 3 6" xfId="15334"/>
    <cellStyle name="표준 4 2 2 2 4 3 6 2" xfId="32074"/>
    <cellStyle name="표준 4 2 2 2 4 3 6 3" xfId="48794"/>
    <cellStyle name="표준 4 2 2 2 4 3 7" xfId="18818"/>
    <cellStyle name="표준 4 2 2 2 4 3 8" xfId="35134"/>
    <cellStyle name="표준 4 2 2 2 4 4" xfId="2094"/>
    <cellStyle name="표준 4 2 2 2 4 4 2" xfId="5494"/>
    <cellStyle name="표준 4 2 2 2 4 4 2 2" xfId="22234"/>
    <cellStyle name="표준 4 2 2 2 4 4 2 3" xfId="38954"/>
    <cellStyle name="표준 4 2 2 2 4 4 3" xfId="8914"/>
    <cellStyle name="표준 4 2 2 2 4 4 3 2" xfId="25654"/>
    <cellStyle name="표준 4 2 2 2 4 4 3 3" xfId="42374"/>
    <cellStyle name="표준 4 2 2 2 4 4 4" xfId="12334"/>
    <cellStyle name="표준 4 2 2 2 4 4 4 2" xfId="29074"/>
    <cellStyle name="표준 4 2 2 2 4 4 4 3" xfId="45794"/>
    <cellStyle name="표준 4 2 2 2 4 4 5" xfId="15754"/>
    <cellStyle name="표준 4 2 2 2 4 4 5 2" xfId="32494"/>
    <cellStyle name="표준 4 2 2 2 4 4 5 3" xfId="49214"/>
    <cellStyle name="표준 4 2 2 2 4 4 6" xfId="19238"/>
    <cellStyle name="표준 4 2 2 2 4 4 7" xfId="35554"/>
    <cellStyle name="표준 4 2 2 2 4 5" xfId="3414"/>
    <cellStyle name="표준 4 2 2 2 4 5 2" xfId="6814"/>
    <cellStyle name="표준 4 2 2 2 4 5 2 2" xfId="23554"/>
    <cellStyle name="표준 4 2 2 2 4 5 2 3" xfId="40274"/>
    <cellStyle name="표준 4 2 2 2 4 5 3" xfId="10234"/>
    <cellStyle name="표준 4 2 2 2 4 5 3 2" xfId="26974"/>
    <cellStyle name="표준 4 2 2 2 4 5 3 3" xfId="43694"/>
    <cellStyle name="표준 4 2 2 2 4 5 4" xfId="13654"/>
    <cellStyle name="표준 4 2 2 2 4 5 4 2" xfId="30394"/>
    <cellStyle name="표준 4 2 2 2 4 5 4 3" xfId="47114"/>
    <cellStyle name="표준 4 2 2 2 4 5 5" xfId="17074"/>
    <cellStyle name="표준 4 2 2 2 4 5 5 2" xfId="33814"/>
    <cellStyle name="표준 4 2 2 2 4 5 5 3" xfId="50534"/>
    <cellStyle name="표준 4 2 2 2 4 5 6" xfId="20558"/>
    <cellStyle name="표준 4 2 2 2 4 5 7" xfId="36874"/>
    <cellStyle name="표준 4 2 2 2 4 6" xfId="4234"/>
    <cellStyle name="표준 4 2 2 2 4 6 2" xfId="7654"/>
    <cellStyle name="표준 4 2 2 2 4 6 2 2" xfId="24394"/>
    <cellStyle name="표준 4 2 2 2 4 6 2 3" xfId="41114"/>
    <cellStyle name="표준 4 2 2 2 4 6 3" xfId="11074"/>
    <cellStyle name="표준 4 2 2 2 4 6 3 2" xfId="27814"/>
    <cellStyle name="표준 4 2 2 2 4 6 3 3" xfId="44534"/>
    <cellStyle name="표준 4 2 2 2 4 6 4" xfId="14494"/>
    <cellStyle name="표준 4 2 2 2 4 6 4 2" xfId="31234"/>
    <cellStyle name="표준 4 2 2 2 4 6 4 3" xfId="47954"/>
    <cellStyle name="표준 4 2 2 2 4 6 5" xfId="17978"/>
    <cellStyle name="표준 4 2 2 2 4 6 6" xfId="37694"/>
    <cellStyle name="표준 4 2 2 2 4 7" xfId="3834"/>
    <cellStyle name="표준 4 2 2 2 4 7 2" xfId="20974"/>
    <cellStyle name="표준 4 2 2 2 4 7 3" xfId="37294"/>
    <cellStyle name="표준 4 2 2 2 4 8" xfId="7234"/>
    <cellStyle name="표준 4 2 2 2 4 8 2" xfId="23974"/>
    <cellStyle name="표준 4 2 2 2 4 8 3" xfId="40694"/>
    <cellStyle name="표준 4 2 2 2 4 9" xfId="10654"/>
    <cellStyle name="표준 4 2 2 2 4 9 2" xfId="27394"/>
    <cellStyle name="표준 4 2 2 2 4 9 3" xfId="44114"/>
    <cellStyle name="표준 4 2 2 2 5" xfId="767"/>
    <cellStyle name="표준 4 2 2 2 5 10" xfId="14034"/>
    <cellStyle name="표준 4 2 2 2 5 10 2" xfId="30774"/>
    <cellStyle name="표준 4 2 2 2 5 10 3" xfId="47494"/>
    <cellStyle name="표준 4 2 2 2 5 11" xfId="17518"/>
    <cellStyle name="표준 4 2 2 2 5 12" xfId="34254"/>
    <cellStyle name="표준 4 2 2 2 5 2" xfId="1074"/>
    <cellStyle name="표준 4 2 2 2 5 2 2" xfId="2354"/>
    <cellStyle name="표준 4 2 2 2 5 2 2 2" xfId="5754"/>
    <cellStyle name="표준 4 2 2 2 5 2 2 2 2" xfId="22494"/>
    <cellStyle name="표준 4 2 2 2 5 2 2 2 3" xfId="39214"/>
    <cellStyle name="표준 4 2 2 2 5 2 2 3" xfId="9174"/>
    <cellStyle name="표준 4 2 2 2 5 2 2 3 2" xfId="25914"/>
    <cellStyle name="표준 4 2 2 2 5 2 2 3 3" xfId="42634"/>
    <cellStyle name="표준 4 2 2 2 5 2 2 4" xfId="12594"/>
    <cellStyle name="표준 4 2 2 2 5 2 2 4 2" xfId="29334"/>
    <cellStyle name="표준 4 2 2 2 5 2 2 4 3" xfId="46054"/>
    <cellStyle name="표준 4 2 2 2 5 2 2 5" xfId="16014"/>
    <cellStyle name="표준 4 2 2 2 5 2 2 5 2" xfId="32754"/>
    <cellStyle name="표준 4 2 2 2 5 2 2 5 3" xfId="49474"/>
    <cellStyle name="표준 4 2 2 2 5 2 2 6" xfId="19498"/>
    <cellStyle name="표준 4 2 2 2 5 2 2 7" xfId="35814"/>
    <cellStyle name="표준 4 2 2 2 5 2 3" xfId="4474"/>
    <cellStyle name="표준 4 2 2 2 5 2 3 2" xfId="21214"/>
    <cellStyle name="표준 4 2 2 2 5 2 3 3" xfId="37934"/>
    <cellStyle name="표준 4 2 2 2 5 2 4" xfId="7894"/>
    <cellStyle name="표준 4 2 2 2 5 2 4 2" xfId="24634"/>
    <cellStyle name="표준 4 2 2 2 5 2 4 3" xfId="41354"/>
    <cellStyle name="표준 4 2 2 2 5 2 5" xfId="11314"/>
    <cellStyle name="표준 4 2 2 2 5 2 5 2" xfId="28054"/>
    <cellStyle name="표준 4 2 2 2 5 2 5 3" xfId="44774"/>
    <cellStyle name="표준 4 2 2 2 5 2 6" xfId="14734"/>
    <cellStyle name="표준 4 2 2 2 5 2 6 2" xfId="31474"/>
    <cellStyle name="표준 4 2 2 2 5 2 6 3" xfId="48194"/>
    <cellStyle name="표준 4 2 2 2 5 2 7" xfId="18218"/>
    <cellStyle name="표준 4 2 2 2 5 2 8" xfId="34534"/>
    <cellStyle name="표준 4 2 2 2 5 3" xfId="1634"/>
    <cellStyle name="표준 4 2 2 2 5 3 2" xfId="2914"/>
    <cellStyle name="표준 4 2 2 2 5 3 2 2" xfId="6314"/>
    <cellStyle name="표준 4 2 2 2 5 3 2 2 2" xfId="23054"/>
    <cellStyle name="표준 4 2 2 2 5 3 2 2 3" xfId="39774"/>
    <cellStyle name="표준 4 2 2 2 5 3 2 3" xfId="9734"/>
    <cellStyle name="표준 4 2 2 2 5 3 2 3 2" xfId="26474"/>
    <cellStyle name="표준 4 2 2 2 5 3 2 3 3" xfId="43194"/>
    <cellStyle name="표준 4 2 2 2 5 3 2 4" xfId="13154"/>
    <cellStyle name="표준 4 2 2 2 5 3 2 4 2" xfId="29894"/>
    <cellStyle name="표준 4 2 2 2 5 3 2 4 3" xfId="46614"/>
    <cellStyle name="표준 4 2 2 2 5 3 2 5" xfId="16574"/>
    <cellStyle name="표준 4 2 2 2 5 3 2 5 2" xfId="33314"/>
    <cellStyle name="표준 4 2 2 2 5 3 2 5 3" xfId="50034"/>
    <cellStyle name="표준 4 2 2 2 5 3 2 6" xfId="20058"/>
    <cellStyle name="표준 4 2 2 2 5 3 2 7" xfId="36374"/>
    <cellStyle name="표준 4 2 2 2 5 3 3" xfId="5034"/>
    <cellStyle name="표준 4 2 2 2 5 3 3 2" xfId="21774"/>
    <cellStyle name="표준 4 2 2 2 5 3 3 3" xfId="38494"/>
    <cellStyle name="표준 4 2 2 2 5 3 4" xfId="8454"/>
    <cellStyle name="표준 4 2 2 2 5 3 4 2" xfId="25194"/>
    <cellStyle name="표준 4 2 2 2 5 3 4 3" xfId="41914"/>
    <cellStyle name="표준 4 2 2 2 5 3 5" xfId="11874"/>
    <cellStyle name="표준 4 2 2 2 5 3 5 2" xfId="28614"/>
    <cellStyle name="표준 4 2 2 2 5 3 5 3" xfId="45334"/>
    <cellStyle name="표준 4 2 2 2 5 3 6" xfId="15294"/>
    <cellStyle name="표준 4 2 2 2 5 3 6 2" xfId="32034"/>
    <cellStyle name="표준 4 2 2 2 5 3 6 3" xfId="48754"/>
    <cellStyle name="표준 4 2 2 2 5 3 7" xfId="18778"/>
    <cellStyle name="표준 4 2 2 2 5 3 8" xfId="35094"/>
    <cellStyle name="표준 4 2 2 2 5 4" xfId="2054"/>
    <cellStyle name="표준 4 2 2 2 5 4 2" xfId="5454"/>
    <cellStyle name="표준 4 2 2 2 5 4 2 2" xfId="22194"/>
    <cellStyle name="표준 4 2 2 2 5 4 2 3" xfId="38914"/>
    <cellStyle name="표준 4 2 2 2 5 4 3" xfId="8874"/>
    <cellStyle name="표준 4 2 2 2 5 4 3 2" xfId="25614"/>
    <cellStyle name="표준 4 2 2 2 5 4 3 3" xfId="42334"/>
    <cellStyle name="표준 4 2 2 2 5 4 4" xfId="12294"/>
    <cellStyle name="표준 4 2 2 2 5 4 4 2" xfId="29034"/>
    <cellStyle name="표준 4 2 2 2 5 4 4 3" xfId="45754"/>
    <cellStyle name="표준 4 2 2 2 5 4 5" xfId="15714"/>
    <cellStyle name="표준 4 2 2 2 5 4 5 2" xfId="32454"/>
    <cellStyle name="표준 4 2 2 2 5 4 5 3" xfId="49174"/>
    <cellStyle name="표준 4 2 2 2 5 4 6" xfId="19198"/>
    <cellStyle name="표준 4 2 2 2 5 4 7" xfId="35514"/>
    <cellStyle name="표준 4 2 2 2 5 5" xfId="3374"/>
    <cellStyle name="표준 4 2 2 2 5 5 2" xfId="6774"/>
    <cellStyle name="표준 4 2 2 2 5 5 2 2" xfId="23514"/>
    <cellStyle name="표준 4 2 2 2 5 5 2 3" xfId="40234"/>
    <cellStyle name="표준 4 2 2 2 5 5 3" xfId="10194"/>
    <cellStyle name="표준 4 2 2 2 5 5 3 2" xfId="26934"/>
    <cellStyle name="표준 4 2 2 2 5 5 3 3" xfId="43654"/>
    <cellStyle name="표준 4 2 2 2 5 5 4" xfId="13614"/>
    <cellStyle name="표준 4 2 2 2 5 5 4 2" xfId="30354"/>
    <cellStyle name="표준 4 2 2 2 5 5 4 3" xfId="47074"/>
    <cellStyle name="표준 4 2 2 2 5 5 5" xfId="17034"/>
    <cellStyle name="표준 4 2 2 2 5 5 5 2" xfId="33774"/>
    <cellStyle name="표준 4 2 2 2 5 5 5 3" xfId="50494"/>
    <cellStyle name="표준 4 2 2 2 5 5 6" xfId="20518"/>
    <cellStyle name="표준 4 2 2 2 5 5 7" xfId="36834"/>
    <cellStyle name="표준 4 2 2 2 5 6" xfId="4194"/>
    <cellStyle name="표준 4 2 2 2 5 6 2" xfId="7614"/>
    <cellStyle name="표준 4 2 2 2 5 6 2 2" xfId="24354"/>
    <cellStyle name="표준 4 2 2 2 5 6 2 3" xfId="41074"/>
    <cellStyle name="표준 4 2 2 2 5 6 3" xfId="11034"/>
    <cellStyle name="표준 4 2 2 2 5 6 3 2" xfId="27774"/>
    <cellStyle name="표준 4 2 2 2 5 6 3 3" xfId="44494"/>
    <cellStyle name="표준 4 2 2 2 5 6 4" xfId="14454"/>
    <cellStyle name="표준 4 2 2 2 5 6 4 2" xfId="31194"/>
    <cellStyle name="표준 4 2 2 2 5 6 4 3" xfId="47914"/>
    <cellStyle name="표준 4 2 2 2 5 6 5" xfId="17938"/>
    <cellStyle name="표준 4 2 2 2 5 6 6" xfId="37654"/>
    <cellStyle name="표준 4 2 2 2 5 7" xfId="3794"/>
    <cellStyle name="표준 4 2 2 2 5 7 2" xfId="20934"/>
    <cellStyle name="표준 4 2 2 2 5 7 3" xfId="37254"/>
    <cellStyle name="표준 4 2 2 2 5 8" xfId="7194"/>
    <cellStyle name="표준 4 2 2 2 5 8 2" xfId="23934"/>
    <cellStyle name="표준 4 2 2 2 5 8 3" xfId="40654"/>
    <cellStyle name="표준 4 2 2 2 5 9" xfId="10614"/>
    <cellStyle name="표준 4 2 2 2 5 9 2" xfId="27354"/>
    <cellStyle name="표준 4 2 2 2 5 9 3" xfId="44074"/>
    <cellStyle name="표준 4 2 2 2 6" xfId="1034"/>
    <cellStyle name="표준 4 2 2 2 6 2" xfId="2314"/>
    <cellStyle name="표준 4 2 2 2 6 2 2" xfId="5714"/>
    <cellStyle name="표준 4 2 2 2 6 2 2 2" xfId="22454"/>
    <cellStyle name="표준 4 2 2 2 6 2 2 3" xfId="39174"/>
    <cellStyle name="표준 4 2 2 2 6 2 3" xfId="9134"/>
    <cellStyle name="표준 4 2 2 2 6 2 3 2" xfId="25874"/>
    <cellStyle name="표준 4 2 2 2 6 2 3 3" xfId="42594"/>
    <cellStyle name="표준 4 2 2 2 6 2 4" xfId="12554"/>
    <cellStyle name="표준 4 2 2 2 6 2 4 2" xfId="29294"/>
    <cellStyle name="표준 4 2 2 2 6 2 4 3" xfId="46014"/>
    <cellStyle name="표준 4 2 2 2 6 2 5" xfId="15974"/>
    <cellStyle name="표준 4 2 2 2 6 2 5 2" xfId="32714"/>
    <cellStyle name="표준 4 2 2 2 6 2 5 3" xfId="49434"/>
    <cellStyle name="표준 4 2 2 2 6 2 6" xfId="19458"/>
    <cellStyle name="표준 4 2 2 2 6 2 7" xfId="35774"/>
    <cellStyle name="표준 4 2 2 2 6 3" xfId="4434"/>
    <cellStyle name="표준 4 2 2 2 6 3 2" xfId="21174"/>
    <cellStyle name="표준 4 2 2 2 6 3 3" xfId="37894"/>
    <cellStyle name="표준 4 2 2 2 6 4" xfId="7854"/>
    <cellStyle name="표준 4 2 2 2 6 4 2" xfId="24594"/>
    <cellStyle name="표준 4 2 2 2 6 4 3" xfId="41314"/>
    <cellStyle name="표준 4 2 2 2 6 5" xfId="11274"/>
    <cellStyle name="표준 4 2 2 2 6 5 2" xfId="28014"/>
    <cellStyle name="표준 4 2 2 2 6 5 3" xfId="44734"/>
    <cellStyle name="표준 4 2 2 2 6 6" xfId="14694"/>
    <cellStyle name="표준 4 2 2 2 6 6 2" xfId="31434"/>
    <cellStyle name="표준 4 2 2 2 6 6 3" xfId="48154"/>
    <cellStyle name="표준 4 2 2 2 6 7" xfId="18178"/>
    <cellStyle name="표준 4 2 2 2 6 8" xfId="34494"/>
    <cellStyle name="표준 4 2 2 2 7" xfId="1454"/>
    <cellStyle name="표준 4 2 2 2 7 2" xfId="2734"/>
    <cellStyle name="표준 4 2 2 2 7 2 2" xfId="6134"/>
    <cellStyle name="표준 4 2 2 2 7 2 2 2" xfId="22874"/>
    <cellStyle name="표준 4 2 2 2 7 2 2 3" xfId="39594"/>
    <cellStyle name="표준 4 2 2 2 7 2 3" xfId="9554"/>
    <cellStyle name="표준 4 2 2 2 7 2 3 2" xfId="26294"/>
    <cellStyle name="표준 4 2 2 2 7 2 3 3" xfId="43014"/>
    <cellStyle name="표준 4 2 2 2 7 2 4" xfId="12974"/>
    <cellStyle name="표준 4 2 2 2 7 2 4 2" xfId="29714"/>
    <cellStyle name="표준 4 2 2 2 7 2 4 3" xfId="46434"/>
    <cellStyle name="표준 4 2 2 2 7 2 5" xfId="16394"/>
    <cellStyle name="표준 4 2 2 2 7 2 5 2" xfId="33134"/>
    <cellStyle name="표준 4 2 2 2 7 2 5 3" xfId="49854"/>
    <cellStyle name="표준 4 2 2 2 7 2 6" xfId="19878"/>
    <cellStyle name="표준 4 2 2 2 7 2 7" xfId="36194"/>
    <cellStyle name="표준 4 2 2 2 7 3" xfId="4854"/>
    <cellStyle name="표준 4 2 2 2 7 3 2" xfId="21594"/>
    <cellStyle name="표준 4 2 2 2 7 3 3" xfId="38314"/>
    <cellStyle name="표준 4 2 2 2 7 4" xfId="8274"/>
    <cellStyle name="표준 4 2 2 2 7 4 2" xfId="25014"/>
    <cellStyle name="표준 4 2 2 2 7 4 3" xfId="41734"/>
    <cellStyle name="표준 4 2 2 2 7 5" xfId="11694"/>
    <cellStyle name="표준 4 2 2 2 7 5 2" xfId="28434"/>
    <cellStyle name="표준 4 2 2 2 7 5 3" xfId="45154"/>
    <cellStyle name="표준 4 2 2 2 7 6" xfId="15114"/>
    <cellStyle name="표준 4 2 2 2 7 6 2" xfId="31854"/>
    <cellStyle name="표준 4 2 2 2 7 6 3" xfId="48574"/>
    <cellStyle name="표준 4 2 2 2 7 7" xfId="18598"/>
    <cellStyle name="표준 4 2 2 2 7 8" xfId="34914"/>
    <cellStyle name="표준 4 2 2 2 8" xfId="1874"/>
    <cellStyle name="표준 4 2 2 2 8 2" xfId="5274"/>
    <cellStyle name="표준 4 2 2 2 8 2 2" xfId="22014"/>
    <cellStyle name="표준 4 2 2 2 8 2 3" xfId="38734"/>
    <cellStyle name="표준 4 2 2 2 8 3" xfId="8694"/>
    <cellStyle name="표준 4 2 2 2 8 3 2" xfId="25434"/>
    <cellStyle name="표준 4 2 2 2 8 3 3" xfId="42154"/>
    <cellStyle name="표준 4 2 2 2 8 4" xfId="12114"/>
    <cellStyle name="표준 4 2 2 2 8 4 2" xfId="28854"/>
    <cellStyle name="표준 4 2 2 2 8 4 3" xfId="45574"/>
    <cellStyle name="표준 4 2 2 2 8 5" xfId="15534"/>
    <cellStyle name="표준 4 2 2 2 8 5 2" xfId="32274"/>
    <cellStyle name="표준 4 2 2 2 8 5 3" xfId="48994"/>
    <cellStyle name="표준 4 2 2 2 8 6" xfId="19018"/>
    <cellStyle name="표준 4 2 2 2 8 7" xfId="35334"/>
    <cellStyle name="표준 4 2 2 2 9" xfId="3154"/>
    <cellStyle name="표준 4 2 2 2 9 2" xfId="6554"/>
    <cellStyle name="표준 4 2 2 2 9 2 2" xfId="23294"/>
    <cellStyle name="표준 4 2 2 2 9 2 3" xfId="40014"/>
    <cellStyle name="표준 4 2 2 2 9 3" xfId="9974"/>
    <cellStyle name="표준 4 2 2 2 9 3 2" xfId="26714"/>
    <cellStyle name="표준 4 2 2 2 9 3 3" xfId="43434"/>
    <cellStyle name="표준 4 2 2 2 9 4" xfId="13394"/>
    <cellStyle name="표준 4 2 2 2 9 4 2" xfId="30134"/>
    <cellStyle name="표준 4 2 2 2 9 4 3" xfId="46854"/>
    <cellStyle name="표준 4 2 2 2 9 5" xfId="16814"/>
    <cellStyle name="표준 4 2 2 2 9 5 2" xfId="33554"/>
    <cellStyle name="표준 4 2 2 2 9 5 3" xfId="50274"/>
    <cellStyle name="표준 4 2 2 2 9 6" xfId="20298"/>
    <cellStyle name="표준 4 2 2 2 9 7" xfId="36614"/>
    <cellStyle name="표준 4 2 2 20" xfId="13837"/>
    <cellStyle name="표준 4 2 2 20 2" xfId="30577"/>
    <cellStyle name="표준 4 2 2 20 3" xfId="47297"/>
    <cellStyle name="표준 4 2 2 21" xfId="17254"/>
    <cellStyle name="표준 4 2 2 21 2" xfId="33994"/>
    <cellStyle name="표준 4 2 2 22" xfId="17274"/>
    <cellStyle name="표준 4 2 2 22 2" xfId="34014"/>
    <cellStyle name="표준 4 2 2 23" xfId="17318"/>
    <cellStyle name="표준 4 2 2 24" xfId="20734"/>
    <cellStyle name="표준 4 2 2 25" xfId="34054"/>
    <cellStyle name="표준 4 2 2 3" xfId="607"/>
    <cellStyle name="표준 4 2 2 3 10" xfId="10454"/>
    <cellStyle name="표준 4 2 2 3 10 2" xfId="27194"/>
    <cellStyle name="표준 4 2 2 3 10 3" xfId="43914"/>
    <cellStyle name="표준 4 2 2 3 11" xfId="13874"/>
    <cellStyle name="표준 4 2 2 3 11 2" xfId="30614"/>
    <cellStyle name="표준 4 2 2 3 11 3" xfId="47334"/>
    <cellStyle name="표준 4 2 2 3 12" xfId="17358"/>
    <cellStyle name="표준 4 2 2 3 13" xfId="34094"/>
    <cellStyle name="표준 4 2 2 3 2" xfId="827"/>
    <cellStyle name="표준 4 2 2 3 2 10" xfId="14094"/>
    <cellStyle name="표준 4 2 2 3 2 10 2" xfId="30834"/>
    <cellStyle name="표준 4 2 2 3 2 10 3" xfId="47554"/>
    <cellStyle name="표준 4 2 2 3 2 11" xfId="17578"/>
    <cellStyle name="표준 4 2 2 3 2 12" xfId="34314"/>
    <cellStyle name="표준 4 2 2 3 2 2" xfId="1294"/>
    <cellStyle name="표준 4 2 2 3 2 2 2" xfId="2574"/>
    <cellStyle name="표준 4 2 2 3 2 2 2 2" xfId="5974"/>
    <cellStyle name="표준 4 2 2 3 2 2 2 2 2" xfId="22714"/>
    <cellStyle name="표준 4 2 2 3 2 2 2 2 3" xfId="39434"/>
    <cellStyle name="표준 4 2 2 3 2 2 2 3" xfId="9394"/>
    <cellStyle name="표준 4 2 2 3 2 2 2 3 2" xfId="26134"/>
    <cellStyle name="표준 4 2 2 3 2 2 2 3 3" xfId="42854"/>
    <cellStyle name="표준 4 2 2 3 2 2 2 4" xfId="12814"/>
    <cellStyle name="표준 4 2 2 3 2 2 2 4 2" xfId="29554"/>
    <cellStyle name="표준 4 2 2 3 2 2 2 4 3" xfId="46274"/>
    <cellStyle name="표준 4 2 2 3 2 2 2 5" xfId="16234"/>
    <cellStyle name="표준 4 2 2 3 2 2 2 5 2" xfId="32974"/>
    <cellStyle name="표준 4 2 2 3 2 2 2 5 3" xfId="49694"/>
    <cellStyle name="표준 4 2 2 3 2 2 2 6" xfId="19718"/>
    <cellStyle name="표준 4 2 2 3 2 2 2 7" xfId="36034"/>
    <cellStyle name="표준 4 2 2 3 2 2 3" xfId="4694"/>
    <cellStyle name="표준 4 2 2 3 2 2 3 2" xfId="21434"/>
    <cellStyle name="표준 4 2 2 3 2 2 3 3" xfId="38154"/>
    <cellStyle name="표준 4 2 2 3 2 2 4" xfId="8114"/>
    <cellStyle name="표준 4 2 2 3 2 2 4 2" xfId="24854"/>
    <cellStyle name="표준 4 2 2 3 2 2 4 3" xfId="41574"/>
    <cellStyle name="표준 4 2 2 3 2 2 5" xfId="11534"/>
    <cellStyle name="표준 4 2 2 3 2 2 5 2" xfId="28274"/>
    <cellStyle name="표준 4 2 2 3 2 2 5 3" xfId="44994"/>
    <cellStyle name="표준 4 2 2 3 2 2 6" xfId="14954"/>
    <cellStyle name="표준 4 2 2 3 2 2 6 2" xfId="31694"/>
    <cellStyle name="표준 4 2 2 3 2 2 6 3" xfId="48414"/>
    <cellStyle name="표준 4 2 2 3 2 2 7" xfId="18438"/>
    <cellStyle name="표준 4 2 2 3 2 2 8" xfId="34754"/>
    <cellStyle name="표준 4 2 2 3 2 3" xfId="1694"/>
    <cellStyle name="표준 4 2 2 3 2 3 2" xfId="2974"/>
    <cellStyle name="표준 4 2 2 3 2 3 2 2" xfId="6374"/>
    <cellStyle name="표준 4 2 2 3 2 3 2 2 2" xfId="23114"/>
    <cellStyle name="표준 4 2 2 3 2 3 2 2 3" xfId="39834"/>
    <cellStyle name="표준 4 2 2 3 2 3 2 3" xfId="9794"/>
    <cellStyle name="표준 4 2 2 3 2 3 2 3 2" xfId="26534"/>
    <cellStyle name="표준 4 2 2 3 2 3 2 3 3" xfId="43254"/>
    <cellStyle name="표준 4 2 2 3 2 3 2 4" xfId="13214"/>
    <cellStyle name="표준 4 2 2 3 2 3 2 4 2" xfId="29954"/>
    <cellStyle name="표준 4 2 2 3 2 3 2 4 3" xfId="46674"/>
    <cellStyle name="표준 4 2 2 3 2 3 2 5" xfId="16634"/>
    <cellStyle name="표준 4 2 2 3 2 3 2 5 2" xfId="33374"/>
    <cellStyle name="표준 4 2 2 3 2 3 2 5 3" xfId="50094"/>
    <cellStyle name="표준 4 2 2 3 2 3 2 6" xfId="20118"/>
    <cellStyle name="표준 4 2 2 3 2 3 2 7" xfId="36434"/>
    <cellStyle name="표준 4 2 2 3 2 3 3" xfId="5094"/>
    <cellStyle name="표준 4 2 2 3 2 3 3 2" xfId="21834"/>
    <cellStyle name="표준 4 2 2 3 2 3 3 3" xfId="38554"/>
    <cellStyle name="표준 4 2 2 3 2 3 4" xfId="8514"/>
    <cellStyle name="표준 4 2 2 3 2 3 4 2" xfId="25254"/>
    <cellStyle name="표준 4 2 2 3 2 3 4 3" xfId="41974"/>
    <cellStyle name="표준 4 2 2 3 2 3 5" xfId="11934"/>
    <cellStyle name="표준 4 2 2 3 2 3 5 2" xfId="28674"/>
    <cellStyle name="표준 4 2 2 3 2 3 5 3" xfId="45394"/>
    <cellStyle name="표준 4 2 2 3 2 3 6" xfId="15354"/>
    <cellStyle name="표준 4 2 2 3 2 3 6 2" xfId="32094"/>
    <cellStyle name="표준 4 2 2 3 2 3 6 3" xfId="48814"/>
    <cellStyle name="표준 4 2 2 3 2 3 7" xfId="18838"/>
    <cellStyle name="표준 4 2 2 3 2 3 8" xfId="35154"/>
    <cellStyle name="표준 4 2 2 3 2 4" xfId="2114"/>
    <cellStyle name="표준 4 2 2 3 2 4 2" xfId="5514"/>
    <cellStyle name="표준 4 2 2 3 2 4 2 2" xfId="22254"/>
    <cellStyle name="표준 4 2 2 3 2 4 2 3" xfId="38974"/>
    <cellStyle name="표준 4 2 2 3 2 4 3" xfId="8934"/>
    <cellStyle name="표준 4 2 2 3 2 4 3 2" xfId="25674"/>
    <cellStyle name="표준 4 2 2 3 2 4 3 3" xfId="42394"/>
    <cellStyle name="표준 4 2 2 3 2 4 4" xfId="12354"/>
    <cellStyle name="표준 4 2 2 3 2 4 4 2" xfId="29094"/>
    <cellStyle name="표준 4 2 2 3 2 4 4 3" xfId="45814"/>
    <cellStyle name="표준 4 2 2 3 2 4 5" xfId="15774"/>
    <cellStyle name="표준 4 2 2 3 2 4 5 2" xfId="32514"/>
    <cellStyle name="표준 4 2 2 3 2 4 5 3" xfId="49234"/>
    <cellStyle name="표준 4 2 2 3 2 4 6" xfId="19258"/>
    <cellStyle name="표준 4 2 2 3 2 4 7" xfId="35574"/>
    <cellStyle name="표준 4 2 2 3 2 5" xfId="3434"/>
    <cellStyle name="표준 4 2 2 3 2 5 2" xfId="6834"/>
    <cellStyle name="표준 4 2 2 3 2 5 2 2" xfId="23574"/>
    <cellStyle name="표준 4 2 2 3 2 5 2 3" xfId="40294"/>
    <cellStyle name="표준 4 2 2 3 2 5 3" xfId="10254"/>
    <cellStyle name="표준 4 2 2 3 2 5 3 2" xfId="26994"/>
    <cellStyle name="표준 4 2 2 3 2 5 3 3" xfId="43714"/>
    <cellStyle name="표준 4 2 2 3 2 5 4" xfId="13674"/>
    <cellStyle name="표준 4 2 2 3 2 5 4 2" xfId="30414"/>
    <cellStyle name="표준 4 2 2 3 2 5 4 3" xfId="47134"/>
    <cellStyle name="표준 4 2 2 3 2 5 5" xfId="17094"/>
    <cellStyle name="표준 4 2 2 3 2 5 5 2" xfId="33834"/>
    <cellStyle name="표준 4 2 2 3 2 5 5 3" xfId="50554"/>
    <cellStyle name="표준 4 2 2 3 2 5 6" xfId="20578"/>
    <cellStyle name="표준 4 2 2 3 2 5 7" xfId="36894"/>
    <cellStyle name="표준 4 2 2 3 2 6" xfId="4254"/>
    <cellStyle name="표준 4 2 2 3 2 6 2" xfId="7674"/>
    <cellStyle name="표준 4 2 2 3 2 6 2 2" xfId="24414"/>
    <cellStyle name="표준 4 2 2 3 2 6 2 3" xfId="41134"/>
    <cellStyle name="표준 4 2 2 3 2 6 3" xfId="11094"/>
    <cellStyle name="표준 4 2 2 3 2 6 3 2" xfId="27834"/>
    <cellStyle name="표준 4 2 2 3 2 6 3 3" xfId="44554"/>
    <cellStyle name="표준 4 2 2 3 2 6 4" xfId="14514"/>
    <cellStyle name="표준 4 2 2 3 2 6 4 2" xfId="31254"/>
    <cellStyle name="표준 4 2 2 3 2 6 4 3" xfId="47974"/>
    <cellStyle name="표준 4 2 2 3 2 6 5" xfId="17998"/>
    <cellStyle name="표준 4 2 2 3 2 6 6" xfId="37714"/>
    <cellStyle name="표준 4 2 2 3 2 7" xfId="3854"/>
    <cellStyle name="표준 4 2 2 3 2 7 2" xfId="20994"/>
    <cellStyle name="표준 4 2 2 3 2 7 3" xfId="37314"/>
    <cellStyle name="표준 4 2 2 3 2 8" xfId="7254"/>
    <cellStyle name="표준 4 2 2 3 2 8 2" xfId="23994"/>
    <cellStyle name="표준 4 2 2 3 2 8 3" xfId="40714"/>
    <cellStyle name="표준 4 2 2 3 2 9" xfId="10674"/>
    <cellStyle name="표준 4 2 2 3 2 9 2" xfId="27414"/>
    <cellStyle name="표준 4 2 2 3 2 9 3" xfId="44134"/>
    <cellStyle name="표준 4 2 2 3 3" xfId="1134"/>
    <cellStyle name="표준 4 2 2 3 3 2" xfId="2414"/>
    <cellStyle name="표준 4 2 2 3 3 2 2" xfId="5814"/>
    <cellStyle name="표준 4 2 2 3 3 2 2 2" xfId="22554"/>
    <cellStyle name="표준 4 2 2 3 3 2 2 3" xfId="39274"/>
    <cellStyle name="표준 4 2 2 3 3 2 3" xfId="9234"/>
    <cellStyle name="표준 4 2 2 3 3 2 3 2" xfId="25974"/>
    <cellStyle name="표준 4 2 2 3 3 2 3 3" xfId="42694"/>
    <cellStyle name="표준 4 2 2 3 3 2 4" xfId="12654"/>
    <cellStyle name="표준 4 2 2 3 3 2 4 2" xfId="29394"/>
    <cellStyle name="표준 4 2 2 3 3 2 4 3" xfId="46114"/>
    <cellStyle name="표준 4 2 2 3 3 2 5" xfId="16074"/>
    <cellStyle name="표준 4 2 2 3 3 2 5 2" xfId="32814"/>
    <cellStyle name="표준 4 2 2 3 3 2 5 3" xfId="49534"/>
    <cellStyle name="표준 4 2 2 3 3 2 6" xfId="19558"/>
    <cellStyle name="표준 4 2 2 3 3 2 7" xfId="35874"/>
    <cellStyle name="표준 4 2 2 3 3 3" xfId="4534"/>
    <cellStyle name="표준 4 2 2 3 3 3 2" xfId="21274"/>
    <cellStyle name="표준 4 2 2 3 3 3 3" xfId="37994"/>
    <cellStyle name="표준 4 2 2 3 3 4" xfId="7954"/>
    <cellStyle name="표준 4 2 2 3 3 4 2" xfId="24694"/>
    <cellStyle name="표준 4 2 2 3 3 4 3" xfId="41414"/>
    <cellStyle name="표준 4 2 2 3 3 5" xfId="11374"/>
    <cellStyle name="표준 4 2 2 3 3 5 2" xfId="28114"/>
    <cellStyle name="표준 4 2 2 3 3 5 3" xfId="44834"/>
    <cellStyle name="표준 4 2 2 3 3 6" xfId="14794"/>
    <cellStyle name="표준 4 2 2 3 3 6 2" xfId="31534"/>
    <cellStyle name="표준 4 2 2 3 3 6 3" xfId="48254"/>
    <cellStyle name="표준 4 2 2 3 3 7" xfId="18278"/>
    <cellStyle name="표준 4 2 2 3 3 8" xfId="34594"/>
    <cellStyle name="표준 4 2 2 3 4" xfId="1474"/>
    <cellStyle name="표준 4 2 2 3 4 2" xfId="2754"/>
    <cellStyle name="표준 4 2 2 3 4 2 2" xfId="6154"/>
    <cellStyle name="표준 4 2 2 3 4 2 2 2" xfId="22894"/>
    <cellStyle name="표준 4 2 2 3 4 2 2 3" xfId="39614"/>
    <cellStyle name="표준 4 2 2 3 4 2 3" xfId="9574"/>
    <cellStyle name="표준 4 2 2 3 4 2 3 2" xfId="26314"/>
    <cellStyle name="표준 4 2 2 3 4 2 3 3" xfId="43034"/>
    <cellStyle name="표준 4 2 2 3 4 2 4" xfId="12994"/>
    <cellStyle name="표준 4 2 2 3 4 2 4 2" xfId="29734"/>
    <cellStyle name="표준 4 2 2 3 4 2 4 3" xfId="46454"/>
    <cellStyle name="표준 4 2 2 3 4 2 5" xfId="16414"/>
    <cellStyle name="표준 4 2 2 3 4 2 5 2" xfId="33154"/>
    <cellStyle name="표준 4 2 2 3 4 2 5 3" xfId="49874"/>
    <cellStyle name="표준 4 2 2 3 4 2 6" xfId="19898"/>
    <cellStyle name="표준 4 2 2 3 4 2 7" xfId="36214"/>
    <cellStyle name="표준 4 2 2 3 4 3" xfId="4874"/>
    <cellStyle name="표준 4 2 2 3 4 3 2" xfId="21614"/>
    <cellStyle name="표준 4 2 2 3 4 3 3" xfId="38334"/>
    <cellStyle name="표준 4 2 2 3 4 4" xfId="8294"/>
    <cellStyle name="표준 4 2 2 3 4 4 2" xfId="25034"/>
    <cellStyle name="표준 4 2 2 3 4 4 3" xfId="41754"/>
    <cellStyle name="표준 4 2 2 3 4 5" xfId="11714"/>
    <cellStyle name="표준 4 2 2 3 4 5 2" xfId="28454"/>
    <cellStyle name="표준 4 2 2 3 4 5 3" xfId="45174"/>
    <cellStyle name="표준 4 2 2 3 4 6" xfId="15134"/>
    <cellStyle name="표준 4 2 2 3 4 6 2" xfId="31874"/>
    <cellStyle name="표준 4 2 2 3 4 6 3" xfId="48594"/>
    <cellStyle name="표준 4 2 2 3 4 7" xfId="18618"/>
    <cellStyle name="표준 4 2 2 3 4 8" xfId="34934"/>
    <cellStyle name="표준 4 2 2 3 5" xfId="1894"/>
    <cellStyle name="표준 4 2 2 3 5 2" xfId="5294"/>
    <cellStyle name="표준 4 2 2 3 5 2 2" xfId="22034"/>
    <cellStyle name="표준 4 2 2 3 5 2 3" xfId="38754"/>
    <cellStyle name="표준 4 2 2 3 5 3" xfId="8714"/>
    <cellStyle name="표준 4 2 2 3 5 3 2" xfId="25454"/>
    <cellStyle name="표준 4 2 2 3 5 3 3" xfId="42174"/>
    <cellStyle name="표준 4 2 2 3 5 4" xfId="12134"/>
    <cellStyle name="표준 4 2 2 3 5 4 2" xfId="28874"/>
    <cellStyle name="표준 4 2 2 3 5 4 3" xfId="45594"/>
    <cellStyle name="표준 4 2 2 3 5 5" xfId="15554"/>
    <cellStyle name="표준 4 2 2 3 5 5 2" xfId="32294"/>
    <cellStyle name="표준 4 2 2 3 5 5 3" xfId="49014"/>
    <cellStyle name="표준 4 2 2 3 5 6" xfId="19038"/>
    <cellStyle name="표준 4 2 2 3 5 7" xfId="35354"/>
    <cellStyle name="표준 4 2 2 3 6" xfId="3214"/>
    <cellStyle name="표준 4 2 2 3 6 2" xfId="6614"/>
    <cellStyle name="표준 4 2 2 3 6 2 2" xfId="23354"/>
    <cellStyle name="표준 4 2 2 3 6 2 3" xfId="40074"/>
    <cellStyle name="표준 4 2 2 3 6 3" xfId="10034"/>
    <cellStyle name="표준 4 2 2 3 6 3 2" xfId="26774"/>
    <cellStyle name="표준 4 2 2 3 6 3 3" xfId="43494"/>
    <cellStyle name="표준 4 2 2 3 6 4" xfId="13454"/>
    <cellStyle name="표준 4 2 2 3 6 4 2" xfId="30194"/>
    <cellStyle name="표준 4 2 2 3 6 4 3" xfId="46914"/>
    <cellStyle name="표준 4 2 2 3 6 5" xfId="16874"/>
    <cellStyle name="표준 4 2 2 3 6 5 2" xfId="33614"/>
    <cellStyle name="표준 4 2 2 3 6 5 3" xfId="50334"/>
    <cellStyle name="표준 4 2 2 3 6 6" xfId="20358"/>
    <cellStyle name="표준 4 2 2 3 6 7" xfId="36674"/>
    <cellStyle name="표준 4 2 2 3 7" xfId="4034"/>
    <cellStyle name="표준 4 2 2 3 7 2" xfId="7454"/>
    <cellStyle name="표준 4 2 2 3 7 2 2" xfId="24194"/>
    <cellStyle name="표준 4 2 2 3 7 2 3" xfId="40914"/>
    <cellStyle name="표준 4 2 2 3 7 3" xfId="10874"/>
    <cellStyle name="표준 4 2 2 3 7 3 2" xfId="27614"/>
    <cellStyle name="표준 4 2 2 3 7 3 3" xfId="44334"/>
    <cellStyle name="표준 4 2 2 3 7 4" xfId="14294"/>
    <cellStyle name="표준 4 2 2 3 7 4 2" xfId="31034"/>
    <cellStyle name="표준 4 2 2 3 7 4 3" xfId="47754"/>
    <cellStyle name="표준 4 2 2 3 7 5" xfId="17778"/>
    <cellStyle name="표준 4 2 2 3 7 6" xfId="37494"/>
    <cellStyle name="표준 4 2 2 3 8" xfId="3634"/>
    <cellStyle name="표준 4 2 2 3 8 2" xfId="20774"/>
    <cellStyle name="표준 4 2 2 3 8 3" xfId="37094"/>
    <cellStyle name="표준 4 2 2 3 9" xfId="7034"/>
    <cellStyle name="표준 4 2 2 3 9 2" xfId="23774"/>
    <cellStyle name="표준 4 2 2 3 9 3" xfId="40494"/>
    <cellStyle name="표준 4 2 2 4" xfId="627"/>
    <cellStyle name="표준 4 2 2 4 10" xfId="10474"/>
    <cellStyle name="표준 4 2 2 4 10 2" xfId="27214"/>
    <cellStyle name="표준 4 2 2 4 10 3" xfId="43934"/>
    <cellStyle name="표준 4 2 2 4 11" xfId="13894"/>
    <cellStyle name="표준 4 2 2 4 11 2" xfId="30634"/>
    <cellStyle name="표준 4 2 2 4 11 3" xfId="47354"/>
    <cellStyle name="표준 4 2 2 4 12" xfId="17378"/>
    <cellStyle name="표준 4 2 2 4 13" xfId="34114"/>
    <cellStyle name="표준 4 2 2 4 2" xfId="847"/>
    <cellStyle name="표준 4 2 2 4 2 10" xfId="14114"/>
    <cellStyle name="표준 4 2 2 4 2 10 2" xfId="30854"/>
    <cellStyle name="표준 4 2 2 4 2 10 3" xfId="47574"/>
    <cellStyle name="표준 4 2 2 4 2 11" xfId="17598"/>
    <cellStyle name="표준 4 2 2 4 2 12" xfId="34334"/>
    <cellStyle name="표준 4 2 2 4 2 2" xfId="1314"/>
    <cellStyle name="표준 4 2 2 4 2 2 2" xfId="2594"/>
    <cellStyle name="표준 4 2 2 4 2 2 2 2" xfId="5994"/>
    <cellStyle name="표준 4 2 2 4 2 2 2 2 2" xfId="22734"/>
    <cellStyle name="표준 4 2 2 4 2 2 2 2 3" xfId="39454"/>
    <cellStyle name="표준 4 2 2 4 2 2 2 3" xfId="9414"/>
    <cellStyle name="표준 4 2 2 4 2 2 2 3 2" xfId="26154"/>
    <cellStyle name="표준 4 2 2 4 2 2 2 3 3" xfId="42874"/>
    <cellStyle name="표준 4 2 2 4 2 2 2 4" xfId="12834"/>
    <cellStyle name="표준 4 2 2 4 2 2 2 4 2" xfId="29574"/>
    <cellStyle name="표준 4 2 2 4 2 2 2 4 3" xfId="46294"/>
    <cellStyle name="표준 4 2 2 4 2 2 2 5" xfId="16254"/>
    <cellStyle name="표준 4 2 2 4 2 2 2 5 2" xfId="32994"/>
    <cellStyle name="표준 4 2 2 4 2 2 2 5 3" xfId="49714"/>
    <cellStyle name="표준 4 2 2 4 2 2 2 6" xfId="19738"/>
    <cellStyle name="표준 4 2 2 4 2 2 2 7" xfId="36054"/>
    <cellStyle name="표준 4 2 2 4 2 2 3" xfId="4714"/>
    <cellStyle name="표준 4 2 2 4 2 2 3 2" xfId="21454"/>
    <cellStyle name="표준 4 2 2 4 2 2 3 3" xfId="38174"/>
    <cellStyle name="표준 4 2 2 4 2 2 4" xfId="8134"/>
    <cellStyle name="표준 4 2 2 4 2 2 4 2" xfId="24874"/>
    <cellStyle name="표준 4 2 2 4 2 2 4 3" xfId="41594"/>
    <cellStyle name="표준 4 2 2 4 2 2 5" xfId="11554"/>
    <cellStyle name="표준 4 2 2 4 2 2 5 2" xfId="28294"/>
    <cellStyle name="표준 4 2 2 4 2 2 5 3" xfId="45014"/>
    <cellStyle name="표준 4 2 2 4 2 2 6" xfId="14974"/>
    <cellStyle name="표준 4 2 2 4 2 2 6 2" xfId="31714"/>
    <cellStyle name="표준 4 2 2 4 2 2 6 3" xfId="48434"/>
    <cellStyle name="표준 4 2 2 4 2 2 7" xfId="18458"/>
    <cellStyle name="표준 4 2 2 4 2 2 8" xfId="34774"/>
    <cellStyle name="표준 4 2 2 4 2 3" xfId="1714"/>
    <cellStyle name="표준 4 2 2 4 2 3 2" xfId="2994"/>
    <cellStyle name="표준 4 2 2 4 2 3 2 2" xfId="6394"/>
    <cellStyle name="표준 4 2 2 4 2 3 2 2 2" xfId="23134"/>
    <cellStyle name="표준 4 2 2 4 2 3 2 2 3" xfId="39854"/>
    <cellStyle name="표준 4 2 2 4 2 3 2 3" xfId="9814"/>
    <cellStyle name="표준 4 2 2 4 2 3 2 3 2" xfId="26554"/>
    <cellStyle name="표준 4 2 2 4 2 3 2 3 3" xfId="43274"/>
    <cellStyle name="표준 4 2 2 4 2 3 2 4" xfId="13234"/>
    <cellStyle name="표준 4 2 2 4 2 3 2 4 2" xfId="29974"/>
    <cellStyle name="표준 4 2 2 4 2 3 2 4 3" xfId="46694"/>
    <cellStyle name="표준 4 2 2 4 2 3 2 5" xfId="16654"/>
    <cellStyle name="표준 4 2 2 4 2 3 2 5 2" xfId="33394"/>
    <cellStyle name="표준 4 2 2 4 2 3 2 5 3" xfId="50114"/>
    <cellStyle name="표준 4 2 2 4 2 3 2 6" xfId="20138"/>
    <cellStyle name="표준 4 2 2 4 2 3 2 7" xfId="36454"/>
    <cellStyle name="표준 4 2 2 4 2 3 3" xfId="5114"/>
    <cellStyle name="표준 4 2 2 4 2 3 3 2" xfId="21854"/>
    <cellStyle name="표준 4 2 2 4 2 3 3 3" xfId="38574"/>
    <cellStyle name="표준 4 2 2 4 2 3 4" xfId="8534"/>
    <cellStyle name="표준 4 2 2 4 2 3 4 2" xfId="25274"/>
    <cellStyle name="표준 4 2 2 4 2 3 4 3" xfId="41994"/>
    <cellStyle name="표준 4 2 2 4 2 3 5" xfId="11954"/>
    <cellStyle name="표준 4 2 2 4 2 3 5 2" xfId="28694"/>
    <cellStyle name="표준 4 2 2 4 2 3 5 3" xfId="45414"/>
    <cellStyle name="표준 4 2 2 4 2 3 6" xfId="15374"/>
    <cellStyle name="표준 4 2 2 4 2 3 6 2" xfId="32114"/>
    <cellStyle name="표준 4 2 2 4 2 3 6 3" xfId="48834"/>
    <cellStyle name="표준 4 2 2 4 2 3 7" xfId="18858"/>
    <cellStyle name="표준 4 2 2 4 2 3 8" xfId="35174"/>
    <cellStyle name="표준 4 2 2 4 2 4" xfId="2134"/>
    <cellStyle name="표준 4 2 2 4 2 4 2" xfId="5534"/>
    <cellStyle name="표준 4 2 2 4 2 4 2 2" xfId="22274"/>
    <cellStyle name="표준 4 2 2 4 2 4 2 3" xfId="38994"/>
    <cellStyle name="표준 4 2 2 4 2 4 3" xfId="8954"/>
    <cellStyle name="표준 4 2 2 4 2 4 3 2" xfId="25694"/>
    <cellStyle name="표준 4 2 2 4 2 4 3 3" xfId="42414"/>
    <cellStyle name="표준 4 2 2 4 2 4 4" xfId="12374"/>
    <cellStyle name="표준 4 2 2 4 2 4 4 2" xfId="29114"/>
    <cellStyle name="표준 4 2 2 4 2 4 4 3" xfId="45834"/>
    <cellStyle name="표준 4 2 2 4 2 4 5" xfId="15794"/>
    <cellStyle name="표준 4 2 2 4 2 4 5 2" xfId="32534"/>
    <cellStyle name="표준 4 2 2 4 2 4 5 3" xfId="49254"/>
    <cellStyle name="표준 4 2 2 4 2 4 6" xfId="19278"/>
    <cellStyle name="표준 4 2 2 4 2 4 7" xfId="35594"/>
    <cellStyle name="표준 4 2 2 4 2 5" xfId="3454"/>
    <cellStyle name="표준 4 2 2 4 2 5 2" xfId="6854"/>
    <cellStyle name="표준 4 2 2 4 2 5 2 2" xfId="23594"/>
    <cellStyle name="표준 4 2 2 4 2 5 2 3" xfId="40314"/>
    <cellStyle name="표준 4 2 2 4 2 5 3" xfId="10274"/>
    <cellStyle name="표준 4 2 2 4 2 5 3 2" xfId="27014"/>
    <cellStyle name="표준 4 2 2 4 2 5 3 3" xfId="43734"/>
    <cellStyle name="표준 4 2 2 4 2 5 4" xfId="13694"/>
    <cellStyle name="표준 4 2 2 4 2 5 4 2" xfId="30434"/>
    <cellStyle name="표준 4 2 2 4 2 5 4 3" xfId="47154"/>
    <cellStyle name="표준 4 2 2 4 2 5 5" xfId="17114"/>
    <cellStyle name="표준 4 2 2 4 2 5 5 2" xfId="33854"/>
    <cellStyle name="표준 4 2 2 4 2 5 5 3" xfId="50574"/>
    <cellStyle name="표준 4 2 2 4 2 5 6" xfId="20598"/>
    <cellStyle name="표준 4 2 2 4 2 5 7" xfId="36914"/>
    <cellStyle name="표준 4 2 2 4 2 6" xfId="4274"/>
    <cellStyle name="표준 4 2 2 4 2 6 2" xfId="7694"/>
    <cellStyle name="표준 4 2 2 4 2 6 2 2" xfId="24434"/>
    <cellStyle name="표준 4 2 2 4 2 6 2 3" xfId="41154"/>
    <cellStyle name="표준 4 2 2 4 2 6 3" xfId="11114"/>
    <cellStyle name="표준 4 2 2 4 2 6 3 2" xfId="27854"/>
    <cellStyle name="표준 4 2 2 4 2 6 3 3" xfId="44574"/>
    <cellStyle name="표준 4 2 2 4 2 6 4" xfId="14534"/>
    <cellStyle name="표준 4 2 2 4 2 6 4 2" xfId="31274"/>
    <cellStyle name="표준 4 2 2 4 2 6 4 3" xfId="47994"/>
    <cellStyle name="표준 4 2 2 4 2 6 5" xfId="18018"/>
    <cellStyle name="표준 4 2 2 4 2 6 6" xfId="37734"/>
    <cellStyle name="표준 4 2 2 4 2 7" xfId="3874"/>
    <cellStyle name="표준 4 2 2 4 2 7 2" xfId="21014"/>
    <cellStyle name="표준 4 2 2 4 2 7 3" xfId="37334"/>
    <cellStyle name="표준 4 2 2 4 2 8" xfId="7274"/>
    <cellStyle name="표준 4 2 2 4 2 8 2" xfId="24014"/>
    <cellStyle name="표준 4 2 2 4 2 8 3" xfId="40734"/>
    <cellStyle name="표준 4 2 2 4 2 9" xfId="10694"/>
    <cellStyle name="표준 4 2 2 4 2 9 2" xfId="27434"/>
    <cellStyle name="표준 4 2 2 4 2 9 3" xfId="44154"/>
    <cellStyle name="표준 4 2 2 4 3" xfId="1154"/>
    <cellStyle name="표준 4 2 2 4 3 2" xfId="2434"/>
    <cellStyle name="표준 4 2 2 4 3 2 2" xfId="5834"/>
    <cellStyle name="표준 4 2 2 4 3 2 2 2" xfId="22574"/>
    <cellStyle name="표준 4 2 2 4 3 2 2 3" xfId="39294"/>
    <cellStyle name="표준 4 2 2 4 3 2 3" xfId="9254"/>
    <cellStyle name="표준 4 2 2 4 3 2 3 2" xfId="25994"/>
    <cellStyle name="표준 4 2 2 4 3 2 3 3" xfId="42714"/>
    <cellStyle name="표준 4 2 2 4 3 2 4" xfId="12674"/>
    <cellStyle name="표준 4 2 2 4 3 2 4 2" xfId="29414"/>
    <cellStyle name="표준 4 2 2 4 3 2 4 3" xfId="46134"/>
    <cellStyle name="표준 4 2 2 4 3 2 5" xfId="16094"/>
    <cellStyle name="표준 4 2 2 4 3 2 5 2" xfId="32834"/>
    <cellStyle name="표준 4 2 2 4 3 2 5 3" xfId="49554"/>
    <cellStyle name="표준 4 2 2 4 3 2 6" xfId="19578"/>
    <cellStyle name="표준 4 2 2 4 3 2 7" xfId="35894"/>
    <cellStyle name="표준 4 2 2 4 3 3" xfId="4554"/>
    <cellStyle name="표준 4 2 2 4 3 3 2" xfId="21294"/>
    <cellStyle name="표준 4 2 2 4 3 3 3" xfId="38014"/>
    <cellStyle name="표준 4 2 2 4 3 4" xfId="7974"/>
    <cellStyle name="표준 4 2 2 4 3 4 2" xfId="24714"/>
    <cellStyle name="표준 4 2 2 4 3 4 3" xfId="41434"/>
    <cellStyle name="표준 4 2 2 4 3 5" xfId="11394"/>
    <cellStyle name="표준 4 2 2 4 3 5 2" xfId="28134"/>
    <cellStyle name="표준 4 2 2 4 3 5 3" xfId="44854"/>
    <cellStyle name="표준 4 2 2 4 3 6" xfId="14814"/>
    <cellStyle name="표준 4 2 2 4 3 6 2" xfId="31554"/>
    <cellStyle name="표준 4 2 2 4 3 6 3" xfId="48274"/>
    <cellStyle name="표준 4 2 2 4 3 7" xfId="18298"/>
    <cellStyle name="표준 4 2 2 4 3 8" xfId="34614"/>
    <cellStyle name="표준 4 2 2 4 4" xfId="1494"/>
    <cellStyle name="표준 4 2 2 4 4 2" xfId="2774"/>
    <cellStyle name="표준 4 2 2 4 4 2 2" xfId="6174"/>
    <cellStyle name="표준 4 2 2 4 4 2 2 2" xfId="22914"/>
    <cellStyle name="표준 4 2 2 4 4 2 2 3" xfId="39634"/>
    <cellStyle name="표준 4 2 2 4 4 2 3" xfId="9594"/>
    <cellStyle name="표준 4 2 2 4 4 2 3 2" xfId="26334"/>
    <cellStyle name="표준 4 2 2 4 4 2 3 3" xfId="43054"/>
    <cellStyle name="표준 4 2 2 4 4 2 4" xfId="13014"/>
    <cellStyle name="표준 4 2 2 4 4 2 4 2" xfId="29754"/>
    <cellStyle name="표준 4 2 2 4 4 2 4 3" xfId="46474"/>
    <cellStyle name="표준 4 2 2 4 4 2 5" xfId="16434"/>
    <cellStyle name="표준 4 2 2 4 4 2 5 2" xfId="33174"/>
    <cellStyle name="표준 4 2 2 4 4 2 5 3" xfId="49894"/>
    <cellStyle name="표준 4 2 2 4 4 2 6" xfId="19918"/>
    <cellStyle name="표준 4 2 2 4 4 2 7" xfId="36234"/>
    <cellStyle name="표준 4 2 2 4 4 3" xfId="4894"/>
    <cellStyle name="표준 4 2 2 4 4 3 2" xfId="21634"/>
    <cellStyle name="표준 4 2 2 4 4 3 3" xfId="38354"/>
    <cellStyle name="표준 4 2 2 4 4 4" xfId="8314"/>
    <cellStyle name="표준 4 2 2 4 4 4 2" xfId="25054"/>
    <cellStyle name="표준 4 2 2 4 4 4 3" xfId="41774"/>
    <cellStyle name="표준 4 2 2 4 4 5" xfId="11734"/>
    <cellStyle name="표준 4 2 2 4 4 5 2" xfId="28474"/>
    <cellStyle name="표준 4 2 2 4 4 5 3" xfId="45194"/>
    <cellStyle name="표준 4 2 2 4 4 6" xfId="15154"/>
    <cellStyle name="표준 4 2 2 4 4 6 2" xfId="31894"/>
    <cellStyle name="표준 4 2 2 4 4 6 3" xfId="48614"/>
    <cellStyle name="표준 4 2 2 4 4 7" xfId="18638"/>
    <cellStyle name="표준 4 2 2 4 4 8" xfId="34954"/>
    <cellStyle name="표준 4 2 2 4 5" xfId="1914"/>
    <cellStyle name="표준 4 2 2 4 5 2" xfId="5314"/>
    <cellStyle name="표준 4 2 2 4 5 2 2" xfId="22054"/>
    <cellStyle name="표준 4 2 2 4 5 2 3" xfId="38774"/>
    <cellStyle name="표준 4 2 2 4 5 3" xfId="8734"/>
    <cellStyle name="표준 4 2 2 4 5 3 2" xfId="25474"/>
    <cellStyle name="표준 4 2 2 4 5 3 3" xfId="42194"/>
    <cellStyle name="표준 4 2 2 4 5 4" xfId="12154"/>
    <cellStyle name="표준 4 2 2 4 5 4 2" xfId="28894"/>
    <cellStyle name="표준 4 2 2 4 5 4 3" xfId="45614"/>
    <cellStyle name="표준 4 2 2 4 5 5" xfId="15574"/>
    <cellStyle name="표준 4 2 2 4 5 5 2" xfId="32314"/>
    <cellStyle name="표준 4 2 2 4 5 5 3" xfId="49034"/>
    <cellStyle name="표준 4 2 2 4 5 6" xfId="19058"/>
    <cellStyle name="표준 4 2 2 4 5 7" xfId="35374"/>
    <cellStyle name="표준 4 2 2 4 6" xfId="3234"/>
    <cellStyle name="표준 4 2 2 4 6 2" xfId="6634"/>
    <cellStyle name="표준 4 2 2 4 6 2 2" xfId="23374"/>
    <cellStyle name="표준 4 2 2 4 6 2 3" xfId="40094"/>
    <cellStyle name="표준 4 2 2 4 6 3" xfId="10054"/>
    <cellStyle name="표준 4 2 2 4 6 3 2" xfId="26794"/>
    <cellStyle name="표준 4 2 2 4 6 3 3" xfId="43514"/>
    <cellStyle name="표준 4 2 2 4 6 4" xfId="13474"/>
    <cellStyle name="표준 4 2 2 4 6 4 2" xfId="30214"/>
    <cellStyle name="표준 4 2 2 4 6 4 3" xfId="46934"/>
    <cellStyle name="표준 4 2 2 4 6 5" xfId="16894"/>
    <cellStyle name="표준 4 2 2 4 6 5 2" xfId="33634"/>
    <cellStyle name="표준 4 2 2 4 6 5 3" xfId="50354"/>
    <cellStyle name="표준 4 2 2 4 6 6" xfId="20378"/>
    <cellStyle name="표준 4 2 2 4 6 7" xfId="36694"/>
    <cellStyle name="표준 4 2 2 4 7" xfId="4054"/>
    <cellStyle name="표준 4 2 2 4 7 2" xfId="7474"/>
    <cellStyle name="표준 4 2 2 4 7 2 2" xfId="24214"/>
    <cellStyle name="표준 4 2 2 4 7 2 3" xfId="40934"/>
    <cellStyle name="표준 4 2 2 4 7 3" xfId="10894"/>
    <cellStyle name="표준 4 2 2 4 7 3 2" xfId="27634"/>
    <cellStyle name="표준 4 2 2 4 7 3 3" xfId="44354"/>
    <cellStyle name="표준 4 2 2 4 7 4" xfId="14314"/>
    <cellStyle name="표준 4 2 2 4 7 4 2" xfId="31054"/>
    <cellStyle name="표준 4 2 2 4 7 4 3" xfId="47774"/>
    <cellStyle name="표준 4 2 2 4 7 5" xfId="17798"/>
    <cellStyle name="표준 4 2 2 4 7 6" xfId="37514"/>
    <cellStyle name="표준 4 2 2 4 8" xfId="3654"/>
    <cellStyle name="표준 4 2 2 4 8 2" xfId="20794"/>
    <cellStyle name="표준 4 2 2 4 8 3" xfId="37114"/>
    <cellStyle name="표준 4 2 2 4 9" xfId="7054"/>
    <cellStyle name="표준 4 2 2 4 9 2" xfId="23794"/>
    <cellStyle name="표준 4 2 2 4 9 3" xfId="40514"/>
    <cellStyle name="표준 4 2 2 5" xfId="647"/>
    <cellStyle name="표준 4 2 2 5 10" xfId="10494"/>
    <cellStyle name="표준 4 2 2 5 10 2" xfId="27234"/>
    <cellStyle name="표준 4 2 2 5 10 3" xfId="43954"/>
    <cellStyle name="표준 4 2 2 5 11" xfId="13914"/>
    <cellStyle name="표준 4 2 2 5 11 2" xfId="30654"/>
    <cellStyle name="표준 4 2 2 5 11 3" xfId="47374"/>
    <cellStyle name="표준 4 2 2 5 12" xfId="17398"/>
    <cellStyle name="표준 4 2 2 5 13" xfId="34134"/>
    <cellStyle name="표준 4 2 2 5 2" xfId="867"/>
    <cellStyle name="표준 4 2 2 5 2 10" xfId="14134"/>
    <cellStyle name="표준 4 2 2 5 2 10 2" xfId="30874"/>
    <cellStyle name="표준 4 2 2 5 2 10 3" xfId="47594"/>
    <cellStyle name="표준 4 2 2 5 2 11" xfId="17618"/>
    <cellStyle name="표준 4 2 2 5 2 12" xfId="34354"/>
    <cellStyle name="표준 4 2 2 5 2 2" xfId="1334"/>
    <cellStyle name="표준 4 2 2 5 2 2 2" xfId="2614"/>
    <cellStyle name="표준 4 2 2 5 2 2 2 2" xfId="6014"/>
    <cellStyle name="표준 4 2 2 5 2 2 2 2 2" xfId="22754"/>
    <cellStyle name="표준 4 2 2 5 2 2 2 2 3" xfId="39474"/>
    <cellStyle name="표준 4 2 2 5 2 2 2 3" xfId="9434"/>
    <cellStyle name="표준 4 2 2 5 2 2 2 3 2" xfId="26174"/>
    <cellStyle name="표준 4 2 2 5 2 2 2 3 3" xfId="42894"/>
    <cellStyle name="표준 4 2 2 5 2 2 2 4" xfId="12854"/>
    <cellStyle name="표준 4 2 2 5 2 2 2 4 2" xfId="29594"/>
    <cellStyle name="표준 4 2 2 5 2 2 2 4 3" xfId="46314"/>
    <cellStyle name="표준 4 2 2 5 2 2 2 5" xfId="16274"/>
    <cellStyle name="표준 4 2 2 5 2 2 2 5 2" xfId="33014"/>
    <cellStyle name="표준 4 2 2 5 2 2 2 5 3" xfId="49734"/>
    <cellStyle name="표준 4 2 2 5 2 2 2 6" xfId="19758"/>
    <cellStyle name="표준 4 2 2 5 2 2 2 7" xfId="36074"/>
    <cellStyle name="표준 4 2 2 5 2 2 3" xfId="4734"/>
    <cellStyle name="표준 4 2 2 5 2 2 3 2" xfId="21474"/>
    <cellStyle name="표준 4 2 2 5 2 2 3 3" xfId="38194"/>
    <cellStyle name="표준 4 2 2 5 2 2 4" xfId="8154"/>
    <cellStyle name="표준 4 2 2 5 2 2 4 2" xfId="24894"/>
    <cellStyle name="표준 4 2 2 5 2 2 4 3" xfId="41614"/>
    <cellStyle name="표준 4 2 2 5 2 2 5" xfId="11574"/>
    <cellStyle name="표준 4 2 2 5 2 2 5 2" xfId="28314"/>
    <cellStyle name="표준 4 2 2 5 2 2 5 3" xfId="45034"/>
    <cellStyle name="표준 4 2 2 5 2 2 6" xfId="14994"/>
    <cellStyle name="표준 4 2 2 5 2 2 6 2" xfId="31734"/>
    <cellStyle name="표준 4 2 2 5 2 2 6 3" xfId="48454"/>
    <cellStyle name="표준 4 2 2 5 2 2 7" xfId="18478"/>
    <cellStyle name="표준 4 2 2 5 2 2 8" xfId="34794"/>
    <cellStyle name="표준 4 2 2 5 2 3" xfId="1734"/>
    <cellStyle name="표준 4 2 2 5 2 3 2" xfId="3014"/>
    <cellStyle name="표준 4 2 2 5 2 3 2 2" xfId="6414"/>
    <cellStyle name="표준 4 2 2 5 2 3 2 2 2" xfId="23154"/>
    <cellStyle name="표준 4 2 2 5 2 3 2 2 3" xfId="39874"/>
    <cellStyle name="표준 4 2 2 5 2 3 2 3" xfId="9834"/>
    <cellStyle name="표준 4 2 2 5 2 3 2 3 2" xfId="26574"/>
    <cellStyle name="표준 4 2 2 5 2 3 2 3 3" xfId="43294"/>
    <cellStyle name="표준 4 2 2 5 2 3 2 4" xfId="13254"/>
    <cellStyle name="표준 4 2 2 5 2 3 2 4 2" xfId="29994"/>
    <cellStyle name="표준 4 2 2 5 2 3 2 4 3" xfId="46714"/>
    <cellStyle name="표준 4 2 2 5 2 3 2 5" xfId="16674"/>
    <cellStyle name="표준 4 2 2 5 2 3 2 5 2" xfId="33414"/>
    <cellStyle name="표준 4 2 2 5 2 3 2 5 3" xfId="50134"/>
    <cellStyle name="표준 4 2 2 5 2 3 2 6" xfId="20158"/>
    <cellStyle name="표준 4 2 2 5 2 3 2 7" xfId="36474"/>
    <cellStyle name="표준 4 2 2 5 2 3 3" xfId="5134"/>
    <cellStyle name="표준 4 2 2 5 2 3 3 2" xfId="21874"/>
    <cellStyle name="표준 4 2 2 5 2 3 3 3" xfId="38594"/>
    <cellStyle name="표준 4 2 2 5 2 3 4" xfId="8554"/>
    <cellStyle name="표준 4 2 2 5 2 3 4 2" xfId="25294"/>
    <cellStyle name="표준 4 2 2 5 2 3 4 3" xfId="42014"/>
    <cellStyle name="표준 4 2 2 5 2 3 5" xfId="11974"/>
    <cellStyle name="표준 4 2 2 5 2 3 5 2" xfId="28714"/>
    <cellStyle name="표준 4 2 2 5 2 3 5 3" xfId="45434"/>
    <cellStyle name="표준 4 2 2 5 2 3 6" xfId="15394"/>
    <cellStyle name="표준 4 2 2 5 2 3 6 2" xfId="32134"/>
    <cellStyle name="표준 4 2 2 5 2 3 6 3" xfId="48854"/>
    <cellStyle name="표준 4 2 2 5 2 3 7" xfId="18878"/>
    <cellStyle name="표준 4 2 2 5 2 3 8" xfId="35194"/>
    <cellStyle name="표준 4 2 2 5 2 4" xfId="2154"/>
    <cellStyle name="표준 4 2 2 5 2 4 2" xfId="5554"/>
    <cellStyle name="표준 4 2 2 5 2 4 2 2" xfId="22294"/>
    <cellStyle name="표준 4 2 2 5 2 4 2 3" xfId="39014"/>
    <cellStyle name="표준 4 2 2 5 2 4 3" xfId="8974"/>
    <cellStyle name="표준 4 2 2 5 2 4 3 2" xfId="25714"/>
    <cellStyle name="표준 4 2 2 5 2 4 3 3" xfId="42434"/>
    <cellStyle name="표준 4 2 2 5 2 4 4" xfId="12394"/>
    <cellStyle name="표준 4 2 2 5 2 4 4 2" xfId="29134"/>
    <cellStyle name="표준 4 2 2 5 2 4 4 3" xfId="45854"/>
    <cellStyle name="표준 4 2 2 5 2 4 5" xfId="15814"/>
    <cellStyle name="표준 4 2 2 5 2 4 5 2" xfId="32554"/>
    <cellStyle name="표준 4 2 2 5 2 4 5 3" xfId="49274"/>
    <cellStyle name="표준 4 2 2 5 2 4 6" xfId="19298"/>
    <cellStyle name="표준 4 2 2 5 2 4 7" xfId="35614"/>
    <cellStyle name="표준 4 2 2 5 2 5" xfId="3474"/>
    <cellStyle name="표준 4 2 2 5 2 5 2" xfId="6874"/>
    <cellStyle name="표준 4 2 2 5 2 5 2 2" xfId="23614"/>
    <cellStyle name="표준 4 2 2 5 2 5 2 3" xfId="40334"/>
    <cellStyle name="표준 4 2 2 5 2 5 3" xfId="10294"/>
    <cellStyle name="표준 4 2 2 5 2 5 3 2" xfId="27034"/>
    <cellStyle name="표준 4 2 2 5 2 5 3 3" xfId="43754"/>
    <cellStyle name="표준 4 2 2 5 2 5 4" xfId="13714"/>
    <cellStyle name="표준 4 2 2 5 2 5 4 2" xfId="30454"/>
    <cellStyle name="표준 4 2 2 5 2 5 4 3" xfId="47174"/>
    <cellStyle name="표준 4 2 2 5 2 5 5" xfId="17134"/>
    <cellStyle name="표준 4 2 2 5 2 5 5 2" xfId="33874"/>
    <cellStyle name="표준 4 2 2 5 2 5 5 3" xfId="50594"/>
    <cellStyle name="표준 4 2 2 5 2 5 6" xfId="20618"/>
    <cellStyle name="표준 4 2 2 5 2 5 7" xfId="36934"/>
    <cellStyle name="표준 4 2 2 5 2 6" xfId="4294"/>
    <cellStyle name="표준 4 2 2 5 2 6 2" xfId="7714"/>
    <cellStyle name="표준 4 2 2 5 2 6 2 2" xfId="24454"/>
    <cellStyle name="표준 4 2 2 5 2 6 2 3" xfId="41174"/>
    <cellStyle name="표준 4 2 2 5 2 6 3" xfId="11134"/>
    <cellStyle name="표준 4 2 2 5 2 6 3 2" xfId="27874"/>
    <cellStyle name="표준 4 2 2 5 2 6 3 3" xfId="44594"/>
    <cellStyle name="표준 4 2 2 5 2 6 4" xfId="14554"/>
    <cellStyle name="표준 4 2 2 5 2 6 4 2" xfId="31294"/>
    <cellStyle name="표준 4 2 2 5 2 6 4 3" xfId="48014"/>
    <cellStyle name="표준 4 2 2 5 2 6 5" xfId="18038"/>
    <cellStyle name="표준 4 2 2 5 2 6 6" xfId="37754"/>
    <cellStyle name="표준 4 2 2 5 2 7" xfId="3894"/>
    <cellStyle name="표준 4 2 2 5 2 7 2" xfId="21034"/>
    <cellStyle name="표준 4 2 2 5 2 7 3" xfId="37354"/>
    <cellStyle name="표준 4 2 2 5 2 8" xfId="7294"/>
    <cellStyle name="표준 4 2 2 5 2 8 2" xfId="24034"/>
    <cellStyle name="표준 4 2 2 5 2 8 3" xfId="40754"/>
    <cellStyle name="표준 4 2 2 5 2 9" xfId="10714"/>
    <cellStyle name="표준 4 2 2 5 2 9 2" xfId="27454"/>
    <cellStyle name="표준 4 2 2 5 2 9 3" xfId="44174"/>
    <cellStyle name="표준 4 2 2 5 3" xfId="1174"/>
    <cellStyle name="표준 4 2 2 5 3 2" xfId="2454"/>
    <cellStyle name="표준 4 2 2 5 3 2 2" xfId="5854"/>
    <cellStyle name="표준 4 2 2 5 3 2 2 2" xfId="22594"/>
    <cellStyle name="표준 4 2 2 5 3 2 2 3" xfId="39314"/>
    <cellStyle name="표준 4 2 2 5 3 2 3" xfId="9274"/>
    <cellStyle name="표준 4 2 2 5 3 2 3 2" xfId="26014"/>
    <cellStyle name="표준 4 2 2 5 3 2 3 3" xfId="42734"/>
    <cellStyle name="표준 4 2 2 5 3 2 4" xfId="12694"/>
    <cellStyle name="표준 4 2 2 5 3 2 4 2" xfId="29434"/>
    <cellStyle name="표준 4 2 2 5 3 2 4 3" xfId="46154"/>
    <cellStyle name="표준 4 2 2 5 3 2 5" xfId="16114"/>
    <cellStyle name="표준 4 2 2 5 3 2 5 2" xfId="32854"/>
    <cellStyle name="표준 4 2 2 5 3 2 5 3" xfId="49574"/>
    <cellStyle name="표준 4 2 2 5 3 2 6" xfId="19598"/>
    <cellStyle name="표준 4 2 2 5 3 2 7" xfId="35914"/>
    <cellStyle name="표준 4 2 2 5 3 3" xfId="4574"/>
    <cellStyle name="표준 4 2 2 5 3 3 2" xfId="21314"/>
    <cellStyle name="표준 4 2 2 5 3 3 3" xfId="38034"/>
    <cellStyle name="표준 4 2 2 5 3 4" xfId="7994"/>
    <cellStyle name="표준 4 2 2 5 3 4 2" xfId="24734"/>
    <cellStyle name="표준 4 2 2 5 3 4 3" xfId="41454"/>
    <cellStyle name="표준 4 2 2 5 3 5" xfId="11414"/>
    <cellStyle name="표준 4 2 2 5 3 5 2" xfId="28154"/>
    <cellStyle name="표준 4 2 2 5 3 5 3" xfId="44874"/>
    <cellStyle name="표준 4 2 2 5 3 6" xfId="14834"/>
    <cellStyle name="표준 4 2 2 5 3 6 2" xfId="31574"/>
    <cellStyle name="표준 4 2 2 5 3 6 3" xfId="48294"/>
    <cellStyle name="표준 4 2 2 5 3 7" xfId="18318"/>
    <cellStyle name="표준 4 2 2 5 3 8" xfId="34634"/>
    <cellStyle name="표준 4 2 2 5 4" xfId="1514"/>
    <cellStyle name="표준 4 2 2 5 4 2" xfId="2794"/>
    <cellStyle name="표준 4 2 2 5 4 2 2" xfId="6194"/>
    <cellStyle name="표준 4 2 2 5 4 2 2 2" xfId="22934"/>
    <cellStyle name="표준 4 2 2 5 4 2 2 3" xfId="39654"/>
    <cellStyle name="표준 4 2 2 5 4 2 3" xfId="9614"/>
    <cellStyle name="표준 4 2 2 5 4 2 3 2" xfId="26354"/>
    <cellStyle name="표준 4 2 2 5 4 2 3 3" xfId="43074"/>
    <cellStyle name="표준 4 2 2 5 4 2 4" xfId="13034"/>
    <cellStyle name="표준 4 2 2 5 4 2 4 2" xfId="29774"/>
    <cellStyle name="표준 4 2 2 5 4 2 4 3" xfId="46494"/>
    <cellStyle name="표준 4 2 2 5 4 2 5" xfId="16454"/>
    <cellStyle name="표준 4 2 2 5 4 2 5 2" xfId="33194"/>
    <cellStyle name="표준 4 2 2 5 4 2 5 3" xfId="49914"/>
    <cellStyle name="표준 4 2 2 5 4 2 6" xfId="19938"/>
    <cellStyle name="표준 4 2 2 5 4 2 7" xfId="36254"/>
    <cellStyle name="표준 4 2 2 5 4 3" xfId="4914"/>
    <cellStyle name="표준 4 2 2 5 4 3 2" xfId="21654"/>
    <cellStyle name="표준 4 2 2 5 4 3 3" xfId="38374"/>
    <cellStyle name="표준 4 2 2 5 4 4" xfId="8334"/>
    <cellStyle name="표준 4 2 2 5 4 4 2" xfId="25074"/>
    <cellStyle name="표준 4 2 2 5 4 4 3" xfId="41794"/>
    <cellStyle name="표준 4 2 2 5 4 5" xfId="11754"/>
    <cellStyle name="표준 4 2 2 5 4 5 2" xfId="28494"/>
    <cellStyle name="표준 4 2 2 5 4 5 3" xfId="45214"/>
    <cellStyle name="표준 4 2 2 5 4 6" xfId="15174"/>
    <cellStyle name="표준 4 2 2 5 4 6 2" xfId="31914"/>
    <cellStyle name="표준 4 2 2 5 4 6 3" xfId="48634"/>
    <cellStyle name="표준 4 2 2 5 4 7" xfId="18658"/>
    <cellStyle name="표준 4 2 2 5 4 8" xfId="34974"/>
    <cellStyle name="표준 4 2 2 5 5" xfId="1934"/>
    <cellStyle name="표준 4 2 2 5 5 2" xfId="5334"/>
    <cellStyle name="표준 4 2 2 5 5 2 2" xfId="22074"/>
    <cellStyle name="표준 4 2 2 5 5 2 3" xfId="38794"/>
    <cellStyle name="표준 4 2 2 5 5 3" xfId="8754"/>
    <cellStyle name="표준 4 2 2 5 5 3 2" xfId="25494"/>
    <cellStyle name="표준 4 2 2 5 5 3 3" xfId="42214"/>
    <cellStyle name="표준 4 2 2 5 5 4" xfId="12174"/>
    <cellStyle name="표준 4 2 2 5 5 4 2" xfId="28914"/>
    <cellStyle name="표준 4 2 2 5 5 4 3" xfId="45634"/>
    <cellStyle name="표준 4 2 2 5 5 5" xfId="15594"/>
    <cellStyle name="표준 4 2 2 5 5 5 2" xfId="32334"/>
    <cellStyle name="표준 4 2 2 5 5 5 3" xfId="49054"/>
    <cellStyle name="표준 4 2 2 5 5 6" xfId="19078"/>
    <cellStyle name="표준 4 2 2 5 5 7" xfId="35394"/>
    <cellStyle name="표준 4 2 2 5 6" xfId="3254"/>
    <cellStyle name="표준 4 2 2 5 6 2" xfId="6654"/>
    <cellStyle name="표준 4 2 2 5 6 2 2" xfId="23394"/>
    <cellStyle name="표준 4 2 2 5 6 2 3" xfId="40114"/>
    <cellStyle name="표준 4 2 2 5 6 3" xfId="10074"/>
    <cellStyle name="표준 4 2 2 5 6 3 2" xfId="26814"/>
    <cellStyle name="표준 4 2 2 5 6 3 3" xfId="43534"/>
    <cellStyle name="표준 4 2 2 5 6 4" xfId="13494"/>
    <cellStyle name="표준 4 2 2 5 6 4 2" xfId="30234"/>
    <cellStyle name="표준 4 2 2 5 6 4 3" xfId="46954"/>
    <cellStyle name="표준 4 2 2 5 6 5" xfId="16914"/>
    <cellStyle name="표준 4 2 2 5 6 5 2" xfId="33654"/>
    <cellStyle name="표준 4 2 2 5 6 5 3" xfId="50374"/>
    <cellStyle name="표준 4 2 2 5 6 6" xfId="20398"/>
    <cellStyle name="표준 4 2 2 5 6 7" xfId="36714"/>
    <cellStyle name="표준 4 2 2 5 7" xfId="4074"/>
    <cellStyle name="표준 4 2 2 5 7 2" xfId="7494"/>
    <cellStyle name="표준 4 2 2 5 7 2 2" xfId="24234"/>
    <cellStyle name="표준 4 2 2 5 7 2 3" xfId="40954"/>
    <cellStyle name="표준 4 2 2 5 7 3" xfId="10914"/>
    <cellStyle name="표준 4 2 2 5 7 3 2" xfId="27654"/>
    <cellStyle name="표준 4 2 2 5 7 3 3" xfId="44374"/>
    <cellStyle name="표준 4 2 2 5 7 4" xfId="14334"/>
    <cellStyle name="표준 4 2 2 5 7 4 2" xfId="31074"/>
    <cellStyle name="표준 4 2 2 5 7 4 3" xfId="47794"/>
    <cellStyle name="표준 4 2 2 5 7 5" xfId="17818"/>
    <cellStyle name="표준 4 2 2 5 7 6" xfId="37534"/>
    <cellStyle name="표준 4 2 2 5 8" xfId="3674"/>
    <cellStyle name="표준 4 2 2 5 8 2" xfId="20814"/>
    <cellStyle name="표준 4 2 2 5 8 3" xfId="37134"/>
    <cellStyle name="표준 4 2 2 5 9" xfId="7074"/>
    <cellStyle name="표준 4 2 2 5 9 2" xfId="23814"/>
    <cellStyle name="표준 4 2 2 5 9 3" xfId="40534"/>
    <cellStyle name="표준 4 2 2 6" xfId="667"/>
    <cellStyle name="표준 4 2 2 6 10" xfId="10514"/>
    <cellStyle name="표준 4 2 2 6 10 2" xfId="27254"/>
    <cellStyle name="표준 4 2 2 6 10 3" xfId="43974"/>
    <cellStyle name="표준 4 2 2 6 11" xfId="13934"/>
    <cellStyle name="표준 4 2 2 6 11 2" xfId="30674"/>
    <cellStyle name="표준 4 2 2 6 11 3" xfId="47394"/>
    <cellStyle name="표준 4 2 2 6 12" xfId="17418"/>
    <cellStyle name="표준 4 2 2 6 13" xfId="34154"/>
    <cellStyle name="표준 4 2 2 6 2" xfId="887"/>
    <cellStyle name="표준 4 2 2 6 2 10" xfId="14154"/>
    <cellStyle name="표준 4 2 2 6 2 10 2" xfId="30894"/>
    <cellStyle name="표준 4 2 2 6 2 10 3" xfId="47614"/>
    <cellStyle name="표준 4 2 2 6 2 11" xfId="17638"/>
    <cellStyle name="표준 4 2 2 6 2 12" xfId="34374"/>
    <cellStyle name="표준 4 2 2 6 2 2" xfId="1354"/>
    <cellStyle name="표준 4 2 2 6 2 2 2" xfId="2634"/>
    <cellStyle name="표준 4 2 2 6 2 2 2 2" xfId="6034"/>
    <cellStyle name="표준 4 2 2 6 2 2 2 2 2" xfId="22774"/>
    <cellStyle name="표준 4 2 2 6 2 2 2 2 3" xfId="39494"/>
    <cellStyle name="표준 4 2 2 6 2 2 2 3" xfId="9454"/>
    <cellStyle name="표준 4 2 2 6 2 2 2 3 2" xfId="26194"/>
    <cellStyle name="표준 4 2 2 6 2 2 2 3 3" xfId="42914"/>
    <cellStyle name="표준 4 2 2 6 2 2 2 4" xfId="12874"/>
    <cellStyle name="표준 4 2 2 6 2 2 2 4 2" xfId="29614"/>
    <cellStyle name="표준 4 2 2 6 2 2 2 4 3" xfId="46334"/>
    <cellStyle name="표준 4 2 2 6 2 2 2 5" xfId="16294"/>
    <cellStyle name="표준 4 2 2 6 2 2 2 5 2" xfId="33034"/>
    <cellStyle name="표준 4 2 2 6 2 2 2 5 3" xfId="49754"/>
    <cellStyle name="표준 4 2 2 6 2 2 2 6" xfId="19778"/>
    <cellStyle name="표준 4 2 2 6 2 2 2 7" xfId="36094"/>
    <cellStyle name="표준 4 2 2 6 2 2 3" xfId="4754"/>
    <cellStyle name="표준 4 2 2 6 2 2 3 2" xfId="21494"/>
    <cellStyle name="표준 4 2 2 6 2 2 3 3" xfId="38214"/>
    <cellStyle name="표준 4 2 2 6 2 2 4" xfId="8174"/>
    <cellStyle name="표준 4 2 2 6 2 2 4 2" xfId="24914"/>
    <cellStyle name="표준 4 2 2 6 2 2 4 3" xfId="41634"/>
    <cellStyle name="표준 4 2 2 6 2 2 5" xfId="11594"/>
    <cellStyle name="표준 4 2 2 6 2 2 5 2" xfId="28334"/>
    <cellStyle name="표준 4 2 2 6 2 2 5 3" xfId="45054"/>
    <cellStyle name="표준 4 2 2 6 2 2 6" xfId="15014"/>
    <cellStyle name="표준 4 2 2 6 2 2 6 2" xfId="31754"/>
    <cellStyle name="표준 4 2 2 6 2 2 6 3" xfId="48474"/>
    <cellStyle name="표준 4 2 2 6 2 2 7" xfId="18498"/>
    <cellStyle name="표준 4 2 2 6 2 2 8" xfId="34814"/>
    <cellStyle name="표준 4 2 2 6 2 3" xfId="1754"/>
    <cellStyle name="표준 4 2 2 6 2 3 2" xfId="3034"/>
    <cellStyle name="표준 4 2 2 6 2 3 2 2" xfId="6434"/>
    <cellStyle name="표준 4 2 2 6 2 3 2 2 2" xfId="23174"/>
    <cellStyle name="표준 4 2 2 6 2 3 2 2 3" xfId="39894"/>
    <cellStyle name="표준 4 2 2 6 2 3 2 3" xfId="9854"/>
    <cellStyle name="표준 4 2 2 6 2 3 2 3 2" xfId="26594"/>
    <cellStyle name="표준 4 2 2 6 2 3 2 3 3" xfId="43314"/>
    <cellStyle name="표준 4 2 2 6 2 3 2 4" xfId="13274"/>
    <cellStyle name="표준 4 2 2 6 2 3 2 4 2" xfId="30014"/>
    <cellStyle name="표준 4 2 2 6 2 3 2 4 3" xfId="46734"/>
    <cellStyle name="표준 4 2 2 6 2 3 2 5" xfId="16694"/>
    <cellStyle name="표준 4 2 2 6 2 3 2 5 2" xfId="33434"/>
    <cellStyle name="표준 4 2 2 6 2 3 2 5 3" xfId="50154"/>
    <cellStyle name="표준 4 2 2 6 2 3 2 6" xfId="20178"/>
    <cellStyle name="표준 4 2 2 6 2 3 2 7" xfId="36494"/>
    <cellStyle name="표준 4 2 2 6 2 3 3" xfId="5154"/>
    <cellStyle name="표준 4 2 2 6 2 3 3 2" xfId="21894"/>
    <cellStyle name="표준 4 2 2 6 2 3 3 3" xfId="38614"/>
    <cellStyle name="표준 4 2 2 6 2 3 4" xfId="8574"/>
    <cellStyle name="표준 4 2 2 6 2 3 4 2" xfId="25314"/>
    <cellStyle name="표준 4 2 2 6 2 3 4 3" xfId="42034"/>
    <cellStyle name="표준 4 2 2 6 2 3 5" xfId="11994"/>
    <cellStyle name="표준 4 2 2 6 2 3 5 2" xfId="28734"/>
    <cellStyle name="표준 4 2 2 6 2 3 5 3" xfId="45454"/>
    <cellStyle name="표준 4 2 2 6 2 3 6" xfId="15414"/>
    <cellStyle name="표준 4 2 2 6 2 3 6 2" xfId="32154"/>
    <cellStyle name="표준 4 2 2 6 2 3 6 3" xfId="48874"/>
    <cellStyle name="표준 4 2 2 6 2 3 7" xfId="18898"/>
    <cellStyle name="표준 4 2 2 6 2 3 8" xfId="35214"/>
    <cellStyle name="표준 4 2 2 6 2 4" xfId="2174"/>
    <cellStyle name="표준 4 2 2 6 2 4 2" xfId="5574"/>
    <cellStyle name="표준 4 2 2 6 2 4 2 2" xfId="22314"/>
    <cellStyle name="표준 4 2 2 6 2 4 2 3" xfId="39034"/>
    <cellStyle name="표준 4 2 2 6 2 4 3" xfId="8994"/>
    <cellStyle name="표준 4 2 2 6 2 4 3 2" xfId="25734"/>
    <cellStyle name="표준 4 2 2 6 2 4 3 3" xfId="42454"/>
    <cellStyle name="표준 4 2 2 6 2 4 4" xfId="12414"/>
    <cellStyle name="표준 4 2 2 6 2 4 4 2" xfId="29154"/>
    <cellStyle name="표준 4 2 2 6 2 4 4 3" xfId="45874"/>
    <cellStyle name="표준 4 2 2 6 2 4 5" xfId="15834"/>
    <cellStyle name="표준 4 2 2 6 2 4 5 2" xfId="32574"/>
    <cellStyle name="표준 4 2 2 6 2 4 5 3" xfId="49294"/>
    <cellStyle name="표준 4 2 2 6 2 4 6" xfId="19318"/>
    <cellStyle name="표준 4 2 2 6 2 4 7" xfId="35634"/>
    <cellStyle name="표준 4 2 2 6 2 5" xfId="3494"/>
    <cellStyle name="표준 4 2 2 6 2 5 2" xfId="6894"/>
    <cellStyle name="표준 4 2 2 6 2 5 2 2" xfId="23634"/>
    <cellStyle name="표준 4 2 2 6 2 5 2 3" xfId="40354"/>
    <cellStyle name="표준 4 2 2 6 2 5 3" xfId="10314"/>
    <cellStyle name="표준 4 2 2 6 2 5 3 2" xfId="27054"/>
    <cellStyle name="표준 4 2 2 6 2 5 3 3" xfId="43774"/>
    <cellStyle name="표준 4 2 2 6 2 5 4" xfId="13734"/>
    <cellStyle name="표준 4 2 2 6 2 5 4 2" xfId="30474"/>
    <cellStyle name="표준 4 2 2 6 2 5 4 3" xfId="47194"/>
    <cellStyle name="표준 4 2 2 6 2 5 5" xfId="17154"/>
    <cellStyle name="표준 4 2 2 6 2 5 5 2" xfId="33894"/>
    <cellStyle name="표준 4 2 2 6 2 5 5 3" xfId="50614"/>
    <cellStyle name="표준 4 2 2 6 2 5 6" xfId="20638"/>
    <cellStyle name="표준 4 2 2 6 2 5 7" xfId="36954"/>
    <cellStyle name="표준 4 2 2 6 2 6" xfId="4314"/>
    <cellStyle name="표준 4 2 2 6 2 6 2" xfId="7734"/>
    <cellStyle name="표준 4 2 2 6 2 6 2 2" xfId="24474"/>
    <cellStyle name="표준 4 2 2 6 2 6 2 3" xfId="41194"/>
    <cellStyle name="표준 4 2 2 6 2 6 3" xfId="11154"/>
    <cellStyle name="표준 4 2 2 6 2 6 3 2" xfId="27894"/>
    <cellStyle name="표준 4 2 2 6 2 6 3 3" xfId="44614"/>
    <cellStyle name="표준 4 2 2 6 2 6 4" xfId="14574"/>
    <cellStyle name="표준 4 2 2 6 2 6 4 2" xfId="31314"/>
    <cellStyle name="표준 4 2 2 6 2 6 4 3" xfId="48034"/>
    <cellStyle name="표준 4 2 2 6 2 6 5" xfId="18058"/>
    <cellStyle name="표준 4 2 2 6 2 6 6" xfId="37774"/>
    <cellStyle name="표준 4 2 2 6 2 7" xfId="3914"/>
    <cellStyle name="표준 4 2 2 6 2 7 2" xfId="21054"/>
    <cellStyle name="표준 4 2 2 6 2 7 3" xfId="37374"/>
    <cellStyle name="표준 4 2 2 6 2 8" xfId="7314"/>
    <cellStyle name="표준 4 2 2 6 2 8 2" xfId="24054"/>
    <cellStyle name="표준 4 2 2 6 2 8 3" xfId="40774"/>
    <cellStyle name="표준 4 2 2 6 2 9" xfId="10734"/>
    <cellStyle name="표준 4 2 2 6 2 9 2" xfId="27474"/>
    <cellStyle name="표준 4 2 2 6 2 9 3" xfId="44194"/>
    <cellStyle name="표준 4 2 2 6 3" xfId="1194"/>
    <cellStyle name="표준 4 2 2 6 3 2" xfId="2474"/>
    <cellStyle name="표준 4 2 2 6 3 2 2" xfId="5874"/>
    <cellStyle name="표준 4 2 2 6 3 2 2 2" xfId="22614"/>
    <cellStyle name="표준 4 2 2 6 3 2 2 3" xfId="39334"/>
    <cellStyle name="표준 4 2 2 6 3 2 3" xfId="9294"/>
    <cellStyle name="표준 4 2 2 6 3 2 3 2" xfId="26034"/>
    <cellStyle name="표준 4 2 2 6 3 2 3 3" xfId="42754"/>
    <cellStyle name="표준 4 2 2 6 3 2 4" xfId="12714"/>
    <cellStyle name="표준 4 2 2 6 3 2 4 2" xfId="29454"/>
    <cellStyle name="표준 4 2 2 6 3 2 4 3" xfId="46174"/>
    <cellStyle name="표준 4 2 2 6 3 2 5" xfId="16134"/>
    <cellStyle name="표준 4 2 2 6 3 2 5 2" xfId="32874"/>
    <cellStyle name="표준 4 2 2 6 3 2 5 3" xfId="49594"/>
    <cellStyle name="표준 4 2 2 6 3 2 6" xfId="19618"/>
    <cellStyle name="표준 4 2 2 6 3 2 7" xfId="35934"/>
    <cellStyle name="표준 4 2 2 6 3 3" xfId="4594"/>
    <cellStyle name="표준 4 2 2 6 3 3 2" xfId="21334"/>
    <cellStyle name="표준 4 2 2 6 3 3 3" xfId="38054"/>
    <cellStyle name="표준 4 2 2 6 3 4" xfId="8014"/>
    <cellStyle name="표준 4 2 2 6 3 4 2" xfId="24754"/>
    <cellStyle name="표준 4 2 2 6 3 4 3" xfId="41474"/>
    <cellStyle name="표준 4 2 2 6 3 5" xfId="11434"/>
    <cellStyle name="표준 4 2 2 6 3 5 2" xfId="28174"/>
    <cellStyle name="표준 4 2 2 6 3 5 3" xfId="44894"/>
    <cellStyle name="표준 4 2 2 6 3 6" xfId="14854"/>
    <cellStyle name="표준 4 2 2 6 3 6 2" xfId="31594"/>
    <cellStyle name="표준 4 2 2 6 3 6 3" xfId="48314"/>
    <cellStyle name="표준 4 2 2 6 3 7" xfId="18338"/>
    <cellStyle name="표준 4 2 2 6 3 8" xfId="34654"/>
    <cellStyle name="표준 4 2 2 6 4" xfId="1534"/>
    <cellStyle name="표준 4 2 2 6 4 2" xfId="2814"/>
    <cellStyle name="표준 4 2 2 6 4 2 2" xfId="6214"/>
    <cellStyle name="표준 4 2 2 6 4 2 2 2" xfId="22954"/>
    <cellStyle name="표준 4 2 2 6 4 2 2 3" xfId="39674"/>
    <cellStyle name="표준 4 2 2 6 4 2 3" xfId="9634"/>
    <cellStyle name="표준 4 2 2 6 4 2 3 2" xfId="26374"/>
    <cellStyle name="표준 4 2 2 6 4 2 3 3" xfId="43094"/>
    <cellStyle name="표준 4 2 2 6 4 2 4" xfId="13054"/>
    <cellStyle name="표준 4 2 2 6 4 2 4 2" xfId="29794"/>
    <cellStyle name="표준 4 2 2 6 4 2 4 3" xfId="46514"/>
    <cellStyle name="표준 4 2 2 6 4 2 5" xfId="16474"/>
    <cellStyle name="표준 4 2 2 6 4 2 5 2" xfId="33214"/>
    <cellStyle name="표준 4 2 2 6 4 2 5 3" xfId="49934"/>
    <cellStyle name="표준 4 2 2 6 4 2 6" xfId="19958"/>
    <cellStyle name="표준 4 2 2 6 4 2 7" xfId="36274"/>
    <cellStyle name="표준 4 2 2 6 4 3" xfId="4934"/>
    <cellStyle name="표준 4 2 2 6 4 3 2" xfId="21674"/>
    <cellStyle name="표준 4 2 2 6 4 3 3" xfId="38394"/>
    <cellStyle name="표준 4 2 2 6 4 4" xfId="8354"/>
    <cellStyle name="표준 4 2 2 6 4 4 2" xfId="25094"/>
    <cellStyle name="표준 4 2 2 6 4 4 3" xfId="41814"/>
    <cellStyle name="표준 4 2 2 6 4 5" xfId="11774"/>
    <cellStyle name="표준 4 2 2 6 4 5 2" xfId="28514"/>
    <cellStyle name="표준 4 2 2 6 4 5 3" xfId="45234"/>
    <cellStyle name="표준 4 2 2 6 4 6" xfId="15194"/>
    <cellStyle name="표준 4 2 2 6 4 6 2" xfId="31934"/>
    <cellStyle name="표준 4 2 2 6 4 6 3" xfId="48654"/>
    <cellStyle name="표준 4 2 2 6 4 7" xfId="18678"/>
    <cellStyle name="표준 4 2 2 6 4 8" xfId="34994"/>
    <cellStyle name="표준 4 2 2 6 5" xfId="1954"/>
    <cellStyle name="표준 4 2 2 6 5 2" xfId="5354"/>
    <cellStyle name="표준 4 2 2 6 5 2 2" xfId="22094"/>
    <cellStyle name="표준 4 2 2 6 5 2 3" xfId="38814"/>
    <cellStyle name="표준 4 2 2 6 5 3" xfId="8774"/>
    <cellStyle name="표준 4 2 2 6 5 3 2" xfId="25514"/>
    <cellStyle name="표준 4 2 2 6 5 3 3" xfId="42234"/>
    <cellStyle name="표준 4 2 2 6 5 4" xfId="12194"/>
    <cellStyle name="표준 4 2 2 6 5 4 2" xfId="28934"/>
    <cellStyle name="표준 4 2 2 6 5 4 3" xfId="45654"/>
    <cellStyle name="표준 4 2 2 6 5 5" xfId="15614"/>
    <cellStyle name="표준 4 2 2 6 5 5 2" xfId="32354"/>
    <cellStyle name="표준 4 2 2 6 5 5 3" xfId="49074"/>
    <cellStyle name="표준 4 2 2 6 5 6" xfId="19098"/>
    <cellStyle name="표준 4 2 2 6 5 7" xfId="35414"/>
    <cellStyle name="표준 4 2 2 6 6" xfId="3274"/>
    <cellStyle name="표준 4 2 2 6 6 2" xfId="6674"/>
    <cellStyle name="표준 4 2 2 6 6 2 2" xfId="23414"/>
    <cellStyle name="표준 4 2 2 6 6 2 3" xfId="40134"/>
    <cellStyle name="표준 4 2 2 6 6 3" xfId="10094"/>
    <cellStyle name="표준 4 2 2 6 6 3 2" xfId="26834"/>
    <cellStyle name="표준 4 2 2 6 6 3 3" xfId="43554"/>
    <cellStyle name="표준 4 2 2 6 6 4" xfId="13514"/>
    <cellStyle name="표준 4 2 2 6 6 4 2" xfId="30254"/>
    <cellStyle name="표준 4 2 2 6 6 4 3" xfId="46974"/>
    <cellStyle name="표준 4 2 2 6 6 5" xfId="16934"/>
    <cellStyle name="표준 4 2 2 6 6 5 2" xfId="33674"/>
    <cellStyle name="표준 4 2 2 6 6 5 3" xfId="50394"/>
    <cellStyle name="표준 4 2 2 6 6 6" xfId="20418"/>
    <cellStyle name="표준 4 2 2 6 6 7" xfId="36734"/>
    <cellStyle name="표준 4 2 2 6 7" xfId="4094"/>
    <cellStyle name="표준 4 2 2 6 7 2" xfId="7514"/>
    <cellStyle name="표준 4 2 2 6 7 2 2" xfId="24254"/>
    <cellStyle name="표준 4 2 2 6 7 2 3" xfId="40974"/>
    <cellStyle name="표준 4 2 2 6 7 3" xfId="10934"/>
    <cellStyle name="표준 4 2 2 6 7 3 2" xfId="27674"/>
    <cellStyle name="표준 4 2 2 6 7 3 3" xfId="44394"/>
    <cellStyle name="표준 4 2 2 6 7 4" xfId="14354"/>
    <cellStyle name="표준 4 2 2 6 7 4 2" xfId="31094"/>
    <cellStyle name="표준 4 2 2 6 7 4 3" xfId="47814"/>
    <cellStyle name="표준 4 2 2 6 7 5" xfId="17838"/>
    <cellStyle name="표준 4 2 2 6 7 6" xfId="37554"/>
    <cellStyle name="표준 4 2 2 6 8" xfId="3694"/>
    <cellStyle name="표준 4 2 2 6 8 2" xfId="20834"/>
    <cellStyle name="표준 4 2 2 6 8 3" xfId="37154"/>
    <cellStyle name="표준 4 2 2 6 9" xfId="7094"/>
    <cellStyle name="표준 4 2 2 6 9 2" xfId="23834"/>
    <cellStyle name="표준 4 2 2 6 9 3" xfId="40554"/>
    <cellStyle name="표준 4 2 2 7" xfId="707"/>
    <cellStyle name="표준 4 2 2 7 10" xfId="10554"/>
    <cellStyle name="표준 4 2 2 7 10 2" xfId="27294"/>
    <cellStyle name="표준 4 2 2 7 10 3" xfId="44014"/>
    <cellStyle name="표준 4 2 2 7 11" xfId="13974"/>
    <cellStyle name="표준 4 2 2 7 11 2" xfId="30714"/>
    <cellStyle name="표준 4 2 2 7 11 3" xfId="47434"/>
    <cellStyle name="표준 4 2 2 7 12" xfId="17458"/>
    <cellStyle name="표준 4 2 2 7 13" xfId="34194"/>
    <cellStyle name="표준 4 2 2 7 2" xfId="927"/>
    <cellStyle name="표준 4 2 2 7 2 10" xfId="14194"/>
    <cellStyle name="표준 4 2 2 7 2 10 2" xfId="30934"/>
    <cellStyle name="표준 4 2 2 7 2 10 3" xfId="47654"/>
    <cellStyle name="표준 4 2 2 7 2 11" xfId="17678"/>
    <cellStyle name="표준 4 2 2 7 2 12" xfId="34414"/>
    <cellStyle name="표준 4 2 2 7 2 2" xfId="1394"/>
    <cellStyle name="표준 4 2 2 7 2 2 2" xfId="2674"/>
    <cellStyle name="표준 4 2 2 7 2 2 2 2" xfId="6074"/>
    <cellStyle name="표준 4 2 2 7 2 2 2 2 2" xfId="22814"/>
    <cellStyle name="표준 4 2 2 7 2 2 2 2 3" xfId="39534"/>
    <cellStyle name="표준 4 2 2 7 2 2 2 3" xfId="9494"/>
    <cellStyle name="표준 4 2 2 7 2 2 2 3 2" xfId="26234"/>
    <cellStyle name="표준 4 2 2 7 2 2 2 3 3" xfId="42954"/>
    <cellStyle name="표준 4 2 2 7 2 2 2 4" xfId="12914"/>
    <cellStyle name="표준 4 2 2 7 2 2 2 4 2" xfId="29654"/>
    <cellStyle name="표준 4 2 2 7 2 2 2 4 3" xfId="46374"/>
    <cellStyle name="표준 4 2 2 7 2 2 2 5" xfId="16334"/>
    <cellStyle name="표준 4 2 2 7 2 2 2 5 2" xfId="33074"/>
    <cellStyle name="표준 4 2 2 7 2 2 2 5 3" xfId="49794"/>
    <cellStyle name="표준 4 2 2 7 2 2 2 6" xfId="19818"/>
    <cellStyle name="표준 4 2 2 7 2 2 2 7" xfId="36134"/>
    <cellStyle name="표준 4 2 2 7 2 2 3" xfId="4794"/>
    <cellStyle name="표준 4 2 2 7 2 2 3 2" xfId="21534"/>
    <cellStyle name="표준 4 2 2 7 2 2 3 3" xfId="38254"/>
    <cellStyle name="표준 4 2 2 7 2 2 4" xfId="8214"/>
    <cellStyle name="표준 4 2 2 7 2 2 4 2" xfId="24954"/>
    <cellStyle name="표준 4 2 2 7 2 2 4 3" xfId="41674"/>
    <cellStyle name="표준 4 2 2 7 2 2 5" xfId="11634"/>
    <cellStyle name="표준 4 2 2 7 2 2 5 2" xfId="28374"/>
    <cellStyle name="표준 4 2 2 7 2 2 5 3" xfId="45094"/>
    <cellStyle name="표준 4 2 2 7 2 2 6" xfId="15054"/>
    <cellStyle name="표준 4 2 2 7 2 2 6 2" xfId="31794"/>
    <cellStyle name="표준 4 2 2 7 2 2 6 3" xfId="48514"/>
    <cellStyle name="표준 4 2 2 7 2 2 7" xfId="18538"/>
    <cellStyle name="표준 4 2 2 7 2 2 8" xfId="34854"/>
    <cellStyle name="표준 4 2 2 7 2 3" xfId="1794"/>
    <cellStyle name="표준 4 2 2 7 2 3 2" xfId="3074"/>
    <cellStyle name="표준 4 2 2 7 2 3 2 2" xfId="6474"/>
    <cellStyle name="표준 4 2 2 7 2 3 2 2 2" xfId="23214"/>
    <cellStyle name="표준 4 2 2 7 2 3 2 2 3" xfId="39934"/>
    <cellStyle name="표준 4 2 2 7 2 3 2 3" xfId="9894"/>
    <cellStyle name="표준 4 2 2 7 2 3 2 3 2" xfId="26634"/>
    <cellStyle name="표준 4 2 2 7 2 3 2 3 3" xfId="43354"/>
    <cellStyle name="표준 4 2 2 7 2 3 2 4" xfId="13314"/>
    <cellStyle name="표준 4 2 2 7 2 3 2 4 2" xfId="30054"/>
    <cellStyle name="표준 4 2 2 7 2 3 2 4 3" xfId="46774"/>
    <cellStyle name="표준 4 2 2 7 2 3 2 5" xfId="16734"/>
    <cellStyle name="표준 4 2 2 7 2 3 2 5 2" xfId="33474"/>
    <cellStyle name="표준 4 2 2 7 2 3 2 5 3" xfId="50194"/>
    <cellStyle name="표준 4 2 2 7 2 3 2 6" xfId="20218"/>
    <cellStyle name="표준 4 2 2 7 2 3 2 7" xfId="36534"/>
    <cellStyle name="표준 4 2 2 7 2 3 3" xfId="5194"/>
    <cellStyle name="표준 4 2 2 7 2 3 3 2" xfId="21934"/>
    <cellStyle name="표준 4 2 2 7 2 3 3 3" xfId="38654"/>
    <cellStyle name="표준 4 2 2 7 2 3 4" xfId="8614"/>
    <cellStyle name="표준 4 2 2 7 2 3 4 2" xfId="25354"/>
    <cellStyle name="표준 4 2 2 7 2 3 4 3" xfId="42074"/>
    <cellStyle name="표준 4 2 2 7 2 3 5" xfId="12034"/>
    <cellStyle name="표준 4 2 2 7 2 3 5 2" xfId="28774"/>
    <cellStyle name="표준 4 2 2 7 2 3 5 3" xfId="45494"/>
    <cellStyle name="표준 4 2 2 7 2 3 6" xfId="15454"/>
    <cellStyle name="표준 4 2 2 7 2 3 6 2" xfId="32194"/>
    <cellStyle name="표준 4 2 2 7 2 3 6 3" xfId="48914"/>
    <cellStyle name="표준 4 2 2 7 2 3 7" xfId="18938"/>
    <cellStyle name="표준 4 2 2 7 2 3 8" xfId="35254"/>
    <cellStyle name="표준 4 2 2 7 2 4" xfId="2214"/>
    <cellStyle name="표준 4 2 2 7 2 4 2" xfId="5614"/>
    <cellStyle name="표준 4 2 2 7 2 4 2 2" xfId="22354"/>
    <cellStyle name="표준 4 2 2 7 2 4 2 3" xfId="39074"/>
    <cellStyle name="표준 4 2 2 7 2 4 3" xfId="9034"/>
    <cellStyle name="표준 4 2 2 7 2 4 3 2" xfId="25774"/>
    <cellStyle name="표준 4 2 2 7 2 4 3 3" xfId="42494"/>
    <cellStyle name="표준 4 2 2 7 2 4 4" xfId="12454"/>
    <cellStyle name="표준 4 2 2 7 2 4 4 2" xfId="29194"/>
    <cellStyle name="표준 4 2 2 7 2 4 4 3" xfId="45914"/>
    <cellStyle name="표준 4 2 2 7 2 4 5" xfId="15874"/>
    <cellStyle name="표준 4 2 2 7 2 4 5 2" xfId="32614"/>
    <cellStyle name="표준 4 2 2 7 2 4 5 3" xfId="49334"/>
    <cellStyle name="표준 4 2 2 7 2 4 6" xfId="19358"/>
    <cellStyle name="표준 4 2 2 7 2 4 7" xfId="35674"/>
    <cellStyle name="표준 4 2 2 7 2 5" xfId="3534"/>
    <cellStyle name="표준 4 2 2 7 2 5 2" xfId="6934"/>
    <cellStyle name="표준 4 2 2 7 2 5 2 2" xfId="23674"/>
    <cellStyle name="표준 4 2 2 7 2 5 2 3" xfId="40394"/>
    <cellStyle name="표준 4 2 2 7 2 5 3" xfId="10354"/>
    <cellStyle name="표준 4 2 2 7 2 5 3 2" xfId="27094"/>
    <cellStyle name="표준 4 2 2 7 2 5 3 3" xfId="43814"/>
    <cellStyle name="표준 4 2 2 7 2 5 4" xfId="13774"/>
    <cellStyle name="표준 4 2 2 7 2 5 4 2" xfId="30514"/>
    <cellStyle name="표준 4 2 2 7 2 5 4 3" xfId="47234"/>
    <cellStyle name="표준 4 2 2 7 2 5 5" xfId="17194"/>
    <cellStyle name="표준 4 2 2 7 2 5 5 2" xfId="33934"/>
    <cellStyle name="표준 4 2 2 7 2 5 5 3" xfId="50654"/>
    <cellStyle name="표준 4 2 2 7 2 5 6" xfId="20678"/>
    <cellStyle name="표준 4 2 2 7 2 5 7" xfId="36994"/>
    <cellStyle name="표준 4 2 2 7 2 6" xfId="4354"/>
    <cellStyle name="표준 4 2 2 7 2 6 2" xfId="7774"/>
    <cellStyle name="표준 4 2 2 7 2 6 2 2" xfId="24514"/>
    <cellStyle name="표준 4 2 2 7 2 6 2 3" xfId="41234"/>
    <cellStyle name="표준 4 2 2 7 2 6 3" xfId="11194"/>
    <cellStyle name="표준 4 2 2 7 2 6 3 2" xfId="27934"/>
    <cellStyle name="표준 4 2 2 7 2 6 3 3" xfId="44654"/>
    <cellStyle name="표준 4 2 2 7 2 6 4" xfId="14614"/>
    <cellStyle name="표준 4 2 2 7 2 6 4 2" xfId="31354"/>
    <cellStyle name="표준 4 2 2 7 2 6 4 3" xfId="48074"/>
    <cellStyle name="표준 4 2 2 7 2 6 5" xfId="18098"/>
    <cellStyle name="표준 4 2 2 7 2 6 6" xfId="37814"/>
    <cellStyle name="표준 4 2 2 7 2 7" xfId="3954"/>
    <cellStyle name="표준 4 2 2 7 2 7 2" xfId="21094"/>
    <cellStyle name="표준 4 2 2 7 2 7 3" xfId="37414"/>
    <cellStyle name="표준 4 2 2 7 2 8" xfId="7354"/>
    <cellStyle name="표준 4 2 2 7 2 8 2" xfId="24094"/>
    <cellStyle name="표준 4 2 2 7 2 8 3" xfId="40814"/>
    <cellStyle name="표준 4 2 2 7 2 9" xfId="10774"/>
    <cellStyle name="표준 4 2 2 7 2 9 2" xfId="27514"/>
    <cellStyle name="표준 4 2 2 7 2 9 3" xfId="44234"/>
    <cellStyle name="표준 4 2 2 7 3" xfId="1234"/>
    <cellStyle name="표준 4 2 2 7 3 2" xfId="2514"/>
    <cellStyle name="표준 4 2 2 7 3 2 2" xfId="5914"/>
    <cellStyle name="표준 4 2 2 7 3 2 2 2" xfId="22654"/>
    <cellStyle name="표준 4 2 2 7 3 2 2 3" xfId="39374"/>
    <cellStyle name="표준 4 2 2 7 3 2 3" xfId="9334"/>
    <cellStyle name="표준 4 2 2 7 3 2 3 2" xfId="26074"/>
    <cellStyle name="표준 4 2 2 7 3 2 3 3" xfId="42794"/>
    <cellStyle name="표준 4 2 2 7 3 2 4" xfId="12754"/>
    <cellStyle name="표준 4 2 2 7 3 2 4 2" xfId="29494"/>
    <cellStyle name="표준 4 2 2 7 3 2 4 3" xfId="46214"/>
    <cellStyle name="표준 4 2 2 7 3 2 5" xfId="16174"/>
    <cellStyle name="표준 4 2 2 7 3 2 5 2" xfId="32914"/>
    <cellStyle name="표준 4 2 2 7 3 2 5 3" xfId="49634"/>
    <cellStyle name="표준 4 2 2 7 3 2 6" xfId="19658"/>
    <cellStyle name="표준 4 2 2 7 3 2 7" xfId="35974"/>
    <cellStyle name="표준 4 2 2 7 3 3" xfId="4634"/>
    <cellStyle name="표준 4 2 2 7 3 3 2" xfId="21374"/>
    <cellStyle name="표준 4 2 2 7 3 3 3" xfId="38094"/>
    <cellStyle name="표준 4 2 2 7 3 4" xfId="8054"/>
    <cellStyle name="표준 4 2 2 7 3 4 2" xfId="24794"/>
    <cellStyle name="표준 4 2 2 7 3 4 3" xfId="41514"/>
    <cellStyle name="표준 4 2 2 7 3 5" xfId="11474"/>
    <cellStyle name="표준 4 2 2 7 3 5 2" xfId="28214"/>
    <cellStyle name="표준 4 2 2 7 3 5 3" xfId="44934"/>
    <cellStyle name="표준 4 2 2 7 3 6" xfId="14894"/>
    <cellStyle name="표준 4 2 2 7 3 6 2" xfId="31634"/>
    <cellStyle name="표준 4 2 2 7 3 6 3" xfId="48354"/>
    <cellStyle name="표준 4 2 2 7 3 7" xfId="18378"/>
    <cellStyle name="표준 4 2 2 7 3 8" xfId="34694"/>
    <cellStyle name="표준 4 2 2 7 4" xfId="1574"/>
    <cellStyle name="표준 4 2 2 7 4 2" xfId="2854"/>
    <cellStyle name="표준 4 2 2 7 4 2 2" xfId="6254"/>
    <cellStyle name="표준 4 2 2 7 4 2 2 2" xfId="22994"/>
    <cellStyle name="표준 4 2 2 7 4 2 2 3" xfId="39714"/>
    <cellStyle name="표준 4 2 2 7 4 2 3" xfId="9674"/>
    <cellStyle name="표준 4 2 2 7 4 2 3 2" xfId="26414"/>
    <cellStyle name="표준 4 2 2 7 4 2 3 3" xfId="43134"/>
    <cellStyle name="표준 4 2 2 7 4 2 4" xfId="13094"/>
    <cellStyle name="표준 4 2 2 7 4 2 4 2" xfId="29834"/>
    <cellStyle name="표준 4 2 2 7 4 2 4 3" xfId="46554"/>
    <cellStyle name="표준 4 2 2 7 4 2 5" xfId="16514"/>
    <cellStyle name="표준 4 2 2 7 4 2 5 2" xfId="33254"/>
    <cellStyle name="표준 4 2 2 7 4 2 5 3" xfId="49974"/>
    <cellStyle name="표준 4 2 2 7 4 2 6" xfId="19998"/>
    <cellStyle name="표준 4 2 2 7 4 2 7" xfId="36314"/>
    <cellStyle name="표준 4 2 2 7 4 3" xfId="4974"/>
    <cellStyle name="표준 4 2 2 7 4 3 2" xfId="21714"/>
    <cellStyle name="표준 4 2 2 7 4 3 3" xfId="38434"/>
    <cellStyle name="표준 4 2 2 7 4 4" xfId="8394"/>
    <cellStyle name="표준 4 2 2 7 4 4 2" xfId="25134"/>
    <cellStyle name="표준 4 2 2 7 4 4 3" xfId="41854"/>
    <cellStyle name="표준 4 2 2 7 4 5" xfId="11814"/>
    <cellStyle name="표준 4 2 2 7 4 5 2" xfId="28554"/>
    <cellStyle name="표준 4 2 2 7 4 5 3" xfId="45274"/>
    <cellStyle name="표준 4 2 2 7 4 6" xfId="15234"/>
    <cellStyle name="표준 4 2 2 7 4 6 2" xfId="31974"/>
    <cellStyle name="표준 4 2 2 7 4 6 3" xfId="48694"/>
    <cellStyle name="표준 4 2 2 7 4 7" xfId="18718"/>
    <cellStyle name="표준 4 2 2 7 4 8" xfId="35034"/>
    <cellStyle name="표준 4 2 2 7 5" xfId="1994"/>
    <cellStyle name="표준 4 2 2 7 5 2" xfId="5394"/>
    <cellStyle name="표준 4 2 2 7 5 2 2" xfId="22134"/>
    <cellStyle name="표준 4 2 2 7 5 2 3" xfId="38854"/>
    <cellStyle name="표준 4 2 2 7 5 3" xfId="8814"/>
    <cellStyle name="표준 4 2 2 7 5 3 2" xfId="25554"/>
    <cellStyle name="표준 4 2 2 7 5 3 3" xfId="42274"/>
    <cellStyle name="표준 4 2 2 7 5 4" xfId="12234"/>
    <cellStyle name="표준 4 2 2 7 5 4 2" xfId="28974"/>
    <cellStyle name="표준 4 2 2 7 5 4 3" xfId="45694"/>
    <cellStyle name="표준 4 2 2 7 5 5" xfId="15654"/>
    <cellStyle name="표준 4 2 2 7 5 5 2" xfId="32394"/>
    <cellStyle name="표준 4 2 2 7 5 5 3" xfId="49114"/>
    <cellStyle name="표준 4 2 2 7 5 6" xfId="19138"/>
    <cellStyle name="표준 4 2 2 7 5 7" xfId="35454"/>
    <cellStyle name="표준 4 2 2 7 6" xfId="3314"/>
    <cellStyle name="표준 4 2 2 7 6 2" xfId="6714"/>
    <cellStyle name="표준 4 2 2 7 6 2 2" xfId="23454"/>
    <cellStyle name="표준 4 2 2 7 6 2 3" xfId="40174"/>
    <cellStyle name="표준 4 2 2 7 6 3" xfId="10134"/>
    <cellStyle name="표준 4 2 2 7 6 3 2" xfId="26874"/>
    <cellStyle name="표준 4 2 2 7 6 3 3" xfId="43594"/>
    <cellStyle name="표준 4 2 2 7 6 4" xfId="13554"/>
    <cellStyle name="표준 4 2 2 7 6 4 2" xfId="30294"/>
    <cellStyle name="표준 4 2 2 7 6 4 3" xfId="47014"/>
    <cellStyle name="표준 4 2 2 7 6 5" xfId="16974"/>
    <cellStyle name="표준 4 2 2 7 6 5 2" xfId="33714"/>
    <cellStyle name="표준 4 2 2 7 6 5 3" xfId="50434"/>
    <cellStyle name="표준 4 2 2 7 6 6" xfId="20458"/>
    <cellStyle name="표준 4 2 2 7 6 7" xfId="36774"/>
    <cellStyle name="표준 4 2 2 7 7" xfId="4134"/>
    <cellStyle name="표준 4 2 2 7 7 2" xfId="7554"/>
    <cellStyle name="표준 4 2 2 7 7 2 2" xfId="24294"/>
    <cellStyle name="표준 4 2 2 7 7 2 3" xfId="41014"/>
    <cellStyle name="표준 4 2 2 7 7 3" xfId="10974"/>
    <cellStyle name="표준 4 2 2 7 7 3 2" xfId="27714"/>
    <cellStyle name="표준 4 2 2 7 7 3 3" xfId="44434"/>
    <cellStyle name="표준 4 2 2 7 7 4" xfId="14394"/>
    <cellStyle name="표준 4 2 2 7 7 4 2" xfId="31134"/>
    <cellStyle name="표준 4 2 2 7 7 4 3" xfId="47854"/>
    <cellStyle name="표준 4 2 2 7 7 5" xfId="17878"/>
    <cellStyle name="표준 4 2 2 7 7 6" xfId="37594"/>
    <cellStyle name="표준 4 2 2 7 8" xfId="3734"/>
    <cellStyle name="표준 4 2 2 7 8 2" xfId="20874"/>
    <cellStyle name="표준 4 2 2 7 8 3" xfId="37194"/>
    <cellStyle name="표준 4 2 2 7 9" xfId="7134"/>
    <cellStyle name="표준 4 2 2 7 9 2" xfId="23874"/>
    <cellStyle name="표준 4 2 2 7 9 3" xfId="40594"/>
    <cellStyle name="표준 4 2 2 8" xfId="747"/>
    <cellStyle name="표준 4 2 2 8 10" xfId="14014"/>
    <cellStyle name="표준 4 2 2 8 10 2" xfId="30754"/>
    <cellStyle name="표준 4 2 2 8 10 3" xfId="47474"/>
    <cellStyle name="표준 4 2 2 8 11" xfId="17498"/>
    <cellStyle name="표준 4 2 2 8 12" xfId="34234"/>
    <cellStyle name="표준 4 2 2 8 2" xfId="1274"/>
    <cellStyle name="표준 4 2 2 8 2 2" xfId="2554"/>
    <cellStyle name="표준 4 2 2 8 2 2 2" xfId="5954"/>
    <cellStyle name="표준 4 2 2 8 2 2 2 2" xfId="22694"/>
    <cellStyle name="표준 4 2 2 8 2 2 2 3" xfId="39414"/>
    <cellStyle name="표준 4 2 2 8 2 2 3" xfId="9374"/>
    <cellStyle name="표준 4 2 2 8 2 2 3 2" xfId="26114"/>
    <cellStyle name="표준 4 2 2 8 2 2 3 3" xfId="42834"/>
    <cellStyle name="표준 4 2 2 8 2 2 4" xfId="12794"/>
    <cellStyle name="표준 4 2 2 8 2 2 4 2" xfId="29534"/>
    <cellStyle name="표준 4 2 2 8 2 2 4 3" xfId="46254"/>
    <cellStyle name="표준 4 2 2 8 2 2 5" xfId="16214"/>
    <cellStyle name="표준 4 2 2 8 2 2 5 2" xfId="32954"/>
    <cellStyle name="표준 4 2 2 8 2 2 5 3" xfId="49674"/>
    <cellStyle name="표준 4 2 2 8 2 2 6" xfId="19698"/>
    <cellStyle name="표준 4 2 2 8 2 2 7" xfId="36014"/>
    <cellStyle name="표준 4 2 2 8 2 3" xfId="4674"/>
    <cellStyle name="표준 4 2 2 8 2 3 2" xfId="21414"/>
    <cellStyle name="표준 4 2 2 8 2 3 3" xfId="38134"/>
    <cellStyle name="표준 4 2 2 8 2 4" xfId="8094"/>
    <cellStyle name="표준 4 2 2 8 2 4 2" xfId="24834"/>
    <cellStyle name="표준 4 2 2 8 2 4 3" xfId="41554"/>
    <cellStyle name="표준 4 2 2 8 2 5" xfId="11514"/>
    <cellStyle name="표준 4 2 2 8 2 5 2" xfId="28254"/>
    <cellStyle name="표준 4 2 2 8 2 5 3" xfId="44974"/>
    <cellStyle name="표준 4 2 2 8 2 6" xfId="14934"/>
    <cellStyle name="표준 4 2 2 8 2 6 2" xfId="31674"/>
    <cellStyle name="표준 4 2 2 8 2 6 3" xfId="48394"/>
    <cellStyle name="표준 4 2 2 8 2 7" xfId="18418"/>
    <cellStyle name="표준 4 2 2 8 2 8" xfId="34734"/>
    <cellStyle name="표준 4 2 2 8 3" xfId="1614"/>
    <cellStyle name="표준 4 2 2 8 3 2" xfId="2894"/>
    <cellStyle name="표준 4 2 2 8 3 2 2" xfId="6294"/>
    <cellStyle name="표준 4 2 2 8 3 2 2 2" xfId="23034"/>
    <cellStyle name="표준 4 2 2 8 3 2 2 3" xfId="39754"/>
    <cellStyle name="표준 4 2 2 8 3 2 3" xfId="9714"/>
    <cellStyle name="표준 4 2 2 8 3 2 3 2" xfId="26454"/>
    <cellStyle name="표준 4 2 2 8 3 2 3 3" xfId="43174"/>
    <cellStyle name="표준 4 2 2 8 3 2 4" xfId="13134"/>
    <cellStyle name="표준 4 2 2 8 3 2 4 2" xfId="29874"/>
    <cellStyle name="표준 4 2 2 8 3 2 4 3" xfId="46594"/>
    <cellStyle name="표준 4 2 2 8 3 2 5" xfId="16554"/>
    <cellStyle name="표준 4 2 2 8 3 2 5 2" xfId="33294"/>
    <cellStyle name="표준 4 2 2 8 3 2 5 3" xfId="50014"/>
    <cellStyle name="표준 4 2 2 8 3 2 6" xfId="20038"/>
    <cellStyle name="표준 4 2 2 8 3 2 7" xfId="36354"/>
    <cellStyle name="표준 4 2 2 8 3 3" xfId="5014"/>
    <cellStyle name="표준 4 2 2 8 3 3 2" xfId="21754"/>
    <cellStyle name="표준 4 2 2 8 3 3 3" xfId="38474"/>
    <cellStyle name="표준 4 2 2 8 3 4" xfId="8434"/>
    <cellStyle name="표준 4 2 2 8 3 4 2" xfId="25174"/>
    <cellStyle name="표준 4 2 2 8 3 4 3" xfId="41894"/>
    <cellStyle name="표준 4 2 2 8 3 5" xfId="11854"/>
    <cellStyle name="표준 4 2 2 8 3 5 2" xfId="28594"/>
    <cellStyle name="표준 4 2 2 8 3 5 3" xfId="45314"/>
    <cellStyle name="표준 4 2 2 8 3 6" xfId="15274"/>
    <cellStyle name="표준 4 2 2 8 3 6 2" xfId="32014"/>
    <cellStyle name="표준 4 2 2 8 3 6 3" xfId="48734"/>
    <cellStyle name="표준 4 2 2 8 3 7" xfId="18758"/>
    <cellStyle name="표준 4 2 2 8 3 8" xfId="35074"/>
    <cellStyle name="표준 4 2 2 8 4" xfId="2034"/>
    <cellStyle name="표준 4 2 2 8 4 2" xfId="5434"/>
    <cellStyle name="표준 4 2 2 8 4 2 2" xfId="22174"/>
    <cellStyle name="표준 4 2 2 8 4 2 3" xfId="38894"/>
    <cellStyle name="표준 4 2 2 8 4 3" xfId="8854"/>
    <cellStyle name="표준 4 2 2 8 4 3 2" xfId="25594"/>
    <cellStyle name="표준 4 2 2 8 4 3 3" xfId="42314"/>
    <cellStyle name="표준 4 2 2 8 4 4" xfId="12274"/>
    <cellStyle name="표준 4 2 2 8 4 4 2" xfId="29014"/>
    <cellStyle name="표준 4 2 2 8 4 4 3" xfId="45734"/>
    <cellStyle name="표준 4 2 2 8 4 5" xfId="15694"/>
    <cellStyle name="표준 4 2 2 8 4 5 2" xfId="32434"/>
    <cellStyle name="표준 4 2 2 8 4 5 3" xfId="49154"/>
    <cellStyle name="표준 4 2 2 8 4 6" xfId="19178"/>
    <cellStyle name="표준 4 2 2 8 4 7" xfId="35494"/>
    <cellStyle name="표준 4 2 2 8 5" xfId="3354"/>
    <cellStyle name="표준 4 2 2 8 5 2" xfId="6754"/>
    <cellStyle name="표준 4 2 2 8 5 2 2" xfId="23494"/>
    <cellStyle name="표준 4 2 2 8 5 2 3" xfId="40214"/>
    <cellStyle name="표준 4 2 2 8 5 3" xfId="10174"/>
    <cellStyle name="표준 4 2 2 8 5 3 2" xfId="26914"/>
    <cellStyle name="표준 4 2 2 8 5 3 3" xfId="43634"/>
    <cellStyle name="표준 4 2 2 8 5 4" xfId="13594"/>
    <cellStyle name="표준 4 2 2 8 5 4 2" xfId="30334"/>
    <cellStyle name="표준 4 2 2 8 5 4 3" xfId="47054"/>
    <cellStyle name="표준 4 2 2 8 5 5" xfId="17014"/>
    <cellStyle name="표준 4 2 2 8 5 5 2" xfId="33754"/>
    <cellStyle name="표준 4 2 2 8 5 5 3" xfId="50474"/>
    <cellStyle name="표준 4 2 2 8 5 6" xfId="20498"/>
    <cellStyle name="표준 4 2 2 8 5 7" xfId="36814"/>
    <cellStyle name="표준 4 2 2 8 6" xfId="4174"/>
    <cellStyle name="표준 4 2 2 8 6 2" xfId="7594"/>
    <cellStyle name="표준 4 2 2 8 6 2 2" xfId="24334"/>
    <cellStyle name="표준 4 2 2 8 6 2 3" xfId="41054"/>
    <cellStyle name="표준 4 2 2 8 6 3" xfId="11014"/>
    <cellStyle name="표준 4 2 2 8 6 3 2" xfId="27754"/>
    <cellStyle name="표준 4 2 2 8 6 3 3" xfId="44474"/>
    <cellStyle name="표준 4 2 2 8 6 4" xfId="14434"/>
    <cellStyle name="표준 4 2 2 8 6 4 2" xfId="31174"/>
    <cellStyle name="표준 4 2 2 8 6 4 3" xfId="47894"/>
    <cellStyle name="표준 4 2 2 8 6 5" xfId="17918"/>
    <cellStyle name="표준 4 2 2 8 6 6" xfId="37634"/>
    <cellStyle name="표준 4 2 2 8 7" xfId="3774"/>
    <cellStyle name="표준 4 2 2 8 7 2" xfId="20914"/>
    <cellStyle name="표준 4 2 2 8 7 3" xfId="37234"/>
    <cellStyle name="표준 4 2 2 8 8" xfId="7174"/>
    <cellStyle name="표준 4 2 2 8 8 2" xfId="23914"/>
    <cellStyle name="표준 4 2 2 8 8 3" xfId="40634"/>
    <cellStyle name="표준 4 2 2 8 9" xfId="10594"/>
    <cellStyle name="표준 4 2 2 8 9 2" xfId="27334"/>
    <cellStyle name="표준 4 2 2 8 9 3" xfId="44054"/>
    <cellStyle name="표준 4 2 2 9" xfId="787"/>
    <cellStyle name="표준 4 2 2 9 10" xfId="14054"/>
    <cellStyle name="표준 4 2 2 9 10 2" xfId="30794"/>
    <cellStyle name="표준 4 2 2 9 10 3" xfId="47514"/>
    <cellStyle name="표준 4 2 2 9 11" xfId="17538"/>
    <cellStyle name="표준 4 2 2 9 12" xfId="34274"/>
    <cellStyle name="표준 4 2 2 9 2" xfId="1094"/>
    <cellStyle name="표준 4 2 2 9 2 2" xfId="2374"/>
    <cellStyle name="표준 4 2 2 9 2 2 2" xfId="5774"/>
    <cellStyle name="표준 4 2 2 9 2 2 2 2" xfId="22514"/>
    <cellStyle name="표준 4 2 2 9 2 2 2 3" xfId="39234"/>
    <cellStyle name="표준 4 2 2 9 2 2 3" xfId="9194"/>
    <cellStyle name="표준 4 2 2 9 2 2 3 2" xfId="25934"/>
    <cellStyle name="표준 4 2 2 9 2 2 3 3" xfId="42654"/>
    <cellStyle name="표준 4 2 2 9 2 2 4" xfId="12614"/>
    <cellStyle name="표준 4 2 2 9 2 2 4 2" xfId="29354"/>
    <cellStyle name="표준 4 2 2 9 2 2 4 3" xfId="46074"/>
    <cellStyle name="표준 4 2 2 9 2 2 5" xfId="16034"/>
    <cellStyle name="표준 4 2 2 9 2 2 5 2" xfId="32774"/>
    <cellStyle name="표준 4 2 2 9 2 2 5 3" xfId="49494"/>
    <cellStyle name="표준 4 2 2 9 2 2 6" xfId="19518"/>
    <cellStyle name="표준 4 2 2 9 2 2 7" xfId="35834"/>
    <cellStyle name="표준 4 2 2 9 2 3" xfId="4494"/>
    <cellStyle name="표준 4 2 2 9 2 3 2" xfId="21234"/>
    <cellStyle name="표준 4 2 2 9 2 3 3" xfId="37954"/>
    <cellStyle name="표준 4 2 2 9 2 4" xfId="7914"/>
    <cellStyle name="표준 4 2 2 9 2 4 2" xfId="24654"/>
    <cellStyle name="표준 4 2 2 9 2 4 3" xfId="41374"/>
    <cellStyle name="표준 4 2 2 9 2 5" xfId="11334"/>
    <cellStyle name="표준 4 2 2 9 2 5 2" xfId="28074"/>
    <cellStyle name="표준 4 2 2 9 2 5 3" xfId="44794"/>
    <cellStyle name="표준 4 2 2 9 2 6" xfId="14754"/>
    <cellStyle name="표준 4 2 2 9 2 6 2" xfId="31494"/>
    <cellStyle name="표준 4 2 2 9 2 6 3" xfId="48214"/>
    <cellStyle name="표준 4 2 2 9 2 7" xfId="18238"/>
    <cellStyle name="표준 4 2 2 9 2 8" xfId="34554"/>
    <cellStyle name="표준 4 2 2 9 3" xfId="1654"/>
    <cellStyle name="표준 4 2 2 9 3 2" xfId="2934"/>
    <cellStyle name="표준 4 2 2 9 3 2 2" xfId="6334"/>
    <cellStyle name="표준 4 2 2 9 3 2 2 2" xfId="23074"/>
    <cellStyle name="표준 4 2 2 9 3 2 2 3" xfId="39794"/>
    <cellStyle name="표준 4 2 2 9 3 2 3" xfId="9754"/>
    <cellStyle name="표준 4 2 2 9 3 2 3 2" xfId="26494"/>
    <cellStyle name="표준 4 2 2 9 3 2 3 3" xfId="43214"/>
    <cellStyle name="표준 4 2 2 9 3 2 4" xfId="13174"/>
    <cellStyle name="표준 4 2 2 9 3 2 4 2" xfId="29914"/>
    <cellStyle name="표준 4 2 2 9 3 2 4 3" xfId="46634"/>
    <cellStyle name="표준 4 2 2 9 3 2 5" xfId="16594"/>
    <cellStyle name="표준 4 2 2 9 3 2 5 2" xfId="33334"/>
    <cellStyle name="표준 4 2 2 9 3 2 5 3" xfId="50054"/>
    <cellStyle name="표준 4 2 2 9 3 2 6" xfId="20078"/>
    <cellStyle name="표준 4 2 2 9 3 2 7" xfId="36394"/>
    <cellStyle name="표준 4 2 2 9 3 3" xfId="5054"/>
    <cellStyle name="표준 4 2 2 9 3 3 2" xfId="21794"/>
    <cellStyle name="표준 4 2 2 9 3 3 3" xfId="38514"/>
    <cellStyle name="표준 4 2 2 9 3 4" xfId="8474"/>
    <cellStyle name="표준 4 2 2 9 3 4 2" xfId="25214"/>
    <cellStyle name="표준 4 2 2 9 3 4 3" xfId="41934"/>
    <cellStyle name="표준 4 2 2 9 3 5" xfId="11894"/>
    <cellStyle name="표준 4 2 2 9 3 5 2" xfId="28634"/>
    <cellStyle name="표준 4 2 2 9 3 5 3" xfId="45354"/>
    <cellStyle name="표준 4 2 2 9 3 6" xfId="15314"/>
    <cellStyle name="표준 4 2 2 9 3 6 2" xfId="32054"/>
    <cellStyle name="표준 4 2 2 9 3 6 3" xfId="48774"/>
    <cellStyle name="표준 4 2 2 9 3 7" xfId="18798"/>
    <cellStyle name="표준 4 2 2 9 3 8" xfId="35114"/>
    <cellStyle name="표준 4 2 2 9 4" xfId="2074"/>
    <cellStyle name="표준 4 2 2 9 4 2" xfId="5474"/>
    <cellStyle name="표준 4 2 2 9 4 2 2" xfId="22214"/>
    <cellStyle name="표준 4 2 2 9 4 2 3" xfId="38934"/>
    <cellStyle name="표준 4 2 2 9 4 3" xfId="8894"/>
    <cellStyle name="표준 4 2 2 9 4 3 2" xfId="25634"/>
    <cellStyle name="표준 4 2 2 9 4 3 3" xfId="42354"/>
    <cellStyle name="표준 4 2 2 9 4 4" xfId="12314"/>
    <cellStyle name="표준 4 2 2 9 4 4 2" xfId="29054"/>
    <cellStyle name="표준 4 2 2 9 4 4 3" xfId="45774"/>
    <cellStyle name="표준 4 2 2 9 4 5" xfId="15734"/>
    <cellStyle name="표준 4 2 2 9 4 5 2" xfId="32474"/>
    <cellStyle name="표준 4 2 2 9 4 5 3" xfId="49194"/>
    <cellStyle name="표준 4 2 2 9 4 6" xfId="19218"/>
    <cellStyle name="표준 4 2 2 9 4 7" xfId="35534"/>
    <cellStyle name="표준 4 2 2 9 5" xfId="3394"/>
    <cellStyle name="표준 4 2 2 9 5 2" xfId="6794"/>
    <cellStyle name="표준 4 2 2 9 5 2 2" xfId="23534"/>
    <cellStyle name="표준 4 2 2 9 5 2 3" xfId="40254"/>
    <cellStyle name="표준 4 2 2 9 5 3" xfId="10214"/>
    <cellStyle name="표준 4 2 2 9 5 3 2" xfId="26954"/>
    <cellStyle name="표준 4 2 2 9 5 3 3" xfId="43674"/>
    <cellStyle name="표준 4 2 2 9 5 4" xfId="13634"/>
    <cellStyle name="표준 4 2 2 9 5 4 2" xfId="30374"/>
    <cellStyle name="표준 4 2 2 9 5 4 3" xfId="47094"/>
    <cellStyle name="표준 4 2 2 9 5 5" xfId="17054"/>
    <cellStyle name="표준 4 2 2 9 5 5 2" xfId="33794"/>
    <cellStyle name="표준 4 2 2 9 5 5 3" xfId="50514"/>
    <cellStyle name="표준 4 2 2 9 5 6" xfId="20538"/>
    <cellStyle name="표준 4 2 2 9 5 7" xfId="36854"/>
    <cellStyle name="표준 4 2 2 9 6" xfId="4214"/>
    <cellStyle name="표준 4 2 2 9 6 2" xfId="7634"/>
    <cellStyle name="표준 4 2 2 9 6 2 2" xfId="24374"/>
    <cellStyle name="표준 4 2 2 9 6 2 3" xfId="41094"/>
    <cellStyle name="표준 4 2 2 9 6 3" xfId="11054"/>
    <cellStyle name="표준 4 2 2 9 6 3 2" xfId="27794"/>
    <cellStyle name="표준 4 2 2 9 6 3 3" xfId="44514"/>
    <cellStyle name="표준 4 2 2 9 6 4" xfId="14474"/>
    <cellStyle name="표준 4 2 2 9 6 4 2" xfId="31214"/>
    <cellStyle name="표준 4 2 2 9 6 4 3" xfId="47934"/>
    <cellStyle name="표준 4 2 2 9 6 5" xfId="17958"/>
    <cellStyle name="표준 4 2 2 9 6 6" xfId="37674"/>
    <cellStyle name="표준 4 2 2 9 7" xfId="3814"/>
    <cellStyle name="표준 4 2 2 9 7 2" xfId="20954"/>
    <cellStyle name="표준 4 2 2 9 7 3" xfId="37274"/>
    <cellStyle name="표준 4 2 2 9 8" xfId="7214"/>
    <cellStyle name="표준 4 2 2 9 8 2" xfId="23954"/>
    <cellStyle name="표준 4 2 2 9 8 3" xfId="40674"/>
    <cellStyle name="표준 4 2 2 9 9" xfId="10634"/>
    <cellStyle name="표준 4 2 2 9 9 2" xfId="27374"/>
    <cellStyle name="표준 4 2 2 9 9 3" xfId="44094"/>
    <cellStyle name="표준 4 2 20" xfId="6984"/>
    <cellStyle name="표준 4 2 20 2" xfId="23724"/>
    <cellStyle name="표준 4 2 20 3" xfId="40444"/>
    <cellStyle name="표준 4 2 21" xfId="10404"/>
    <cellStyle name="표준 4 2 21 2" xfId="27144"/>
    <cellStyle name="표준 4 2 21 3" xfId="43864"/>
    <cellStyle name="표준 4 2 22" xfId="13826"/>
    <cellStyle name="표준 4 2 22 2" xfId="30566"/>
    <cellStyle name="표준 4 2 22 3" xfId="47286"/>
    <cellStyle name="표준 4 2 23" xfId="17244"/>
    <cellStyle name="표준 4 2 23 2" xfId="33984"/>
    <cellStyle name="표준 4 2 24" xfId="17264"/>
    <cellStyle name="표준 4 2 24 2" xfId="34004"/>
    <cellStyle name="표준 4 2 25" xfId="17308"/>
    <cellStyle name="표준 4 2 26" xfId="17306"/>
    <cellStyle name="표준 4 2 27" xfId="34044"/>
    <cellStyle name="표준 4 2 3" xfId="568"/>
    <cellStyle name="표준 4 2 3 2" xfId="998"/>
    <cellStyle name="표준 4 2 4" xfId="577"/>
    <cellStyle name="표준 4 2 4 10" xfId="3184"/>
    <cellStyle name="표준 4 2 4 10 2" xfId="6584"/>
    <cellStyle name="표준 4 2 4 10 2 2" xfId="23324"/>
    <cellStyle name="표준 4 2 4 10 2 3" xfId="40044"/>
    <cellStyle name="표준 4 2 4 10 3" xfId="10004"/>
    <cellStyle name="표준 4 2 4 10 3 2" xfId="26744"/>
    <cellStyle name="표준 4 2 4 10 3 3" xfId="43464"/>
    <cellStyle name="표준 4 2 4 10 4" xfId="13424"/>
    <cellStyle name="표준 4 2 4 10 4 2" xfId="30164"/>
    <cellStyle name="표준 4 2 4 10 4 3" xfId="46884"/>
    <cellStyle name="표준 4 2 4 10 5" xfId="16844"/>
    <cellStyle name="표준 4 2 4 10 5 2" xfId="33584"/>
    <cellStyle name="표준 4 2 4 10 5 3" xfId="50304"/>
    <cellStyle name="표준 4 2 4 10 6" xfId="20328"/>
    <cellStyle name="표준 4 2 4 10 7" xfId="36644"/>
    <cellStyle name="표준 4 2 4 11" xfId="4004"/>
    <cellStyle name="표준 4 2 4 11 2" xfId="7424"/>
    <cellStyle name="표준 4 2 4 11 2 2" xfId="24164"/>
    <cellStyle name="표준 4 2 4 11 2 3" xfId="40884"/>
    <cellStyle name="표준 4 2 4 11 3" xfId="10844"/>
    <cellStyle name="표준 4 2 4 11 3 2" xfId="27584"/>
    <cellStyle name="표준 4 2 4 11 3 3" xfId="44304"/>
    <cellStyle name="표준 4 2 4 11 4" xfId="14264"/>
    <cellStyle name="표준 4 2 4 11 4 2" xfId="31004"/>
    <cellStyle name="표준 4 2 4 11 4 3" xfId="47724"/>
    <cellStyle name="표준 4 2 4 11 5" xfId="17748"/>
    <cellStyle name="표준 4 2 4 11 6" xfId="37464"/>
    <cellStyle name="표준 4 2 4 12" xfId="3583"/>
    <cellStyle name="표준 4 2 4 12 2" xfId="20739"/>
    <cellStyle name="표준 4 2 4 12 3" xfId="37043"/>
    <cellStyle name="표준 4 2 4 13" xfId="7004"/>
    <cellStyle name="표준 4 2 4 13 2" xfId="23744"/>
    <cellStyle name="표준 4 2 4 13 3" xfId="40464"/>
    <cellStyle name="표준 4 2 4 14" xfId="10424"/>
    <cellStyle name="표준 4 2 4 14 2" xfId="27164"/>
    <cellStyle name="표준 4 2 4 14 3" xfId="43884"/>
    <cellStyle name="표준 4 2 4 15" xfId="13850"/>
    <cellStyle name="표준 4 2 4 15 2" xfId="30590"/>
    <cellStyle name="표준 4 2 4 15 3" xfId="47310"/>
    <cellStyle name="표준 4 2 4 16" xfId="17284"/>
    <cellStyle name="표준 4 2 4 16 2" xfId="34024"/>
    <cellStyle name="표준 4 2 4 17" xfId="17328"/>
    <cellStyle name="표준 4 2 4 18" xfId="34064"/>
    <cellStyle name="표준 4 2 4 2" xfId="677"/>
    <cellStyle name="표준 4 2 4 2 10" xfId="10524"/>
    <cellStyle name="표준 4 2 4 2 10 2" xfId="27264"/>
    <cellStyle name="표준 4 2 4 2 10 3" xfId="43984"/>
    <cellStyle name="표준 4 2 4 2 11" xfId="13944"/>
    <cellStyle name="표준 4 2 4 2 11 2" xfId="30684"/>
    <cellStyle name="표준 4 2 4 2 11 3" xfId="47404"/>
    <cellStyle name="표준 4 2 4 2 12" xfId="17428"/>
    <cellStyle name="표준 4 2 4 2 13" xfId="34164"/>
    <cellStyle name="표준 4 2 4 2 2" xfId="897"/>
    <cellStyle name="표준 4 2 4 2 2 10" xfId="14164"/>
    <cellStyle name="표준 4 2 4 2 2 10 2" xfId="30904"/>
    <cellStyle name="표준 4 2 4 2 2 10 3" xfId="47624"/>
    <cellStyle name="표준 4 2 4 2 2 11" xfId="17648"/>
    <cellStyle name="표준 4 2 4 2 2 12" xfId="34384"/>
    <cellStyle name="표준 4 2 4 2 2 2" xfId="1364"/>
    <cellStyle name="표준 4 2 4 2 2 2 2" xfId="2644"/>
    <cellStyle name="표준 4 2 4 2 2 2 2 2" xfId="6044"/>
    <cellStyle name="표준 4 2 4 2 2 2 2 2 2" xfId="22784"/>
    <cellStyle name="표준 4 2 4 2 2 2 2 2 3" xfId="39504"/>
    <cellStyle name="표준 4 2 4 2 2 2 2 3" xfId="9464"/>
    <cellStyle name="표준 4 2 4 2 2 2 2 3 2" xfId="26204"/>
    <cellStyle name="표준 4 2 4 2 2 2 2 3 3" xfId="42924"/>
    <cellStyle name="표준 4 2 4 2 2 2 2 4" xfId="12884"/>
    <cellStyle name="표준 4 2 4 2 2 2 2 4 2" xfId="29624"/>
    <cellStyle name="표준 4 2 4 2 2 2 2 4 3" xfId="46344"/>
    <cellStyle name="표준 4 2 4 2 2 2 2 5" xfId="16304"/>
    <cellStyle name="표준 4 2 4 2 2 2 2 5 2" xfId="33044"/>
    <cellStyle name="표준 4 2 4 2 2 2 2 5 3" xfId="49764"/>
    <cellStyle name="표준 4 2 4 2 2 2 2 6" xfId="19788"/>
    <cellStyle name="표준 4 2 4 2 2 2 2 7" xfId="36104"/>
    <cellStyle name="표준 4 2 4 2 2 2 3" xfId="4764"/>
    <cellStyle name="표준 4 2 4 2 2 2 3 2" xfId="21504"/>
    <cellStyle name="표준 4 2 4 2 2 2 3 3" xfId="38224"/>
    <cellStyle name="표준 4 2 4 2 2 2 4" xfId="8184"/>
    <cellStyle name="표준 4 2 4 2 2 2 4 2" xfId="24924"/>
    <cellStyle name="표준 4 2 4 2 2 2 4 3" xfId="41644"/>
    <cellStyle name="표준 4 2 4 2 2 2 5" xfId="11604"/>
    <cellStyle name="표준 4 2 4 2 2 2 5 2" xfId="28344"/>
    <cellStyle name="표준 4 2 4 2 2 2 5 3" xfId="45064"/>
    <cellStyle name="표준 4 2 4 2 2 2 6" xfId="15024"/>
    <cellStyle name="표준 4 2 4 2 2 2 6 2" xfId="31764"/>
    <cellStyle name="표준 4 2 4 2 2 2 6 3" xfId="48484"/>
    <cellStyle name="표준 4 2 4 2 2 2 7" xfId="18508"/>
    <cellStyle name="표준 4 2 4 2 2 2 8" xfId="34824"/>
    <cellStyle name="표준 4 2 4 2 2 3" xfId="1764"/>
    <cellStyle name="표준 4 2 4 2 2 3 2" xfId="3044"/>
    <cellStyle name="표준 4 2 4 2 2 3 2 2" xfId="6444"/>
    <cellStyle name="표준 4 2 4 2 2 3 2 2 2" xfId="23184"/>
    <cellStyle name="표준 4 2 4 2 2 3 2 2 3" xfId="39904"/>
    <cellStyle name="표준 4 2 4 2 2 3 2 3" xfId="9864"/>
    <cellStyle name="표준 4 2 4 2 2 3 2 3 2" xfId="26604"/>
    <cellStyle name="표준 4 2 4 2 2 3 2 3 3" xfId="43324"/>
    <cellStyle name="표준 4 2 4 2 2 3 2 4" xfId="13284"/>
    <cellStyle name="표준 4 2 4 2 2 3 2 4 2" xfId="30024"/>
    <cellStyle name="표준 4 2 4 2 2 3 2 4 3" xfId="46744"/>
    <cellStyle name="표준 4 2 4 2 2 3 2 5" xfId="16704"/>
    <cellStyle name="표준 4 2 4 2 2 3 2 5 2" xfId="33444"/>
    <cellStyle name="표준 4 2 4 2 2 3 2 5 3" xfId="50164"/>
    <cellStyle name="표준 4 2 4 2 2 3 2 6" xfId="20188"/>
    <cellStyle name="표준 4 2 4 2 2 3 2 7" xfId="36504"/>
    <cellStyle name="표준 4 2 4 2 2 3 3" xfId="5164"/>
    <cellStyle name="표준 4 2 4 2 2 3 3 2" xfId="21904"/>
    <cellStyle name="표준 4 2 4 2 2 3 3 3" xfId="38624"/>
    <cellStyle name="표준 4 2 4 2 2 3 4" xfId="8584"/>
    <cellStyle name="표준 4 2 4 2 2 3 4 2" xfId="25324"/>
    <cellStyle name="표준 4 2 4 2 2 3 4 3" xfId="42044"/>
    <cellStyle name="표준 4 2 4 2 2 3 5" xfId="12004"/>
    <cellStyle name="표준 4 2 4 2 2 3 5 2" xfId="28744"/>
    <cellStyle name="표준 4 2 4 2 2 3 5 3" xfId="45464"/>
    <cellStyle name="표준 4 2 4 2 2 3 6" xfId="15424"/>
    <cellStyle name="표준 4 2 4 2 2 3 6 2" xfId="32164"/>
    <cellStyle name="표준 4 2 4 2 2 3 6 3" xfId="48884"/>
    <cellStyle name="표준 4 2 4 2 2 3 7" xfId="18908"/>
    <cellStyle name="표준 4 2 4 2 2 3 8" xfId="35224"/>
    <cellStyle name="표준 4 2 4 2 2 4" xfId="2184"/>
    <cellStyle name="표준 4 2 4 2 2 4 2" xfId="5584"/>
    <cellStyle name="표준 4 2 4 2 2 4 2 2" xfId="22324"/>
    <cellStyle name="표준 4 2 4 2 2 4 2 3" xfId="39044"/>
    <cellStyle name="표준 4 2 4 2 2 4 3" xfId="9004"/>
    <cellStyle name="표준 4 2 4 2 2 4 3 2" xfId="25744"/>
    <cellStyle name="표준 4 2 4 2 2 4 3 3" xfId="42464"/>
    <cellStyle name="표준 4 2 4 2 2 4 4" xfId="12424"/>
    <cellStyle name="표준 4 2 4 2 2 4 4 2" xfId="29164"/>
    <cellStyle name="표준 4 2 4 2 2 4 4 3" xfId="45884"/>
    <cellStyle name="표준 4 2 4 2 2 4 5" xfId="15844"/>
    <cellStyle name="표준 4 2 4 2 2 4 5 2" xfId="32584"/>
    <cellStyle name="표준 4 2 4 2 2 4 5 3" xfId="49304"/>
    <cellStyle name="표준 4 2 4 2 2 4 6" xfId="19328"/>
    <cellStyle name="표준 4 2 4 2 2 4 7" xfId="35644"/>
    <cellStyle name="표준 4 2 4 2 2 5" xfId="3504"/>
    <cellStyle name="표준 4 2 4 2 2 5 2" xfId="6904"/>
    <cellStyle name="표준 4 2 4 2 2 5 2 2" xfId="23644"/>
    <cellStyle name="표준 4 2 4 2 2 5 2 3" xfId="40364"/>
    <cellStyle name="표준 4 2 4 2 2 5 3" xfId="10324"/>
    <cellStyle name="표준 4 2 4 2 2 5 3 2" xfId="27064"/>
    <cellStyle name="표준 4 2 4 2 2 5 3 3" xfId="43784"/>
    <cellStyle name="표준 4 2 4 2 2 5 4" xfId="13744"/>
    <cellStyle name="표준 4 2 4 2 2 5 4 2" xfId="30484"/>
    <cellStyle name="표준 4 2 4 2 2 5 4 3" xfId="47204"/>
    <cellStyle name="표준 4 2 4 2 2 5 5" xfId="17164"/>
    <cellStyle name="표준 4 2 4 2 2 5 5 2" xfId="33904"/>
    <cellStyle name="표준 4 2 4 2 2 5 5 3" xfId="50624"/>
    <cellStyle name="표준 4 2 4 2 2 5 6" xfId="20648"/>
    <cellStyle name="표준 4 2 4 2 2 5 7" xfId="36964"/>
    <cellStyle name="표준 4 2 4 2 2 6" xfId="4324"/>
    <cellStyle name="표준 4 2 4 2 2 6 2" xfId="7744"/>
    <cellStyle name="표준 4 2 4 2 2 6 2 2" xfId="24484"/>
    <cellStyle name="표준 4 2 4 2 2 6 2 3" xfId="41204"/>
    <cellStyle name="표준 4 2 4 2 2 6 3" xfId="11164"/>
    <cellStyle name="표준 4 2 4 2 2 6 3 2" xfId="27904"/>
    <cellStyle name="표준 4 2 4 2 2 6 3 3" xfId="44624"/>
    <cellStyle name="표준 4 2 4 2 2 6 4" xfId="14584"/>
    <cellStyle name="표준 4 2 4 2 2 6 4 2" xfId="31324"/>
    <cellStyle name="표준 4 2 4 2 2 6 4 3" xfId="48044"/>
    <cellStyle name="표준 4 2 4 2 2 6 5" xfId="18068"/>
    <cellStyle name="표준 4 2 4 2 2 6 6" xfId="37784"/>
    <cellStyle name="표준 4 2 4 2 2 7" xfId="3924"/>
    <cellStyle name="표준 4 2 4 2 2 7 2" xfId="21064"/>
    <cellStyle name="표준 4 2 4 2 2 7 3" xfId="37384"/>
    <cellStyle name="표준 4 2 4 2 2 8" xfId="7324"/>
    <cellStyle name="표준 4 2 4 2 2 8 2" xfId="24064"/>
    <cellStyle name="표준 4 2 4 2 2 8 3" xfId="40784"/>
    <cellStyle name="표준 4 2 4 2 2 9" xfId="10744"/>
    <cellStyle name="표준 4 2 4 2 2 9 2" xfId="27484"/>
    <cellStyle name="표준 4 2 4 2 2 9 3" xfId="44204"/>
    <cellStyle name="표준 4 2 4 2 3" xfId="1204"/>
    <cellStyle name="표준 4 2 4 2 3 2" xfId="2484"/>
    <cellStyle name="표준 4 2 4 2 3 2 2" xfId="5884"/>
    <cellStyle name="표준 4 2 4 2 3 2 2 2" xfId="22624"/>
    <cellStyle name="표준 4 2 4 2 3 2 2 3" xfId="39344"/>
    <cellStyle name="표준 4 2 4 2 3 2 3" xfId="9304"/>
    <cellStyle name="표준 4 2 4 2 3 2 3 2" xfId="26044"/>
    <cellStyle name="표준 4 2 4 2 3 2 3 3" xfId="42764"/>
    <cellStyle name="표준 4 2 4 2 3 2 4" xfId="12724"/>
    <cellStyle name="표준 4 2 4 2 3 2 4 2" xfId="29464"/>
    <cellStyle name="표준 4 2 4 2 3 2 4 3" xfId="46184"/>
    <cellStyle name="표준 4 2 4 2 3 2 5" xfId="16144"/>
    <cellStyle name="표준 4 2 4 2 3 2 5 2" xfId="32884"/>
    <cellStyle name="표준 4 2 4 2 3 2 5 3" xfId="49604"/>
    <cellStyle name="표준 4 2 4 2 3 2 6" xfId="19628"/>
    <cellStyle name="표준 4 2 4 2 3 2 7" xfId="35944"/>
    <cellStyle name="표준 4 2 4 2 3 3" xfId="4604"/>
    <cellStyle name="표준 4 2 4 2 3 3 2" xfId="21344"/>
    <cellStyle name="표준 4 2 4 2 3 3 3" xfId="38064"/>
    <cellStyle name="표준 4 2 4 2 3 4" xfId="8024"/>
    <cellStyle name="표준 4 2 4 2 3 4 2" xfId="24764"/>
    <cellStyle name="표준 4 2 4 2 3 4 3" xfId="41484"/>
    <cellStyle name="표준 4 2 4 2 3 5" xfId="11444"/>
    <cellStyle name="표준 4 2 4 2 3 5 2" xfId="28184"/>
    <cellStyle name="표준 4 2 4 2 3 5 3" xfId="44904"/>
    <cellStyle name="표준 4 2 4 2 3 6" xfId="14864"/>
    <cellStyle name="표준 4 2 4 2 3 6 2" xfId="31604"/>
    <cellStyle name="표준 4 2 4 2 3 6 3" xfId="48324"/>
    <cellStyle name="표준 4 2 4 2 3 7" xfId="18348"/>
    <cellStyle name="표준 4 2 4 2 3 8" xfId="34664"/>
    <cellStyle name="표준 4 2 4 2 4" xfId="1544"/>
    <cellStyle name="표준 4 2 4 2 4 2" xfId="2824"/>
    <cellStyle name="표준 4 2 4 2 4 2 2" xfId="6224"/>
    <cellStyle name="표준 4 2 4 2 4 2 2 2" xfId="22964"/>
    <cellStyle name="표준 4 2 4 2 4 2 2 3" xfId="39684"/>
    <cellStyle name="표준 4 2 4 2 4 2 3" xfId="9644"/>
    <cellStyle name="표준 4 2 4 2 4 2 3 2" xfId="26384"/>
    <cellStyle name="표준 4 2 4 2 4 2 3 3" xfId="43104"/>
    <cellStyle name="표준 4 2 4 2 4 2 4" xfId="13064"/>
    <cellStyle name="표준 4 2 4 2 4 2 4 2" xfId="29804"/>
    <cellStyle name="표준 4 2 4 2 4 2 4 3" xfId="46524"/>
    <cellStyle name="표준 4 2 4 2 4 2 5" xfId="16484"/>
    <cellStyle name="표준 4 2 4 2 4 2 5 2" xfId="33224"/>
    <cellStyle name="표준 4 2 4 2 4 2 5 3" xfId="49944"/>
    <cellStyle name="표준 4 2 4 2 4 2 6" xfId="19968"/>
    <cellStyle name="표준 4 2 4 2 4 2 7" xfId="36284"/>
    <cellStyle name="표준 4 2 4 2 4 3" xfId="4944"/>
    <cellStyle name="표준 4 2 4 2 4 3 2" xfId="21684"/>
    <cellStyle name="표준 4 2 4 2 4 3 3" xfId="38404"/>
    <cellStyle name="표준 4 2 4 2 4 4" xfId="8364"/>
    <cellStyle name="표준 4 2 4 2 4 4 2" xfId="25104"/>
    <cellStyle name="표준 4 2 4 2 4 4 3" xfId="41824"/>
    <cellStyle name="표준 4 2 4 2 4 5" xfId="11784"/>
    <cellStyle name="표준 4 2 4 2 4 5 2" xfId="28524"/>
    <cellStyle name="표준 4 2 4 2 4 5 3" xfId="45244"/>
    <cellStyle name="표준 4 2 4 2 4 6" xfId="15204"/>
    <cellStyle name="표준 4 2 4 2 4 6 2" xfId="31944"/>
    <cellStyle name="표준 4 2 4 2 4 6 3" xfId="48664"/>
    <cellStyle name="표준 4 2 4 2 4 7" xfId="18688"/>
    <cellStyle name="표준 4 2 4 2 4 8" xfId="35004"/>
    <cellStyle name="표준 4 2 4 2 5" xfId="1964"/>
    <cellStyle name="표준 4 2 4 2 5 2" xfId="5364"/>
    <cellStyle name="표준 4 2 4 2 5 2 2" xfId="22104"/>
    <cellStyle name="표준 4 2 4 2 5 2 3" xfId="38824"/>
    <cellStyle name="표준 4 2 4 2 5 3" xfId="8784"/>
    <cellStyle name="표준 4 2 4 2 5 3 2" xfId="25524"/>
    <cellStyle name="표준 4 2 4 2 5 3 3" xfId="42244"/>
    <cellStyle name="표준 4 2 4 2 5 4" xfId="12204"/>
    <cellStyle name="표준 4 2 4 2 5 4 2" xfId="28944"/>
    <cellStyle name="표준 4 2 4 2 5 4 3" xfId="45664"/>
    <cellStyle name="표준 4 2 4 2 5 5" xfId="15624"/>
    <cellStyle name="표준 4 2 4 2 5 5 2" xfId="32364"/>
    <cellStyle name="표준 4 2 4 2 5 5 3" xfId="49084"/>
    <cellStyle name="표준 4 2 4 2 5 6" xfId="19108"/>
    <cellStyle name="표준 4 2 4 2 5 7" xfId="35424"/>
    <cellStyle name="표준 4 2 4 2 6" xfId="3284"/>
    <cellStyle name="표준 4 2 4 2 6 2" xfId="6684"/>
    <cellStyle name="표준 4 2 4 2 6 2 2" xfId="23424"/>
    <cellStyle name="표준 4 2 4 2 6 2 3" xfId="40144"/>
    <cellStyle name="표준 4 2 4 2 6 3" xfId="10104"/>
    <cellStyle name="표준 4 2 4 2 6 3 2" xfId="26844"/>
    <cellStyle name="표준 4 2 4 2 6 3 3" xfId="43564"/>
    <cellStyle name="표준 4 2 4 2 6 4" xfId="13524"/>
    <cellStyle name="표준 4 2 4 2 6 4 2" xfId="30264"/>
    <cellStyle name="표준 4 2 4 2 6 4 3" xfId="46984"/>
    <cellStyle name="표준 4 2 4 2 6 5" xfId="16944"/>
    <cellStyle name="표준 4 2 4 2 6 5 2" xfId="33684"/>
    <cellStyle name="표준 4 2 4 2 6 5 3" xfId="50404"/>
    <cellStyle name="표준 4 2 4 2 6 6" xfId="20428"/>
    <cellStyle name="표준 4 2 4 2 6 7" xfId="36744"/>
    <cellStyle name="표준 4 2 4 2 7" xfId="4104"/>
    <cellStyle name="표준 4 2 4 2 7 2" xfId="7524"/>
    <cellStyle name="표준 4 2 4 2 7 2 2" xfId="24264"/>
    <cellStyle name="표준 4 2 4 2 7 2 3" xfId="40984"/>
    <cellStyle name="표준 4 2 4 2 7 3" xfId="10944"/>
    <cellStyle name="표준 4 2 4 2 7 3 2" xfId="27684"/>
    <cellStyle name="표준 4 2 4 2 7 3 3" xfId="44404"/>
    <cellStyle name="표준 4 2 4 2 7 4" xfId="14364"/>
    <cellStyle name="표준 4 2 4 2 7 4 2" xfId="31104"/>
    <cellStyle name="표준 4 2 4 2 7 4 3" xfId="47824"/>
    <cellStyle name="표준 4 2 4 2 7 5" xfId="17848"/>
    <cellStyle name="표준 4 2 4 2 7 6" xfId="37564"/>
    <cellStyle name="표준 4 2 4 2 8" xfId="3704"/>
    <cellStyle name="표준 4 2 4 2 8 2" xfId="20844"/>
    <cellStyle name="표준 4 2 4 2 8 3" xfId="37164"/>
    <cellStyle name="표준 4 2 4 2 9" xfId="7104"/>
    <cellStyle name="표준 4 2 4 2 9 2" xfId="23844"/>
    <cellStyle name="표준 4 2 4 2 9 3" xfId="40564"/>
    <cellStyle name="표준 4 2 4 3" xfId="717"/>
    <cellStyle name="표준 4 2 4 3 10" xfId="10564"/>
    <cellStyle name="표준 4 2 4 3 10 2" xfId="27304"/>
    <cellStyle name="표준 4 2 4 3 10 3" xfId="44024"/>
    <cellStyle name="표준 4 2 4 3 11" xfId="13984"/>
    <cellStyle name="표준 4 2 4 3 11 2" xfId="30724"/>
    <cellStyle name="표준 4 2 4 3 11 3" xfId="47444"/>
    <cellStyle name="표준 4 2 4 3 12" xfId="17468"/>
    <cellStyle name="표준 4 2 4 3 13" xfId="34204"/>
    <cellStyle name="표준 4 2 4 3 2" xfId="937"/>
    <cellStyle name="표준 4 2 4 3 2 10" xfId="14204"/>
    <cellStyle name="표준 4 2 4 3 2 10 2" xfId="30944"/>
    <cellStyle name="표준 4 2 4 3 2 10 3" xfId="47664"/>
    <cellStyle name="표준 4 2 4 3 2 11" xfId="17688"/>
    <cellStyle name="표준 4 2 4 3 2 12" xfId="34424"/>
    <cellStyle name="표준 4 2 4 3 2 2" xfId="1404"/>
    <cellStyle name="표준 4 2 4 3 2 2 2" xfId="2684"/>
    <cellStyle name="표준 4 2 4 3 2 2 2 2" xfId="6084"/>
    <cellStyle name="표준 4 2 4 3 2 2 2 2 2" xfId="22824"/>
    <cellStyle name="표준 4 2 4 3 2 2 2 2 3" xfId="39544"/>
    <cellStyle name="표준 4 2 4 3 2 2 2 3" xfId="9504"/>
    <cellStyle name="표준 4 2 4 3 2 2 2 3 2" xfId="26244"/>
    <cellStyle name="표준 4 2 4 3 2 2 2 3 3" xfId="42964"/>
    <cellStyle name="표준 4 2 4 3 2 2 2 4" xfId="12924"/>
    <cellStyle name="표준 4 2 4 3 2 2 2 4 2" xfId="29664"/>
    <cellStyle name="표준 4 2 4 3 2 2 2 4 3" xfId="46384"/>
    <cellStyle name="표준 4 2 4 3 2 2 2 5" xfId="16344"/>
    <cellStyle name="표준 4 2 4 3 2 2 2 5 2" xfId="33084"/>
    <cellStyle name="표준 4 2 4 3 2 2 2 5 3" xfId="49804"/>
    <cellStyle name="표준 4 2 4 3 2 2 2 6" xfId="19828"/>
    <cellStyle name="표준 4 2 4 3 2 2 2 7" xfId="36144"/>
    <cellStyle name="표준 4 2 4 3 2 2 3" xfId="4804"/>
    <cellStyle name="표준 4 2 4 3 2 2 3 2" xfId="21544"/>
    <cellStyle name="표준 4 2 4 3 2 2 3 3" xfId="38264"/>
    <cellStyle name="표준 4 2 4 3 2 2 4" xfId="8224"/>
    <cellStyle name="표준 4 2 4 3 2 2 4 2" xfId="24964"/>
    <cellStyle name="표준 4 2 4 3 2 2 4 3" xfId="41684"/>
    <cellStyle name="표준 4 2 4 3 2 2 5" xfId="11644"/>
    <cellStyle name="표준 4 2 4 3 2 2 5 2" xfId="28384"/>
    <cellStyle name="표준 4 2 4 3 2 2 5 3" xfId="45104"/>
    <cellStyle name="표준 4 2 4 3 2 2 6" xfId="15064"/>
    <cellStyle name="표준 4 2 4 3 2 2 6 2" xfId="31804"/>
    <cellStyle name="표준 4 2 4 3 2 2 6 3" xfId="48524"/>
    <cellStyle name="표준 4 2 4 3 2 2 7" xfId="18548"/>
    <cellStyle name="표준 4 2 4 3 2 2 8" xfId="34864"/>
    <cellStyle name="표준 4 2 4 3 2 3" xfId="1804"/>
    <cellStyle name="표준 4 2 4 3 2 3 2" xfId="3084"/>
    <cellStyle name="표준 4 2 4 3 2 3 2 2" xfId="6484"/>
    <cellStyle name="표준 4 2 4 3 2 3 2 2 2" xfId="23224"/>
    <cellStyle name="표준 4 2 4 3 2 3 2 2 3" xfId="39944"/>
    <cellStyle name="표준 4 2 4 3 2 3 2 3" xfId="9904"/>
    <cellStyle name="표준 4 2 4 3 2 3 2 3 2" xfId="26644"/>
    <cellStyle name="표준 4 2 4 3 2 3 2 3 3" xfId="43364"/>
    <cellStyle name="표준 4 2 4 3 2 3 2 4" xfId="13324"/>
    <cellStyle name="표준 4 2 4 3 2 3 2 4 2" xfId="30064"/>
    <cellStyle name="표준 4 2 4 3 2 3 2 4 3" xfId="46784"/>
    <cellStyle name="표준 4 2 4 3 2 3 2 5" xfId="16744"/>
    <cellStyle name="표준 4 2 4 3 2 3 2 5 2" xfId="33484"/>
    <cellStyle name="표준 4 2 4 3 2 3 2 5 3" xfId="50204"/>
    <cellStyle name="표준 4 2 4 3 2 3 2 6" xfId="20228"/>
    <cellStyle name="표준 4 2 4 3 2 3 2 7" xfId="36544"/>
    <cellStyle name="표준 4 2 4 3 2 3 3" xfId="5204"/>
    <cellStyle name="표준 4 2 4 3 2 3 3 2" xfId="21944"/>
    <cellStyle name="표준 4 2 4 3 2 3 3 3" xfId="38664"/>
    <cellStyle name="표준 4 2 4 3 2 3 4" xfId="8624"/>
    <cellStyle name="표준 4 2 4 3 2 3 4 2" xfId="25364"/>
    <cellStyle name="표준 4 2 4 3 2 3 4 3" xfId="42084"/>
    <cellStyle name="표준 4 2 4 3 2 3 5" xfId="12044"/>
    <cellStyle name="표준 4 2 4 3 2 3 5 2" xfId="28784"/>
    <cellStyle name="표준 4 2 4 3 2 3 5 3" xfId="45504"/>
    <cellStyle name="표준 4 2 4 3 2 3 6" xfId="15464"/>
    <cellStyle name="표준 4 2 4 3 2 3 6 2" xfId="32204"/>
    <cellStyle name="표준 4 2 4 3 2 3 6 3" xfId="48924"/>
    <cellStyle name="표준 4 2 4 3 2 3 7" xfId="18948"/>
    <cellStyle name="표준 4 2 4 3 2 3 8" xfId="35264"/>
    <cellStyle name="표준 4 2 4 3 2 4" xfId="2224"/>
    <cellStyle name="표준 4 2 4 3 2 4 2" xfId="5624"/>
    <cellStyle name="표준 4 2 4 3 2 4 2 2" xfId="22364"/>
    <cellStyle name="표준 4 2 4 3 2 4 2 3" xfId="39084"/>
    <cellStyle name="표준 4 2 4 3 2 4 3" xfId="9044"/>
    <cellStyle name="표준 4 2 4 3 2 4 3 2" xfId="25784"/>
    <cellStyle name="표준 4 2 4 3 2 4 3 3" xfId="42504"/>
    <cellStyle name="표준 4 2 4 3 2 4 4" xfId="12464"/>
    <cellStyle name="표준 4 2 4 3 2 4 4 2" xfId="29204"/>
    <cellStyle name="표준 4 2 4 3 2 4 4 3" xfId="45924"/>
    <cellStyle name="표준 4 2 4 3 2 4 5" xfId="15884"/>
    <cellStyle name="표준 4 2 4 3 2 4 5 2" xfId="32624"/>
    <cellStyle name="표준 4 2 4 3 2 4 5 3" xfId="49344"/>
    <cellStyle name="표준 4 2 4 3 2 4 6" xfId="19368"/>
    <cellStyle name="표준 4 2 4 3 2 4 7" xfId="35684"/>
    <cellStyle name="표준 4 2 4 3 2 5" xfId="3544"/>
    <cellStyle name="표준 4 2 4 3 2 5 2" xfId="6944"/>
    <cellStyle name="표준 4 2 4 3 2 5 2 2" xfId="23684"/>
    <cellStyle name="표준 4 2 4 3 2 5 2 3" xfId="40404"/>
    <cellStyle name="표준 4 2 4 3 2 5 3" xfId="10364"/>
    <cellStyle name="표준 4 2 4 3 2 5 3 2" xfId="27104"/>
    <cellStyle name="표준 4 2 4 3 2 5 3 3" xfId="43824"/>
    <cellStyle name="표준 4 2 4 3 2 5 4" xfId="13784"/>
    <cellStyle name="표준 4 2 4 3 2 5 4 2" xfId="30524"/>
    <cellStyle name="표준 4 2 4 3 2 5 4 3" xfId="47244"/>
    <cellStyle name="표준 4 2 4 3 2 5 5" xfId="17204"/>
    <cellStyle name="표준 4 2 4 3 2 5 5 2" xfId="33944"/>
    <cellStyle name="표준 4 2 4 3 2 5 5 3" xfId="50664"/>
    <cellStyle name="표준 4 2 4 3 2 5 6" xfId="20688"/>
    <cellStyle name="표준 4 2 4 3 2 5 7" xfId="37004"/>
    <cellStyle name="표준 4 2 4 3 2 6" xfId="4364"/>
    <cellStyle name="표준 4 2 4 3 2 6 2" xfId="7784"/>
    <cellStyle name="표준 4 2 4 3 2 6 2 2" xfId="24524"/>
    <cellStyle name="표준 4 2 4 3 2 6 2 3" xfId="41244"/>
    <cellStyle name="표준 4 2 4 3 2 6 3" xfId="11204"/>
    <cellStyle name="표준 4 2 4 3 2 6 3 2" xfId="27944"/>
    <cellStyle name="표준 4 2 4 3 2 6 3 3" xfId="44664"/>
    <cellStyle name="표준 4 2 4 3 2 6 4" xfId="14624"/>
    <cellStyle name="표준 4 2 4 3 2 6 4 2" xfId="31364"/>
    <cellStyle name="표준 4 2 4 3 2 6 4 3" xfId="48084"/>
    <cellStyle name="표준 4 2 4 3 2 6 5" xfId="18108"/>
    <cellStyle name="표준 4 2 4 3 2 6 6" xfId="37824"/>
    <cellStyle name="표준 4 2 4 3 2 7" xfId="3964"/>
    <cellStyle name="표준 4 2 4 3 2 7 2" xfId="21104"/>
    <cellStyle name="표준 4 2 4 3 2 7 3" xfId="37424"/>
    <cellStyle name="표준 4 2 4 3 2 8" xfId="7364"/>
    <cellStyle name="표준 4 2 4 3 2 8 2" xfId="24104"/>
    <cellStyle name="표준 4 2 4 3 2 8 3" xfId="40824"/>
    <cellStyle name="표준 4 2 4 3 2 9" xfId="10784"/>
    <cellStyle name="표준 4 2 4 3 2 9 2" xfId="27524"/>
    <cellStyle name="표준 4 2 4 3 2 9 3" xfId="44244"/>
    <cellStyle name="표준 4 2 4 3 3" xfId="1244"/>
    <cellStyle name="표준 4 2 4 3 3 2" xfId="2524"/>
    <cellStyle name="표준 4 2 4 3 3 2 2" xfId="5924"/>
    <cellStyle name="표준 4 2 4 3 3 2 2 2" xfId="22664"/>
    <cellStyle name="표준 4 2 4 3 3 2 2 3" xfId="39384"/>
    <cellStyle name="표준 4 2 4 3 3 2 3" xfId="9344"/>
    <cellStyle name="표준 4 2 4 3 3 2 3 2" xfId="26084"/>
    <cellStyle name="표준 4 2 4 3 3 2 3 3" xfId="42804"/>
    <cellStyle name="표준 4 2 4 3 3 2 4" xfId="12764"/>
    <cellStyle name="표준 4 2 4 3 3 2 4 2" xfId="29504"/>
    <cellStyle name="표준 4 2 4 3 3 2 4 3" xfId="46224"/>
    <cellStyle name="표준 4 2 4 3 3 2 5" xfId="16184"/>
    <cellStyle name="표준 4 2 4 3 3 2 5 2" xfId="32924"/>
    <cellStyle name="표준 4 2 4 3 3 2 5 3" xfId="49644"/>
    <cellStyle name="표준 4 2 4 3 3 2 6" xfId="19668"/>
    <cellStyle name="표준 4 2 4 3 3 2 7" xfId="35984"/>
    <cellStyle name="표준 4 2 4 3 3 3" xfId="4644"/>
    <cellStyle name="표준 4 2 4 3 3 3 2" xfId="21384"/>
    <cellStyle name="표준 4 2 4 3 3 3 3" xfId="38104"/>
    <cellStyle name="표준 4 2 4 3 3 4" xfId="8064"/>
    <cellStyle name="표준 4 2 4 3 3 4 2" xfId="24804"/>
    <cellStyle name="표준 4 2 4 3 3 4 3" xfId="41524"/>
    <cellStyle name="표준 4 2 4 3 3 5" xfId="11484"/>
    <cellStyle name="표준 4 2 4 3 3 5 2" xfId="28224"/>
    <cellStyle name="표준 4 2 4 3 3 5 3" xfId="44944"/>
    <cellStyle name="표준 4 2 4 3 3 6" xfId="14904"/>
    <cellStyle name="표준 4 2 4 3 3 6 2" xfId="31644"/>
    <cellStyle name="표준 4 2 4 3 3 6 3" xfId="48364"/>
    <cellStyle name="표준 4 2 4 3 3 7" xfId="18388"/>
    <cellStyle name="표준 4 2 4 3 3 8" xfId="34704"/>
    <cellStyle name="표준 4 2 4 3 4" xfId="1584"/>
    <cellStyle name="표준 4 2 4 3 4 2" xfId="2864"/>
    <cellStyle name="표준 4 2 4 3 4 2 2" xfId="6264"/>
    <cellStyle name="표준 4 2 4 3 4 2 2 2" xfId="23004"/>
    <cellStyle name="표준 4 2 4 3 4 2 2 3" xfId="39724"/>
    <cellStyle name="표준 4 2 4 3 4 2 3" xfId="9684"/>
    <cellStyle name="표준 4 2 4 3 4 2 3 2" xfId="26424"/>
    <cellStyle name="표준 4 2 4 3 4 2 3 3" xfId="43144"/>
    <cellStyle name="표준 4 2 4 3 4 2 4" xfId="13104"/>
    <cellStyle name="표준 4 2 4 3 4 2 4 2" xfId="29844"/>
    <cellStyle name="표준 4 2 4 3 4 2 4 3" xfId="46564"/>
    <cellStyle name="표준 4 2 4 3 4 2 5" xfId="16524"/>
    <cellStyle name="표준 4 2 4 3 4 2 5 2" xfId="33264"/>
    <cellStyle name="표준 4 2 4 3 4 2 5 3" xfId="49984"/>
    <cellStyle name="표준 4 2 4 3 4 2 6" xfId="20008"/>
    <cellStyle name="표준 4 2 4 3 4 2 7" xfId="36324"/>
    <cellStyle name="표준 4 2 4 3 4 3" xfId="4984"/>
    <cellStyle name="표준 4 2 4 3 4 3 2" xfId="21724"/>
    <cellStyle name="표준 4 2 4 3 4 3 3" xfId="38444"/>
    <cellStyle name="표준 4 2 4 3 4 4" xfId="8404"/>
    <cellStyle name="표준 4 2 4 3 4 4 2" xfId="25144"/>
    <cellStyle name="표준 4 2 4 3 4 4 3" xfId="41864"/>
    <cellStyle name="표준 4 2 4 3 4 5" xfId="11824"/>
    <cellStyle name="표준 4 2 4 3 4 5 2" xfId="28564"/>
    <cellStyle name="표준 4 2 4 3 4 5 3" xfId="45284"/>
    <cellStyle name="표준 4 2 4 3 4 6" xfId="15244"/>
    <cellStyle name="표준 4 2 4 3 4 6 2" xfId="31984"/>
    <cellStyle name="표준 4 2 4 3 4 6 3" xfId="48704"/>
    <cellStyle name="표준 4 2 4 3 4 7" xfId="18728"/>
    <cellStyle name="표준 4 2 4 3 4 8" xfId="35044"/>
    <cellStyle name="표준 4 2 4 3 5" xfId="2004"/>
    <cellStyle name="표준 4 2 4 3 5 2" xfId="5404"/>
    <cellStyle name="표준 4 2 4 3 5 2 2" xfId="22144"/>
    <cellStyle name="표준 4 2 4 3 5 2 3" xfId="38864"/>
    <cellStyle name="표준 4 2 4 3 5 3" xfId="8824"/>
    <cellStyle name="표준 4 2 4 3 5 3 2" xfId="25564"/>
    <cellStyle name="표준 4 2 4 3 5 3 3" xfId="42284"/>
    <cellStyle name="표준 4 2 4 3 5 4" xfId="12244"/>
    <cellStyle name="표준 4 2 4 3 5 4 2" xfId="28984"/>
    <cellStyle name="표준 4 2 4 3 5 4 3" xfId="45704"/>
    <cellStyle name="표준 4 2 4 3 5 5" xfId="15664"/>
    <cellStyle name="표준 4 2 4 3 5 5 2" xfId="32404"/>
    <cellStyle name="표준 4 2 4 3 5 5 3" xfId="49124"/>
    <cellStyle name="표준 4 2 4 3 5 6" xfId="19148"/>
    <cellStyle name="표준 4 2 4 3 5 7" xfId="35464"/>
    <cellStyle name="표준 4 2 4 3 6" xfId="3324"/>
    <cellStyle name="표준 4 2 4 3 6 2" xfId="6724"/>
    <cellStyle name="표준 4 2 4 3 6 2 2" xfId="23464"/>
    <cellStyle name="표준 4 2 4 3 6 2 3" xfId="40184"/>
    <cellStyle name="표준 4 2 4 3 6 3" xfId="10144"/>
    <cellStyle name="표준 4 2 4 3 6 3 2" xfId="26884"/>
    <cellStyle name="표준 4 2 4 3 6 3 3" xfId="43604"/>
    <cellStyle name="표준 4 2 4 3 6 4" xfId="13564"/>
    <cellStyle name="표준 4 2 4 3 6 4 2" xfId="30304"/>
    <cellStyle name="표준 4 2 4 3 6 4 3" xfId="47024"/>
    <cellStyle name="표준 4 2 4 3 6 5" xfId="16984"/>
    <cellStyle name="표준 4 2 4 3 6 5 2" xfId="33724"/>
    <cellStyle name="표준 4 2 4 3 6 5 3" xfId="50444"/>
    <cellStyle name="표준 4 2 4 3 6 6" xfId="20468"/>
    <cellStyle name="표준 4 2 4 3 6 7" xfId="36784"/>
    <cellStyle name="표준 4 2 4 3 7" xfId="4144"/>
    <cellStyle name="표준 4 2 4 3 7 2" xfId="7564"/>
    <cellStyle name="표준 4 2 4 3 7 2 2" xfId="24304"/>
    <cellStyle name="표준 4 2 4 3 7 2 3" xfId="41024"/>
    <cellStyle name="표준 4 2 4 3 7 3" xfId="10984"/>
    <cellStyle name="표준 4 2 4 3 7 3 2" xfId="27724"/>
    <cellStyle name="표준 4 2 4 3 7 3 3" xfId="44444"/>
    <cellStyle name="표준 4 2 4 3 7 4" xfId="14404"/>
    <cellStyle name="표준 4 2 4 3 7 4 2" xfId="31144"/>
    <cellStyle name="표준 4 2 4 3 7 4 3" xfId="47864"/>
    <cellStyle name="표준 4 2 4 3 7 5" xfId="17888"/>
    <cellStyle name="표준 4 2 4 3 7 6" xfId="37604"/>
    <cellStyle name="표준 4 2 4 3 8" xfId="3744"/>
    <cellStyle name="표준 4 2 4 3 8 2" xfId="20884"/>
    <cellStyle name="표준 4 2 4 3 8 3" xfId="37204"/>
    <cellStyle name="표준 4 2 4 3 9" xfId="7144"/>
    <cellStyle name="표준 4 2 4 3 9 2" xfId="23884"/>
    <cellStyle name="표준 4 2 4 3 9 3" xfId="40604"/>
    <cellStyle name="표준 4 2 4 4" xfId="797"/>
    <cellStyle name="표준 4 2 4 4 10" xfId="14064"/>
    <cellStyle name="표준 4 2 4 4 10 2" xfId="30804"/>
    <cellStyle name="표준 4 2 4 4 10 3" xfId="47524"/>
    <cellStyle name="표준 4 2 4 4 11" xfId="17548"/>
    <cellStyle name="표준 4 2 4 4 12" xfId="34284"/>
    <cellStyle name="표준 4 2 4 4 2" xfId="1104"/>
    <cellStyle name="표준 4 2 4 4 2 2" xfId="2384"/>
    <cellStyle name="표준 4 2 4 4 2 2 2" xfId="5784"/>
    <cellStyle name="표준 4 2 4 4 2 2 2 2" xfId="22524"/>
    <cellStyle name="표준 4 2 4 4 2 2 2 3" xfId="39244"/>
    <cellStyle name="표준 4 2 4 4 2 2 3" xfId="9204"/>
    <cellStyle name="표준 4 2 4 4 2 2 3 2" xfId="25944"/>
    <cellStyle name="표준 4 2 4 4 2 2 3 3" xfId="42664"/>
    <cellStyle name="표준 4 2 4 4 2 2 4" xfId="12624"/>
    <cellStyle name="표준 4 2 4 4 2 2 4 2" xfId="29364"/>
    <cellStyle name="표준 4 2 4 4 2 2 4 3" xfId="46084"/>
    <cellStyle name="표준 4 2 4 4 2 2 5" xfId="16044"/>
    <cellStyle name="표준 4 2 4 4 2 2 5 2" xfId="32784"/>
    <cellStyle name="표준 4 2 4 4 2 2 5 3" xfId="49504"/>
    <cellStyle name="표준 4 2 4 4 2 2 6" xfId="19528"/>
    <cellStyle name="표준 4 2 4 4 2 2 7" xfId="35844"/>
    <cellStyle name="표준 4 2 4 4 2 3" xfId="4504"/>
    <cellStyle name="표준 4 2 4 4 2 3 2" xfId="21244"/>
    <cellStyle name="표준 4 2 4 4 2 3 3" xfId="37964"/>
    <cellStyle name="표준 4 2 4 4 2 4" xfId="7924"/>
    <cellStyle name="표준 4 2 4 4 2 4 2" xfId="24664"/>
    <cellStyle name="표준 4 2 4 4 2 4 3" xfId="41384"/>
    <cellStyle name="표준 4 2 4 4 2 5" xfId="11344"/>
    <cellStyle name="표준 4 2 4 4 2 5 2" xfId="28084"/>
    <cellStyle name="표준 4 2 4 4 2 5 3" xfId="44804"/>
    <cellStyle name="표준 4 2 4 4 2 6" xfId="14764"/>
    <cellStyle name="표준 4 2 4 4 2 6 2" xfId="31504"/>
    <cellStyle name="표준 4 2 4 4 2 6 3" xfId="48224"/>
    <cellStyle name="표준 4 2 4 4 2 7" xfId="18248"/>
    <cellStyle name="표준 4 2 4 4 2 8" xfId="34564"/>
    <cellStyle name="표준 4 2 4 4 3" xfId="1664"/>
    <cellStyle name="표준 4 2 4 4 3 2" xfId="2944"/>
    <cellStyle name="표준 4 2 4 4 3 2 2" xfId="6344"/>
    <cellStyle name="표준 4 2 4 4 3 2 2 2" xfId="23084"/>
    <cellStyle name="표준 4 2 4 4 3 2 2 3" xfId="39804"/>
    <cellStyle name="표준 4 2 4 4 3 2 3" xfId="9764"/>
    <cellStyle name="표준 4 2 4 4 3 2 3 2" xfId="26504"/>
    <cellStyle name="표준 4 2 4 4 3 2 3 3" xfId="43224"/>
    <cellStyle name="표준 4 2 4 4 3 2 4" xfId="13184"/>
    <cellStyle name="표준 4 2 4 4 3 2 4 2" xfId="29924"/>
    <cellStyle name="표준 4 2 4 4 3 2 4 3" xfId="46644"/>
    <cellStyle name="표준 4 2 4 4 3 2 5" xfId="16604"/>
    <cellStyle name="표준 4 2 4 4 3 2 5 2" xfId="33344"/>
    <cellStyle name="표준 4 2 4 4 3 2 5 3" xfId="50064"/>
    <cellStyle name="표준 4 2 4 4 3 2 6" xfId="20088"/>
    <cellStyle name="표준 4 2 4 4 3 2 7" xfId="36404"/>
    <cellStyle name="표준 4 2 4 4 3 3" xfId="5064"/>
    <cellStyle name="표준 4 2 4 4 3 3 2" xfId="21804"/>
    <cellStyle name="표준 4 2 4 4 3 3 3" xfId="38524"/>
    <cellStyle name="표준 4 2 4 4 3 4" xfId="8484"/>
    <cellStyle name="표준 4 2 4 4 3 4 2" xfId="25224"/>
    <cellStyle name="표준 4 2 4 4 3 4 3" xfId="41944"/>
    <cellStyle name="표준 4 2 4 4 3 5" xfId="11904"/>
    <cellStyle name="표준 4 2 4 4 3 5 2" xfId="28644"/>
    <cellStyle name="표준 4 2 4 4 3 5 3" xfId="45364"/>
    <cellStyle name="표준 4 2 4 4 3 6" xfId="15324"/>
    <cellStyle name="표준 4 2 4 4 3 6 2" xfId="32064"/>
    <cellStyle name="표준 4 2 4 4 3 6 3" xfId="48784"/>
    <cellStyle name="표준 4 2 4 4 3 7" xfId="18808"/>
    <cellStyle name="표준 4 2 4 4 3 8" xfId="35124"/>
    <cellStyle name="표준 4 2 4 4 4" xfId="2084"/>
    <cellStyle name="표준 4 2 4 4 4 2" xfId="5484"/>
    <cellStyle name="표준 4 2 4 4 4 2 2" xfId="22224"/>
    <cellStyle name="표준 4 2 4 4 4 2 3" xfId="38944"/>
    <cellStyle name="표준 4 2 4 4 4 3" xfId="8904"/>
    <cellStyle name="표준 4 2 4 4 4 3 2" xfId="25644"/>
    <cellStyle name="표준 4 2 4 4 4 3 3" xfId="42364"/>
    <cellStyle name="표준 4 2 4 4 4 4" xfId="12324"/>
    <cellStyle name="표준 4 2 4 4 4 4 2" xfId="29064"/>
    <cellStyle name="표준 4 2 4 4 4 4 3" xfId="45784"/>
    <cellStyle name="표준 4 2 4 4 4 5" xfId="15744"/>
    <cellStyle name="표준 4 2 4 4 4 5 2" xfId="32484"/>
    <cellStyle name="표준 4 2 4 4 4 5 3" xfId="49204"/>
    <cellStyle name="표준 4 2 4 4 4 6" xfId="19228"/>
    <cellStyle name="표준 4 2 4 4 4 7" xfId="35544"/>
    <cellStyle name="표준 4 2 4 4 5" xfId="3404"/>
    <cellStyle name="표준 4 2 4 4 5 2" xfId="6804"/>
    <cellStyle name="표준 4 2 4 4 5 2 2" xfId="23544"/>
    <cellStyle name="표준 4 2 4 4 5 2 3" xfId="40264"/>
    <cellStyle name="표준 4 2 4 4 5 3" xfId="10224"/>
    <cellStyle name="표준 4 2 4 4 5 3 2" xfId="26964"/>
    <cellStyle name="표준 4 2 4 4 5 3 3" xfId="43684"/>
    <cellStyle name="표준 4 2 4 4 5 4" xfId="13644"/>
    <cellStyle name="표준 4 2 4 4 5 4 2" xfId="30384"/>
    <cellStyle name="표준 4 2 4 4 5 4 3" xfId="47104"/>
    <cellStyle name="표준 4 2 4 4 5 5" xfId="17064"/>
    <cellStyle name="표준 4 2 4 4 5 5 2" xfId="33804"/>
    <cellStyle name="표준 4 2 4 4 5 5 3" xfId="50524"/>
    <cellStyle name="표준 4 2 4 4 5 6" xfId="20548"/>
    <cellStyle name="표준 4 2 4 4 5 7" xfId="36864"/>
    <cellStyle name="표준 4 2 4 4 6" xfId="4224"/>
    <cellStyle name="표준 4 2 4 4 6 2" xfId="7644"/>
    <cellStyle name="표준 4 2 4 4 6 2 2" xfId="24384"/>
    <cellStyle name="표준 4 2 4 4 6 2 3" xfId="41104"/>
    <cellStyle name="표준 4 2 4 4 6 3" xfId="11064"/>
    <cellStyle name="표준 4 2 4 4 6 3 2" xfId="27804"/>
    <cellStyle name="표준 4 2 4 4 6 3 3" xfId="44524"/>
    <cellStyle name="표준 4 2 4 4 6 4" xfId="14484"/>
    <cellStyle name="표준 4 2 4 4 6 4 2" xfId="31224"/>
    <cellStyle name="표준 4 2 4 4 6 4 3" xfId="47944"/>
    <cellStyle name="표준 4 2 4 4 6 5" xfId="17968"/>
    <cellStyle name="표준 4 2 4 4 6 6" xfId="37684"/>
    <cellStyle name="표준 4 2 4 4 7" xfId="3824"/>
    <cellStyle name="표준 4 2 4 4 7 2" xfId="20964"/>
    <cellStyle name="표준 4 2 4 4 7 3" xfId="37284"/>
    <cellStyle name="표준 4 2 4 4 8" xfId="7224"/>
    <cellStyle name="표준 4 2 4 4 8 2" xfId="23964"/>
    <cellStyle name="표준 4 2 4 4 8 3" xfId="40684"/>
    <cellStyle name="표준 4 2 4 4 9" xfId="10644"/>
    <cellStyle name="표준 4 2 4 4 9 2" xfId="27384"/>
    <cellStyle name="표준 4 2 4 4 9 3" xfId="44104"/>
    <cellStyle name="표준 4 2 4 5" xfId="757"/>
    <cellStyle name="표준 4 2 4 5 10" xfId="14024"/>
    <cellStyle name="표준 4 2 4 5 10 2" xfId="30764"/>
    <cellStyle name="표준 4 2 4 5 10 3" xfId="47484"/>
    <cellStyle name="표준 4 2 4 5 11" xfId="17508"/>
    <cellStyle name="표준 4 2 4 5 12" xfId="34244"/>
    <cellStyle name="표준 4 2 4 5 2" xfId="1064"/>
    <cellStyle name="표준 4 2 4 5 2 2" xfId="2344"/>
    <cellStyle name="표준 4 2 4 5 2 2 2" xfId="5744"/>
    <cellStyle name="표준 4 2 4 5 2 2 2 2" xfId="22484"/>
    <cellStyle name="표준 4 2 4 5 2 2 2 3" xfId="39204"/>
    <cellStyle name="표준 4 2 4 5 2 2 3" xfId="9164"/>
    <cellStyle name="표준 4 2 4 5 2 2 3 2" xfId="25904"/>
    <cellStyle name="표준 4 2 4 5 2 2 3 3" xfId="42624"/>
    <cellStyle name="표준 4 2 4 5 2 2 4" xfId="12584"/>
    <cellStyle name="표준 4 2 4 5 2 2 4 2" xfId="29324"/>
    <cellStyle name="표준 4 2 4 5 2 2 4 3" xfId="46044"/>
    <cellStyle name="표준 4 2 4 5 2 2 5" xfId="16004"/>
    <cellStyle name="표준 4 2 4 5 2 2 5 2" xfId="32744"/>
    <cellStyle name="표준 4 2 4 5 2 2 5 3" xfId="49464"/>
    <cellStyle name="표준 4 2 4 5 2 2 6" xfId="19488"/>
    <cellStyle name="표준 4 2 4 5 2 2 7" xfId="35804"/>
    <cellStyle name="표준 4 2 4 5 2 3" xfId="4464"/>
    <cellStyle name="표준 4 2 4 5 2 3 2" xfId="21204"/>
    <cellStyle name="표준 4 2 4 5 2 3 3" xfId="37924"/>
    <cellStyle name="표준 4 2 4 5 2 4" xfId="7884"/>
    <cellStyle name="표준 4 2 4 5 2 4 2" xfId="24624"/>
    <cellStyle name="표준 4 2 4 5 2 4 3" xfId="41344"/>
    <cellStyle name="표준 4 2 4 5 2 5" xfId="11304"/>
    <cellStyle name="표준 4 2 4 5 2 5 2" xfId="28044"/>
    <cellStyle name="표준 4 2 4 5 2 5 3" xfId="44764"/>
    <cellStyle name="표준 4 2 4 5 2 6" xfId="14724"/>
    <cellStyle name="표준 4 2 4 5 2 6 2" xfId="31464"/>
    <cellStyle name="표준 4 2 4 5 2 6 3" xfId="48184"/>
    <cellStyle name="표준 4 2 4 5 2 7" xfId="18208"/>
    <cellStyle name="표준 4 2 4 5 2 8" xfId="34524"/>
    <cellStyle name="표준 4 2 4 5 3" xfId="1624"/>
    <cellStyle name="표준 4 2 4 5 3 2" xfId="2904"/>
    <cellStyle name="표준 4 2 4 5 3 2 2" xfId="6304"/>
    <cellStyle name="표준 4 2 4 5 3 2 2 2" xfId="23044"/>
    <cellStyle name="표준 4 2 4 5 3 2 2 3" xfId="39764"/>
    <cellStyle name="표준 4 2 4 5 3 2 3" xfId="9724"/>
    <cellStyle name="표준 4 2 4 5 3 2 3 2" xfId="26464"/>
    <cellStyle name="표준 4 2 4 5 3 2 3 3" xfId="43184"/>
    <cellStyle name="표준 4 2 4 5 3 2 4" xfId="13144"/>
    <cellStyle name="표준 4 2 4 5 3 2 4 2" xfId="29884"/>
    <cellStyle name="표준 4 2 4 5 3 2 4 3" xfId="46604"/>
    <cellStyle name="표준 4 2 4 5 3 2 5" xfId="16564"/>
    <cellStyle name="표준 4 2 4 5 3 2 5 2" xfId="33304"/>
    <cellStyle name="표준 4 2 4 5 3 2 5 3" xfId="50024"/>
    <cellStyle name="표준 4 2 4 5 3 2 6" xfId="20048"/>
    <cellStyle name="표준 4 2 4 5 3 2 7" xfId="36364"/>
    <cellStyle name="표준 4 2 4 5 3 3" xfId="5024"/>
    <cellStyle name="표준 4 2 4 5 3 3 2" xfId="21764"/>
    <cellStyle name="표준 4 2 4 5 3 3 3" xfId="38484"/>
    <cellStyle name="표준 4 2 4 5 3 4" xfId="8444"/>
    <cellStyle name="표준 4 2 4 5 3 4 2" xfId="25184"/>
    <cellStyle name="표준 4 2 4 5 3 4 3" xfId="41904"/>
    <cellStyle name="표준 4 2 4 5 3 5" xfId="11864"/>
    <cellStyle name="표준 4 2 4 5 3 5 2" xfId="28604"/>
    <cellStyle name="표준 4 2 4 5 3 5 3" xfId="45324"/>
    <cellStyle name="표준 4 2 4 5 3 6" xfId="15284"/>
    <cellStyle name="표준 4 2 4 5 3 6 2" xfId="32024"/>
    <cellStyle name="표준 4 2 4 5 3 6 3" xfId="48744"/>
    <cellStyle name="표준 4 2 4 5 3 7" xfId="18768"/>
    <cellStyle name="표준 4 2 4 5 3 8" xfId="35084"/>
    <cellStyle name="표준 4 2 4 5 4" xfId="2044"/>
    <cellStyle name="표준 4 2 4 5 4 2" xfId="5444"/>
    <cellStyle name="표준 4 2 4 5 4 2 2" xfId="22184"/>
    <cellStyle name="표준 4 2 4 5 4 2 3" xfId="38904"/>
    <cellStyle name="표준 4 2 4 5 4 3" xfId="8864"/>
    <cellStyle name="표준 4 2 4 5 4 3 2" xfId="25604"/>
    <cellStyle name="표준 4 2 4 5 4 3 3" xfId="42324"/>
    <cellStyle name="표준 4 2 4 5 4 4" xfId="12284"/>
    <cellStyle name="표준 4 2 4 5 4 4 2" xfId="29024"/>
    <cellStyle name="표준 4 2 4 5 4 4 3" xfId="45744"/>
    <cellStyle name="표준 4 2 4 5 4 5" xfId="15704"/>
    <cellStyle name="표준 4 2 4 5 4 5 2" xfId="32444"/>
    <cellStyle name="표준 4 2 4 5 4 5 3" xfId="49164"/>
    <cellStyle name="표준 4 2 4 5 4 6" xfId="19188"/>
    <cellStyle name="표준 4 2 4 5 4 7" xfId="35504"/>
    <cellStyle name="표준 4 2 4 5 5" xfId="3364"/>
    <cellStyle name="표준 4 2 4 5 5 2" xfId="6764"/>
    <cellStyle name="표준 4 2 4 5 5 2 2" xfId="23504"/>
    <cellStyle name="표준 4 2 4 5 5 2 3" xfId="40224"/>
    <cellStyle name="표준 4 2 4 5 5 3" xfId="10184"/>
    <cellStyle name="표준 4 2 4 5 5 3 2" xfId="26924"/>
    <cellStyle name="표준 4 2 4 5 5 3 3" xfId="43644"/>
    <cellStyle name="표준 4 2 4 5 5 4" xfId="13604"/>
    <cellStyle name="표준 4 2 4 5 5 4 2" xfId="30344"/>
    <cellStyle name="표준 4 2 4 5 5 4 3" xfId="47064"/>
    <cellStyle name="표준 4 2 4 5 5 5" xfId="17024"/>
    <cellStyle name="표준 4 2 4 5 5 5 2" xfId="33764"/>
    <cellStyle name="표준 4 2 4 5 5 5 3" xfId="50484"/>
    <cellStyle name="표준 4 2 4 5 5 6" xfId="20508"/>
    <cellStyle name="표준 4 2 4 5 5 7" xfId="36824"/>
    <cellStyle name="표준 4 2 4 5 6" xfId="4184"/>
    <cellStyle name="표준 4 2 4 5 6 2" xfId="7604"/>
    <cellStyle name="표준 4 2 4 5 6 2 2" xfId="24344"/>
    <cellStyle name="표준 4 2 4 5 6 2 3" xfId="41064"/>
    <cellStyle name="표준 4 2 4 5 6 3" xfId="11024"/>
    <cellStyle name="표준 4 2 4 5 6 3 2" xfId="27764"/>
    <cellStyle name="표준 4 2 4 5 6 3 3" xfId="44484"/>
    <cellStyle name="표준 4 2 4 5 6 4" xfId="14444"/>
    <cellStyle name="표준 4 2 4 5 6 4 2" xfId="31184"/>
    <cellStyle name="표준 4 2 4 5 6 4 3" xfId="47904"/>
    <cellStyle name="표준 4 2 4 5 6 5" xfId="17928"/>
    <cellStyle name="표준 4 2 4 5 6 6" xfId="37644"/>
    <cellStyle name="표준 4 2 4 5 7" xfId="3784"/>
    <cellStyle name="표준 4 2 4 5 7 2" xfId="20924"/>
    <cellStyle name="표준 4 2 4 5 7 3" xfId="37244"/>
    <cellStyle name="표준 4 2 4 5 8" xfId="7184"/>
    <cellStyle name="표준 4 2 4 5 8 2" xfId="23924"/>
    <cellStyle name="표준 4 2 4 5 8 3" xfId="40644"/>
    <cellStyle name="표준 4 2 4 5 9" xfId="10604"/>
    <cellStyle name="표준 4 2 4 5 9 2" xfId="27344"/>
    <cellStyle name="표준 4 2 4 5 9 3" xfId="44064"/>
    <cellStyle name="표준 4 2 4 6" xfId="1024"/>
    <cellStyle name="표준 4 2 4 6 2" xfId="2304"/>
    <cellStyle name="표준 4 2 4 6 2 2" xfId="5704"/>
    <cellStyle name="표준 4 2 4 6 2 2 2" xfId="22444"/>
    <cellStyle name="표준 4 2 4 6 2 2 3" xfId="39164"/>
    <cellStyle name="표준 4 2 4 6 2 3" xfId="9124"/>
    <cellStyle name="표준 4 2 4 6 2 3 2" xfId="25864"/>
    <cellStyle name="표준 4 2 4 6 2 3 3" xfId="42584"/>
    <cellStyle name="표준 4 2 4 6 2 4" xfId="12544"/>
    <cellStyle name="표준 4 2 4 6 2 4 2" xfId="29284"/>
    <cellStyle name="표준 4 2 4 6 2 4 3" xfId="46004"/>
    <cellStyle name="표준 4 2 4 6 2 5" xfId="15964"/>
    <cellStyle name="표준 4 2 4 6 2 5 2" xfId="32704"/>
    <cellStyle name="표준 4 2 4 6 2 5 3" xfId="49424"/>
    <cellStyle name="표준 4 2 4 6 2 6" xfId="19448"/>
    <cellStyle name="표준 4 2 4 6 2 7" xfId="35764"/>
    <cellStyle name="표준 4 2 4 6 3" xfId="4424"/>
    <cellStyle name="표준 4 2 4 6 3 2" xfId="21164"/>
    <cellStyle name="표준 4 2 4 6 3 3" xfId="37884"/>
    <cellStyle name="표준 4 2 4 6 4" xfId="7844"/>
    <cellStyle name="표준 4 2 4 6 4 2" xfId="24584"/>
    <cellStyle name="표준 4 2 4 6 4 3" xfId="41304"/>
    <cellStyle name="표준 4 2 4 6 5" xfId="11264"/>
    <cellStyle name="표준 4 2 4 6 5 2" xfId="28004"/>
    <cellStyle name="표준 4 2 4 6 5 3" xfId="44724"/>
    <cellStyle name="표준 4 2 4 6 6" xfId="14684"/>
    <cellStyle name="표준 4 2 4 6 6 2" xfId="31424"/>
    <cellStyle name="표준 4 2 4 6 6 3" xfId="48144"/>
    <cellStyle name="표준 4 2 4 6 7" xfId="18168"/>
    <cellStyle name="표준 4 2 4 6 8" xfId="34484"/>
    <cellStyle name="표준 4 2 4 7" xfId="1444"/>
    <cellStyle name="표준 4 2 4 7 2" xfId="2724"/>
    <cellStyle name="표준 4 2 4 7 2 2" xfId="6124"/>
    <cellStyle name="표준 4 2 4 7 2 2 2" xfId="22864"/>
    <cellStyle name="표준 4 2 4 7 2 2 3" xfId="39584"/>
    <cellStyle name="표준 4 2 4 7 2 3" xfId="9544"/>
    <cellStyle name="표준 4 2 4 7 2 3 2" xfId="26284"/>
    <cellStyle name="표준 4 2 4 7 2 3 3" xfId="43004"/>
    <cellStyle name="표준 4 2 4 7 2 4" xfId="12964"/>
    <cellStyle name="표준 4 2 4 7 2 4 2" xfId="29704"/>
    <cellStyle name="표준 4 2 4 7 2 4 3" xfId="46424"/>
    <cellStyle name="표준 4 2 4 7 2 5" xfId="16384"/>
    <cellStyle name="표준 4 2 4 7 2 5 2" xfId="33124"/>
    <cellStyle name="표준 4 2 4 7 2 5 3" xfId="49844"/>
    <cellStyle name="표준 4 2 4 7 2 6" xfId="19868"/>
    <cellStyle name="표준 4 2 4 7 2 7" xfId="36184"/>
    <cellStyle name="표준 4 2 4 7 3" xfId="4844"/>
    <cellStyle name="표준 4 2 4 7 3 2" xfId="21584"/>
    <cellStyle name="표준 4 2 4 7 3 3" xfId="38304"/>
    <cellStyle name="표준 4 2 4 7 4" xfId="8264"/>
    <cellStyle name="표준 4 2 4 7 4 2" xfId="25004"/>
    <cellStyle name="표준 4 2 4 7 4 3" xfId="41724"/>
    <cellStyle name="표준 4 2 4 7 5" xfId="11684"/>
    <cellStyle name="표준 4 2 4 7 5 2" xfId="28424"/>
    <cellStyle name="표준 4 2 4 7 5 3" xfId="45144"/>
    <cellStyle name="표준 4 2 4 7 6" xfId="15104"/>
    <cellStyle name="표준 4 2 4 7 6 2" xfId="31844"/>
    <cellStyle name="표준 4 2 4 7 6 3" xfId="48564"/>
    <cellStyle name="표준 4 2 4 7 7" xfId="18588"/>
    <cellStyle name="표준 4 2 4 7 8" xfId="34904"/>
    <cellStyle name="표준 4 2 4 8" xfId="1864"/>
    <cellStyle name="표준 4 2 4 8 2" xfId="5264"/>
    <cellStyle name="표준 4 2 4 8 2 2" xfId="22004"/>
    <cellStyle name="표준 4 2 4 8 2 3" xfId="38724"/>
    <cellStyle name="표준 4 2 4 8 3" xfId="8684"/>
    <cellStyle name="표준 4 2 4 8 3 2" xfId="25424"/>
    <cellStyle name="표준 4 2 4 8 3 3" xfId="42144"/>
    <cellStyle name="표준 4 2 4 8 4" xfId="12104"/>
    <cellStyle name="표준 4 2 4 8 4 2" xfId="28844"/>
    <cellStyle name="표준 4 2 4 8 4 3" xfId="45564"/>
    <cellStyle name="표준 4 2 4 8 5" xfId="15524"/>
    <cellStyle name="표준 4 2 4 8 5 2" xfId="32264"/>
    <cellStyle name="표준 4 2 4 8 5 3" xfId="48984"/>
    <cellStyle name="표준 4 2 4 8 6" xfId="19008"/>
    <cellStyle name="표준 4 2 4 8 7" xfId="35324"/>
    <cellStyle name="표준 4 2 4 9" xfId="3144"/>
    <cellStyle name="표준 4 2 4 9 2" xfId="6544"/>
    <cellStyle name="표준 4 2 4 9 2 2" xfId="23284"/>
    <cellStyle name="표준 4 2 4 9 2 3" xfId="40004"/>
    <cellStyle name="표준 4 2 4 9 3" xfId="9964"/>
    <cellStyle name="표준 4 2 4 9 3 2" xfId="26704"/>
    <cellStyle name="표준 4 2 4 9 3 3" xfId="43424"/>
    <cellStyle name="표준 4 2 4 9 4" xfId="13384"/>
    <cellStyle name="표준 4 2 4 9 4 2" xfId="30124"/>
    <cellStyle name="표준 4 2 4 9 4 3" xfId="46844"/>
    <cellStyle name="표준 4 2 4 9 5" xfId="16804"/>
    <cellStyle name="표준 4 2 4 9 5 2" xfId="33544"/>
    <cellStyle name="표준 4 2 4 9 5 3" xfId="50264"/>
    <cellStyle name="표준 4 2 4 9 6" xfId="20288"/>
    <cellStyle name="표준 4 2 4 9 7" xfId="36604"/>
    <cellStyle name="표준 4 2 5" xfId="597"/>
    <cellStyle name="표준 4 2 5 10" xfId="10444"/>
    <cellStyle name="표준 4 2 5 10 2" xfId="27184"/>
    <cellStyle name="표준 4 2 5 10 3" xfId="43904"/>
    <cellStyle name="표준 4 2 5 11" xfId="13822"/>
    <cellStyle name="표준 4 2 5 11 2" xfId="30562"/>
    <cellStyle name="표준 4 2 5 11 3" xfId="47282"/>
    <cellStyle name="표준 4 2 5 12" xfId="17348"/>
    <cellStyle name="표준 4 2 5 13" xfId="34084"/>
    <cellStyle name="표준 4 2 5 2" xfId="817"/>
    <cellStyle name="표준 4 2 5 2 10" xfId="14084"/>
    <cellStyle name="표준 4 2 5 2 10 2" xfId="30824"/>
    <cellStyle name="표준 4 2 5 2 10 3" xfId="47544"/>
    <cellStyle name="표준 4 2 5 2 11" xfId="17568"/>
    <cellStyle name="표준 4 2 5 2 12" xfId="34304"/>
    <cellStyle name="표준 4 2 5 2 2" xfId="1284"/>
    <cellStyle name="표준 4 2 5 2 2 2" xfId="2564"/>
    <cellStyle name="표준 4 2 5 2 2 2 2" xfId="5964"/>
    <cellStyle name="표준 4 2 5 2 2 2 2 2" xfId="22704"/>
    <cellStyle name="표준 4 2 5 2 2 2 2 3" xfId="39424"/>
    <cellStyle name="표준 4 2 5 2 2 2 3" xfId="9384"/>
    <cellStyle name="표준 4 2 5 2 2 2 3 2" xfId="26124"/>
    <cellStyle name="표준 4 2 5 2 2 2 3 3" xfId="42844"/>
    <cellStyle name="표준 4 2 5 2 2 2 4" xfId="12804"/>
    <cellStyle name="표준 4 2 5 2 2 2 4 2" xfId="29544"/>
    <cellStyle name="표준 4 2 5 2 2 2 4 3" xfId="46264"/>
    <cellStyle name="표준 4 2 5 2 2 2 5" xfId="16224"/>
    <cellStyle name="표준 4 2 5 2 2 2 5 2" xfId="32964"/>
    <cellStyle name="표준 4 2 5 2 2 2 5 3" xfId="49684"/>
    <cellStyle name="표준 4 2 5 2 2 2 6" xfId="19708"/>
    <cellStyle name="표준 4 2 5 2 2 2 7" xfId="36024"/>
    <cellStyle name="표준 4 2 5 2 2 3" xfId="4684"/>
    <cellStyle name="표준 4 2 5 2 2 3 2" xfId="21424"/>
    <cellStyle name="표준 4 2 5 2 2 3 3" xfId="38144"/>
    <cellStyle name="표준 4 2 5 2 2 4" xfId="8104"/>
    <cellStyle name="표준 4 2 5 2 2 4 2" xfId="24844"/>
    <cellStyle name="표준 4 2 5 2 2 4 3" xfId="41564"/>
    <cellStyle name="표준 4 2 5 2 2 5" xfId="11524"/>
    <cellStyle name="표준 4 2 5 2 2 5 2" xfId="28264"/>
    <cellStyle name="표준 4 2 5 2 2 5 3" xfId="44984"/>
    <cellStyle name="표준 4 2 5 2 2 6" xfId="14944"/>
    <cellStyle name="표준 4 2 5 2 2 6 2" xfId="31684"/>
    <cellStyle name="표준 4 2 5 2 2 6 3" xfId="48404"/>
    <cellStyle name="표준 4 2 5 2 2 7" xfId="18428"/>
    <cellStyle name="표준 4 2 5 2 2 8" xfId="34744"/>
    <cellStyle name="표준 4 2 5 2 3" xfId="1684"/>
    <cellStyle name="표준 4 2 5 2 3 2" xfId="2964"/>
    <cellStyle name="표준 4 2 5 2 3 2 2" xfId="6364"/>
    <cellStyle name="표준 4 2 5 2 3 2 2 2" xfId="23104"/>
    <cellStyle name="표준 4 2 5 2 3 2 2 3" xfId="39824"/>
    <cellStyle name="표준 4 2 5 2 3 2 3" xfId="9784"/>
    <cellStyle name="표준 4 2 5 2 3 2 3 2" xfId="26524"/>
    <cellStyle name="표준 4 2 5 2 3 2 3 3" xfId="43244"/>
    <cellStyle name="표준 4 2 5 2 3 2 4" xfId="13204"/>
    <cellStyle name="표준 4 2 5 2 3 2 4 2" xfId="29944"/>
    <cellStyle name="표준 4 2 5 2 3 2 4 3" xfId="46664"/>
    <cellStyle name="표준 4 2 5 2 3 2 5" xfId="16624"/>
    <cellStyle name="표준 4 2 5 2 3 2 5 2" xfId="33364"/>
    <cellStyle name="표준 4 2 5 2 3 2 5 3" xfId="50084"/>
    <cellStyle name="표준 4 2 5 2 3 2 6" xfId="20108"/>
    <cellStyle name="표준 4 2 5 2 3 2 7" xfId="36424"/>
    <cellStyle name="표준 4 2 5 2 3 3" xfId="5084"/>
    <cellStyle name="표준 4 2 5 2 3 3 2" xfId="21824"/>
    <cellStyle name="표준 4 2 5 2 3 3 3" xfId="38544"/>
    <cellStyle name="표준 4 2 5 2 3 4" xfId="8504"/>
    <cellStyle name="표준 4 2 5 2 3 4 2" xfId="25244"/>
    <cellStyle name="표준 4 2 5 2 3 4 3" xfId="41964"/>
    <cellStyle name="표준 4 2 5 2 3 5" xfId="11924"/>
    <cellStyle name="표준 4 2 5 2 3 5 2" xfId="28664"/>
    <cellStyle name="표준 4 2 5 2 3 5 3" xfId="45384"/>
    <cellStyle name="표준 4 2 5 2 3 6" xfId="15344"/>
    <cellStyle name="표준 4 2 5 2 3 6 2" xfId="32084"/>
    <cellStyle name="표준 4 2 5 2 3 6 3" xfId="48804"/>
    <cellStyle name="표준 4 2 5 2 3 7" xfId="18828"/>
    <cellStyle name="표준 4 2 5 2 3 8" xfId="35144"/>
    <cellStyle name="표준 4 2 5 2 4" xfId="2104"/>
    <cellStyle name="표준 4 2 5 2 4 2" xfId="5504"/>
    <cellStyle name="표준 4 2 5 2 4 2 2" xfId="22244"/>
    <cellStyle name="표준 4 2 5 2 4 2 3" xfId="38964"/>
    <cellStyle name="표준 4 2 5 2 4 3" xfId="8924"/>
    <cellStyle name="표준 4 2 5 2 4 3 2" xfId="25664"/>
    <cellStyle name="표준 4 2 5 2 4 3 3" xfId="42384"/>
    <cellStyle name="표준 4 2 5 2 4 4" xfId="12344"/>
    <cellStyle name="표준 4 2 5 2 4 4 2" xfId="29084"/>
    <cellStyle name="표준 4 2 5 2 4 4 3" xfId="45804"/>
    <cellStyle name="표준 4 2 5 2 4 5" xfId="15764"/>
    <cellStyle name="표준 4 2 5 2 4 5 2" xfId="32504"/>
    <cellStyle name="표준 4 2 5 2 4 5 3" xfId="49224"/>
    <cellStyle name="표준 4 2 5 2 4 6" xfId="19248"/>
    <cellStyle name="표준 4 2 5 2 4 7" xfId="35564"/>
    <cellStyle name="표준 4 2 5 2 5" xfId="3424"/>
    <cellStyle name="표준 4 2 5 2 5 2" xfId="6824"/>
    <cellStyle name="표준 4 2 5 2 5 2 2" xfId="23564"/>
    <cellStyle name="표준 4 2 5 2 5 2 3" xfId="40284"/>
    <cellStyle name="표준 4 2 5 2 5 3" xfId="10244"/>
    <cellStyle name="표준 4 2 5 2 5 3 2" xfId="26984"/>
    <cellStyle name="표준 4 2 5 2 5 3 3" xfId="43704"/>
    <cellStyle name="표준 4 2 5 2 5 4" xfId="13664"/>
    <cellStyle name="표준 4 2 5 2 5 4 2" xfId="30404"/>
    <cellStyle name="표준 4 2 5 2 5 4 3" xfId="47124"/>
    <cellStyle name="표준 4 2 5 2 5 5" xfId="17084"/>
    <cellStyle name="표준 4 2 5 2 5 5 2" xfId="33824"/>
    <cellStyle name="표준 4 2 5 2 5 5 3" xfId="50544"/>
    <cellStyle name="표준 4 2 5 2 5 6" xfId="20568"/>
    <cellStyle name="표준 4 2 5 2 5 7" xfId="36884"/>
    <cellStyle name="표준 4 2 5 2 6" xfId="4244"/>
    <cellStyle name="표준 4 2 5 2 6 2" xfId="7664"/>
    <cellStyle name="표준 4 2 5 2 6 2 2" xfId="24404"/>
    <cellStyle name="표준 4 2 5 2 6 2 3" xfId="41124"/>
    <cellStyle name="표준 4 2 5 2 6 3" xfId="11084"/>
    <cellStyle name="표준 4 2 5 2 6 3 2" xfId="27824"/>
    <cellStyle name="표준 4 2 5 2 6 3 3" xfId="44544"/>
    <cellStyle name="표준 4 2 5 2 6 4" xfId="14504"/>
    <cellStyle name="표준 4 2 5 2 6 4 2" xfId="31244"/>
    <cellStyle name="표준 4 2 5 2 6 4 3" xfId="47964"/>
    <cellStyle name="표준 4 2 5 2 6 5" xfId="17988"/>
    <cellStyle name="표준 4 2 5 2 6 6" xfId="37704"/>
    <cellStyle name="표준 4 2 5 2 7" xfId="3844"/>
    <cellStyle name="표준 4 2 5 2 7 2" xfId="20984"/>
    <cellStyle name="표준 4 2 5 2 7 3" xfId="37304"/>
    <cellStyle name="표준 4 2 5 2 8" xfId="7244"/>
    <cellStyle name="표준 4 2 5 2 8 2" xfId="23984"/>
    <cellStyle name="표준 4 2 5 2 8 3" xfId="40704"/>
    <cellStyle name="표준 4 2 5 2 9" xfId="10664"/>
    <cellStyle name="표준 4 2 5 2 9 2" xfId="27404"/>
    <cellStyle name="표준 4 2 5 2 9 3" xfId="44124"/>
    <cellStyle name="표준 4 2 5 3" xfId="1124"/>
    <cellStyle name="표준 4 2 5 3 2" xfId="2404"/>
    <cellStyle name="표준 4 2 5 3 2 2" xfId="5804"/>
    <cellStyle name="표준 4 2 5 3 2 2 2" xfId="22544"/>
    <cellStyle name="표준 4 2 5 3 2 2 3" xfId="39264"/>
    <cellStyle name="표준 4 2 5 3 2 3" xfId="9224"/>
    <cellStyle name="표준 4 2 5 3 2 3 2" xfId="25964"/>
    <cellStyle name="표준 4 2 5 3 2 3 3" xfId="42684"/>
    <cellStyle name="표준 4 2 5 3 2 4" xfId="12644"/>
    <cellStyle name="표준 4 2 5 3 2 4 2" xfId="29384"/>
    <cellStyle name="표준 4 2 5 3 2 4 3" xfId="46104"/>
    <cellStyle name="표준 4 2 5 3 2 5" xfId="16064"/>
    <cellStyle name="표준 4 2 5 3 2 5 2" xfId="32804"/>
    <cellStyle name="표준 4 2 5 3 2 5 3" xfId="49524"/>
    <cellStyle name="표준 4 2 5 3 2 6" xfId="19548"/>
    <cellStyle name="표준 4 2 5 3 2 7" xfId="35864"/>
    <cellStyle name="표준 4 2 5 3 3" xfId="4524"/>
    <cellStyle name="표준 4 2 5 3 3 2" xfId="21264"/>
    <cellStyle name="표준 4 2 5 3 3 3" xfId="37984"/>
    <cellStyle name="표준 4 2 5 3 4" xfId="7944"/>
    <cellStyle name="표준 4 2 5 3 4 2" xfId="24684"/>
    <cellStyle name="표준 4 2 5 3 4 3" xfId="41404"/>
    <cellStyle name="표준 4 2 5 3 5" xfId="11364"/>
    <cellStyle name="표준 4 2 5 3 5 2" xfId="28104"/>
    <cellStyle name="표준 4 2 5 3 5 3" xfId="44824"/>
    <cellStyle name="표준 4 2 5 3 6" xfId="14784"/>
    <cellStyle name="표준 4 2 5 3 6 2" xfId="31524"/>
    <cellStyle name="표준 4 2 5 3 6 3" xfId="48244"/>
    <cellStyle name="표준 4 2 5 3 7" xfId="18268"/>
    <cellStyle name="표준 4 2 5 3 8" xfId="34584"/>
    <cellStyle name="표준 4 2 5 4" xfId="1464"/>
    <cellStyle name="표준 4 2 5 4 2" xfId="2744"/>
    <cellStyle name="표준 4 2 5 4 2 2" xfId="6144"/>
    <cellStyle name="표준 4 2 5 4 2 2 2" xfId="22884"/>
    <cellStyle name="표준 4 2 5 4 2 2 3" xfId="39604"/>
    <cellStyle name="표준 4 2 5 4 2 3" xfId="9564"/>
    <cellStyle name="표준 4 2 5 4 2 3 2" xfId="26304"/>
    <cellStyle name="표준 4 2 5 4 2 3 3" xfId="43024"/>
    <cellStyle name="표준 4 2 5 4 2 4" xfId="12984"/>
    <cellStyle name="표준 4 2 5 4 2 4 2" xfId="29724"/>
    <cellStyle name="표준 4 2 5 4 2 4 3" xfId="46444"/>
    <cellStyle name="표준 4 2 5 4 2 5" xfId="16404"/>
    <cellStyle name="표준 4 2 5 4 2 5 2" xfId="33144"/>
    <cellStyle name="표준 4 2 5 4 2 5 3" xfId="49864"/>
    <cellStyle name="표준 4 2 5 4 2 6" xfId="19888"/>
    <cellStyle name="표준 4 2 5 4 2 7" xfId="36204"/>
    <cellStyle name="표준 4 2 5 4 3" xfId="4864"/>
    <cellStyle name="표준 4 2 5 4 3 2" xfId="21604"/>
    <cellStyle name="표준 4 2 5 4 3 3" xfId="38324"/>
    <cellStyle name="표준 4 2 5 4 4" xfId="8284"/>
    <cellStyle name="표준 4 2 5 4 4 2" xfId="25024"/>
    <cellStyle name="표준 4 2 5 4 4 3" xfId="41744"/>
    <cellStyle name="표준 4 2 5 4 5" xfId="11704"/>
    <cellStyle name="표준 4 2 5 4 5 2" xfId="28444"/>
    <cellStyle name="표준 4 2 5 4 5 3" xfId="45164"/>
    <cellStyle name="표준 4 2 5 4 6" xfId="15124"/>
    <cellStyle name="표준 4 2 5 4 6 2" xfId="31864"/>
    <cellStyle name="표준 4 2 5 4 6 3" xfId="48584"/>
    <cellStyle name="표준 4 2 5 4 7" xfId="18608"/>
    <cellStyle name="표준 4 2 5 4 8" xfId="34924"/>
    <cellStyle name="표준 4 2 5 5" xfId="1884"/>
    <cellStyle name="표준 4 2 5 5 2" xfId="5284"/>
    <cellStyle name="표준 4 2 5 5 2 2" xfId="22024"/>
    <cellStyle name="표준 4 2 5 5 2 3" xfId="38744"/>
    <cellStyle name="표준 4 2 5 5 3" xfId="8704"/>
    <cellStyle name="표준 4 2 5 5 3 2" xfId="25444"/>
    <cellStyle name="표준 4 2 5 5 3 3" xfId="42164"/>
    <cellStyle name="표준 4 2 5 5 4" xfId="12124"/>
    <cellStyle name="표준 4 2 5 5 4 2" xfId="28864"/>
    <cellStyle name="표준 4 2 5 5 4 3" xfId="45584"/>
    <cellStyle name="표준 4 2 5 5 5" xfId="15544"/>
    <cellStyle name="표준 4 2 5 5 5 2" xfId="32284"/>
    <cellStyle name="표준 4 2 5 5 5 3" xfId="49004"/>
    <cellStyle name="표준 4 2 5 5 6" xfId="19028"/>
    <cellStyle name="표준 4 2 5 5 7" xfId="35344"/>
    <cellStyle name="표준 4 2 5 6" xfId="3204"/>
    <cellStyle name="표준 4 2 5 6 2" xfId="6604"/>
    <cellStyle name="표준 4 2 5 6 2 2" xfId="23344"/>
    <cellStyle name="표준 4 2 5 6 2 3" xfId="40064"/>
    <cellStyle name="표준 4 2 5 6 3" xfId="10024"/>
    <cellStyle name="표준 4 2 5 6 3 2" xfId="26764"/>
    <cellStyle name="표준 4 2 5 6 3 3" xfId="43484"/>
    <cellStyle name="표준 4 2 5 6 4" xfId="13444"/>
    <cellStyle name="표준 4 2 5 6 4 2" xfId="30184"/>
    <cellStyle name="표준 4 2 5 6 4 3" xfId="46904"/>
    <cellStyle name="표준 4 2 5 6 5" xfId="16864"/>
    <cellStyle name="표준 4 2 5 6 5 2" xfId="33604"/>
    <cellStyle name="표준 4 2 5 6 5 3" xfId="50324"/>
    <cellStyle name="표준 4 2 5 6 6" xfId="20348"/>
    <cellStyle name="표준 4 2 5 6 7" xfId="36664"/>
    <cellStyle name="표준 4 2 5 7" xfId="4024"/>
    <cellStyle name="표준 4 2 5 7 2" xfId="7444"/>
    <cellStyle name="표준 4 2 5 7 2 2" xfId="24184"/>
    <cellStyle name="표준 4 2 5 7 2 3" xfId="40904"/>
    <cellStyle name="표준 4 2 5 7 3" xfId="10864"/>
    <cellStyle name="표준 4 2 5 7 3 2" xfId="27604"/>
    <cellStyle name="표준 4 2 5 7 3 3" xfId="44324"/>
    <cellStyle name="표준 4 2 5 7 4" xfId="14284"/>
    <cellStyle name="표준 4 2 5 7 4 2" xfId="31024"/>
    <cellStyle name="표준 4 2 5 7 4 3" xfId="47744"/>
    <cellStyle name="표준 4 2 5 7 5" xfId="17768"/>
    <cellStyle name="표준 4 2 5 7 6" xfId="37484"/>
    <cellStyle name="표준 4 2 5 8" xfId="3624"/>
    <cellStyle name="표준 4 2 5 8 2" xfId="20764"/>
    <cellStyle name="표준 4 2 5 8 3" xfId="37084"/>
    <cellStyle name="표준 4 2 5 9" xfId="7024"/>
    <cellStyle name="표준 4 2 5 9 2" xfId="23764"/>
    <cellStyle name="표준 4 2 5 9 3" xfId="40484"/>
    <cellStyle name="표준 4 2 6" xfId="617"/>
    <cellStyle name="표준 4 2 6 10" xfId="10464"/>
    <cellStyle name="표준 4 2 6 10 2" xfId="27204"/>
    <cellStyle name="표준 4 2 6 10 3" xfId="43924"/>
    <cellStyle name="표준 4 2 6 11" xfId="13884"/>
    <cellStyle name="표준 4 2 6 11 2" xfId="30624"/>
    <cellStyle name="표준 4 2 6 11 3" xfId="47344"/>
    <cellStyle name="표준 4 2 6 12" xfId="17368"/>
    <cellStyle name="표준 4 2 6 13" xfId="34104"/>
    <cellStyle name="표준 4 2 6 2" xfId="837"/>
    <cellStyle name="표준 4 2 6 2 10" xfId="14104"/>
    <cellStyle name="표준 4 2 6 2 10 2" xfId="30844"/>
    <cellStyle name="표준 4 2 6 2 10 3" xfId="47564"/>
    <cellStyle name="표준 4 2 6 2 11" xfId="17588"/>
    <cellStyle name="표준 4 2 6 2 12" xfId="34324"/>
    <cellStyle name="표준 4 2 6 2 2" xfId="1304"/>
    <cellStyle name="표준 4 2 6 2 2 2" xfId="2584"/>
    <cellStyle name="표준 4 2 6 2 2 2 2" xfId="5984"/>
    <cellStyle name="표준 4 2 6 2 2 2 2 2" xfId="22724"/>
    <cellStyle name="표준 4 2 6 2 2 2 2 3" xfId="39444"/>
    <cellStyle name="표준 4 2 6 2 2 2 3" xfId="9404"/>
    <cellStyle name="표준 4 2 6 2 2 2 3 2" xfId="26144"/>
    <cellStyle name="표준 4 2 6 2 2 2 3 3" xfId="42864"/>
    <cellStyle name="표준 4 2 6 2 2 2 4" xfId="12824"/>
    <cellStyle name="표준 4 2 6 2 2 2 4 2" xfId="29564"/>
    <cellStyle name="표준 4 2 6 2 2 2 4 3" xfId="46284"/>
    <cellStyle name="표준 4 2 6 2 2 2 5" xfId="16244"/>
    <cellStyle name="표준 4 2 6 2 2 2 5 2" xfId="32984"/>
    <cellStyle name="표준 4 2 6 2 2 2 5 3" xfId="49704"/>
    <cellStyle name="표준 4 2 6 2 2 2 6" xfId="19728"/>
    <cellStyle name="표준 4 2 6 2 2 2 7" xfId="36044"/>
    <cellStyle name="표준 4 2 6 2 2 3" xfId="4704"/>
    <cellStyle name="표준 4 2 6 2 2 3 2" xfId="21444"/>
    <cellStyle name="표준 4 2 6 2 2 3 3" xfId="38164"/>
    <cellStyle name="표준 4 2 6 2 2 4" xfId="8124"/>
    <cellStyle name="표준 4 2 6 2 2 4 2" xfId="24864"/>
    <cellStyle name="표준 4 2 6 2 2 4 3" xfId="41584"/>
    <cellStyle name="표준 4 2 6 2 2 5" xfId="11544"/>
    <cellStyle name="표준 4 2 6 2 2 5 2" xfId="28284"/>
    <cellStyle name="표준 4 2 6 2 2 5 3" xfId="45004"/>
    <cellStyle name="표준 4 2 6 2 2 6" xfId="14964"/>
    <cellStyle name="표준 4 2 6 2 2 6 2" xfId="31704"/>
    <cellStyle name="표준 4 2 6 2 2 6 3" xfId="48424"/>
    <cellStyle name="표준 4 2 6 2 2 7" xfId="18448"/>
    <cellStyle name="표준 4 2 6 2 2 8" xfId="34764"/>
    <cellStyle name="표준 4 2 6 2 3" xfId="1704"/>
    <cellStyle name="표준 4 2 6 2 3 2" xfId="2984"/>
    <cellStyle name="표준 4 2 6 2 3 2 2" xfId="6384"/>
    <cellStyle name="표준 4 2 6 2 3 2 2 2" xfId="23124"/>
    <cellStyle name="표준 4 2 6 2 3 2 2 3" xfId="39844"/>
    <cellStyle name="표준 4 2 6 2 3 2 3" xfId="9804"/>
    <cellStyle name="표준 4 2 6 2 3 2 3 2" xfId="26544"/>
    <cellStyle name="표준 4 2 6 2 3 2 3 3" xfId="43264"/>
    <cellStyle name="표준 4 2 6 2 3 2 4" xfId="13224"/>
    <cellStyle name="표준 4 2 6 2 3 2 4 2" xfId="29964"/>
    <cellStyle name="표준 4 2 6 2 3 2 4 3" xfId="46684"/>
    <cellStyle name="표준 4 2 6 2 3 2 5" xfId="16644"/>
    <cellStyle name="표준 4 2 6 2 3 2 5 2" xfId="33384"/>
    <cellStyle name="표준 4 2 6 2 3 2 5 3" xfId="50104"/>
    <cellStyle name="표준 4 2 6 2 3 2 6" xfId="20128"/>
    <cellStyle name="표준 4 2 6 2 3 2 7" xfId="36444"/>
    <cellStyle name="표준 4 2 6 2 3 3" xfId="5104"/>
    <cellStyle name="표준 4 2 6 2 3 3 2" xfId="21844"/>
    <cellStyle name="표준 4 2 6 2 3 3 3" xfId="38564"/>
    <cellStyle name="표준 4 2 6 2 3 4" xfId="8524"/>
    <cellStyle name="표준 4 2 6 2 3 4 2" xfId="25264"/>
    <cellStyle name="표준 4 2 6 2 3 4 3" xfId="41984"/>
    <cellStyle name="표준 4 2 6 2 3 5" xfId="11944"/>
    <cellStyle name="표준 4 2 6 2 3 5 2" xfId="28684"/>
    <cellStyle name="표준 4 2 6 2 3 5 3" xfId="45404"/>
    <cellStyle name="표준 4 2 6 2 3 6" xfId="15364"/>
    <cellStyle name="표준 4 2 6 2 3 6 2" xfId="32104"/>
    <cellStyle name="표준 4 2 6 2 3 6 3" xfId="48824"/>
    <cellStyle name="표준 4 2 6 2 3 7" xfId="18848"/>
    <cellStyle name="표준 4 2 6 2 3 8" xfId="35164"/>
    <cellStyle name="표준 4 2 6 2 4" xfId="2124"/>
    <cellStyle name="표준 4 2 6 2 4 2" xfId="5524"/>
    <cellStyle name="표준 4 2 6 2 4 2 2" xfId="22264"/>
    <cellStyle name="표준 4 2 6 2 4 2 3" xfId="38984"/>
    <cellStyle name="표준 4 2 6 2 4 3" xfId="8944"/>
    <cellStyle name="표준 4 2 6 2 4 3 2" xfId="25684"/>
    <cellStyle name="표준 4 2 6 2 4 3 3" xfId="42404"/>
    <cellStyle name="표준 4 2 6 2 4 4" xfId="12364"/>
    <cellStyle name="표준 4 2 6 2 4 4 2" xfId="29104"/>
    <cellStyle name="표준 4 2 6 2 4 4 3" xfId="45824"/>
    <cellStyle name="표준 4 2 6 2 4 5" xfId="15784"/>
    <cellStyle name="표준 4 2 6 2 4 5 2" xfId="32524"/>
    <cellStyle name="표준 4 2 6 2 4 5 3" xfId="49244"/>
    <cellStyle name="표준 4 2 6 2 4 6" xfId="19268"/>
    <cellStyle name="표준 4 2 6 2 4 7" xfId="35584"/>
    <cellStyle name="표준 4 2 6 2 5" xfId="3444"/>
    <cellStyle name="표준 4 2 6 2 5 2" xfId="6844"/>
    <cellStyle name="표준 4 2 6 2 5 2 2" xfId="23584"/>
    <cellStyle name="표준 4 2 6 2 5 2 3" xfId="40304"/>
    <cellStyle name="표준 4 2 6 2 5 3" xfId="10264"/>
    <cellStyle name="표준 4 2 6 2 5 3 2" xfId="27004"/>
    <cellStyle name="표준 4 2 6 2 5 3 3" xfId="43724"/>
    <cellStyle name="표준 4 2 6 2 5 4" xfId="13684"/>
    <cellStyle name="표준 4 2 6 2 5 4 2" xfId="30424"/>
    <cellStyle name="표준 4 2 6 2 5 4 3" xfId="47144"/>
    <cellStyle name="표준 4 2 6 2 5 5" xfId="17104"/>
    <cellStyle name="표준 4 2 6 2 5 5 2" xfId="33844"/>
    <cellStyle name="표준 4 2 6 2 5 5 3" xfId="50564"/>
    <cellStyle name="표준 4 2 6 2 5 6" xfId="20588"/>
    <cellStyle name="표준 4 2 6 2 5 7" xfId="36904"/>
    <cellStyle name="표준 4 2 6 2 6" xfId="4264"/>
    <cellStyle name="표준 4 2 6 2 6 2" xfId="7684"/>
    <cellStyle name="표준 4 2 6 2 6 2 2" xfId="24424"/>
    <cellStyle name="표준 4 2 6 2 6 2 3" xfId="41144"/>
    <cellStyle name="표준 4 2 6 2 6 3" xfId="11104"/>
    <cellStyle name="표준 4 2 6 2 6 3 2" xfId="27844"/>
    <cellStyle name="표준 4 2 6 2 6 3 3" xfId="44564"/>
    <cellStyle name="표준 4 2 6 2 6 4" xfId="14524"/>
    <cellStyle name="표준 4 2 6 2 6 4 2" xfId="31264"/>
    <cellStyle name="표준 4 2 6 2 6 4 3" xfId="47984"/>
    <cellStyle name="표준 4 2 6 2 6 5" xfId="18008"/>
    <cellStyle name="표준 4 2 6 2 6 6" xfId="37724"/>
    <cellStyle name="표준 4 2 6 2 7" xfId="3864"/>
    <cellStyle name="표준 4 2 6 2 7 2" xfId="21004"/>
    <cellStyle name="표준 4 2 6 2 7 3" xfId="37324"/>
    <cellStyle name="표준 4 2 6 2 8" xfId="7264"/>
    <cellStyle name="표준 4 2 6 2 8 2" xfId="24004"/>
    <cellStyle name="표준 4 2 6 2 8 3" xfId="40724"/>
    <cellStyle name="표준 4 2 6 2 9" xfId="10684"/>
    <cellStyle name="표준 4 2 6 2 9 2" xfId="27424"/>
    <cellStyle name="표준 4 2 6 2 9 3" xfId="44144"/>
    <cellStyle name="표준 4 2 6 3" xfId="1144"/>
    <cellStyle name="표준 4 2 6 3 2" xfId="2424"/>
    <cellStyle name="표준 4 2 6 3 2 2" xfId="5824"/>
    <cellStyle name="표준 4 2 6 3 2 2 2" xfId="22564"/>
    <cellStyle name="표준 4 2 6 3 2 2 3" xfId="39284"/>
    <cellStyle name="표준 4 2 6 3 2 3" xfId="9244"/>
    <cellStyle name="표준 4 2 6 3 2 3 2" xfId="25984"/>
    <cellStyle name="표준 4 2 6 3 2 3 3" xfId="42704"/>
    <cellStyle name="표준 4 2 6 3 2 4" xfId="12664"/>
    <cellStyle name="표준 4 2 6 3 2 4 2" xfId="29404"/>
    <cellStyle name="표준 4 2 6 3 2 4 3" xfId="46124"/>
    <cellStyle name="표준 4 2 6 3 2 5" xfId="16084"/>
    <cellStyle name="표준 4 2 6 3 2 5 2" xfId="32824"/>
    <cellStyle name="표준 4 2 6 3 2 5 3" xfId="49544"/>
    <cellStyle name="표준 4 2 6 3 2 6" xfId="19568"/>
    <cellStyle name="표준 4 2 6 3 2 7" xfId="35884"/>
    <cellStyle name="표준 4 2 6 3 3" xfId="4544"/>
    <cellStyle name="표준 4 2 6 3 3 2" xfId="21284"/>
    <cellStyle name="표준 4 2 6 3 3 3" xfId="38004"/>
    <cellStyle name="표준 4 2 6 3 4" xfId="7964"/>
    <cellStyle name="표준 4 2 6 3 4 2" xfId="24704"/>
    <cellStyle name="표준 4 2 6 3 4 3" xfId="41424"/>
    <cellStyle name="표준 4 2 6 3 5" xfId="11384"/>
    <cellStyle name="표준 4 2 6 3 5 2" xfId="28124"/>
    <cellStyle name="표준 4 2 6 3 5 3" xfId="44844"/>
    <cellStyle name="표준 4 2 6 3 6" xfId="14804"/>
    <cellStyle name="표준 4 2 6 3 6 2" xfId="31544"/>
    <cellStyle name="표준 4 2 6 3 6 3" xfId="48264"/>
    <cellStyle name="표준 4 2 6 3 7" xfId="18288"/>
    <cellStyle name="표준 4 2 6 3 8" xfId="34604"/>
    <cellStyle name="표준 4 2 6 4" xfId="1484"/>
    <cellStyle name="표준 4 2 6 4 2" xfId="2764"/>
    <cellStyle name="표준 4 2 6 4 2 2" xfId="6164"/>
    <cellStyle name="표준 4 2 6 4 2 2 2" xfId="22904"/>
    <cellStyle name="표준 4 2 6 4 2 2 3" xfId="39624"/>
    <cellStyle name="표준 4 2 6 4 2 3" xfId="9584"/>
    <cellStyle name="표준 4 2 6 4 2 3 2" xfId="26324"/>
    <cellStyle name="표준 4 2 6 4 2 3 3" xfId="43044"/>
    <cellStyle name="표준 4 2 6 4 2 4" xfId="13004"/>
    <cellStyle name="표준 4 2 6 4 2 4 2" xfId="29744"/>
    <cellStyle name="표준 4 2 6 4 2 4 3" xfId="46464"/>
    <cellStyle name="표준 4 2 6 4 2 5" xfId="16424"/>
    <cellStyle name="표준 4 2 6 4 2 5 2" xfId="33164"/>
    <cellStyle name="표준 4 2 6 4 2 5 3" xfId="49884"/>
    <cellStyle name="표준 4 2 6 4 2 6" xfId="19908"/>
    <cellStyle name="표준 4 2 6 4 2 7" xfId="36224"/>
    <cellStyle name="표준 4 2 6 4 3" xfId="4884"/>
    <cellStyle name="표준 4 2 6 4 3 2" xfId="21624"/>
    <cellStyle name="표준 4 2 6 4 3 3" xfId="38344"/>
    <cellStyle name="표준 4 2 6 4 4" xfId="8304"/>
    <cellStyle name="표준 4 2 6 4 4 2" xfId="25044"/>
    <cellStyle name="표준 4 2 6 4 4 3" xfId="41764"/>
    <cellStyle name="표준 4 2 6 4 5" xfId="11724"/>
    <cellStyle name="표준 4 2 6 4 5 2" xfId="28464"/>
    <cellStyle name="표준 4 2 6 4 5 3" xfId="45184"/>
    <cellStyle name="표준 4 2 6 4 6" xfId="15144"/>
    <cellStyle name="표준 4 2 6 4 6 2" xfId="31884"/>
    <cellStyle name="표준 4 2 6 4 6 3" xfId="48604"/>
    <cellStyle name="표준 4 2 6 4 7" xfId="18628"/>
    <cellStyle name="표준 4 2 6 4 8" xfId="34944"/>
    <cellStyle name="표준 4 2 6 5" xfId="1904"/>
    <cellStyle name="표준 4 2 6 5 2" xfId="5304"/>
    <cellStyle name="표준 4 2 6 5 2 2" xfId="22044"/>
    <cellStyle name="표준 4 2 6 5 2 3" xfId="38764"/>
    <cellStyle name="표준 4 2 6 5 3" xfId="8724"/>
    <cellStyle name="표준 4 2 6 5 3 2" xfId="25464"/>
    <cellStyle name="표준 4 2 6 5 3 3" xfId="42184"/>
    <cellStyle name="표준 4 2 6 5 4" xfId="12144"/>
    <cellStyle name="표준 4 2 6 5 4 2" xfId="28884"/>
    <cellStyle name="표준 4 2 6 5 4 3" xfId="45604"/>
    <cellStyle name="표준 4 2 6 5 5" xfId="15564"/>
    <cellStyle name="표준 4 2 6 5 5 2" xfId="32304"/>
    <cellStyle name="표준 4 2 6 5 5 3" xfId="49024"/>
    <cellStyle name="표준 4 2 6 5 6" xfId="19048"/>
    <cellStyle name="표준 4 2 6 5 7" xfId="35364"/>
    <cellStyle name="표준 4 2 6 6" xfId="3224"/>
    <cellStyle name="표준 4 2 6 6 2" xfId="6624"/>
    <cellStyle name="표준 4 2 6 6 2 2" xfId="23364"/>
    <cellStyle name="표준 4 2 6 6 2 3" xfId="40084"/>
    <cellStyle name="표준 4 2 6 6 3" xfId="10044"/>
    <cellStyle name="표준 4 2 6 6 3 2" xfId="26784"/>
    <cellStyle name="표준 4 2 6 6 3 3" xfId="43504"/>
    <cellStyle name="표준 4 2 6 6 4" xfId="13464"/>
    <cellStyle name="표준 4 2 6 6 4 2" xfId="30204"/>
    <cellStyle name="표준 4 2 6 6 4 3" xfId="46924"/>
    <cellStyle name="표준 4 2 6 6 5" xfId="16884"/>
    <cellStyle name="표준 4 2 6 6 5 2" xfId="33624"/>
    <cellStyle name="표준 4 2 6 6 5 3" xfId="50344"/>
    <cellStyle name="표준 4 2 6 6 6" xfId="20368"/>
    <cellStyle name="표준 4 2 6 6 7" xfId="36684"/>
    <cellStyle name="표준 4 2 6 7" xfId="4044"/>
    <cellStyle name="표준 4 2 6 7 2" xfId="7464"/>
    <cellStyle name="표준 4 2 6 7 2 2" xfId="24204"/>
    <cellStyle name="표준 4 2 6 7 2 3" xfId="40924"/>
    <cellStyle name="표준 4 2 6 7 3" xfId="10884"/>
    <cellStyle name="표준 4 2 6 7 3 2" xfId="27624"/>
    <cellStyle name="표준 4 2 6 7 3 3" xfId="44344"/>
    <cellStyle name="표준 4 2 6 7 4" xfId="14304"/>
    <cellStyle name="표준 4 2 6 7 4 2" xfId="31044"/>
    <cellStyle name="표준 4 2 6 7 4 3" xfId="47764"/>
    <cellStyle name="표준 4 2 6 7 5" xfId="17788"/>
    <cellStyle name="표준 4 2 6 7 6" xfId="37504"/>
    <cellStyle name="표준 4 2 6 8" xfId="3644"/>
    <cellStyle name="표준 4 2 6 8 2" xfId="20784"/>
    <cellStyle name="표준 4 2 6 8 3" xfId="37104"/>
    <cellStyle name="표준 4 2 6 9" xfId="7044"/>
    <cellStyle name="표준 4 2 6 9 2" xfId="23784"/>
    <cellStyle name="표준 4 2 6 9 3" xfId="40504"/>
    <cellStyle name="표준 4 2 7" xfId="637"/>
    <cellStyle name="표준 4 2 7 10" xfId="10484"/>
    <cellStyle name="표준 4 2 7 10 2" xfId="27224"/>
    <cellStyle name="표준 4 2 7 10 3" xfId="43944"/>
    <cellStyle name="표준 4 2 7 11" xfId="13904"/>
    <cellStyle name="표준 4 2 7 11 2" xfId="30644"/>
    <cellStyle name="표준 4 2 7 11 3" xfId="47364"/>
    <cellStyle name="표준 4 2 7 12" xfId="17388"/>
    <cellStyle name="표준 4 2 7 13" xfId="34124"/>
    <cellStyle name="표준 4 2 7 2" xfId="857"/>
    <cellStyle name="표준 4 2 7 2 10" xfId="14124"/>
    <cellStyle name="표준 4 2 7 2 10 2" xfId="30864"/>
    <cellStyle name="표준 4 2 7 2 10 3" xfId="47584"/>
    <cellStyle name="표준 4 2 7 2 11" xfId="17608"/>
    <cellStyle name="표준 4 2 7 2 12" xfId="34344"/>
    <cellStyle name="표준 4 2 7 2 2" xfId="1324"/>
    <cellStyle name="표준 4 2 7 2 2 2" xfId="2604"/>
    <cellStyle name="표준 4 2 7 2 2 2 2" xfId="6004"/>
    <cellStyle name="표준 4 2 7 2 2 2 2 2" xfId="22744"/>
    <cellStyle name="표준 4 2 7 2 2 2 2 3" xfId="39464"/>
    <cellStyle name="표준 4 2 7 2 2 2 3" xfId="9424"/>
    <cellStyle name="표준 4 2 7 2 2 2 3 2" xfId="26164"/>
    <cellStyle name="표준 4 2 7 2 2 2 3 3" xfId="42884"/>
    <cellStyle name="표준 4 2 7 2 2 2 4" xfId="12844"/>
    <cellStyle name="표준 4 2 7 2 2 2 4 2" xfId="29584"/>
    <cellStyle name="표준 4 2 7 2 2 2 4 3" xfId="46304"/>
    <cellStyle name="표준 4 2 7 2 2 2 5" xfId="16264"/>
    <cellStyle name="표준 4 2 7 2 2 2 5 2" xfId="33004"/>
    <cellStyle name="표준 4 2 7 2 2 2 5 3" xfId="49724"/>
    <cellStyle name="표준 4 2 7 2 2 2 6" xfId="19748"/>
    <cellStyle name="표준 4 2 7 2 2 2 7" xfId="36064"/>
    <cellStyle name="표준 4 2 7 2 2 3" xfId="4724"/>
    <cellStyle name="표준 4 2 7 2 2 3 2" xfId="21464"/>
    <cellStyle name="표준 4 2 7 2 2 3 3" xfId="38184"/>
    <cellStyle name="표준 4 2 7 2 2 4" xfId="8144"/>
    <cellStyle name="표준 4 2 7 2 2 4 2" xfId="24884"/>
    <cellStyle name="표준 4 2 7 2 2 4 3" xfId="41604"/>
    <cellStyle name="표준 4 2 7 2 2 5" xfId="11564"/>
    <cellStyle name="표준 4 2 7 2 2 5 2" xfId="28304"/>
    <cellStyle name="표준 4 2 7 2 2 5 3" xfId="45024"/>
    <cellStyle name="표준 4 2 7 2 2 6" xfId="14984"/>
    <cellStyle name="표준 4 2 7 2 2 6 2" xfId="31724"/>
    <cellStyle name="표준 4 2 7 2 2 6 3" xfId="48444"/>
    <cellStyle name="표준 4 2 7 2 2 7" xfId="18468"/>
    <cellStyle name="표준 4 2 7 2 2 8" xfId="34784"/>
    <cellStyle name="표준 4 2 7 2 3" xfId="1724"/>
    <cellStyle name="표준 4 2 7 2 3 2" xfId="3004"/>
    <cellStyle name="표준 4 2 7 2 3 2 2" xfId="6404"/>
    <cellStyle name="표준 4 2 7 2 3 2 2 2" xfId="23144"/>
    <cellStyle name="표준 4 2 7 2 3 2 2 3" xfId="39864"/>
    <cellStyle name="표준 4 2 7 2 3 2 3" xfId="9824"/>
    <cellStyle name="표준 4 2 7 2 3 2 3 2" xfId="26564"/>
    <cellStyle name="표준 4 2 7 2 3 2 3 3" xfId="43284"/>
    <cellStyle name="표준 4 2 7 2 3 2 4" xfId="13244"/>
    <cellStyle name="표준 4 2 7 2 3 2 4 2" xfId="29984"/>
    <cellStyle name="표준 4 2 7 2 3 2 4 3" xfId="46704"/>
    <cellStyle name="표준 4 2 7 2 3 2 5" xfId="16664"/>
    <cellStyle name="표준 4 2 7 2 3 2 5 2" xfId="33404"/>
    <cellStyle name="표준 4 2 7 2 3 2 5 3" xfId="50124"/>
    <cellStyle name="표준 4 2 7 2 3 2 6" xfId="20148"/>
    <cellStyle name="표준 4 2 7 2 3 2 7" xfId="36464"/>
    <cellStyle name="표준 4 2 7 2 3 3" xfId="5124"/>
    <cellStyle name="표준 4 2 7 2 3 3 2" xfId="21864"/>
    <cellStyle name="표준 4 2 7 2 3 3 3" xfId="38584"/>
    <cellStyle name="표준 4 2 7 2 3 4" xfId="8544"/>
    <cellStyle name="표준 4 2 7 2 3 4 2" xfId="25284"/>
    <cellStyle name="표준 4 2 7 2 3 4 3" xfId="42004"/>
    <cellStyle name="표준 4 2 7 2 3 5" xfId="11964"/>
    <cellStyle name="표준 4 2 7 2 3 5 2" xfId="28704"/>
    <cellStyle name="표준 4 2 7 2 3 5 3" xfId="45424"/>
    <cellStyle name="표준 4 2 7 2 3 6" xfId="15384"/>
    <cellStyle name="표준 4 2 7 2 3 6 2" xfId="32124"/>
    <cellStyle name="표준 4 2 7 2 3 6 3" xfId="48844"/>
    <cellStyle name="표준 4 2 7 2 3 7" xfId="18868"/>
    <cellStyle name="표준 4 2 7 2 3 8" xfId="35184"/>
    <cellStyle name="표준 4 2 7 2 4" xfId="2144"/>
    <cellStyle name="표준 4 2 7 2 4 2" xfId="5544"/>
    <cellStyle name="표준 4 2 7 2 4 2 2" xfId="22284"/>
    <cellStyle name="표준 4 2 7 2 4 2 3" xfId="39004"/>
    <cellStyle name="표준 4 2 7 2 4 3" xfId="8964"/>
    <cellStyle name="표준 4 2 7 2 4 3 2" xfId="25704"/>
    <cellStyle name="표준 4 2 7 2 4 3 3" xfId="42424"/>
    <cellStyle name="표준 4 2 7 2 4 4" xfId="12384"/>
    <cellStyle name="표준 4 2 7 2 4 4 2" xfId="29124"/>
    <cellStyle name="표준 4 2 7 2 4 4 3" xfId="45844"/>
    <cellStyle name="표준 4 2 7 2 4 5" xfId="15804"/>
    <cellStyle name="표준 4 2 7 2 4 5 2" xfId="32544"/>
    <cellStyle name="표준 4 2 7 2 4 5 3" xfId="49264"/>
    <cellStyle name="표준 4 2 7 2 4 6" xfId="19288"/>
    <cellStyle name="표준 4 2 7 2 4 7" xfId="35604"/>
    <cellStyle name="표준 4 2 7 2 5" xfId="3464"/>
    <cellStyle name="표준 4 2 7 2 5 2" xfId="6864"/>
    <cellStyle name="표준 4 2 7 2 5 2 2" xfId="23604"/>
    <cellStyle name="표준 4 2 7 2 5 2 3" xfId="40324"/>
    <cellStyle name="표준 4 2 7 2 5 3" xfId="10284"/>
    <cellStyle name="표준 4 2 7 2 5 3 2" xfId="27024"/>
    <cellStyle name="표준 4 2 7 2 5 3 3" xfId="43744"/>
    <cellStyle name="표준 4 2 7 2 5 4" xfId="13704"/>
    <cellStyle name="표준 4 2 7 2 5 4 2" xfId="30444"/>
    <cellStyle name="표준 4 2 7 2 5 4 3" xfId="47164"/>
    <cellStyle name="표준 4 2 7 2 5 5" xfId="17124"/>
    <cellStyle name="표준 4 2 7 2 5 5 2" xfId="33864"/>
    <cellStyle name="표준 4 2 7 2 5 5 3" xfId="50584"/>
    <cellStyle name="표준 4 2 7 2 5 6" xfId="20608"/>
    <cellStyle name="표준 4 2 7 2 5 7" xfId="36924"/>
    <cellStyle name="표준 4 2 7 2 6" xfId="4284"/>
    <cellStyle name="표준 4 2 7 2 6 2" xfId="7704"/>
    <cellStyle name="표준 4 2 7 2 6 2 2" xfId="24444"/>
    <cellStyle name="표준 4 2 7 2 6 2 3" xfId="41164"/>
    <cellStyle name="표준 4 2 7 2 6 3" xfId="11124"/>
    <cellStyle name="표준 4 2 7 2 6 3 2" xfId="27864"/>
    <cellStyle name="표준 4 2 7 2 6 3 3" xfId="44584"/>
    <cellStyle name="표준 4 2 7 2 6 4" xfId="14544"/>
    <cellStyle name="표준 4 2 7 2 6 4 2" xfId="31284"/>
    <cellStyle name="표준 4 2 7 2 6 4 3" xfId="48004"/>
    <cellStyle name="표준 4 2 7 2 6 5" xfId="18028"/>
    <cellStyle name="표준 4 2 7 2 6 6" xfId="37744"/>
    <cellStyle name="표준 4 2 7 2 7" xfId="3884"/>
    <cellStyle name="표준 4 2 7 2 7 2" xfId="21024"/>
    <cellStyle name="표준 4 2 7 2 7 3" xfId="37344"/>
    <cellStyle name="표준 4 2 7 2 8" xfId="7284"/>
    <cellStyle name="표준 4 2 7 2 8 2" xfId="24024"/>
    <cellStyle name="표준 4 2 7 2 8 3" xfId="40744"/>
    <cellStyle name="표준 4 2 7 2 9" xfId="10704"/>
    <cellStyle name="표준 4 2 7 2 9 2" xfId="27444"/>
    <cellStyle name="표준 4 2 7 2 9 3" xfId="44164"/>
    <cellStyle name="표준 4 2 7 3" xfId="1164"/>
    <cellStyle name="표준 4 2 7 3 2" xfId="2444"/>
    <cellStyle name="표준 4 2 7 3 2 2" xfId="5844"/>
    <cellStyle name="표준 4 2 7 3 2 2 2" xfId="22584"/>
    <cellStyle name="표준 4 2 7 3 2 2 3" xfId="39304"/>
    <cellStyle name="표준 4 2 7 3 2 3" xfId="9264"/>
    <cellStyle name="표준 4 2 7 3 2 3 2" xfId="26004"/>
    <cellStyle name="표준 4 2 7 3 2 3 3" xfId="42724"/>
    <cellStyle name="표준 4 2 7 3 2 4" xfId="12684"/>
    <cellStyle name="표준 4 2 7 3 2 4 2" xfId="29424"/>
    <cellStyle name="표준 4 2 7 3 2 4 3" xfId="46144"/>
    <cellStyle name="표준 4 2 7 3 2 5" xfId="16104"/>
    <cellStyle name="표준 4 2 7 3 2 5 2" xfId="32844"/>
    <cellStyle name="표준 4 2 7 3 2 5 3" xfId="49564"/>
    <cellStyle name="표준 4 2 7 3 2 6" xfId="19588"/>
    <cellStyle name="표준 4 2 7 3 2 7" xfId="35904"/>
    <cellStyle name="표준 4 2 7 3 3" xfId="4564"/>
    <cellStyle name="표준 4 2 7 3 3 2" xfId="21304"/>
    <cellStyle name="표준 4 2 7 3 3 3" xfId="38024"/>
    <cellStyle name="표준 4 2 7 3 4" xfId="7984"/>
    <cellStyle name="표준 4 2 7 3 4 2" xfId="24724"/>
    <cellStyle name="표준 4 2 7 3 4 3" xfId="41444"/>
    <cellStyle name="표준 4 2 7 3 5" xfId="11404"/>
    <cellStyle name="표준 4 2 7 3 5 2" xfId="28144"/>
    <cellStyle name="표준 4 2 7 3 5 3" xfId="44864"/>
    <cellStyle name="표준 4 2 7 3 6" xfId="14824"/>
    <cellStyle name="표준 4 2 7 3 6 2" xfId="31564"/>
    <cellStyle name="표준 4 2 7 3 6 3" xfId="48284"/>
    <cellStyle name="표준 4 2 7 3 7" xfId="18308"/>
    <cellStyle name="표준 4 2 7 3 8" xfId="34624"/>
    <cellStyle name="표준 4 2 7 4" xfId="1504"/>
    <cellStyle name="표준 4 2 7 4 2" xfId="2784"/>
    <cellStyle name="표준 4 2 7 4 2 2" xfId="6184"/>
    <cellStyle name="표준 4 2 7 4 2 2 2" xfId="22924"/>
    <cellStyle name="표준 4 2 7 4 2 2 3" xfId="39644"/>
    <cellStyle name="표준 4 2 7 4 2 3" xfId="9604"/>
    <cellStyle name="표준 4 2 7 4 2 3 2" xfId="26344"/>
    <cellStyle name="표준 4 2 7 4 2 3 3" xfId="43064"/>
    <cellStyle name="표준 4 2 7 4 2 4" xfId="13024"/>
    <cellStyle name="표준 4 2 7 4 2 4 2" xfId="29764"/>
    <cellStyle name="표준 4 2 7 4 2 4 3" xfId="46484"/>
    <cellStyle name="표준 4 2 7 4 2 5" xfId="16444"/>
    <cellStyle name="표준 4 2 7 4 2 5 2" xfId="33184"/>
    <cellStyle name="표준 4 2 7 4 2 5 3" xfId="49904"/>
    <cellStyle name="표준 4 2 7 4 2 6" xfId="19928"/>
    <cellStyle name="표준 4 2 7 4 2 7" xfId="36244"/>
    <cellStyle name="표준 4 2 7 4 3" xfId="4904"/>
    <cellStyle name="표준 4 2 7 4 3 2" xfId="21644"/>
    <cellStyle name="표준 4 2 7 4 3 3" xfId="38364"/>
    <cellStyle name="표준 4 2 7 4 4" xfId="8324"/>
    <cellStyle name="표준 4 2 7 4 4 2" xfId="25064"/>
    <cellStyle name="표준 4 2 7 4 4 3" xfId="41784"/>
    <cellStyle name="표준 4 2 7 4 5" xfId="11744"/>
    <cellStyle name="표준 4 2 7 4 5 2" xfId="28484"/>
    <cellStyle name="표준 4 2 7 4 5 3" xfId="45204"/>
    <cellStyle name="표준 4 2 7 4 6" xfId="15164"/>
    <cellStyle name="표준 4 2 7 4 6 2" xfId="31904"/>
    <cellStyle name="표준 4 2 7 4 6 3" xfId="48624"/>
    <cellStyle name="표준 4 2 7 4 7" xfId="18648"/>
    <cellStyle name="표준 4 2 7 4 8" xfId="34964"/>
    <cellStyle name="표준 4 2 7 5" xfId="1924"/>
    <cellStyle name="표준 4 2 7 5 2" xfId="5324"/>
    <cellStyle name="표준 4 2 7 5 2 2" xfId="22064"/>
    <cellStyle name="표준 4 2 7 5 2 3" xfId="38784"/>
    <cellStyle name="표준 4 2 7 5 3" xfId="8744"/>
    <cellStyle name="표준 4 2 7 5 3 2" xfId="25484"/>
    <cellStyle name="표준 4 2 7 5 3 3" xfId="42204"/>
    <cellStyle name="표준 4 2 7 5 4" xfId="12164"/>
    <cellStyle name="표준 4 2 7 5 4 2" xfId="28904"/>
    <cellStyle name="표준 4 2 7 5 4 3" xfId="45624"/>
    <cellStyle name="표준 4 2 7 5 5" xfId="15584"/>
    <cellStyle name="표준 4 2 7 5 5 2" xfId="32324"/>
    <cellStyle name="표준 4 2 7 5 5 3" xfId="49044"/>
    <cellStyle name="표준 4 2 7 5 6" xfId="19068"/>
    <cellStyle name="표준 4 2 7 5 7" xfId="35384"/>
    <cellStyle name="표준 4 2 7 6" xfId="3244"/>
    <cellStyle name="표준 4 2 7 6 2" xfId="6644"/>
    <cellStyle name="표준 4 2 7 6 2 2" xfId="23384"/>
    <cellStyle name="표준 4 2 7 6 2 3" xfId="40104"/>
    <cellStyle name="표준 4 2 7 6 3" xfId="10064"/>
    <cellStyle name="표준 4 2 7 6 3 2" xfId="26804"/>
    <cellStyle name="표준 4 2 7 6 3 3" xfId="43524"/>
    <cellStyle name="표준 4 2 7 6 4" xfId="13484"/>
    <cellStyle name="표준 4 2 7 6 4 2" xfId="30224"/>
    <cellStyle name="표준 4 2 7 6 4 3" xfId="46944"/>
    <cellStyle name="표준 4 2 7 6 5" xfId="16904"/>
    <cellStyle name="표준 4 2 7 6 5 2" xfId="33644"/>
    <cellStyle name="표준 4 2 7 6 5 3" xfId="50364"/>
    <cellStyle name="표준 4 2 7 6 6" xfId="20388"/>
    <cellStyle name="표준 4 2 7 6 7" xfId="36704"/>
    <cellStyle name="표준 4 2 7 7" xfId="4064"/>
    <cellStyle name="표준 4 2 7 7 2" xfId="7484"/>
    <cellStyle name="표준 4 2 7 7 2 2" xfId="24224"/>
    <cellStyle name="표준 4 2 7 7 2 3" xfId="40944"/>
    <cellStyle name="표준 4 2 7 7 3" xfId="10904"/>
    <cellStyle name="표준 4 2 7 7 3 2" xfId="27644"/>
    <cellStyle name="표준 4 2 7 7 3 3" xfId="44364"/>
    <cellStyle name="표준 4 2 7 7 4" xfId="14324"/>
    <cellStyle name="표준 4 2 7 7 4 2" xfId="31064"/>
    <cellStyle name="표준 4 2 7 7 4 3" xfId="47784"/>
    <cellStyle name="표준 4 2 7 7 5" xfId="17808"/>
    <cellStyle name="표준 4 2 7 7 6" xfId="37524"/>
    <cellStyle name="표준 4 2 7 8" xfId="3664"/>
    <cellStyle name="표준 4 2 7 8 2" xfId="20804"/>
    <cellStyle name="표준 4 2 7 8 3" xfId="37124"/>
    <cellStyle name="표준 4 2 7 9" xfId="7064"/>
    <cellStyle name="표준 4 2 7 9 2" xfId="23804"/>
    <cellStyle name="표준 4 2 7 9 3" xfId="40524"/>
    <cellStyle name="표준 4 2 8" xfId="657"/>
    <cellStyle name="표준 4 2 8 10" xfId="10504"/>
    <cellStyle name="표준 4 2 8 10 2" xfId="27244"/>
    <cellStyle name="표준 4 2 8 10 3" xfId="43964"/>
    <cellStyle name="표준 4 2 8 11" xfId="13924"/>
    <cellStyle name="표준 4 2 8 11 2" xfId="30664"/>
    <cellStyle name="표준 4 2 8 11 3" xfId="47384"/>
    <cellStyle name="표준 4 2 8 12" xfId="17408"/>
    <cellStyle name="표준 4 2 8 13" xfId="34144"/>
    <cellStyle name="표준 4 2 8 2" xfId="877"/>
    <cellStyle name="표준 4 2 8 2 10" xfId="14144"/>
    <cellStyle name="표준 4 2 8 2 10 2" xfId="30884"/>
    <cellStyle name="표준 4 2 8 2 10 3" xfId="47604"/>
    <cellStyle name="표준 4 2 8 2 11" xfId="17628"/>
    <cellStyle name="표준 4 2 8 2 12" xfId="34364"/>
    <cellStyle name="표준 4 2 8 2 2" xfId="1344"/>
    <cellStyle name="표준 4 2 8 2 2 2" xfId="2624"/>
    <cellStyle name="표준 4 2 8 2 2 2 2" xfId="6024"/>
    <cellStyle name="표준 4 2 8 2 2 2 2 2" xfId="22764"/>
    <cellStyle name="표준 4 2 8 2 2 2 2 3" xfId="39484"/>
    <cellStyle name="표준 4 2 8 2 2 2 3" xfId="9444"/>
    <cellStyle name="표준 4 2 8 2 2 2 3 2" xfId="26184"/>
    <cellStyle name="표준 4 2 8 2 2 2 3 3" xfId="42904"/>
    <cellStyle name="표준 4 2 8 2 2 2 4" xfId="12864"/>
    <cellStyle name="표준 4 2 8 2 2 2 4 2" xfId="29604"/>
    <cellStyle name="표준 4 2 8 2 2 2 4 3" xfId="46324"/>
    <cellStyle name="표준 4 2 8 2 2 2 5" xfId="16284"/>
    <cellStyle name="표준 4 2 8 2 2 2 5 2" xfId="33024"/>
    <cellStyle name="표준 4 2 8 2 2 2 5 3" xfId="49744"/>
    <cellStyle name="표준 4 2 8 2 2 2 6" xfId="19768"/>
    <cellStyle name="표준 4 2 8 2 2 2 7" xfId="36084"/>
    <cellStyle name="표준 4 2 8 2 2 3" xfId="4744"/>
    <cellStyle name="표준 4 2 8 2 2 3 2" xfId="21484"/>
    <cellStyle name="표준 4 2 8 2 2 3 3" xfId="38204"/>
    <cellStyle name="표준 4 2 8 2 2 4" xfId="8164"/>
    <cellStyle name="표준 4 2 8 2 2 4 2" xfId="24904"/>
    <cellStyle name="표준 4 2 8 2 2 4 3" xfId="41624"/>
    <cellStyle name="표준 4 2 8 2 2 5" xfId="11584"/>
    <cellStyle name="표준 4 2 8 2 2 5 2" xfId="28324"/>
    <cellStyle name="표준 4 2 8 2 2 5 3" xfId="45044"/>
    <cellStyle name="표준 4 2 8 2 2 6" xfId="15004"/>
    <cellStyle name="표준 4 2 8 2 2 6 2" xfId="31744"/>
    <cellStyle name="표준 4 2 8 2 2 6 3" xfId="48464"/>
    <cellStyle name="표준 4 2 8 2 2 7" xfId="18488"/>
    <cellStyle name="표준 4 2 8 2 2 8" xfId="34804"/>
    <cellStyle name="표준 4 2 8 2 3" xfId="1744"/>
    <cellStyle name="표준 4 2 8 2 3 2" xfId="3024"/>
    <cellStyle name="표준 4 2 8 2 3 2 2" xfId="6424"/>
    <cellStyle name="표준 4 2 8 2 3 2 2 2" xfId="23164"/>
    <cellStyle name="표준 4 2 8 2 3 2 2 3" xfId="39884"/>
    <cellStyle name="표준 4 2 8 2 3 2 3" xfId="9844"/>
    <cellStyle name="표준 4 2 8 2 3 2 3 2" xfId="26584"/>
    <cellStyle name="표준 4 2 8 2 3 2 3 3" xfId="43304"/>
    <cellStyle name="표준 4 2 8 2 3 2 4" xfId="13264"/>
    <cellStyle name="표준 4 2 8 2 3 2 4 2" xfId="30004"/>
    <cellStyle name="표준 4 2 8 2 3 2 4 3" xfId="46724"/>
    <cellStyle name="표준 4 2 8 2 3 2 5" xfId="16684"/>
    <cellStyle name="표준 4 2 8 2 3 2 5 2" xfId="33424"/>
    <cellStyle name="표준 4 2 8 2 3 2 5 3" xfId="50144"/>
    <cellStyle name="표준 4 2 8 2 3 2 6" xfId="20168"/>
    <cellStyle name="표준 4 2 8 2 3 2 7" xfId="36484"/>
    <cellStyle name="표준 4 2 8 2 3 3" xfId="5144"/>
    <cellStyle name="표준 4 2 8 2 3 3 2" xfId="21884"/>
    <cellStyle name="표준 4 2 8 2 3 3 3" xfId="38604"/>
    <cellStyle name="표준 4 2 8 2 3 4" xfId="8564"/>
    <cellStyle name="표준 4 2 8 2 3 4 2" xfId="25304"/>
    <cellStyle name="표준 4 2 8 2 3 4 3" xfId="42024"/>
    <cellStyle name="표준 4 2 8 2 3 5" xfId="11984"/>
    <cellStyle name="표준 4 2 8 2 3 5 2" xfId="28724"/>
    <cellStyle name="표준 4 2 8 2 3 5 3" xfId="45444"/>
    <cellStyle name="표준 4 2 8 2 3 6" xfId="15404"/>
    <cellStyle name="표준 4 2 8 2 3 6 2" xfId="32144"/>
    <cellStyle name="표준 4 2 8 2 3 6 3" xfId="48864"/>
    <cellStyle name="표준 4 2 8 2 3 7" xfId="18888"/>
    <cellStyle name="표준 4 2 8 2 3 8" xfId="35204"/>
    <cellStyle name="표준 4 2 8 2 4" xfId="2164"/>
    <cellStyle name="표준 4 2 8 2 4 2" xfId="5564"/>
    <cellStyle name="표준 4 2 8 2 4 2 2" xfId="22304"/>
    <cellStyle name="표준 4 2 8 2 4 2 3" xfId="39024"/>
    <cellStyle name="표준 4 2 8 2 4 3" xfId="8984"/>
    <cellStyle name="표준 4 2 8 2 4 3 2" xfId="25724"/>
    <cellStyle name="표준 4 2 8 2 4 3 3" xfId="42444"/>
    <cellStyle name="표준 4 2 8 2 4 4" xfId="12404"/>
    <cellStyle name="표준 4 2 8 2 4 4 2" xfId="29144"/>
    <cellStyle name="표준 4 2 8 2 4 4 3" xfId="45864"/>
    <cellStyle name="표준 4 2 8 2 4 5" xfId="15824"/>
    <cellStyle name="표준 4 2 8 2 4 5 2" xfId="32564"/>
    <cellStyle name="표준 4 2 8 2 4 5 3" xfId="49284"/>
    <cellStyle name="표준 4 2 8 2 4 6" xfId="19308"/>
    <cellStyle name="표준 4 2 8 2 4 7" xfId="35624"/>
    <cellStyle name="표준 4 2 8 2 5" xfId="3484"/>
    <cellStyle name="표준 4 2 8 2 5 2" xfId="6884"/>
    <cellStyle name="표준 4 2 8 2 5 2 2" xfId="23624"/>
    <cellStyle name="표준 4 2 8 2 5 2 3" xfId="40344"/>
    <cellStyle name="표준 4 2 8 2 5 3" xfId="10304"/>
    <cellStyle name="표준 4 2 8 2 5 3 2" xfId="27044"/>
    <cellStyle name="표준 4 2 8 2 5 3 3" xfId="43764"/>
    <cellStyle name="표준 4 2 8 2 5 4" xfId="13724"/>
    <cellStyle name="표준 4 2 8 2 5 4 2" xfId="30464"/>
    <cellStyle name="표준 4 2 8 2 5 4 3" xfId="47184"/>
    <cellStyle name="표준 4 2 8 2 5 5" xfId="17144"/>
    <cellStyle name="표준 4 2 8 2 5 5 2" xfId="33884"/>
    <cellStyle name="표준 4 2 8 2 5 5 3" xfId="50604"/>
    <cellStyle name="표준 4 2 8 2 5 6" xfId="20628"/>
    <cellStyle name="표준 4 2 8 2 5 7" xfId="36944"/>
    <cellStyle name="표준 4 2 8 2 6" xfId="4304"/>
    <cellStyle name="표준 4 2 8 2 6 2" xfId="7724"/>
    <cellStyle name="표준 4 2 8 2 6 2 2" xfId="24464"/>
    <cellStyle name="표준 4 2 8 2 6 2 3" xfId="41184"/>
    <cellStyle name="표준 4 2 8 2 6 3" xfId="11144"/>
    <cellStyle name="표준 4 2 8 2 6 3 2" xfId="27884"/>
    <cellStyle name="표준 4 2 8 2 6 3 3" xfId="44604"/>
    <cellStyle name="표준 4 2 8 2 6 4" xfId="14564"/>
    <cellStyle name="표준 4 2 8 2 6 4 2" xfId="31304"/>
    <cellStyle name="표준 4 2 8 2 6 4 3" xfId="48024"/>
    <cellStyle name="표준 4 2 8 2 6 5" xfId="18048"/>
    <cellStyle name="표준 4 2 8 2 6 6" xfId="37764"/>
    <cellStyle name="표준 4 2 8 2 7" xfId="3904"/>
    <cellStyle name="표준 4 2 8 2 7 2" xfId="21044"/>
    <cellStyle name="표준 4 2 8 2 7 3" xfId="37364"/>
    <cellStyle name="표준 4 2 8 2 8" xfId="7304"/>
    <cellStyle name="표준 4 2 8 2 8 2" xfId="24044"/>
    <cellStyle name="표준 4 2 8 2 8 3" xfId="40764"/>
    <cellStyle name="표준 4 2 8 2 9" xfId="10724"/>
    <cellStyle name="표준 4 2 8 2 9 2" xfId="27464"/>
    <cellStyle name="표준 4 2 8 2 9 3" xfId="44184"/>
    <cellStyle name="표준 4 2 8 3" xfId="1184"/>
    <cellStyle name="표준 4 2 8 3 2" xfId="2464"/>
    <cellStyle name="표준 4 2 8 3 2 2" xfId="5864"/>
    <cellStyle name="표준 4 2 8 3 2 2 2" xfId="22604"/>
    <cellStyle name="표준 4 2 8 3 2 2 3" xfId="39324"/>
    <cellStyle name="표준 4 2 8 3 2 3" xfId="9284"/>
    <cellStyle name="표준 4 2 8 3 2 3 2" xfId="26024"/>
    <cellStyle name="표준 4 2 8 3 2 3 3" xfId="42744"/>
    <cellStyle name="표준 4 2 8 3 2 4" xfId="12704"/>
    <cellStyle name="표준 4 2 8 3 2 4 2" xfId="29444"/>
    <cellStyle name="표준 4 2 8 3 2 4 3" xfId="46164"/>
    <cellStyle name="표준 4 2 8 3 2 5" xfId="16124"/>
    <cellStyle name="표준 4 2 8 3 2 5 2" xfId="32864"/>
    <cellStyle name="표준 4 2 8 3 2 5 3" xfId="49584"/>
    <cellStyle name="표준 4 2 8 3 2 6" xfId="19608"/>
    <cellStyle name="표준 4 2 8 3 2 7" xfId="35924"/>
    <cellStyle name="표준 4 2 8 3 3" xfId="4584"/>
    <cellStyle name="표준 4 2 8 3 3 2" xfId="21324"/>
    <cellStyle name="표준 4 2 8 3 3 3" xfId="38044"/>
    <cellStyle name="표준 4 2 8 3 4" xfId="8004"/>
    <cellStyle name="표준 4 2 8 3 4 2" xfId="24744"/>
    <cellStyle name="표준 4 2 8 3 4 3" xfId="41464"/>
    <cellStyle name="표준 4 2 8 3 5" xfId="11424"/>
    <cellStyle name="표준 4 2 8 3 5 2" xfId="28164"/>
    <cellStyle name="표준 4 2 8 3 5 3" xfId="44884"/>
    <cellStyle name="표준 4 2 8 3 6" xfId="14844"/>
    <cellStyle name="표준 4 2 8 3 6 2" xfId="31584"/>
    <cellStyle name="표준 4 2 8 3 6 3" xfId="48304"/>
    <cellStyle name="표준 4 2 8 3 7" xfId="18328"/>
    <cellStyle name="표준 4 2 8 3 8" xfId="34644"/>
    <cellStyle name="표준 4 2 8 4" xfId="1524"/>
    <cellStyle name="표준 4 2 8 4 2" xfId="2804"/>
    <cellStyle name="표준 4 2 8 4 2 2" xfId="6204"/>
    <cellStyle name="표준 4 2 8 4 2 2 2" xfId="22944"/>
    <cellStyle name="표준 4 2 8 4 2 2 3" xfId="39664"/>
    <cellStyle name="표준 4 2 8 4 2 3" xfId="9624"/>
    <cellStyle name="표준 4 2 8 4 2 3 2" xfId="26364"/>
    <cellStyle name="표준 4 2 8 4 2 3 3" xfId="43084"/>
    <cellStyle name="표준 4 2 8 4 2 4" xfId="13044"/>
    <cellStyle name="표준 4 2 8 4 2 4 2" xfId="29784"/>
    <cellStyle name="표준 4 2 8 4 2 4 3" xfId="46504"/>
    <cellStyle name="표준 4 2 8 4 2 5" xfId="16464"/>
    <cellStyle name="표준 4 2 8 4 2 5 2" xfId="33204"/>
    <cellStyle name="표준 4 2 8 4 2 5 3" xfId="49924"/>
    <cellStyle name="표준 4 2 8 4 2 6" xfId="19948"/>
    <cellStyle name="표준 4 2 8 4 2 7" xfId="36264"/>
    <cellStyle name="표준 4 2 8 4 3" xfId="4924"/>
    <cellStyle name="표준 4 2 8 4 3 2" xfId="21664"/>
    <cellStyle name="표준 4 2 8 4 3 3" xfId="38384"/>
    <cellStyle name="표준 4 2 8 4 4" xfId="8344"/>
    <cellStyle name="표준 4 2 8 4 4 2" xfId="25084"/>
    <cellStyle name="표준 4 2 8 4 4 3" xfId="41804"/>
    <cellStyle name="표준 4 2 8 4 5" xfId="11764"/>
    <cellStyle name="표준 4 2 8 4 5 2" xfId="28504"/>
    <cellStyle name="표준 4 2 8 4 5 3" xfId="45224"/>
    <cellStyle name="표준 4 2 8 4 6" xfId="15184"/>
    <cellStyle name="표준 4 2 8 4 6 2" xfId="31924"/>
    <cellStyle name="표준 4 2 8 4 6 3" xfId="48644"/>
    <cellStyle name="표준 4 2 8 4 7" xfId="18668"/>
    <cellStyle name="표준 4 2 8 4 8" xfId="34984"/>
    <cellStyle name="표준 4 2 8 5" xfId="1944"/>
    <cellStyle name="표준 4 2 8 5 2" xfId="5344"/>
    <cellStyle name="표준 4 2 8 5 2 2" xfId="22084"/>
    <cellStyle name="표준 4 2 8 5 2 3" xfId="38804"/>
    <cellStyle name="표준 4 2 8 5 3" xfId="8764"/>
    <cellStyle name="표준 4 2 8 5 3 2" xfId="25504"/>
    <cellStyle name="표준 4 2 8 5 3 3" xfId="42224"/>
    <cellStyle name="표준 4 2 8 5 4" xfId="12184"/>
    <cellStyle name="표준 4 2 8 5 4 2" xfId="28924"/>
    <cellStyle name="표준 4 2 8 5 4 3" xfId="45644"/>
    <cellStyle name="표준 4 2 8 5 5" xfId="15604"/>
    <cellStyle name="표준 4 2 8 5 5 2" xfId="32344"/>
    <cellStyle name="표준 4 2 8 5 5 3" xfId="49064"/>
    <cellStyle name="표준 4 2 8 5 6" xfId="19088"/>
    <cellStyle name="표준 4 2 8 5 7" xfId="35404"/>
    <cellStyle name="표준 4 2 8 6" xfId="3264"/>
    <cellStyle name="표준 4 2 8 6 2" xfId="6664"/>
    <cellStyle name="표준 4 2 8 6 2 2" xfId="23404"/>
    <cellStyle name="표준 4 2 8 6 2 3" xfId="40124"/>
    <cellStyle name="표준 4 2 8 6 3" xfId="10084"/>
    <cellStyle name="표준 4 2 8 6 3 2" xfId="26824"/>
    <cellStyle name="표준 4 2 8 6 3 3" xfId="43544"/>
    <cellStyle name="표준 4 2 8 6 4" xfId="13504"/>
    <cellStyle name="표준 4 2 8 6 4 2" xfId="30244"/>
    <cellStyle name="표준 4 2 8 6 4 3" xfId="46964"/>
    <cellStyle name="표준 4 2 8 6 5" xfId="16924"/>
    <cellStyle name="표준 4 2 8 6 5 2" xfId="33664"/>
    <cellStyle name="표준 4 2 8 6 5 3" xfId="50384"/>
    <cellStyle name="표준 4 2 8 6 6" xfId="20408"/>
    <cellStyle name="표준 4 2 8 6 7" xfId="36724"/>
    <cellStyle name="표준 4 2 8 7" xfId="4084"/>
    <cellStyle name="표준 4 2 8 7 2" xfId="7504"/>
    <cellStyle name="표준 4 2 8 7 2 2" xfId="24244"/>
    <cellStyle name="표준 4 2 8 7 2 3" xfId="40964"/>
    <cellStyle name="표준 4 2 8 7 3" xfId="10924"/>
    <cellStyle name="표준 4 2 8 7 3 2" xfId="27664"/>
    <cellStyle name="표준 4 2 8 7 3 3" xfId="44384"/>
    <cellStyle name="표준 4 2 8 7 4" xfId="14344"/>
    <cellStyle name="표준 4 2 8 7 4 2" xfId="31084"/>
    <cellStyle name="표준 4 2 8 7 4 3" xfId="47804"/>
    <cellStyle name="표준 4 2 8 7 5" xfId="17828"/>
    <cellStyle name="표준 4 2 8 7 6" xfId="37544"/>
    <cellStyle name="표준 4 2 8 8" xfId="3684"/>
    <cellStyle name="표준 4 2 8 8 2" xfId="20824"/>
    <cellStyle name="표준 4 2 8 8 3" xfId="37144"/>
    <cellStyle name="표준 4 2 8 9" xfId="7084"/>
    <cellStyle name="표준 4 2 8 9 2" xfId="23824"/>
    <cellStyle name="표준 4 2 8 9 3" xfId="40544"/>
    <cellStyle name="표준 4 2 9" xfId="697"/>
    <cellStyle name="표준 4 2 9 10" xfId="10544"/>
    <cellStyle name="표준 4 2 9 10 2" xfId="27284"/>
    <cellStyle name="표준 4 2 9 10 3" xfId="44004"/>
    <cellStyle name="표준 4 2 9 11" xfId="13964"/>
    <cellStyle name="표준 4 2 9 11 2" xfId="30704"/>
    <cellStyle name="표준 4 2 9 11 3" xfId="47424"/>
    <cellStyle name="표준 4 2 9 12" xfId="17448"/>
    <cellStyle name="표준 4 2 9 13" xfId="34184"/>
    <cellStyle name="표준 4 2 9 2" xfId="917"/>
    <cellStyle name="표준 4 2 9 2 10" xfId="14184"/>
    <cellStyle name="표준 4 2 9 2 10 2" xfId="30924"/>
    <cellStyle name="표준 4 2 9 2 10 3" xfId="47644"/>
    <cellStyle name="표준 4 2 9 2 11" xfId="17668"/>
    <cellStyle name="표준 4 2 9 2 12" xfId="34404"/>
    <cellStyle name="표준 4 2 9 2 2" xfId="1384"/>
    <cellStyle name="표준 4 2 9 2 2 2" xfId="2664"/>
    <cellStyle name="표준 4 2 9 2 2 2 2" xfId="6064"/>
    <cellStyle name="표준 4 2 9 2 2 2 2 2" xfId="22804"/>
    <cellStyle name="표준 4 2 9 2 2 2 2 3" xfId="39524"/>
    <cellStyle name="표준 4 2 9 2 2 2 3" xfId="9484"/>
    <cellStyle name="표준 4 2 9 2 2 2 3 2" xfId="26224"/>
    <cellStyle name="표준 4 2 9 2 2 2 3 3" xfId="42944"/>
    <cellStyle name="표준 4 2 9 2 2 2 4" xfId="12904"/>
    <cellStyle name="표준 4 2 9 2 2 2 4 2" xfId="29644"/>
    <cellStyle name="표준 4 2 9 2 2 2 4 3" xfId="46364"/>
    <cellStyle name="표준 4 2 9 2 2 2 5" xfId="16324"/>
    <cellStyle name="표준 4 2 9 2 2 2 5 2" xfId="33064"/>
    <cellStyle name="표준 4 2 9 2 2 2 5 3" xfId="49784"/>
    <cellStyle name="표준 4 2 9 2 2 2 6" xfId="19808"/>
    <cellStyle name="표준 4 2 9 2 2 2 7" xfId="36124"/>
    <cellStyle name="표준 4 2 9 2 2 3" xfId="4784"/>
    <cellStyle name="표준 4 2 9 2 2 3 2" xfId="21524"/>
    <cellStyle name="표준 4 2 9 2 2 3 3" xfId="38244"/>
    <cellStyle name="표준 4 2 9 2 2 4" xfId="8204"/>
    <cellStyle name="표준 4 2 9 2 2 4 2" xfId="24944"/>
    <cellStyle name="표준 4 2 9 2 2 4 3" xfId="41664"/>
    <cellStyle name="표준 4 2 9 2 2 5" xfId="11624"/>
    <cellStyle name="표준 4 2 9 2 2 5 2" xfId="28364"/>
    <cellStyle name="표준 4 2 9 2 2 5 3" xfId="45084"/>
    <cellStyle name="표준 4 2 9 2 2 6" xfId="15044"/>
    <cellStyle name="표준 4 2 9 2 2 6 2" xfId="31784"/>
    <cellStyle name="표준 4 2 9 2 2 6 3" xfId="48504"/>
    <cellStyle name="표준 4 2 9 2 2 7" xfId="18528"/>
    <cellStyle name="표준 4 2 9 2 2 8" xfId="34844"/>
    <cellStyle name="표준 4 2 9 2 3" xfId="1784"/>
    <cellStyle name="표준 4 2 9 2 3 2" xfId="3064"/>
    <cellStyle name="표준 4 2 9 2 3 2 2" xfId="6464"/>
    <cellStyle name="표준 4 2 9 2 3 2 2 2" xfId="23204"/>
    <cellStyle name="표준 4 2 9 2 3 2 2 3" xfId="39924"/>
    <cellStyle name="표준 4 2 9 2 3 2 3" xfId="9884"/>
    <cellStyle name="표준 4 2 9 2 3 2 3 2" xfId="26624"/>
    <cellStyle name="표준 4 2 9 2 3 2 3 3" xfId="43344"/>
    <cellStyle name="표준 4 2 9 2 3 2 4" xfId="13304"/>
    <cellStyle name="표준 4 2 9 2 3 2 4 2" xfId="30044"/>
    <cellStyle name="표준 4 2 9 2 3 2 4 3" xfId="46764"/>
    <cellStyle name="표준 4 2 9 2 3 2 5" xfId="16724"/>
    <cellStyle name="표준 4 2 9 2 3 2 5 2" xfId="33464"/>
    <cellStyle name="표준 4 2 9 2 3 2 5 3" xfId="50184"/>
    <cellStyle name="표준 4 2 9 2 3 2 6" xfId="20208"/>
    <cellStyle name="표준 4 2 9 2 3 2 7" xfId="36524"/>
    <cellStyle name="표준 4 2 9 2 3 3" xfId="5184"/>
    <cellStyle name="표준 4 2 9 2 3 3 2" xfId="21924"/>
    <cellStyle name="표준 4 2 9 2 3 3 3" xfId="38644"/>
    <cellStyle name="표준 4 2 9 2 3 4" xfId="8604"/>
    <cellStyle name="표준 4 2 9 2 3 4 2" xfId="25344"/>
    <cellStyle name="표준 4 2 9 2 3 4 3" xfId="42064"/>
    <cellStyle name="표준 4 2 9 2 3 5" xfId="12024"/>
    <cellStyle name="표준 4 2 9 2 3 5 2" xfId="28764"/>
    <cellStyle name="표준 4 2 9 2 3 5 3" xfId="45484"/>
    <cellStyle name="표준 4 2 9 2 3 6" xfId="15444"/>
    <cellStyle name="표준 4 2 9 2 3 6 2" xfId="32184"/>
    <cellStyle name="표준 4 2 9 2 3 6 3" xfId="48904"/>
    <cellStyle name="표준 4 2 9 2 3 7" xfId="18928"/>
    <cellStyle name="표준 4 2 9 2 3 8" xfId="35244"/>
    <cellStyle name="표준 4 2 9 2 4" xfId="2204"/>
    <cellStyle name="표준 4 2 9 2 4 2" xfId="5604"/>
    <cellStyle name="표준 4 2 9 2 4 2 2" xfId="22344"/>
    <cellStyle name="표준 4 2 9 2 4 2 3" xfId="39064"/>
    <cellStyle name="표준 4 2 9 2 4 3" xfId="9024"/>
    <cellStyle name="표준 4 2 9 2 4 3 2" xfId="25764"/>
    <cellStyle name="표준 4 2 9 2 4 3 3" xfId="42484"/>
    <cellStyle name="표준 4 2 9 2 4 4" xfId="12444"/>
    <cellStyle name="표준 4 2 9 2 4 4 2" xfId="29184"/>
    <cellStyle name="표준 4 2 9 2 4 4 3" xfId="45904"/>
    <cellStyle name="표준 4 2 9 2 4 5" xfId="15864"/>
    <cellStyle name="표준 4 2 9 2 4 5 2" xfId="32604"/>
    <cellStyle name="표준 4 2 9 2 4 5 3" xfId="49324"/>
    <cellStyle name="표준 4 2 9 2 4 6" xfId="19348"/>
    <cellStyle name="표준 4 2 9 2 4 7" xfId="35664"/>
    <cellStyle name="표준 4 2 9 2 5" xfId="3524"/>
    <cellStyle name="표준 4 2 9 2 5 2" xfId="6924"/>
    <cellStyle name="표준 4 2 9 2 5 2 2" xfId="23664"/>
    <cellStyle name="표준 4 2 9 2 5 2 3" xfId="40384"/>
    <cellStyle name="표준 4 2 9 2 5 3" xfId="10344"/>
    <cellStyle name="표준 4 2 9 2 5 3 2" xfId="27084"/>
    <cellStyle name="표준 4 2 9 2 5 3 3" xfId="43804"/>
    <cellStyle name="표준 4 2 9 2 5 4" xfId="13764"/>
    <cellStyle name="표준 4 2 9 2 5 4 2" xfId="30504"/>
    <cellStyle name="표준 4 2 9 2 5 4 3" xfId="47224"/>
    <cellStyle name="표준 4 2 9 2 5 5" xfId="17184"/>
    <cellStyle name="표준 4 2 9 2 5 5 2" xfId="33924"/>
    <cellStyle name="표준 4 2 9 2 5 5 3" xfId="50644"/>
    <cellStyle name="표준 4 2 9 2 5 6" xfId="20668"/>
    <cellStyle name="표준 4 2 9 2 5 7" xfId="36984"/>
    <cellStyle name="표준 4 2 9 2 6" xfId="4344"/>
    <cellStyle name="표준 4 2 9 2 6 2" xfId="7764"/>
    <cellStyle name="표준 4 2 9 2 6 2 2" xfId="24504"/>
    <cellStyle name="표준 4 2 9 2 6 2 3" xfId="41224"/>
    <cellStyle name="표준 4 2 9 2 6 3" xfId="11184"/>
    <cellStyle name="표준 4 2 9 2 6 3 2" xfId="27924"/>
    <cellStyle name="표준 4 2 9 2 6 3 3" xfId="44644"/>
    <cellStyle name="표준 4 2 9 2 6 4" xfId="14604"/>
    <cellStyle name="표준 4 2 9 2 6 4 2" xfId="31344"/>
    <cellStyle name="표준 4 2 9 2 6 4 3" xfId="48064"/>
    <cellStyle name="표준 4 2 9 2 6 5" xfId="18088"/>
    <cellStyle name="표준 4 2 9 2 6 6" xfId="37804"/>
    <cellStyle name="표준 4 2 9 2 7" xfId="3944"/>
    <cellStyle name="표준 4 2 9 2 7 2" xfId="21084"/>
    <cellStyle name="표준 4 2 9 2 7 3" xfId="37404"/>
    <cellStyle name="표준 4 2 9 2 8" xfId="7344"/>
    <cellStyle name="표준 4 2 9 2 8 2" xfId="24084"/>
    <cellStyle name="표준 4 2 9 2 8 3" xfId="40804"/>
    <cellStyle name="표준 4 2 9 2 9" xfId="10764"/>
    <cellStyle name="표준 4 2 9 2 9 2" xfId="27504"/>
    <cellStyle name="표준 4 2 9 2 9 3" xfId="44224"/>
    <cellStyle name="표준 4 2 9 3" xfId="1224"/>
    <cellStyle name="표준 4 2 9 3 2" xfId="2504"/>
    <cellStyle name="표준 4 2 9 3 2 2" xfId="5904"/>
    <cellStyle name="표준 4 2 9 3 2 2 2" xfId="22644"/>
    <cellStyle name="표준 4 2 9 3 2 2 3" xfId="39364"/>
    <cellStyle name="표준 4 2 9 3 2 3" xfId="9324"/>
    <cellStyle name="표준 4 2 9 3 2 3 2" xfId="26064"/>
    <cellStyle name="표준 4 2 9 3 2 3 3" xfId="42784"/>
    <cellStyle name="표준 4 2 9 3 2 4" xfId="12744"/>
    <cellStyle name="표준 4 2 9 3 2 4 2" xfId="29484"/>
    <cellStyle name="표준 4 2 9 3 2 4 3" xfId="46204"/>
    <cellStyle name="표준 4 2 9 3 2 5" xfId="16164"/>
    <cellStyle name="표준 4 2 9 3 2 5 2" xfId="32904"/>
    <cellStyle name="표준 4 2 9 3 2 5 3" xfId="49624"/>
    <cellStyle name="표준 4 2 9 3 2 6" xfId="19648"/>
    <cellStyle name="표준 4 2 9 3 2 7" xfId="35964"/>
    <cellStyle name="표준 4 2 9 3 3" xfId="4624"/>
    <cellStyle name="표준 4 2 9 3 3 2" xfId="21364"/>
    <cellStyle name="표준 4 2 9 3 3 3" xfId="38084"/>
    <cellStyle name="표준 4 2 9 3 4" xfId="8044"/>
    <cellStyle name="표준 4 2 9 3 4 2" xfId="24784"/>
    <cellStyle name="표준 4 2 9 3 4 3" xfId="41504"/>
    <cellStyle name="표준 4 2 9 3 5" xfId="11464"/>
    <cellStyle name="표준 4 2 9 3 5 2" xfId="28204"/>
    <cellStyle name="표준 4 2 9 3 5 3" xfId="44924"/>
    <cellStyle name="표준 4 2 9 3 6" xfId="14884"/>
    <cellStyle name="표준 4 2 9 3 6 2" xfId="31624"/>
    <cellStyle name="표준 4 2 9 3 6 3" xfId="48344"/>
    <cellStyle name="표준 4 2 9 3 7" xfId="18368"/>
    <cellStyle name="표준 4 2 9 3 8" xfId="34684"/>
    <cellStyle name="표준 4 2 9 4" xfId="1564"/>
    <cellStyle name="표준 4 2 9 4 2" xfId="2844"/>
    <cellStyle name="표준 4 2 9 4 2 2" xfId="6244"/>
    <cellStyle name="표준 4 2 9 4 2 2 2" xfId="22984"/>
    <cellStyle name="표준 4 2 9 4 2 2 3" xfId="39704"/>
    <cellStyle name="표준 4 2 9 4 2 3" xfId="9664"/>
    <cellStyle name="표준 4 2 9 4 2 3 2" xfId="26404"/>
    <cellStyle name="표준 4 2 9 4 2 3 3" xfId="43124"/>
    <cellStyle name="표준 4 2 9 4 2 4" xfId="13084"/>
    <cellStyle name="표준 4 2 9 4 2 4 2" xfId="29824"/>
    <cellStyle name="표준 4 2 9 4 2 4 3" xfId="46544"/>
    <cellStyle name="표준 4 2 9 4 2 5" xfId="16504"/>
    <cellStyle name="표준 4 2 9 4 2 5 2" xfId="33244"/>
    <cellStyle name="표준 4 2 9 4 2 5 3" xfId="49964"/>
    <cellStyle name="표준 4 2 9 4 2 6" xfId="19988"/>
    <cellStyle name="표준 4 2 9 4 2 7" xfId="36304"/>
    <cellStyle name="표준 4 2 9 4 3" xfId="4964"/>
    <cellStyle name="표준 4 2 9 4 3 2" xfId="21704"/>
    <cellStyle name="표준 4 2 9 4 3 3" xfId="38424"/>
    <cellStyle name="표준 4 2 9 4 4" xfId="8384"/>
    <cellStyle name="표준 4 2 9 4 4 2" xfId="25124"/>
    <cellStyle name="표준 4 2 9 4 4 3" xfId="41844"/>
    <cellStyle name="표준 4 2 9 4 5" xfId="11804"/>
    <cellStyle name="표준 4 2 9 4 5 2" xfId="28544"/>
    <cellStyle name="표준 4 2 9 4 5 3" xfId="45264"/>
    <cellStyle name="표준 4 2 9 4 6" xfId="15224"/>
    <cellStyle name="표준 4 2 9 4 6 2" xfId="31964"/>
    <cellStyle name="표준 4 2 9 4 6 3" xfId="48684"/>
    <cellStyle name="표준 4 2 9 4 7" xfId="18708"/>
    <cellStyle name="표준 4 2 9 4 8" xfId="35024"/>
    <cellStyle name="표준 4 2 9 5" xfId="1984"/>
    <cellStyle name="표준 4 2 9 5 2" xfId="5384"/>
    <cellStyle name="표준 4 2 9 5 2 2" xfId="22124"/>
    <cellStyle name="표준 4 2 9 5 2 3" xfId="38844"/>
    <cellStyle name="표준 4 2 9 5 3" xfId="8804"/>
    <cellStyle name="표준 4 2 9 5 3 2" xfId="25544"/>
    <cellStyle name="표준 4 2 9 5 3 3" xfId="42264"/>
    <cellStyle name="표준 4 2 9 5 4" xfId="12224"/>
    <cellStyle name="표준 4 2 9 5 4 2" xfId="28964"/>
    <cellStyle name="표준 4 2 9 5 4 3" xfId="45684"/>
    <cellStyle name="표준 4 2 9 5 5" xfId="15644"/>
    <cellStyle name="표준 4 2 9 5 5 2" xfId="32384"/>
    <cellStyle name="표준 4 2 9 5 5 3" xfId="49104"/>
    <cellStyle name="표준 4 2 9 5 6" xfId="19128"/>
    <cellStyle name="표준 4 2 9 5 7" xfId="35444"/>
    <cellStyle name="표준 4 2 9 6" xfId="3304"/>
    <cellStyle name="표준 4 2 9 6 2" xfId="6704"/>
    <cellStyle name="표준 4 2 9 6 2 2" xfId="23444"/>
    <cellStyle name="표준 4 2 9 6 2 3" xfId="40164"/>
    <cellStyle name="표준 4 2 9 6 3" xfId="10124"/>
    <cellStyle name="표준 4 2 9 6 3 2" xfId="26864"/>
    <cellStyle name="표준 4 2 9 6 3 3" xfId="43584"/>
    <cellStyle name="표준 4 2 9 6 4" xfId="13544"/>
    <cellStyle name="표준 4 2 9 6 4 2" xfId="30284"/>
    <cellStyle name="표준 4 2 9 6 4 3" xfId="47004"/>
    <cellStyle name="표준 4 2 9 6 5" xfId="16964"/>
    <cellStyle name="표준 4 2 9 6 5 2" xfId="33704"/>
    <cellStyle name="표준 4 2 9 6 5 3" xfId="50424"/>
    <cellStyle name="표준 4 2 9 6 6" xfId="20448"/>
    <cellStyle name="표준 4 2 9 6 7" xfId="36764"/>
    <cellStyle name="표준 4 2 9 7" xfId="4124"/>
    <cellStyle name="표준 4 2 9 7 2" xfId="7544"/>
    <cellStyle name="표준 4 2 9 7 2 2" xfId="24284"/>
    <cellStyle name="표준 4 2 9 7 2 3" xfId="41004"/>
    <cellStyle name="표준 4 2 9 7 3" xfId="10964"/>
    <cellStyle name="표준 4 2 9 7 3 2" xfId="27704"/>
    <cellStyle name="표준 4 2 9 7 3 3" xfId="44424"/>
    <cellStyle name="표준 4 2 9 7 4" xfId="14384"/>
    <cellStyle name="표준 4 2 9 7 4 2" xfId="31124"/>
    <cellStyle name="표준 4 2 9 7 4 3" xfId="47844"/>
    <cellStyle name="표준 4 2 9 7 5" xfId="17868"/>
    <cellStyle name="표준 4 2 9 7 6" xfId="37584"/>
    <cellStyle name="표준 4 2 9 8" xfId="3724"/>
    <cellStyle name="표준 4 2 9 8 2" xfId="20864"/>
    <cellStyle name="표준 4 2 9 8 3" xfId="37184"/>
    <cellStyle name="표준 4 2 9 9" xfId="7124"/>
    <cellStyle name="표준 4 2 9 9 2" xfId="23864"/>
    <cellStyle name="표준 4 2 9 9 3" xfId="40584"/>
    <cellStyle name="표준 4 20" xfId="3579"/>
    <cellStyle name="표준 4 20 2" xfId="7399"/>
    <cellStyle name="표준 4 20 2 2" xfId="24139"/>
    <cellStyle name="표준 4 20 2 3" xfId="40859"/>
    <cellStyle name="표준 4 20 3" xfId="10819"/>
    <cellStyle name="표준 4 20 3 2" xfId="27559"/>
    <cellStyle name="표준 4 20 3 3" xfId="44279"/>
    <cellStyle name="표준 4 20 4" xfId="14239"/>
    <cellStyle name="표준 4 20 4 2" xfId="30979"/>
    <cellStyle name="표준 4 20 4 3" xfId="47699"/>
    <cellStyle name="표준 4 20 5" xfId="17723"/>
    <cellStyle name="표준 4 20 6" xfId="37039"/>
    <cellStyle name="표준 4 21" xfId="6979"/>
    <cellStyle name="표준 4 21 2" xfId="23719"/>
    <cellStyle name="표준 4 21 3" xfId="40439"/>
    <cellStyle name="표준 4 22" xfId="10399"/>
    <cellStyle name="표준 4 22 2" xfId="27139"/>
    <cellStyle name="표준 4 22 3" xfId="43859"/>
    <cellStyle name="표준 4 23" xfId="13819"/>
    <cellStyle name="표준 4 23 2" xfId="30559"/>
    <cellStyle name="표준 4 23 3" xfId="47279"/>
    <cellStyle name="표준 4 24" xfId="17239"/>
    <cellStyle name="표준 4 24 2" xfId="33979"/>
    <cellStyle name="표준 4 25" xfId="17259"/>
    <cellStyle name="표준 4 25 2" xfId="33999"/>
    <cellStyle name="표준 4 26" xfId="17299"/>
    <cellStyle name="표준 4 27" xfId="20724"/>
    <cellStyle name="표준 4 28" xfId="34039"/>
    <cellStyle name="표준 4 3" xfId="537"/>
    <cellStyle name="표준 4 3 10" xfId="782"/>
    <cellStyle name="표준 4 3 10 10" xfId="14049"/>
    <cellStyle name="표준 4 3 10 10 2" xfId="30789"/>
    <cellStyle name="표준 4 3 10 10 3" xfId="47509"/>
    <cellStyle name="표준 4 3 10 11" xfId="17533"/>
    <cellStyle name="표준 4 3 10 12" xfId="34269"/>
    <cellStyle name="표준 4 3 10 2" xfId="1089"/>
    <cellStyle name="표준 4 3 10 2 2" xfId="2369"/>
    <cellStyle name="표준 4 3 10 2 2 2" xfId="5769"/>
    <cellStyle name="표준 4 3 10 2 2 2 2" xfId="22509"/>
    <cellStyle name="표준 4 3 10 2 2 2 3" xfId="39229"/>
    <cellStyle name="표준 4 3 10 2 2 3" xfId="9189"/>
    <cellStyle name="표준 4 3 10 2 2 3 2" xfId="25929"/>
    <cellStyle name="표준 4 3 10 2 2 3 3" xfId="42649"/>
    <cellStyle name="표준 4 3 10 2 2 4" xfId="12609"/>
    <cellStyle name="표준 4 3 10 2 2 4 2" xfId="29349"/>
    <cellStyle name="표준 4 3 10 2 2 4 3" xfId="46069"/>
    <cellStyle name="표준 4 3 10 2 2 5" xfId="16029"/>
    <cellStyle name="표준 4 3 10 2 2 5 2" xfId="32769"/>
    <cellStyle name="표준 4 3 10 2 2 5 3" xfId="49489"/>
    <cellStyle name="표준 4 3 10 2 2 6" xfId="19513"/>
    <cellStyle name="표준 4 3 10 2 2 7" xfId="35829"/>
    <cellStyle name="표준 4 3 10 2 3" xfId="4489"/>
    <cellStyle name="표준 4 3 10 2 3 2" xfId="21229"/>
    <cellStyle name="표준 4 3 10 2 3 3" xfId="37949"/>
    <cellStyle name="표준 4 3 10 2 4" xfId="7909"/>
    <cellStyle name="표준 4 3 10 2 4 2" xfId="24649"/>
    <cellStyle name="표준 4 3 10 2 4 3" xfId="41369"/>
    <cellStyle name="표준 4 3 10 2 5" xfId="11329"/>
    <cellStyle name="표준 4 3 10 2 5 2" xfId="28069"/>
    <cellStyle name="표준 4 3 10 2 5 3" xfId="44789"/>
    <cellStyle name="표준 4 3 10 2 6" xfId="14749"/>
    <cellStyle name="표준 4 3 10 2 6 2" xfId="31489"/>
    <cellStyle name="표준 4 3 10 2 6 3" xfId="48209"/>
    <cellStyle name="표준 4 3 10 2 7" xfId="18233"/>
    <cellStyle name="표준 4 3 10 2 8" xfId="34549"/>
    <cellStyle name="표준 4 3 10 3" xfId="1649"/>
    <cellStyle name="표준 4 3 10 3 2" xfId="2929"/>
    <cellStyle name="표준 4 3 10 3 2 2" xfId="6329"/>
    <cellStyle name="표준 4 3 10 3 2 2 2" xfId="23069"/>
    <cellStyle name="표준 4 3 10 3 2 2 3" xfId="39789"/>
    <cellStyle name="표준 4 3 10 3 2 3" xfId="9749"/>
    <cellStyle name="표준 4 3 10 3 2 3 2" xfId="26489"/>
    <cellStyle name="표준 4 3 10 3 2 3 3" xfId="43209"/>
    <cellStyle name="표준 4 3 10 3 2 4" xfId="13169"/>
    <cellStyle name="표준 4 3 10 3 2 4 2" xfId="29909"/>
    <cellStyle name="표준 4 3 10 3 2 4 3" xfId="46629"/>
    <cellStyle name="표준 4 3 10 3 2 5" xfId="16589"/>
    <cellStyle name="표준 4 3 10 3 2 5 2" xfId="33329"/>
    <cellStyle name="표준 4 3 10 3 2 5 3" xfId="50049"/>
    <cellStyle name="표준 4 3 10 3 2 6" xfId="20073"/>
    <cellStyle name="표준 4 3 10 3 2 7" xfId="36389"/>
    <cellStyle name="표준 4 3 10 3 3" xfId="5049"/>
    <cellStyle name="표준 4 3 10 3 3 2" xfId="21789"/>
    <cellStyle name="표준 4 3 10 3 3 3" xfId="38509"/>
    <cellStyle name="표준 4 3 10 3 4" xfId="8469"/>
    <cellStyle name="표준 4 3 10 3 4 2" xfId="25209"/>
    <cellStyle name="표준 4 3 10 3 4 3" xfId="41929"/>
    <cellStyle name="표준 4 3 10 3 5" xfId="11889"/>
    <cellStyle name="표준 4 3 10 3 5 2" xfId="28629"/>
    <cellStyle name="표준 4 3 10 3 5 3" xfId="45349"/>
    <cellStyle name="표준 4 3 10 3 6" xfId="15309"/>
    <cellStyle name="표준 4 3 10 3 6 2" xfId="32049"/>
    <cellStyle name="표준 4 3 10 3 6 3" xfId="48769"/>
    <cellStyle name="표준 4 3 10 3 7" xfId="18793"/>
    <cellStyle name="표준 4 3 10 3 8" xfId="35109"/>
    <cellStyle name="표준 4 3 10 4" xfId="2069"/>
    <cellStyle name="표준 4 3 10 4 2" xfId="5469"/>
    <cellStyle name="표준 4 3 10 4 2 2" xfId="22209"/>
    <cellStyle name="표준 4 3 10 4 2 3" xfId="38929"/>
    <cellStyle name="표준 4 3 10 4 3" xfId="8889"/>
    <cellStyle name="표준 4 3 10 4 3 2" xfId="25629"/>
    <cellStyle name="표준 4 3 10 4 3 3" xfId="42349"/>
    <cellStyle name="표준 4 3 10 4 4" xfId="12309"/>
    <cellStyle name="표준 4 3 10 4 4 2" xfId="29049"/>
    <cellStyle name="표준 4 3 10 4 4 3" xfId="45769"/>
    <cellStyle name="표준 4 3 10 4 5" xfId="15729"/>
    <cellStyle name="표준 4 3 10 4 5 2" xfId="32469"/>
    <cellStyle name="표준 4 3 10 4 5 3" xfId="49189"/>
    <cellStyle name="표준 4 3 10 4 6" xfId="19213"/>
    <cellStyle name="표준 4 3 10 4 7" xfId="35529"/>
    <cellStyle name="표준 4 3 10 5" xfId="3389"/>
    <cellStyle name="표준 4 3 10 5 2" xfId="6789"/>
    <cellStyle name="표준 4 3 10 5 2 2" xfId="23529"/>
    <cellStyle name="표준 4 3 10 5 2 3" xfId="40249"/>
    <cellStyle name="표준 4 3 10 5 3" xfId="10209"/>
    <cellStyle name="표준 4 3 10 5 3 2" xfId="26949"/>
    <cellStyle name="표준 4 3 10 5 3 3" xfId="43669"/>
    <cellStyle name="표준 4 3 10 5 4" xfId="13629"/>
    <cellStyle name="표준 4 3 10 5 4 2" xfId="30369"/>
    <cellStyle name="표준 4 3 10 5 4 3" xfId="47089"/>
    <cellStyle name="표준 4 3 10 5 5" xfId="17049"/>
    <cellStyle name="표준 4 3 10 5 5 2" xfId="33789"/>
    <cellStyle name="표준 4 3 10 5 5 3" xfId="50509"/>
    <cellStyle name="표준 4 3 10 5 6" xfId="20533"/>
    <cellStyle name="표준 4 3 10 5 7" xfId="36849"/>
    <cellStyle name="표준 4 3 10 6" xfId="4209"/>
    <cellStyle name="표준 4 3 10 6 2" xfId="7629"/>
    <cellStyle name="표준 4 3 10 6 2 2" xfId="24369"/>
    <cellStyle name="표준 4 3 10 6 2 3" xfId="41089"/>
    <cellStyle name="표준 4 3 10 6 3" xfId="11049"/>
    <cellStyle name="표준 4 3 10 6 3 2" xfId="27789"/>
    <cellStyle name="표준 4 3 10 6 3 3" xfId="44509"/>
    <cellStyle name="표준 4 3 10 6 4" xfId="14469"/>
    <cellStyle name="표준 4 3 10 6 4 2" xfId="31209"/>
    <cellStyle name="표준 4 3 10 6 4 3" xfId="47929"/>
    <cellStyle name="표준 4 3 10 6 5" xfId="17953"/>
    <cellStyle name="표준 4 3 10 6 6" xfId="37669"/>
    <cellStyle name="표준 4 3 10 7" xfId="3809"/>
    <cellStyle name="표준 4 3 10 7 2" xfId="20949"/>
    <cellStyle name="표준 4 3 10 7 3" xfId="37269"/>
    <cellStyle name="표준 4 3 10 8" xfId="7209"/>
    <cellStyle name="표준 4 3 10 8 2" xfId="23949"/>
    <cellStyle name="표준 4 3 10 8 3" xfId="40669"/>
    <cellStyle name="표준 4 3 10 9" xfId="10629"/>
    <cellStyle name="표준 4 3 10 9 2" xfId="27369"/>
    <cellStyle name="표준 4 3 10 9 3" xfId="44089"/>
    <cellStyle name="표준 4 3 11" xfId="962"/>
    <cellStyle name="표준 4 3 11 10" xfId="14229"/>
    <cellStyle name="표준 4 3 11 10 2" xfId="30969"/>
    <cellStyle name="표준 4 3 11 10 3" xfId="47689"/>
    <cellStyle name="표준 4 3 11 11" xfId="17713"/>
    <cellStyle name="표준 4 3 11 12" xfId="34449"/>
    <cellStyle name="표준 4 3 11 2" xfId="1049"/>
    <cellStyle name="표준 4 3 11 2 2" xfId="2329"/>
    <cellStyle name="표준 4 3 11 2 2 2" xfId="5729"/>
    <cellStyle name="표준 4 3 11 2 2 2 2" xfId="22469"/>
    <cellStyle name="표준 4 3 11 2 2 2 3" xfId="39189"/>
    <cellStyle name="표준 4 3 11 2 2 3" xfId="9149"/>
    <cellStyle name="표준 4 3 11 2 2 3 2" xfId="25889"/>
    <cellStyle name="표준 4 3 11 2 2 3 3" xfId="42609"/>
    <cellStyle name="표준 4 3 11 2 2 4" xfId="12569"/>
    <cellStyle name="표준 4 3 11 2 2 4 2" xfId="29309"/>
    <cellStyle name="표준 4 3 11 2 2 4 3" xfId="46029"/>
    <cellStyle name="표준 4 3 11 2 2 5" xfId="15989"/>
    <cellStyle name="표준 4 3 11 2 2 5 2" xfId="32729"/>
    <cellStyle name="표준 4 3 11 2 2 5 3" xfId="49449"/>
    <cellStyle name="표준 4 3 11 2 2 6" xfId="19473"/>
    <cellStyle name="표준 4 3 11 2 2 7" xfId="35789"/>
    <cellStyle name="표준 4 3 11 2 3" xfId="4449"/>
    <cellStyle name="표준 4 3 11 2 3 2" xfId="21189"/>
    <cellStyle name="표준 4 3 11 2 3 3" xfId="37909"/>
    <cellStyle name="표준 4 3 11 2 4" xfId="7869"/>
    <cellStyle name="표준 4 3 11 2 4 2" xfId="24609"/>
    <cellStyle name="표준 4 3 11 2 4 3" xfId="41329"/>
    <cellStyle name="표준 4 3 11 2 5" xfId="11289"/>
    <cellStyle name="표준 4 3 11 2 5 2" xfId="28029"/>
    <cellStyle name="표준 4 3 11 2 5 3" xfId="44749"/>
    <cellStyle name="표준 4 3 11 2 6" xfId="14709"/>
    <cellStyle name="표준 4 3 11 2 6 2" xfId="31449"/>
    <cellStyle name="표준 4 3 11 2 6 3" xfId="48169"/>
    <cellStyle name="표준 4 3 11 2 7" xfId="18193"/>
    <cellStyle name="표준 4 3 11 2 8" xfId="34509"/>
    <cellStyle name="표준 4 3 11 3" xfId="1829"/>
    <cellStyle name="표준 4 3 11 3 2" xfId="3109"/>
    <cellStyle name="표준 4 3 11 3 2 2" xfId="6509"/>
    <cellStyle name="표준 4 3 11 3 2 2 2" xfId="23249"/>
    <cellStyle name="표준 4 3 11 3 2 2 3" xfId="39969"/>
    <cellStyle name="표준 4 3 11 3 2 3" xfId="9929"/>
    <cellStyle name="표준 4 3 11 3 2 3 2" xfId="26669"/>
    <cellStyle name="표준 4 3 11 3 2 3 3" xfId="43389"/>
    <cellStyle name="표준 4 3 11 3 2 4" xfId="13349"/>
    <cellStyle name="표준 4 3 11 3 2 4 2" xfId="30089"/>
    <cellStyle name="표준 4 3 11 3 2 4 3" xfId="46809"/>
    <cellStyle name="표준 4 3 11 3 2 5" xfId="16769"/>
    <cellStyle name="표준 4 3 11 3 2 5 2" xfId="33509"/>
    <cellStyle name="표준 4 3 11 3 2 5 3" xfId="50229"/>
    <cellStyle name="표준 4 3 11 3 2 6" xfId="20253"/>
    <cellStyle name="표준 4 3 11 3 2 7" xfId="36569"/>
    <cellStyle name="표준 4 3 11 3 3" xfId="5229"/>
    <cellStyle name="표준 4 3 11 3 3 2" xfId="21969"/>
    <cellStyle name="표준 4 3 11 3 3 3" xfId="38689"/>
    <cellStyle name="표준 4 3 11 3 4" xfId="8649"/>
    <cellStyle name="표준 4 3 11 3 4 2" xfId="25389"/>
    <cellStyle name="표준 4 3 11 3 4 3" xfId="42109"/>
    <cellStyle name="표준 4 3 11 3 5" xfId="12069"/>
    <cellStyle name="표준 4 3 11 3 5 2" xfId="28809"/>
    <cellStyle name="표준 4 3 11 3 5 3" xfId="45529"/>
    <cellStyle name="표준 4 3 11 3 6" xfId="15489"/>
    <cellStyle name="표준 4 3 11 3 6 2" xfId="32229"/>
    <cellStyle name="표준 4 3 11 3 6 3" xfId="48949"/>
    <cellStyle name="표준 4 3 11 3 7" xfId="18973"/>
    <cellStyle name="표준 4 3 11 3 8" xfId="35289"/>
    <cellStyle name="표준 4 3 11 4" xfId="2249"/>
    <cellStyle name="표준 4 3 11 4 2" xfId="5649"/>
    <cellStyle name="표준 4 3 11 4 2 2" xfId="22389"/>
    <cellStyle name="표준 4 3 11 4 2 3" xfId="39109"/>
    <cellStyle name="표준 4 3 11 4 3" xfId="9069"/>
    <cellStyle name="표준 4 3 11 4 3 2" xfId="25809"/>
    <cellStyle name="표준 4 3 11 4 3 3" xfId="42529"/>
    <cellStyle name="표준 4 3 11 4 4" xfId="12489"/>
    <cellStyle name="표준 4 3 11 4 4 2" xfId="29229"/>
    <cellStyle name="표준 4 3 11 4 4 3" xfId="45949"/>
    <cellStyle name="표준 4 3 11 4 5" xfId="15909"/>
    <cellStyle name="표준 4 3 11 4 5 2" xfId="32649"/>
    <cellStyle name="표준 4 3 11 4 5 3" xfId="49369"/>
    <cellStyle name="표준 4 3 11 4 6" xfId="19393"/>
    <cellStyle name="표준 4 3 11 4 7" xfId="35709"/>
    <cellStyle name="표준 4 3 11 5" xfId="3569"/>
    <cellStyle name="표준 4 3 11 5 2" xfId="6969"/>
    <cellStyle name="표준 4 3 11 5 2 2" xfId="23709"/>
    <cellStyle name="표준 4 3 11 5 2 3" xfId="40429"/>
    <cellStyle name="표준 4 3 11 5 3" xfId="10389"/>
    <cellStyle name="표준 4 3 11 5 3 2" xfId="27129"/>
    <cellStyle name="표준 4 3 11 5 3 3" xfId="43849"/>
    <cellStyle name="표준 4 3 11 5 4" xfId="13809"/>
    <cellStyle name="표준 4 3 11 5 4 2" xfId="30549"/>
    <cellStyle name="표준 4 3 11 5 4 3" xfId="47269"/>
    <cellStyle name="표준 4 3 11 5 5" xfId="17229"/>
    <cellStyle name="표준 4 3 11 5 5 2" xfId="33969"/>
    <cellStyle name="표준 4 3 11 5 5 3" xfId="50689"/>
    <cellStyle name="표준 4 3 11 5 6" xfId="20713"/>
    <cellStyle name="표준 4 3 11 5 7" xfId="37029"/>
    <cellStyle name="표준 4 3 11 6" xfId="4389"/>
    <cellStyle name="표준 4 3 11 6 2" xfId="7809"/>
    <cellStyle name="표준 4 3 11 6 2 2" xfId="24549"/>
    <cellStyle name="표준 4 3 11 6 2 3" xfId="41269"/>
    <cellStyle name="표준 4 3 11 6 3" xfId="11229"/>
    <cellStyle name="표준 4 3 11 6 3 2" xfId="27969"/>
    <cellStyle name="표준 4 3 11 6 3 3" xfId="44689"/>
    <cellStyle name="표준 4 3 11 6 4" xfId="14649"/>
    <cellStyle name="표준 4 3 11 6 4 2" xfId="31389"/>
    <cellStyle name="표준 4 3 11 6 4 3" xfId="48109"/>
    <cellStyle name="표준 4 3 11 6 5" xfId="18133"/>
    <cellStyle name="표준 4 3 11 6 6" xfId="37849"/>
    <cellStyle name="표준 4 3 11 7" xfId="3989"/>
    <cellStyle name="표준 4 3 11 7 2" xfId="21129"/>
    <cellStyle name="표준 4 3 11 7 3" xfId="37449"/>
    <cellStyle name="표준 4 3 11 8" xfId="7389"/>
    <cellStyle name="표준 4 3 11 8 2" xfId="24129"/>
    <cellStyle name="표준 4 3 11 8 3" xfId="40849"/>
    <cellStyle name="표준 4 3 11 9" xfId="10809"/>
    <cellStyle name="표준 4 3 11 9 2" xfId="27549"/>
    <cellStyle name="표준 4 3 11 9 3" xfId="44269"/>
    <cellStyle name="표준 4 3 12" xfId="1009"/>
    <cellStyle name="표준 4 3 12 2" xfId="2289"/>
    <cellStyle name="표준 4 3 12 2 2" xfId="5689"/>
    <cellStyle name="표준 4 3 12 2 2 2" xfId="22429"/>
    <cellStyle name="표준 4 3 12 2 2 3" xfId="39149"/>
    <cellStyle name="표준 4 3 12 2 3" xfId="9109"/>
    <cellStyle name="표준 4 3 12 2 3 2" xfId="25849"/>
    <cellStyle name="표준 4 3 12 2 3 3" xfId="42569"/>
    <cellStyle name="표준 4 3 12 2 4" xfId="12529"/>
    <cellStyle name="표준 4 3 12 2 4 2" xfId="29269"/>
    <cellStyle name="표준 4 3 12 2 4 3" xfId="45989"/>
    <cellStyle name="표준 4 3 12 2 5" xfId="15949"/>
    <cellStyle name="표준 4 3 12 2 5 2" xfId="32689"/>
    <cellStyle name="표준 4 3 12 2 5 3" xfId="49409"/>
    <cellStyle name="표준 4 3 12 2 6" xfId="19433"/>
    <cellStyle name="표준 4 3 12 2 7" xfId="35749"/>
    <cellStyle name="표준 4 3 12 3" xfId="4409"/>
    <cellStyle name="표준 4 3 12 3 2" xfId="21149"/>
    <cellStyle name="표준 4 3 12 3 3" xfId="37869"/>
    <cellStyle name="표준 4 3 12 4" xfId="7829"/>
    <cellStyle name="표준 4 3 12 4 2" xfId="24569"/>
    <cellStyle name="표준 4 3 12 4 3" xfId="41289"/>
    <cellStyle name="표준 4 3 12 5" xfId="11249"/>
    <cellStyle name="표준 4 3 12 5 2" xfId="27989"/>
    <cellStyle name="표준 4 3 12 5 3" xfId="44709"/>
    <cellStyle name="표준 4 3 12 6" xfId="14669"/>
    <cellStyle name="표준 4 3 12 6 2" xfId="31409"/>
    <cellStyle name="표준 4 3 12 6 3" xfId="48129"/>
    <cellStyle name="표준 4 3 12 7" xfId="18153"/>
    <cellStyle name="표준 4 3 12 8" xfId="34469"/>
    <cellStyle name="표준 4 3 13" xfId="1429"/>
    <cellStyle name="표준 4 3 13 2" xfId="2709"/>
    <cellStyle name="표준 4 3 13 2 2" xfId="6109"/>
    <cellStyle name="표준 4 3 13 2 2 2" xfId="22849"/>
    <cellStyle name="표준 4 3 13 2 2 3" xfId="39569"/>
    <cellStyle name="표준 4 3 13 2 3" xfId="9529"/>
    <cellStyle name="표준 4 3 13 2 3 2" xfId="26269"/>
    <cellStyle name="표준 4 3 13 2 3 3" xfId="42989"/>
    <cellStyle name="표준 4 3 13 2 4" xfId="12949"/>
    <cellStyle name="표준 4 3 13 2 4 2" xfId="29689"/>
    <cellStyle name="표준 4 3 13 2 4 3" xfId="46409"/>
    <cellStyle name="표준 4 3 13 2 5" xfId="16369"/>
    <cellStyle name="표준 4 3 13 2 5 2" xfId="33109"/>
    <cellStyle name="표준 4 3 13 2 5 3" xfId="49829"/>
    <cellStyle name="표준 4 3 13 2 6" xfId="19853"/>
    <cellStyle name="표준 4 3 13 2 7" xfId="36169"/>
    <cellStyle name="표준 4 3 13 3" xfId="4829"/>
    <cellStyle name="표준 4 3 13 3 2" xfId="21569"/>
    <cellStyle name="표준 4 3 13 3 3" xfId="38289"/>
    <cellStyle name="표준 4 3 13 4" xfId="8249"/>
    <cellStyle name="표준 4 3 13 4 2" xfId="24989"/>
    <cellStyle name="표준 4 3 13 4 3" xfId="41709"/>
    <cellStyle name="표준 4 3 13 5" xfId="11669"/>
    <cellStyle name="표준 4 3 13 5 2" xfId="28409"/>
    <cellStyle name="표준 4 3 13 5 3" xfId="45129"/>
    <cellStyle name="표준 4 3 13 6" xfId="15089"/>
    <cellStyle name="표준 4 3 13 6 2" xfId="31829"/>
    <cellStyle name="표준 4 3 13 6 3" xfId="48549"/>
    <cellStyle name="표준 4 3 13 7" xfId="18573"/>
    <cellStyle name="표준 4 3 13 8" xfId="34889"/>
    <cellStyle name="표준 4 3 14" xfId="1849"/>
    <cellStyle name="표준 4 3 14 2" xfId="5249"/>
    <cellStyle name="표준 4 3 14 2 2" xfId="21989"/>
    <cellStyle name="표준 4 3 14 2 3" xfId="38709"/>
    <cellStyle name="표준 4 3 14 3" xfId="8669"/>
    <cellStyle name="표준 4 3 14 3 2" xfId="25409"/>
    <cellStyle name="표준 4 3 14 3 3" xfId="42129"/>
    <cellStyle name="표준 4 3 14 4" xfId="12089"/>
    <cellStyle name="표준 4 3 14 4 2" xfId="28829"/>
    <cellStyle name="표준 4 3 14 4 3" xfId="45549"/>
    <cellStyle name="표준 4 3 14 5" xfId="15509"/>
    <cellStyle name="표준 4 3 14 5 2" xfId="32249"/>
    <cellStyle name="표준 4 3 14 5 3" xfId="48969"/>
    <cellStyle name="표준 4 3 14 6" xfId="18993"/>
    <cellStyle name="표준 4 3 14 7" xfId="35309"/>
    <cellStyle name="표준 4 3 15" xfId="2269"/>
    <cellStyle name="표준 4 3 15 2" xfId="5669"/>
    <cellStyle name="표준 4 3 15 2 2" xfId="22409"/>
    <cellStyle name="표준 4 3 15 2 3" xfId="39129"/>
    <cellStyle name="표준 4 3 15 3" xfId="9089"/>
    <cellStyle name="표준 4 3 15 3 2" xfId="25829"/>
    <cellStyle name="표준 4 3 15 3 3" xfId="42549"/>
    <cellStyle name="표준 4 3 15 4" xfId="12509"/>
    <cellStyle name="표준 4 3 15 4 2" xfId="29249"/>
    <cellStyle name="표준 4 3 15 4 3" xfId="45969"/>
    <cellStyle name="표준 4 3 15 5" xfId="15929"/>
    <cellStyle name="표준 4 3 15 5 2" xfId="32669"/>
    <cellStyle name="표준 4 3 15 5 3" xfId="49389"/>
    <cellStyle name="표준 4 3 15 6" xfId="19413"/>
    <cellStyle name="표준 4 3 15 7" xfId="35729"/>
    <cellStyle name="표준 4 3 16" xfId="3129"/>
    <cellStyle name="표준 4 3 16 2" xfId="6529"/>
    <cellStyle name="표준 4 3 16 2 2" xfId="23269"/>
    <cellStyle name="표준 4 3 16 2 3" xfId="39989"/>
    <cellStyle name="표준 4 3 16 3" xfId="9949"/>
    <cellStyle name="표준 4 3 16 3 2" xfId="26689"/>
    <cellStyle name="표준 4 3 16 3 3" xfId="43409"/>
    <cellStyle name="표준 4 3 16 4" xfId="13369"/>
    <cellStyle name="표준 4 3 16 4 2" xfId="30109"/>
    <cellStyle name="표준 4 3 16 4 3" xfId="46829"/>
    <cellStyle name="표준 4 3 16 5" xfId="16789"/>
    <cellStyle name="표준 4 3 16 5 2" xfId="33529"/>
    <cellStyle name="표준 4 3 16 5 3" xfId="50249"/>
    <cellStyle name="표준 4 3 16 6" xfId="20273"/>
    <cellStyle name="표준 4 3 16 7" xfId="36589"/>
    <cellStyle name="표준 4 3 17" xfId="3169"/>
    <cellStyle name="표준 4 3 17 2" xfId="6569"/>
    <cellStyle name="표준 4 3 17 2 2" xfId="23309"/>
    <cellStyle name="표준 4 3 17 2 3" xfId="40029"/>
    <cellStyle name="표준 4 3 17 3" xfId="9989"/>
    <cellStyle name="표준 4 3 17 3 2" xfId="26729"/>
    <cellStyle name="표준 4 3 17 3 3" xfId="43449"/>
    <cellStyle name="표준 4 3 17 4" xfId="13409"/>
    <cellStyle name="표준 4 3 17 4 2" xfId="30149"/>
    <cellStyle name="표준 4 3 17 4 3" xfId="46869"/>
    <cellStyle name="표준 4 3 17 5" xfId="16829"/>
    <cellStyle name="표준 4 3 17 5 2" xfId="33569"/>
    <cellStyle name="표준 4 3 17 5 3" xfId="50289"/>
    <cellStyle name="표준 4 3 17 6" xfId="20313"/>
    <cellStyle name="표준 4 3 17 7" xfId="36629"/>
    <cellStyle name="표준 4 3 18" xfId="3591"/>
    <cellStyle name="표준 4 3 18 2" xfId="7409"/>
    <cellStyle name="표준 4 3 18 2 2" xfId="24149"/>
    <cellStyle name="표준 4 3 18 2 3" xfId="40869"/>
    <cellStyle name="표준 4 3 18 3" xfId="10829"/>
    <cellStyle name="표준 4 3 18 3 2" xfId="27569"/>
    <cellStyle name="표준 4 3 18 3 3" xfId="44289"/>
    <cellStyle name="표준 4 3 18 4" xfId="14249"/>
    <cellStyle name="표준 4 3 18 4 2" xfId="30989"/>
    <cellStyle name="표준 4 3 18 4 3" xfId="47709"/>
    <cellStyle name="표준 4 3 18 5" xfId="17733"/>
    <cellStyle name="표준 4 3 18 6" xfId="37051"/>
    <cellStyle name="표준 4 3 19" xfId="6989"/>
    <cellStyle name="표준 4 3 19 2" xfId="23729"/>
    <cellStyle name="표준 4 3 19 3" xfId="40449"/>
    <cellStyle name="표준 4 3 2" xfId="569"/>
    <cellStyle name="표준 4 3 20" xfId="10409"/>
    <cellStyle name="표준 4 3 20 2" xfId="27149"/>
    <cellStyle name="표준 4 3 20 3" xfId="43869"/>
    <cellStyle name="표준 4 3 21" xfId="13832"/>
    <cellStyle name="표준 4 3 21 2" xfId="30572"/>
    <cellStyle name="표준 4 3 21 3" xfId="47292"/>
    <cellStyle name="표준 4 3 22" xfId="17249"/>
    <cellStyle name="표준 4 3 22 2" xfId="33989"/>
    <cellStyle name="표준 4 3 23" xfId="17269"/>
    <cellStyle name="표준 4 3 23 2" xfId="34009"/>
    <cellStyle name="표준 4 3 24" xfId="17313"/>
    <cellStyle name="표준 4 3 25" xfId="20729"/>
    <cellStyle name="표준 4 3 26" xfId="34049"/>
    <cellStyle name="표준 4 3 3" xfId="582"/>
    <cellStyle name="표준 4 3 3 10" xfId="3189"/>
    <cellStyle name="표준 4 3 3 10 2" xfId="6589"/>
    <cellStyle name="표준 4 3 3 10 2 2" xfId="23329"/>
    <cellStyle name="표준 4 3 3 10 2 3" xfId="40049"/>
    <cellStyle name="표준 4 3 3 10 3" xfId="10009"/>
    <cellStyle name="표준 4 3 3 10 3 2" xfId="26749"/>
    <cellStyle name="표준 4 3 3 10 3 3" xfId="43469"/>
    <cellStyle name="표준 4 3 3 10 4" xfId="13429"/>
    <cellStyle name="표준 4 3 3 10 4 2" xfId="30169"/>
    <cellStyle name="표준 4 3 3 10 4 3" xfId="46889"/>
    <cellStyle name="표준 4 3 3 10 5" xfId="16849"/>
    <cellStyle name="표준 4 3 3 10 5 2" xfId="33589"/>
    <cellStyle name="표준 4 3 3 10 5 3" xfId="50309"/>
    <cellStyle name="표준 4 3 3 10 6" xfId="20333"/>
    <cellStyle name="표준 4 3 3 10 7" xfId="36649"/>
    <cellStyle name="표준 4 3 3 11" xfId="4009"/>
    <cellStyle name="표준 4 3 3 11 2" xfId="7429"/>
    <cellStyle name="표준 4 3 3 11 2 2" xfId="24169"/>
    <cellStyle name="표준 4 3 3 11 2 3" xfId="40889"/>
    <cellStyle name="표준 4 3 3 11 3" xfId="10849"/>
    <cellStyle name="표준 4 3 3 11 3 2" xfId="27589"/>
    <cellStyle name="표준 4 3 3 11 3 3" xfId="44309"/>
    <cellStyle name="표준 4 3 3 11 4" xfId="14269"/>
    <cellStyle name="표준 4 3 3 11 4 2" xfId="31009"/>
    <cellStyle name="표준 4 3 3 11 4 3" xfId="47729"/>
    <cellStyle name="표준 4 3 3 11 5" xfId="17753"/>
    <cellStyle name="표준 4 3 3 11 6" xfId="37469"/>
    <cellStyle name="표준 4 3 3 12" xfId="3609"/>
    <cellStyle name="표준 4 3 3 12 2" xfId="20749"/>
    <cellStyle name="표준 4 3 3 12 3" xfId="37069"/>
    <cellStyle name="표준 4 3 3 13" xfId="7009"/>
    <cellStyle name="표준 4 3 3 13 2" xfId="23749"/>
    <cellStyle name="표준 4 3 3 13 3" xfId="40469"/>
    <cellStyle name="표준 4 3 3 14" xfId="10429"/>
    <cellStyle name="표준 4 3 3 14 2" xfId="27169"/>
    <cellStyle name="표준 4 3 3 14 3" xfId="43889"/>
    <cellStyle name="표준 4 3 3 15" xfId="13855"/>
    <cellStyle name="표준 4 3 3 15 2" xfId="30595"/>
    <cellStyle name="표준 4 3 3 15 3" xfId="47315"/>
    <cellStyle name="표준 4 3 3 16" xfId="17289"/>
    <cellStyle name="표준 4 3 3 16 2" xfId="34029"/>
    <cellStyle name="표준 4 3 3 17" xfId="17333"/>
    <cellStyle name="표준 4 3 3 18" xfId="34069"/>
    <cellStyle name="표준 4 3 3 2" xfId="682"/>
    <cellStyle name="표준 4 3 3 2 10" xfId="10529"/>
    <cellStyle name="표준 4 3 3 2 10 2" xfId="27269"/>
    <cellStyle name="표준 4 3 3 2 10 3" xfId="43989"/>
    <cellStyle name="표준 4 3 3 2 11" xfId="13949"/>
    <cellStyle name="표준 4 3 3 2 11 2" xfId="30689"/>
    <cellStyle name="표준 4 3 3 2 11 3" xfId="47409"/>
    <cellStyle name="표준 4 3 3 2 12" xfId="17433"/>
    <cellStyle name="표준 4 3 3 2 13" xfId="34169"/>
    <cellStyle name="표준 4 3 3 2 2" xfId="902"/>
    <cellStyle name="표준 4 3 3 2 2 10" xfId="14169"/>
    <cellStyle name="표준 4 3 3 2 2 10 2" xfId="30909"/>
    <cellStyle name="표준 4 3 3 2 2 10 3" xfId="47629"/>
    <cellStyle name="표준 4 3 3 2 2 11" xfId="17653"/>
    <cellStyle name="표준 4 3 3 2 2 12" xfId="34389"/>
    <cellStyle name="표준 4 3 3 2 2 2" xfId="1369"/>
    <cellStyle name="표준 4 3 3 2 2 2 2" xfId="2649"/>
    <cellStyle name="표준 4 3 3 2 2 2 2 2" xfId="6049"/>
    <cellStyle name="표준 4 3 3 2 2 2 2 2 2" xfId="22789"/>
    <cellStyle name="표준 4 3 3 2 2 2 2 2 3" xfId="39509"/>
    <cellStyle name="표준 4 3 3 2 2 2 2 3" xfId="9469"/>
    <cellStyle name="표준 4 3 3 2 2 2 2 3 2" xfId="26209"/>
    <cellStyle name="표준 4 3 3 2 2 2 2 3 3" xfId="42929"/>
    <cellStyle name="표준 4 3 3 2 2 2 2 4" xfId="12889"/>
    <cellStyle name="표준 4 3 3 2 2 2 2 4 2" xfId="29629"/>
    <cellStyle name="표준 4 3 3 2 2 2 2 4 3" xfId="46349"/>
    <cellStyle name="표준 4 3 3 2 2 2 2 5" xfId="16309"/>
    <cellStyle name="표준 4 3 3 2 2 2 2 5 2" xfId="33049"/>
    <cellStyle name="표준 4 3 3 2 2 2 2 5 3" xfId="49769"/>
    <cellStyle name="표준 4 3 3 2 2 2 2 6" xfId="19793"/>
    <cellStyle name="표준 4 3 3 2 2 2 2 7" xfId="36109"/>
    <cellStyle name="표준 4 3 3 2 2 2 3" xfId="4769"/>
    <cellStyle name="표준 4 3 3 2 2 2 3 2" xfId="21509"/>
    <cellStyle name="표준 4 3 3 2 2 2 3 3" xfId="38229"/>
    <cellStyle name="표준 4 3 3 2 2 2 4" xfId="8189"/>
    <cellStyle name="표준 4 3 3 2 2 2 4 2" xfId="24929"/>
    <cellStyle name="표준 4 3 3 2 2 2 4 3" xfId="41649"/>
    <cellStyle name="표준 4 3 3 2 2 2 5" xfId="11609"/>
    <cellStyle name="표준 4 3 3 2 2 2 5 2" xfId="28349"/>
    <cellStyle name="표준 4 3 3 2 2 2 5 3" xfId="45069"/>
    <cellStyle name="표준 4 3 3 2 2 2 6" xfId="15029"/>
    <cellStyle name="표준 4 3 3 2 2 2 6 2" xfId="31769"/>
    <cellStyle name="표준 4 3 3 2 2 2 6 3" xfId="48489"/>
    <cellStyle name="표준 4 3 3 2 2 2 7" xfId="18513"/>
    <cellStyle name="표준 4 3 3 2 2 2 8" xfId="34829"/>
    <cellStyle name="표준 4 3 3 2 2 3" xfId="1769"/>
    <cellStyle name="표준 4 3 3 2 2 3 2" xfId="3049"/>
    <cellStyle name="표준 4 3 3 2 2 3 2 2" xfId="6449"/>
    <cellStyle name="표준 4 3 3 2 2 3 2 2 2" xfId="23189"/>
    <cellStyle name="표준 4 3 3 2 2 3 2 2 3" xfId="39909"/>
    <cellStyle name="표준 4 3 3 2 2 3 2 3" xfId="9869"/>
    <cellStyle name="표준 4 3 3 2 2 3 2 3 2" xfId="26609"/>
    <cellStyle name="표준 4 3 3 2 2 3 2 3 3" xfId="43329"/>
    <cellStyle name="표준 4 3 3 2 2 3 2 4" xfId="13289"/>
    <cellStyle name="표준 4 3 3 2 2 3 2 4 2" xfId="30029"/>
    <cellStyle name="표준 4 3 3 2 2 3 2 4 3" xfId="46749"/>
    <cellStyle name="표준 4 3 3 2 2 3 2 5" xfId="16709"/>
    <cellStyle name="표준 4 3 3 2 2 3 2 5 2" xfId="33449"/>
    <cellStyle name="표준 4 3 3 2 2 3 2 5 3" xfId="50169"/>
    <cellStyle name="표준 4 3 3 2 2 3 2 6" xfId="20193"/>
    <cellStyle name="표준 4 3 3 2 2 3 2 7" xfId="36509"/>
    <cellStyle name="표준 4 3 3 2 2 3 3" xfId="5169"/>
    <cellStyle name="표준 4 3 3 2 2 3 3 2" xfId="21909"/>
    <cellStyle name="표준 4 3 3 2 2 3 3 3" xfId="38629"/>
    <cellStyle name="표준 4 3 3 2 2 3 4" xfId="8589"/>
    <cellStyle name="표준 4 3 3 2 2 3 4 2" xfId="25329"/>
    <cellStyle name="표준 4 3 3 2 2 3 4 3" xfId="42049"/>
    <cellStyle name="표준 4 3 3 2 2 3 5" xfId="12009"/>
    <cellStyle name="표준 4 3 3 2 2 3 5 2" xfId="28749"/>
    <cellStyle name="표준 4 3 3 2 2 3 5 3" xfId="45469"/>
    <cellStyle name="표준 4 3 3 2 2 3 6" xfId="15429"/>
    <cellStyle name="표준 4 3 3 2 2 3 6 2" xfId="32169"/>
    <cellStyle name="표준 4 3 3 2 2 3 6 3" xfId="48889"/>
    <cellStyle name="표준 4 3 3 2 2 3 7" xfId="18913"/>
    <cellStyle name="표준 4 3 3 2 2 3 8" xfId="35229"/>
    <cellStyle name="표준 4 3 3 2 2 4" xfId="2189"/>
    <cellStyle name="표준 4 3 3 2 2 4 2" xfId="5589"/>
    <cellStyle name="표준 4 3 3 2 2 4 2 2" xfId="22329"/>
    <cellStyle name="표준 4 3 3 2 2 4 2 3" xfId="39049"/>
    <cellStyle name="표준 4 3 3 2 2 4 3" xfId="9009"/>
    <cellStyle name="표준 4 3 3 2 2 4 3 2" xfId="25749"/>
    <cellStyle name="표준 4 3 3 2 2 4 3 3" xfId="42469"/>
    <cellStyle name="표준 4 3 3 2 2 4 4" xfId="12429"/>
    <cellStyle name="표준 4 3 3 2 2 4 4 2" xfId="29169"/>
    <cellStyle name="표준 4 3 3 2 2 4 4 3" xfId="45889"/>
    <cellStyle name="표준 4 3 3 2 2 4 5" xfId="15849"/>
    <cellStyle name="표준 4 3 3 2 2 4 5 2" xfId="32589"/>
    <cellStyle name="표준 4 3 3 2 2 4 5 3" xfId="49309"/>
    <cellStyle name="표준 4 3 3 2 2 4 6" xfId="19333"/>
    <cellStyle name="표준 4 3 3 2 2 4 7" xfId="35649"/>
    <cellStyle name="표준 4 3 3 2 2 5" xfId="3509"/>
    <cellStyle name="표준 4 3 3 2 2 5 2" xfId="6909"/>
    <cellStyle name="표준 4 3 3 2 2 5 2 2" xfId="23649"/>
    <cellStyle name="표준 4 3 3 2 2 5 2 3" xfId="40369"/>
    <cellStyle name="표준 4 3 3 2 2 5 3" xfId="10329"/>
    <cellStyle name="표준 4 3 3 2 2 5 3 2" xfId="27069"/>
    <cellStyle name="표준 4 3 3 2 2 5 3 3" xfId="43789"/>
    <cellStyle name="표준 4 3 3 2 2 5 4" xfId="13749"/>
    <cellStyle name="표준 4 3 3 2 2 5 4 2" xfId="30489"/>
    <cellStyle name="표준 4 3 3 2 2 5 4 3" xfId="47209"/>
    <cellStyle name="표준 4 3 3 2 2 5 5" xfId="17169"/>
    <cellStyle name="표준 4 3 3 2 2 5 5 2" xfId="33909"/>
    <cellStyle name="표준 4 3 3 2 2 5 5 3" xfId="50629"/>
    <cellStyle name="표준 4 3 3 2 2 5 6" xfId="20653"/>
    <cellStyle name="표준 4 3 3 2 2 5 7" xfId="36969"/>
    <cellStyle name="표준 4 3 3 2 2 6" xfId="4329"/>
    <cellStyle name="표준 4 3 3 2 2 6 2" xfId="7749"/>
    <cellStyle name="표준 4 3 3 2 2 6 2 2" xfId="24489"/>
    <cellStyle name="표준 4 3 3 2 2 6 2 3" xfId="41209"/>
    <cellStyle name="표준 4 3 3 2 2 6 3" xfId="11169"/>
    <cellStyle name="표준 4 3 3 2 2 6 3 2" xfId="27909"/>
    <cellStyle name="표준 4 3 3 2 2 6 3 3" xfId="44629"/>
    <cellStyle name="표준 4 3 3 2 2 6 4" xfId="14589"/>
    <cellStyle name="표준 4 3 3 2 2 6 4 2" xfId="31329"/>
    <cellStyle name="표준 4 3 3 2 2 6 4 3" xfId="48049"/>
    <cellStyle name="표준 4 3 3 2 2 6 5" xfId="18073"/>
    <cellStyle name="표준 4 3 3 2 2 6 6" xfId="37789"/>
    <cellStyle name="표준 4 3 3 2 2 7" xfId="3929"/>
    <cellStyle name="표준 4 3 3 2 2 7 2" xfId="21069"/>
    <cellStyle name="표준 4 3 3 2 2 7 3" xfId="37389"/>
    <cellStyle name="표준 4 3 3 2 2 8" xfId="7329"/>
    <cellStyle name="표준 4 3 3 2 2 8 2" xfId="24069"/>
    <cellStyle name="표준 4 3 3 2 2 8 3" xfId="40789"/>
    <cellStyle name="표준 4 3 3 2 2 9" xfId="10749"/>
    <cellStyle name="표준 4 3 3 2 2 9 2" xfId="27489"/>
    <cellStyle name="표준 4 3 3 2 2 9 3" xfId="44209"/>
    <cellStyle name="표준 4 3 3 2 3" xfId="1209"/>
    <cellStyle name="표준 4 3 3 2 3 2" xfId="2489"/>
    <cellStyle name="표준 4 3 3 2 3 2 2" xfId="5889"/>
    <cellStyle name="표준 4 3 3 2 3 2 2 2" xfId="22629"/>
    <cellStyle name="표준 4 3 3 2 3 2 2 3" xfId="39349"/>
    <cellStyle name="표준 4 3 3 2 3 2 3" xfId="9309"/>
    <cellStyle name="표준 4 3 3 2 3 2 3 2" xfId="26049"/>
    <cellStyle name="표준 4 3 3 2 3 2 3 3" xfId="42769"/>
    <cellStyle name="표준 4 3 3 2 3 2 4" xfId="12729"/>
    <cellStyle name="표준 4 3 3 2 3 2 4 2" xfId="29469"/>
    <cellStyle name="표준 4 3 3 2 3 2 4 3" xfId="46189"/>
    <cellStyle name="표준 4 3 3 2 3 2 5" xfId="16149"/>
    <cellStyle name="표준 4 3 3 2 3 2 5 2" xfId="32889"/>
    <cellStyle name="표준 4 3 3 2 3 2 5 3" xfId="49609"/>
    <cellStyle name="표준 4 3 3 2 3 2 6" xfId="19633"/>
    <cellStyle name="표준 4 3 3 2 3 2 7" xfId="35949"/>
    <cellStyle name="표준 4 3 3 2 3 3" xfId="4609"/>
    <cellStyle name="표준 4 3 3 2 3 3 2" xfId="21349"/>
    <cellStyle name="표준 4 3 3 2 3 3 3" xfId="38069"/>
    <cellStyle name="표준 4 3 3 2 3 4" xfId="8029"/>
    <cellStyle name="표준 4 3 3 2 3 4 2" xfId="24769"/>
    <cellStyle name="표준 4 3 3 2 3 4 3" xfId="41489"/>
    <cellStyle name="표준 4 3 3 2 3 5" xfId="11449"/>
    <cellStyle name="표준 4 3 3 2 3 5 2" xfId="28189"/>
    <cellStyle name="표준 4 3 3 2 3 5 3" xfId="44909"/>
    <cellStyle name="표준 4 3 3 2 3 6" xfId="14869"/>
    <cellStyle name="표준 4 3 3 2 3 6 2" xfId="31609"/>
    <cellStyle name="표준 4 3 3 2 3 6 3" xfId="48329"/>
    <cellStyle name="표준 4 3 3 2 3 7" xfId="18353"/>
    <cellStyle name="표준 4 3 3 2 3 8" xfId="34669"/>
    <cellStyle name="표준 4 3 3 2 4" xfId="1549"/>
    <cellStyle name="표준 4 3 3 2 4 2" xfId="2829"/>
    <cellStyle name="표준 4 3 3 2 4 2 2" xfId="6229"/>
    <cellStyle name="표준 4 3 3 2 4 2 2 2" xfId="22969"/>
    <cellStyle name="표준 4 3 3 2 4 2 2 3" xfId="39689"/>
    <cellStyle name="표준 4 3 3 2 4 2 3" xfId="9649"/>
    <cellStyle name="표준 4 3 3 2 4 2 3 2" xfId="26389"/>
    <cellStyle name="표준 4 3 3 2 4 2 3 3" xfId="43109"/>
    <cellStyle name="표준 4 3 3 2 4 2 4" xfId="13069"/>
    <cellStyle name="표준 4 3 3 2 4 2 4 2" xfId="29809"/>
    <cellStyle name="표준 4 3 3 2 4 2 4 3" xfId="46529"/>
    <cellStyle name="표준 4 3 3 2 4 2 5" xfId="16489"/>
    <cellStyle name="표준 4 3 3 2 4 2 5 2" xfId="33229"/>
    <cellStyle name="표준 4 3 3 2 4 2 5 3" xfId="49949"/>
    <cellStyle name="표준 4 3 3 2 4 2 6" xfId="19973"/>
    <cellStyle name="표준 4 3 3 2 4 2 7" xfId="36289"/>
    <cellStyle name="표준 4 3 3 2 4 3" xfId="4949"/>
    <cellStyle name="표준 4 3 3 2 4 3 2" xfId="21689"/>
    <cellStyle name="표준 4 3 3 2 4 3 3" xfId="38409"/>
    <cellStyle name="표준 4 3 3 2 4 4" xfId="8369"/>
    <cellStyle name="표준 4 3 3 2 4 4 2" xfId="25109"/>
    <cellStyle name="표준 4 3 3 2 4 4 3" xfId="41829"/>
    <cellStyle name="표준 4 3 3 2 4 5" xfId="11789"/>
    <cellStyle name="표준 4 3 3 2 4 5 2" xfId="28529"/>
    <cellStyle name="표준 4 3 3 2 4 5 3" xfId="45249"/>
    <cellStyle name="표준 4 3 3 2 4 6" xfId="15209"/>
    <cellStyle name="표준 4 3 3 2 4 6 2" xfId="31949"/>
    <cellStyle name="표준 4 3 3 2 4 6 3" xfId="48669"/>
    <cellStyle name="표준 4 3 3 2 4 7" xfId="18693"/>
    <cellStyle name="표준 4 3 3 2 4 8" xfId="35009"/>
    <cellStyle name="표준 4 3 3 2 5" xfId="1969"/>
    <cellStyle name="표준 4 3 3 2 5 2" xfId="5369"/>
    <cellStyle name="표준 4 3 3 2 5 2 2" xfId="22109"/>
    <cellStyle name="표준 4 3 3 2 5 2 3" xfId="38829"/>
    <cellStyle name="표준 4 3 3 2 5 3" xfId="8789"/>
    <cellStyle name="표준 4 3 3 2 5 3 2" xfId="25529"/>
    <cellStyle name="표준 4 3 3 2 5 3 3" xfId="42249"/>
    <cellStyle name="표준 4 3 3 2 5 4" xfId="12209"/>
    <cellStyle name="표준 4 3 3 2 5 4 2" xfId="28949"/>
    <cellStyle name="표준 4 3 3 2 5 4 3" xfId="45669"/>
    <cellStyle name="표준 4 3 3 2 5 5" xfId="15629"/>
    <cellStyle name="표준 4 3 3 2 5 5 2" xfId="32369"/>
    <cellStyle name="표준 4 3 3 2 5 5 3" xfId="49089"/>
    <cellStyle name="표준 4 3 3 2 5 6" xfId="19113"/>
    <cellStyle name="표준 4 3 3 2 5 7" xfId="35429"/>
    <cellStyle name="표준 4 3 3 2 6" xfId="3289"/>
    <cellStyle name="표준 4 3 3 2 6 2" xfId="6689"/>
    <cellStyle name="표준 4 3 3 2 6 2 2" xfId="23429"/>
    <cellStyle name="표준 4 3 3 2 6 2 3" xfId="40149"/>
    <cellStyle name="표준 4 3 3 2 6 3" xfId="10109"/>
    <cellStyle name="표준 4 3 3 2 6 3 2" xfId="26849"/>
    <cellStyle name="표준 4 3 3 2 6 3 3" xfId="43569"/>
    <cellStyle name="표준 4 3 3 2 6 4" xfId="13529"/>
    <cellStyle name="표준 4 3 3 2 6 4 2" xfId="30269"/>
    <cellStyle name="표준 4 3 3 2 6 4 3" xfId="46989"/>
    <cellStyle name="표준 4 3 3 2 6 5" xfId="16949"/>
    <cellStyle name="표준 4 3 3 2 6 5 2" xfId="33689"/>
    <cellStyle name="표준 4 3 3 2 6 5 3" xfId="50409"/>
    <cellStyle name="표준 4 3 3 2 6 6" xfId="20433"/>
    <cellStyle name="표준 4 3 3 2 6 7" xfId="36749"/>
    <cellStyle name="표준 4 3 3 2 7" xfId="4109"/>
    <cellStyle name="표준 4 3 3 2 7 2" xfId="7529"/>
    <cellStyle name="표준 4 3 3 2 7 2 2" xfId="24269"/>
    <cellStyle name="표준 4 3 3 2 7 2 3" xfId="40989"/>
    <cellStyle name="표준 4 3 3 2 7 3" xfId="10949"/>
    <cellStyle name="표준 4 3 3 2 7 3 2" xfId="27689"/>
    <cellStyle name="표준 4 3 3 2 7 3 3" xfId="44409"/>
    <cellStyle name="표준 4 3 3 2 7 4" xfId="14369"/>
    <cellStyle name="표준 4 3 3 2 7 4 2" xfId="31109"/>
    <cellStyle name="표준 4 3 3 2 7 4 3" xfId="47829"/>
    <cellStyle name="표준 4 3 3 2 7 5" xfId="17853"/>
    <cellStyle name="표준 4 3 3 2 7 6" xfId="37569"/>
    <cellStyle name="표준 4 3 3 2 8" xfId="3709"/>
    <cellStyle name="표준 4 3 3 2 8 2" xfId="20849"/>
    <cellStyle name="표준 4 3 3 2 8 3" xfId="37169"/>
    <cellStyle name="표준 4 3 3 2 9" xfId="7109"/>
    <cellStyle name="표준 4 3 3 2 9 2" xfId="23849"/>
    <cellStyle name="표준 4 3 3 2 9 3" xfId="40569"/>
    <cellStyle name="표준 4 3 3 3" xfId="722"/>
    <cellStyle name="표준 4 3 3 3 10" xfId="10569"/>
    <cellStyle name="표준 4 3 3 3 10 2" xfId="27309"/>
    <cellStyle name="표준 4 3 3 3 10 3" xfId="44029"/>
    <cellStyle name="표준 4 3 3 3 11" xfId="13989"/>
    <cellStyle name="표준 4 3 3 3 11 2" xfId="30729"/>
    <cellStyle name="표준 4 3 3 3 11 3" xfId="47449"/>
    <cellStyle name="표준 4 3 3 3 12" xfId="17473"/>
    <cellStyle name="표준 4 3 3 3 13" xfId="34209"/>
    <cellStyle name="표준 4 3 3 3 2" xfId="942"/>
    <cellStyle name="표준 4 3 3 3 2 10" xfId="14209"/>
    <cellStyle name="표준 4 3 3 3 2 10 2" xfId="30949"/>
    <cellStyle name="표준 4 3 3 3 2 10 3" xfId="47669"/>
    <cellStyle name="표준 4 3 3 3 2 11" xfId="17693"/>
    <cellStyle name="표준 4 3 3 3 2 12" xfId="34429"/>
    <cellStyle name="표준 4 3 3 3 2 2" xfId="1409"/>
    <cellStyle name="표준 4 3 3 3 2 2 2" xfId="2689"/>
    <cellStyle name="표준 4 3 3 3 2 2 2 2" xfId="6089"/>
    <cellStyle name="표준 4 3 3 3 2 2 2 2 2" xfId="22829"/>
    <cellStyle name="표준 4 3 3 3 2 2 2 2 3" xfId="39549"/>
    <cellStyle name="표준 4 3 3 3 2 2 2 3" xfId="9509"/>
    <cellStyle name="표준 4 3 3 3 2 2 2 3 2" xfId="26249"/>
    <cellStyle name="표준 4 3 3 3 2 2 2 3 3" xfId="42969"/>
    <cellStyle name="표준 4 3 3 3 2 2 2 4" xfId="12929"/>
    <cellStyle name="표준 4 3 3 3 2 2 2 4 2" xfId="29669"/>
    <cellStyle name="표준 4 3 3 3 2 2 2 4 3" xfId="46389"/>
    <cellStyle name="표준 4 3 3 3 2 2 2 5" xfId="16349"/>
    <cellStyle name="표준 4 3 3 3 2 2 2 5 2" xfId="33089"/>
    <cellStyle name="표준 4 3 3 3 2 2 2 5 3" xfId="49809"/>
    <cellStyle name="표준 4 3 3 3 2 2 2 6" xfId="19833"/>
    <cellStyle name="표준 4 3 3 3 2 2 2 7" xfId="36149"/>
    <cellStyle name="표준 4 3 3 3 2 2 3" xfId="4809"/>
    <cellStyle name="표준 4 3 3 3 2 2 3 2" xfId="21549"/>
    <cellStyle name="표준 4 3 3 3 2 2 3 3" xfId="38269"/>
    <cellStyle name="표준 4 3 3 3 2 2 4" xfId="8229"/>
    <cellStyle name="표준 4 3 3 3 2 2 4 2" xfId="24969"/>
    <cellStyle name="표준 4 3 3 3 2 2 4 3" xfId="41689"/>
    <cellStyle name="표준 4 3 3 3 2 2 5" xfId="11649"/>
    <cellStyle name="표준 4 3 3 3 2 2 5 2" xfId="28389"/>
    <cellStyle name="표준 4 3 3 3 2 2 5 3" xfId="45109"/>
    <cellStyle name="표준 4 3 3 3 2 2 6" xfId="15069"/>
    <cellStyle name="표준 4 3 3 3 2 2 6 2" xfId="31809"/>
    <cellStyle name="표준 4 3 3 3 2 2 6 3" xfId="48529"/>
    <cellStyle name="표준 4 3 3 3 2 2 7" xfId="18553"/>
    <cellStyle name="표준 4 3 3 3 2 2 8" xfId="34869"/>
    <cellStyle name="표준 4 3 3 3 2 3" xfId="1809"/>
    <cellStyle name="표준 4 3 3 3 2 3 2" xfId="3089"/>
    <cellStyle name="표준 4 3 3 3 2 3 2 2" xfId="6489"/>
    <cellStyle name="표준 4 3 3 3 2 3 2 2 2" xfId="23229"/>
    <cellStyle name="표준 4 3 3 3 2 3 2 2 3" xfId="39949"/>
    <cellStyle name="표준 4 3 3 3 2 3 2 3" xfId="9909"/>
    <cellStyle name="표준 4 3 3 3 2 3 2 3 2" xfId="26649"/>
    <cellStyle name="표준 4 3 3 3 2 3 2 3 3" xfId="43369"/>
    <cellStyle name="표준 4 3 3 3 2 3 2 4" xfId="13329"/>
    <cellStyle name="표준 4 3 3 3 2 3 2 4 2" xfId="30069"/>
    <cellStyle name="표준 4 3 3 3 2 3 2 4 3" xfId="46789"/>
    <cellStyle name="표준 4 3 3 3 2 3 2 5" xfId="16749"/>
    <cellStyle name="표준 4 3 3 3 2 3 2 5 2" xfId="33489"/>
    <cellStyle name="표준 4 3 3 3 2 3 2 5 3" xfId="50209"/>
    <cellStyle name="표준 4 3 3 3 2 3 2 6" xfId="20233"/>
    <cellStyle name="표준 4 3 3 3 2 3 2 7" xfId="36549"/>
    <cellStyle name="표준 4 3 3 3 2 3 3" xfId="5209"/>
    <cellStyle name="표준 4 3 3 3 2 3 3 2" xfId="21949"/>
    <cellStyle name="표준 4 3 3 3 2 3 3 3" xfId="38669"/>
    <cellStyle name="표준 4 3 3 3 2 3 4" xfId="8629"/>
    <cellStyle name="표준 4 3 3 3 2 3 4 2" xfId="25369"/>
    <cellStyle name="표준 4 3 3 3 2 3 4 3" xfId="42089"/>
    <cellStyle name="표준 4 3 3 3 2 3 5" xfId="12049"/>
    <cellStyle name="표준 4 3 3 3 2 3 5 2" xfId="28789"/>
    <cellStyle name="표준 4 3 3 3 2 3 5 3" xfId="45509"/>
    <cellStyle name="표준 4 3 3 3 2 3 6" xfId="15469"/>
    <cellStyle name="표준 4 3 3 3 2 3 6 2" xfId="32209"/>
    <cellStyle name="표준 4 3 3 3 2 3 6 3" xfId="48929"/>
    <cellStyle name="표준 4 3 3 3 2 3 7" xfId="18953"/>
    <cellStyle name="표준 4 3 3 3 2 3 8" xfId="35269"/>
    <cellStyle name="표준 4 3 3 3 2 4" xfId="2229"/>
    <cellStyle name="표준 4 3 3 3 2 4 2" xfId="5629"/>
    <cellStyle name="표준 4 3 3 3 2 4 2 2" xfId="22369"/>
    <cellStyle name="표준 4 3 3 3 2 4 2 3" xfId="39089"/>
    <cellStyle name="표준 4 3 3 3 2 4 3" xfId="9049"/>
    <cellStyle name="표준 4 3 3 3 2 4 3 2" xfId="25789"/>
    <cellStyle name="표준 4 3 3 3 2 4 3 3" xfId="42509"/>
    <cellStyle name="표준 4 3 3 3 2 4 4" xfId="12469"/>
    <cellStyle name="표준 4 3 3 3 2 4 4 2" xfId="29209"/>
    <cellStyle name="표준 4 3 3 3 2 4 4 3" xfId="45929"/>
    <cellStyle name="표준 4 3 3 3 2 4 5" xfId="15889"/>
    <cellStyle name="표준 4 3 3 3 2 4 5 2" xfId="32629"/>
    <cellStyle name="표준 4 3 3 3 2 4 5 3" xfId="49349"/>
    <cellStyle name="표준 4 3 3 3 2 4 6" xfId="19373"/>
    <cellStyle name="표준 4 3 3 3 2 4 7" xfId="35689"/>
    <cellStyle name="표준 4 3 3 3 2 5" xfId="3549"/>
    <cellStyle name="표준 4 3 3 3 2 5 2" xfId="6949"/>
    <cellStyle name="표준 4 3 3 3 2 5 2 2" xfId="23689"/>
    <cellStyle name="표준 4 3 3 3 2 5 2 3" xfId="40409"/>
    <cellStyle name="표준 4 3 3 3 2 5 3" xfId="10369"/>
    <cellStyle name="표준 4 3 3 3 2 5 3 2" xfId="27109"/>
    <cellStyle name="표준 4 3 3 3 2 5 3 3" xfId="43829"/>
    <cellStyle name="표준 4 3 3 3 2 5 4" xfId="13789"/>
    <cellStyle name="표준 4 3 3 3 2 5 4 2" xfId="30529"/>
    <cellStyle name="표준 4 3 3 3 2 5 4 3" xfId="47249"/>
    <cellStyle name="표준 4 3 3 3 2 5 5" xfId="17209"/>
    <cellStyle name="표준 4 3 3 3 2 5 5 2" xfId="33949"/>
    <cellStyle name="표준 4 3 3 3 2 5 5 3" xfId="50669"/>
    <cellStyle name="표준 4 3 3 3 2 5 6" xfId="20693"/>
    <cellStyle name="표준 4 3 3 3 2 5 7" xfId="37009"/>
    <cellStyle name="표준 4 3 3 3 2 6" xfId="4369"/>
    <cellStyle name="표준 4 3 3 3 2 6 2" xfId="7789"/>
    <cellStyle name="표준 4 3 3 3 2 6 2 2" xfId="24529"/>
    <cellStyle name="표준 4 3 3 3 2 6 2 3" xfId="41249"/>
    <cellStyle name="표준 4 3 3 3 2 6 3" xfId="11209"/>
    <cellStyle name="표준 4 3 3 3 2 6 3 2" xfId="27949"/>
    <cellStyle name="표준 4 3 3 3 2 6 3 3" xfId="44669"/>
    <cellStyle name="표준 4 3 3 3 2 6 4" xfId="14629"/>
    <cellStyle name="표준 4 3 3 3 2 6 4 2" xfId="31369"/>
    <cellStyle name="표준 4 3 3 3 2 6 4 3" xfId="48089"/>
    <cellStyle name="표준 4 3 3 3 2 6 5" xfId="18113"/>
    <cellStyle name="표준 4 3 3 3 2 6 6" xfId="37829"/>
    <cellStyle name="표준 4 3 3 3 2 7" xfId="3969"/>
    <cellStyle name="표준 4 3 3 3 2 7 2" xfId="21109"/>
    <cellStyle name="표준 4 3 3 3 2 7 3" xfId="37429"/>
    <cellStyle name="표준 4 3 3 3 2 8" xfId="7369"/>
    <cellStyle name="표준 4 3 3 3 2 8 2" xfId="24109"/>
    <cellStyle name="표준 4 3 3 3 2 8 3" xfId="40829"/>
    <cellStyle name="표준 4 3 3 3 2 9" xfId="10789"/>
    <cellStyle name="표준 4 3 3 3 2 9 2" xfId="27529"/>
    <cellStyle name="표준 4 3 3 3 2 9 3" xfId="44249"/>
    <cellStyle name="표준 4 3 3 3 3" xfId="1249"/>
    <cellStyle name="표준 4 3 3 3 3 2" xfId="2529"/>
    <cellStyle name="표준 4 3 3 3 3 2 2" xfId="5929"/>
    <cellStyle name="표준 4 3 3 3 3 2 2 2" xfId="22669"/>
    <cellStyle name="표준 4 3 3 3 3 2 2 3" xfId="39389"/>
    <cellStyle name="표준 4 3 3 3 3 2 3" xfId="9349"/>
    <cellStyle name="표준 4 3 3 3 3 2 3 2" xfId="26089"/>
    <cellStyle name="표준 4 3 3 3 3 2 3 3" xfId="42809"/>
    <cellStyle name="표준 4 3 3 3 3 2 4" xfId="12769"/>
    <cellStyle name="표준 4 3 3 3 3 2 4 2" xfId="29509"/>
    <cellStyle name="표준 4 3 3 3 3 2 4 3" xfId="46229"/>
    <cellStyle name="표준 4 3 3 3 3 2 5" xfId="16189"/>
    <cellStyle name="표준 4 3 3 3 3 2 5 2" xfId="32929"/>
    <cellStyle name="표준 4 3 3 3 3 2 5 3" xfId="49649"/>
    <cellStyle name="표준 4 3 3 3 3 2 6" xfId="19673"/>
    <cellStyle name="표준 4 3 3 3 3 2 7" xfId="35989"/>
    <cellStyle name="표준 4 3 3 3 3 3" xfId="4649"/>
    <cellStyle name="표준 4 3 3 3 3 3 2" xfId="21389"/>
    <cellStyle name="표준 4 3 3 3 3 3 3" xfId="38109"/>
    <cellStyle name="표준 4 3 3 3 3 4" xfId="8069"/>
    <cellStyle name="표준 4 3 3 3 3 4 2" xfId="24809"/>
    <cellStyle name="표준 4 3 3 3 3 4 3" xfId="41529"/>
    <cellStyle name="표준 4 3 3 3 3 5" xfId="11489"/>
    <cellStyle name="표준 4 3 3 3 3 5 2" xfId="28229"/>
    <cellStyle name="표준 4 3 3 3 3 5 3" xfId="44949"/>
    <cellStyle name="표준 4 3 3 3 3 6" xfId="14909"/>
    <cellStyle name="표준 4 3 3 3 3 6 2" xfId="31649"/>
    <cellStyle name="표준 4 3 3 3 3 6 3" xfId="48369"/>
    <cellStyle name="표준 4 3 3 3 3 7" xfId="18393"/>
    <cellStyle name="표준 4 3 3 3 3 8" xfId="34709"/>
    <cellStyle name="표준 4 3 3 3 4" xfId="1589"/>
    <cellStyle name="표준 4 3 3 3 4 2" xfId="2869"/>
    <cellStyle name="표준 4 3 3 3 4 2 2" xfId="6269"/>
    <cellStyle name="표준 4 3 3 3 4 2 2 2" xfId="23009"/>
    <cellStyle name="표준 4 3 3 3 4 2 2 3" xfId="39729"/>
    <cellStyle name="표준 4 3 3 3 4 2 3" xfId="9689"/>
    <cellStyle name="표준 4 3 3 3 4 2 3 2" xfId="26429"/>
    <cellStyle name="표준 4 3 3 3 4 2 3 3" xfId="43149"/>
    <cellStyle name="표준 4 3 3 3 4 2 4" xfId="13109"/>
    <cellStyle name="표준 4 3 3 3 4 2 4 2" xfId="29849"/>
    <cellStyle name="표준 4 3 3 3 4 2 4 3" xfId="46569"/>
    <cellStyle name="표준 4 3 3 3 4 2 5" xfId="16529"/>
    <cellStyle name="표준 4 3 3 3 4 2 5 2" xfId="33269"/>
    <cellStyle name="표준 4 3 3 3 4 2 5 3" xfId="49989"/>
    <cellStyle name="표준 4 3 3 3 4 2 6" xfId="20013"/>
    <cellStyle name="표준 4 3 3 3 4 2 7" xfId="36329"/>
    <cellStyle name="표준 4 3 3 3 4 3" xfId="4989"/>
    <cellStyle name="표준 4 3 3 3 4 3 2" xfId="21729"/>
    <cellStyle name="표준 4 3 3 3 4 3 3" xfId="38449"/>
    <cellStyle name="표준 4 3 3 3 4 4" xfId="8409"/>
    <cellStyle name="표준 4 3 3 3 4 4 2" xfId="25149"/>
    <cellStyle name="표준 4 3 3 3 4 4 3" xfId="41869"/>
    <cellStyle name="표준 4 3 3 3 4 5" xfId="11829"/>
    <cellStyle name="표준 4 3 3 3 4 5 2" xfId="28569"/>
    <cellStyle name="표준 4 3 3 3 4 5 3" xfId="45289"/>
    <cellStyle name="표준 4 3 3 3 4 6" xfId="15249"/>
    <cellStyle name="표준 4 3 3 3 4 6 2" xfId="31989"/>
    <cellStyle name="표준 4 3 3 3 4 6 3" xfId="48709"/>
    <cellStyle name="표준 4 3 3 3 4 7" xfId="18733"/>
    <cellStyle name="표준 4 3 3 3 4 8" xfId="35049"/>
    <cellStyle name="표준 4 3 3 3 5" xfId="2009"/>
    <cellStyle name="표준 4 3 3 3 5 2" xfId="5409"/>
    <cellStyle name="표준 4 3 3 3 5 2 2" xfId="22149"/>
    <cellStyle name="표준 4 3 3 3 5 2 3" xfId="38869"/>
    <cellStyle name="표준 4 3 3 3 5 3" xfId="8829"/>
    <cellStyle name="표준 4 3 3 3 5 3 2" xfId="25569"/>
    <cellStyle name="표준 4 3 3 3 5 3 3" xfId="42289"/>
    <cellStyle name="표준 4 3 3 3 5 4" xfId="12249"/>
    <cellStyle name="표준 4 3 3 3 5 4 2" xfId="28989"/>
    <cellStyle name="표준 4 3 3 3 5 4 3" xfId="45709"/>
    <cellStyle name="표준 4 3 3 3 5 5" xfId="15669"/>
    <cellStyle name="표준 4 3 3 3 5 5 2" xfId="32409"/>
    <cellStyle name="표준 4 3 3 3 5 5 3" xfId="49129"/>
    <cellStyle name="표준 4 3 3 3 5 6" xfId="19153"/>
    <cellStyle name="표준 4 3 3 3 5 7" xfId="35469"/>
    <cellStyle name="표준 4 3 3 3 6" xfId="3329"/>
    <cellStyle name="표준 4 3 3 3 6 2" xfId="6729"/>
    <cellStyle name="표준 4 3 3 3 6 2 2" xfId="23469"/>
    <cellStyle name="표준 4 3 3 3 6 2 3" xfId="40189"/>
    <cellStyle name="표준 4 3 3 3 6 3" xfId="10149"/>
    <cellStyle name="표준 4 3 3 3 6 3 2" xfId="26889"/>
    <cellStyle name="표준 4 3 3 3 6 3 3" xfId="43609"/>
    <cellStyle name="표준 4 3 3 3 6 4" xfId="13569"/>
    <cellStyle name="표준 4 3 3 3 6 4 2" xfId="30309"/>
    <cellStyle name="표준 4 3 3 3 6 4 3" xfId="47029"/>
    <cellStyle name="표준 4 3 3 3 6 5" xfId="16989"/>
    <cellStyle name="표준 4 3 3 3 6 5 2" xfId="33729"/>
    <cellStyle name="표준 4 3 3 3 6 5 3" xfId="50449"/>
    <cellStyle name="표준 4 3 3 3 6 6" xfId="20473"/>
    <cellStyle name="표준 4 3 3 3 6 7" xfId="36789"/>
    <cellStyle name="표준 4 3 3 3 7" xfId="4149"/>
    <cellStyle name="표준 4 3 3 3 7 2" xfId="7569"/>
    <cellStyle name="표준 4 3 3 3 7 2 2" xfId="24309"/>
    <cellStyle name="표준 4 3 3 3 7 2 3" xfId="41029"/>
    <cellStyle name="표준 4 3 3 3 7 3" xfId="10989"/>
    <cellStyle name="표준 4 3 3 3 7 3 2" xfId="27729"/>
    <cellStyle name="표준 4 3 3 3 7 3 3" xfId="44449"/>
    <cellStyle name="표준 4 3 3 3 7 4" xfId="14409"/>
    <cellStyle name="표준 4 3 3 3 7 4 2" xfId="31149"/>
    <cellStyle name="표준 4 3 3 3 7 4 3" xfId="47869"/>
    <cellStyle name="표준 4 3 3 3 7 5" xfId="17893"/>
    <cellStyle name="표준 4 3 3 3 7 6" xfId="37609"/>
    <cellStyle name="표준 4 3 3 3 8" xfId="3749"/>
    <cellStyle name="표준 4 3 3 3 8 2" xfId="20889"/>
    <cellStyle name="표준 4 3 3 3 8 3" xfId="37209"/>
    <cellStyle name="표준 4 3 3 3 9" xfId="7149"/>
    <cellStyle name="표준 4 3 3 3 9 2" xfId="23889"/>
    <cellStyle name="표준 4 3 3 3 9 3" xfId="40609"/>
    <cellStyle name="표준 4 3 3 4" xfId="802"/>
    <cellStyle name="표준 4 3 3 4 10" xfId="14069"/>
    <cellStyle name="표준 4 3 3 4 10 2" xfId="30809"/>
    <cellStyle name="표준 4 3 3 4 10 3" xfId="47529"/>
    <cellStyle name="표준 4 3 3 4 11" xfId="17553"/>
    <cellStyle name="표준 4 3 3 4 12" xfId="34289"/>
    <cellStyle name="표준 4 3 3 4 2" xfId="1109"/>
    <cellStyle name="표준 4 3 3 4 2 2" xfId="2389"/>
    <cellStyle name="표준 4 3 3 4 2 2 2" xfId="5789"/>
    <cellStyle name="표준 4 3 3 4 2 2 2 2" xfId="22529"/>
    <cellStyle name="표준 4 3 3 4 2 2 2 3" xfId="39249"/>
    <cellStyle name="표준 4 3 3 4 2 2 3" xfId="9209"/>
    <cellStyle name="표준 4 3 3 4 2 2 3 2" xfId="25949"/>
    <cellStyle name="표준 4 3 3 4 2 2 3 3" xfId="42669"/>
    <cellStyle name="표준 4 3 3 4 2 2 4" xfId="12629"/>
    <cellStyle name="표준 4 3 3 4 2 2 4 2" xfId="29369"/>
    <cellStyle name="표준 4 3 3 4 2 2 4 3" xfId="46089"/>
    <cellStyle name="표준 4 3 3 4 2 2 5" xfId="16049"/>
    <cellStyle name="표준 4 3 3 4 2 2 5 2" xfId="32789"/>
    <cellStyle name="표준 4 3 3 4 2 2 5 3" xfId="49509"/>
    <cellStyle name="표준 4 3 3 4 2 2 6" xfId="19533"/>
    <cellStyle name="표준 4 3 3 4 2 2 7" xfId="35849"/>
    <cellStyle name="표준 4 3 3 4 2 3" xfId="4509"/>
    <cellStyle name="표준 4 3 3 4 2 3 2" xfId="21249"/>
    <cellStyle name="표준 4 3 3 4 2 3 3" xfId="37969"/>
    <cellStyle name="표준 4 3 3 4 2 4" xfId="7929"/>
    <cellStyle name="표준 4 3 3 4 2 4 2" xfId="24669"/>
    <cellStyle name="표준 4 3 3 4 2 4 3" xfId="41389"/>
    <cellStyle name="표준 4 3 3 4 2 5" xfId="11349"/>
    <cellStyle name="표준 4 3 3 4 2 5 2" xfId="28089"/>
    <cellStyle name="표준 4 3 3 4 2 5 3" xfId="44809"/>
    <cellStyle name="표준 4 3 3 4 2 6" xfId="14769"/>
    <cellStyle name="표준 4 3 3 4 2 6 2" xfId="31509"/>
    <cellStyle name="표준 4 3 3 4 2 6 3" xfId="48229"/>
    <cellStyle name="표준 4 3 3 4 2 7" xfId="18253"/>
    <cellStyle name="표준 4 3 3 4 2 8" xfId="34569"/>
    <cellStyle name="표준 4 3 3 4 3" xfId="1669"/>
    <cellStyle name="표준 4 3 3 4 3 2" xfId="2949"/>
    <cellStyle name="표준 4 3 3 4 3 2 2" xfId="6349"/>
    <cellStyle name="표준 4 3 3 4 3 2 2 2" xfId="23089"/>
    <cellStyle name="표준 4 3 3 4 3 2 2 3" xfId="39809"/>
    <cellStyle name="표준 4 3 3 4 3 2 3" xfId="9769"/>
    <cellStyle name="표준 4 3 3 4 3 2 3 2" xfId="26509"/>
    <cellStyle name="표준 4 3 3 4 3 2 3 3" xfId="43229"/>
    <cellStyle name="표준 4 3 3 4 3 2 4" xfId="13189"/>
    <cellStyle name="표준 4 3 3 4 3 2 4 2" xfId="29929"/>
    <cellStyle name="표준 4 3 3 4 3 2 4 3" xfId="46649"/>
    <cellStyle name="표준 4 3 3 4 3 2 5" xfId="16609"/>
    <cellStyle name="표준 4 3 3 4 3 2 5 2" xfId="33349"/>
    <cellStyle name="표준 4 3 3 4 3 2 5 3" xfId="50069"/>
    <cellStyle name="표준 4 3 3 4 3 2 6" xfId="20093"/>
    <cellStyle name="표준 4 3 3 4 3 2 7" xfId="36409"/>
    <cellStyle name="표준 4 3 3 4 3 3" xfId="5069"/>
    <cellStyle name="표준 4 3 3 4 3 3 2" xfId="21809"/>
    <cellStyle name="표준 4 3 3 4 3 3 3" xfId="38529"/>
    <cellStyle name="표준 4 3 3 4 3 4" xfId="8489"/>
    <cellStyle name="표준 4 3 3 4 3 4 2" xfId="25229"/>
    <cellStyle name="표준 4 3 3 4 3 4 3" xfId="41949"/>
    <cellStyle name="표준 4 3 3 4 3 5" xfId="11909"/>
    <cellStyle name="표준 4 3 3 4 3 5 2" xfId="28649"/>
    <cellStyle name="표준 4 3 3 4 3 5 3" xfId="45369"/>
    <cellStyle name="표준 4 3 3 4 3 6" xfId="15329"/>
    <cellStyle name="표준 4 3 3 4 3 6 2" xfId="32069"/>
    <cellStyle name="표준 4 3 3 4 3 6 3" xfId="48789"/>
    <cellStyle name="표준 4 3 3 4 3 7" xfId="18813"/>
    <cellStyle name="표준 4 3 3 4 3 8" xfId="35129"/>
    <cellStyle name="표준 4 3 3 4 4" xfId="2089"/>
    <cellStyle name="표준 4 3 3 4 4 2" xfId="5489"/>
    <cellStyle name="표준 4 3 3 4 4 2 2" xfId="22229"/>
    <cellStyle name="표준 4 3 3 4 4 2 3" xfId="38949"/>
    <cellStyle name="표준 4 3 3 4 4 3" xfId="8909"/>
    <cellStyle name="표준 4 3 3 4 4 3 2" xfId="25649"/>
    <cellStyle name="표준 4 3 3 4 4 3 3" xfId="42369"/>
    <cellStyle name="표준 4 3 3 4 4 4" xfId="12329"/>
    <cellStyle name="표준 4 3 3 4 4 4 2" xfId="29069"/>
    <cellStyle name="표준 4 3 3 4 4 4 3" xfId="45789"/>
    <cellStyle name="표준 4 3 3 4 4 5" xfId="15749"/>
    <cellStyle name="표준 4 3 3 4 4 5 2" xfId="32489"/>
    <cellStyle name="표준 4 3 3 4 4 5 3" xfId="49209"/>
    <cellStyle name="표준 4 3 3 4 4 6" xfId="19233"/>
    <cellStyle name="표준 4 3 3 4 4 7" xfId="35549"/>
    <cellStyle name="표준 4 3 3 4 5" xfId="3409"/>
    <cellStyle name="표준 4 3 3 4 5 2" xfId="6809"/>
    <cellStyle name="표준 4 3 3 4 5 2 2" xfId="23549"/>
    <cellStyle name="표준 4 3 3 4 5 2 3" xfId="40269"/>
    <cellStyle name="표준 4 3 3 4 5 3" xfId="10229"/>
    <cellStyle name="표준 4 3 3 4 5 3 2" xfId="26969"/>
    <cellStyle name="표준 4 3 3 4 5 3 3" xfId="43689"/>
    <cellStyle name="표준 4 3 3 4 5 4" xfId="13649"/>
    <cellStyle name="표준 4 3 3 4 5 4 2" xfId="30389"/>
    <cellStyle name="표준 4 3 3 4 5 4 3" xfId="47109"/>
    <cellStyle name="표준 4 3 3 4 5 5" xfId="17069"/>
    <cellStyle name="표준 4 3 3 4 5 5 2" xfId="33809"/>
    <cellStyle name="표준 4 3 3 4 5 5 3" xfId="50529"/>
    <cellStyle name="표준 4 3 3 4 5 6" xfId="20553"/>
    <cellStyle name="표준 4 3 3 4 5 7" xfId="36869"/>
    <cellStyle name="표준 4 3 3 4 6" xfId="4229"/>
    <cellStyle name="표준 4 3 3 4 6 2" xfId="7649"/>
    <cellStyle name="표준 4 3 3 4 6 2 2" xfId="24389"/>
    <cellStyle name="표준 4 3 3 4 6 2 3" xfId="41109"/>
    <cellStyle name="표준 4 3 3 4 6 3" xfId="11069"/>
    <cellStyle name="표준 4 3 3 4 6 3 2" xfId="27809"/>
    <cellStyle name="표준 4 3 3 4 6 3 3" xfId="44529"/>
    <cellStyle name="표준 4 3 3 4 6 4" xfId="14489"/>
    <cellStyle name="표준 4 3 3 4 6 4 2" xfId="31229"/>
    <cellStyle name="표준 4 3 3 4 6 4 3" xfId="47949"/>
    <cellStyle name="표준 4 3 3 4 6 5" xfId="17973"/>
    <cellStyle name="표준 4 3 3 4 6 6" xfId="37689"/>
    <cellStyle name="표준 4 3 3 4 7" xfId="3829"/>
    <cellStyle name="표준 4 3 3 4 7 2" xfId="20969"/>
    <cellStyle name="표준 4 3 3 4 7 3" xfId="37289"/>
    <cellStyle name="표준 4 3 3 4 8" xfId="7229"/>
    <cellStyle name="표준 4 3 3 4 8 2" xfId="23969"/>
    <cellStyle name="표준 4 3 3 4 8 3" xfId="40689"/>
    <cellStyle name="표준 4 3 3 4 9" xfId="10649"/>
    <cellStyle name="표준 4 3 3 4 9 2" xfId="27389"/>
    <cellStyle name="표준 4 3 3 4 9 3" xfId="44109"/>
    <cellStyle name="표준 4 3 3 5" xfId="762"/>
    <cellStyle name="표준 4 3 3 5 10" xfId="14029"/>
    <cellStyle name="표준 4 3 3 5 10 2" xfId="30769"/>
    <cellStyle name="표준 4 3 3 5 10 3" xfId="47489"/>
    <cellStyle name="표준 4 3 3 5 11" xfId="17513"/>
    <cellStyle name="표준 4 3 3 5 12" xfId="34249"/>
    <cellStyle name="표준 4 3 3 5 2" xfId="1069"/>
    <cellStyle name="표준 4 3 3 5 2 2" xfId="2349"/>
    <cellStyle name="표준 4 3 3 5 2 2 2" xfId="5749"/>
    <cellStyle name="표준 4 3 3 5 2 2 2 2" xfId="22489"/>
    <cellStyle name="표준 4 3 3 5 2 2 2 3" xfId="39209"/>
    <cellStyle name="표준 4 3 3 5 2 2 3" xfId="9169"/>
    <cellStyle name="표준 4 3 3 5 2 2 3 2" xfId="25909"/>
    <cellStyle name="표준 4 3 3 5 2 2 3 3" xfId="42629"/>
    <cellStyle name="표준 4 3 3 5 2 2 4" xfId="12589"/>
    <cellStyle name="표준 4 3 3 5 2 2 4 2" xfId="29329"/>
    <cellStyle name="표준 4 3 3 5 2 2 4 3" xfId="46049"/>
    <cellStyle name="표준 4 3 3 5 2 2 5" xfId="16009"/>
    <cellStyle name="표준 4 3 3 5 2 2 5 2" xfId="32749"/>
    <cellStyle name="표준 4 3 3 5 2 2 5 3" xfId="49469"/>
    <cellStyle name="표준 4 3 3 5 2 2 6" xfId="19493"/>
    <cellStyle name="표준 4 3 3 5 2 2 7" xfId="35809"/>
    <cellStyle name="표준 4 3 3 5 2 3" xfId="4469"/>
    <cellStyle name="표준 4 3 3 5 2 3 2" xfId="21209"/>
    <cellStyle name="표준 4 3 3 5 2 3 3" xfId="37929"/>
    <cellStyle name="표준 4 3 3 5 2 4" xfId="7889"/>
    <cellStyle name="표준 4 3 3 5 2 4 2" xfId="24629"/>
    <cellStyle name="표준 4 3 3 5 2 4 3" xfId="41349"/>
    <cellStyle name="표준 4 3 3 5 2 5" xfId="11309"/>
    <cellStyle name="표준 4 3 3 5 2 5 2" xfId="28049"/>
    <cellStyle name="표준 4 3 3 5 2 5 3" xfId="44769"/>
    <cellStyle name="표준 4 3 3 5 2 6" xfId="14729"/>
    <cellStyle name="표준 4 3 3 5 2 6 2" xfId="31469"/>
    <cellStyle name="표준 4 3 3 5 2 6 3" xfId="48189"/>
    <cellStyle name="표준 4 3 3 5 2 7" xfId="18213"/>
    <cellStyle name="표준 4 3 3 5 2 8" xfId="34529"/>
    <cellStyle name="표준 4 3 3 5 3" xfId="1629"/>
    <cellStyle name="표준 4 3 3 5 3 2" xfId="2909"/>
    <cellStyle name="표준 4 3 3 5 3 2 2" xfId="6309"/>
    <cellStyle name="표준 4 3 3 5 3 2 2 2" xfId="23049"/>
    <cellStyle name="표준 4 3 3 5 3 2 2 3" xfId="39769"/>
    <cellStyle name="표준 4 3 3 5 3 2 3" xfId="9729"/>
    <cellStyle name="표준 4 3 3 5 3 2 3 2" xfId="26469"/>
    <cellStyle name="표준 4 3 3 5 3 2 3 3" xfId="43189"/>
    <cellStyle name="표준 4 3 3 5 3 2 4" xfId="13149"/>
    <cellStyle name="표준 4 3 3 5 3 2 4 2" xfId="29889"/>
    <cellStyle name="표준 4 3 3 5 3 2 4 3" xfId="46609"/>
    <cellStyle name="표준 4 3 3 5 3 2 5" xfId="16569"/>
    <cellStyle name="표준 4 3 3 5 3 2 5 2" xfId="33309"/>
    <cellStyle name="표준 4 3 3 5 3 2 5 3" xfId="50029"/>
    <cellStyle name="표준 4 3 3 5 3 2 6" xfId="20053"/>
    <cellStyle name="표준 4 3 3 5 3 2 7" xfId="36369"/>
    <cellStyle name="표준 4 3 3 5 3 3" xfId="5029"/>
    <cellStyle name="표준 4 3 3 5 3 3 2" xfId="21769"/>
    <cellStyle name="표준 4 3 3 5 3 3 3" xfId="38489"/>
    <cellStyle name="표준 4 3 3 5 3 4" xfId="8449"/>
    <cellStyle name="표준 4 3 3 5 3 4 2" xfId="25189"/>
    <cellStyle name="표준 4 3 3 5 3 4 3" xfId="41909"/>
    <cellStyle name="표준 4 3 3 5 3 5" xfId="11869"/>
    <cellStyle name="표준 4 3 3 5 3 5 2" xfId="28609"/>
    <cellStyle name="표준 4 3 3 5 3 5 3" xfId="45329"/>
    <cellStyle name="표준 4 3 3 5 3 6" xfId="15289"/>
    <cellStyle name="표준 4 3 3 5 3 6 2" xfId="32029"/>
    <cellStyle name="표준 4 3 3 5 3 6 3" xfId="48749"/>
    <cellStyle name="표준 4 3 3 5 3 7" xfId="18773"/>
    <cellStyle name="표준 4 3 3 5 3 8" xfId="35089"/>
    <cellStyle name="표준 4 3 3 5 4" xfId="2049"/>
    <cellStyle name="표준 4 3 3 5 4 2" xfId="5449"/>
    <cellStyle name="표준 4 3 3 5 4 2 2" xfId="22189"/>
    <cellStyle name="표준 4 3 3 5 4 2 3" xfId="38909"/>
    <cellStyle name="표준 4 3 3 5 4 3" xfId="8869"/>
    <cellStyle name="표준 4 3 3 5 4 3 2" xfId="25609"/>
    <cellStyle name="표준 4 3 3 5 4 3 3" xfId="42329"/>
    <cellStyle name="표준 4 3 3 5 4 4" xfId="12289"/>
    <cellStyle name="표준 4 3 3 5 4 4 2" xfId="29029"/>
    <cellStyle name="표준 4 3 3 5 4 4 3" xfId="45749"/>
    <cellStyle name="표준 4 3 3 5 4 5" xfId="15709"/>
    <cellStyle name="표준 4 3 3 5 4 5 2" xfId="32449"/>
    <cellStyle name="표준 4 3 3 5 4 5 3" xfId="49169"/>
    <cellStyle name="표준 4 3 3 5 4 6" xfId="19193"/>
    <cellStyle name="표준 4 3 3 5 4 7" xfId="35509"/>
    <cellStyle name="표준 4 3 3 5 5" xfId="3369"/>
    <cellStyle name="표준 4 3 3 5 5 2" xfId="6769"/>
    <cellStyle name="표준 4 3 3 5 5 2 2" xfId="23509"/>
    <cellStyle name="표준 4 3 3 5 5 2 3" xfId="40229"/>
    <cellStyle name="표준 4 3 3 5 5 3" xfId="10189"/>
    <cellStyle name="표준 4 3 3 5 5 3 2" xfId="26929"/>
    <cellStyle name="표준 4 3 3 5 5 3 3" xfId="43649"/>
    <cellStyle name="표준 4 3 3 5 5 4" xfId="13609"/>
    <cellStyle name="표준 4 3 3 5 5 4 2" xfId="30349"/>
    <cellStyle name="표준 4 3 3 5 5 4 3" xfId="47069"/>
    <cellStyle name="표준 4 3 3 5 5 5" xfId="17029"/>
    <cellStyle name="표준 4 3 3 5 5 5 2" xfId="33769"/>
    <cellStyle name="표준 4 3 3 5 5 5 3" xfId="50489"/>
    <cellStyle name="표준 4 3 3 5 5 6" xfId="20513"/>
    <cellStyle name="표준 4 3 3 5 5 7" xfId="36829"/>
    <cellStyle name="표준 4 3 3 5 6" xfId="4189"/>
    <cellStyle name="표준 4 3 3 5 6 2" xfId="7609"/>
    <cellStyle name="표준 4 3 3 5 6 2 2" xfId="24349"/>
    <cellStyle name="표준 4 3 3 5 6 2 3" xfId="41069"/>
    <cellStyle name="표준 4 3 3 5 6 3" xfId="11029"/>
    <cellStyle name="표준 4 3 3 5 6 3 2" xfId="27769"/>
    <cellStyle name="표준 4 3 3 5 6 3 3" xfId="44489"/>
    <cellStyle name="표준 4 3 3 5 6 4" xfId="14449"/>
    <cellStyle name="표준 4 3 3 5 6 4 2" xfId="31189"/>
    <cellStyle name="표준 4 3 3 5 6 4 3" xfId="47909"/>
    <cellStyle name="표준 4 3 3 5 6 5" xfId="17933"/>
    <cellStyle name="표준 4 3 3 5 6 6" xfId="37649"/>
    <cellStyle name="표준 4 3 3 5 7" xfId="3789"/>
    <cellStyle name="표준 4 3 3 5 7 2" xfId="20929"/>
    <cellStyle name="표준 4 3 3 5 7 3" xfId="37249"/>
    <cellStyle name="표준 4 3 3 5 8" xfId="7189"/>
    <cellStyle name="표준 4 3 3 5 8 2" xfId="23929"/>
    <cellStyle name="표준 4 3 3 5 8 3" xfId="40649"/>
    <cellStyle name="표준 4 3 3 5 9" xfId="10609"/>
    <cellStyle name="표준 4 3 3 5 9 2" xfId="27349"/>
    <cellStyle name="표준 4 3 3 5 9 3" xfId="44069"/>
    <cellStyle name="표준 4 3 3 6" xfId="1029"/>
    <cellStyle name="표준 4 3 3 6 2" xfId="2309"/>
    <cellStyle name="표준 4 3 3 6 2 2" xfId="5709"/>
    <cellStyle name="표준 4 3 3 6 2 2 2" xfId="22449"/>
    <cellStyle name="표준 4 3 3 6 2 2 3" xfId="39169"/>
    <cellStyle name="표준 4 3 3 6 2 3" xfId="9129"/>
    <cellStyle name="표준 4 3 3 6 2 3 2" xfId="25869"/>
    <cellStyle name="표준 4 3 3 6 2 3 3" xfId="42589"/>
    <cellStyle name="표준 4 3 3 6 2 4" xfId="12549"/>
    <cellStyle name="표준 4 3 3 6 2 4 2" xfId="29289"/>
    <cellStyle name="표준 4 3 3 6 2 4 3" xfId="46009"/>
    <cellStyle name="표준 4 3 3 6 2 5" xfId="15969"/>
    <cellStyle name="표준 4 3 3 6 2 5 2" xfId="32709"/>
    <cellStyle name="표준 4 3 3 6 2 5 3" xfId="49429"/>
    <cellStyle name="표준 4 3 3 6 2 6" xfId="19453"/>
    <cellStyle name="표준 4 3 3 6 2 7" xfId="35769"/>
    <cellStyle name="표준 4 3 3 6 3" xfId="4429"/>
    <cellStyle name="표준 4 3 3 6 3 2" xfId="21169"/>
    <cellStyle name="표준 4 3 3 6 3 3" xfId="37889"/>
    <cellStyle name="표준 4 3 3 6 4" xfId="7849"/>
    <cellStyle name="표준 4 3 3 6 4 2" xfId="24589"/>
    <cellStyle name="표준 4 3 3 6 4 3" xfId="41309"/>
    <cellStyle name="표준 4 3 3 6 5" xfId="11269"/>
    <cellStyle name="표준 4 3 3 6 5 2" xfId="28009"/>
    <cellStyle name="표준 4 3 3 6 5 3" xfId="44729"/>
    <cellStyle name="표준 4 3 3 6 6" xfId="14689"/>
    <cellStyle name="표준 4 3 3 6 6 2" xfId="31429"/>
    <cellStyle name="표준 4 3 3 6 6 3" xfId="48149"/>
    <cellStyle name="표준 4 3 3 6 7" xfId="18173"/>
    <cellStyle name="표준 4 3 3 6 8" xfId="34489"/>
    <cellStyle name="표준 4 3 3 7" xfId="1449"/>
    <cellStyle name="표준 4 3 3 7 2" xfId="2729"/>
    <cellStyle name="표준 4 3 3 7 2 2" xfId="6129"/>
    <cellStyle name="표준 4 3 3 7 2 2 2" xfId="22869"/>
    <cellStyle name="표준 4 3 3 7 2 2 3" xfId="39589"/>
    <cellStyle name="표준 4 3 3 7 2 3" xfId="9549"/>
    <cellStyle name="표준 4 3 3 7 2 3 2" xfId="26289"/>
    <cellStyle name="표준 4 3 3 7 2 3 3" xfId="43009"/>
    <cellStyle name="표준 4 3 3 7 2 4" xfId="12969"/>
    <cellStyle name="표준 4 3 3 7 2 4 2" xfId="29709"/>
    <cellStyle name="표준 4 3 3 7 2 4 3" xfId="46429"/>
    <cellStyle name="표준 4 3 3 7 2 5" xfId="16389"/>
    <cellStyle name="표준 4 3 3 7 2 5 2" xfId="33129"/>
    <cellStyle name="표준 4 3 3 7 2 5 3" xfId="49849"/>
    <cellStyle name="표준 4 3 3 7 2 6" xfId="19873"/>
    <cellStyle name="표준 4 3 3 7 2 7" xfId="36189"/>
    <cellStyle name="표준 4 3 3 7 3" xfId="4849"/>
    <cellStyle name="표준 4 3 3 7 3 2" xfId="21589"/>
    <cellStyle name="표준 4 3 3 7 3 3" xfId="38309"/>
    <cellStyle name="표준 4 3 3 7 4" xfId="8269"/>
    <cellStyle name="표준 4 3 3 7 4 2" xfId="25009"/>
    <cellStyle name="표준 4 3 3 7 4 3" xfId="41729"/>
    <cellStyle name="표준 4 3 3 7 5" xfId="11689"/>
    <cellStyle name="표준 4 3 3 7 5 2" xfId="28429"/>
    <cellStyle name="표준 4 3 3 7 5 3" xfId="45149"/>
    <cellStyle name="표준 4 3 3 7 6" xfId="15109"/>
    <cellStyle name="표준 4 3 3 7 6 2" xfId="31849"/>
    <cellStyle name="표준 4 3 3 7 6 3" xfId="48569"/>
    <cellStyle name="표준 4 3 3 7 7" xfId="18593"/>
    <cellStyle name="표준 4 3 3 7 8" xfId="34909"/>
    <cellStyle name="표준 4 3 3 8" xfId="1869"/>
    <cellStyle name="표준 4 3 3 8 2" xfId="5269"/>
    <cellStyle name="표준 4 3 3 8 2 2" xfId="22009"/>
    <cellStyle name="표준 4 3 3 8 2 3" xfId="38729"/>
    <cellStyle name="표준 4 3 3 8 3" xfId="8689"/>
    <cellStyle name="표준 4 3 3 8 3 2" xfId="25429"/>
    <cellStyle name="표준 4 3 3 8 3 3" xfId="42149"/>
    <cellStyle name="표준 4 3 3 8 4" xfId="12109"/>
    <cellStyle name="표준 4 3 3 8 4 2" xfId="28849"/>
    <cellStyle name="표준 4 3 3 8 4 3" xfId="45569"/>
    <cellStyle name="표준 4 3 3 8 5" xfId="15529"/>
    <cellStyle name="표준 4 3 3 8 5 2" xfId="32269"/>
    <cellStyle name="표준 4 3 3 8 5 3" xfId="48989"/>
    <cellStyle name="표준 4 3 3 8 6" xfId="19013"/>
    <cellStyle name="표준 4 3 3 8 7" xfId="35329"/>
    <cellStyle name="표준 4 3 3 9" xfId="3149"/>
    <cellStyle name="표준 4 3 3 9 2" xfId="6549"/>
    <cellStyle name="표준 4 3 3 9 2 2" xfId="23289"/>
    <cellStyle name="표준 4 3 3 9 2 3" xfId="40009"/>
    <cellStyle name="표준 4 3 3 9 3" xfId="9969"/>
    <cellStyle name="표준 4 3 3 9 3 2" xfId="26709"/>
    <cellStyle name="표준 4 3 3 9 3 3" xfId="43429"/>
    <cellStyle name="표준 4 3 3 9 4" xfId="13389"/>
    <cellStyle name="표준 4 3 3 9 4 2" xfId="30129"/>
    <cellStyle name="표준 4 3 3 9 4 3" xfId="46849"/>
    <cellStyle name="표준 4 3 3 9 5" xfId="16809"/>
    <cellStyle name="표준 4 3 3 9 5 2" xfId="33549"/>
    <cellStyle name="표준 4 3 3 9 5 3" xfId="50269"/>
    <cellStyle name="표준 4 3 3 9 6" xfId="20293"/>
    <cellStyle name="표준 4 3 3 9 7" xfId="36609"/>
    <cellStyle name="표준 4 3 4" xfId="602"/>
    <cellStyle name="표준 4 3 4 10" xfId="10449"/>
    <cellStyle name="표준 4 3 4 10 2" xfId="27189"/>
    <cellStyle name="표준 4 3 4 10 3" xfId="43909"/>
    <cellStyle name="표준 4 3 4 11" xfId="13869"/>
    <cellStyle name="표준 4 3 4 11 2" xfId="30609"/>
    <cellStyle name="표준 4 3 4 11 3" xfId="47329"/>
    <cellStyle name="표준 4 3 4 12" xfId="17353"/>
    <cellStyle name="표준 4 3 4 13" xfId="34089"/>
    <cellStyle name="표준 4 3 4 2" xfId="822"/>
    <cellStyle name="표준 4 3 4 2 10" xfId="14089"/>
    <cellStyle name="표준 4 3 4 2 10 2" xfId="30829"/>
    <cellStyle name="표준 4 3 4 2 10 3" xfId="47549"/>
    <cellStyle name="표준 4 3 4 2 11" xfId="17573"/>
    <cellStyle name="표준 4 3 4 2 12" xfId="34309"/>
    <cellStyle name="표준 4 3 4 2 2" xfId="1289"/>
    <cellStyle name="표준 4 3 4 2 2 2" xfId="2569"/>
    <cellStyle name="표준 4 3 4 2 2 2 2" xfId="5969"/>
    <cellStyle name="표준 4 3 4 2 2 2 2 2" xfId="22709"/>
    <cellStyle name="표준 4 3 4 2 2 2 2 3" xfId="39429"/>
    <cellStyle name="표준 4 3 4 2 2 2 3" xfId="9389"/>
    <cellStyle name="표준 4 3 4 2 2 2 3 2" xfId="26129"/>
    <cellStyle name="표준 4 3 4 2 2 2 3 3" xfId="42849"/>
    <cellStyle name="표준 4 3 4 2 2 2 4" xfId="12809"/>
    <cellStyle name="표준 4 3 4 2 2 2 4 2" xfId="29549"/>
    <cellStyle name="표준 4 3 4 2 2 2 4 3" xfId="46269"/>
    <cellStyle name="표준 4 3 4 2 2 2 5" xfId="16229"/>
    <cellStyle name="표준 4 3 4 2 2 2 5 2" xfId="32969"/>
    <cellStyle name="표준 4 3 4 2 2 2 5 3" xfId="49689"/>
    <cellStyle name="표준 4 3 4 2 2 2 6" xfId="19713"/>
    <cellStyle name="표준 4 3 4 2 2 2 7" xfId="36029"/>
    <cellStyle name="표준 4 3 4 2 2 3" xfId="4689"/>
    <cellStyle name="표준 4 3 4 2 2 3 2" xfId="21429"/>
    <cellStyle name="표준 4 3 4 2 2 3 3" xfId="38149"/>
    <cellStyle name="표준 4 3 4 2 2 4" xfId="8109"/>
    <cellStyle name="표준 4 3 4 2 2 4 2" xfId="24849"/>
    <cellStyle name="표준 4 3 4 2 2 4 3" xfId="41569"/>
    <cellStyle name="표준 4 3 4 2 2 5" xfId="11529"/>
    <cellStyle name="표준 4 3 4 2 2 5 2" xfId="28269"/>
    <cellStyle name="표준 4 3 4 2 2 5 3" xfId="44989"/>
    <cellStyle name="표준 4 3 4 2 2 6" xfId="14949"/>
    <cellStyle name="표준 4 3 4 2 2 6 2" xfId="31689"/>
    <cellStyle name="표준 4 3 4 2 2 6 3" xfId="48409"/>
    <cellStyle name="표준 4 3 4 2 2 7" xfId="18433"/>
    <cellStyle name="표준 4 3 4 2 2 8" xfId="34749"/>
    <cellStyle name="표준 4 3 4 2 3" xfId="1689"/>
    <cellStyle name="표준 4 3 4 2 3 2" xfId="2969"/>
    <cellStyle name="표준 4 3 4 2 3 2 2" xfId="6369"/>
    <cellStyle name="표준 4 3 4 2 3 2 2 2" xfId="23109"/>
    <cellStyle name="표준 4 3 4 2 3 2 2 3" xfId="39829"/>
    <cellStyle name="표준 4 3 4 2 3 2 3" xfId="9789"/>
    <cellStyle name="표준 4 3 4 2 3 2 3 2" xfId="26529"/>
    <cellStyle name="표준 4 3 4 2 3 2 3 3" xfId="43249"/>
    <cellStyle name="표준 4 3 4 2 3 2 4" xfId="13209"/>
    <cellStyle name="표준 4 3 4 2 3 2 4 2" xfId="29949"/>
    <cellStyle name="표준 4 3 4 2 3 2 4 3" xfId="46669"/>
    <cellStyle name="표준 4 3 4 2 3 2 5" xfId="16629"/>
    <cellStyle name="표준 4 3 4 2 3 2 5 2" xfId="33369"/>
    <cellStyle name="표준 4 3 4 2 3 2 5 3" xfId="50089"/>
    <cellStyle name="표준 4 3 4 2 3 2 6" xfId="20113"/>
    <cellStyle name="표준 4 3 4 2 3 2 7" xfId="36429"/>
    <cellStyle name="표준 4 3 4 2 3 3" xfId="5089"/>
    <cellStyle name="표준 4 3 4 2 3 3 2" xfId="21829"/>
    <cellStyle name="표준 4 3 4 2 3 3 3" xfId="38549"/>
    <cellStyle name="표준 4 3 4 2 3 4" xfId="8509"/>
    <cellStyle name="표준 4 3 4 2 3 4 2" xfId="25249"/>
    <cellStyle name="표준 4 3 4 2 3 4 3" xfId="41969"/>
    <cellStyle name="표준 4 3 4 2 3 5" xfId="11929"/>
    <cellStyle name="표준 4 3 4 2 3 5 2" xfId="28669"/>
    <cellStyle name="표준 4 3 4 2 3 5 3" xfId="45389"/>
    <cellStyle name="표준 4 3 4 2 3 6" xfId="15349"/>
    <cellStyle name="표준 4 3 4 2 3 6 2" xfId="32089"/>
    <cellStyle name="표준 4 3 4 2 3 6 3" xfId="48809"/>
    <cellStyle name="표준 4 3 4 2 3 7" xfId="18833"/>
    <cellStyle name="표준 4 3 4 2 3 8" xfId="35149"/>
    <cellStyle name="표준 4 3 4 2 4" xfId="2109"/>
    <cellStyle name="표준 4 3 4 2 4 2" xfId="5509"/>
    <cellStyle name="표준 4 3 4 2 4 2 2" xfId="22249"/>
    <cellStyle name="표준 4 3 4 2 4 2 3" xfId="38969"/>
    <cellStyle name="표준 4 3 4 2 4 3" xfId="8929"/>
    <cellStyle name="표준 4 3 4 2 4 3 2" xfId="25669"/>
    <cellStyle name="표준 4 3 4 2 4 3 3" xfId="42389"/>
    <cellStyle name="표준 4 3 4 2 4 4" xfId="12349"/>
    <cellStyle name="표준 4 3 4 2 4 4 2" xfId="29089"/>
    <cellStyle name="표준 4 3 4 2 4 4 3" xfId="45809"/>
    <cellStyle name="표준 4 3 4 2 4 5" xfId="15769"/>
    <cellStyle name="표준 4 3 4 2 4 5 2" xfId="32509"/>
    <cellStyle name="표준 4 3 4 2 4 5 3" xfId="49229"/>
    <cellStyle name="표준 4 3 4 2 4 6" xfId="19253"/>
    <cellStyle name="표준 4 3 4 2 4 7" xfId="35569"/>
    <cellStyle name="표준 4 3 4 2 5" xfId="3429"/>
    <cellStyle name="표준 4 3 4 2 5 2" xfId="6829"/>
    <cellStyle name="표준 4 3 4 2 5 2 2" xfId="23569"/>
    <cellStyle name="표준 4 3 4 2 5 2 3" xfId="40289"/>
    <cellStyle name="표준 4 3 4 2 5 3" xfId="10249"/>
    <cellStyle name="표준 4 3 4 2 5 3 2" xfId="26989"/>
    <cellStyle name="표준 4 3 4 2 5 3 3" xfId="43709"/>
    <cellStyle name="표준 4 3 4 2 5 4" xfId="13669"/>
    <cellStyle name="표준 4 3 4 2 5 4 2" xfId="30409"/>
    <cellStyle name="표준 4 3 4 2 5 4 3" xfId="47129"/>
    <cellStyle name="표준 4 3 4 2 5 5" xfId="17089"/>
    <cellStyle name="표준 4 3 4 2 5 5 2" xfId="33829"/>
    <cellStyle name="표준 4 3 4 2 5 5 3" xfId="50549"/>
    <cellStyle name="표준 4 3 4 2 5 6" xfId="20573"/>
    <cellStyle name="표준 4 3 4 2 5 7" xfId="36889"/>
    <cellStyle name="표준 4 3 4 2 6" xfId="4249"/>
    <cellStyle name="표준 4 3 4 2 6 2" xfId="7669"/>
    <cellStyle name="표준 4 3 4 2 6 2 2" xfId="24409"/>
    <cellStyle name="표준 4 3 4 2 6 2 3" xfId="41129"/>
    <cellStyle name="표준 4 3 4 2 6 3" xfId="11089"/>
    <cellStyle name="표준 4 3 4 2 6 3 2" xfId="27829"/>
    <cellStyle name="표준 4 3 4 2 6 3 3" xfId="44549"/>
    <cellStyle name="표준 4 3 4 2 6 4" xfId="14509"/>
    <cellStyle name="표준 4 3 4 2 6 4 2" xfId="31249"/>
    <cellStyle name="표준 4 3 4 2 6 4 3" xfId="47969"/>
    <cellStyle name="표준 4 3 4 2 6 5" xfId="17993"/>
    <cellStyle name="표준 4 3 4 2 6 6" xfId="37709"/>
    <cellStyle name="표준 4 3 4 2 7" xfId="3849"/>
    <cellStyle name="표준 4 3 4 2 7 2" xfId="20989"/>
    <cellStyle name="표준 4 3 4 2 7 3" xfId="37309"/>
    <cellStyle name="표준 4 3 4 2 8" xfId="7249"/>
    <cellStyle name="표준 4 3 4 2 8 2" xfId="23989"/>
    <cellStyle name="표준 4 3 4 2 8 3" xfId="40709"/>
    <cellStyle name="표준 4 3 4 2 9" xfId="10669"/>
    <cellStyle name="표준 4 3 4 2 9 2" xfId="27409"/>
    <cellStyle name="표준 4 3 4 2 9 3" xfId="44129"/>
    <cellStyle name="표준 4 3 4 3" xfId="1129"/>
    <cellStyle name="표준 4 3 4 3 2" xfId="2409"/>
    <cellStyle name="표준 4 3 4 3 2 2" xfId="5809"/>
    <cellStyle name="표준 4 3 4 3 2 2 2" xfId="22549"/>
    <cellStyle name="표준 4 3 4 3 2 2 3" xfId="39269"/>
    <cellStyle name="표준 4 3 4 3 2 3" xfId="9229"/>
    <cellStyle name="표준 4 3 4 3 2 3 2" xfId="25969"/>
    <cellStyle name="표준 4 3 4 3 2 3 3" xfId="42689"/>
    <cellStyle name="표준 4 3 4 3 2 4" xfId="12649"/>
    <cellStyle name="표준 4 3 4 3 2 4 2" xfId="29389"/>
    <cellStyle name="표준 4 3 4 3 2 4 3" xfId="46109"/>
    <cellStyle name="표준 4 3 4 3 2 5" xfId="16069"/>
    <cellStyle name="표준 4 3 4 3 2 5 2" xfId="32809"/>
    <cellStyle name="표준 4 3 4 3 2 5 3" xfId="49529"/>
    <cellStyle name="표준 4 3 4 3 2 6" xfId="19553"/>
    <cellStyle name="표준 4 3 4 3 2 7" xfId="35869"/>
    <cellStyle name="표준 4 3 4 3 3" xfId="4529"/>
    <cellStyle name="표준 4 3 4 3 3 2" xfId="21269"/>
    <cellStyle name="표준 4 3 4 3 3 3" xfId="37989"/>
    <cellStyle name="표준 4 3 4 3 4" xfId="7949"/>
    <cellStyle name="표준 4 3 4 3 4 2" xfId="24689"/>
    <cellStyle name="표준 4 3 4 3 4 3" xfId="41409"/>
    <cellStyle name="표준 4 3 4 3 5" xfId="11369"/>
    <cellStyle name="표준 4 3 4 3 5 2" xfId="28109"/>
    <cellStyle name="표준 4 3 4 3 5 3" xfId="44829"/>
    <cellStyle name="표준 4 3 4 3 6" xfId="14789"/>
    <cellStyle name="표준 4 3 4 3 6 2" xfId="31529"/>
    <cellStyle name="표준 4 3 4 3 6 3" xfId="48249"/>
    <cellStyle name="표준 4 3 4 3 7" xfId="18273"/>
    <cellStyle name="표준 4 3 4 3 8" xfId="34589"/>
    <cellStyle name="표준 4 3 4 4" xfId="1469"/>
    <cellStyle name="표준 4 3 4 4 2" xfId="2749"/>
    <cellStyle name="표준 4 3 4 4 2 2" xfId="6149"/>
    <cellStyle name="표준 4 3 4 4 2 2 2" xfId="22889"/>
    <cellStyle name="표준 4 3 4 4 2 2 3" xfId="39609"/>
    <cellStyle name="표준 4 3 4 4 2 3" xfId="9569"/>
    <cellStyle name="표준 4 3 4 4 2 3 2" xfId="26309"/>
    <cellStyle name="표준 4 3 4 4 2 3 3" xfId="43029"/>
    <cellStyle name="표준 4 3 4 4 2 4" xfId="12989"/>
    <cellStyle name="표준 4 3 4 4 2 4 2" xfId="29729"/>
    <cellStyle name="표준 4 3 4 4 2 4 3" xfId="46449"/>
    <cellStyle name="표준 4 3 4 4 2 5" xfId="16409"/>
    <cellStyle name="표준 4 3 4 4 2 5 2" xfId="33149"/>
    <cellStyle name="표준 4 3 4 4 2 5 3" xfId="49869"/>
    <cellStyle name="표준 4 3 4 4 2 6" xfId="19893"/>
    <cellStyle name="표준 4 3 4 4 2 7" xfId="36209"/>
    <cellStyle name="표준 4 3 4 4 3" xfId="4869"/>
    <cellStyle name="표준 4 3 4 4 3 2" xfId="21609"/>
    <cellStyle name="표준 4 3 4 4 3 3" xfId="38329"/>
    <cellStyle name="표준 4 3 4 4 4" xfId="8289"/>
    <cellStyle name="표준 4 3 4 4 4 2" xfId="25029"/>
    <cellStyle name="표준 4 3 4 4 4 3" xfId="41749"/>
    <cellStyle name="표준 4 3 4 4 5" xfId="11709"/>
    <cellStyle name="표준 4 3 4 4 5 2" xfId="28449"/>
    <cellStyle name="표준 4 3 4 4 5 3" xfId="45169"/>
    <cellStyle name="표준 4 3 4 4 6" xfId="15129"/>
    <cellStyle name="표준 4 3 4 4 6 2" xfId="31869"/>
    <cellStyle name="표준 4 3 4 4 6 3" xfId="48589"/>
    <cellStyle name="표준 4 3 4 4 7" xfId="18613"/>
    <cellStyle name="표준 4 3 4 4 8" xfId="34929"/>
    <cellStyle name="표준 4 3 4 5" xfId="1889"/>
    <cellStyle name="표준 4 3 4 5 2" xfId="5289"/>
    <cellStyle name="표준 4 3 4 5 2 2" xfId="22029"/>
    <cellStyle name="표준 4 3 4 5 2 3" xfId="38749"/>
    <cellStyle name="표준 4 3 4 5 3" xfId="8709"/>
    <cellStyle name="표준 4 3 4 5 3 2" xfId="25449"/>
    <cellStyle name="표준 4 3 4 5 3 3" xfId="42169"/>
    <cellStyle name="표준 4 3 4 5 4" xfId="12129"/>
    <cellStyle name="표준 4 3 4 5 4 2" xfId="28869"/>
    <cellStyle name="표준 4 3 4 5 4 3" xfId="45589"/>
    <cellStyle name="표준 4 3 4 5 5" xfId="15549"/>
    <cellStyle name="표준 4 3 4 5 5 2" xfId="32289"/>
    <cellStyle name="표준 4 3 4 5 5 3" xfId="49009"/>
    <cellStyle name="표준 4 3 4 5 6" xfId="19033"/>
    <cellStyle name="표준 4 3 4 5 7" xfId="35349"/>
    <cellStyle name="표준 4 3 4 6" xfId="3209"/>
    <cellStyle name="표준 4 3 4 6 2" xfId="6609"/>
    <cellStyle name="표준 4 3 4 6 2 2" xfId="23349"/>
    <cellStyle name="표준 4 3 4 6 2 3" xfId="40069"/>
    <cellStyle name="표준 4 3 4 6 3" xfId="10029"/>
    <cellStyle name="표준 4 3 4 6 3 2" xfId="26769"/>
    <cellStyle name="표준 4 3 4 6 3 3" xfId="43489"/>
    <cellStyle name="표준 4 3 4 6 4" xfId="13449"/>
    <cellStyle name="표준 4 3 4 6 4 2" xfId="30189"/>
    <cellStyle name="표준 4 3 4 6 4 3" xfId="46909"/>
    <cellStyle name="표준 4 3 4 6 5" xfId="16869"/>
    <cellStyle name="표준 4 3 4 6 5 2" xfId="33609"/>
    <cellStyle name="표준 4 3 4 6 5 3" xfId="50329"/>
    <cellStyle name="표준 4 3 4 6 6" xfId="20353"/>
    <cellStyle name="표준 4 3 4 6 7" xfId="36669"/>
    <cellStyle name="표준 4 3 4 7" xfId="4029"/>
    <cellStyle name="표준 4 3 4 7 2" xfId="7449"/>
    <cellStyle name="표준 4 3 4 7 2 2" xfId="24189"/>
    <cellStyle name="표준 4 3 4 7 2 3" xfId="40909"/>
    <cellStyle name="표준 4 3 4 7 3" xfId="10869"/>
    <cellStyle name="표준 4 3 4 7 3 2" xfId="27609"/>
    <cellStyle name="표준 4 3 4 7 3 3" xfId="44329"/>
    <cellStyle name="표준 4 3 4 7 4" xfId="14289"/>
    <cellStyle name="표준 4 3 4 7 4 2" xfId="31029"/>
    <cellStyle name="표준 4 3 4 7 4 3" xfId="47749"/>
    <cellStyle name="표준 4 3 4 7 5" xfId="17773"/>
    <cellStyle name="표준 4 3 4 7 6" xfId="37489"/>
    <cellStyle name="표준 4 3 4 8" xfId="3629"/>
    <cellStyle name="표준 4 3 4 8 2" xfId="20769"/>
    <cellStyle name="표준 4 3 4 8 3" xfId="37089"/>
    <cellStyle name="표준 4 3 4 9" xfId="7029"/>
    <cellStyle name="표준 4 3 4 9 2" xfId="23769"/>
    <cellStyle name="표준 4 3 4 9 3" xfId="40489"/>
    <cellStyle name="표준 4 3 5" xfId="622"/>
    <cellStyle name="표준 4 3 5 10" xfId="10469"/>
    <cellStyle name="표준 4 3 5 10 2" xfId="27209"/>
    <cellStyle name="표준 4 3 5 10 3" xfId="43929"/>
    <cellStyle name="표준 4 3 5 11" xfId="13889"/>
    <cellStyle name="표준 4 3 5 11 2" xfId="30629"/>
    <cellStyle name="표준 4 3 5 11 3" xfId="47349"/>
    <cellStyle name="표준 4 3 5 12" xfId="17373"/>
    <cellStyle name="표준 4 3 5 13" xfId="34109"/>
    <cellStyle name="표준 4 3 5 2" xfId="842"/>
    <cellStyle name="표준 4 3 5 2 10" xfId="14109"/>
    <cellStyle name="표준 4 3 5 2 10 2" xfId="30849"/>
    <cellStyle name="표준 4 3 5 2 10 3" xfId="47569"/>
    <cellStyle name="표준 4 3 5 2 11" xfId="17593"/>
    <cellStyle name="표준 4 3 5 2 12" xfId="34329"/>
    <cellStyle name="표준 4 3 5 2 2" xfId="1309"/>
    <cellStyle name="표준 4 3 5 2 2 2" xfId="2589"/>
    <cellStyle name="표준 4 3 5 2 2 2 2" xfId="5989"/>
    <cellStyle name="표준 4 3 5 2 2 2 2 2" xfId="22729"/>
    <cellStyle name="표준 4 3 5 2 2 2 2 3" xfId="39449"/>
    <cellStyle name="표준 4 3 5 2 2 2 3" xfId="9409"/>
    <cellStyle name="표준 4 3 5 2 2 2 3 2" xfId="26149"/>
    <cellStyle name="표준 4 3 5 2 2 2 3 3" xfId="42869"/>
    <cellStyle name="표준 4 3 5 2 2 2 4" xfId="12829"/>
    <cellStyle name="표준 4 3 5 2 2 2 4 2" xfId="29569"/>
    <cellStyle name="표준 4 3 5 2 2 2 4 3" xfId="46289"/>
    <cellStyle name="표준 4 3 5 2 2 2 5" xfId="16249"/>
    <cellStyle name="표준 4 3 5 2 2 2 5 2" xfId="32989"/>
    <cellStyle name="표준 4 3 5 2 2 2 5 3" xfId="49709"/>
    <cellStyle name="표준 4 3 5 2 2 2 6" xfId="19733"/>
    <cellStyle name="표준 4 3 5 2 2 2 7" xfId="36049"/>
    <cellStyle name="표준 4 3 5 2 2 3" xfId="4709"/>
    <cellStyle name="표준 4 3 5 2 2 3 2" xfId="21449"/>
    <cellStyle name="표준 4 3 5 2 2 3 3" xfId="38169"/>
    <cellStyle name="표준 4 3 5 2 2 4" xfId="8129"/>
    <cellStyle name="표준 4 3 5 2 2 4 2" xfId="24869"/>
    <cellStyle name="표준 4 3 5 2 2 4 3" xfId="41589"/>
    <cellStyle name="표준 4 3 5 2 2 5" xfId="11549"/>
    <cellStyle name="표준 4 3 5 2 2 5 2" xfId="28289"/>
    <cellStyle name="표준 4 3 5 2 2 5 3" xfId="45009"/>
    <cellStyle name="표준 4 3 5 2 2 6" xfId="14969"/>
    <cellStyle name="표준 4 3 5 2 2 6 2" xfId="31709"/>
    <cellStyle name="표준 4 3 5 2 2 6 3" xfId="48429"/>
    <cellStyle name="표준 4 3 5 2 2 7" xfId="18453"/>
    <cellStyle name="표준 4 3 5 2 2 8" xfId="34769"/>
    <cellStyle name="표준 4 3 5 2 3" xfId="1709"/>
    <cellStyle name="표준 4 3 5 2 3 2" xfId="2989"/>
    <cellStyle name="표준 4 3 5 2 3 2 2" xfId="6389"/>
    <cellStyle name="표준 4 3 5 2 3 2 2 2" xfId="23129"/>
    <cellStyle name="표준 4 3 5 2 3 2 2 3" xfId="39849"/>
    <cellStyle name="표준 4 3 5 2 3 2 3" xfId="9809"/>
    <cellStyle name="표준 4 3 5 2 3 2 3 2" xfId="26549"/>
    <cellStyle name="표준 4 3 5 2 3 2 3 3" xfId="43269"/>
    <cellStyle name="표준 4 3 5 2 3 2 4" xfId="13229"/>
    <cellStyle name="표준 4 3 5 2 3 2 4 2" xfId="29969"/>
    <cellStyle name="표준 4 3 5 2 3 2 4 3" xfId="46689"/>
    <cellStyle name="표준 4 3 5 2 3 2 5" xfId="16649"/>
    <cellStyle name="표준 4 3 5 2 3 2 5 2" xfId="33389"/>
    <cellStyle name="표준 4 3 5 2 3 2 5 3" xfId="50109"/>
    <cellStyle name="표준 4 3 5 2 3 2 6" xfId="20133"/>
    <cellStyle name="표준 4 3 5 2 3 2 7" xfId="36449"/>
    <cellStyle name="표준 4 3 5 2 3 3" xfId="5109"/>
    <cellStyle name="표준 4 3 5 2 3 3 2" xfId="21849"/>
    <cellStyle name="표준 4 3 5 2 3 3 3" xfId="38569"/>
    <cellStyle name="표준 4 3 5 2 3 4" xfId="8529"/>
    <cellStyle name="표준 4 3 5 2 3 4 2" xfId="25269"/>
    <cellStyle name="표준 4 3 5 2 3 4 3" xfId="41989"/>
    <cellStyle name="표준 4 3 5 2 3 5" xfId="11949"/>
    <cellStyle name="표준 4 3 5 2 3 5 2" xfId="28689"/>
    <cellStyle name="표준 4 3 5 2 3 5 3" xfId="45409"/>
    <cellStyle name="표준 4 3 5 2 3 6" xfId="15369"/>
    <cellStyle name="표준 4 3 5 2 3 6 2" xfId="32109"/>
    <cellStyle name="표준 4 3 5 2 3 6 3" xfId="48829"/>
    <cellStyle name="표준 4 3 5 2 3 7" xfId="18853"/>
    <cellStyle name="표준 4 3 5 2 3 8" xfId="35169"/>
    <cellStyle name="표준 4 3 5 2 4" xfId="2129"/>
    <cellStyle name="표준 4 3 5 2 4 2" xfId="5529"/>
    <cellStyle name="표준 4 3 5 2 4 2 2" xfId="22269"/>
    <cellStyle name="표준 4 3 5 2 4 2 3" xfId="38989"/>
    <cellStyle name="표준 4 3 5 2 4 3" xfId="8949"/>
    <cellStyle name="표준 4 3 5 2 4 3 2" xfId="25689"/>
    <cellStyle name="표준 4 3 5 2 4 3 3" xfId="42409"/>
    <cellStyle name="표준 4 3 5 2 4 4" xfId="12369"/>
    <cellStyle name="표준 4 3 5 2 4 4 2" xfId="29109"/>
    <cellStyle name="표준 4 3 5 2 4 4 3" xfId="45829"/>
    <cellStyle name="표준 4 3 5 2 4 5" xfId="15789"/>
    <cellStyle name="표준 4 3 5 2 4 5 2" xfId="32529"/>
    <cellStyle name="표준 4 3 5 2 4 5 3" xfId="49249"/>
    <cellStyle name="표준 4 3 5 2 4 6" xfId="19273"/>
    <cellStyle name="표준 4 3 5 2 4 7" xfId="35589"/>
    <cellStyle name="표준 4 3 5 2 5" xfId="3449"/>
    <cellStyle name="표준 4 3 5 2 5 2" xfId="6849"/>
    <cellStyle name="표준 4 3 5 2 5 2 2" xfId="23589"/>
    <cellStyle name="표준 4 3 5 2 5 2 3" xfId="40309"/>
    <cellStyle name="표준 4 3 5 2 5 3" xfId="10269"/>
    <cellStyle name="표준 4 3 5 2 5 3 2" xfId="27009"/>
    <cellStyle name="표준 4 3 5 2 5 3 3" xfId="43729"/>
    <cellStyle name="표준 4 3 5 2 5 4" xfId="13689"/>
    <cellStyle name="표준 4 3 5 2 5 4 2" xfId="30429"/>
    <cellStyle name="표준 4 3 5 2 5 4 3" xfId="47149"/>
    <cellStyle name="표준 4 3 5 2 5 5" xfId="17109"/>
    <cellStyle name="표준 4 3 5 2 5 5 2" xfId="33849"/>
    <cellStyle name="표준 4 3 5 2 5 5 3" xfId="50569"/>
    <cellStyle name="표준 4 3 5 2 5 6" xfId="20593"/>
    <cellStyle name="표준 4 3 5 2 5 7" xfId="36909"/>
    <cellStyle name="표준 4 3 5 2 6" xfId="4269"/>
    <cellStyle name="표준 4 3 5 2 6 2" xfId="7689"/>
    <cellStyle name="표준 4 3 5 2 6 2 2" xfId="24429"/>
    <cellStyle name="표준 4 3 5 2 6 2 3" xfId="41149"/>
    <cellStyle name="표준 4 3 5 2 6 3" xfId="11109"/>
    <cellStyle name="표준 4 3 5 2 6 3 2" xfId="27849"/>
    <cellStyle name="표준 4 3 5 2 6 3 3" xfId="44569"/>
    <cellStyle name="표준 4 3 5 2 6 4" xfId="14529"/>
    <cellStyle name="표준 4 3 5 2 6 4 2" xfId="31269"/>
    <cellStyle name="표준 4 3 5 2 6 4 3" xfId="47989"/>
    <cellStyle name="표준 4 3 5 2 6 5" xfId="18013"/>
    <cellStyle name="표준 4 3 5 2 6 6" xfId="37729"/>
    <cellStyle name="표준 4 3 5 2 7" xfId="3869"/>
    <cellStyle name="표준 4 3 5 2 7 2" xfId="21009"/>
    <cellStyle name="표준 4 3 5 2 7 3" xfId="37329"/>
    <cellStyle name="표준 4 3 5 2 8" xfId="7269"/>
    <cellStyle name="표준 4 3 5 2 8 2" xfId="24009"/>
    <cellStyle name="표준 4 3 5 2 8 3" xfId="40729"/>
    <cellStyle name="표준 4 3 5 2 9" xfId="10689"/>
    <cellStyle name="표준 4 3 5 2 9 2" xfId="27429"/>
    <cellStyle name="표준 4 3 5 2 9 3" xfId="44149"/>
    <cellStyle name="표준 4 3 5 3" xfId="1149"/>
    <cellStyle name="표준 4 3 5 3 2" xfId="2429"/>
    <cellStyle name="표준 4 3 5 3 2 2" xfId="5829"/>
    <cellStyle name="표준 4 3 5 3 2 2 2" xfId="22569"/>
    <cellStyle name="표준 4 3 5 3 2 2 3" xfId="39289"/>
    <cellStyle name="표준 4 3 5 3 2 3" xfId="9249"/>
    <cellStyle name="표준 4 3 5 3 2 3 2" xfId="25989"/>
    <cellStyle name="표준 4 3 5 3 2 3 3" xfId="42709"/>
    <cellStyle name="표준 4 3 5 3 2 4" xfId="12669"/>
    <cellStyle name="표준 4 3 5 3 2 4 2" xfId="29409"/>
    <cellStyle name="표준 4 3 5 3 2 4 3" xfId="46129"/>
    <cellStyle name="표준 4 3 5 3 2 5" xfId="16089"/>
    <cellStyle name="표준 4 3 5 3 2 5 2" xfId="32829"/>
    <cellStyle name="표준 4 3 5 3 2 5 3" xfId="49549"/>
    <cellStyle name="표준 4 3 5 3 2 6" xfId="19573"/>
    <cellStyle name="표준 4 3 5 3 2 7" xfId="35889"/>
    <cellStyle name="표준 4 3 5 3 3" xfId="4549"/>
    <cellStyle name="표준 4 3 5 3 3 2" xfId="21289"/>
    <cellStyle name="표준 4 3 5 3 3 3" xfId="38009"/>
    <cellStyle name="표준 4 3 5 3 4" xfId="7969"/>
    <cellStyle name="표준 4 3 5 3 4 2" xfId="24709"/>
    <cellStyle name="표준 4 3 5 3 4 3" xfId="41429"/>
    <cellStyle name="표준 4 3 5 3 5" xfId="11389"/>
    <cellStyle name="표준 4 3 5 3 5 2" xfId="28129"/>
    <cellStyle name="표준 4 3 5 3 5 3" xfId="44849"/>
    <cellStyle name="표준 4 3 5 3 6" xfId="14809"/>
    <cellStyle name="표준 4 3 5 3 6 2" xfId="31549"/>
    <cellStyle name="표준 4 3 5 3 6 3" xfId="48269"/>
    <cellStyle name="표준 4 3 5 3 7" xfId="18293"/>
    <cellStyle name="표준 4 3 5 3 8" xfId="34609"/>
    <cellStyle name="표준 4 3 5 4" xfId="1489"/>
    <cellStyle name="표준 4 3 5 4 2" xfId="2769"/>
    <cellStyle name="표준 4 3 5 4 2 2" xfId="6169"/>
    <cellStyle name="표준 4 3 5 4 2 2 2" xfId="22909"/>
    <cellStyle name="표준 4 3 5 4 2 2 3" xfId="39629"/>
    <cellStyle name="표준 4 3 5 4 2 3" xfId="9589"/>
    <cellStyle name="표준 4 3 5 4 2 3 2" xfId="26329"/>
    <cellStyle name="표준 4 3 5 4 2 3 3" xfId="43049"/>
    <cellStyle name="표준 4 3 5 4 2 4" xfId="13009"/>
    <cellStyle name="표준 4 3 5 4 2 4 2" xfId="29749"/>
    <cellStyle name="표준 4 3 5 4 2 4 3" xfId="46469"/>
    <cellStyle name="표준 4 3 5 4 2 5" xfId="16429"/>
    <cellStyle name="표준 4 3 5 4 2 5 2" xfId="33169"/>
    <cellStyle name="표준 4 3 5 4 2 5 3" xfId="49889"/>
    <cellStyle name="표준 4 3 5 4 2 6" xfId="19913"/>
    <cellStyle name="표준 4 3 5 4 2 7" xfId="36229"/>
    <cellStyle name="표준 4 3 5 4 3" xfId="4889"/>
    <cellStyle name="표준 4 3 5 4 3 2" xfId="21629"/>
    <cellStyle name="표준 4 3 5 4 3 3" xfId="38349"/>
    <cellStyle name="표준 4 3 5 4 4" xfId="8309"/>
    <cellStyle name="표준 4 3 5 4 4 2" xfId="25049"/>
    <cellStyle name="표준 4 3 5 4 4 3" xfId="41769"/>
    <cellStyle name="표준 4 3 5 4 5" xfId="11729"/>
    <cellStyle name="표준 4 3 5 4 5 2" xfId="28469"/>
    <cellStyle name="표준 4 3 5 4 5 3" xfId="45189"/>
    <cellStyle name="표준 4 3 5 4 6" xfId="15149"/>
    <cellStyle name="표준 4 3 5 4 6 2" xfId="31889"/>
    <cellStyle name="표준 4 3 5 4 6 3" xfId="48609"/>
    <cellStyle name="표준 4 3 5 4 7" xfId="18633"/>
    <cellStyle name="표준 4 3 5 4 8" xfId="34949"/>
    <cellStyle name="표준 4 3 5 5" xfId="1909"/>
    <cellStyle name="표준 4 3 5 5 2" xfId="5309"/>
    <cellStyle name="표준 4 3 5 5 2 2" xfId="22049"/>
    <cellStyle name="표준 4 3 5 5 2 3" xfId="38769"/>
    <cellStyle name="표준 4 3 5 5 3" xfId="8729"/>
    <cellStyle name="표준 4 3 5 5 3 2" xfId="25469"/>
    <cellStyle name="표준 4 3 5 5 3 3" xfId="42189"/>
    <cellStyle name="표준 4 3 5 5 4" xfId="12149"/>
    <cellStyle name="표준 4 3 5 5 4 2" xfId="28889"/>
    <cellStyle name="표준 4 3 5 5 4 3" xfId="45609"/>
    <cellStyle name="표준 4 3 5 5 5" xfId="15569"/>
    <cellStyle name="표준 4 3 5 5 5 2" xfId="32309"/>
    <cellStyle name="표준 4 3 5 5 5 3" xfId="49029"/>
    <cellStyle name="표준 4 3 5 5 6" xfId="19053"/>
    <cellStyle name="표준 4 3 5 5 7" xfId="35369"/>
    <cellStyle name="표준 4 3 5 6" xfId="3229"/>
    <cellStyle name="표준 4 3 5 6 2" xfId="6629"/>
    <cellStyle name="표준 4 3 5 6 2 2" xfId="23369"/>
    <cellStyle name="표준 4 3 5 6 2 3" xfId="40089"/>
    <cellStyle name="표준 4 3 5 6 3" xfId="10049"/>
    <cellStyle name="표준 4 3 5 6 3 2" xfId="26789"/>
    <cellStyle name="표준 4 3 5 6 3 3" xfId="43509"/>
    <cellStyle name="표준 4 3 5 6 4" xfId="13469"/>
    <cellStyle name="표준 4 3 5 6 4 2" xfId="30209"/>
    <cellStyle name="표준 4 3 5 6 4 3" xfId="46929"/>
    <cellStyle name="표준 4 3 5 6 5" xfId="16889"/>
    <cellStyle name="표준 4 3 5 6 5 2" xfId="33629"/>
    <cellStyle name="표준 4 3 5 6 5 3" xfId="50349"/>
    <cellStyle name="표준 4 3 5 6 6" xfId="20373"/>
    <cellStyle name="표준 4 3 5 6 7" xfId="36689"/>
    <cellStyle name="표준 4 3 5 7" xfId="4049"/>
    <cellStyle name="표준 4 3 5 7 2" xfId="7469"/>
    <cellStyle name="표준 4 3 5 7 2 2" xfId="24209"/>
    <cellStyle name="표준 4 3 5 7 2 3" xfId="40929"/>
    <cellStyle name="표준 4 3 5 7 3" xfId="10889"/>
    <cellStyle name="표준 4 3 5 7 3 2" xfId="27629"/>
    <cellStyle name="표준 4 3 5 7 3 3" xfId="44349"/>
    <cellStyle name="표준 4 3 5 7 4" xfId="14309"/>
    <cellStyle name="표준 4 3 5 7 4 2" xfId="31049"/>
    <cellStyle name="표준 4 3 5 7 4 3" xfId="47769"/>
    <cellStyle name="표준 4 3 5 7 5" xfId="17793"/>
    <cellStyle name="표준 4 3 5 7 6" xfId="37509"/>
    <cellStyle name="표준 4 3 5 8" xfId="3649"/>
    <cellStyle name="표준 4 3 5 8 2" xfId="20789"/>
    <cellStyle name="표준 4 3 5 8 3" xfId="37109"/>
    <cellStyle name="표준 4 3 5 9" xfId="7049"/>
    <cellStyle name="표준 4 3 5 9 2" xfId="23789"/>
    <cellStyle name="표준 4 3 5 9 3" xfId="40509"/>
    <cellStyle name="표준 4 3 6" xfId="642"/>
    <cellStyle name="표준 4 3 6 10" xfId="10489"/>
    <cellStyle name="표준 4 3 6 10 2" xfId="27229"/>
    <cellStyle name="표준 4 3 6 10 3" xfId="43949"/>
    <cellStyle name="표준 4 3 6 11" xfId="13909"/>
    <cellStyle name="표준 4 3 6 11 2" xfId="30649"/>
    <cellStyle name="표준 4 3 6 11 3" xfId="47369"/>
    <cellStyle name="표준 4 3 6 12" xfId="17393"/>
    <cellStyle name="표준 4 3 6 13" xfId="34129"/>
    <cellStyle name="표준 4 3 6 2" xfId="862"/>
    <cellStyle name="표준 4 3 6 2 10" xfId="14129"/>
    <cellStyle name="표준 4 3 6 2 10 2" xfId="30869"/>
    <cellStyle name="표준 4 3 6 2 10 3" xfId="47589"/>
    <cellStyle name="표준 4 3 6 2 11" xfId="17613"/>
    <cellStyle name="표준 4 3 6 2 12" xfId="34349"/>
    <cellStyle name="표준 4 3 6 2 2" xfId="1329"/>
    <cellStyle name="표준 4 3 6 2 2 2" xfId="2609"/>
    <cellStyle name="표준 4 3 6 2 2 2 2" xfId="6009"/>
    <cellStyle name="표준 4 3 6 2 2 2 2 2" xfId="22749"/>
    <cellStyle name="표준 4 3 6 2 2 2 2 3" xfId="39469"/>
    <cellStyle name="표준 4 3 6 2 2 2 3" xfId="9429"/>
    <cellStyle name="표준 4 3 6 2 2 2 3 2" xfId="26169"/>
    <cellStyle name="표준 4 3 6 2 2 2 3 3" xfId="42889"/>
    <cellStyle name="표준 4 3 6 2 2 2 4" xfId="12849"/>
    <cellStyle name="표준 4 3 6 2 2 2 4 2" xfId="29589"/>
    <cellStyle name="표준 4 3 6 2 2 2 4 3" xfId="46309"/>
    <cellStyle name="표준 4 3 6 2 2 2 5" xfId="16269"/>
    <cellStyle name="표준 4 3 6 2 2 2 5 2" xfId="33009"/>
    <cellStyle name="표준 4 3 6 2 2 2 5 3" xfId="49729"/>
    <cellStyle name="표준 4 3 6 2 2 2 6" xfId="19753"/>
    <cellStyle name="표준 4 3 6 2 2 2 7" xfId="36069"/>
    <cellStyle name="표준 4 3 6 2 2 3" xfId="4729"/>
    <cellStyle name="표준 4 3 6 2 2 3 2" xfId="21469"/>
    <cellStyle name="표준 4 3 6 2 2 3 3" xfId="38189"/>
    <cellStyle name="표준 4 3 6 2 2 4" xfId="8149"/>
    <cellStyle name="표준 4 3 6 2 2 4 2" xfId="24889"/>
    <cellStyle name="표준 4 3 6 2 2 4 3" xfId="41609"/>
    <cellStyle name="표준 4 3 6 2 2 5" xfId="11569"/>
    <cellStyle name="표준 4 3 6 2 2 5 2" xfId="28309"/>
    <cellStyle name="표준 4 3 6 2 2 5 3" xfId="45029"/>
    <cellStyle name="표준 4 3 6 2 2 6" xfId="14989"/>
    <cellStyle name="표준 4 3 6 2 2 6 2" xfId="31729"/>
    <cellStyle name="표준 4 3 6 2 2 6 3" xfId="48449"/>
    <cellStyle name="표준 4 3 6 2 2 7" xfId="18473"/>
    <cellStyle name="표준 4 3 6 2 2 8" xfId="34789"/>
    <cellStyle name="표준 4 3 6 2 3" xfId="1729"/>
    <cellStyle name="표준 4 3 6 2 3 2" xfId="3009"/>
    <cellStyle name="표준 4 3 6 2 3 2 2" xfId="6409"/>
    <cellStyle name="표준 4 3 6 2 3 2 2 2" xfId="23149"/>
    <cellStyle name="표준 4 3 6 2 3 2 2 3" xfId="39869"/>
    <cellStyle name="표준 4 3 6 2 3 2 3" xfId="9829"/>
    <cellStyle name="표준 4 3 6 2 3 2 3 2" xfId="26569"/>
    <cellStyle name="표준 4 3 6 2 3 2 3 3" xfId="43289"/>
    <cellStyle name="표준 4 3 6 2 3 2 4" xfId="13249"/>
    <cellStyle name="표준 4 3 6 2 3 2 4 2" xfId="29989"/>
    <cellStyle name="표준 4 3 6 2 3 2 4 3" xfId="46709"/>
    <cellStyle name="표준 4 3 6 2 3 2 5" xfId="16669"/>
    <cellStyle name="표준 4 3 6 2 3 2 5 2" xfId="33409"/>
    <cellStyle name="표준 4 3 6 2 3 2 5 3" xfId="50129"/>
    <cellStyle name="표준 4 3 6 2 3 2 6" xfId="20153"/>
    <cellStyle name="표준 4 3 6 2 3 2 7" xfId="36469"/>
    <cellStyle name="표준 4 3 6 2 3 3" xfId="5129"/>
    <cellStyle name="표준 4 3 6 2 3 3 2" xfId="21869"/>
    <cellStyle name="표준 4 3 6 2 3 3 3" xfId="38589"/>
    <cellStyle name="표준 4 3 6 2 3 4" xfId="8549"/>
    <cellStyle name="표준 4 3 6 2 3 4 2" xfId="25289"/>
    <cellStyle name="표준 4 3 6 2 3 4 3" xfId="42009"/>
    <cellStyle name="표준 4 3 6 2 3 5" xfId="11969"/>
    <cellStyle name="표준 4 3 6 2 3 5 2" xfId="28709"/>
    <cellStyle name="표준 4 3 6 2 3 5 3" xfId="45429"/>
    <cellStyle name="표준 4 3 6 2 3 6" xfId="15389"/>
    <cellStyle name="표준 4 3 6 2 3 6 2" xfId="32129"/>
    <cellStyle name="표준 4 3 6 2 3 6 3" xfId="48849"/>
    <cellStyle name="표준 4 3 6 2 3 7" xfId="18873"/>
    <cellStyle name="표준 4 3 6 2 3 8" xfId="35189"/>
    <cellStyle name="표준 4 3 6 2 4" xfId="2149"/>
    <cellStyle name="표준 4 3 6 2 4 2" xfId="5549"/>
    <cellStyle name="표준 4 3 6 2 4 2 2" xfId="22289"/>
    <cellStyle name="표준 4 3 6 2 4 2 3" xfId="39009"/>
    <cellStyle name="표준 4 3 6 2 4 3" xfId="8969"/>
    <cellStyle name="표준 4 3 6 2 4 3 2" xfId="25709"/>
    <cellStyle name="표준 4 3 6 2 4 3 3" xfId="42429"/>
    <cellStyle name="표준 4 3 6 2 4 4" xfId="12389"/>
    <cellStyle name="표준 4 3 6 2 4 4 2" xfId="29129"/>
    <cellStyle name="표준 4 3 6 2 4 4 3" xfId="45849"/>
    <cellStyle name="표준 4 3 6 2 4 5" xfId="15809"/>
    <cellStyle name="표준 4 3 6 2 4 5 2" xfId="32549"/>
    <cellStyle name="표준 4 3 6 2 4 5 3" xfId="49269"/>
    <cellStyle name="표준 4 3 6 2 4 6" xfId="19293"/>
    <cellStyle name="표준 4 3 6 2 4 7" xfId="35609"/>
    <cellStyle name="표준 4 3 6 2 5" xfId="3469"/>
    <cellStyle name="표준 4 3 6 2 5 2" xfId="6869"/>
    <cellStyle name="표준 4 3 6 2 5 2 2" xfId="23609"/>
    <cellStyle name="표준 4 3 6 2 5 2 3" xfId="40329"/>
    <cellStyle name="표준 4 3 6 2 5 3" xfId="10289"/>
    <cellStyle name="표준 4 3 6 2 5 3 2" xfId="27029"/>
    <cellStyle name="표준 4 3 6 2 5 3 3" xfId="43749"/>
    <cellStyle name="표준 4 3 6 2 5 4" xfId="13709"/>
    <cellStyle name="표준 4 3 6 2 5 4 2" xfId="30449"/>
    <cellStyle name="표준 4 3 6 2 5 4 3" xfId="47169"/>
    <cellStyle name="표준 4 3 6 2 5 5" xfId="17129"/>
    <cellStyle name="표준 4 3 6 2 5 5 2" xfId="33869"/>
    <cellStyle name="표준 4 3 6 2 5 5 3" xfId="50589"/>
    <cellStyle name="표준 4 3 6 2 5 6" xfId="20613"/>
    <cellStyle name="표준 4 3 6 2 5 7" xfId="36929"/>
    <cellStyle name="표준 4 3 6 2 6" xfId="4289"/>
    <cellStyle name="표준 4 3 6 2 6 2" xfId="7709"/>
    <cellStyle name="표준 4 3 6 2 6 2 2" xfId="24449"/>
    <cellStyle name="표준 4 3 6 2 6 2 3" xfId="41169"/>
    <cellStyle name="표준 4 3 6 2 6 3" xfId="11129"/>
    <cellStyle name="표준 4 3 6 2 6 3 2" xfId="27869"/>
    <cellStyle name="표준 4 3 6 2 6 3 3" xfId="44589"/>
    <cellStyle name="표준 4 3 6 2 6 4" xfId="14549"/>
    <cellStyle name="표준 4 3 6 2 6 4 2" xfId="31289"/>
    <cellStyle name="표준 4 3 6 2 6 4 3" xfId="48009"/>
    <cellStyle name="표준 4 3 6 2 6 5" xfId="18033"/>
    <cellStyle name="표준 4 3 6 2 6 6" xfId="37749"/>
    <cellStyle name="표준 4 3 6 2 7" xfId="3889"/>
    <cellStyle name="표준 4 3 6 2 7 2" xfId="21029"/>
    <cellStyle name="표준 4 3 6 2 7 3" xfId="37349"/>
    <cellStyle name="표준 4 3 6 2 8" xfId="7289"/>
    <cellStyle name="표준 4 3 6 2 8 2" xfId="24029"/>
    <cellStyle name="표준 4 3 6 2 8 3" xfId="40749"/>
    <cellStyle name="표준 4 3 6 2 9" xfId="10709"/>
    <cellStyle name="표준 4 3 6 2 9 2" xfId="27449"/>
    <cellStyle name="표준 4 3 6 2 9 3" xfId="44169"/>
    <cellStyle name="표준 4 3 6 3" xfId="1169"/>
    <cellStyle name="표준 4 3 6 3 2" xfId="2449"/>
    <cellStyle name="표준 4 3 6 3 2 2" xfId="5849"/>
    <cellStyle name="표준 4 3 6 3 2 2 2" xfId="22589"/>
    <cellStyle name="표준 4 3 6 3 2 2 3" xfId="39309"/>
    <cellStyle name="표준 4 3 6 3 2 3" xfId="9269"/>
    <cellStyle name="표준 4 3 6 3 2 3 2" xfId="26009"/>
    <cellStyle name="표준 4 3 6 3 2 3 3" xfId="42729"/>
    <cellStyle name="표준 4 3 6 3 2 4" xfId="12689"/>
    <cellStyle name="표준 4 3 6 3 2 4 2" xfId="29429"/>
    <cellStyle name="표준 4 3 6 3 2 4 3" xfId="46149"/>
    <cellStyle name="표준 4 3 6 3 2 5" xfId="16109"/>
    <cellStyle name="표준 4 3 6 3 2 5 2" xfId="32849"/>
    <cellStyle name="표준 4 3 6 3 2 5 3" xfId="49569"/>
    <cellStyle name="표준 4 3 6 3 2 6" xfId="19593"/>
    <cellStyle name="표준 4 3 6 3 2 7" xfId="35909"/>
    <cellStyle name="표준 4 3 6 3 3" xfId="4569"/>
    <cellStyle name="표준 4 3 6 3 3 2" xfId="21309"/>
    <cellStyle name="표준 4 3 6 3 3 3" xfId="38029"/>
    <cellStyle name="표준 4 3 6 3 4" xfId="7989"/>
    <cellStyle name="표준 4 3 6 3 4 2" xfId="24729"/>
    <cellStyle name="표준 4 3 6 3 4 3" xfId="41449"/>
    <cellStyle name="표준 4 3 6 3 5" xfId="11409"/>
    <cellStyle name="표준 4 3 6 3 5 2" xfId="28149"/>
    <cellStyle name="표준 4 3 6 3 5 3" xfId="44869"/>
    <cellStyle name="표준 4 3 6 3 6" xfId="14829"/>
    <cellStyle name="표준 4 3 6 3 6 2" xfId="31569"/>
    <cellStyle name="표준 4 3 6 3 6 3" xfId="48289"/>
    <cellStyle name="표준 4 3 6 3 7" xfId="18313"/>
    <cellStyle name="표준 4 3 6 3 8" xfId="34629"/>
    <cellStyle name="표준 4 3 6 4" xfId="1509"/>
    <cellStyle name="표준 4 3 6 4 2" xfId="2789"/>
    <cellStyle name="표준 4 3 6 4 2 2" xfId="6189"/>
    <cellStyle name="표준 4 3 6 4 2 2 2" xfId="22929"/>
    <cellStyle name="표준 4 3 6 4 2 2 3" xfId="39649"/>
    <cellStyle name="표준 4 3 6 4 2 3" xfId="9609"/>
    <cellStyle name="표준 4 3 6 4 2 3 2" xfId="26349"/>
    <cellStyle name="표준 4 3 6 4 2 3 3" xfId="43069"/>
    <cellStyle name="표준 4 3 6 4 2 4" xfId="13029"/>
    <cellStyle name="표준 4 3 6 4 2 4 2" xfId="29769"/>
    <cellStyle name="표준 4 3 6 4 2 4 3" xfId="46489"/>
    <cellStyle name="표준 4 3 6 4 2 5" xfId="16449"/>
    <cellStyle name="표준 4 3 6 4 2 5 2" xfId="33189"/>
    <cellStyle name="표준 4 3 6 4 2 5 3" xfId="49909"/>
    <cellStyle name="표준 4 3 6 4 2 6" xfId="19933"/>
    <cellStyle name="표준 4 3 6 4 2 7" xfId="36249"/>
    <cellStyle name="표준 4 3 6 4 3" xfId="4909"/>
    <cellStyle name="표준 4 3 6 4 3 2" xfId="21649"/>
    <cellStyle name="표준 4 3 6 4 3 3" xfId="38369"/>
    <cellStyle name="표준 4 3 6 4 4" xfId="8329"/>
    <cellStyle name="표준 4 3 6 4 4 2" xfId="25069"/>
    <cellStyle name="표준 4 3 6 4 4 3" xfId="41789"/>
    <cellStyle name="표준 4 3 6 4 5" xfId="11749"/>
    <cellStyle name="표준 4 3 6 4 5 2" xfId="28489"/>
    <cellStyle name="표준 4 3 6 4 5 3" xfId="45209"/>
    <cellStyle name="표준 4 3 6 4 6" xfId="15169"/>
    <cellStyle name="표준 4 3 6 4 6 2" xfId="31909"/>
    <cellStyle name="표준 4 3 6 4 6 3" xfId="48629"/>
    <cellStyle name="표준 4 3 6 4 7" xfId="18653"/>
    <cellStyle name="표준 4 3 6 4 8" xfId="34969"/>
    <cellStyle name="표준 4 3 6 5" xfId="1929"/>
    <cellStyle name="표준 4 3 6 5 2" xfId="5329"/>
    <cellStyle name="표준 4 3 6 5 2 2" xfId="22069"/>
    <cellStyle name="표준 4 3 6 5 2 3" xfId="38789"/>
    <cellStyle name="표준 4 3 6 5 3" xfId="8749"/>
    <cellStyle name="표준 4 3 6 5 3 2" xfId="25489"/>
    <cellStyle name="표준 4 3 6 5 3 3" xfId="42209"/>
    <cellStyle name="표준 4 3 6 5 4" xfId="12169"/>
    <cellStyle name="표준 4 3 6 5 4 2" xfId="28909"/>
    <cellStyle name="표준 4 3 6 5 4 3" xfId="45629"/>
    <cellStyle name="표준 4 3 6 5 5" xfId="15589"/>
    <cellStyle name="표준 4 3 6 5 5 2" xfId="32329"/>
    <cellStyle name="표준 4 3 6 5 5 3" xfId="49049"/>
    <cellStyle name="표준 4 3 6 5 6" xfId="19073"/>
    <cellStyle name="표준 4 3 6 5 7" xfId="35389"/>
    <cellStyle name="표준 4 3 6 6" xfId="3249"/>
    <cellStyle name="표준 4 3 6 6 2" xfId="6649"/>
    <cellStyle name="표준 4 3 6 6 2 2" xfId="23389"/>
    <cellStyle name="표준 4 3 6 6 2 3" xfId="40109"/>
    <cellStyle name="표준 4 3 6 6 3" xfId="10069"/>
    <cellStyle name="표준 4 3 6 6 3 2" xfId="26809"/>
    <cellStyle name="표준 4 3 6 6 3 3" xfId="43529"/>
    <cellStyle name="표준 4 3 6 6 4" xfId="13489"/>
    <cellStyle name="표준 4 3 6 6 4 2" xfId="30229"/>
    <cellStyle name="표준 4 3 6 6 4 3" xfId="46949"/>
    <cellStyle name="표준 4 3 6 6 5" xfId="16909"/>
    <cellStyle name="표준 4 3 6 6 5 2" xfId="33649"/>
    <cellStyle name="표준 4 3 6 6 5 3" xfId="50369"/>
    <cellStyle name="표준 4 3 6 6 6" xfId="20393"/>
    <cellStyle name="표준 4 3 6 6 7" xfId="36709"/>
    <cellStyle name="표준 4 3 6 7" xfId="4069"/>
    <cellStyle name="표준 4 3 6 7 2" xfId="7489"/>
    <cellStyle name="표준 4 3 6 7 2 2" xfId="24229"/>
    <cellStyle name="표준 4 3 6 7 2 3" xfId="40949"/>
    <cellStyle name="표준 4 3 6 7 3" xfId="10909"/>
    <cellStyle name="표준 4 3 6 7 3 2" xfId="27649"/>
    <cellStyle name="표준 4 3 6 7 3 3" xfId="44369"/>
    <cellStyle name="표준 4 3 6 7 4" xfId="14329"/>
    <cellStyle name="표준 4 3 6 7 4 2" xfId="31069"/>
    <cellStyle name="표준 4 3 6 7 4 3" xfId="47789"/>
    <cellStyle name="표준 4 3 6 7 5" xfId="17813"/>
    <cellStyle name="표준 4 3 6 7 6" xfId="37529"/>
    <cellStyle name="표준 4 3 6 8" xfId="3669"/>
    <cellStyle name="표준 4 3 6 8 2" xfId="20809"/>
    <cellStyle name="표준 4 3 6 8 3" xfId="37129"/>
    <cellStyle name="표준 4 3 6 9" xfId="7069"/>
    <cellStyle name="표준 4 3 6 9 2" xfId="23809"/>
    <cellStyle name="표준 4 3 6 9 3" xfId="40529"/>
    <cellStyle name="표준 4 3 7" xfId="662"/>
    <cellStyle name="표준 4 3 7 10" xfId="10509"/>
    <cellStyle name="표준 4 3 7 10 2" xfId="27249"/>
    <cellStyle name="표준 4 3 7 10 3" xfId="43969"/>
    <cellStyle name="표준 4 3 7 11" xfId="13929"/>
    <cellStyle name="표준 4 3 7 11 2" xfId="30669"/>
    <cellStyle name="표준 4 3 7 11 3" xfId="47389"/>
    <cellStyle name="표준 4 3 7 12" xfId="17413"/>
    <cellStyle name="표준 4 3 7 13" xfId="34149"/>
    <cellStyle name="표준 4 3 7 2" xfId="882"/>
    <cellStyle name="표준 4 3 7 2 10" xfId="14149"/>
    <cellStyle name="표준 4 3 7 2 10 2" xfId="30889"/>
    <cellStyle name="표준 4 3 7 2 10 3" xfId="47609"/>
    <cellStyle name="표준 4 3 7 2 11" xfId="17633"/>
    <cellStyle name="표준 4 3 7 2 12" xfId="34369"/>
    <cellStyle name="표준 4 3 7 2 2" xfId="1349"/>
    <cellStyle name="표준 4 3 7 2 2 2" xfId="2629"/>
    <cellStyle name="표준 4 3 7 2 2 2 2" xfId="6029"/>
    <cellStyle name="표준 4 3 7 2 2 2 2 2" xfId="22769"/>
    <cellStyle name="표준 4 3 7 2 2 2 2 3" xfId="39489"/>
    <cellStyle name="표준 4 3 7 2 2 2 3" xfId="9449"/>
    <cellStyle name="표준 4 3 7 2 2 2 3 2" xfId="26189"/>
    <cellStyle name="표준 4 3 7 2 2 2 3 3" xfId="42909"/>
    <cellStyle name="표준 4 3 7 2 2 2 4" xfId="12869"/>
    <cellStyle name="표준 4 3 7 2 2 2 4 2" xfId="29609"/>
    <cellStyle name="표준 4 3 7 2 2 2 4 3" xfId="46329"/>
    <cellStyle name="표준 4 3 7 2 2 2 5" xfId="16289"/>
    <cellStyle name="표준 4 3 7 2 2 2 5 2" xfId="33029"/>
    <cellStyle name="표준 4 3 7 2 2 2 5 3" xfId="49749"/>
    <cellStyle name="표준 4 3 7 2 2 2 6" xfId="19773"/>
    <cellStyle name="표준 4 3 7 2 2 2 7" xfId="36089"/>
    <cellStyle name="표준 4 3 7 2 2 3" xfId="4749"/>
    <cellStyle name="표준 4 3 7 2 2 3 2" xfId="21489"/>
    <cellStyle name="표준 4 3 7 2 2 3 3" xfId="38209"/>
    <cellStyle name="표준 4 3 7 2 2 4" xfId="8169"/>
    <cellStyle name="표준 4 3 7 2 2 4 2" xfId="24909"/>
    <cellStyle name="표준 4 3 7 2 2 4 3" xfId="41629"/>
    <cellStyle name="표준 4 3 7 2 2 5" xfId="11589"/>
    <cellStyle name="표준 4 3 7 2 2 5 2" xfId="28329"/>
    <cellStyle name="표준 4 3 7 2 2 5 3" xfId="45049"/>
    <cellStyle name="표준 4 3 7 2 2 6" xfId="15009"/>
    <cellStyle name="표준 4 3 7 2 2 6 2" xfId="31749"/>
    <cellStyle name="표준 4 3 7 2 2 6 3" xfId="48469"/>
    <cellStyle name="표준 4 3 7 2 2 7" xfId="18493"/>
    <cellStyle name="표준 4 3 7 2 2 8" xfId="34809"/>
    <cellStyle name="표준 4 3 7 2 3" xfId="1749"/>
    <cellStyle name="표준 4 3 7 2 3 2" xfId="3029"/>
    <cellStyle name="표준 4 3 7 2 3 2 2" xfId="6429"/>
    <cellStyle name="표준 4 3 7 2 3 2 2 2" xfId="23169"/>
    <cellStyle name="표준 4 3 7 2 3 2 2 3" xfId="39889"/>
    <cellStyle name="표준 4 3 7 2 3 2 3" xfId="9849"/>
    <cellStyle name="표준 4 3 7 2 3 2 3 2" xfId="26589"/>
    <cellStyle name="표준 4 3 7 2 3 2 3 3" xfId="43309"/>
    <cellStyle name="표준 4 3 7 2 3 2 4" xfId="13269"/>
    <cellStyle name="표준 4 3 7 2 3 2 4 2" xfId="30009"/>
    <cellStyle name="표준 4 3 7 2 3 2 4 3" xfId="46729"/>
    <cellStyle name="표준 4 3 7 2 3 2 5" xfId="16689"/>
    <cellStyle name="표준 4 3 7 2 3 2 5 2" xfId="33429"/>
    <cellStyle name="표준 4 3 7 2 3 2 5 3" xfId="50149"/>
    <cellStyle name="표준 4 3 7 2 3 2 6" xfId="20173"/>
    <cellStyle name="표준 4 3 7 2 3 2 7" xfId="36489"/>
    <cellStyle name="표준 4 3 7 2 3 3" xfId="5149"/>
    <cellStyle name="표준 4 3 7 2 3 3 2" xfId="21889"/>
    <cellStyle name="표준 4 3 7 2 3 3 3" xfId="38609"/>
    <cellStyle name="표준 4 3 7 2 3 4" xfId="8569"/>
    <cellStyle name="표준 4 3 7 2 3 4 2" xfId="25309"/>
    <cellStyle name="표준 4 3 7 2 3 4 3" xfId="42029"/>
    <cellStyle name="표준 4 3 7 2 3 5" xfId="11989"/>
    <cellStyle name="표준 4 3 7 2 3 5 2" xfId="28729"/>
    <cellStyle name="표준 4 3 7 2 3 5 3" xfId="45449"/>
    <cellStyle name="표준 4 3 7 2 3 6" xfId="15409"/>
    <cellStyle name="표준 4 3 7 2 3 6 2" xfId="32149"/>
    <cellStyle name="표준 4 3 7 2 3 6 3" xfId="48869"/>
    <cellStyle name="표준 4 3 7 2 3 7" xfId="18893"/>
    <cellStyle name="표준 4 3 7 2 3 8" xfId="35209"/>
    <cellStyle name="표준 4 3 7 2 4" xfId="2169"/>
    <cellStyle name="표준 4 3 7 2 4 2" xfId="5569"/>
    <cellStyle name="표준 4 3 7 2 4 2 2" xfId="22309"/>
    <cellStyle name="표준 4 3 7 2 4 2 3" xfId="39029"/>
    <cellStyle name="표준 4 3 7 2 4 3" xfId="8989"/>
    <cellStyle name="표준 4 3 7 2 4 3 2" xfId="25729"/>
    <cellStyle name="표준 4 3 7 2 4 3 3" xfId="42449"/>
    <cellStyle name="표준 4 3 7 2 4 4" xfId="12409"/>
    <cellStyle name="표준 4 3 7 2 4 4 2" xfId="29149"/>
    <cellStyle name="표준 4 3 7 2 4 4 3" xfId="45869"/>
    <cellStyle name="표준 4 3 7 2 4 5" xfId="15829"/>
    <cellStyle name="표준 4 3 7 2 4 5 2" xfId="32569"/>
    <cellStyle name="표준 4 3 7 2 4 5 3" xfId="49289"/>
    <cellStyle name="표준 4 3 7 2 4 6" xfId="19313"/>
    <cellStyle name="표준 4 3 7 2 4 7" xfId="35629"/>
    <cellStyle name="표준 4 3 7 2 5" xfId="3489"/>
    <cellStyle name="표준 4 3 7 2 5 2" xfId="6889"/>
    <cellStyle name="표준 4 3 7 2 5 2 2" xfId="23629"/>
    <cellStyle name="표준 4 3 7 2 5 2 3" xfId="40349"/>
    <cellStyle name="표준 4 3 7 2 5 3" xfId="10309"/>
    <cellStyle name="표준 4 3 7 2 5 3 2" xfId="27049"/>
    <cellStyle name="표준 4 3 7 2 5 3 3" xfId="43769"/>
    <cellStyle name="표준 4 3 7 2 5 4" xfId="13729"/>
    <cellStyle name="표준 4 3 7 2 5 4 2" xfId="30469"/>
    <cellStyle name="표준 4 3 7 2 5 4 3" xfId="47189"/>
    <cellStyle name="표준 4 3 7 2 5 5" xfId="17149"/>
    <cellStyle name="표준 4 3 7 2 5 5 2" xfId="33889"/>
    <cellStyle name="표준 4 3 7 2 5 5 3" xfId="50609"/>
    <cellStyle name="표준 4 3 7 2 5 6" xfId="20633"/>
    <cellStyle name="표준 4 3 7 2 5 7" xfId="36949"/>
    <cellStyle name="표준 4 3 7 2 6" xfId="4309"/>
    <cellStyle name="표준 4 3 7 2 6 2" xfId="7729"/>
    <cellStyle name="표준 4 3 7 2 6 2 2" xfId="24469"/>
    <cellStyle name="표준 4 3 7 2 6 2 3" xfId="41189"/>
    <cellStyle name="표준 4 3 7 2 6 3" xfId="11149"/>
    <cellStyle name="표준 4 3 7 2 6 3 2" xfId="27889"/>
    <cellStyle name="표준 4 3 7 2 6 3 3" xfId="44609"/>
    <cellStyle name="표준 4 3 7 2 6 4" xfId="14569"/>
    <cellStyle name="표준 4 3 7 2 6 4 2" xfId="31309"/>
    <cellStyle name="표준 4 3 7 2 6 4 3" xfId="48029"/>
    <cellStyle name="표준 4 3 7 2 6 5" xfId="18053"/>
    <cellStyle name="표준 4 3 7 2 6 6" xfId="37769"/>
    <cellStyle name="표준 4 3 7 2 7" xfId="3909"/>
    <cellStyle name="표준 4 3 7 2 7 2" xfId="21049"/>
    <cellStyle name="표준 4 3 7 2 7 3" xfId="37369"/>
    <cellStyle name="표준 4 3 7 2 8" xfId="7309"/>
    <cellStyle name="표준 4 3 7 2 8 2" xfId="24049"/>
    <cellStyle name="표준 4 3 7 2 8 3" xfId="40769"/>
    <cellStyle name="표준 4 3 7 2 9" xfId="10729"/>
    <cellStyle name="표준 4 3 7 2 9 2" xfId="27469"/>
    <cellStyle name="표준 4 3 7 2 9 3" xfId="44189"/>
    <cellStyle name="표준 4 3 7 3" xfId="1189"/>
    <cellStyle name="표준 4 3 7 3 2" xfId="2469"/>
    <cellStyle name="표준 4 3 7 3 2 2" xfId="5869"/>
    <cellStyle name="표준 4 3 7 3 2 2 2" xfId="22609"/>
    <cellStyle name="표준 4 3 7 3 2 2 3" xfId="39329"/>
    <cellStyle name="표준 4 3 7 3 2 3" xfId="9289"/>
    <cellStyle name="표준 4 3 7 3 2 3 2" xfId="26029"/>
    <cellStyle name="표준 4 3 7 3 2 3 3" xfId="42749"/>
    <cellStyle name="표준 4 3 7 3 2 4" xfId="12709"/>
    <cellStyle name="표준 4 3 7 3 2 4 2" xfId="29449"/>
    <cellStyle name="표준 4 3 7 3 2 4 3" xfId="46169"/>
    <cellStyle name="표준 4 3 7 3 2 5" xfId="16129"/>
    <cellStyle name="표준 4 3 7 3 2 5 2" xfId="32869"/>
    <cellStyle name="표준 4 3 7 3 2 5 3" xfId="49589"/>
    <cellStyle name="표준 4 3 7 3 2 6" xfId="19613"/>
    <cellStyle name="표준 4 3 7 3 2 7" xfId="35929"/>
    <cellStyle name="표준 4 3 7 3 3" xfId="4589"/>
    <cellStyle name="표준 4 3 7 3 3 2" xfId="21329"/>
    <cellStyle name="표준 4 3 7 3 3 3" xfId="38049"/>
    <cellStyle name="표준 4 3 7 3 4" xfId="8009"/>
    <cellStyle name="표준 4 3 7 3 4 2" xfId="24749"/>
    <cellStyle name="표준 4 3 7 3 4 3" xfId="41469"/>
    <cellStyle name="표준 4 3 7 3 5" xfId="11429"/>
    <cellStyle name="표준 4 3 7 3 5 2" xfId="28169"/>
    <cellStyle name="표준 4 3 7 3 5 3" xfId="44889"/>
    <cellStyle name="표준 4 3 7 3 6" xfId="14849"/>
    <cellStyle name="표준 4 3 7 3 6 2" xfId="31589"/>
    <cellStyle name="표준 4 3 7 3 6 3" xfId="48309"/>
    <cellStyle name="표준 4 3 7 3 7" xfId="18333"/>
    <cellStyle name="표준 4 3 7 3 8" xfId="34649"/>
    <cellStyle name="표준 4 3 7 4" xfId="1529"/>
    <cellStyle name="표준 4 3 7 4 2" xfId="2809"/>
    <cellStyle name="표준 4 3 7 4 2 2" xfId="6209"/>
    <cellStyle name="표준 4 3 7 4 2 2 2" xfId="22949"/>
    <cellStyle name="표준 4 3 7 4 2 2 3" xfId="39669"/>
    <cellStyle name="표준 4 3 7 4 2 3" xfId="9629"/>
    <cellStyle name="표준 4 3 7 4 2 3 2" xfId="26369"/>
    <cellStyle name="표준 4 3 7 4 2 3 3" xfId="43089"/>
    <cellStyle name="표준 4 3 7 4 2 4" xfId="13049"/>
    <cellStyle name="표준 4 3 7 4 2 4 2" xfId="29789"/>
    <cellStyle name="표준 4 3 7 4 2 4 3" xfId="46509"/>
    <cellStyle name="표준 4 3 7 4 2 5" xfId="16469"/>
    <cellStyle name="표준 4 3 7 4 2 5 2" xfId="33209"/>
    <cellStyle name="표준 4 3 7 4 2 5 3" xfId="49929"/>
    <cellStyle name="표준 4 3 7 4 2 6" xfId="19953"/>
    <cellStyle name="표준 4 3 7 4 2 7" xfId="36269"/>
    <cellStyle name="표준 4 3 7 4 3" xfId="4929"/>
    <cellStyle name="표준 4 3 7 4 3 2" xfId="21669"/>
    <cellStyle name="표준 4 3 7 4 3 3" xfId="38389"/>
    <cellStyle name="표준 4 3 7 4 4" xfId="8349"/>
    <cellStyle name="표준 4 3 7 4 4 2" xfId="25089"/>
    <cellStyle name="표준 4 3 7 4 4 3" xfId="41809"/>
    <cellStyle name="표준 4 3 7 4 5" xfId="11769"/>
    <cellStyle name="표준 4 3 7 4 5 2" xfId="28509"/>
    <cellStyle name="표준 4 3 7 4 5 3" xfId="45229"/>
    <cellStyle name="표준 4 3 7 4 6" xfId="15189"/>
    <cellStyle name="표준 4 3 7 4 6 2" xfId="31929"/>
    <cellStyle name="표준 4 3 7 4 6 3" xfId="48649"/>
    <cellStyle name="표준 4 3 7 4 7" xfId="18673"/>
    <cellStyle name="표준 4 3 7 4 8" xfId="34989"/>
    <cellStyle name="표준 4 3 7 5" xfId="1949"/>
    <cellStyle name="표준 4 3 7 5 2" xfId="5349"/>
    <cellStyle name="표준 4 3 7 5 2 2" xfId="22089"/>
    <cellStyle name="표준 4 3 7 5 2 3" xfId="38809"/>
    <cellStyle name="표준 4 3 7 5 3" xfId="8769"/>
    <cellStyle name="표준 4 3 7 5 3 2" xfId="25509"/>
    <cellStyle name="표준 4 3 7 5 3 3" xfId="42229"/>
    <cellStyle name="표준 4 3 7 5 4" xfId="12189"/>
    <cellStyle name="표준 4 3 7 5 4 2" xfId="28929"/>
    <cellStyle name="표준 4 3 7 5 4 3" xfId="45649"/>
    <cellStyle name="표준 4 3 7 5 5" xfId="15609"/>
    <cellStyle name="표준 4 3 7 5 5 2" xfId="32349"/>
    <cellStyle name="표준 4 3 7 5 5 3" xfId="49069"/>
    <cellStyle name="표준 4 3 7 5 6" xfId="19093"/>
    <cellStyle name="표준 4 3 7 5 7" xfId="35409"/>
    <cellStyle name="표준 4 3 7 6" xfId="3269"/>
    <cellStyle name="표준 4 3 7 6 2" xfId="6669"/>
    <cellStyle name="표준 4 3 7 6 2 2" xfId="23409"/>
    <cellStyle name="표준 4 3 7 6 2 3" xfId="40129"/>
    <cellStyle name="표준 4 3 7 6 3" xfId="10089"/>
    <cellStyle name="표준 4 3 7 6 3 2" xfId="26829"/>
    <cellStyle name="표준 4 3 7 6 3 3" xfId="43549"/>
    <cellStyle name="표준 4 3 7 6 4" xfId="13509"/>
    <cellStyle name="표준 4 3 7 6 4 2" xfId="30249"/>
    <cellStyle name="표준 4 3 7 6 4 3" xfId="46969"/>
    <cellStyle name="표준 4 3 7 6 5" xfId="16929"/>
    <cellStyle name="표준 4 3 7 6 5 2" xfId="33669"/>
    <cellStyle name="표준 4 3 7 6 5 3" xfId="50389"/>
    <cellStyle name="표준 4 3 7 6 6" xfId="20413"/>
    <cellStyle name="표준 4 3 7 6 7" xfId="36729"/>
    <cellStyle name="표준 4 3 7 7" xfId="4089"/>
    <cellStyle name="표준 4 3 7 7 2" xfId="7509"/>
    <cellStyle name="표준 4 3 7 7 2 2" xfId="24249"/>
    <cellStyle name="표준 4 3 7 7 2 3" xfId="40969"/>
    <cellStyle name="표준 4 3 7 7 3" xfId="10929"/>
    <cellStyle name="표준 4 3 7 7 3 2" xfId="27669"/>
    <cellStyle name="표준 4 3 7 7 3 3" xfId="44389"/>
    <cellStyle name="표준 4 3 7 7 4" xfId="14349"/>
    <cellStyle name="표준 4 3 7 7 4 2" xfId="31089"/>
    <cellStyle name="표준 4 3 7 7 4 3" xfId="47809"/>
    <cellStyle name="표준 4 3 7 7 5" xfId="17833"/>
    <cellStyle name="표준 4 3 7 7 6" xfId="37549"/>
    <cellStyle name="표준 4 3 7 8" xfId="3689"/>
    <cellStyle name="표준 4 3 7 8 2" xfId="20829"/>
    <cellStyle name="표준 4 3 7 8 3" xfId="37149"/>
    <cellStyle name="표준 4 3 7 9" xfId="7089"/>
    <cellStyle name="표준 4 3 7 9 2" xfId="23829"/>
    <cellStyle name="표준 4 3 7 9 3" xfId="40549"/>
    <cellStyle name="표준 4 3 8" xfId="702"/>
    <cellStyle name="표준 4 3 8 10" xfId="10549"/>
    <cellStyle name="표준 4 3 8 10 2" xfId="27289"/>
    <cellStyle name="표준 4 3 8 10 3" xfId="44009"/>
    <cellStyle name="표준 4 3 8 11" xfId="13969"/>
    <cellStyle name="표준 4 3 8 11 2" xfId="30709"/>
    <cellStyle name="표준 4 3 8 11 3" xfId="47429"/>
    <cellStyle name="표준 4 3 8 12" xfId="17453"/>
    <cellStyle name="표준 4 3 8 13" xfId="34189"/>
    <cellStyle name="표준 4 3 8 2" xfId="922"/>
    <cellStyle name="표준 4 3 8 2 10" xfId="14189"/>
    <cellStyle name="표준 4 3 8 2 10 2" xfId="30929"/>
    <cellStyle name="표준 4 3 8 2 10 3" xfId="47649"/>
    <cellStyle name="표준 4 3 8 2 11" xfId="17673"/>
    <cellStyle name="표준 4 3 8 2 12" xfId="34409"/>
    <cellStyle name="표준 4 3 8 2 2" xfId="1389"/>
    <cellStyle name="표준 4 3 8 2 2 2" xfId="2669"/>
    <cellStyle name="표준 4 3 8 2 2 2 2" xfId="6069"/>
    <cellStyle name="표준 4 3 8 2 2 2 2 2" xfId="22809"/>
    <cellStyle name="표준 4 3 8 2 2 2 2 3" xfId="39529"/>
    <cellStyle name="표준 4 3 8 2 2 2 3" xfId="9489"/>
    <cellStyle name="표준 4 3 8 2 2 2 3 2" xfId="26229"/>
    <cellStyle name="표준 4 3 8 2 2 2 3 3" xfId="42949"/>
    <cellStyle name="표준 4 3 8 2 2 2 4" xfId="12909"/>
    <cellStyle name="표준 4 3 8 2 2 2 4 2" xfId="29649"/>
    <cellStyle name="표준 4 3 8 2 2 2 4 3" xfId="46369"/>
    <cellStyle name="표준 4 3 8 2 2 2 5" xfId="16329"/>
    <cellStyle name="표준 4 3 8 2 2 2 5 2" xfId="33069"/>
    <cellStyle name="표준 4 3 8 2 2 2 5 3" xfId="49789"/>
    <cellStyle name="표준 4 3 8 2 2 2 6" xfId="19813"/>
    <cellStyle name="표준 4 3 8 2 2 2 7" xfId="36129"/>
    <cellStyle name="표준 4 3 8 2 2 3" xfId="4789"/>
    <cellStyle name="표준 4 3 8 2 2 3 2" xfId="21529"/>
    <cellStyle name="표준 4 3 8 2 2 3 3" xfId="38249"/>
    <cellStyle name="표준 4 3 8 2 2 4" xfId="8209"/>
    <cellStyle name="표준 4 3 8 2 2 4 2" xfId="24949"/>
    <cellStyle name="표준 4 3 8 2 2 4 3" xfId="41669"/>
    <cellStyle name="표준 4 3 8 2 2 5" xfId="11629"/>
    <cellStyle name="표준 4 3 8 2 2 5 2" xfId="28369"/>
    <cellStyle name="표준 4 3 8 2 2 5 3" xfId="45089"/>
    <cellStyle name="표준 4 3 8 2 2 6" xfId="15049"/>
    <cellStyle name="표준 4 3 8 2 2 6 2" xfId="31789"/>
    <cellStyle name="표준 4 3 8 2 2 6 3" xfId="48509"/>
    <cellStyle name="표준 4 3 8 2 2 7" xfId="18533"/>
    <cellStyle name="표준 4 3 8 2 2 8" xfId="34849"/>
    <cellStyle name="표준 4 3 8 2 3" xfId="1789"/>
    <cellStyle name="표준 4 3 8 2 3 2" xfId="3069"/>
    <cellStyle name="표준 4 3 8 2 3 2 2" xfId="6469"/>
    <cellStyle name="표준 4 3 8 2 3 2 2 2" xfId="23209"/>
    <cellStyle name="표준 4 3 8 2 3 2 2 3" xfId="39929"/>
    <cellStyle name="표준 4 3 8 2 3 2 3" xfId="9889"/>
    <cellStyle name="표준 4 3 8 2 3 2 3 2" xfId="26629"/>
    <cellStyle name="표준 4 3 8 2 3 2 3 3" xfId="43349"/>
    <cellStyle name="표준 4 3 8 2 3 2 4" xfId="13309"/>
    <cellStyle name="표준 4 3 8 2 3 2 4 2" xfId="30049"/>
    <cellStyle name="표준 4 3 8 2 3 2 4 3" xfId="46769"/>
    <cellStyle name="표준 4 3 8 2 3 2 5" xfId="16729"/>
    <cellStyle name="표준 4 3 8 2 3 2 5 2" xfId="33469"/>
    <cellStyle name="표준 4 3 8 2 3 2 5 3" xfId="50189"/>
    <cellStyle name="표준 4 3 8 2 3 2 6" xfId="20213"/>
    <cellStyle name="표준 4 3 8 2 3 2 7" xfId="36529"/>
    <cellStyle name="표준 4 3 8 2 3 3" xfId="5189"/>
    <cellStyle name="표준 4 3 8 2 3 3 2" xfId="21929"/>
    <cellStyle name="표준 4 3 8 2 3 3 3" xfId="38649"/>
    <cellStyle name="표준 4 3 8 2 3 4" xfId="8609"/>
    <cellStyle name="표준 4 3 8 2 3 4 2" xfId="25349"/>
    <cellStyle name="표준 4 3 8 2 3 4 3" xfId="42069"/>
    <cellStyle name="표준 4 3 8 2 3 5" xfId="12029"/>
    <cellStyle name="표준 4 3 8 2 3 5 2" xfId="28769"/>
    <cellStyle name="표준 4 3 8 2 3 5 3" xfId="45489"/>
    <cellStyle name="표준 4 3 8 2 3 6" xfId="15449"/>
    <cellStyle name="표준 4 3 8 2 3 6 2" xfId="32189"/>
    <cellStyle name="표준 4 3 8 2 3 6 3" xfId="48909"/>
    <cellStyle name="표준 4 3 8 2 3 7" xfId="18933"/>
    <cellStyle name="표준 4 3 8 2 3 8" xfId="35249"/>
    <cellStyle name="표준 4 3 8 2 4" xfId="2209"/>
    <cellStyle name="표준 4 3 8 2 4 2" xfId="5609"/>
    <cellStyle name="표준 4 3 8 2 4 2 2" xfId="22349"/>
    <cellStyle name="표준 4 3 8 2 4 2 3" xfId="39069"/>
    <cellStyle name="표준 4 3 8 2 4 3" xfId="9029"/>
    <cellStyle name="표준 4 3 8 2 4 3 2" xfId="25769"/>
    <cellStyle name="표준 4 3 8 2 4 3 3" xfId="42489"/>
    <cellStyle name="표준 4 3 8 2 4 4" xfId="12449"/>
    <cellStyle name="표준 4 3 8 2 4 4 2" xfId="29189"/>
    <cellStyle name="표준 4 3 8 2 4 4 3" xfId="45909"/>
    <cellStyle name="표준 4 3 8 2 4 5" xfId="15869"/>
    <cellStyle name="표준 4 3 8 2 4 5 2" xfId="32609"/>
    <cellStyle name="표준 4 3 8 2 4 5 3" xfId="49329"/>
    <cellStyle name="표준 4 3 8 2 4 6" xfId="19353"/>
    <cellStyle name="표준 4 3 8 2 4 7" xfId="35669"/>
    <cellStyle name="표준 4 3 8 2 5" xfId="3529"/>
    <cellStyle name="표준 4 3 8 2 5 2" xfId="6929"/>
    <cellStyle name="표준 4 3 8 2 5 2 2" xfId="23669"/>
    <cellStyle name="표준 4 3 8 2 5 2 3" xfId="40389"/>
    <cellStyle name="표준 4 3 8 2 5 3" xfId="10349"/>
    <cellStyle name="표준 4 3 8 2 5 3 2" xfId="27089"/>
    <cellStyle name="표준 4 3 8 2 5 3 3" xfId="43809"/>
    <cellStyle name="표준 4 3 8 2 5 4" xfId="13769"/>
    <cellStyle name="표준 4 3 8 2 5 4 2" xfId="30509"/>
    <cellStyle name="표준 4 3 8 2 5 4 3" xfId="47229"/>
    <cellStyle name="표준 4 3 8 2 5 5" xfId="17189"/>
    <cellStyle name="표준 4 3 8 2 5 5 2" xfId="33929"/>
    <cellStyle name="표준 4 3 8 2 5 5 3" xfId="50649"/>
    <cellStyle name="표준 4 3 8 2 5 6" xfId="20673"/>
    <cellStyle name="표준 4 3 8 2 5 7" xfId="36989"/>
    <cellStyle name="표준 4 3 8 2 6" xfId="4349"/>
    <cellStyle name="표준 4 3 8 2 6 2" xfId="7769"/>
    <cellStyle name="표준 4 3 8 2 6 2 2" xfId="24509"/>
    <cellStyle name="표준 4 3 8 2 6 2 3" xfId="41229"/>
    <cellStyle name="표준 4 3 8 2 6 3" xfId="11189"/>
    <cellStyle name="표준 4 3 8 2 6 3 2" xfId="27929"/>
    <cellStyle name="표준 4 3 8 2 6 3 3" xfId="44649"/>
    <cellStyle name="표준 4 3 8 2 6 4" xfId="14609"/>
    <cellStyle name="표준 4 3 8 2 6 4 2" xfId="31349"/>
    <cellStyle name="표준 4 3 8 2 6 4 3" xfId="48069"/>
    <cellStyle name="표준 4 3 8 2 6 5" xfId="18093"/>
    <cellStyle name="표준 4 3 8 2 6 6" xfId="37809"/>
    <cellStyle name="표준 4 3 8 2 7" xfId="3949"/>
    <cellStyle name="표준 4 3 8 2 7 2" xfId="21089"/>
    <cellStyle name="표준 4 3 8 2 7 3" xfId="37409"/>
    <cellStyle name="표준 4 3 8 2 8" xfId="7349"/>
    <cellStyle name="표준 4 3 8 2 8 2" xfId="24089"/>
    <cellStyle name="표준 4 3 8 2 8 3" xfId="40809"/>
    <cellStyle name="표준 4 3 8 2 9" xfId="10769"/>
    <cellStyle name="표준 4 3 8 2 9 2" xfId="27509"/>
    <cellStyle name="표준 4 3 8 2 9 3" xfId="44229"/>
    <cellStyle name="표준 4 3 8 3" xfId="1229"/>
    <cellStyle name="표준 4 3 8 3 2" xfId="2509"/>
    <cellStyle name="표준 4 3 8 3 2 2" xfId="5909"/>
    <cellStyle name="표준 4 3 8 3 2 2 2" xfId="22649"/>
    <cellStyle name="표준 4 3 8 3 2 2 3" xfId="39369"/>
    <cellStyle name="표준 4 3 8 3 2 3" xfId="9329"/>
    <cellStyle name="표준 4 3 8 3 2 3 2" xfId="26069"/>
    <cellStyle name="표준 4 3 8 3 2 3 3" xfId="42789"/>
    <cellStyle name="표준 4 3 8 3 2 4" xfId="12749"/>
    <cellStyle name="표준 4 3 8 3 2 4 2" xfId="29489"/>
    <cellStyle name="표준 4 3 8 3 2 4 3" xfId="46209"/>
    <cellStyle name="표준 4 3 8 3 2 5" xfId="16169"/>
    <cellStyle name="표준 4 3 8 3 2 5 2" xfId="32909"/>
    <cellStyle name="표준 4 3 8 3 2 5 3" xfId="49629"/>
    <cellStyle name="표준 4 3 8 3 2 6" xfId="19653"/>
    <cellStyle name="표준 4 3 8 3 2 7" xfId="35969"/>
    <cellStyle name="표준 4 3 8 3 3" xfId="4629"/>
    <cellStyle name="표준 4 3 8 3 3 2" xfId="21369"/>
    <cellStyle name="표준 4 3 8 3 3 3" xfId="38089"/>
    <cellStyle name="표준 4 3 8 3 4" xfId="8049"/>
    <cellStyle name="표준 4 3 8 3 4 2" xfId="24789"/>
    <cellStyle name="표준 4 3 8 3 4 3" xfId="41509"/>
    <cellStyle name="표준 4 3 8 3 5" xfId="11469"/>
    <cellStyle name="표준 4 3 8 3 5 2" xfId="28209"/>
    <cellStyle name="표준 4 3 8 3 5 3" xfId="44929"/>
    <cellStyle name="표준 4 3 8 3 6" xfId="14889"/>
    <cellStyle name="표준 4 3 8 3 6 2" xfId="31629"/>
    <cellStyle name="표준 4 3 8 3 6 3" xfId="48349"/>
    <cellStyle name="표준 4 3 8 3 7" xfId="18373"/>
    <cellStyle name="표준 4 3 8 3 8" xfId="34689"/>
    <cellStyle name="표준 4 3 8 4" xfId="1569"/>
    <cellStyle name="표준 4 3 8 4 2" xfId="2849"/>
    <cellStyle name="표준 4 3 8 4 2 2" xfId="6249"/>
    <cellStyle name="표준 4 3 8 4 2 2 2" xfId="22989"/>
    <cellStyle name="표준 4 3 8 4 2 2 3" xfId="39709"/>
    <cellStyle name="표준 4 3 8 4 2 3" xfId="9669"/>
    <cellStyle name="표준 4 3 8 4 2 3 2" xfId="26409"/>
    <cellStyle name="표준 4 3 8 4 2 3 3" xfId="43129"/>
    <cellStyle name="표준 4 3 8 4 2 4" xfId="13089"/>
    <cellStyle name="표준 4 3 8 4 2 4 2" xfId="29829"/>
    <cellStyle name="표준 4 3 8 4 2 4 3" xfId="46549"/>
    <cellStyle name="표준 4 3 8 4 2 5" xfId="16509"/>
    <cellStyle name="표준 4 3 8 4 2 5 2" xfId="33249"/>
    <cellStyle name="표준 4 3 8 4 2 5 3" xfId="49969"/>
    <cellStyle name="표준 4 3 8 4 2 6" xfId="19993"/>
    <cellStyle name="표준 4 3 8 4 2 7" xfId="36309"/>
    <cellStyle name="표준 4 3 8 4 3" xfId="4969"/>
    <cellStyle name="표준 4 3 8 4 3 2" xfId="21709"/>
    <cellStyle name="표준 4 3 8 4 3 3" xfId="38429"/>
    <cellStyle name="표준 4 3 8 4 4" xfId="8389"/>
    <cellStyle name="표준 4 3 8 4 4 2" xfId="25129"/>
    <cellStyle name="표준 4 3 8 4 4 3" xfId="41849"/>
    <cellStyle name="표준 4 3 8 4 5" xfId="11809"/>
    <cellStyle name="표준 4 3 8 4 5 2" xfId="28549"/>
    <cellStyle name="표준 4 3 8 4 5 3" xfId="45269"/>
    <cellStyle name="표준 4 3 8 4 6" xfId="15229"/>
    <cellStyle name="표준 4 3 8 4 6 2" xfId="31969"/>
    <cellStyle name="표준 4 3 8 4 6 3" xfId="48689"/>
    <cellStyle name="표준 4 3 8 4 7" xfId="18713"/>
    <cellStyle name="표준 4 3 8 4 8" xfId="35029"/>
    <cellStyle name="표준 4 3 8 5" xfId="1989"/>
    <cellStyle name="표준 4 3 8 5 2" xfId="5389"/>
    <cellStyle name="표준 4 3 8 5 2 2" xfId="22129"/>
    <cellStyle name="표준 4 3 8 5 2 3" xfId="38849"/>
    <cellStyle name="표준 4 3 8 5 3" xfId="8809"/>
    <cellStyle name="표준 4 3 8 5 3 2" xfId="25549"/>
    <cellStyle name="표준 4 3 8 5 3 3" xfId="42269"/>
    <cellStyle name="표준 4 3 8 5 4" xfId="12229"/>
    <cellStyle name="표준 4 3 8 5 4 2" xfId="28969"/>
    <cellStyle name="표준 4 3 8 5 4 3" xfId="45689"/>
    <cellStyle name="표준 4 3 8 5 5" xfId="15649"/>
    <cellStyle name="표준 4 3 8 5 5 2" xfId="32389"/>
    <cellStyle name="표준 4 3 8 5 5 3" xfId="49109"/>
    <cellStyle name="표준 4 3 8 5 6" xfId="19133"/>
    <cellStyle name="표준 4 3 8 5 7" xfId="35449"/>
    <cellStyle name="표준 4 3 8 6" xfId="3309"/>
    <cellStyle name="표준 4 3 8 6 2" xfId="6709"/>
    <cellStyle name="표준 4 3 8 6 2 2" xfId="23449"/>
    <cellStyle name="표준 4 3 8 6 2 3" xfId="40169"/>
    <cellStyle name="표준 4 3 8 6 3" xfId="10129"/>
    <cellStyle name="표준 4 3 8 6 3 2" xfId="26869"/>
    <cellStyle name="표준 4 3 8 6 3 3" xfId="43589"/>
    <cellStyle name="표준 4 3 8 6 4" xfId="13549"/>
    <cellStyle name="표준 4 3 8 6 4 2" xfId="30289"/>
    <cellStyle name="표준 4 3 8 6 4 3" xfId="47009"/>
    <cellStyle name="표준 4 3 8 6 5" xfId="16969"/>
    <cellStyle name="표준 4 3 8 6 5 2" xfId="33709"/>
    <cellStyle name="표준 4 3 8 6 5 3" xfId="50429"/>
    <cellStyle name="표준 4 3 8 6 6" xfId="20453"/>
    <cellStyle name="표준 4 3 8 6 7" xfId="36769"/>
    <cellStyle name="표준 4 3 8 7" xfId="4129"/>
    <cellStyle name="표준 4 3 8 7 2" xfId="7549"/>
    <cellStyle name="표준 4 3 8 7 2 2" xfId="24289"/>
    <cellStyle name="표준 4 3 8 7 2 3" xfId="41009"/>
    <cellStyle name="표준 4 3 8 7 3" xfId="10969"/>
    <cellStyle name="표준 4 3 8 7 3 2" xfId="27709"/>
    <cellStyle name="표준 4 3 8 7 3 3" xfId="44429"/>
    <cellStyle name="표준 4 3 8 7 4" xfId="14389"/>
    <cellStyle name="표준 4 3 8 7 4 2" xfId="31129"/>
    <cellStyle name="표준 4 3 8 7 4 3" xfId="47849"/>
    <cellStyle name="표준 4 3 8 7 5" xfId="17873"/>
    <cellStyle name="표준 4 3 8 7 6" xfId="37589"/>
    <cellStyle name="표준 4 3 8 8" xfId="3729"/>
    <cellStyle name="표준 4 3 8 8 2" xfId="20869"/>
    <cellStyle name="표준 4 3 8 8 3" xfId="37189"/>
    <cellStyle name="표준 4 3 8 9" xfId="7129"/>
    <cellStyle name="표준 4 3 8 9 2" xfId="23869"/>
    <cellStyle name="표준 4 3 8 9 3" xfId="40589"/>
    <cellStyle name="표준 4 3 9" xfId="742"/>
    <cellStyle name="표준 4 3 9 10" xfId="14009"/>
    <cellStyle name="표준 4 3 9 10 2" xfId="30749"/>
    <cellStyle name="표준 4 3 9 10 3" xfId="47469"/>
    <cellStyle name="표준 4 3 9 11" xfId="17493"/>
    <cellStyle name="표준 4 3 9 12" xfId="34229"/>
    <cellStyle name="표준 4 3 9 2" xfId="1269"/>
    <cellStyle name="표준 4 3 9 2 2" xfId="2549"/>
    <cellStyle name="표준 4 3 9 2 2 2" xfId="5949"/>
    <cellStyle name="표준 4 3 9 2 2 2 2" xfId="22689"/>
    <cellStyle name="표준 4 3 9 2 2 2 3" xfId="39409"/>
    <cellStyle name="표준 4 3 9 2 2 3" xfId="9369"/>
    <cellStyle name="표준 4 3 9 2 2 3 2" xfId="26109"/>
    <cellStyle name="표준 4 3 9 2 2 3 3" xfId="42829"/>
    <cellStyle name="표준 4 3 9 2 2 4" xfId="12789"/>
    <cellStyle name="표준 4 3 9 2 2 4 2" xfId="29529"/>
    <cellStyle name="표준 4 3 9 2 2 4 3" xfId="46249"/>
    <cellStyle name="표준 4 3 9 2 2 5" xfId="16209"/>
    <cellStyle name="표준 4 3 9 2 2 5 2" xfId="32949"/>
    <cellStyle name="표준 4 3 9 2 2 5 3" xfId="49669"/>
    <cellStyle name="표준 4 3 9 2 2 6" xfId="19693"/>
    <cellStyle name="표준 4 3 9 2 2 7" xfId="36009"/>
    <cellStyle name="표준 4 3 9 2 3" xfId="4669"/>
    <cellStyle name="표준 4 3 9 2 3 2" xfId="21409"/>
    <cellStyle name="표준 4 3 9 2 3 3" xfId="38129"/>
    <cellStyle name="표준 4 3 9 2 4" xfId="8089"/>
    <cellStyle name="표준 4 3 9 2 4 2" xfId="24829"/>
    <cellStyle name="표준 4 3 9 2 4 3" xfId="41549"/>
    <cellStyle name="표준 4 3 9 2 5" xfId="11509"/>
    <cellStyle name="표준 4 3 9 2 5 2" xfId="28249"/>
    <cellStyle name="표준 4 3 9 2 5 3" xfId="44969"/>
    <cellStyle name="표준 4 3 9 2 6" xfId="14929"/>
    <cellStyle name="표준 4 3 9 2 6 2" xfId="31669"/>
    <cellStyle name="표준 4 3 9 2 6 3" xfId="48389"/>
    <cellStyle name="표준 4 3 9 2 7" xfId="18413"/>
    <cellStyle name="표준 4 3 9 2 8" xfId="34729"/>
    <cellStyle name="표준 4 3 9 3" xfId="1609"/>
    <cellStyle name="표준 4 3 9 3 2" xfId="2889"/>
    <cellStyle name="표준 4 3 9 3 2 2" xfId="6289"/>
    <cellStyle name="표준 4 3 9 3 2 2 2" xfId="23029"/>
    <cellStyle name="표준 4 3 9 3 2 2 3" xfId="39749"/>
    <cellStyle name="표준 4 3 9 3 2 3" xfId="9709"/>
    <cellStyle name="표준 4 3 9 3 2 3 2" xfId="26449"/>
    <cellStyle name="표준 4 3 9 3 2 3 3" xfId="43169"/>
    <cellStyle name="표준 4 3 9 3 2 4" xfId="13129"/>
    <cellStyle name="표준 4 3 9 3 2 4 2" xfId="29869"/>
    <cellStyle name="표준 4 3 9 3 2 4 3" xfId="46589"/>
    <cellStyle name="표준 4 3 9 3 2 5" xfId="16549"/>
    <cellStyle name="표준 4 3 9 3 2 5 2" xfId="33289"/>
    <cellStyle name="표준 4 3 9 3 2 5 3" xfId="50009"/>
    <cellStyle name="표준 4 3 9 3 2 6" xfId="20033"/>
    <cellStyle name="표준 4 3 9 3 2 7" xfId="36349"/>
    <cellStyle name="표준 4 3 9 3 3" xfId="5009"/>
    <cellStyle name="표준 4 3 9 3 3 2" xfId="21749"/>
    <cellStyle name="표준 4 3 9 3 3 3" xfId="38469"/>
    <cellStyle name="표준 4 3 9 3 4" xfId="8429"/>
    <cellStyle name="표준 4 3 9 3 4 2" xfId="25169"/>
    <cellStyle name="표준 4 3 9 3 4 3" xfId="41889"/>
    <cellStyle name="표준 4 3 9 3 5" xfId="11849"/>
    <cellStyle name="표준 4 3 9 3 5 2" xfId="28589"/>
    <cellStyle name="표준 4 3 9 3 5 3" xfId="45309"/>
    <cellStyle name="표준 4 3 9 3 6" xfId="15269"/>
    <cellStyle name="표준 4 3 9 3 6 2" xfId="32009"/>
    <cellStyle name="표준 4 3 9 3 6 3" xfId="48729"/>
    <cellStyle name="표준 4 3 9 3 7" xfId="18753"/>
    <cellStyle name="표준 4 3 9 3 8" xfId="35069"/>
    <cellStyle name="표준 4 3 9 4" xfId="2029"/>
    <cellStyle name="표준 4 3 9 4 2" xfId="5429"/>
    <cellStyle name="표준 4 3 9 4 2 2" xfId="22169"/>
    <cellStyle name="표준 4 3 9 4 2 3" xfId="38889"/>
    <cellStyle name="표준 4 3 9 4 3" xfId="8849"/>
    <cellStyle name="표준 4 3 9 4 3 2" xfId="25589"/>
    <cellStyle name="표준 4 3 9 4 3 3" xfId="42309"/>
    <cellStyle name="표준 4 3 9 4 4" xfId="12269"/>
    <cellStyle name="표준 4 3 9 4 4 2" xfId="29009"/>
    <cellStyle name="표준 4 3 9 4 4 3" xfId="45729"/>
    <cellStyle name="표준 4 3 9 4 5" xfId="15689"/>
    <cellStyle name="표준 4 3 9 4 5 2" xfId="32429"/>
    <cellStyle name="표준 4 3 9 4 5 3" xfId="49149"/>
    <cellStyle name="표준 4 3 9 4 6" xfId="19173"/>
    <cellStyle name="표준 4 3 9 4 7" xfId="35489"/>
    <cellStyle name="표준 4 3 9 5" xfId="3349"/>
    <cellStyle name="표준 4 3 9 5 2" xfId="6749"/>
    <cellStyle name="표준 4 3 9 5 2 2" xfId="23489"/>
    <cellStyle name="표준 4 3 9 5 2 3" xfId="40209"/>
    <cellStyle name="표준 4 3 9 5 3" xfId="10169"/>
    <cellStyle name="표준 4 3 9 5 3 2" xfId="26909"/>
    <cellStyle name="표준 4 3 9 5 3 3" xfId="43629"/>
    <cellStyle name="표준 4 3 9 5 4" xfId="13589"/>
    <cellStyle name="표준 4 3 9 5 4 2" xfId="30329"/>
    <cellStyle name="표준 4 3 9 5 4 3" xfId="47049"/>
    <cellStyle name="표준 4 3 9 5 5" xfId="17009"/>
    <cellStyle name="표준 4 3 9 5 5 2" xfId="33749"/>
    <cellStyle name="표준 4 3 9 5 5 3" xfId="50469"/>
    <cellStyle name="표준 4 3 9 5 6" xfId="20493"/>
    <cellStyle name="표준 4 3 9 5 7" xfId="36809"/>
    <cellStyle name="표준 4 3 9 6" xfId="4169"/>
    <cellStyle name="표준 4 3 9 6 2" xfId="7589"/>
    <cellStyle name="표준 4 3 9 6 2 2" xfId="24329"/>
    <cellStyle name="표준 4 3 9 6 2 3" xfId="41049"/>
    <cellStyle name="표준 4 3 9 6 3" xfId="11009"/>
    <cellStyle name="표준 4 3 9 6 3 2" xfId="27749"/>
    <cellStyle name="표준 4 3 9 6 3 3" xfId="44469"/>
    <cellStyle name="표준 4 3 9 6 4" xfId="14429"/>
    <cellStyle name="표준 4 3 9 6 4 2" xfId="31169"/>
    <cellStyle name="표준 4 3 9 6 4 3" xfId="47889"/>
    <cellStyle name="표준 4 3 9 6 5" xfId="17913"/>
    <cellStyle name="표준 4 3 9 6 6" xfId="37629"/>
    <cellStyle name="표준 4 3 9 7" xfId="3769"/>
    <cellStyle name="표준 4 3 9 7 2" xfId="20909"/>
    <cellStyle name="표준 4 3 9 7 3" xfId="37229"/>
    <cellStyle name="표준 4 3 9 8" xfId="7169"/>
    <cellStyle name="표준 4 3 9 8 2" xfId="23909"/>
    <cellStyle name="표준 4 3 9 8 3" xfId="40629"/>
    <cellStyle name="표준 4 3 9 9" xfId="10589"/>
    <cellStyle name="표준 4 3 9 9 2" xfId="27329"/>
    <cellStyle name="표준 4 3 9 9 3" xfId="44049"/>
    <cellStyle name="표준 4 4" xfId="567"/>
    <cellStyle name="표준 4 5" xfId="572"/>
    <cellStyle name="표준 4 5 10" xfId="3179"/>
    <cellStyle name="표준 4 5 10 2" xfId="6579"/>
    <cellStyle name="표준 4 5 10 2 2" xfId="23319"/>
    <cellStyle name="표준 4 5 10 2 3" xfId="40039"/>
    <cellStyle name="표준 4 5 10 3" xfId="9999"/>
    <cellStyle name="표준 4 5 10 3 2" xfId="26739"/>
    <cellStyle name="표준 4 5 10 3 3" xfId="43459"/>
    <cellStyle name="표준 4 5 10 4" xfId="13419"/>
    <cellStyle name="표준 4 5 10 4 2" xfId="30159"/>
    <cellStyle name="표준 4 5 10 4 3" xfId="46879"/>
    <cellStyle name="표준 4 5 10 5" xfId="16839"/>
    <cellStyle name="표준 4 5 10 5 2" xfId="33579"/>
    <cellStyle name="표준 4 5 10 5 3" xfId="50299"/>
    <cellStyle name="표준 4 5 10 6" xfId="20323"/>
    <cellStyle name="표준 4 5 10 7" xfId="36639"/>
    <cellStyle name="표준 4 5 11" xfId="3999"/>
    <cellStyle name="표준 4 5 11 2" xfId="7419"/>
    <cellStyle name="표준 4 5 11 2 2" xfId="24159"/>
    <cellStyle name="표준 4 5 11 2 3" xfId="40879"/>
    <cellStyle name="표준 4 5 11 3" xfId="10839"/>
    <cellStyle name="표준 4 5 11 3 2" xfId="27579"/>
    <cellStyle name="표준 4 5 11 3 3" xfId="44299"/>
    <cellStyle name="표준 4 5 11 4" xfId="14259"/>
    <cellStyle name="표준 4 5 11 4 2" xfId="30999"/>
    <cellStyle name="표준 4 5 11 4 3" xfId="47719"/>
    <cellStyle name="표준 4 5 11 5" xfId="17743"/>
    <cellStyle name="표준 4 5 11 6" xfId="37459"/>
    <cellStyle name="표준 4 5 12" xfId="3602"/>
    <cellStyle name="표준 4 5 12 2" xfId="20742"/>
    <cellStyle name="표준 4 5 12 3" xfId="37062"/>
    <cellStyle name="표준 4 5 13" xfId="6999"/>
    <cellStyle name="표준 4 5 13 2" xfId="23739"/>
    <cellStyle name="표준 4 5 13 3" xfId="40459"/>
    <cellStyle name="표준 4 5 14" xfId="10419"/>
    <cellStyle name="표준 4 5 14 2" xfId="27159"/>
    <cellStyle name="표준 4 5 14 3" xfId="43879"/>
    <cellStyle name="표준 4 5 15" xfId="13845"/>
    <cellStyle name="표준 4 5 15 2" xfId="30585"/>
    <cellStyle name="표준 4 5 15 3" xfId="47305"/>
    <cellStyle name="표준 4 5 16" xfId="17279"/>
    <cellStyle name="표준 4 5 16 2" xfId="34019"/>
    <cellStyle name="표준 4 5 17" xfId="17323"/>
    <cellStyle name="표준 4 5 18" xfId="34059"/>
    <cellStyle name="표준 4 5 2" xfId="672"/>
    <cellStyle name="표준 4 5 2 10" xfId="10519"/>
    <cellStyle name="표준 4 5 2 10 2" xfId="27259"/>
    <cellStyle name="표준 4 5 2 10 3" xfId="43979"/>
    <cellStyle name="표준 4 5 2 11" xfId="13939"/>
    <cellStyle name="표준 4 5 2 11 2" xfId="30679"/>
    <cellStyle name="표준 4 5 2 11 3" xfId="47399"/>
    <cellStyle name="표준 4 5 2 12" xfId="17423"/>
    <cellStyle name="표준 4 5 2 13" xfId="34159"/>
    <cellStyle name="표준 4 5 2 2" xfId="892"/>
    <cellStyle name="표준 4 5 2 2 10" xfId="14159"/>
    <cellStyle name="표준 4 5 2 2 10 2" xfId="30899"/>
    <cellStyle name="표준 4 5 2 2 10 3" xfId="47619"/>
    <cellStyle name="표준 4 5 2 2 11" xfId="17643"/>
    <cellStyle name="표준 4 5 2 2 12" xfId="34379"/>
    <cellStyle name="표준 4 5 2 2 2" xfId="1359"/>
    <cellStyle name="표준 4 5 2 2 2 2" xfId="2639"/>
    <cellStyle name="표준 4 5 2 2 2 2 2" xfId="6039"/>
    <cellStyle name="표준 4 5 2 2 2 2 2 2" xfId="22779"/>
    <cellStyle name="표준 4 5 2 2 2 2 2 3" xfId="39499"/>
    <cellStyle name="표준 4 5 2 2 2 2 3" xfId="9459"/>
    <cellStyle name="표준 4 5 2 2 2 2 3 2" xfId="26199"/>
    <cellStyle name="표준 4 5 2 2 2 2 3 3" xfId="42919"/>
    <cellStyle name="표준 4 5 2 2 2 2 4" xfId="12879"/>
    <cellStyle name="표준 4 5 2 2 2 2 4 2" xfId="29619"/>
    <cellStyle name="표준 4 5 2 2 2 2 4 3" xfId="46339"/>
    <cellStyle name="표준 4 5 2 2 2 2 5" xfId="16299"/>
    <cellStyle name="표준 4 5 2 2 2 2 5 2" xfId="33039"/>
    <cellStyle name="표준 4 5 2 2 2 2 5 3" xfId="49759"/>
    <cellStyle name="표준 4 5 2 2 2 2 6" xfId="19783"/>
    <cellStyle name="표준 4 5 2 2 2 2 7" xfId="36099"/>
    <cellStyle name="표준 4 5 2 2 2 3" xfId="4759"/>
    <cellStyle name="표준 4 5 2 2 2 3 2" xfId="21499"/>
    <cellStyle name="표준 4 5 2 2 2 3 3" xfId="38219"/>
    <cellStyle name="표준 4 5 2 2 2 4" xfId="8179"/>
    <cellStyle name="표준 4 5 2 2 2 4 2" xfId="24919"/>
    <cellStyle name="표준 4 5 2 2 2 4 3" xfId="41639"/>
    <cellStyle name="표준 4 5 2 2 2 5" xfId="11599"/>
    <cellStyle name="표준 4 5 2 2 2 5 2" xfId="28339"/>
    <cellStyle name="표준 4 5 2 2 2 5 3" xfId="45059"/>
    <cellStyle name="표준 4 5 2 2 2 6" xfId="15019"/>
    <cellStyle name="표준 4 5 2 2 2 6 2" xfId="31759"/>
    <cellStyle name="표준 4 5 2 2 2 6 3" xfId="48479"/>
    <cellStyle name="표준 4 5 2 2 2 7" xfId="18503"/>
    <cellStyle name="표준 4 5 2 2 2 8" xfId="34819"/>
    <cellStyle name="표준 4 5 2 2 3" xfId="1759"/>
    <cellStyle name="표준 4 5 2 2 3 2" xfId="3039"/>
    <cellStyle name="표준 4 5 2 2 3 2 2" xfId="6439"/>
    <cellStyle name="표준 4 5 2 2 3 2 2 2" xfId="23179"/>
    <cellStyle name="표준 4 5 2 2 3 2 2 3" xfId="39899"/>
    <cellStyle name="표준 4 5 2 2 3 2 3" xfId="9859"/>
    <cellStyle name="표준 4 5 2 2 3 2 3 2" xfId="26599"/>
    <cellStyle name="표준 4 5 2 2 3 2 3 3" xfId="43319"/>
    <cellStyle name="표준 4 5 2 2 3 2 4" xfId="13279"/>
    <cellStyle name="표준 4 5 2 2 3 2 4 2" xfId="30019"/>
    <cellStyle name="표준 4 5 2 2 3 2 4 3" xfId="46739"/>
    <cellStyle name="표준 4 5 2 2 3 2 5" xfId="16699"/>
    <cellStyle name="표준 4 5 2 2 3 2 5 2" xfId="33439"/>
    <cellStyle name="표준 4 5 2 2 3 2 5 3" xfId="50159"/>
    <cellStyle name="표준 4 5 2 2 3 2 6" xfId="20183"/>
    <cellStyle name="표준 4 5 2 2 3 2 7" xfId="36499"/>
    <cellStyle name="표준 4 5 2 2 3 3" xfId="5159"/>
    <cellStyle name="표준 4 5 2 2 3 3 2" xfId="21899"/>
    <cellStyle name="표준 4 5 2 2 3 3 3" xfId="38619"/>
    <cellStyle name="표준 4 5 2 2 3 4" xfId="8579"/>
    <cellStyle name="표준 4 5 2 2 3 4 2" xfId="25319"/>
    <cellStyle name="표준 4 5 2 2 3 4 3" xfId="42039"/>
    <cellStyle name="표준 4 5 2 2 3 5" xfId="11999"/>
    <cellStyle name="표준 4 5 2 2 3 5 2" xfId="28739"/>
    <cellStyle name="표준 4 5 2 2 3 5 3" xfId="45459"/>
    <cellStyle name="표준 4 5 2 2 3 6" xfId="15419"/>
    <cellStyle name="표준 4 5 2 2 3 6 2" xfId="32159"/>
    <cellStyle name="표준 4 5 2 2 3 6 3" xfId="48879"/>
    <cellStyle name="표준 4 5 2 2 3 7" xfId="18903"/>
    <cellStyle name="표준 4 5 2 2 3 8" xfId="35219"/>
    <cellStyle name="표준 4 5 2 2 4" xfId="2179"/>
    <cellStyle name="표준 4 5 2 2 4 2" xfId="5579"/>
    <cellStyle name="표준 4 5 2 2 4 2 2" xfId="22319"/>
    <cellStyle name="표준 4 5 2 2 4 2 3" xfId="39039"/>
    <cellStyle name="표준 4 5 2 2 4 3" xfId="8999"/>
    <cellStyle name="표준 4 5 2 2 4 3 2" xfId="25739"/>
    <cellStyle name="표준 4 5 2 2 4 3 3" xfId="42459"/>
    <cellStyle name="표준 4 5 2 2 4 4" xfId="12419"/>
    <cellStyle name="표준 4 5 2 2 4 4 2" xfId="29159"/>
    <cellStyle name="표준 4 5 2 2 4 4 3" xfId="45879"/>
    <cellStyle name="표준 4 5 2 2 4 5" xfId="15839"/>
    <cellStyle name="표준 4 5 2 2 4 5 2" xfId="32579"/>
    <cellStyle name="표준 4 5 2 2 4 5 3" xfId="49299"/>
    <cellStyle name="표준 4 5 2 2 4 6" xfId="19323"/>
    <cellStyle name="표준 4 5 2 2 4 7" xfId="35639"/>
    <cellStyle name="표준 4 5 2 2 5" xfId="3499"/>
    <cellStyle name="표준 4 5 2 2 5 2" xfId="6899"/>
    <cellStyle name="표준 4 5 2 2 5 2 2" xfId="23639"/>
    <cellStyle name="표준 4 5 2 2 5 2 3" xfId="40359"/>
    <cellStyle name="표준 4 5 2 2 5 3" xfId="10319"/>
    <cellStyle name="표준 4 5 2 2 5 3 2" xfId="27059"/>
    <cellStyle name="표준 4 5 2 2 5 3 3" xfId="43779"/>
    <cellStyle name="표준 4 5 2 2 5 4" xfId="13739"/>
    <cellStyle name="표준 4 5 2 2 5 4 2" xfId="30479"/>
    <cellStyle name="표준 4 5 2 2 5 4 3" xfId="47199"/>
    <cellStyle name="표준 4 5 2 2 5 5" xfId="17159"/>
    <cellStyle name="표준 4 5 2 2 5 5 2" xfId="33899"/>
    <cellStyle name="표준 4 5 2 2 5 5 3" xfId="50619"/>
    <cellStyle name="표준 4 5 2 2 5 6" xfId="20643"/>
    <cellStyle name="표준 4 5 2 2 5 7" xfId="36959"/>
    <cellStyle name="표준 4 5 2 2 6" xfId="4319"/>
    <cellStyle name="표준 4 5 2 2 6 2" xfId="7739"/>
    <cellStyle name="표준 4 5 2 2 6 2 2" xfId="24479"/>
    <cellStyle name="표준 4 5 2 2 6 2 3" xfId="41199"/>
    <cellStyle name="표준 4 5 2 2 6 3" xfId="11159"/>
    <cellStyle name="표준 4 5 2 2 6 3 2" xfId="27899"/>
    <cellStyle name="표준 4 5 2 2 6 3 3" xfId="44619"/>
    <cellStyle name="표준 4 5 2 2 6 4" xfId="14579"/>
    <cellStyle name="표준 4 5 2 2 6 4 2" xfId="31319"/>
    <cellStyle name="표준 4 5 2 2 6 4 3" xfId="48039"/>
    <cellStyle name="표준 4 5 2 2 6 5" xfId="18063"/>
    <cellStyle name="표준 4 5 2 2 6 6" xfId="37779"/>
    <cellStyle name="표준 4 5 2 2 7" xfId="3919"/>
    <cellStyle name="표준 4 5 2 2 7 2" xfId="21059"/>
    <cellStyle name="표준 4 5 2 2 7 3" xfId="37379"/>
    <cellStyle name="표준 4 5 2 2 8" xfId="7319"/>
    <cellStyle name="표준 4 5 2 2 8 2" xfId="24059"/>
    <cellStyle name="표준 4 5 2 2 8 3" xfId="40779"/>
    <cellStyle name="표준 4 5 2 2 9" xfId="10739"/>
    <cellStyle name="표준 4 5 2 2 9 2" xfId="27479"/>
    <cellStyle name="표준 4 5 2 2 9 3" xfId="44199"/>
    <cellStyle name="표준 4 5 2 3" xfId="1199"/>
    <cellStyle name="표준 4 5 2 3 2" xfId="2479"/>
    <cellStyle name="표준 4 5 2 3 2 2" xfId="5879"/>
    <cellStyle name="표준 4 5 2 3 2 2 2" xfId="22619"/>
    <cellStyle name="표준 4 5 2 3 2 2 3" xfId="39339"/>
    <cellStyle name="표준 4 5 2 3 2 3" xfId="9299"/>
    <cellStyle name="표준 4 5 2 3 2 3 2" xfId="26039"/>
    <cellStyle name="표준 4 5 2 3 2 3 3" xfId="42759"/>
    <cellStyle name="표준 4 5 2 3 2 4" xfId="12719"/>
    <cellStyle name="표준 4 5 2 3 2 4 2" xfId="29459"/>
    <cellStyle name="표준 4 5 2 3 2 4 3" xfId="46179"/>
    <cellStyle name="표준 4 5 2 3 2 5" xfId="16139"/>
    <cellStyle name="표준 4 5 2 3 2 5 2" xfId="32879"/>
    <cellStyle name="표준 4 5 2 3 2 5 3" xfId="49599"/>
    <cellStyle name="표준 4 5 2 3 2 6" xfId="19623"/>
    <cellStyle name="표준 4 5 2 3 2 7" xfId="35939"/>
    <cellStyle name="표준 4 5 2 3 3" xfId="4599"/>
    <cellStyle name="표준 4 5 2 3 3 2" xfId="21339"/>
    <cellStyle name="표준 4 5 2 3 3 3" xfId="38059"/>
    <cellStyle name="표준 4 5 2 3 4" xfId="8019"/>
    <cellStyle name="표준 4 5 2 3 4 2" xfId="24759"/>
    <cellStyle name="표준 4 5 2 3 4 3" xfId="41479"/>
    <cellStyle name="표준 4 5 2 3 5" xfId="11439"/>
    <cellStyle name="표준 4 5 2 3 5 2" xfId="28179"/>
    <cellStyle name="표준 4 5 2 3 5 3" xfId="44899"/>
    <cellStyle name="표준 4 5 2 3 6" xfId="14859"/>
    <cellStyle name="표준 4 5 2 3 6 2" xfId="31599"/>
    <cellStyle name="표준 4 5 2 3 6 3" xfId="48319"/>
    <cellStyle name="표준 4 5 2 3 7" xfId="18343"/>
    <cellStyle name="표준 4 5 2 3 8" xfId="34659"/>
    <cellStyle name="표준 4 5 2 4" xfId="1539"/>
    <cellStyle name="표준 4 5 2 4 2" xfId="2819"/>
    <cellStyle name="표준 4 5 2 4 2 2" xfId="6219"/>
    <cellStyle name="표준 4 5 2 4 2 2 2" xfId="22959"/>
    <cellStyle name="표준 4 5 2 4 2 2 3" xfId="39679"/>
    <cellStyle name="표준 4 5 2 4 2 3" xfId="9639"/>
    <cellStyle name="표준 4 5 2 4 2 3 2" xfId="26379"/>
    <cellStyle name="표준 4 5 2 4 2 3 3" xfId="43099"/>
    <cellStyle name="표준 4 5 2 4 2 4" xfId="13059"/>
    <cellStyle name="표준 4 5 2 4 2 4 2" xfId="29799"/>
    <cellStyle name="표준 4 5 2 4 2 4 3" xfId="46519"/>
    <cellStyle name="표준 4 5 2 4 2 5" xfId="16479"/>
    <cellStyle name="표준 4 5 2 4 2 5 2" xfId="33219"/>
    <cellStyle name="표준 4 5 2 4 2 5 3" xfId="49939"/>
    <cellStyle name="표준 4 5 2 4 2 6" xfId="19963"/>
    <cellStyle name="표준 4 5 2 4 2 7" xfId="36279"/>
    <cellStyle name="표준 4 5 2 4 3" xfId="4939"/>
    <cellStyle name="표준 4 5 2 4 3 2" xfId="21679"/>
    <cellStyle name="표준 4 5 2 4 3 3" xfId="38399"/>
    <cellStyle name="표준 4 5 2 4 4" xfId="8359"/>
    <cellStyle name="표준 4 5 2 4 4 2" xfId="25099"/>
    <cellStyle name="표준 4 5 2 4 4 3" xfId="41819"/>
    <cellStyle name="표준 4 5 2 4 5" xfId="11779"/>
    <cellStyle name="표준 4 5 2 4 5 2" xfId="28519"/>
    <cellStyle name="표준 4 5 2 4 5 3" xfId="45239"/>
    <cellStyle name="표준 4 5 2 4 6" xfId="15199"/>
    <cellStyle name="표준 4 5 2 4 6 2" xfId="31939"/>
    <cellStyle name="표준 4 5 2 4 6 3" xfId="48659"/>
    <cellStyle name="표준 4 5 2 4 7" xfId="18683"/>
    <cellStyle name="표준 4 5 2 4 8" xfId="34999"/>
    <cellStyle name="표준 4 5 2 5" xfId="1959"/>
    <cellStyle name="표준 4 5 2 5 2" xfId="5359"/>
    <cellStyle name="표준 4 5 2 5 2 2" xfId="22099"/>
    <cellStyle name="표준 4 5 2 5 2 3" xfId="38819"/>
    <cellStyle name="표준 4 5 2 5 3" xfId="8779"/>
    <cellStyle name="표준 4 5 2 5 3 2" xfId="25519"/>
    <cellStyle name="표준 4 5 2 5 3 3" xfId="42239"/>
    <cellStyle name="표준 4 5 2 5 4" xfId="12199"/>
    <cellStyle name="표준 4 5 2 5 4 2" xfId="28939"/>
    <cellStyle name="표준 4 5 2 5 4 3" xfId="45659"/>
    <cellStyle name="표준 4 5 2 5 5" xfId="15619"/>
    <cellStyle name="표준 4 5 2 5 5 2" xfId="32359"/>
    <cellStyle name="표준 4 5 2 5 5 3" xfId="49079"/>
    <cellStyle name="표준 4 5 2 5 6" xfId="19103"/>
    <cellStyle name="표준 4 5 2 5 7" xfId="35419"/>
    <cellStyle name="표준 4 5 2 6" xfId="3279"/>
    <cellStyle name="표준 4 5 2 6 2" xfId="6679"/>
    <cellStyle name="표준 4 5 2 6 2 2" xfId="23419"/>
    <cellStyle name="표준 4 5 2 6 2 3" xfId="40139"/>
    <cellStyle name="표준 4 5 2 6 3" xfId="10099"/>
    <cellStyle name="표준 4 5 2 6 3 2" xfId="26839"/>
    <cellStyle name="표준 4 5 2 6 3 3" xfId="43559"/>
    <cellStyle name="표준 4 5 2 6 4" xfId="13519"/>
    <cellStyle name="표준 4 5 2 6 4 2" xfId="30259"/>
    <cellStyle name="표준 4 5 2 6 4 3" xfId="46979"/>
    <cellStyle name="표준 4 5 2 6 5" xfId="16939"/>
    <cellStyle name="표준 4 5 2 6 5 2" xfId="33679"/>
    <cellStyle name="표준 4 5 2 6 5 3" xfId="50399"/>
    <cellStyle name="표준 4 5 2 6 6" xfId="20423"/>
    <cellStyle name="표준 4 5 2 6 7" xfId="36739"/>
    <cellStyle name="표준 4 5 2 7" xfId="4099"/>
    <cellStyle name="표준 4 5 2 7 2" xfId="7519"/>
    <cellStyle name="표준 4 5 2 7 2 2" xfId="24259"/>
    <cellStyle name="표준 4 5 2 7 2 3" xfId="40979"/>
    <cellStyle name="표준 4 5 2 7 3" xfId="10939"/>
    <cellStyle name="표준 4 5 2 7 3 2" xfId="27679"/>
    <cellStyle name="표준 4 5 2 7 3 3" xfId="44399"/>
    <cellStyle name="표준 4 5 2 7 4" xfId="14359"/>
    <cellStyle name="표준 4 5 2 7 4 2" xfId="31099"/>
    <cellStyle name="표준 4 5 2 7 4 3" xfId="47819"/>
    <cellStyle name="표준 4 5 2 7 5" xfId="17843"/>
    <cellStyle name="표준 4 5 2 7 6" xfId="37559"/>
    <cellStyle name="표준 4 5 2 8" xfId="3699"/>
    <cellStyle name="표준 4 5 2 8 2" xfId="20839"/>
    <cellStyle name="표준 4 5 2 8 3" xfId="37159"/>
    <cellStyle name="표준 4 5 2 9" xfId="7099"/>
    <cellStyle name="표준 4 5 2 9 2" xfId="23839"/>
    <cellStyle name="표준 4 5 2 9 3" xfId="40559"/>
    <cellStyle name="표준 4 5 3" xfId="712"/>
    <cellStyle name="표준 4 5 3 10" xfId="10559"/>
    <cellStyle name="표준 4 5 3 10 2" xfId="27299"/>
    <cellStyle name="표준 4 5 3 10 3" xfId="44019"/>
    <cellStyle name="표준 4 5 3 11" xfId="13979"/>
    <cellStyle name="표준 4 5 3 11 2" xfId="30719"/>
    <cellStyle name="표준 4 5 3 11 3" xfId="47439"/>
    <cellStyle name="표준 4 5 3 12" xfId="17463"/>
    <cellStyle name="표준 4 5 3 13" xfId="34199"/>
    <cellStyle name="표준 4 5 3 2" xfId="932"/>
    <cellStyle name="표준 4 5 3 2 10" xfId="14199"/>
    <cellStyle name="표준 4 5 3 2 10 2" xfId="30939"/>
    <cellStyle name="표준 4 5 3 2 10 3" xfId="47659"/>
    <cellStyle name="표준 4 5 3 2 11" xfId="17683"/>
    <cellStyle name="표준 4 5 3 2 12" xfId="34419"/>
    <cellStyle name="표준 4 5 3 2 2" xfId="1399"/>
    <cellStyle name="표준 4 5 3 2 2 2" xfId="2679"/>
    <cellStyle name="표준 4 5 3 2 2 2 2" xfId="6079"/>
    <cellStyle name="표준 4 5 3 2 2 2 2 2" xfId="22819"/>
    <cellStyle name="표준 4 5 3 2 2 2 2 3" xfId="39539"/>
    <cellStyle name="표준 4 5 3 2 2 2 3" xfId="9499"/>
    <cellStyle name="표준 4 5 3 2 2 2 3 2" xfId="26239"/>
    <cellStyle name="표준 4 5 3 2 2 2 3 3" xfId="42959"/>
    <cellStyle name="표준 4 5 3 2 2 2 4" xfId="12919"/>
    <cellStyle name="표준 4 5 3 2 2 2 4 2" xfId="29659"/>
    <cellStyle name="표준 4 5 3 2 2 2 4 3" xfId="46379"/>
    <cellStyle name="표준 4 5 3 2 2 2 5" xfId="16339"/>
    <cellStyle name="표준 4 5 3 2 2 2 5 2" xfId="33079"/>
    <cellStyle name="표준 4 5 3 2 2 2 5 3" xfId="49799"/>
    <cellStyle name="표준 4 5 3 2 2 2 6" xfId="19823"/>
    <cellStyle name="표준 4 5 3 2 2 2 7" xfId="36139"/>
    <cellStyle name="표준 4 5 3 2 2 3" xfId="4799"/>
    <cellStyle name="표준 4 5 3 2 2 3 2" xfId="21539"/>
    <cellStyle name="표준 4 5 3 2 2 3 3" xfId="38259"/>
    <cellStyle name="표준 4 5 3 2 2 4" xfId="8219"/>
    <cellStyle name="표준 4 5 3 2 2 4 2" xfId="24959"/>
    <cellStyle name="표준 4 5 3 2 2 4 3" xfId="41679"/>
    <cellStyle name="표준 4 5 3 2 2 5" xfId="11639"/>
    <cellStyle name="표준 4 5 3 2 2 5 2" xfId="28379"/>
    <cellStyle name="표준 4 5 3 2 2 5 3" xfId="45099"/>
    <cellStyle name="표준 4 5 3 2 2 6" xfId="15059"/>
    <cellStyle name="표준 4 5 3 2 2 6 2" xfId="31799"/>
    <cellStyle name="표준 4 5 3 2 2 6 3" xfId="48519"/>
    <cellStyle name="표준 4 5 3 2 2 7" xfId="18543"/>
    <cellStyle name="표준 4 5 3 2 2 8" xfId="34859"/>
    <cellStyle name="표준 4 5 3 2 3" xfId="1799"/>
    <cellStyle name="표준 4 5 3 2 3 2" xfId="3079"/>
    <cellStyle name="표준 4 5 3 2 3 2 2" xfId="6479"/>
    <cellStyle name="표준 4 5 3 2 3 2 2 2" xfId="23219"/>
    <cellStyle name="표준 4 5 3 2 3 2 2 3" xfId="39939"/>
    <cellStyle name="표준 4 5 3 2 3 2 3" xfId="9899"/>
    <cellStyle name="표준 4 5 3 2 3 2 3 2" xfId="26639"/>
    <cellStyle name="표준 4 5 3 2 3 2 3 3" xfId="43359"/>
    <cellStyle name="표준 4 5 3 2 3 2 4" xfId="13319"/>
    <cellStyle name="표준 4 5 3 2 3 2 4 2" xfId="30059"/>
    <cellStyle name="표준 4 5 3 2 3 2 4 3" xfId="46779"/>
    <cellStyle name="표준 4 5 3 2 3 2 5" xfId="16739"/>
    <cellStyle name="표준 4 5 3 2 3 2 5 2" xfId="33479"/>
    <cellStyle name="표준 4 5 3 2 3 2 5 3" xfId="50199"/>
    <cellStyle name="표준 4 5 3 2 3 2 6" xfId="20223"/>
    <cellStyle name="표준 4 5 3 2 3 2 7" xfId="36539"/>
    <cellStyle name="표준 4 5 3 2 3 3" xfId="5199"/>
    <cellStyle name="표준 4 5 3 2 3 3 2" xfId="21939"/>
    <cellStyle name="표준 4 5 3 2 3 3 3" xfId="38659"/>
    <cellStyle name="표준 4 5 3 2 3 4" xfId="8619"/>
    <cellStyle name="표준 4 5 3 2 3 4 2" xfId="25359"/>
    <cellStyle name="표준 4 5 3 2 3 4 3" xfId="42079"/>
    <cellStyle name="표준 4 5 3 2 3 5" xfId="12039"/>
    <cellStyle name="표준 4 5 3 2 3 5 2" xfId="28779"/>
    <cellStyle name="표준 4 5 3 2 3 5 3" xfId="45499"/>
    <cellStyle name="표준 4 5 3 2 3 6" xfId="15459"/>
    <cellStyle name="표준 4 5 3 2 3 6 2" xfId="32199"/>
    <cellStyle name="표준 4 5 3 2 3 6 3" xfId="48919"/>
    <cellStyle name="표준 4 5 3 2 3 7" xfId="18943"/>
    <cellStyle name="표준 4 5 3 2 3 8" xfId="35259"/>
    <cellStyle name="표준 4 5 3 2 4" xfId="2219"/>
    <cellStyle name="표준 4 5 3 2 4 2" xfId="5619"/>
    <cellStyle name="표준 4 5 3 2 4 2 2" xfId="22359"/>
    <cellStyle name="표준 4 5 3 2 4 2 3" xfId="39079"/>
    <cellStyle name="표준 4 5 3 2 4 3" xfId="9039"/>
    <cellStyle name="표준 4 5 3 2 4 3 2" xfId="25779"/>
    <cellStyle name="표준 4 5 3 2 4 3 3" xfId="42499"/>
    <cellStyle name="표준 4 5 3 2 4 4" xfId="12459"/>
    <cellStyle name="표준 4 5 3 2 4 4 2" xfId="29199"/>
    <cellStyle name="표준 4 5 3 2 4 4 3" xfId="45919"/>
    <cellStyle name="표준 4 5 3 2 4 5" xfId="15879"/>
    <cellStyle name="표준 4 5 3 2 4 5 2" xfId="32619"/>
    <cellStyle name="표준 4 5 3 2 4 5 3" xfId="49339"/>
    <cellStyle name="표준 4 5 3 2 4 6" xfId="19363"/>
    <cellStyle name="표준 4 5 3 2 4 7" xfId="35679"/>
    <cellStyle name="표준 4 5 3 2 5" xfId="3539"/>
    <cellStyle name="표준 4 5 3 2 5 2" xfId="6939"/>
    <cellStyle name="표준 4 5 3 2 5 2 2" xfId="23679"/>
    <cellStyle name="표준 4 5 3 2 5 2 3" xfId="40399"/>
    <cellStyle name="표준 4 5 3 2 5 3" xfId="10359"/>
    <cellStyle name="표준 4 5 3 2 5 3 2" xfId="27099"/>
    <cellStyle name="표준 4 5 3 2 5 3 3" xfId="43819"/>
    <cellStyle name="표준 4 5 3 2 5 4" xfId="13779"/>
    <cellStyle name="표준 4 5 3 2 5 4 2" xfId="30519"/>
    <cellStyle name="표준 4 5 3 2 5 4 3" xfId="47239"/>
    <cellStyle name="표준 4 5 3 2 5 5" xfId="17199"/>
    <cellStyle name="표준 4 5 3 2 5 5 2" xfId="33939"/>
    <cellStyle name="표준 4 5 3 2 5 5 3" xfId="50659"/>
    <cellStyle name="표준 4 5 3 2 5 6" xfId="20683"/>
    <cellStyle name="표준 4 5 3 2 5 7" xfId="36999"/>
    <cellStyle name="표준 4 5 3 2 6" xfId="4359"/>
    <cellStyle name="표준 4 5 3 2 6 2" xfId="7779"/>
    <cellStyle name="표준 4 5 3 2 6 2 2" xfId="24519"/>
    <cellStyle name="표준 4 5 3 2 6 2 3" xfId="41239"/>
    <cellStyle name="표준 4 5 3 2 6 3" xfId="11199"/>
    <cellStyle name="표준 4 5 3 2 6 3 2" xfId="27939"/>
    <cellStyle name="표준 4 5 3 2 6 3 3" xfId="44659"/>
    <cellStyle name="표준 4 5 3 2 6 4" xfId="14619"/>
    <cellStyle name="표준 4 5 3 2 6 4 2" xfId="31359"/>
    <cellStyle name="표준 4 5 3 2 6 4 3" xfId="48079"/>
    <cellStyle name="표준 4 5 3 2 6 5" xfId="18103"/>
    <cellStyle name="표준 4 5 3 2 6 6" xfId="37819"/>
    <cellStyle name="표준 4 5 3 2 7" xfId="3959"/>
    <cellStyle name="표준 4 5 3 2 7 2" xfId="21099"/>
    <cellStyle name="표준 4 5 3 2 7 3" xfId="37419"/>
    <cellStyle name="표준 4 5 3 2 8" xfId="7359"/>
    <cellStyle name="표준 4 5 3 2 8 2" xfId="24099"/>
    <cellStyle name="표준 4 5 3 2 8 3" xfId="40819"/>
    <cellStyle name="표준 4 5 3 2 9" xfId="10779"/>
    <cellStyle name="표준 4 5 3 2 9 2" xfId="27519"/>
    <cellStyle name="표준 4 5 3 2 9 3" xfId="44239"/>
    <cellStyle name="표준 4 5 3 3" xfId="1239"/>
    <cellStyle name="표준 4 5 3 3 2" xfId="2519"/>
    <cellStyle name="표준 4 5 3 3 2 2" xfId="5919"/>
    <cellStyle name="표준 4 5 3 3 2 2 2" xfId="22659"/>
    <cellStyle name="표준 4 5 3 3 2 2 3" xfId="39379"/>
    <cellStyle name="표준 4 5 3 3 2 3" xfId="9339"/>
    <cellStyle name="표준 4 5 3 3 2 3 2" xfId="26079"/>
    <cellStyle name="표준 4 5 3 3 2 3 3" xfId="42799"/>
    <cellStyle name="표준 4 5 3 3 2 4" xfId="12759"/>
    <cellStyle name="표준 4 5 3 3 2 4 2" xfId="29499"/>
    <cellStyle name="표준 4 5 3 3 2 4 3" xfId="46219"/>
    <cellStyle name="표준 4 5 3 3 2 5" xfId="16179"/>
    <cellStyle name="표준 4 5 3 3 2 5 2" xfId="32919"/>
    <cellStyle name="표준 4 5 3 3 2 5 3" xfId="49639"/>
    <cellStyle name="표준 4 5 3 3 2 6" xfId="19663"/>
    <cellStyle name="표준 4 5 3 3 2 7" xfId="35979"/>
    <cellStyle name="표준 4 5 3 3 3" xfId="4639"/>
    <cellStyle name="표준 4 5 3 3 3 2" xfId="21379"/>
    <cellStyle name="표준 4 5 3 3 3 3" xfId="38099"/>
    <cellStyle name="표준 4 5 3 3 4" xfId="8059"/>
    <cellStyle name="표준 4 5 3 3 4 2" xfId="24799"/>
    <cellStyle name="표준 4 5 3 3 4 3" xfId="41519"/>
    <cellStyle name="표준 4 5 3 3 5" xfId="11479"/>
    <cellStyle name="표준 4 5 3 3 5 2" xfId="28219"/>
    <cellStyle name="표준 4 5 3 3 5 3" xfId="44939"/>
    <cellStyle name="표준 4 5 3 3 6" xfId="14899"/>
    <cellStyle name="표준 4 5 3 3 6 2" xfId="31639"/>
    <cellStyle name="표준 4 5 3 3 6 3" xfId="48359"/>
    <cellStyle name="표준 4 5 3 3 7" xfId="18383"/>
    <cellStyle name="표준 4 5 3 3 8" xfId="34699"/>
    <cellStyle name="표준 4 5 3 4" xfId="1579"/>
    <cellStyle name="표준 4 5 3 4 2" xfId="2859"/>
    <cellStyle name="표준 4 5 3 4 2 2" xfId="6259"/>
    <cellStyle name="표준 4 5 3 4 2 2 2" xfId="22999"/>
    <cellStyle name="표준 4 5 3 4 2 2 3" xfId="39719"/>
    <cellStyle name="표준 4 5 3 4 2 3" xfId="9679"/>
    <cellStyle name="표준 4 5 3 4 2 3 2" xfId="26419"/>
    <cellStyle name="표준 4 5 3 4 2 3 3" xfId="43139"/>
    <cellStyle name="표준 4 5 3 4 2 4" xfId="13099"/>
    <cellStyle name="표준 4 5 3 4 2 4 2" xfId="29839"/>
    <cellStyle name="표준 4 5 3 4 2 4 3" xfId="46559"/>
    <cellStyle name="표준 4 5 3 4 2 5" xfId="16519"/>
    <cellStyle name="표준 4 5 3 4 2 5 2" xfId="33259"/>
    <cellStyle name="표준 4 5 3 4 2 5 3" xfId="49979"/>
    <cellStyle name="표준 4 5 3 4 2 6" xfId="20003"/>
    <cellStyle name="표준 4 5 3 4 2 7" xfId="36319"/>
    <cellStyle name="표준 4 5 3 4 3" xfId="4979"/>
    <cellStyle name="표준 4 5 3 4 3 2" xfId="21719"/>
    <cellStyle name="표준 4 5 3 4 3 3" xfId="38439"/>
    <cellStyle name="표준 4 5 3 4 4" xfId="8399"/>
    <cellStyle name="표준 4 5 3 4 4 2" xfId="25139"/>
    <cellStyle name="표준 4 5 3 4 4 3" xfId="41859"/>
    <cellStyle name="표준 4 5 3 4 5" xfId="11819"/>
    <cellStyle name="표준 4 5 3 4 5 2" xfId="28559"/>
    <cellStyle name="표준 4 5 3 4 5 3" xfId="45279"/>
    <cellStyle name="표준 4 5 3 4 6" xfId="15239"/>
    <cellStyle name="표준 4 5 3 4 6 2" xfId="31979"/>
    <cellStyle name="표준 4 5 3 4 6 3" xfId="48699"/>
    <cellStyle name="표준 4 5 3 4 7" xfId="18723"/>
    <cellStyle name="표준 4 5 3 4 8" xfId="35039"/>
    <cellStyle name="표준 4 5 3 5" xfId="1999"/>
    <cellStyle name="표준 4 5 3 5 2" xfId="5399"/>
    <cellStyle name="표준 4 5 3 5 2 2" xfId="22139"/>
    <cellStyle name="표준 4 5 3 5 2 3" xfId="38859"/>
    <cellStyle name="표준 4 5 3 5 3" xfId="8819"/>
    <cellStyle name="표준 4 5 3 5 3 2" xfId="25559"/>
    <cellStyle name="표준 4 5 3 5 3 3" xfId="42279"/>
    <cellStyle name="표준 4 5 3 5 4" xfId="12239"/>
    <cellStyle name="표준 4 5 3 5 4 2" xfId="28979"/>
    <cellStyle name="표준 4 5 3 5 4 3" xfId="45699"/>
    <cellStyle name="표준 4 5 3 5 5" xfId="15659"/>
    <cellStyle name="표준 4 5 3 5 5 2" xfId="32399"/>
    <cellStyle name="표준 4 5 3 5 5 3" xfId="49119"/>
    <cellStyle name="표준 4 5 3 5 6" xfId="19143"/>
    <cellStyle name="표준 4 5 3 5 7" xfId="35459"/>
    <cellStyle name="표준 4 5 3 6" xfId="3319"/>
    <cellStyle name="표준 4 5 3 6 2" xfId="6719"/>
    <cellStyle name="표준 4 5 3 6 2 2" xfId="23459"/>
    <cellStyle name="표준 4 5 3 6 2 3" xfId="40179"/>
    <cellStyle name="표준 4 5 3 6 3" xfId="10139"/>
    <cellStyle name="표준 4 5 3 6 3 2" xfId="26879"/>
    <cellStyle name="표준 4 5 3 6 3 3" xfId="43599"/>
    <cellStyle name="표준 4 5 3 6 4" xfId="13559"/>
    <cellStyle name="표준 4 5 3 6 4 2" xfId="30299"/>
    <cellStyle name="표준 4 5 3 6 4 3" xfId="47019"/>
    <cellStyle name="표준 4 5 3 6 5" xfId="16979"/>
    <cellStyle name="표준 4 5 3 6 5 2" xfId="33719"/>
    <cellStyle name="표준 4 5 3 6 5 3" xfId="50439"/>
    <cellStyle name="표준 4 5 3 6 6" xfId="20463"/>
    <cellStyle name="표준 4 5 3 6 7" xfId="36779"/>
    <cellStyle name="표준 4 5 3 7" xfId="4139"/>
    <cellStyle name="표준 4 5 3 7 2" xfId="7559"/>
    <cellStyle name="표준 4 5 3 7 2 2" xfId="24299"/>
    <cellStyle name="표준 4 5 3 7 2 3" xfId="41019"/>
    <cellStyle name="표준 4 5 3 7 3" xfId="10979"/>
    <cellStyle name="표준 4 5 3 7 3 2" xfId="27719"/>
    <cellStyle name="표준 4 5 3 7 3 3" xfId="44439"/>
    <cellStyle name="표준 4 5 3 7 4" xfId="14399"/>
    <cellStyle name="표준 4 5 3 7 4 2" xfId="31139"/>
    <cellStyle name="표준 4 5 3 7 4 3" xfId="47859"/>
    <cellStyle name="표준 4 5 3 7 5" xfId="17883"/>
    <cellStyle name="표준 4 5 3 7 6" xfId="37599"/>
    <cellStyle name="표준 4 5 3 8" xfId="3739"/>
    <cellStyle name="표준 4 5 3 8 2" xfId="20879"/>
    <cellStyle name="표준 4 5 3 8 3" xfId="37199"/>
    <cellStyle name="표준 4 5 3 9" xfId="7139"/>
    <cellStyle name="표준 4 5 3 9 2" xfId="23879"/>
    <cellStyle name="표준 4 5 3 9 3" xfId="40599"/>
    <cellStyle name="표준 4 5 4" xfId="792"/>
    <cellStyle name="표준 4 5 4 10" xfId="14059"/>
    <cellStyle name="표준 4 5 4 10 2" xfId="30799"/>
    <cellStyle name="표준 4 5 4 10 3" xfId="47519"/>
    <cellStyle name="표준 4 5 4 11" xfId="17543"/>
    <cellStyle name="표준 4 5 4 12" xfId="34279"/>
    <cellStyle name="표준 4 5 4 2" xfId="1099"/>
    <cellStyle name="표준 4 5 4 2 2" xfId="2379"/>
    <cellStyle name="표준 4 5 4 2 2 2" xfId="5779"/>
    <cellStyle name="표준 4 5 4 2 2 2 2" xfId="22519"/>
    <cellStyle name="표준 4 5 4 2 2 2 3" xfId="39239"/>
    <cellStyle name="표준 4 5 4 2 2 3" xfId="9199"/>
    <cellStyle name="표준 4 5 4 2 2 3 2" xfId="25939"/>
    <cellStyle name="표준 4 5 4 2 2 3 3" xfId="42659"/>
    <cellStyle name="표준 4 5 4 2 2 4" xfId="12619"/>
    <cellStyle name="표준 4 5 4 2 2 4 2" xfId="29359"/>
    <cellStyle name="표준 4 5 4 2 2 4 3" xfId="46079"/>
    <cellStyle name="표준 4 5 4 2 2 5" xfId="16039"/>
    <cellStyle name="표준 4 5 4 2 2 5 2" xfId="32779"/>
    <cellStyle name="표준 4 5 4 2 2 5 3" xfId="49499"/>
    <cellStyle name="표준 4 5 4 2 2 6" xfId="19523"/>
    <cellStyle name="표준 4 5 4 2 2 7" xfId="35839"/>
    <cellStyle name="표준 4 5 4 2 3" xfId="4499"/>
    <cellStyle name="표준 4 5 4 2 3 2" xfId="21239"/>
    <cellStyle name="표준 4 5 4 2 3 3" xfId="37959"/>
    <cellStyle name="표준 4 5 4 2 4" xfId="7919"/>
    <cellStyle name="표준 4 5 4 2 4 2" xfId="24659"/>
    <cellStyle name="표준 4 5 4 2 4 3" xfId="41379"/>
    <cellStyle name="표준 4 5 4 2 5" xfId="11339"/>
    <cellStyle name="표준 4 5 4 2 5 2" xfId="28079"/>
    <cellStyle name="표준 4 5 4 2 5 3" xfId="44799"/>
    <cellStyle name="표준 4 5 4 2 6" xfId="14759"/>
    <cellStyle name="표준 4 5 4 2 6 2" xfId="31499"/>
    <cellStyle name="표준 4 5 4 2 6 3" xfId="48219"/>
    <cellStyle name="표준 4 5 4 2 7" xfId="18243"/>
    <cellStyle name="표준 4 5 4 2 8" xfId="34559"/>
    <cellStyle name="표준 4 5 4 3" xfId="1659"/>
    <cellStyle name="표준 4 5 4 3 2" xfId="2939"/>
    <cellStyle name="표준 4 5 4 3 2 2" xfId="6339"/>
    <cellStyle name="표준 4 5 4 3 2 2 2" xfId="23079"/>
    <cellStyle name="표준 4 5 4 3 2 2 3" xfId="39799"/>
    <cellStyle name="표준 4 5 4 3 2 3" xfId="9759"/>
    <cellStyle name="표준 4 5 4 3 2 3 2" xfId="26499"/>
    <cellStyle name="표준 4 5 4 3 2 3 3" xfId="43219"/>
    <cellStyle name="표준 4 5 4 3 2 4" xfId="13179"/>
    <cellStyle name="표준 4 5 4 3 2 4 2" xfId="29919"/>
    <cellStyle name="표준 4 5 4 3 2 4 3" xfId="46639"/>
    <cellStyle name="표준 4 5 4 3 2 5" xfId="16599"/>
    <cellStyle name="표준 4 5 4 3 2 5 2" xfId="33339"/>
    <cellStyle name="표준 4 5 4 3 2 5 3" xfId="50059"/>
    <cellStyle name="표준 4 5 4 3 2 6" xfId="20083"/>
    <cellStyle name="표준 4 5 4 3 2 7" xfId="36399"/>
    <cellStyle name="표준 4 5 4 3 3" xfId="5059"/>
    <cellStyle name="표준 4 5 4 3 3 2" xfId="21799"/>
    <cellStyle name="표준 4 5 4 3 3 3" xfId="38519"/>
    <cellStyle name="표준 4 5 4 3 4" xfId="8479"/>
    <cellStyle name="표준 4 5 4 3 4 2" xfId="25219"/>
    <cellStyle name="표준 4 5 4 3 4 3" xfId="41939"/>
    <cellStyle name="표준 4 5 4 3 5" xfId="11899"/>
    <cellStyle name="표준 4 5 4 3 5 2" xfId="28639"/>
    <cellStyle name="표준 4 5 4 3 5 3" xfId="45359"/>
    <cellStyle name="표준 4 5 4 3 6" xfId="15319"/>
    <cellStyle name="표준 4 5 4 3 6 2" xfId="32059"/>
    <cellStyle name="표준 4 5 4 3 6 3" xfId="48779"/>
    <cellStyle name="표준 4 5 4 3 7" xfId="18803"/>
    <cellStyle name="표준 4 5 4 3 8" xfId="35119"/>
    <cellStyle name="표준 4 5 4 4" xfId="2079"/>
    <cellStyle name="표준 4 5 4 4 2" xfId="5479"/>
    <cellStyle name="표준 4 5 4 4 2 2" xfId="22219"/>
    <cellStyle name="표준 4 5 4 4 2 3" xfId="38939"/>
    <cellStyle name="표준 4 5 4 4 3" xfId="8899"/>
    <cellStyle name="표준 4 5 4 4 3 2" xfId="25639"/>
    <cellStyle name="표준 4 5 4 4 3 3" xfId="42359"/>
    <cellStyle name="표준 4 5 4 4 4" xfId="12319"/>
    <cellStyle name="표준 4 5 4 4 4 2" xfId="29059"/>
    <cellStyle name="표준 4 5 4 4 4 3" xfId="45779"/>
    <cellStyle name="표준 4 5 4 4 5" xfId="15739"/>
    <cellStyle name="표준 4 5 4 4 5 2" xfId="32479"/>
    <cellStyle name="표준 4 5 4 4 5 3" xfId="49199"/>
    <cellStyle name="표준 4 5 4 4 6" xfId="19223"/>
    <cellStyle name="표준 4 5 4 4 7" xfId="35539"/>
    <cellStyle name="표준 4 5 4 5" xfId="3399"/>
    <cellStyle name="표준 4 5 4 5 2" xfId="6799"/>
    <cellStyle name="표준 4 5 4 5 2 2" xfId="23539"/>
    <cellStyle name="표준 4 5 4 5 2 3" xfId="40259"/>
    <cellStyle name="표준 4 5 4 5 3" xfId="10219"/>
    <cellStyle name="표준 4 5 4 5 3 2" xfId="26959"/>
    <cellStyle name="표준 4 5 4 5 3 3" xfId="43679"/>
    <cellStyle name="표준 4 5 4 5 4" xfId="13639"/>
    <cellStyle name="표준 4 5 4 5 4 2" xfId="30379"/>
    <cellStyle name="표준 4 5 4 5 4 3" xfId="47099"/>
    <cellStyle name="표준 4 5 4 5 5" xfId="17059"/>
    <cellStyle name="표준 4 5 4 5 5 2" xfId="33799"/>
    <cellStyle name="표준 4 5 4 5 5 3" xfId="50519"/>
    <cellStyle name="표준 4 5 4 5 6" xfId="20543"/>
    <cellStyle name="표준 4 5 4 5 7" xfId="36859"/>
    <cellStyle name="표준 4 5 4 6" xfId="4219"/>
    <cellStyle name="표준 4 5 4 6 2" xfId="7639"/>
    <cellStyle name="표준 4 5 4 6 2 2" xfId="24379"/>
    <cellStyle name="표준 4 5 4 6 2 3" xfId="41099"/>
    <cellStyle name="표준 4 5 4 6 3" xfId="11059"/>
    <cellStyle name="표준 4 5 4 6 3 2" xfId="27799"/>
    <cellStyle name="표준 4 5 4 6 3 3" xfId="44519"/>
    <cellStyle name="표준 4 5 4 6 4" xfId="14479"/>
    <cellStyle name="표준 4 5 4 6 4 2" xfId="31219"/>
    <cellStyle name="표준 4 5 4 6 4 3" xfId="47939"/>
    <cellStyle name="표준 4 5 4 6 5" xfId="17963"/>
    <cellStyle name="표준 4 5 4 6 6" xfId="37679"/>
    <cellStyle name="표준 4 5 4 7" xfId="3819"/>
    <cellStyle name="표준 4 5 4 7 2" xfId="20959"/>
    <cellStyle name="표준 4 5 4 7 3" xfId="37279"/>
    <cellStyle name="표준 4 5 4 8" xfId="7219"/>
    <cellStyle name="표준 4 5 4 8 2" xfId="23959"/>
    <cellStyle name="표준 4 5 4 8 3" xfId="40679"/>
    <cellStyle name="표준 4 5 4 9" xfId="10639"/>
    <cellStyle name="표준 4 5 4 9 2" xfId="27379"/>
    <cellStyle name="표준 4 5 4 9 3" xfId="44099"/>
    <cellStyle name="표준 4 5 5" xfId="752"/>
    <cellStyle name="표준 4 5 5 10" xfId="14019"/>
    <cellStyle name="표준 4 5 5 10 2" xfId="30759"/>
    <cellStyle name="표준 4 5 5 10 3" xfId="47479"/>
    <cellStyle name="표준 4 5 5 11" xfId="17503"/>
    <cellStyle name="표준 4 5 5 12" xfId="34239"/>
    <cellStyle name="표준 4 5 5 2" xfId="1059"/>
    <cellStyle name="표준 4 5 5 2 2" xfId="2339"/>
    <cellStyle name="표준 4 5 5 2 2 2" xfId="5739"/>
    <cellStyle name="표준 4 5 5 2 2 2 2" xfId="22479"/>
    <cellStyle name="표준 4 5 5 2 2 2 3" xfId="39199"/>
    <cellStyle name="표준 4 5 5 2 2 3" xfId="9159"/>
    <cellStyle name="표준 4 5 5 2 2 3 2" xfId="25899"/>
    <cellStyle name="표준 4 5 5 2 2 3 3" xfId="42619"/>
    <cellStyle name="표준 4 5 5 2 2 4" xfId="12579"/>
    <cellStyle name="표준 4 5 5 2 2 4 2" xfId="29319"/>
    <cellStyle name="표준 4 5 5 2 2 4 3" xfId="46039"/>
    <cellStyle name="표준 4 5 5 2 2 5" xfId="15999"/>
    <cellStyle name="표준 4 5 5 2 2 5 2" xfId="32739"/>
    <cellStyle name="표준 4 5 5 2 2 5 3" xfId="49459"/>
    <cellStyle name="표준 4 5 5 2 2 6" xfId="19483"/>
    <cellStyle name="표준 4 5 5 2 2 7" xfId="35799"/>
    <cellStyle name="표준 4 5 5 2 3" xfId="4459"/>
    <cellStyle name="표준 4 5 5 2 3 2" xfId="21199"/>
    <cellStyle name="표준 4 5 5 2 3 3" xfId="37919"/>
    <cellStyle name="표준 4 5 5 2 4" xfId="7879"/>
    <cellStyle name="표준 4 5 5 2 4 2" xfId="24619"/>
    <cellStyle name="표준 4 5 5 2 4 3" xfId="41339"/>
    <cellStyle name="표준 4 5 5 2 5" xfId="11299"/>
    <cellStyle name="표준 4 5 5 2 5 2" xfId="28039"/>
    <cellStyle name="표준 4 5 5 2 5 3" xfId="44759"/>
    <cellStyle name="표준 4 5 5 2 6" xfId="14719"/>
    <cellStyle name="표준 4 5 5 2 6 2" xfId="31459"/>
    <cellStyle name="표준 4 5 5 2 6 3" xfId="48179"/>
    <cellStyle name="표준 4 5 5 2 7" xfId="18203"/>
    <cellStyle name="표준 4 5 5 2 8" xfId="34519"/>
    <cellStyle name="표준 4 5 5 3" xfId="1619"/>
    <cellStyle name="표준 4 5 5 3 2" xfId="2899"/>
    <cellStyle name="표준 4 5 5 3 2 2" xfId="6299"/>
    <cellStyle name="표준 4 5 5 3 2 2 2" xfId="23039"/>
    <cellStyle name="표준 4 5 5 3 2 2 3" xfId="39759"/>
    <cellStyle name="표준 4 5 5 3 2 3" xfId="9719"/>
    <cellStyle name="표준 4 5 5 3 2 3 2" xfId="26459"/>
    <cellStyle name="표준 4 5 5 3 2 3 3" xfId="43179"/>
    <cellStyle name="표준 4 5 5 3 2 4" xfId="13139"/>
    <cellStyle name="표준 4 5 5 3 2 4 2" xfId="29879"/>
    <cellStyle name="표준 4 5 5 3 2 4 3" xfId="46599"/>
    <cellStyle name="표준 4 5 5 3 2 5" xfId="16559"/>
    <cellStyle name="표준 4 5 5 3 2 5 2" xfId="33299"/>
    <cellStyle name="표준 4 5 5 3 2 5 3" xfId="50019"/>
    <cellStyle name="표준 4 5 5 3 2 6" xfId="20043"/>
    <cellStyle name="표준 4 5 5 3 2 7" xfId="36359"/>
    <cellStyle name="표준 4 5 5 3 3" xfId="5019"/>
    <cellStyle name="표준 4 5 5 3 3 2" xfId="21759"/>
    <cellStyle name="표준 4 5 5 3 3 3" xfId="38479"/>
    <cellStyle name="표준 4 5 5 3 4" xfId="8439"/>
    <cellStyle name="표준 4 5 5 3 4 2" xfId="25179"/>
    <cellStyle name="표준 4 5 5 3 4 3" xfId="41899"/>
    <cellStyle name="표준 4 5 5 3 5" xfId="11859"/>
    <cellStyle name="표준 4 5 5 3 5 2" xfId="28599"/>
    <cellStyle name="표준 4 5 5 3 5 3" xfId="45319"/>
    <cellStyle name="표준 4 5 5 3 6" xfId="15279"/>
    <cellStyle name="표준 4 5 5 3 6 2" xfId="32019"/>
    <cellStyle name="표준 4 5 5 3 6 3" xfId="48739"/>
    <cellStyle name="표준 4 5 5 3 7" xfId="18763"/>
    <cellStyle name="표준 4 5 5 3 8" xfId="35079"/>
    <cellStyle name="표준 4 5 5 4" xfId="2039"/>
    <cellStyle name="표준 4 5 5 4 2" xfId="5439"/>
    <cellStyle name="표준 4 5 5 4 2 2" xfId="22179"/>
    <cellStyle name="표준 4 5 5 4 2 3" xfId="38899"/>
    <cellStyle name="표준 4 5 5 4 3" xfId="8859"/>
    <cellStyle name="표준 4 5 5 4 3 2" xfId="25599"/>
    <cellStyle name="표준 4 5 5 4 3 3" xfId="42319"/>
    <cellStyle name="표준 4 5 5 4 4" xfId="12279"/>
    <cellStyle name="표준 4 5 5 4 4 2" xfId="29019"/>
    <cellStyle name="표준 4 5 5 4 4 3" xfId="45739"/>
    <cellStyle name="표준 4 5 5 4 5" xfId="15699"/>
    <cellStyle name="표준 4 5 5 4 5 2" xfId="32439"/>
    <cellStyle name="표준 4 5 5 4 5 3" xfId="49159"/>
    <cellStyle name="표준 4 5 5 4 6" xfId="19183"/>
    <cellStyle name="표준 4 5 5 4 7" xfId="35499"/>
    <cellStyle name="표준 4 5 5 5" xfId="3359"/>
    <cellStyle name="표준 4 5 5 5 2" xfId="6759"/>
    <cellStyle name="표준 4 5 5 5 2 2" xfId="23499"/>
    <cellStyle name="표준 4 5 5 5 2 3" xfId="40219"/>
    <cellStyle name="표준 4 5 5 5 3" xfId="10179"/>
    <cellStyle name="표준 4 5 5 5 3 2" xfId="26919"/>
    <cellStyle name="표준 4 5 5 5 3 3" xfId="43639"/>
    <cellStyle name="표준 4 5 5 5 4" xfId="13599"/>
    <cellStyle name="표준 4 5 5 5 4 2" xfId="30339"/>
    <cellStyle name="표준 4 5 5 5 4 3" xfId="47059"/>
    <cellStyle name="표준 4 5 5 5 5" xfId="17019"/>
    <cellStyle name="표준 4 5 5 5 5 2" xfId="33759"/>
    <cellStyle name="표준 4 5 5 5 5 3" xfId="50479"/>
    <cellStyle name="표준 4 5 5 5 6" xfId="20503"/>
    <cellStyle name="표준 4 5 5 5 7" xfId="36819"/>
    <cellStyle name="표준 4 5 5 6" xfId="4179"/>
    <cellStyle name="표준 4 5 5 6 2" xfId="7599"/>
    <cellStyle name="표준 4 5 5 6 2 2" xfId="24339"/>
    <cellStyle name="표준 4 5 5 6 2 3" xfId="41059"/>
    <cellStyle name="표준 4 5 5 6 3" xfId="11019"/>
    <cellStyle name="표준 4 5 5 6 3 2" xfId="27759"/>
    <cellStyle name="표준 4 5 5 6 3 3" xfId="44479"/>
    <cellStyle name="표준 4 5 5 6 4" xfId="14439"/>
    <cellStyle name="표준 4 5 5 6 4 2" xfId="31179"/>
    <cellStyle name="표준 4 5 5 6 4 3" xfId="47899"/>
    <cellStyle name="표준 4 5 5 6 5" xfId="17923"/>
    <cellStyle name="표준 4 5 5 6 6" xfId="37639"/>
    <cellStyle name="표준 4 5 5 7" xfId="3779"/>
    <cellStyle name="표준 4 5 5 7 2" xfId="20919"/>
    <cellStyle name="표준 4 5 5 7 3" xfId="37239"/>
    <cellStyle name="표준 4 5 5 8" xfId="7179"/>
    <cellStyle name="표준 4 5 5 8 2" xfId="23919"/>
    <cellStyle name="표준 4 5 5 8 3" xfId="40639"/>
    <cellStyle name="표준 4 5 5 9" xfId="10599"/>
    <cellStyle name="표준 4 5 5 9 2" xfId="27339"/>
    <cellStyle name="표준 4 5 5 9 3" xfId="44059"/>
    <cellStyle name="표준 4 5 6" xfId="1019"/>
    <cellStyle name="표준 4 5 6 2" xfId="2299"/>
    <cellStyle name="표준 4 5 6 2 2" xfId="5699"/>
    <cellStyle name="표준 4 5 6 2 2 2" xfId="22439"/>
    <cellStyle name="표준 4 5 6 2 2 3" xfId="39159"/>
    <cellStyle name="표준 4 5 6 2 3" xfId="9119"/>
    <cellStyle name="표준 4 5 6 2 3 2" xfId="25859"/>
    <cellStyle name="표준 4 5 6 2 3 3" xfId="42579"/>
    <cellStyle name="표준 4 5 6 2 4" xfId="12539"/>
    <cellStyle name="표준 4 5 6 2 4 2" xfId="29279"/>
    <cellStyle name="표준 4 5 6 2 4 3" xfId="45999"/>
    <cellStyle name="표준 4 5 6 2 5" xfId="15959"/>
    <cellStyle name="표준 4 5 6 2 5 2" xfId="32699"/>
    <cellStyle name="표준 4 5 6 2 5 3" xfId="49419"/>
    <cellStyle name="표준 4 5 6 2 6" xfId="19443"/>
    <cellStyle name="표준 4 5 6 2 7" xfId="35759"/>
    <cellStyle name="표준 4 5 6 3" xfId="4419"/>
    <cellStyle name="표준 4 5 6 3 2" xfId="21159"/>
    <cellStyle name="표준 4 5 6 3 3" xfId="37879"/>
    <cellStyle name="표준 4 5 6 4" xfId="7839"/>
    <cellStyle name="표준 4 5 6 4 2" xfId="24579"/>
    <cellStyle name="표준 4 5 6 4 3" xfId="41299"/>
    <cellStyle name="표준 4 5 6 5" xfId="11259"/>
    <cellStyle name="표준 4 5 6 5 2" xfId="27999"/>
    <cellStyle name="표준 4 5 6 5 3" xfId="44719"/>
    <cellStyle name="표준 4 5 6 6" xfId="14679"/>
    <cellStyle name="표준 4 5 6 6 2" xfId="31419"/>
    <cellStyle name="표준 4 5 6 6 3" xfId="48139"/>
    <cellStyle name="표준 4 5 6 7" xfId="18163"/>
    <cellStyle name="표준 4 5 6 8" xfId="34479"/>
    <cellStyle name="표준 4 5 7" xfId="1439"/>
    <cellStyle name="표준 4 5 7 2" xfId="2719"/>
    <cellStyle name="표준 4 5 7 2 2" xfId="6119"/>
    <cellStyle name="표준 4 5 7 2 2 2" xfId="22859"/>
    <cellStyle name="표준 4 5 7 2 2 3" xfId="39579"/>
    <cellStyle name="표준 4 5 7 2 3" xfId="9539"/>
    <cellStyle name="표준 4 5 7 2 3 2" xfId="26279"/>
    <cellStyle name="표준 4 5 7 2 3 3" xfId="42999"/>
    <cellStyle name="표준 4 5 7 2 4" xfId="12959"/>
    <cellStyle name="표준 4 5 7 2 4 2" xfId="29699"/>
    <cellStyle name="표준 4 5 7 2 4 3" xfId="46419"/>
    <cellStyle name="표준 4 5 7 2 5" xfId="16379"/>
    <cellStyle name="표준 4 5 7 2 5 2" xfId="33119"/>
    <cellStyle name="표준 4 5 7 2 5 3" xfId="49839"/>
    <cellStyle name="표준 4 5 7 2 6" xfId="19863"/>
    <cellStyle name="표준 4 5 7 2 7" xfId="36179"/>
    <cellStyle name="표준 4 5 7 3" xfId="4839"/>
    <cellStyle name="표준 4 5 7 3 2" xfId="21579"/>
    <cellStyle name="표준 4 5 7 3 3" xfId="38299"/>
    <cellStyle name="표준 4 5 7 4" xfId="8259"/>
    <cellStyle name="표준 4 5 7 4 2" xfId="24999"/>
    <cellStyle name="표준 4 5 7 4 3" xfId="41719"/>
    <cellStyle name="표준 4 5 7 5" xfId="11679"/>
    <cellStyle name="표준 4 5 7 5 2" xfId="28419"/>
    <cellStyle name="표준 4 5 7 5 3" xfId="45139"/>
    <cellStyle name="표준 4 5 7 6" xfId="15099"/>
    <cellStyle name="표준 4 5 7 6 2" xfId="31839"/>
    <cellStyle name="표준 4 5 7 6 3" xfId="48559"/>
    <cellStyle name="표준 4 5 7 7" xfId="18583"/>
    <cellStyle name="표준 4 5 7 8" xfId="34899"/>
    <cellStyle name="표준 4 5 8" xfId="1859"/>
    <cellStyle name="표준 4 5 8 2" xfId="5259"/>
    <cellStyle name="표준 4 5 8 2 2" xfId="21999"/>
    <cellStyle name="표준 4 5 8 2 3" xfId="38719"/>
    <cellStyle name="표준 4 5 8 3" xfId="8679"/>
    <cellStyle name="표준 4 5 8 3 2" xfId="25419"/>
    <cellStyle name="표준 4 5 8 3 3" xfId="42139"/>
    <cellStyle name="표준 4 5 8 4" xfId="12099"/>
    <cellStyle name="표준 4 5 8 4 2" xfId="28839"/>
    <cellStyle name="표준 4 5 8 4 3" xfId="45559"/>
    <cellStyle name="표준 4 5 8 5" xfId="15519"/>
    <cellStyle name="표준 4 5 8 5 2" xfId="32259"/>
    <cellStyle name="표준 4 5 8 5 3" xfId="48979"/>
    <cellStyle name="표준 4 5 8 6" xfId="19003"/>
    <cellStyle name="표준 4 5 8 7" xfId="35319"/>
    <cellStyle name="표준 4 5 9" xfId="3139"/>
    <cellStyle name="표준 4 5 9 2" xfId="6539"/>
    <cellStyle name="표준 4 5 9 2 2" xfId="23279"/>
    <cellStyle name="표준 4 5 9 2 3" xfId="39999"/>
    <cellStyle name="표준 4 5 9 3" xfId="9959"/>
    <cellStyle name="표준 4 5 9 3 2" xfId="26699"/>
    <cellStyle name="표준 4 5 9 3 3" xfId="43419"/>
    <cellStyle name="표준 4 5 9 4" xfId="13379"/>
    <cellStyle name="표준 4 5 9 4 2" xfId="30119"/>
    <cellStyle name="표준 4 5 9 4 3" xfId="46839"/>
    <cellStyle name="표준 4 5 9 5" xfId="16799"/>
    <cellStyle name="표준 4 5 9 5 2" xfId="33539"/>
    <cellStyle name="표준 4 5 9 5 3" xfId="50259"/>
    <cellStyle name="표준 4 5 9 6" xfId="20283"/>
    <cellStyle name="표준 4 5 9 7" xfId="36599"/>
    <cellStyle name="표준 4 6" xfId="592"/>
    <cellStyle name="표준 4 6 10" xfId="10439"/>
    <cellStyle name="표준 4 6 10 2" xfId="27179"/>
    <cellStyle name="표준 4 6 10 3" xfId="43899"/>
    <cellStyle name="표준 4 6 11" xfId="13843"/>
    <cellStyle name="표준 4 6 11 2" xfId="30583"/>
    <cellStyle name="표준 4 6 11 3" xfId="47303"/>
    <cellStyle name="표준 4 6 12" xfId="17343"/>
    <cellStyle name="표준 4 6 13" xfId="34079"/>
    <cellStyle name="표준 4 6 2" xfId="812"/>
    <cellStyle name="표준 4 6 2 10" xfId="14079"/>
    <cellStyle name="표준 4 6 2 10 2" xfId="30819"/>
    <cellStyle name="표준 4 6 2 10 3" xfId="47539"/>
    <cellStyle name="표준 4 6 2 11" xfId="17563"/>
    <cellStyle name="표준 4 6 2 12" xfId="34299"/>
    <cellStyle name="표준 4 6 2 2" xfId="1279"/>
    <cellStyle name="표준 4 6 2 2 2" xfId="2559"/>
    <cellStyle name="표준 4 6 2 2 2 2" xfId="5959"/>
    <cellStyle name="표준 4 6 2 2 2 2 2" xfId="22699"/>
    <cellStyle name="표준 4 6 2 2 2 2 3" xfId="39419"/>
    <cellStyle name="표준 4 6 2 2 2 3" xfId="9379"/>
    <cellStyle name="표준 4 6 2 2 2 3 2" xfId="26119"/>
    <cellStyle name="표준 4 6 2 2 2 3 3" xfId="42839"/>
    <cellStyle name="표준 4 6 2 2 2 4" xfId="12799"/>
    <cellStyle name="표준 4 6 2 2 2 4 2" xfId="29539"/>
    <cellStyle name="표준 4 6 2 2 2 4 3" xfId="46259"/>
    <cellStyle name="표준 4 6 2 2 2 5" xfId="16219"/>
    <cellStyle name="표준 4 6 2 2 2 5 2" xfId="32959"/>
    <cellStyle name="표준 4 6 2 2 2 5 3" xfId="49679"/>
    <cellStyle name="표준 4 6 2 2 2 6" xfId="19703"/>
    <cellStyle name="표준 4 6 2 2 2 7" xfId="36019"/>
    <cellStyle name="표준 4 6 2 2 3" xfId="4679"/>
    <cellStyle name="표준 4 6 2 2 3 2" xfId="21419"/>
    <cellStyle name="표준 4 6 2 2 3 3" xfId="38139"/>
    <cellStyle name="표준 4 6 2 2 4" xfId="8099"/>
    <cellStyle name="표준 4 6 2 2 4 2" xfId="24839"/>
    <cellStyle name="표준 4 6 2 2 4 3" xfId="41559"/>
    <cellStyle name="표준 4 6 2 2 5" xfId="11519"/>
    <cellStyle name="표준 4 6 2 2 5 2" xfId="28259"/>
    <cellStyle name="표준 4 6 2 2 5 3" xfId="44979"/>
    <cellStyle name="표준 4 6 2 2 6" xfId="14939"/>
    <cellStyle name="표준 4 6 2 2 6 2" xfId="31679"/>
    <cellStyle name="표준 4 6 2 2 6 3" xfId="48399"/>
    <cellStyle name="표준 4 6 2 2 7" xfId="18423"/>
    <cellStyle name="표준 4 6 2 2 8" xfId="34739"/>
    <cellStyle name="표준 4 6 2 3" xfId="1679"/>
    <cellStyle name="표준 4 6 2 3 2" xfId="2959"/>
    <cellStyle name="표준 4 6 2 3 2 2" xfId="6359"/>
    <cellStyle name="표준 4 6 2 3 2 2 2" xfId="23099"/>
    <cellStyle name="표준 4 6 2 3 2 2 3" xfId="39819"/>
    <cellStyle name="표준 4 6 2 3 2 3" xfId="9779"/>
    <cellStyle name="표준 4 6 2 3 2 3 2" xfId="26519"/>
    <cellStyle name="표준 4 6 2 3 2 3 3" xfId="43239"/>
    <cellStyle name="표준 4 6 2 3 2 4" xfId="13199"/>
    <cellStyle name="표준 4 6 2 3 2 4 2" xfId="29939"/>
    <cellStyle name="표준 4 6 2 3 2 4 3" xfId="46659"/>
    <cellStyle name="표준 4 6 2 3 2 5" xfId="16619"/>
    <cellStyle name="표준 4 6 2 3 2 5 2" xfId="33359"/>
    <cellStyle name="표준 4 6 2 3 2 5 3" xfId="50079"/>
    <cellStyle name="표준 4 6 2 3 2 6" xfId="20103"/>
    <cellStyle name="표준 4 6 2 3 2 7" xfId="36419"/>
    <cellStyle name="표준 4 6 2 3 3" xfId="5079"/>
    <cellStyle name="표준 4 6 2 3 3 2" xfId="21819"/>
    <cellStyle name="표준 4 6 2 3 3 3" xfId="38539"/>
    <cellStyle name="표준 4 6 2 3 4" xfId="8499"/>
    <cellStyle name="표준 4 6 2 3 4 2" xfId="25239"/>
    <cellStyle name="표준 4 6 2 3 4 3" xfId="41959"/>
    <cellStyle name="표준 4 6 2 3 5" xfId="11919"/>
    <cellStyle name="표준 4 6 2 3 5 2" xfId="28659"/>
    <cellStyle name="표준 4 6 2 3 5 3" xfId="45379"/>
    <cellStyle name="표준 4 6 2 3 6" xfId="15339"/>
    <cellStyle name="표준 4 6 2 3 6 2" xfId="32079"/>
    <cellStyle name="표준 4 6 2 3 6 3" xfId="48799"/>
    <cellStyle name="표준 4 6 2 3 7" xfId="18823"/>
    <cellStyle name="표준 4 6 2 3 8" xfId="35139"/>
    <cellStyle name="표준 4 6 2 4" xfId="2099"/>
    <cellStyle name="표준 4 6 2 4 2" xfId="5499"/>
    <cellStyle name="표준 4 6 2 4 2 2" xfId="22239"/>
    <cellStyle name="표준 4 6 2 4 2 3" xfId="38959"/>
    <cellStyle name="표준 4 6 2 4 3" xfId="8919"/>
    <cellStyle name="표준 4 6 2 4 3 2" xfId="25659"/>
    <cellStyle name="표준 4 6 2 4 3 3" xfId="42379"/>
    <cellStyle name="표준 4 6 2 4 4" xfId="12339"/>
    <cellStyle name="표준 4 6 2 4 4 2" xfId="29079"/>
    <cellStyle name="표준 4 6 2 4 4 3" xfId="45799"/>
    <cellStyle name="표준 4 6 2 4 5" xfId="15759"/>
    <cellStyle name="표준 4 6 2 4 5 2" xfId="32499"/>
    <cellStyle name="표준 4 6 2 4 5 3" xfId="49219"/>
    <cellStyle name="표준 4 6 2 4 6" xfId="19243"/>
    <cellStyle name="표준 4 6 2 4 7" xfId="35559"/>
    <cellStyle name="표준 4 6 2 5" xfId="3419"/>
    <cellStyle name="표준 4 6 2 5 2" xfId="6819"/>
    <cellStyle name="표준 4 6 2 5 2 2" xfId="23559"/>
    <cellStyle name="표준 4 6 2 5 2 3" xfId="40279"/>
    <cellStyle name="표준 4 6 2 5 3" xfId="10239"/>
    <cellStyle name="표준 4 6 2 5 3 2" xfId="26979"/>
    <cellStyle name="표준 4 6 2 5 3 3" xfId="43699"/>
    <cellStyle name="표준 4 6 2 5 4" xfId="13659"/>
    <cellStyle name="표준 4 6 2 5 4 2" xfId="30399"/>
    <cellStyle name="표준 4 6 2 5 4 3" xfId="47119"/>
    <cellStyle name="표준 4 6 2 5 5" xfId="17079"/>
    <cellStyle name="표준 4 6 2 5 5 2" xfId="33819"/>
    <cellStyle name="표준 4 6 2 5 5 3" xfId="50539"/>
    <cellStyle name="표준 4 6 2 5 6" xfId="20563"/>
    <cellStyle name="표준 4 6 2 5 7" xfId="36879"/>
    <cellStyle name="표준 4 6 2 6" xfId="4239"/>
    <cellStyle name="표준 4 6 2 6 2" xfId="7659"/>
    <cellStyle name="표준 4 6 2 6 2 2" xfId="24399"/>
    <cellStyle name="표준 4 6 2 6 2 3" xfId="41119"/>
    <cellStyle name="표준 4 6 2 6 3" xfId="11079"/>
    <cellStyle name="표준 4 6 2 6 3 2" xfId="27819"/>
    <cellStyle name="표준 4 6 2 6 3 3" xfId="44539"/>
    <cellStyle name="표준 4 6 2 6 4" xfId="14499"/>
    <cellStyle name="표준 4 6 2 6 4 2" xfId="31239"/>
    <cellStyle name="표준 4 6 2 6 4 3" xfId="47959"/>
    <cellStyle name="표준 4 6 2 6 5" xfId="17983"/>
    <cellStyle name="표준 4 6 2 6 6" xfId="37699"/>
    <cellStyle name="표준 4 6 2 7" xfId="3839"/>
    <cellStyle name="표준 4 6 2 7 2" xfId="20979"/>
    <cellStyle name="표준 4 6 2 7 3" xfId="37299"/>
    <cellStyle name="표준 4 6 2 8" xfId="7239"/>
    <cellStyle name="표준 4 6 2 8 2" xfId="23979"/>
    <cellStyle name="표준 4 6 2 8 3" xfId="40699"/>
    <cellStyle name="표준 4 6 2 9" xfId="10659"/>
    <cellStyle name="표준 4 6 2 9 2" xfId="27399"/>
    <cellStyle name="표준 4 6 2 9 3" xfId="44119"/>
    <cellStyle name="표준 4 6 3" xfId="1119"/>
    <cellStyle name="표준 4 6 3 2" xfId="2399"/>
    <cellStyle name="표준 4 6 3 2 2" xfId="5799"/>
    <cellStyle name="표준 4 6 3 2 2 2" xfId="22539"/>
    <cellStyle name="표준 4 6 3 2 2 3" xfId="39259"/>
    <cellStyle name="표준 4 6 3 2 3" xfId="9219"/>
    <cellStyle name="표준 4 6 3 2 3 2" xfId="25959"/>
    <cellStyle name="표준 4 6 3 2 3 3" xfId="42679"/>
    <cellStyle name="표준 4 6 3 2 4" xfId="12639"/>
    <cellStyle name="표준 4 6 3 2 4 2" xfId="29379"/>
    <cellStyle name="표준 4 6 3 2 4 3" xfId="46099"/>
    <cellStyle name="표준 4 6 3 2 5" xfId="16059"/>
    <cellStyle name="표준 4 6 3 2 5 2" xfId="32799"/>
    <cellStyle name="표준 4 6 3 2 5 3" xfId="49519"/>
    <cellStyle name="표준 4 6 3 2 6" xfId="19543"/>
    <cellStyle name="표준 4 6 3 2 7" xfId="35859"/>
    <cellStyle name="표준 4 6 3 3" xfId="4519"/>
    <cellStyle name="표준 4 6 3 3 2" xfId="21259"/>
    <cellStyle name="표준 4 6 3 3 3" xfId="37979"/>
    <cellStyle name="표준 4 6 3 4" xfId="7939"/>
    <cellStyle name="표준 4 6 3 4 2" xfId="24679"/>
    <cellStyle name="표준 4 6 3 4 3" xfId="41399"/>
    <cellStyle name="표준 4 6 3 5" xfId="11359"/>
    <cellStyle name="표준 4 6 3 5 2" xfId="28099"/>
    <cellStyle name="표준 4 6 3 5 3" xfId="44819"/>
    <cellStyle name="표준 4 6 3 6" xfId="14779"/>
    <cellStyle name="표준 4 6 3 6 2" xfId="31519"/>
    <cellStyle name="표준 4 6 3 6 3" xfId="48239"/>
    <cellStyle name="표준 4 6 3 7" xfId="18263"/>
    <cellStyle name="표준 4 6 3 8" xfId="34579"/>
    <cellStyle name="표준 4 6 4" xfId="1459"/>
    <cellStyle name="표준 4 6 4 2" xfId="2739"/>
    <cellStyle name="표준 4 6 4 2 2" xfId="6139"/>
    <cellStyle name="표준 4 6 4 2 2 2" xfId="22879"/>
    <cellStyle name="표준 4 6 4 2 2 3" xfId="39599"/>
    <cellStyle name="표준 4 6 4 2 3" xfId="9559"/>
    <cellStyle name="표준 4 6 4 2 3 2" xfId="26299"/>
    <cellStyle name="표준 4 6 4 2 3 3" xfId="43019"/>
    <cellStyle name="표준 4 6 4 2 4" xfId="12979"/>
    <cellStyle name="표준 4 6 4 2 4 2" xfId="29719"/>
    <cellStyle name="표준 4 6 4 2 4 3" xfId="46439"/>
    <cellStyle name="표준 4 6 4 2 5" xfId="16399"/>
    <cellStyle name="표준 4 6 4 2 5 2" xfId="33139"/>
    <cellStyle name="표준 4 6 4 2 5 3" xfId="49859"/>
    <cellStyle name="표준 4 6 4 2 6" xfId="19883"/>
    <cellStyle name="표준 4 6 4 2 7" xfId="36199"/>
    <cellStyle name="표준 4 6 4 3" xfId="4859"/>
    <cellStyle name="표준 4 6 4 3 2" xfId="21599"/>
    <cellStyle name="표준 4 6 4 3 3" xfId="38319"/>
    <cellStyle name="표준 4 6 4 4" xfId="8279"/>
    <cellStyle name="표준 4 6 4 4 2" xfId="25019"/>
    <cellStyle name="표준 4 6 4 4 3" xfId="41739"/>
    <cellStyle name="표준 4 6 4 5" xfId="11699"/>
    <cellStyle name="표준 4 6 4 5 2" xfId="28439"/>
    <cellStyle name="표준 4 6 4 5 3" xfId="45159"/>
    <cellStyle name="표준 4 6 4 6" xfId="15119"/>
    <cellStyle name="표준 4 6 4 6 2" xfId="31859"/>
    <cellStyle name="표준 4 6 4 6 3" xfId="48579"/>
    <cellStyle name="표준 4 6 4 7" xfId="18603"/>
    <cellStyle name="표준 4 6 4 8" xfId="34919"/>
    <cellStyle name="표준 4 6 5" xfId="1879"/>
    <cellStyle name="표준 4 6 5 2" xfId="5279"/>
    <cellStyle name="표준 4 6 5 2 2" xfId="22019"/>
    <cellStyle name="표준 4 6 5 2 3" xfId="38739"/>
    <cellStyle name="표준 4 6 5 3" xfId="8699"/>
    <cellStyle name="표준 4 6 5 3 2" xfId="25439"/>
    <cellStyle name="표준 4 6 5 3 3" xfId="42159"/>
    <cellStyle name="표준 4 6 5 4" xfId="12119"/>
    <cellStyle name="표준 4 6 5 4 2" xfId="28859"/>
    <cellStyle name="표준 4 6 5 4 3" xfId="45579"/>
    <cellStyle name="표준 4 6 5 5" xfId="15539"/>
    <cellStyle name="표준 4 6 5 5 2" xfId="32279"/>
    <cellStyle name="표준 4 6 5 5 3" xfId="48999"/>
    <cellStyle name="표준 4 6 5 6" xfId="19023"/>
    <cellStyle name="표준 4 6 5 7" xfId="35339"/>
    <cellStyle name="표준 4 6 6" xfId="3199"/>
    <cellStyle name="표준 4 6 6 2" xfId="6599"/>
    <cellStyle name="표준 4 6 6 2 2" xfId="23339"/>
    <cellStyle name="표준 4 6 6 2 3" xfId="40059"/>
    <cellStyle name="표준 4 6 6 3" xfId="10019"/>
    <cellStyle name="표준 4 6 6 3 2" xfId="26759"/>
    <cellStyle name="표준 4 6 6 3 3" xfId="43479"/>
    <cellStyle name="표준 4 6 6 4" xfId="13439"/>
    <cellStyle name="표준 4 6 6 4 2" xfId="30179"/>
    <cellStyle name="표준 4 6 6 4 3" xfId="46899"/>
    <cellStyle name="표준 4 6 6 5" xfId="16859"/>
    <cellStyle name="표준 4 6 6 5 2" xfId="33599"/>
    <cellStyle name="표준 4 6 6 5 3" xfId="50319"/>
    <cellStyle name="표준 4 6 6 6" xfId="20343"/>
    <cellStyle name="표준 4 6 6 7" xfId="36659"/>
    <cellStyle name="표준 4 6 7" xfId="4019"/>
    <cellStyle name="표준 4 6 7 2" xfId="7439"/>
    <cellStyle name="표준 4 6 7 2 2" xfId="24179"/>
    <cellStyle name="표준 4 6 7 2 3" xfId="40899"/>
    <cellStyle name="표준 4 6 7 3" xfId="10859"/>
    <cellStyle name="표준 4 6 7 3 2" xfId="27599"/>
    <cellStyle name="표준 4 6 7 3 3" xfId="44319"/>
    <cellStyle name="표준 4 6 7 4" xfId="14279"/>
    <cellStyle name="표준 4 6 7 4 2" xfId="31019"/>
    <cellStyle name="표준 4 6 7 4 3" xfId="47739"/>
    <cellStyle name="표준 4 6 7 5" xfId="17763"/>
    <cellStyle name="표준 4 6 7 6" xfId="37479"/>
    <cellStyle name="표준 4 6 8" xfId="3619"/>
    <cellStyle name="표준 4 6 8 2" xfId="20759"/>
    <cellStyle name="표준 4 6 8 3" xfId="37079"/>
    <cellStyle name="표준 4 6 9" xfId="7019"/>
    <cellStyle name="표준 4 6 9 2" xfId="23759"/>
    <cellStyle name="표준 4 6 9 3" xfId="40479"/>
    <cellStyle name="표준 4 7" xfId="612"/>
    <cellStyle name="표준 4 7 10" xfId="10459"/>
    <cellStyle name="표준 4 7 10 2" xfId="27199"/>
    <cellStyle name="표준 4 7 10 3" xfId="43919"/>
    <cellStyle name="표준 4 7 11" xfId="13879"/>
    <cellStyle name="표준 4 7 11 2" xfId="30619"/>
    <cellStyle name="표준 4 7 11 3" xfId="47339"/>
    <cellStyle name="표준 4 7 12" xfId="17363"/>
    <cellStyle name="표준 4 7 13" xfId="34099"/>
    <cellStyle name="표준 4 7 2" xfId="832"/>
    <cellStyle name="표준 4 7 2 10" xfId="14099"/>
    <cellStyle name="표준 4 7 2 10 2" xfId="30839"/>
    <cellStyle name="표준 4 7 2 10 3" xfId="47559"/>
    <cellStyle name="표준 4 7 2 11" xfId="17583"/>
    <cellStyle name="표준 4 7 2 12" xfId="34319"/>
    <cellStyle name="표준 4 7 2 2" xfId="1299"/>
    <cellStyle name="표준 4 7 2 2 2" xfId="2579"/>
    <cellStyle name="표준 4 7 2 2 2 2" xfId="5979"/>
    <cellStyle name="표준 4 7 2 2 2 2 2" xfId="22719"/>
    <cellStyle name="표준 4 7 2 2 2 2 3" xfId="39439"/>
    <cellStyle name="표준 4 7 2 2 2 3" xfId="9399"/>
    <cellStyle name="표준 4 7 2 2 2 3 2" xfId="26139"/>
    <cellStyle name="표준 4 7 2 2 2 3 3" xfId="42859"/>
    <cellStyle name="표준 4 7 2 2 2 4" xfId="12819"/>
    <cellStyle name="표준 4 7 2 2 2 4 2" xfId="29559"/>
    <cellStyle name="표준 4 7 2 2 2 4 3" xfId="46279"/>
    <cellStyle name="표준 4 7 2 2 2 5" xfId="16239"/>
    <cellStyle name="표준 4 7 2 2 2 5 2" xfId="32979"/>
    <cellStyle name="표준 4 7 2 2 2 5 3" xfId="49699"/>
    <cellStyle name="표준 4 7 2 2 2 6" xfId="19723"/>
    <cellStyle name="표준 4 7 2 2 2 7" xfId="36039"/>
    <cellStyle name="표준 4 7 2 2 3" xfId="4699"/>
    <cellStyle name="표준 4 7 2 2 3 2" xfId="21439"/>
    <cellStyle name="표준 4 7 2 2 3 3" xfId="38159"/>
    <cellStyle name="표준 4 7 2 2 4" xfId="8119"/>
    <cellStyle name="표준 4 7 2 2 4 2" xfId="24859"/>
    <cellStyle name="표준 4 7 2 2 4 3" xfId="41579"/>
    <cellStyle name="표준 4 7 2 2 5" xfId="11539"/>
    <cellStyle name="표준 4 7 2 2 5 2" xfId="28279"/>
    <cellStyle name="표준 4 7 2 2 5 3" xfId="44999"/>
    <cellStyle name="표준 4 7 2 2 6" xfId="14959"/>
    <cellStyle name="표준 4 7 2 2 6 2" xfId="31699"/>
    <cellStyle name="표준 4 7 2 2 6 3" xfId="48419"/>
    <cellStyle name="표준 4 7 2 2 7" xfId="18443"/>
    <cellStyle name="표준 4 7 2 2 8" xfId="34759"/>
    <cellStyle name="표준 4 7 2 3" xfId="1699"/>
    <cellStyle name="표준 4 7 2 3 2" xfId="2979"/>
    <cellStyle name="표준 4 7 2 3 2 2" xfId="6379"/>
    <cellStyle name="표준 4 7 2 3 2 2 2" xfId="23119"/>
    <cellStyle name="표준 4 7 2 3 2 2 3" xfId="39839"/>
    <cellStyle name="표준 4 7 2 3 2 3" xfId="9799"/>
    <cellStyle name="표준 4 7 2 3 2 3 2" xfId="26539"/>
    <cellStyle name="표준 4 7 2 3 2 3 3" xfId="43259"/>
    <cellStyle name="표준 4 7 2 3 2 4" xfId="13219"/>
    <cellStyle name="표준 4 7 2 3 2 4 2" xfId="29959"/>
    <cellStyle name="표준 4 7 2 3 2 4 3" xfId="46679"/>
    <cellStyle name="표준 4 7 2 3 2 5" xfId="16639"/>
    <cellStyle name="표준 4 7 2 3 2 5 2" xfId="33379"/>
    <cellStyle name="표준 4 7 2 3 2 5 3" xfId="50099"/>
    <cellStyle name="표준 4 7 2 3 2 6" xfId="20123"/>
    <cellStyle name="표준 4 7 2 3 2 7" xfId="36439"/>
    <cellStyle name="표준 4 7 2 3 3" xfId="5099"/>
    <cellStyle name="표준 4 7 2 3 3 2" xfId="21839"/>
    <cellStyle name="표준 4 7 2 3 3 3" xfId="38559"/>
    <cellStyle name="표준 4 7 2 3 4" xfId="8519"/>
    <cellStyle name="표준 4 7 2 3 4 2" xfId="25259"/>
    <cellStyle name="표준 4 7 2 3 4 3" xfId="41979"/>
    <cellStyle name="표준 4 7 2 3 5" xfId="11939"/>
    <cellStyle name="표준 4 7 2 3 5 2" xfId="28679"/>
    <cellStyle name="표준 4 7 2 3 5 3" xfId="45399"/>
    <cellStyle name="표준 4 7 2 3 6" xfId="15359"/>
    <cellStyle name="표준 4 7 2 3 6 2" xfId="32099"/>
    <cellStyle name="표준 4 7 2 3 6 3" xfId="48819"/>
    <cellStyle name="표준 4 7 2 3 7" xfId="18843"/>
    <cellStyle name="표준 4 7 2 3 8" xfId="35159"/>
    <cellStyle name="표준 4 7 2 4" xfId="2119"/>
    <cellStyle name="표준 4 7 2 4 2" xfId="5519"/>
    <cellStyle name="표준 4 7 2 4 2 2" xfId="22259"/>
    <cellStyle name="표준 4 7 2 4 2 3" xfId="38979"/>
    <cellStyle name="표준 4 7 2 4 3" xfId="8939"/>
    <cellStyle name="표준 4 7 2 4 3 2" xfId="25679"/>
    <cellStyle name="표준 4 7 2 4 3 3" xfId="42399"/>
    <cellStyle name="표준 4 7 2 4 4" xfId="12359"/>
    <cellStyle name="표준 4 7 2 4 4 2" xfId="29099"/>
    <cellStyle name="표준 4 7 2 4 4 3" xfId="45819"/>
    <cellStyle name="표준 4 7 2 4 5" xfId="15779"/>
    <cellStyle name="표준 4 7 2 4 5 2" xfId="32519"/>
    <cellStyle name="표준 4 7 2 4 5 3" xfId="49239"/>
    <cellStyle name="표준 4 7 2 4 6" xfId="19263"/>
    <cellStyle name="표준 4 7 2 4 7" xfId="35579"/>
    <cellStyle name="표준 4 7 2 5" xfId="3439"/>
    <cellStyle name="표준 4 7 2 5 2" xfId="6839"/>
    <cellStyle name="표준 4 7 2 5 2 2" xfId="23579"/>
    <cellStyle name="표준 4 7 2 5 2 3" xfId="40299"/>
    <cellStyle name="표준 4 7 2 5 3" xfId="10259"/>
    <cellStyle name="표준 4 7 2 5 3 2" xfId="26999"/>
    <cellStyle name="표준 4 7 2 5 3 3" xfId="43719"/>
    <cellStyle name="표준 4 7 2 5 4" xfId="13679"/>
    <cellStyle name="표준 4 7 2 5 4 2" xfId="30419"/>
    <cellStyle name="표준 4 7 2 5 4 3" xfId="47139"/>
    <cellStyle name="표준 4 7 2 5 5" xfId="17099"/>
    <cellStyle name="표준 4 7 2 5 5 2" xfId="33839"/>
    <cellStyle name="표준 4 7 2 5 5 3" xfId="50559"/>
    <cellStyle name="표준 4 7 2 5 6" xfId="20583"/>
    <cellStyle name="표준 4 7 2 5 7" xfId="36899"/>
    <cellStyle name="표준 4 7 2 6" xfId="4259"/>
    <cellStyle name="표준 4 7 2 6 2" xfId="7679"/>
    <cellStyle name="표준 4 7 2 6 2 2" xfId="24419"/>
    <cellStyle name="표준 4 7 2 6 2 3" xfId="41139"/>
    <cellStyle name="표준 4 7 2 6 3" xfId="11099"/>
    <cellStyle name="표준 4 7 2 6 3 2" xfId="27839"/>
    <cellStyle name="표준 4 7 2 6 3 3" xfId="44559"/>
    <cellStyle name="표준 4 7 2 6 4" xfId="14519"/>
    <cellStyle name="표준 4 7 2 6 4 2" xfId="31259"/>
    <cellStyle name="표준 4 7 2 6 4 3" xfId="47979"/>
    <cellStyle name="표준 4 7 2 6 5" xfId="18003"/>
    <cellStyle name="표준 4 7 2 6 6" xfId="37719"/>
    <cellStyle name="표준 4 7 2 7" xfId="3859"/>
    <cellStyle name="표준 4 7 2 7 2" xfId="20999"/>
    <cellStyle name="표준 4 7 2 7 3" xfId="37319"/>
    <cellStyle name="표준 4 7 2 8" xfId="7259"/>
    <cellStyle name="표준 4 7 2 8 2" xfId="23999"/>
    <cellStyle name="표준 4 7 2 8 3" xfId="40719"/>
    <cellStyle name="표준 4 7 2 9" xfId="10679"/>
    <cellStyle name="표준 4 7 2 9 2" xfId="27419"/>
    <cellStyle name="표준 4 7 2 9 3" xfId="44139"/>
    <cellStyle name="표준 4 7 3" xfId="1139"/>
    <cellStyle name="표준 4 7 3 2" xfId="2419"/>
    <cellStyle name="표준 4 7 3 2 2" xfId="5819"/>
    <cellStyle name="표준 4 7 3 2 2 2" xfId="22559"/>
    <cellStyle name="표준 4 7 3 2 2 3" xfId="39279"/>
    <cellStyle name="표준 4 7 3 2 3" xfId="9239"/>
    <cellStyle name="표준 4 7 3 2 3 2" xfId="25979"/>
    <cellStyle name="표준 4 7 3 2 3 3" xfId="42699"/>
    <cellStyle name="표준 4 7 3 2 4" xfId="12659"/>
    <cellStyle name="표준 4 7 3 2 4 2" xfId="29399"/>
    <cellStyle name="표준 4 7 3 2 4 3" xfId="46119"/>
    <cellStyle name="표준 4 7 3 2 5" xfId="16079"/>
    <cellStyle name="표준 4 7 3 2 5 2" xfId="32819"/>
    <cellStyle name="표준 4 7 3 2 5 3" xfId="49539"/>
    <cellStyle name="표준 4 7 3 2 6" xfId="19563"/>
    <cellStyle name="표준 4 7 3 2 7" xfId="35879"/>
    <cellStyle name="표준 4 7 3 3" xfId="4539"/>
    <cellStyle name="표준 4 7 3 3 2" xfId="21279"/>
    <cellStyle name="표준 4 7 3 3 3" xfId="37999"/>
    <cellStyle name="표준 4 7 3 4" xfId="7959"/>
    <cellStyle name="표준 4 7 3 4 2" xfId="24699"/>
    <cellStyle name="표준 4 7 3 4 3" xfId="41419"/>
    <cellStyle name="표준 4 7 3 5" xfId="11379"/>
    <cellStyle name="표준 4 7 3 5 2" xfId="28119"/>
    <cellStyle name="표준 4 7 3 5 3" xfId="44839"/>
    <cellStyle name="표준 4 7 3 6" xfId="14799"/>
    <cellStyle name="표준 4 7 3 6 2" xfId="31539"/>
    <cellStyle name="표준 4 7 3 6 3" xfId="48259"/>
    <cellStyle name="표준 4 7 3 7" xfId="18283"/>
    <cellStyle name="표준 4 7 3 8" xfId="34599"/>
    <cellStyle name="표준 4 7 4" xfId="1479"/>
    <cellStyle name="표준 4 7 4 2" xfId="2759"/>
    <cellStyle name="표준 4 7 4 2 2" xfId="6159"/>
    <cellStyle name="표준 4 7 4 2 2 2" xfId="22899"/>
    <cellStyle name="표준 4 7 4 2 2 3" xfId="39619"/>
    <cellStyle name="표준 4 7 4 2 3" xfId="9579"/>
    <cellStyle name="표준 4 7 4 2 3 2" xfId="26319"/>
    <cellStyle name="표준 4 7 4 2 3 3" xfId="43039"/>
    <cellStyle name="표준 4 7 4 2 4" xfId="12999"/>
    <cellStyle name="표준 4 7 4 2 4 2" xfId="29739"/>
    <cellStyle name="표준 4 7 4 2 4 3" xfId="46459"/>
    <cellStyle name="표준 4 7 4 2 5" xfId="16419"/>
    <cellStyle name="표준 4 7 4 2 5 2" xfId="33159"/>
    <cellStyle name="표준 4 7 4 2 5 3" xfId="49879"/>
    <cellStyle name="표준 4 7 4 2 6" xfId="19903"/>
    <cellStyle name="표준 4 7 4 2 7" xfId="36219"/>
    <cellStyle name="표준 4 7 4 3" xfId="4879"/>
    <cellStyle name="표준 4 7 4 3 2" xfId="21619"/>
    <cellStyle name="표준 4 7 4 3 3" xfId="38339"/>
    <cellStyle name="표준 4 7 4 4" xfId="8299"/>
    <cellStyle name="표준 4 7 4 4 2" xfId="25039"/>
    <cellStyle name="표준 4 7 4 4 3" xfId="41759"/>
    <cellStyle name="표준 4 7 4 5" xfId="11719"/>
    <cellStyle name="표준 4 7 4 5 2" xfId="28459"/>
    <cellStyle name="표준 4 7 4 5 3" xfId="45179"/>
    <cellStyle name="표준 4 7 4 6" xfId="15139"/>
    <cellStyle name="표준 4 7 4 6 2" xfId="31879"/>
    <cellStyle name="표준 4 7 4 6 3" xfId="48599"/>
    <cellStyle name="표준 4 7 4 7" xfId="18623"/>
    <cellStyle name="표준 4 7 4 8" xfId="34939"/>
    <cellStyle name="표준 4 7 5" xfId="1899"/>
    <cellStyle name="표준 4 7 5 2" xfId="5299"/>
    <cellStyle name="표준 4 7 5 2 2" xfId="22039"/>
    <cellStyle name="표준 4 7 5 2 3" xfId="38759"/>
    <cellStyle name="표준 4 7 5 3" xfId="8719"/>
    <cellStyle name="표준 4 7 5 3 2" xfId="25459"/>
    <cellStyle name="표준 4 7 5 3 3" xfId="42179"/>
    <cellStyle name="표준 4 7 5 4" xfId="12139"/>
    <cellStyle name="표준 4 7 5 4 2" xfId="28879"/>
    <cellStyle name="표준 4 7 5 4 3" xfId="45599"/>
    <cellStyle name="표준 4 7 5 5" xfId="15559"/>
    <cellStyle name="표준 4 7 5 5 2" xfId="32299"/>
    <cellStyle name="표준 4 7 5 5 3" xfId="49019"/>
    <cellStyle name="표준 4 7 5 6" xfId="19043"/>
    <cellStyle name="표준 4 7 5 7" xfId="35359"/>
    <cellStyle name="표준 4 7 6" xfId="3219"/>
    <cellStyle name="표준 4 7 6 2" xfId="6619"/>
    <cellStyle name="표준 4 7 6 2 2" xfId="23359"/>
    <cellStyle name="표준 4 7 6 2 3" xfId="40079"/>
    <cellStyle name="표준 4 7 6 3" xfId="10039"/>
    <cellStyle name="표준 4 7 6 3 2" xfId="26779"/>
    <cellStyle name="표준 4 7 6 3 3" xfId="43499"/>
    <cellStyle name="표준 4 7 6 4" xfId="13459"/>
    <cellStyle name="표준 4 7 6 4 2" xfId="30199"/>
    <cellStyle name="표준 4 7 6 4 3" xfId="46919"/>
    <cellStyle name="표준 4 7 6 5" xfId="16879"/>
    <cellStyle name="표준 4 7 6 5 2" xfId="33619"/>
    <cellStyle name="표준 4 7 6 5 3" xfId="50339"/>
    <cellStyle name="표준 4 7 6 6" xfId="20363"/>
    <cellStyle name="표준 4 7 6 7" xfId="36679"/>
    <cellStyle name="표준 4 7 7" xfId="4039"/>
    <cellStyle name="표준 4 7 7 2" xfId="7459"/>
    <cellStyle name="표준 4 7 7 2 2" xfId="24199"/>
    <cellStyle name="표준 4 7 7 2 3" xfId="40919"/>
    <cellStyle name="표준 4 7 7 3" xfId="10879"/>
    <cellStyle name="표준 4 7 7 3 2" xfId="27619"/>
    <cellStyle name="표준 4 7 7 3 3" xfId="44339"/>
    <cellStyle name="표준 4 7 7 4" xfId="14299"/>
    <cellStyle name="표준 4 7 7 4 2" xfId="31039"/>
    <cellStyle name="표준 4 7 7 4 3" xfId="47759"/>
    <cellStyle name="표준 4 7 7 5" xfId="17783"/>
    <cellStyle name="표준 4 7 7 6" xfId="37499"/>
    <cellStyle name="표준 4 7 8" xfId="3639"/>
    <cellStyle name="표준 4 7 8 2" xfId="20779"/>
    <cellStyle name="표준 4 7 8 3" xfId="37099"/>
    <cellStyle name="표준 4 7 9" xfId="7039"/>
    <cellStyle name="표준 4 7 9 2" xfId="23779"/>
    <cellStyle name="표준 4 7 9 3" xfId="40499"/>
    <cellStyle name="표준 4 8" xfId="632"/>
    <cellStyle name="표준 4 8 10" xfId="10479"/>
    <cellStyle name="표준 4 8 10 2" xfId="27219"/>
    <cellStyle name="표준 4 8 10 3" xfId="43939"/>
    <cellStyle name="표준 4 8 11" xfId="13899"/>
    <cellStyle name="표준 4 8 11 2" xfId="30639"/>
    <cellStyle name="표준 4 8 11 3" xfId="47359"/>
    <cellStyle name="표준 4 8 12" xfId="17383"/>
    <cellStyle name="표준 4 8 13" xfId="34119"/>
    <cellStyle name="표준 4 8 2" xfId="852"/>
    <cellStyle name="표준 4 8 2 10" xfId="14119"/>
    <cellStyle name="표준 4 8 2 10 2" xfId="30859"/>
    <cellStyle name="표준 4 8 2 10 3" xfId="47579"/>
    <cellStyle name="표준 4 8 2 11" xfId="17603"/>
    <cellStyle name="표준 4 8 2 12" xfId="34339"/>
    <cellStyle name="표준 4 8 2 2" xfId="1319"/>
    <cellStyle name="표준 4 8 2 2 2" xfId="2599"/>
    <cellStyle name="표준 4 8 2 2 2 2" xfId="5999"/>
    <cellStyle name="표준 4 8 2 2 2 2 2" xfId="22739"/>
    <cellStyle name="표준 4 8 2 2 2 2 3" xfId="39459"/>
    <cellStyle name="표준 4 8 2 2 2 3" xfId="9419"/>
    <cellStyle name="표준 4 8 2 2 2 3 2" xfId="26159"/>
    <cellStyle name="표준 4 8 2 2 2 3 3" xfId="42879"/>
    <cellStyle name="표준 4 8 2 2 2 4" xfId="12839"/>
    <cellStyle name="표준 4 8 2 2 2 4 2" xfId="29579"/>
    <cellStyle name="표준 4 8 2 2 2 4 3" xfId="46299"/>
    <cellStyle name="표준 4 8 2 2 2 5" xfId="16259"/>
    <cellStyle name="표준 4 8 2 2 2 5 2" xfId="32999"/>
    <cellStyle name="표준 4 8 2 2 2 5 3" xfId="49719"/>
    <cellStyle name="표준 4 8 2 2 2 6" xfId="19743"/>
    <cellStyle name="표준 4 8 2 2 2 7" xfId="36059"/>
    <cellStyle name="표준 4 8 2 2 3" xfId="4719"/>
    <cellStyle name="표준 4 8 2 2 3 2" xfId="21459"/>
    <cellStyle name="표준 4 8 2 2 3 3" xfId="38179"/>
    <cellStyle name="표준 4 8 2 2 4" xfId="8139"/>
    <cellStyle name="표준 4 8 2 2 4 2" xfId="24879"/>
    <cellStyle name="표준 4 8 2 2 4 3" xfId="41599"/>
    <cellStyle name="표준 4 8 2 2 5" xfId="11559"/>
    <cellStyle name="표준 4 8 2 2 5 2" xfId="28299"/>
    <cellStyle name="표준 4 8 2 2 5 3" xfId="45019"/>
    <cellStyle name="표준 4 8 2 2 6" xfId="14979"/>
    <cellStyle name="표준 4 8 2 2 6 2" xfId="31719"/>
    <cellStyle name="표준 4 8 2 2 6 3" xfId="48439"/>
    <cellStyle name="표준 4 8 2 2 7" xfId="18463"/>
    <cellStyle name="표준 4 8 2 2 8" xfId="34779"/>
    <cellStyle name="표준 4 8 2 3" xfId="1719"/>
    <cellStyle name="표준 4 8 2 3 2" xfId="2999"/>
    <cellStyle name="표준 4 8 2 3 2 2" xfId="6399"/>
    <cellStyle name="표준 4 8 2 3 2 2 2" xfId="23139"/>
    <cellStyle name="표준 4 8 2 3 2 2 3" xfId="39859"/>
    <cellStyle name="표준 4 8 2 3 2 3" xfId="9819"/>
    <cellStyle name="표준 4 8 2 3 2 3 2" xfId="26559"/>
    <cellStyle name="표준 4 8 2 3 2 3 3" xfId="43279"/>
    <cellStyle name="표준 4 8 2 3 2 4" xfId="13239"/>
    <cellStyle name="표준 4 8 2 3 2 4 2" xfId="29979"/>
    <cellStyle name="표준 4 8 2 3 2 4 3" xfId="46699"/>
    <cellStyle name="표준 4 8 2 3 2 5" xfId="16659"/>
    <cellStyle name="표준 4 8 2 3 2 5 2" xfId="33399"/>
    <cellStyle name="표준 4 8 2 3 2 5 3" xfId="50119"/>
    <cellStyle name="표준 4 8 2 3 2 6" xfId="20143"/>
    <cellStyle name="표준 4 8 2 3 2 7" xfId="36459"/>
    <cellStyle name="표준 4 8 2 3 3" xfId="5119"/>
    <cellStyle name="표준 4 8 2 3 3 2" xfId="21859"/>
    <cellStyle name="표준 4 8 2 3 3 3" xfId="38579"/>
    <cellStyle name="표준 4 8 2 3 4" xfId="8539"/>
    <cellStyle name="표준 4 8 2 3 4 2" xfId="25279"/>
    <cellStyle name="표준 4 8 2 3 4 3" xfId="41999"/>
    <cellStyle name="표준 4 8 2 3 5" xfId="11959"/>
    <cellStyle name="표준 4 8 2 3 5 2" xfId="28699"/>
    <cellStyle name="표준 4 8 2 3 5 3" xfId="45419"/>
    <cellStyle name="표준 4 8 2 3 6" xfId="15379"/>
    <cellStyle name="표준 4 8 2 3 6 2" xfId="32119"/>
    <cellStyle name="표준 4 8 2 3 6 3" xfId="48839"/>
    <cellStyle name="표준 4 8 2 3 7" xfId="18863"/>
    <cellStyle name="표준 4 8 2 3 8" xfId="35179"/>
    <cellStyle name="표준 4 8 2 4" xfId="2139"/>
    <cellStyle name="표준 4 8 2 4 2" xfId="5539"/>
    <cellStyle name="표준 4 8 2 4 2 2" xfId="22279"/>
    <cellStyle name="표준 4 8 2 4 2 3" xfId="38999"/>
    <cellStyle name="표준 4 8 2 4 3" xfId="8959"/>
    <cellStyle name="표준 4 8 2 4 3 2" xfId="25699"/>
    <cellStyle name="표준 4 8 2 4 3 3" xfId="42419"/>
    <cellStyle name="표준 4 8 2 4 4" xfId="12379"/>
    <cellStyle name="표준 4 8 2 4 4 2" xfId="29119"/>
    <cellStyle name="표준 4 8 2 4 4 3" xfId="45839"/>
    <cellStyle name="표준 4 8 2 4 5" xfId="15799"/>
    <cellStyle name="표준 4 8 2 4 5 2" xfId="32539"/>
    <cellStyle name="표준 4 8 2 4 5 3" xfId="49259"/>
    <cellStyle name="표준 4 8 2 4 6" xfId="19283"/>
    <cellStyle name="표준 4 8 2 4 7" xfId="35599"/>
    <cellStyle name="표준 4 8 2 5" xfId="3459"/>
    <cellStyle name="표준 4 8 2 5 2" xfId="6859"/>
    <cellStyle name="표준 4 8 2 5 2 2" xfId="23599"/>
    <cellStyle name="표준 4 8 2 5 2 3" xfId="40319"/>
    <cellStyle name="표준 4 8 2 5 3" xfId="10279"/>
    <cellStyle name="표준 4 8 2 5 3 2" xfId="27019"/>
    <cellStyle name="표준 4 8 2 5 3 3" xfId="43739"/>
    <cellStyle name="표준 4 8 2 5 4" xfId="13699"/>
    <cellStyle name="표준 4 8 2 5 4 2" xfId="30439"/>
    <cellStyle name="표준 4 8 2 5 4 3" xfId="47159"/>
    <cellStyle name="표준 4 8 2 5 5" xfId="17119"/>
    <cellStyle name="표준 4 8 2 5 5 2" xfId="33859"/>
    <cellStyle name="표준 4 8 2 5 5 3" xfId="50579"/>
    <cellStyle name="표준 4 8 2 5 6" xfId="20603"/>
    <cellStyle name="표준 4 8 2 5 7" xfId="36919"/>
    <cellStyle name="표준 4 8 2 6" xfId="4279"/>
    <cellStyle name="표준 4 8 2 6 2" xfId="7699"/>
    <cellStyle name="표준 4 8 2 6 2 2" xfId="24439"/>
    <cellStyle name="표준 4 8 2 6 2 3" xfId="41159"/>
    <cellStyle name="표준 4 8 2 6 3" xfId="11119"/>
    <cellStyle name="표준 4 8 2 6 3 2" xfId="27859"/>
    <cellStyle name="표준 4 8 2 6 3 3" xfId="44579"/>
    <cellStyle name="표준 4 8 2 6 4" xfId="14539"/>
    <cellStyle name="표준 4 8 2 6 4 2" xfId="31279"/>
    <cellStyle name="표준 4 8 2 6 4 3" xfId="47999"/>
    <cellStyle name="표준 4 8 2 6 5" xfId="18023"/>
    <cellStyle name="표준 4 8 2 6 6" xfId="37739"/>
    <cellStyle name="표준 4 8 2 7" xfId="3879"/>
    <cellStyle name="표준 4 8 2 7 2" xfId="21019"/>
    <cellStyle name="표준 4 8 2 7 3" xfId="37339"/>
    <cellStyle name="표준 4 8 2 8" xfId="7279"/>
    <cellStyle name="표준 4 8 2 8 2" xfId="24019"/>
    <cellStyle name="표준 4 8 2 8 3" xfId="40739"/>
    <cellStyle name="표준 4 8 2 9" xfId="10699"/>
    <cellStyle name="표준 4 8 2 9 2" xfId="27439"/>
    <cellStyle name="표준 4 8 2 9 3" xfId="44159"/>
    <cellStyle name="표준 4 8 3" xfId="1159"/>
    <cellStyle name="표준 4 8 3 2" xfId="2439"/>
    <cellStyle name="표준 4 8 3 2 2" xfId="5839"/>
    <cellStyle name="표준 4 8 3 2 2 2" xfId="22579"/>
    <cellStyle name="표준 4 8 3 2 2 3" xfId="39299"/>
    <cellStyle name="표준 4 8 3 2 3" xfId="9259"/>
    <cellStyle name="표준 4 8 3 2 3 2" xfId="25999"/>
    <cellStyle name="표준 4 8 3 2 3 3" xfId="42719"/>
    <cellStyle name="표준 4 8 3 2 4" xfId="12679"/>
    <cellStyle name="표준 4 8 3 2 4 2" xfId="29419"/>
    <cellStyle name="표준 4 8 3 2 4 3" xfId="46139"/>
    <cellStyle name="표준 4 8 3 2 5" xfId="16099"/>
    <cellStyle name="표준 4 8 3 2 5 2" xfId="32839"/>
    <cellStyle name="표준 4 8 3 2 5 3" xfId="49559"/>
    <cellStyle name="표준 4 8 3 2 6" xfId="19583"/>
    <cellStyle name="표준 4 8 3 2 7" xfId="35899"/>
    <cellStyle name="표준 4 8 3 3" xfId="4559"/>
    <cellStyle name="표준 4 8 3 3 2" xfId="21299"/>
    <cellStyle name="표준 4 8 3 3 3" xfId="38019"/>
    <cellStyle name="표준 4 8 3 4" xfId="7979"/>
    <cellStyle name="표준 4 8 3 4 2" xfId="24719"/>
    <cellStyle name="표준 4 8 3 4 3" xfId="41439"/>
    <cellStyle name="표준 4 8 3 5" xfId="11399"/>
    <cellStyle name="표준 4 8 3 5 2" xfId="28139"/>
    <cellStyle name="표준 4 8 3 5 3" xfId="44859"/>
    <cellStyle name="표준 4 8 3 6" xfId="14819"/>
    <cellStyle name="표준 4 8 3 6 2" xfId="31559"/>
    <cellStyle name="표준 4 8 3 6 3" xfId="48279"/>
    <cellStyle name="표준 4 8 3 7" xfId="18303"/>
    <cellStyle name="표준 4 8 3 8" xfId="34619"/>
    <cellStyle name="표준 4 8 4" xfId="1499"/>
    <cellStyle name="표준 4 8 4 2" xfId="2779"/>
    <cellStyle name="표준 4 8 4 2 2" xfId="6179"/>
    <cellStyle name="표준 4 8 4 2 2 2" xfId="22919"/>
    <cellStyle name="표준 4 8 4 2 2 3" xfId="39639"/>
    <cellStyle name="표준 4 8 4 2 3" xfId="9599"/>
    <cellStyle name="표준 4 8 4 2 3 2" xfId="26339"/>
    <cellStyle name="표준 4 8 4 2 3 3" xfId="43059"/>
    <cellStyle name="표준 4 8 4 2 4" xfId="13019"/>
    <cellStyle name="표준 4 8 4 2 4 2" xfId="29759"/>
    <cellStyle name="표준 4 8 4 2 4 3" xfId="46479"/>
    <cellStyle name="표준 4 8 4 2 5" xfId="16439"/>
    <cellStyle name="표준 4 8 4 2 5 2" xfId="33179"/>
    <cellStyle name="표준 4 8 4 2 5 3" xfId="49899"/>
    <cellStyle name="표준 4 8 4 2 6" xfId="19923"/>
    <cellStyle name="표준 4 8 4 2 7" xfId="36239"/>
    <cellStyle name="표준 4 8 4 3" xfId="4899"/>
    <cellStyle name="표준 4 8 4 3 2" xfId="21639"/>
    <cellStyle name="표준 4 8 4 3 3" xfId="38359"/>
    <cellStyle name="표준 4 8 4 4" xfId="8319"/>
    <cellStyle name="표준 4 8 4 4 2" xfId="25059"/>
    <cellStyle name="표준 4 8 4 4 3" xfId="41779"/>
    <cellStyle name="표준 4 8 4 5" xfId="11739"/>
    <cellStyle name="표준 4 8 4 5 2" xfId="28479"/>
    <cellStyle name="표준 4 8 4 5 3" xfId="45199"/>
    <cellStyle name="표준 4 8 4 6" xfId="15159"/>
    <cellStyle name="표준 4 8 4 6 2" xfId="31899"/>
    <cellStyle name="표준 4 8 4 6 3" xfId="48619"/>
    <cellStyle name="표준 4 8 4 7" xfId="18643"/>
    <cellStyle name="표준 4 8 4 8" xfId="34959"/>
    <cellStyle name="표준 4 8 5" xfId="1919"/>
    <cellStyle name="표준 4 8 5 2" xfId="5319"/>
    <cellStyle name="표준 4 8 5 2 2" xfId="22059"/>
    <cellStyle name="표준 4 8 5 2 3" xfId="38779"/>
    <cellStyle name="표준 4 8 5 3" xfId="8739"/>
    <cellStyle name="표준 4 8 5 3 2" xfId="25479"/>
    <cellStyle name="표준 4 8 5 3 3" xfId="42199"/>
    <cellStyle name="표준 4 8 5 4" xfId="12159"/>
    <cellStyle name="표준 4 8 5 4 2" xfId="28899"/>
    <cellStyle name="표준 4 8 5 4 3" xfId="45619"/>
    <cellStyle name="표준 4 8 5 5" xfId="15579"/>
    <cellStyle name="표준 4 8 5 5 2" xfId="32319"/>
    <cellStyle name="표준 4 8 5 5 3" xfId="49039"/>
    <cellStyle name="표준 4 8 5 6" xfId="19063"/>
    <cellStyle name="표준 4 8 5 7" xfId="35379"/>
    <cellStyle name="표준 4 8 6" xfId="3239"/>
    <cellStyle name="표준 4 8 6 2" xfId="6639"/>
    <cellStyle name="표준 4 8 6 2 2" xfId="23379"/>
    <cellStyle name="표준 4 8 6 2 3" xfId="40099"/>
    <cellStyle name="표준 4 8 6 3" xfId="10059"/>
    <cellStyle name="표준 4 8 6 3 2" xfId="26799"/>
    <cellStyle name="표준 4 8 6 3 3" xfId="43519"/>
    <cellStyle name="표준 4 8 6 4" xfId="13479"/>
    <cellStyle name="표준 4 8 6 4 2" xfId="30219"/>
    <cellStyle name="표준 4 8 6 4 3" xfId="46939"/>
    <cellStyle name="표준 4 8 6 5" xfId="16899"/>
    <cellStyle name="표준 4 8 6 5 2" xfId="33639"/>
    <cellStyle name="표준 4 8 6 5 3" xfId="50359"/>
    <cellStyle name="표준 4 8 6 6" xfId="20383"/>
    <cellStyle name="표준 4 8 6 7" xfId="36699"/>
    <cellStyle name="표준 4 8 7" xfId="4059"/>
    <cellStyle name="표준 4 8 7 2" xfId="7479"/>
    <cellStyle name="표준 4 8 7 2 2" xfId="24219"/>
    <cellStyle name="표준 4 8 7 2 3" xfId="40939"/>
    <cellStyle name="표준 4 8 7 3" xfId="10899"/>
    <cellStyle name="표준 4 8 7 3 2" xfId="27639"/>
    <cellStyle name="표준 4 8 7 3 3" xfId="44359"/>
    <cellStyle name="표준 4 8 7 4" xfId="14319"/>
    <cellStyle name="표준 4 8 7 4 2" xfId="31059"/>
    <cellStyle name="표준 4 8 7 4 3" xfId="47779"/>
    <cellStyle name="표준 4 8 7 5" xfId="17803"/>
    <cellStyle name="표준 4 8 7 6" xfId="37519"/>
    <cellStyle name="표준 4 8 8" xfId="3659"/>
    <cellStyle name="표준 4 8 8 2" xfId="20799"/>
    <cellStyle name="표준 4 8 8 3" xfId="37119"/>
    <cellStyle name="표준 4 8 9" xfId="7059"/>
    <cellStyle name="표준 4 8 9 2" xfId="23799"/>
    <cellStyle name="표준 4 8 9 3" xfId="40519"/>
    <cellStyle name="표준 4 9" xfId="652"/>
    <cellStyle name="표준 4 9 10" xfId="10499"/>
    <cellStyle name="표준 4 9 10 2" xfId="27239"/>
    <cellStyle name="표준 4 9 10 3" xfId="43959"/>
    <cellStyle name="표준 4 9 11" xfId="13919"/>
    <cellStyle name="표준 4 9 11 2" xfId="30659"/>
    <cellStyle name="표준 4 9 11 3" xfId="47379"/>
    <cellStyle name="표준 4 9 12" xfId="17403"/>
    <cellStyle name="표준 4 9 13" xfId="34139"/>
    <cellStyle name="표준 4 9 2" xfId="872"/>
    <cellStyle name="표준 4 9 2 10" xfId="14139"/>
    <cellStyle name="표준 4 9 2 10 2" xfId="30879"/>
    <cellStyle name="표준 4 9 2 10 3" xfId="47599"/>
    <cellStyle name="표준 4 9 2 11" xfId="17623"/>
    <cellStyle name="표준 4 9 2 12" xfId="34359"/>
    <cellStyle name="표준 4 9 2 2" xfId="1339"/>
    <cellStyle name="표준 4 9 2 2 2" xfId="2619"/>
    <cellStyle name="표준 4 9 2 2 2 2" xfId="6019"/>
    <cellStyle name="표준 4 9 2 2 2 2 2" xfId="22759"/>
    <cellStyle name="표준 4 9 2 2 2 2 3" xfId="39479"/>
    <cellStyle name="표준 4 9 2 2 2 3" xfId="9439"/>
    <cellStyle name="표준 4 9 2 2 2 3 2" xfId="26179"/>
    <cellStyle name="표준 4 9 2 2 2 3 3" xfId="42899"/>
    <cellStyle name="표준 4 9 2 2 2 4" xfId="12859"/>
    <cellStyle name="표준 4 9 2 2 2 4 2" xfId="29599"/>
    <cellStyle name="표준 4 9 2 2 2 4 3" xfId="46319"/>
    <cellStyle name="표준 4 9 2 2 2 5" xfId="16279"/>
    <cellStyle name="표준 4 9 2 2 2 5 2" xfId="33019"/>
    <cellStyle name="표준 4 9 2 2 2 5 3" xfId="49739"/>
    <cellStyle name="표준 4 9 2 2 2 6" xfId="19763"/>
    <cellStyle name="표준 4 9 2 2 2 7" xfId="36079"/>
    <cellStyle name="표준 4 9 2 2 3" xfId="4739"/>
    <cellStyle name="표준 4 9 2 2 3 2" xfId="21479"/>
    <cellStyle name="표준 4 9 2 2 3 3" xfId="38199"/>
    <cellStyle name="표준 4 9 2 2 4" xfId="8159"/>
    <cellStyle name="표준 4 9 2 2 4 2" xfId="24899"/>
    <cellStyle name="표준 4 9 2 2 4 3" xfId="41619"/>
    <cellStyle name="표준 4 9 2 2 5" xfId="11579"/>
    <cellStyle name="표준 4 9 2 2 5 2" xfId="28319"/>
    <cellStyle name="표준 4 9 2 2 5 3" xfId="45039"/>
    <cellStyle name="표준 4 9 2 2 6" xfId="14999"/>
    <cellStyle name="표준 4 9 2 2 6 2" xfId="31739"/>
    <cellStyle name="표준 4 9 2 2 6 3" xfId="48459"/>
    <cellStyle name="표준 4 9 2 2 7" xfId="18483"/>
    <cellStyle name="표준 4 9 2 2 8" xfId="34799"/>
    <cellStyle name="표준 4 9 2 3" xfId="1739"/>
    <cellStyle name="표준 4 9 2 3 2" xfId="3019"/>
    <cellStyle name="표준 4 9 2 3 2 2" xfId="6419"/>
    <cellStyle name="표준 4 9 2 3 2 2 2" xfId="23159"/>
    <cellStyle name="표준 4 9 2 3 2 2 3" xfId="39879"/>
    <cellStyle name="표준 4 9 2 3 2 3" xfId="9839"/>
    <cellStyle name="표준 4 9 2 3 2 3 2" xfId="26579"/>
    <cellStyle name="표준 4 9 2 3 2 3 3" xfId="43299"/>
    <cellStyle name="표준 4 9 2 3 2 4" xfId="13259"/>
    <cellStyle name="표준 4 9 2 3 2 4 2" xfId="29999"/>
    <cellStyle name="표준 4 9 2 3 2 4 3" xfId="46719"/>
    <cellStyle name="표준 4 9 2 3 2 5" xfId="16679"/>
    <cellStyle name="표준 4 9 2 3 2 5 2" xfId="33419"/>
    <cellStyle name="표준 4 9 2 3 2 5 3" xfId="50139"/>
    <cellStyle name="표준 4 9 2 3 2 6" xfId="20163"/>
    <cellStyle name="표준 4 9 2 3 2 7" xfId="36479"/>
    <cellStyle name="표준 4 9 2 3 3" xfId="5139"/>
    <cellStyle name="표준 4 9 2 3 3 2" xfId="21879"/>
    <cellStyle name="표준 4 9 2 3 3 3" xfId="38599"/>
    <cellStyle name="표준 4 9 2 3 4" xfId="8559"/>
    <cellStyle name="표준 4 9 2 3 4 2" xfId="25299"/>
    <cellStyle name="표준 4 9 2 3 4 3" xfId="42019"/>
    <cellStyle name="표준 4 9 2 3 5" xfId="11979"/>
    <cellStyle name="표준 4 9 2 3 5 2" xfId="28719"/>
    <cellStyle name="표준 4 9 2 3 5 3" xfId="45439"/>
    <cellStyle name="표준 4 9 2 3 6" xfId="15399"/>
    <cellStyle name="표준 4 9 2 3 6 2" xfId="32139"/>
    <cellStyle name="표준 4 9 2 3 6 3" xfId="48859"/>
    <cellStyle name="표준 4 9 2 3 7" xfId="18883"/>
    <cellStyle name="표준 4 9 2 3 8" xfId="35199"/>
    <cellStyle name="표준 4 9 2 4" xfId="2159"/>
    <cellStyle name="표준 4 9 2 4 2" xfId="5559"/>
    <cellStyle name="표준 4 9 2 4 2 2" xfId="22299"/>
    <cellStyle name="표준 4 9 2 4 2 3" xfId="39019"/>
    <cellStyle name="표준 4 9 2 4 3" xfId="8979"/>
    <cellStyle name="표준 4 9 2 4 3 2" xfId="25719"/>
    <cellStyle name="표준 4 9 2 4 3 3" xfId="42439"/>
    <cellStyle name="표준 4 9 2 4 4" xfId="12399"/>
    <cellStyle name="표준 4 9 2 4 4 2" xfId="29139"/>
    <cellStyle name="표준 4 9 2 4 4 3" xfId="45859"/>
    <cellStyle name="표준 4 9 2 4 5" xfId="15819"/>
    <cellStyle name="표준 4 9 2 4 5 2" xfId="32559"/>
    <cellStyle name="표준 4 9 2 4 5 3" xfId="49279"/>
    <cellStyle name="표준 4 9 2 4 6" xfId="19303"/>
    <cellStyle name="표준 4 9 2 4 7" xfId="35619"/>
    <cellStyle name="표준 4 9 2 5" xfId="3479"/>
    <cellStyle name="표준 4 9 2 5 2" xfId="6879"/>
    <cellStyle name="표준 4 9 2 5 2 2" xfId="23619"/>
    <cellStyle name="표준 4 9 2 5 2 3" xfId="40339"/>
    <cellStyle name="표준 4 9 2 5 3" xfId="10299"/>
    <cellStyle name="표준 4 9 2 5 3 2" xfId="27039"/>
    <cellStyle name="표준 4 9 2 5 3 3" xfId="43759"/>
    <cellStyle name="표준 4 9 2 5 4" xfId="13719"/>
    <cellStyle name="표준 4 9 2 5 4 2" xfId="30459"/>
    <cellStyle name="표준 4 9 2 5 4 3" xfId="47179"/>
    <cellStyle name="표준 4 9 2 5 5" xfId="17139"/>
    <cellStyle name="표준 4 9 2 5 5 2" xfId="33879"/>
    <cellStyle name="표준 4 9 2 5 5 3" xfId="50599"/>
    <cellStyle name="표준 4 9 2 5 6" xfId="20623"/>
    <cellStyle name="표준 4 9 2 5 7" xfId="36939"/>
    <cellStyle name="표준 4 9 2 6" xfId="4299"/>
    <cellStyle name="표준 4 9 2 6 2" xfId="7719"/>
    <cellStyle name="표준 4 9 2 6 2 2" xfId="24459"/>
    <cellStyle name="표준 4 9 2 6 2 3" xfId="41179"/>
    <cellStyle name="표준 4 9 2 6 3" xfId="11139"/>
    <cellStyle name="표준 4 9 2 6 3 2" xfId="27879"/>
    <cellStyle name="표준 4 9 2 6 3 3" xfId="44599"/>
    <cellStyle name="표준 4 9 2 6 4" xfId="14559"/>
    <cellStyle name="표준 4 9 2 6 4 2" xfId="31299"/>
    <cellStyle name="표준 4 9 2 6 4 3" xfId="48019"/>
    <cellStyle name="표준 4 9 2 6 5" xfId="18043"/>
    <cellStyle name="표준 4 9 2 6 6" xfId="37759"/>
    <cellStyle name="표준 4 9 2 7" xfId="3899"/>
    <cellStyle name="표준 4 9 2 7 2" xfId="21039"/>
    <cellStyle name="표준 4 9 2 7 3" xfId="37359"/>
    <cellStyle name="표준 4 9 2 8" xfId="7299"/>
    <cellStyle name="표준 4 9 2 8 2" xfId="24039"/>
    <cellStyle name="표준 4 9 2 8 3" xfId="40759"/>
    <cellStyle name="표준 4 9 2 9" xfId="10719"/>
    <cellStyle name="표준 4 9 2 9 2" xfId="27459"/>
    <cellStyle name="표준 4 9 2 9 3" xfId="44179"/>
    <cellStyle name="표준 4 9 3" xfId="1179"/>
    <cellStyle name="표준 4 9 3 2" xfId="2459"/>
    <cellStyle name="표준 4 9 3 2 2" xfId="5859"/>
    <cellStyle name="표준 4 9 3 2 2 2" xfId="22599"/>
    <cellStyle name="표준 4 9 3 2 2 3" xfId="39319"/>
    <cellStyle name="표준 4 9 3 2 3" xfId="9279"/>
    <cellStyle name="표준 4 9 3 2 3 2" xfId="26019"/>
    <cellStyle name="표준 4 9 3 2 3 3" xfId="42739"/>
    <cellStyle name="표준 4 9 3 2 4" xfId="12699"/>
    <cellStyle name="표준 4 9 3 2 4 2" xfId="29439"/>
    <cellStyle name="표준 4 9 3 2 4 3" xfId="46159"/>
    <cellStyle name="표준 4 9 3 2 5" xfId="16119"/>
    <cellStyle name="표준 4 9 3 2 5 2" xfId="32859"/>
    <cellStyle name="표준 4 9 3 2 5 3" xfId="49579"/>
    <cellStyle name="표준 4 9 3 2 6" xfId="19603"/>
    <cellStyle name="표준 4 9 3 2 7" xfId="35919"/>
    <cellStyle name="표준 4 9 3 3" xfId="4579"/>
    <cellStyle name="표준 4 9 3 3 2" xfId="21319"/>
    <cellStyle name="표준 4 9 3 3 3" xfId="38039"/>
    <cellStyle name="표준 4 9 3 4" xfId="7999"/>
    <cellStyle name="표준 4 9 3 4 2" xfId="24739"/>
    <cellStyle name="표준 4 9 3 4 3" xfId="41459"/>
    <cellStyle name="표준 4 9 3 5" xfId="11419"/>
    <cellStyle name="표준 4 9 3 5 2" xfId="28159"/>
    <cellStyle name="표준 4 9 3 5 3" xfId="44879"/>
    <cellStyle name="표준 4 9 3 6" xfId="14839"/>
    <cellStyle name="표준 4 9 3 6 2" xfId="31579"/>
    <cellStyle name="표준 4 9 3 6 3" xfId="48299"/>
    <cellStyle name="표준 4 9 3 7" xfId="18323"/>
    <cellStyle name="표준 4 9 3 8" xfId="34639"/>
    <cellStyle name="표준 4 9 4" xfId="1519"/>
    <cellStyle name="표준 4 9 4 2" xfId="2799"/>
    <cellStyle name="표준 4 9 4 2 2" xfId="6199"/>
    <cellStyle name="표준 4 9 4 2 2 2" xfId="22939"/>
    <cellStyle name="표준 4 9 4 2 2 3" xfId="39659"/>
    <cellStyle name="표준 4 9 4 2 3" xfId="9619"/>
    <cellStyle name="표준 4 9 4 2 3 2" xfId="26359"/>
    <cellStyle name="표준 4 9 4 2 3 3" xfId="43079"/>
    <cellStyle name="표준 4 9 4 2 4" xfId="13039"/>
    <cellStyle name="표준 4 9 4 2 4 2" xfId="29779"/>
    <cellStyle name="표준 4 9 4 2 4 3" xfId="46499"/>
    <cellStyle name="표준 4 9 4 2 5" xfId="16459"/>
    <cellStyle name="표준 4 9 4 2 5 2" xfId="33199"/>
    <cellStyle name="표준 4 9 4 2 5 3" xfId="49919"/>
    <cellStyle name="표준 4 9 4 2 6" xfId="19943"/>
    <cellStyle name="표준 4 9 4 2 7" xfId="36259"/>
    <cellStyle name="표준 4 9 4 3" xfId="4919"/>
    <cellStyle name="표준 4 9 4 3 2" xfId="21659"/>
    <cellStyle name="표준 4 9 4 3 3" xfId="38379"/>
    <cellStyle name="표준 4 9 4 4" xfId="8339"/>
    <cellStyle name="표준 4 9 4 4 2" xfId="25079"/>
    <cellStyle name="표준 4 9 4 4 3" xfId="41799"/>
    <cellStyle name="표준 4 9 4 5" xfId="11759"/>
    <cellStyle name="표준 4 9 4 5 2" xfId="28499"/>
    <cellStyle name="표준 4 9 4 5 3" xfId="45219"/>
    <cellStyle name="표준 4 9 4 6" xfId="15179"/>
    <cellStyle name="표준 4 9 4 6 2" xfId="31919"/>
    <cellStyle name="표준 4 9 4 6 3" xfId="48639"/>
    <cellStyle name="표준 4 9 4 7" xfId="18663"/>
    <cellStyle name="표준 4 9 4 8" xfId="34979"/>
    <cellStyle name="표준 4 9 5" xfId="1939"/>
    <cellStyle name="표준 4 9 5 2" xfId="5339"/>
    <cellStyle name="표준 4 9 5 2 2" xfId="22079"/>
    <cellStyle name="표준 4 9 5 2 3" xfId="38799"/>
    <cellStyle name="표준 4 9 5 3" xfId="8759"/>
    <cellStyle name="표준 4 9 5 3 2" xfId="25499"/>
    <cellStyle name="표준 4 9 5 3 3" xfId="42219"/>
    <cellStyle name="표준 4 9 5 4" xfId="12179"/>
    <cellStyle name="표준 4 9 5 4 2" xfId="28919"/>
    <cellStyle name="표준 4 9 5 4 3" xfId="45639"/>
    <cellStyle name="표준 4 9 5 5" xfId="15599"/>
    <cellStyle name="표준 4 9 5 5 2" xfId="32339"/>
    <cellStyle name="표준 4 9 5 5 3" xfId="49059"/>
    <cellStyle name="표준 4 9 5 6" xfId="19083"/>
    <cellStyle name="표준 4 9 5 7" xfId="35399"/>
    <cellStyle name="표준 4 9 6" xfId="3259"/>
    <cellStyle name="표준 4 9 6 2" xfId="6659"/>
    <cellStyle name="표준 4 9 6 2 2" xfId="23399"/>
    <cellStyle name="표준 4 9 6 2 3" xfId="40119"/>
    <cellStyle name="표준 4 9 6 3" xfId="10079"/>
    <cellStyle name="표준 4 9 6 3 2" xfId="26819"/>
    <cellStyle name="표준 4 9 6 3 3" xfId="43539"/>
    <cellStyle name="표준 4 9 6 4" xfId="13499"/>
    <cellStyle name="표준 4 9 6 4 2" xfId="30239"/>
    <cellStyle name="표준 4 9 6 4 3" xfId="46959"/>
    <cellStyle name="표준 4 9 6 5" xfId="16919"/>
    <cellStyle name="표준 4 9 6 5 2" xfId="33659"/>
    <cellStyle name="표준 4 9 6 5 3" xfId="50379"/>
    <cellStyle name="표준 4 9 6 6" xfId="20403"/>
    <cellStyle name="표준 4 9 6 7" xfId="36719"/>
    <cellStyle name="표준 4 9 7" xfId="4079"/>
    <cellStyle name="표준 4 9 7 2" xfId="7499"/>
    <cellStyle name="표준 4 9 7 2 2" xfId="24239"/>
    <cellStyle name="표준 4 9 7 2 3" xfId="40959"/>
    <cellStyle name="표준 4 9 7 3" xfId="10919"/>
    <cellStyle name="표준 4 9 7 3 2" xfId="27659"/>
    <cellStyle name="표준 4 9 7 3 3" xfId="44379"/>
    <cellStyle name="표준 4 9 7 4" xfId="14339"/>
    <cellStyle name="표준 4 9 7 4 2" xfId="31079"/>
    <cellStyle name="표준 4 9 7 4 3" xfId="47799"/>
    <cellStyle name="표준 4 9 7 5" xfId="17823"/>
    <cellStyle name="표준 4 9 7 6" xfId="37539"/>
    <cellStyle name="표준 4 9 8" xfId="3679"/>
    <cellStyle name="표준 4 9 8 2" xfId="20819"/>
    <cellStyle name="표준 4 9 8 3" xfId="37139"/>
    <cellStyle name="표준 4 9 9" xfId="7079"/>
    <cellStyle name="표준 4 9 9 2" xfId="23819"/>
    <cellStyle name="표준 4 9 9 3" xfId="40539"/>
    <cellStyle name="표준 5" xfId="523"/>
    <cellStyle name="표준 5 2" xfId="975"/>
    <cellStyle name="표준 6" xfId="536"/>
    <cellStyle name="표준 7" xfId="547"/>
    <cellStyle name="표준 8" xfId="562"/>
    <cellStyle name="표준 9" xfId="549"/>
    <cellStyle name="標準_Akia(F）-8" xfId="322"/>
    <cellStyle name="표준1" xfId="323"/>
    <cellStyle name="합산" xfId="324"/>
    <cellStyle name="화폐기호" xfId="325"/>
    <cellStyle name="화폐기호0" xfId="326"/>
    <cellStyle name="ㅣ" xfId="327"/>
  </cellStyles>
  <dxfs count="0"/>
  <tableStyles count="0" defaultTableStyle="TableStyleMedium9" defaultPivotStyle="PivotStyleLight16"/>
  <colors>
    <mruColors>
      <color rgb="FF66FF66"/>
      <color rgb="FFFFFFCC"/>
      <color rgb="FFCCFFCC"/>
      <color rgb="FFCCFFFF"/>
      <color rgb="FF99CCFF"/>
      <color rgb="FF0066CC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66FF66"/>
  </sheetPr>
  <dimension ref="A1:CQ5448"/>
  <sheetViews>
    <sheetView showZeros="0" tabSelected="1" view="pageBreakPreview" topLeftCell="C1" zoomScale="115" zoomScaleNormal="85" zoomScaleSheetLayoutView="115" workbookViewId="0">
      <pane xSplit="12" ySplit="5" topLeftCell="O6" activePane="bottomRight" state="frozen"/>
      <selection activeCell="C1" sqref="C1"/>
      <selection pane="topRight" activeCell="O1" sqref="O1"/>
      <selection pane="bottomLeft" activeCell="C6" sqref="C6"/>
      <selection pane="bottomRight" activeCell="D844" sqref="D844"/>
    </sheetView>
  </sheetViews>
  <sheetFormatPr defaultRowHeight="20.100000000000001" customHeight="1" outlineLevelCol="1"/>
  <cols>
    <col min="1" max="2" width="14.33203125" style="45" hidden="1" customWidth="1"/>
    <col min="3" max="3" width="45.6640625" style="43" customWidth="1"/>
    <col min="4" max="4" width="33.6640625" style="43" customWidth="1"/>
    <col min="5" max="5" width="9.33203125" style="120"/>
    <col min="6" max="6" width="15.83203125" style="43" hidden="1" customWidth="1"/>
    <col min="7" max="7" width="22.6640625" style="43" hidden="1" customWidth="1" outlineLevel="1"/>
    <col min="8" max="8" width="24.5" style="43" hidden="1" customWidth="1" outlineLevel="1"/>
    <col min="9" max="9" width="22.6640625" style="43" hidden="1" customWidth="1" outlineLevel="1"/>
    <col min="10" max="10" width="24.5" style="43" hidden="1" customWidth="1" outlineLevel="1"/>
    <col min="11" max="11" width="25.33203125" style="43" hidden="1" customWidth="1" outlineLevel="1"/>
    <col min="12" max="12" width="24.5" style="43" hidden="1" customWidth="1" outlineLevel="1"/>
    <col min="13" max="13" width="25.1640625" style="43" hidden="1" customWidth="1" collapsed="1"/>
    <col min="14" max="14" width="26.1640625" style="43" hidden="1" customWidth="1"/>
    <col min="15" max="15" width="15.83203125" style="43" customWidth="1"/>
    <col min="16" max="16" width="16.33203125" style="43" customWidth="1" outlineLevel="1"/>
    <col min="17" max="17" width="21.6640625" style="43" customWidth="1" outlineLevel="1"/>
    <col min="18" max="18" width="11.6640625" style="43" customWidth="1" outlineLevel="1"/>
    <col min="19" max="19" width="15" style="45" hidden="1" customWidth="1"/>
    <col min="20" max="16384" width="9.33203125" style="43"/>
  </cols>
  <sheetData>
    <row r="1" spans="3:19" ht="30" customHeight="1">
      <c r="C1" s="138" t="s">
        <v>3291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3:19" ht="11.25" customHeight="1">
      <c r="C2" s="28"/>
      <c r="D2" s="28"/>
      <c r="E2" s="1"/>
      <c r="M2" s="28"/>
      <c r="N2" s="28"/>
    </row>
    <row r="3" spans="3:19" ht="20.100000000000001" customHeight="1" thickBot="1">
      <c r="C3" s="18" t="s">
        <v>3272</v>
      </c>
      <c r="D3" s="28"/>
      <c r="E3" s="1"/>
      <c r="M3" s="28"/>
      <c r="N3" s="28"/>
      <c r="O3" s="27"/>
      <c r="P3" s="27"/>
      <c r="Q3" s="27"/>
      <c r="R3" s="27"/>
    </row>
    <row r="4" spans="3:19" ht="18" customHeight="1">
      <c r="C4" s="139" t="s">
        <v>3200</v>
      </c>
      <c r="D4" s="139" t="s">
        <v>14</v>
      </c>
      <c r="E4" s="139" t="s">
        <v>15</v>
      </c>
      <c r="F4" s="140" t="s">
        <v>124</v>
      </c>
      <c r="G4" s="140"/>
      <c r="H4" s="140"/>
      <c r="I4" s="140"/>
      <c r="J4" s="140"/>
      <c r="K4" s="140"/>
      <c r="L4" s="140"/>
      <c r="M4" s="140"/>
      <c r="N4" s="140"/>
      <c r="O4" s="166" t="s">
        <v>3283</v>
      </c>
      <c r="P4" s="159" t="s">
        <v>3290</v>
      </c>
      <c r="Q4" s="158"/>
      <c r="R4" s="164" t="s">
        <v>3289</v>
      </c>
      <c r="S4" s="45">
        <v>1</v>
      </c>
    </row>
    <row r="5" spans="3:19" ht="18" customHeight="1">
      <c r="C5" s="139"/>
      <c r="D5" s="139"/>
      <c r="E5" s="139"/>
      <c r="F5" s="151" t="s">
        <v>16</v>
      </c>
      <c r="G5" s="3" t="s">
        <v>8</v>
      </c>
      <c r="H5" s="3" t="s">
        <v>11</v>
      </c>
      <c r="I5" s="3" t="s">
        <v>9</v>
      </c>
      <c r="J5" s="3" t="s">
        <v>12</v>
      </c>
      <c r="K5" s="3" t="s">
        <v>10</v>
      </c>
      <c r="L5" s="3" t="s">
        <v>13</v>
      </c>
      <c r="M5" s="3" t="s">
        <v>17</v>
      </c>
      <c r="N5" s="147" t="s">
        <v>18</v>
      </c>
      <c r="O5" s="166"/>
      <c r="P5" s="160" t="s">
        <v>3270</v>
      </c>
      <c r="Q5" s="135" t="s">
        <v>3271</v>
      </c>
      <c r="R5" s="165"/>
      <c r="S5" s="45">
        <v>1</v>
      </c>
    </row>
    <row r="6" spans="3:19" ht="21.75" customHeight="1">
      <c r="C6" s="135" t="s">
        <v>3286</v>
      </c>
      <c r="D6" s="135"/>
      <c r="E6" s="135"/>
      <c r="F6" s="151"/>
      <c r="G6" s="3"/>
      <c r="H6" s="3"/>
      <c r="I6" s="3"/>
      <c r="J6" s="3"/>
      <c r="K6" s="3"/>
      <c r="L6" s="3"/>
      <c r="M6" s="3"/>
      <c r="N6" s="147"/>
      <c r="O6" s="157"/>
      <c r="P6" s="160"/>
      <c r="Q6" s="161">
        <f>Q752+Q924+Q1110+Q1352+Q1886+Q2128+Q2413+Q2589+Q3291</f>
        <v>0</v>
      </c>
      <c r="R6" s="163"/>
      <c r="S6" s="45">
        <v>1</v>
      </c>
    </row>
    <row r="7" spans="3:19" ht="21.75" customHeight="1">
      <c r="C7" s="135" t="s">
        <v>3287</v>
      </c>
      <c r="D7" s="135" t="s">
        <v>3292</v>
      </c>
      <c r="E7" s="135"/>
      <c r="F7" s="151"/>
      <c r="G7" s="3"/>
      <c r="H7" s="3"/>
      <c r="I7" s="3"/>
      <c r="J7" s="3"/>
      <c r="K7" s="3"/>
      <c r="L7" s="3"/>
      <c r="M7" s="3"/>
      <c r="N7" s="147"/>
      <c r="O7" s="157"/>
      <c r="P7" s="160"/>
      <c r="Q7" s="162">
        <f>INT(Q6*0.03)</f>
        <v>0</v>
      </c>
      <c r="R7" s="163"/>
      <c r="S7" s="45">
        <v>1</v>
      </c>
    </row>
    <row r="8" spans="3:19" ht="21.75" customHeight="1">
      <c r="C8" s="135" t="s">
        <v>3288</v>
      </c>
      <c r="D8" s="135" t="s">
        <v>3293</v>
      </c>
      <c r="E8" s="135"/>
      <c r="F8" s="151"/>
      <c r="G8" s="3"/>
      <c r="H8" s="3"/>
      <c r="I8" s="3"/>
      <c r="J8" s="3"/>
      <c r="K8" s="3"/>
      <c r="L8" s="3"/>
      <c r="M8" s="3"/>
      <c r="N8" s="147"/>
      <c r="O8" s="157"/>
      <c r="P8" s="160"/>
      <c r="Q8" s="162">
        <f>SUBTOTAL(9,Q6:Q7)</f>
        <v>0</v>
      </c>
      <c r="R8" s="163"/>
      <c r="S8" s="45">
        <v>1</v>
      </c>
    </row>
    <row r="9" spans="3:19" ht="21.75" customHeight="1">
      <c r="C9" s="134"/>
      <c r="D9" s="135"/>
      <c r="E9" s="136"/>
      <c r="F9" s="2"/>
      <c r="G9" s="3"/>
      <c r="H9" s="3"/>
      <c r="I9" s="3"/>
      <c r="J9" s="3"/>
      <c r="K9" s="3"/>
      <c r="L9" s="3"/>
      <c r="M9" s="3"/>
      <c r="N9" s="147"/>
      <c r="O9" s="157"/>
      <c r="P9" s="160"/>
      <c r="Q9" s="160"/>
      <c r="R9" s="135"/>
      <c r="S9" s="45">
        <v>1</v>
      </c>
    </row>
    <row r="10" spans="3:19" ht="21.75" customHeight="1">
      <c r="C10" s="134"/>
      <c r="D10" s="135"/>
      <c r="E10" s="136"/>
      <c r="F10" s="2"/>
      <c r="G10" s="3"/>
      <c r="H10" s="3"/>
      <c r="I10" s="3"/>
      <c r="J10" s="3"/>
      <c r="K10" s="3"/>
      <c r="L10" s="3"/>
      <c r="M10" s="3"/>
      <c r="N10" s="147"/>
      <c r="O10" s="157"/>
      <c r="P10" s="160"/>
      <c r="Q10" s="160"/>
      <c r="R10" s="135"/>
      <c r="S10" s="45">
        <v>1</v>
      </c>
    </row>
    <row r="11" spans="3:19" ht="21.75" hidden="1" customHeight="1">
      <c r="C11" s="134"/>
      <c r="D11" s="135"/>
      <c r="E11" s="136"/>
      <c r="F11" s="2"/>
      <c r="G11" s="3"/>
      <c r="H11" s="3"/>
      <c r="I11" s="3"/>
      <c r="J11" s="3"/>
      <c r="K11" s="3"/>
      <c r="L11" s="3"/>
      <c r="M11" s="3"/>
      <c r="N11" s="4"/>
      <c r="O11" s="137"/>
      <c r="P11" s="121"/>
      <c r="Q11" s="121"/>
      <c r="R11" s="141"/>
    </row>
    <row r="12" spans="3:19" ht="21.75" hidden="1" customHeight="1">
      <c r="C12" s="134"/>
      <c r="D12" s="135"/>
      <c r="E12" s="136"/>
      <c r="F12" s="2"/>
      <c r="G12" s="3"/>
      <c r="H12" s="3"/>
      <c r="I12" s="3"/>
      <c r="J12" s="3"/>
      <c r="K12" s="3"/>
      <c r="L12" s="3"/>
      <c r="M12" s="3"/>
      <c r="N12" s="4"/>
      <c r="O12" s="137"/>
      <c r="P12" s="121"/>
      <c r="Q12" s="121"/>
      <c r="R12" s="141"/>
    </row>
    <row r="13" spans="3:19" ht="21.75" hidden="1" customHeight="1">
      <c r="C13" s="134"/>
      <c r="D13" s="135"/>
      <c r="E13" s="136"/>
      <c r="F13" s="2"/>
      <c r="G13" s="3"/>
      <c r="H13" s="3"/>
      <c r="I13" s="3"/>
      <c r="J13" s="3"/>
      <c r="K13" s="3"/>
      <c r="L13" s="3"/>
      <c r="M13" s="3"/>
      <c r="N13" s="4"/>
      <c r="O13" s="137"/>
      <c r="P13" s="121"/>
      <c r="Q13" s="121"/>
      <c r="R13" s="141"/>
    </row>
    <row r="14" spans="3:19" ht="21.75" hidden="1" customHeight="1">
      <c r="C14" s="134"/>
      <c r="D14" s="135"/>
      <c r="E14" s="136"/>
      <c r="F14" s="2"/>
      <c r="G14" s="3"/>
      <c r="H14" s="3"/>
      <c r="I14" s="3"/>
      <c r="J14" s="3"/>
      <c r="K14" s="3"/>
      <c r="L14" s="3"/>
      <c r="M14" s="3"/>
      <c r="N14" s="4"/>
      <c r="O14" s="137"/>
      <c r="P14" s="121"/>
      <c r="Q14" s="121"/>
      <c r="R14" s="141"/>
    </row>
    <row r="15" spans="3:19" ht="21.75" hidden="1" customHeight="1">
      <c r="C15" s="134"/>
      <c r="D15" s="135"/>
      <c r="E15" s="136"/>
      <c r="F15" s="2"/>
      <c r="G15" s="3"/>
      <c r="H15" s="3"/>
      <c r="I15" s="3"/>
      <c r="J15" s="3"/>
      <c r="K15" s="3"/>
      <c r="L15" s="3"/>
      <c r="M15" s="3"/>
      <c r="N15" s="4"/>
      <c r="O15" s="137"/>
      <c r="P15" s="121"/>
      <c r="Q15" s="121"/>
      <c r="R15" s="141"/>
    </row>
    <row r="16" spans="3:19" ht="21.75" hidden="1" customHeight="1">
      <c r="C16" s="134"/>
      <c r="D16" s="135"/>
      <c r="E16" s="136"/>
      <c r="F16" s="2"/>
      <c r="G16" s="3"/>
      <c r="H16" s="3"/>
      <c r="I16" s="3"/>
      <c r="J16" s="3"/>
      <c r="K16" s="3"/>
      <c r="L16" s="3"/>
      <c r="M16" s="3"/>
      <c r="N16" s="4"/>
      <c r="O16" s="137"/>
      <c r="P16" s="121"/>
      <c r="Q16" s="121"/>
      <c r="R16" s="141"/>
    </row>
    <row r="17" spans="3:18" ht="21.75" hidden="1" customHeight="1">
      <c r="C17" s="134"/>
      <c r="D17" s="135"/>
      <c r="E17" s="136"/>
      <c r="F17" s="2"/>
      <c r="G17" s="3"/>
      <c r="H17" s="3"/>
      <c r="I17" s="3"/>
      <c r="J17" s="3"/>
      <c r="K17" s="3"/>
      <c r="L17" s="3"/>
      <c r="M17" s="3"/>
      <c r="N17" s="4"/>
      <c r="O17" s="137"/>
      <c r="P17" s="121"/>
      <c r="Q17" s="121"/>
      <c r="R17" s="141"/>
    </row>
    <row r="18" spans="3:18" ht="21.75" hidden="1" customHeight="1">
      <c r="C18" s="134"/>
      <c r="D18" s="135"/>
      <c r="E18" s="136"/>
      <c r="F18" s="2"/>
      <c r="G18" s="3"/>
      <c r="H18" s="3"/>
      <c r="I18" s="3"/>
      <c r="J18" s="3"/>
      <c r="K18" s="3"/>
      <c r="L18" s="3"/>
      <c r="M18" s="3"/>
      <c r="N18" s="4"/>
      <c r="O18" s="137"/>
      <c r="P18" s="121"/>
      <c r="Q18" s="121"/>
      <c r="R18" s="141"/>
    </row>
    <row r="19" spans="3:18" ht="21.75" hidden="1" customHeight="1">
      <c r="C19" s="134"/>
      <c r="D19" s="135"/>
      <c r="E19" s="136"/>
      <c r="F19" s="2"/>
      <c r="G19" s="3"/>
      <c r="H19" s="3"/>
      <c r="I19" s="3"/>
      <c r="J19" s="3"/>
      <c r="K19" s="3"/>
      <c r="L19" s="3"/>
      <c r="M19" s="3"/>
      <c r="N19" s="4"/>
      <c r="O19" s="137"/>
      <c r="P19" s="121"/>
      <c r="Q19" s="121"/>
      <c r="R19" s="141"/>
    </row>
    <row r="20" spans="3:18" ht="20.100000000000001" hidden="1" customHeight="1">
      <c r="C20" s="26"/>
      <c r="D20" s="5"/>
      <c r="E20" s="6"/>
      <c r="F20" s="54"/>
      <c r="G20" s="44"/>
      <c r="H20" s="44"/>
      <c r="I20" s="44"/>
      <c r="J20" s="44"/>
      <c r="K20" s="44"/>
      <c r="L20" s="44"/>
      <c r="M20" s="55"/>
      <c r="N20" s="56"/>
      <c r="O20" s="54"/>
      <c r="P20" s="57"/>
      <c r="Q20" s="57"/>
      <c r="R20" s="52"/>
    </row>
    <row r="21" spans="3:18" ht="20.100000000000001" hidden="1" customHeight="1">
      <c r="C21" s="26" t="s">
        <v>3201</v>
      </c>
      <c r="D21" s="5"/>
      <c r="E21" s="6" t="s">
        <v>1</v>
      </c>
      <c r="F21" s="54">
        <v>1</v>
      </c>
      <c r="G21" s="44"/>
      <c r="H21" s="44">
        <f>H62</f>
        <v>12181402926</v>
      </c>
      <c r="I21" s="44"/>
      <c r="J21" s="44">
        <f>J62</f>
        <v>11791523254</v>
      </c>
      <c r="K21" s="44"/>
      <c r="L21" s="44">
        <f>L62</f>
        <v>4806752831</v>
      </c>
      <c r="M21" s="58">
        <f>G21+I21+K21</f>
        <v>0</v>
      </c>
      <c r="N21" s="59">
        <f>H21+J21+L21</f>
        <v>28779679011</v>
      </c>
      <c r="O21" s="60">
        <v>1</v>
      </c>
      <c r="P21" s="61"/>
      <c r="Q21" s="58" t="e">
        <f>Q62</f>
        <v>#REF!</v>
      </c>
      <c r="R21" s="143"/>
    </row>
    <row r="22" spans="3:18" ht="20.100000000000001" hidden="1" customHeight="1">
      <c r="C22" s="26" t="s">
        <v>3202</v>
      </c>
      <c r="D22" s="5"/>
      <c r="E22" s="6" t="s">
        <v>1</v>
      </c>
      <c r="F22" s="54">
        <v>1</v>
      </c>
      <c r="G22" s="44"/>
      <c r="H22" s="44">
        <f>H224</f>
        <v>7509317304</v>
      </c>
      <c r="I22" s="44"/>
      <c r="J22" s="44">
        <f>J224</f>
        <v>3856254390</v>
      </c>
      <c r="K22" s="44"/>
      <c r="L22" s="44">
        <f>L224</f>
        <v>422099444</v>
      </c>
      <c r="M22" s="58">
        <f t="shared" ref="M22:N40" si="0">G22+I22+K22</f>
        <v>0</v>
      </c>
      <c r="N22" s="59">
        <f t="shared" si="0"/>
        <v>11787671138</v>
      </c>
      <c r="O22" s="60">
        <v>1</v>
      </c>
      <c r="P22" s="61"/>
      <c r="Q22" s="58" t="e">
        <f>Q224</f>
        <v>#REF!</v>
      </c>
      <c r="R22" s="143"/>
    </row>
    <row r="23" spans="3:18" ht="20.100000000000001" hidden="1" customHeight="1">
      <c r="C23" s="26" t="s">
        <v>3203</v>
      </c>
      <c r="D23" s="5"/>
      <c r="E23" s="6" t="s">
        <v>1</v>
      </c>
      <c r="F23" s="54">
        <v>1</v>
      </c>
      <c r="G23" s="44"/>
      <c r="H23" s="44">
        <f>H729</f>
        <v>21455681198</v>
      </c>
      <c r="I23" s="44"/>
      <c r="J23" s="44">
        <f>J729</f>
        <v>10296399594</v>
      </c>
      <c r="K23" s="44"/>
      <c r="L23" s="44">
        <f>L729</f>
        <v>5611418980</v>
      </c>
      <c r="M23" s="58">
        <f t="shared" si="0"/>
        <v>0</v>
      </c>
      <c r="N23" s="59">
        <f t="shared" si="0"/>
        <v>37363499772</v>
      </c>
      <c r="O23" s="60">
        <v>1</v>
      </c>
      <c r="P23" s="61"/>
      <c r="Q23" s="58">
        <f>Q729</f>
        <v>0</v>
      </c>
      <c r="R23" s="143"/>
    </row>
    <row r="24" spans="3:18" ht="20.100000000000001" hidden="1" customHeight="1">
      <c r="C24" s="26" t="s">
        <v>3204</v>
      </c>
      <c r="D24" s="5"/>
      <c r="E24" s="6" t="s">
        <v>1</v>
      </c>
      <c r="F24" s="54">
        <v>1</v>
      </c>
      <c r="G24" s="44"/>
      <c r="H24" s="44">
        <f>H4011</f>
        <v>8865081820</v>
      </c>
      <c r="I24" s="44"/>
      <c r="J24" s="44">
        <f>J4011</f>
        <v>1031165225</v>
      </c>
      <c r="K24" s="44"/>
      <c r="L24" s="44">
        <f>L4011</f>
        <v>553752889</v>
      </c>
      <c r="M24" s="58">
        <f t="shared" si="0"/>
        <v>0</v>
      </c>
      <c r="N24" s="59">
        <f t="shared" si="0"/>
        <v>10449999934</v>
      </c>
      <c r="O24" s="60">
        <v>1</v>
      </c>
      <c r="P24" s="61"/>
      <c r="Q24" s="58" t="e">
        <f>Q4011</f>
        <v>#REF!</v>
      </c>
      <c r="R24" s="143"/>
    </row>
    <row r="25" spans="3:18" ht="20.100000000000001" hidden="1" customHeight="1">
      <c r="C25" s="26" t="s">
        <v>3244</v>
      </c>
      <c r="D25" s="5"/>
      <c r="E25" s="6" t="s">
        <v>1</v>
      </c>
      <c r="F25" s="54">
        <v>1</v>
      </c>
      <c r="G25" s="44"/>
      <c r="H25" s="44">
        <f>H4222</f>
        <v>8952926645</v>
      </c>
      <c r="I25" s="44"/>
      <c r="J25" s="44">
        <f>J4222</f>
        <v>2095755304</v>
      </c>
      <c r="K25" s="44"/>
      <c r="L25" s="44">
        <f>L4222</f>
        <v>8373563505</v>
      </c>
      <c r="M25" s="58">
        <f t="shared" si="0"/>
        <v>0</v>
      </c>
      <c r="N25" s="59">
        <f t="shared" si="0"/>
        <v>19422245454</v>
      </c>
      <c r="O25" s="60">
        <v>1</v>
      </c>
      <c r="P25" s="61"/>
      <c r="Q25" s="58" t="e">
        <f>Q4222</f>
        <v>#REF!</v>
      </c>
      <c r="R25" s="143"/>
    </row>
    <row r="26" spans="3:18" ht="20.100000000000001" hidden="1" customHeight="1">
      <c r="C26" s="26" t="s">
        <v>3205</v>
      </c>
      <c r="D26" s="5"/>
      <c r="E26" s="6" t="s">
        <v>1</v>
      </c>
      <c r="F26" s="54">
        <v>1</v>
      </c>
      <c r="G26" s="44"/>
      <c r="H26" s="44">
        <f>H4748</f>
        <v>5490354498</v>
      </c>
      <c r="I26" s="44"/>
      <c r="J26" s="44">
        <f>J4748</f>
        <v>4037815727</v>
      </c>
      <c r="K26" s="44"/>
      <c r="L26" s="44">
        <f>L4748</f>
        <v>2346249359</v>
      </c>
      <c r="M26" s="58">
        <f t="shared" si="0"/>
        <v>0</v>
      </c>
      <c r="N26" s="59">
        <f t="shared" si="0"/>
        <v>11874419584</v>
      </c>
      <c r="O26" s="60">
        <v>1</v>
      </c>
      <c r="P26" s="61"/>
      <c r="Q26" s="58" t="e">
        <f>Q4748</f>
        <v>#REF!</v>
      </c>
      <c r="R26" s="143"/>
    </row>
    <row r="27" spans="3:18" ht="20.100000000000001" hidden="1" customHeight="1">
      <c r="C27" s="26" t="s">
        <v>2130</v>
      </c>
      <c r="D27" s="5"/>
      <c r="E27" s="6" t="s">
        <v>1</v>
      </c>
      <c r="F27" s="54">
        <v>1</v>
      </c>
      <c r="G27" s="44"/>
      <c r="H27" s="44">
        <f>H5360</f>
        <v>8657960186</v>
      </c>
      <c r="I27" s="44"/>
      <c r="J27" s="44">
        <f>J5360</f>
        <v>3229177744</v>
      </c>
      <c r="K27" s="44"/>
      <c r="L27" s="44">
        <f>L5360</f>
        <v>387591083</v>
      </c>
      <c r="M27" s="58">
        <f t="shared" si="0"/>
        <v>0</v>
      </c>
      <c r="N27" s="59">
        <f t="shared" si="0"/>
        <v>12274729013</v>
      </c>
      <c r="O27" s="60">
        <v>1</v>
      </c>
      <c r="P27" s="61"/>
      <c r="Q27" s="58" t="e">
        <f>Q5360</f>
        <v>#REF!</v>
      </c>
      <c r="R27" s="143"/>
    </row>
    <row r="28" spans="3:18" ht="20.100000000000001" hidden="1" customHeight="1">
      <c r="C28" s="26" t="s">
        <v>3273</v>
      </c>
      <c r="D28" s="5"/>
      <c r="E28" s="6" t="s">
        <v>1</v>
      </c>
      <c r="F28" s="54">
        <v>0</v>
      </c>
      <c r="G28" s="44"/>
      <c r="H28" s="44"/>
      <c r="I28" s="44"/>
      <c r="J28" s="44"/>
      <c r="K28" s="44"/>
      <c r="L28" s="44"/>
      <c r="M28" s="58">
        <f t="shared" si="0"/>
        <v>0</v>
      </c>
      <c r="N28" s="59">
        <f t="shared" si="0"/>
        <v>0</v>
      </c>
      <c r="O28" s="60">
        <v>0</v>
      </c>
      <c r="P28" s="61"/>
      <c r="Q28" s="58"/>
      <c r="R28" s="143"/>
    </row>
    <row r="29" spans="3:18" ht="20.100000000000001" hidden="1" customHeight="1">
      <c r="C29" s="26" t="s">
        <v>3274</v>
      </c>
      <c r="D29" s="5"/>
      <c r="E29" s="6" t="s">
        <v>1</v>
      </c>
      <c r="F29" s="54">
        <v>0</v>
      </c>
      <c r="G29" s="44"/>
      <c r="H29" s="44"/>
      <c r="I29" s="44"/>
      <c r="J29" s="44"/>
      <c r="K29" s="44"/>
      <c r="L29" s="44"/>
      <c r="M29" s="58">
        <f t="shared" ref="M29:M31" si="1">G29+I29+K29</f>
        <v>0</v>
      </c>
      <c r="N29" s="59">
        <f t="shared" ref="N29:N31" si="2">H29+J29+L29</f>
        <v>0</v>
      </c>
      <c r="O29" s="60">
        <v>0</v>
      </c>
      <c r="P29" s="61"/>
      <c r="Q29" s="58"/>
      <c r="R29" s="143"/>
    </row>
    <row r="30" spans="3:18" ht="20.100000000000001" hidden="1" customHeight="1">
      <c r="C30" s="26" t="s">
        <v>3275</v>
      </c>
      <c r="D30" s="5"/>
      <c r="E30" s="6" t="s">
        <v>1</v>
      </c>
      <c r="F30" s="54">
        <v>0</v>
      </c>
      <c r="G30" s="44"/>
      <c r="H30" s="44"/>
      <c r="I30" s="44"/>
      <c r="J30" s="44"/>
      <c r="K30" s="44"/>
      <c r="L30" s="44"/>
      <c r="M30" s="58">
        <f t="shared" si="1"/>
        <v>0</v>
      </c>
      <c r="N30" s="59">
        <f t="shared" si="2"/>
        <v>0</v>
      </c>
      <c r="O30" s="60">
        <v>0</v>
      </c>
      <c r="P30" s="61"/>
      <c r="Q30" s="58"/>
      <c r="R30" s="143"/>
    </row>
    <row r="31" spans="3:18" ht="20.100000000000001" hidden="1" customHeight="1">
      <c r="C31" s="26" t="s">
        <v>3276</v>
      </c>
      <c r="D31" s="5"/>
      <c r="E31" s="6" t="s">
        <v>1</v>
      </c>
      <c r="F31" s="54">
        <v>0</v>
      </c>
      <c r="G31" s="44"/>
      <c r="H31" s="44"/>
      <c r="I31" s="44"/>
      <c r="J31" s="44"/>
      <c r="K31" s="44"/>
      <c r="L31" s="44"/>
      <c r="M31" s="58">
        <f t="shared" si="1"/>
        <v>0</v>
      </c>
      <c r="N31" s="59">
        <f t="shared" si="2"/>
        <v>0</v>
      </c>
      <c r="O31" s="60">
        <v>0</v>
      </c>
      <c r="P31" s="61"/>
      <c r="Q31" s="58"/>
      <c r="R31" s="143"/>
    </row>
    <row r="32" spans="3:18" ht="20.100000000000001" hidden="1" customHeight="1">
      <c r="C32" s="26" t="s">
        <v>3279</v>
      </c>
      <c r="D32" s="5"/>
      <c r="E32" s="6" t="s">
        <v>3278</v>
      </c>
      <c r="F32" s="54"/>
      <c r="G32" s="44"/>
      <c r="H32" s="44"/>
      <c r="I32" s="44"/>
      <c r="J32" s="44"/>
      <c r="K32" s="44"/>
      <c r="L32" s="44"/>
      <c r="M32" s="58"/>
      <c r="N32" s="59"/>
      <c r="O32" s="60"/>
      <c r="P32" s="61"/>
      <c r="Q32" s="58"/>
      <c r="R32" s="143"/>
    </row>
    <row r="33" spans="1:19" s="68" customFormat="1" ht="20.100000000000001" hidden="1" customHeight="1">
      <c r="A33" s="46"/>
      <c r="B33" s="46"/>
      <c r="C33" s="25" t="s">
        <v>28</v>
      </c>
      <c r="D33" s="24"/>
      <c r="E33" s="7" t="s">
        <v>22</v>
      </c>
      <c r="F33" s="62">
        <v>0</v>
      </c>
      <c r="G33" s="63"/>
      <c r="H33" s="63">
        <f>SUM(H21:H31)</f>
        <v>73112724577</v>
      </c>
      <c r="I33" s="63"/>
      <c r="J33" s="63">
        <f>SUM(J21:J31)</f>
        <v>36338091238</v>
      </c>
      <c r="K33" s="63"/>
      <c r="L33" s="63">
        <f>SUM(L21:L31)</f>
        <v>22501428091</v>
      </c>
      <c r="M33" s="64">
        <f t="shared" si="0"/>
        <v>0</v>
      </c>
      <c r="N33" s="65">
        <f t="shared" si="0"/>
        <v>131952243906</v>
      </c>
      <c r="O33" s="66"/>
      <c r="P33" s="67"/>
      <c r="Q33" s="64" t="e">
        <f>SUM(Q21:Q31)</f>
        <v>#REF!</v>
      </c>
      <c r="R33" s="144"/>
      <c r="S33" s="46"/>
    </row>
    <row r="34" spans="1:19" ht="20.100000000000001" hidden="1" customHeight="1">
      <c r="C34" s="26" t="s">
        <v>29</v>
      </c>
      <c r="D34" s="5" t="s">
        <v>2138</v>
      </c>
      <c r="E34" s="6" t="s">
        <v>1</v>
      </c>
      <c r="F34" s="54">
        <v>1</v>
      </c>
      <c r="G34" s="44"/>
      <c r="H34" s="44">
        <f t="shared" ref="H34:H47" si="3">TRUNC(F34*G34,0)</f>
        <v>0</v>
      </c>
      <c r="I34" s="44">
        <f>TRUNC(J33*8.9%,0)+1</f>
        <v>3234090121</v>
      </c>
      <c r="J34" s="44">
        <f t="shared" ref="J34:J47" si="4">TRUNC(F34*I34,0)</f>
        <v>3234090121</v>
      </c>
      <c r="K34" s="44"/>
      <c r="L34" s="44">
        <f t="shared" ref="L34:L47" si="5">TRUNC(F34*K34,0)</f>
        <v>0</v>
      </c>
      <c r="M34" s="58">
        <f t="shared" si="0"/>
        <v>3234090121</v>
      </c>
      <c r="N34" s="59">
        <f t="shared" si="0"/>
        <v>3234090121</v>
      </c>
      <c r="O34" s="60">
        <v>1</v>
      </c>
      <c r="P34" s="58"/>
      <c r="Q34" s="44" t="e">
        <f>TRUNC(#REF!*P34,0)</f>
        <v>#REF!</v>
      </c>
      <c r="R34" s="52"/>
    </row>
    <row r="35" spans="1:19" ht="20.100000000000001" hidden="1" customHeight="1">
      <c r="C35" s="26" t="s">
        <v>30</v>
      </c>
      <c r="D35" s="5" t="s">
        <v>2139</v>
      </c>
      <c r="E35" s="6" t="s">
        <v>1</v>
      </c>
      <c r="F35" s="54">
        <v>1</v>
      </c>
      <c r="G35" s="44"/>
      <c r="H35" s="44">
        <f t="shared" si="3"/>
        <v>0</v>
      </c>
      <c r="I35" s="44"/>
      <c r="J35" s="44">
        <f t="shared" si="4"/>
        <v>0</v>
      </c>
      <c r="K35" s="44">
        <f>TRUNC((J33+J34)*3.7%,0)+1</f>
        <v>1464170711</v>
      </c>
      <c r="L35" s="44">
        <f t="shared" si="5"/>
        <v>1464170711</v>
      </c>
      <c r="M35" s="58">
        <f t="shared" si="0"/>
        <v>1464170711</v>
      </c>
      <c r="N35" s="59">
        <f t="shared" si="0"/>
        <v>1464170711</v>
      </c>
      <c r="O35" s="60">
        <v>1</v>
      </c>
      <c r="P35" s="69" t="e">
        <f>TRUNC((#REF!+#REF!)*3.7%,0)</f>
        <v>#REF!</v>
      </c>
      <c r="Q35" s="58" t="e">
        <f>TRUNC(#REF!*P35,0)</f>
        <v>#REF!</v>
      </c>
      <c r="R35" s="143"/>
    </row>
    <row r="36" spans="1:19" ht="20.100000000000001" hidden="1" customHeight="1">
      <c r="C36" s="26" t="s">
        <v>23</v>
      </c>
      <c r="D36" s="5" t="s">
        <v>2140</v>
      </c>
      <c r="E36" s="6" t="s">
        <v>1</v>
      </c>
      <c r="F36" s="54">
        <v>1</v>
      </c>
      <c r="G36" s="44"/>
      <c r="H36" s="44">
        <f t="shared" si="3"/>
        <v>0</v>
      </c>
      <c r="I36" s="44"/>
      <c r="J36" s="44">
        <f t="shared" si="4"/>
        <v>0</v>
      </c>
      <c r="K36" s="44">
        <f>TRUNC((J33+J34)*1.24%,0)</f>
        <v>490695048</v>
      </c>
      <c r="L36" s="44">
        <f t="shared" si="5"/>
        <v>490695048</v>
      </c>
      <c r="M36" s="58">
        <f t="shared" si="0"/>
        <v>490695048</v>
      </c>
      <c r="N36" s="59">
        <f t="shared" si="0"/>
        <v>490695048</v>
      </c>
      <c r="O36" s="60">
        <v>1</v>
      </c>
      <c r="P36" s="58" t="e">
        <f>TRUNC((#REF!+#REF!)*1.24%,0)-1</f>
        <v>#REF!</v>
      </c>
      <c r="Q36" s="58" t="e">
        <f>TRUNC(#REF!*P36,0)</f>
        <v>#REF!</v>
      </c>
      <c r="R36" s="143"/>
    </row>
    <row r="37" spans="1:19" ht="20.100000000000001" hidden="1" customHeight="1">
      <c r="C37" s="26" t="s">
        <v>24</v>
      </c>
      <c r="D37" s="5" t="s">
        <v>2141</v>
      </c>
      <c r="E37" s="6" t="s">
        <v>1</v>
      </c>
      <c r="F37" s="54">
        <v>1</v>
      </c>
      <c r="G37" s="44"/>
      <c r="H37" s="44">
        <f t="shared" si="3"/>
        <v>0</v>
      </c>
      <c r="I37" s="44"/>
      <c r="J37" s="44">
        <f t="shared" si="4"/>
        <v>0</v>
      </c>
      <c r="K37" s="44">
        <f>TRUNC(J33*1.7%,0)</f>
        <v>617747551</v>
      </c>
      <c r="L37" s="44">
        <f t="shared" si="5"/>
        <v>617747551</v>
      </c>
      <c r="M37" s="58">
        <f t="shared" si="0"/>
        <v>617747551</v>
      </c>
      <c r="N37" s="59">
        <f t="shared" si="0"/>
        <v>617747551</v>
      </c>
      <c r="O37" s="60">
        <v>1</v>
      </c>
      <c r="P37" s="69" t="e">
        <f>TRUNC(#REF!*1.7%,0)</f>
        <v>#REF!</v>
      </c>
      <c r="Q37" s="58" t="e">
        <f>TRUNC(#REF!*P37,0)</f>
        <v>#REF!</v>
      </c>
      <c r="R37" s="143"/>
    </row>
    <row r="38" spans="1:19" ht="20.100000000000001" hidden="1" customHeight="1">
      <c r="C38" s="26" t="s">
        <v>25</v>
      </c>
      <c r="D38" s="5" t="s">
        <v>2142</v>
      </c>
      <c r="E38" s="6" t="s">
        <v>1</v>
      </c>
      <c r="F38" s="54">
        <v>1</v>
      </c>
      <c r="G38" s="44"/>
      <c r="H38" s="44">
        <f t="shared" si="3"/>
        <v>0</v>
      </c>
      <c r="I38" s="44"/>
      <c r="J38" s="44">
        <f t="shared" si="4"/>
        <v>0</v>
      </c>
      <c r="K38" s="44">
        <f>TRUNC(J33*2.49%,0)</f>
        <v>904818471</v>
      </c>
      <c r="L38" s="44">
        <f t="shared" si="5"/>
        <v>904818471</v>
      </c>
      <c r="M38" s="58">
        <f t="shared" si="0"/>
        <v>904818471</v>
      </c>
      <c r="N38" s="59">
        <f t="shared" si="0"/>
        <v>904818471</v>
      </c>
      <c r="O38" s="60">
        <v>1</v>
      </c>
      <c r="P38" s="58" t="e">
        <f>TRUNC(#REF!*2.49%,0)</f>
        <v>#REF!</v>
      </c>
      <c r="Q38" s="58" t="e">
        <f>TRUNC(#REF!*P38,0)</f>
        <v>#REF!</v>
      </c>
      <c r="R38" s="143"/>
    </row>
    <row r="39" spans="1:19" ht="20.100000000000001" hidden="1" customHeight="1">
      <c r="C39" s="26" t="s">
        <v>26</v>
      </c>
      <c r="D39" s="5" t="s">
        <v>2143</v>
      </c>
      <c r="E39" s="6" t="s">
        <v>1</v>
      </c>
      <c r="F39" s="54">
        <v>1</v>
      </c>
      <c r="G39" s="44"/>
      <c r="H39" s="44">
        <f t="shared" si="3"/>
        <v>0</v>
      </c>
      <c r="I39" s="44"/>
      <c r="J39" s="44">
        <f t="shared" si="4"/>
        <v>0</v>
      </c>
      <c r="K39" s="44">
        <f>TRUNC(L37*6.55%,0)-1</f>
        <v>40462463</v>
      </c>
      <c r="L39" s="44">
        <f t="shared" si="5"/>
        <v>40462463</v>
      </c>
      <c r="M39" s="58">
        <f t="shared" si="0"/>
        <v>40462463</v>
      </c>
      <c r="N39" s="59">
        <f t="shared" si="0"/>
        <v>40462463</v>
      </c>
      <c r="O39" s="60">
        <v>1</v>
      </c>
      <c r="P39" s="69" t="e">
        <f>TRUNC(Q37*6.55%,0)</f>
        <v>#REF!</v>
      </c>
      <c r="Q39" s="58" t="e">
        <f>TRUNC(#REF!*P39,0)</f>
        <v>#REF!</v>
      </c>
      <c r="R39" s="143"/>
    </row>
    <row r="40" spans="1:19" ht="20.100000000000001" hidden="1" customHeight="1">
      <c r="C40" s="26" t="s">
        <v>27</v>
      </c>
      <c r="D40" s="5" t="s">
        <v>2144</v>
      </c>
      <c r="E40" s="6" t="s">
        <v>1</v>
      </c>
      <c r="F40" s="54">
        <v>1</v>
      </c>
      <c r="G40" s="44"/>
      <c r="H40" s="44">
        <f t="shared" si="3"/>
        <v>0</v>
      </c>
      <c r="I40" s="44"/>
      <c r="J40" s="44">
        <f t="shared" si="4"/>
        <v>0</v>
      </c>
      <c r="K40" s="44">
        <f>TRUNC((H33+J33)*1.88%,0)-1</f>
        <v>2057675336</v>
      </c>
      <c r="L40" s="44">
        <f t="shared" si="5"/>
        <v>2057675336</v>
      </c>
      <c r="M40" s="58">
        <f t="shared" si="0"/>
        <v>2057675336</v>
      </c>
      <c r="N40" s="59">
        <f t="shared" si="0"/>
        <v>2057675336</v>
      </c>
      <c r="O40" s="60">
        <v>1</v>
      </c>
      <c r="P40" s="69" t="e">
        <f>TRUNC((#REF!+#REF!)*1.88%,0)</f>
        <v>#REF!</v>
      </c>
      <c r="Q40" s="58" t="e">
        <f>TRUNC(#REF!*P40,0)</f>
        <v>#REF!</v>
      </c>
      <c r="R40" s="143"/>
    </row>
    <row r="41" spans="1:19" ht="20.100000000000001" hidden="1" customHeight="1">
      <c r="C41" s="26" t="s">
        <v>2132</v>
      </c>
      <c r="D41" s="5" t="s">
        <v>2133</v>
      </c>
      <c r="E41" s="6" t="s">
        <v>1</v>
      </c>
      <c r="F41" s="54">
        <v>0</v>
      </c>
      <c r="G41" s="44"/>
      <c r="H41" s="44">
        <f t="shared" si="3"/>
        <v>0</v>
      </c>
      <c r="I41" s="44"/>
      <c r="J41" s="44">
        <f t="shared" si="4"/>
        <v>0</v>
      </c>
      <c r="K41" s="44"/>
      <c r="L41" s="44">
        <f t="shared" si="5"/>
        <v>0</v>
      </c>
      <c r="M41" s="58"/>
      <c r="N41" s="59"/>
      <c r="O41" s="60">
        <v>0</v>
      </c>
      <c r="P41" s="58"/>
      <c r="Q41" s="58" t="e">
        <f>TRUNC(#REF!*P41,0)</f>
        <v>#REF!</v>
      </c>
      <c r="R41" s="143"/>
    </row>
    <row r="42" spans="1:19" ht="20.100000000000001" hidden="1" customHeight="1">
      <c r="C42" s="26" t="s">
        <v>2134</v>
      </c>
      <c r="D42" s="5" t="s">
        <v>2145</v>
      </c>
      <c r="E42" s="6" t="s">
        <v>1</v>
      </c>
      <c r="F42" s="54">
        <v>1</v>
      </c>
      <c r="G42" s="44"/>
      <c r="H42" s="44">
        <f t="shared" si="3"/>
        <v>0</v>
      </c>
      <c r="I42" s="44"/>
      <c r="J42" s="44">
        <f t="shared" si="4"/>
        <v>0</v>
      </c>
      <c r="K42" s="44">
        <f>TRUNC((H33+J33+J34)*6.4%,0)-1</f>
        <v>7211833978</v>
      </c>
      <c r="L42" s="44">
        <f t="shared" si="5"/>
        <v>7211833978</v>
      </c>
      <c r="M42" s="58">
        <f t="shared" ref="M42:N72" si="6">G42+I42+K42</f>
        <v>7211833978</v>
      </c>
      <c r="N42" s="59">
        <f t="shared" si="6"/>
        <v>7211833978</v>
      </c>
      <c r="O42" s="60">
        <v>1</v>
      </c>
      <c r="P42" s="58" t="e">
        <f>TRUNC((#REF!+#REF!+#REF!)*6.4%,0)-1</f>
        <v>#REF!</v>
      </c>
      <c r="Q42" s="58" t="e">
        <f>TRUNC(#REF!*P42,0)</f>
        <v>#REF!</v>
      </c>
      <c r="R42" s="143"/>
    </row>
    <row r="43" spans="1:19" ht="20.100000000000001" hidden="1" customHeight="1">
      <c r="C43" s="26" t="s">
        <v>2135</v>
      </c>
      <c r="D43" s="5" t="s">
        <v>2146</v>
      </c>
      <c r="E43" s="6" t="s">
        <v>1</v>
      </c>
      <c r="F43" s="54">
        <v>1</v>
      </c>
      <c r="G43" s="44"/>
      <c r="H43" s="44">
        <f t="shared" si="3"/>
        <v>0</v>
      </c>
      <c r="I43" s="44"/>
      <c r="J43" s="44">
        <f t="shared" si="4"/>
        <v>0</v>
      </c>
      <c r="K43" s="44">
        <f>TRUNC(J33*2.3%,0)+1</f>
        <v>835776099</v>
      </c>
      <c r="L43" s="44">
        <f t="shared" si="5"/>
        <v>835776099</v>
      </c>
      <c r="M43" s="58">
        <f t="shared" si="6"/>
        <v>835776099</v>
      </c>
      <c r="N43" s="59">
        <f t="shared" si="6"/>
        <v>835776099</v>
      </c>
      <c r="O43" s="60">
        <v>1</v>
      </c>
      <c r="P43" s="69" t="e">
        <f>TRUNC(#REF!*2.3%,0)</f>
        <v>#REF!</v>
      </c>
      <c r="Q43" s="58" t="e">
        <f>TRUNC(#REF!*P43,0)</f>
        <v>#REF!</v>
      </c>
      <c r="R43" s="143"/>
    </row>
    <row r="44" spans="1:19" ht="20.100000000000001" hidden="1" customHeight="1">
      <c r="C44" s="23" t="s">
        <v>2136</v>
      </c>
      <c r="D44" s="5" t="s">
        <v>2147</v>
      </c>
      <c r="E44" s="6" t="s">
        <v>1</v>
      </c>
      <c r="F44" s="54">
        <v>1</v>
      </c>
      <c r="G44" s="44"/>
      <c r="H44" s="44">
        <f t="shared" si="3"/>
        <v>0</v>
      </c>
      <c r="I44" s="44"/>
      <c r="J44" s="44">
        <f t="shared" si="4"/>
        <v>0</v>
      </c>
      <c r="K44" s="44">
        <f>TRUNC((H33+J33+L33)*0.058%,0)-2</f>
        <v>76532299</v>
      </c>
      <c r="L44" s="44">
        <f t="shared" si="5"/>
        <v>76532299</v>
      </c>
      <c r="M44" s="58">
        <f t="shared" si="6"/>
        <v>76532299</v>
      </c>
      <c r="N44" s="59">
        <f t="shared" si="6"/>
        <v>76532299</v>
      </c>
      <c r="O44" s="60">
        <v>1</v>
      </c>
      <c r="P44" s="69" t="e">
        <f>TRUNC((#REF!+#REF!+Q33)*0.058%,0)-1</f>
        <v>#REF!</v>
      </c>
      <c r="Q44" s="58" t="e">
        <f>TRUNC(#REF!*P44,0)</f>
        <v>#REF!</v>
      </c>
      <c r="R44" s="143"/>
    </row>
    <row r="45" spans="1:19" ht="20.100000000000001" hidden="1" customHeight="1">
      <c r="C45" s="23" t="s">
        <v>2137</v>
      </c>
      <c r="D45" s="5" t="s">
        <v>2148</v>
      </c>
      <c r="E45" s="6" t="s">
        <v>1</v>
      </c>
      <c r="F45" s="54">
        <v>1</v>
      </c>
      <c r="G45" s="44"/>
      <c r="H45" s="44">
        <f t="shared" si="3"/>
        <v>0</v>
      </c>
      <c r="I45" s="44"/>
      <c r="J45" s="44">
        <f t="shared" si="4"/>
        <v>0</v>
      </c>
      <c r="K45" s="44">
        <f>TRUNC((H33+J33+L33)*0.41%,0)-1</f>
        <v>541004199</v>
      </c>
      <c r="L45" s="44">
        <f t="shared" si="5"/>
        <v>541004199</v>
      </c>
      <c r="M45" s="58">
        <f t="shared" si="6"/>
        <v>541004199</v>
      </c>
      <c r="N45" s="59">
        <f t="shared" si="6"/>
        <v>541004199</v>
      </c>
      <c r="O45" s="60">
        <v>1</v>
      </c>
      <c r="P45" s="69" t="e">
        <f>TRUNC((#REF!+#REF!+Q33)*0.41%,0)</f>
        <v>#REF!</v>
      </c>
      <c r="Q45" s="58" t="e">
        <f>TRUNC(#REF!*P45,0)</f>
        <v>#REF!</v>
      </c>
      <c r="R45" s="143"/>
    </row>
    <row r="46" spans="1:19" s="68" customFormat="1" ht="20.100000000000001" hidden="1" customHeight="1">
      <c r="A46" s="46"/>
      <c r="B46" s="46"/>
      <c r="C46" s="25" t="s">
        <v>32</v>
      </c>
      <c r="D46" s="24"/>
      <c r="E46" s="7" t="s">
        <v>22</v>
      </c>
      <c r="F46" s="62">
        <v>0</v>
      </c>
      <c r="G46" s="63"/>
      <c r="H46" s="63">
        <f>SUM(H33:H45)</f>
        <v>73112724577</v>
      </c>
      <c r="I46" s="63"/>
      <c r="J46" s="63">
        <f>SUM(J33:J45)</f>
        <v>39572181359</v>
      </c>
      <c r="K46" s="63"/>
      <c r="L46" s="63">
        <f>SUM(L33:L45)</f>
        <v>36742144246</v>
      </c>
      <c r="M46" s="64">
        <f t="shared" si="6"/>
        <v>0</v>
      </c>
      <c r="N46" s="65">
        <f t="shared" si="6"/>
        <v>149427050182</v>
      </c>
      <c r="O46" s="66"/>
      <c r="P46" s="67"/>
      <c r="Q46" s="64" t="e">
        <f>SUM(Q33:Q45)</f>
        <v>#REF!</v>
      </c>
      <c r="R46" s="144"/>
      <c r="S46" s="46"/>
    </row>
    <row r="47" spans="1:19" ht="20.100000000000001" hidden="1" customHeight="1">
      <c r="C47" s="26" t="s">
        <v>2149</v>
      </c>
      <c r="D47" s="5" t="s">
        <v>2131</v>
      </c>
      <c r="E47" s="6" t="s">
        <v>1</v>
      </c>
      <c r="F47" s="54">
        <v>1</v>
      </c>
      <c r="G47" s="44"/>
      <c r="H47" s="44">
        <f t="shared" si="3"/>
        <v>0</v>
      </c>
      <c r="I47" s="44"/>
      <c r="J47" s="44">
        <f t="shared" si="4"/>
        <v>0</v>
      </c>
      <c r="K47" s="44">
        <f>TRUNC((H46+J46+L46)*4.2%,0)+4</f>
        <v>6275936111</v>
      </c>
      <c r="L47" s="44">
        <f t="shared" si="5"/>
        <v>6275936111</v>
      </c>
      <c r="M47" s="58">
        <f t="shared" si="6"/>
        <v>6275936111</v>
      </c>
      <c r="N47" s="59">
        <f t="shared" si="6"/>
        <v>6275936111</v>
      </c>
      <c r="O47" s="60">
        <v>1</v>
      </c>
      <c r="P47" s="69" t="e">
        <f>TRUNC((#REF!+#REF!+Q46)*4.2%,0)</f>
        <v>#REF!</v>
      </c>
      <c r="Q47" s="58" t="e">
        <f>TRUNC(#REF!*P47,0)</f>
        <v>#REF!</v>
      </c>
      <c r="R47" s="143"/>
    </row>
    <row r="48" spans="1:19" s="68" customFormat="1" ht="20.100000000000001" hidden="1" customHeight="1">
      <c r="A48" s="46"/>
      <c r="B48" s="46"/>
      <c r="C48" s="25" t="s">
        <v>33</v>
      </c>
      <c r="D48" s="24"/>
      <c r="E48" s="7" t="s">
        <v>22</v>
      </c>
      <c r="F48" s="62">
        <v>0</v>
      </c>
      <c r="G48" s="63"/>
      <c r="H48" s="63">
        <f>SUM(H46:H47)</f>
        <v>73112724577</v>
      </c>
      <c r="I48" s="63"/>
      <c r="J48" s="63">
        <f>SUM(J46:J47)</f>
        <v>39572181359</v>
      </c>
      <c r="K48" s="63">
        <v>0</v>
      </c>
      <c r="L48" s="63">
        <f>SUM(L46:L47)</f>
        <v>43018080357</v>
      </c>
      <c r="M48" s="64">
        <f t="shared" si="6"/>
        <v>0</v>
      </c>
      <c r="N48" s="65">
        <f t="shared" si="6"/>
        <v>155702986293</v>
      </c>
      <c r="O48" s="66"/>
      <c r="P48" s="67"/>
      <c r="Q48" s="64" t="e">
        <f>SUM(Q46:Q47)</f>
        <v>#REF!</v>
      </c>
      <c r="R48" s="144"/>
      <c r="S48" s="46"/>
    </row>
    <row r="49" spans="1:19" ht="20.100000000000001" hidden="1" customHeight="1">
      <c r="C49" s="26" t="s">
        <v>2150</v>
      </c>
      <c r="D49" s="5" t="s">
        <v>31</v>
      </c>
      <c r="E49" s="6" t="s">
        <v>1</v>
      </c>
      <c r="F49" s="54">
        <v>1</v>
      </c>
      <c r="G49" s="44"/>
      <c r="H49" s="44">
        <f t="shared" ref="H49:H57" si="7">TRUNC(F49*G49,0)</f>
        <v>0</v>
      </c>
      <c r="I49" s="44"/>
      <c r="J49" s="44">
        <f t="shared" ref="J49:J57" si="8">TRUNC(F49*I49,0)</f>
        <v>0</v>
      </c>
      <c r="K49" s="44">
        <f>TRUNC((H48+J48+L48-H33)*9%,0)+15939267-289114</f>
        <v>7448773707</v>
      </c>
      <c r="L49" s="44">
        <f t="shared" ref="L49:L57" si="9">TRUNC(F49*K49,0)</f>
        <v>7448773707</v>
      </c>
      <c r="M49" s="58">
        <f t="shared" si="6"/>
        <v>7448773707</v>
      </c>
      <c r="N49" s="59">
        <f t="shared" si="6"/>
        <v>7448773707</v>
      </c>
      <c r="O49" s="60">
        <v>1</v>
      </c>
      <c r="P49" s="58" t="e">
        <f>TRUNC((#REF!+#REF!+Q48-#REF!)*9%,0)+15939267-889850-68157</f>
        <v>#REF!</v>
      </c>
      <c r="Q49" s="44" t="e">
        <f>TRUNC(#REF!*P49,0)</f>
        <v>#REF!</v>
      </c>
      <c r="R49" s="52"/>
    </row>
    <row r="50" spans="1:19" ht="20.100000000000001" hidden="1" customHeight="1">
      <c r="C50" s="26" t="s">
        <v>2151</v>
      </c>
      <c r="D50" s="5" t="s">
        <v>0</v>
      </c>
      <c r="E50" s="6" t="s">
        <v>1</v>
      </c>
      <c r="F50" s="54">
        <v>1</v>
      </c>
      <c r="G50" s="44"/>
      <c r="H50" s="44">
        <f t="shared" si="7"/>
        <v>0</v>
      </c>
      <c r="I50" s="44"/>
      <c r="J50" s="44">
        <f t="shared" si="8"/>
        <v>0</v>
      </c>
      <c r="K50" s="44">
        <v>209600000</v>
      </c>
      <c r="L50" s="44">
        <f t="shared" si="9"/>
        <v>209600000</v>
      </c>
      <c r="M50" s="58">
        <f t="shared" si="6"/>
        <v>209600000</v>
      </c>
      <c r="N50" s="59">
        <f t="shared" si="6"/>
        <v>209600000</v>
      </c>
      <c r="O50" s="60">
        <v>1</v>
      </c>
      <c r="P50" s="58">
        <v>209600000</v>
      </c>
      <c r="Q50" s="44" t="e">
        <f>TRUNC(#REF!*P50,0)</f>
        <v>#REF!</v>
      </c>
      <c r="R50" s="52"/>
    </row>
    <row r="51" spans="1:19" ht="20.100000000000001" hidden="1" customHeight="1">
      <c r="C51" s="26" t="s">
        <v>2152</v>
      </c>
      <c r="D51" s="5" t="s">
        <v>2153</v>
      </c>
      <c r="E51" s="6" t="s">
        <v>1</v>
      </c>
      <c r="F51" s="54">
        <v>1</v>
      </c>
      <c r="G51" s="44"/>
      <c r="H51" s="44">
        <f t="shared" si="7"/>
        <v>0</v>
      </c>
      <c r="I51" s="44"/>
      <c r="J51" s="44">
        <f t="shared" si="8"/>
        <v>0</v>
      </c>
      <c r="K51" s="44">
        <v>91840000</v>
      </c>
      <c r="L51" s="44">
        <f t="shared" si="9"/>
        <v>91840000</v>
      </c>
      <c r="M51" s="58">
        <f t="shared" si="6"/>
        <v>91840000</v>
      </c>
      <c r="N51" s="59">
        <f t="shared" si="6"/>
        <v>91840000</v>
      </c>
      <c r="O51" s="60">
        <v>1</v>
      </c>
      <c r="P51" s="61">
        <v>91840000</v>
      </c>
      <c r="Q51" s="44" t="e">
        <f>TRUNC(#REF!*P51,0)</f>
        <v>#REF!</v>
      </c>
      <c r="R51" s="52"/>
    </row>
    <row r="52" spans="1:19" ht="20.100000000000001" hidden="1" customHeight="1">
      <c r="C52" s="26" t="s">
        <v>2158</v>
      </c>
      <c r="D52" s="5" t="s">
        <v>0</v>
      </c>
      <c r="E52" s="6" t="s">
        <v>1</v>
      </c>
      <c r="F52" s="54"/>
      <c r="G52" s="44"/>
      <c r="H52" s="44">
        <f t="shared" si="7"/>
        <v>0</v>
      </c>
      <c r="I52" s="44"/>
      <c r="J52" s="44">
        <f t="shared" si="8"/>
        <v>0</v>
      </c>
      <c r="K52" s="44"/>
      <c r="L52" s="44">
        <f t="shared" si="9"/>
        <v>0</v>
      </c>
      <c r="M52" s="58">
        <f t="shared" si="6"/>
        <v>0</v>
      </c>
      <c r="N52" s="59">
        <f t="shared" si="6"/>
        <v>0</v>
      </c>
      <c r="O52" s="60">
        <v>0</v>
      </c>
      <c r="P52" s="61"/>
      <c r="Q52" s="44" t="e">
        <f>TRUNC(#REF!*P52,0)</f>
        <v>#REF!</v>
      </c>
      <c r="R52" s="52"/>
    </row>
    <row r="53" spans="1:19" ht="20.100000000000001" hidden="1" customHeight="1">
      <c r="C53" s="26" t="s">
        <v>2154</v>
      </c>
      <c r="D53" s="5" t="s">
        <v>0</v>
      </c>
      <c r="E53" s="6" t="s">
        <v>1</v>
      </c>
      <c r="F53" s="54">
        <v>1</v>
      </c>
      <c r="G53" s="44"/>
      <c r="H53" s="44">
        <f t="shared" si="7"/>
        <v>0</v>
      </c>
      <c r="I53" s="44"/>
      <c r="J53" s="44">
        <f t="shared" si="8"/>
        <v>0</v>
      </c>
      <c r="K53" s="44">
        <f>L5402</f>
        <v>1348000000</v>
      </c>
      <c r="L53" s="44">
        <f t="shared" si="9"/>
        <v>1348000000</v>
      </c>
      <c r="M53" s="58">
        <f t="shared" si="6"/>
        <v>1348000000</v>
      </c>
      <c r="N53" s="59">
        <f t="shared" si="6"/>
        <v>1348000000</v>
      </c>
      <c r="O53" s="60">
        <v>1</v>
      </c>
      <c r="P53" s="61" t="e">
        <f>Q5402</f>
        <v>#REF!</v>
      </c>
      <c r="Q53" s="44" t="e">
        <f>TRUNC(#REF!*P53,0)</f>
        <v>#REF!</v>
      </c>
      <c r="R53" s="52"/>
    </row>
    <row r="54" spans="1:19" ht="20.100000000000001" hidden="1" customHeight="1">
      <c r="C54" s="26" t="s">
        <v>2155</v>
      </c>
      <c r="D54" s="5" t="s">
        <v>0</v>
      </c>
      <c r="E54" s="6" t="s">
        <v>1</v>
      </c>
      <c r="F54" s="54">
        <v>1</v>
      </c>
      <c r="G54" s="44">
        <f>H5413</f>
        <v>10312104</v>
      </c>
      <c r="H54" s="44">
        <f t="shared" si="7"/>
        <v>10312104</v>
      </c>
      <c r="I54" s="44">
        <f>J5413</f>
        <v>19543927</v>
      </c>
      <c r="J54" s="44">
        <f t="shared" si="8"/>
        <v>19543927</v>
      </c>
      <c r="K54" s="44">
        <f>L5413</f>
        <v>21943969</v>
      </c>
      <c r="L54" s="44">
        <f t="shared" si="9"/>
        <v>21943969</v>
      </c>
      <c r="M54" s="58">
        <f t="shared" si="6"/>
        <v>51800000</v>
      </c>
      <c r="N54" s="59">
        <f t="shared" si="6"/>
        <v>51800000</v>
      </c>
      <c r="O54" s="60">
        <v>1</v>
      </c>
      <c r="P54" s="61" t="e">
        <f>Q5413</f>
        <v>#REF!</v>
      </c>
      <c r="Q54" s="44" t="e">
        <f>TRUNC(#REF!*P54,0)</f>
        <v>#REF!</v>
      </c>
      <c r="R54" s="52"/>
    </row>
    <row r="55" spans="1:19" ht="20.100000000000001" hidden="1" customHeight="1">
      <c r="C55" s="26" t="s">
        <v>2156</v>
      </c>
      <c r="D55" s="5"/>
      <c r="E55" s="6" t="s">
        <v>1</v>
      </c>
      <c r="F55" s="54">
        <v>1</v>
      </c>
      <c r="G55" s="44"/>
      <c r="H55" s="44">
        <f t="shared" si="7"/>
        <v>0</v>
      </c>
      <c r="I55" s="44"/>
      <c r="J55" s="44">
        <f t="shared" si="8"/>
        <v>0</v>
      </c>
      <c r="K55" s="44">
        <v>637800000</v>
      </c>
      <c r="L55" s="44">
        <f t="shared" si="9"/>
        <v>637800000</v>
      </c>
      <c r="M55" s="58">
        <f t="shared" si="6"/>
        <v>637800000</v>
      </c>
      <c r="N55" s="59">
        <f t="shared" si="6"/>
        <v>637800000</v>
      </c>
      <c r="O55" s="60">
        <v>1</v>
      </c>
      <c r="P55" s="61">
        <v>637800000</v>
      </c>
      <c r="Q55" s="44" t="e">
        <f>TRUNC(#REF!*P55,0)</f>
        <v>#REF!</v>
      </c>
      <c r="R55" s="52"/>
    </row>
    <row r="56" spans="1:19" s="76" customFormat="1" ht="20.100000000000001" hidden="1" customHeight="1">
      <c r="C56" s="22" t="s">
        <v>2157</v>
      </c>
      <c r="D56" s="21"/>
      <c r="E56" s="8"/>
      <c r="F56" s="70"/>
      <c r="G56" s="71"/>
      <c r="H56" s="71">
        <f>SUM(H48:H55)</f>
        <v>73123036681</v>
      </c>
      <c r="I56" s="71"/>
      <c r="J56" s="71">
        <f>SUM(J48:J55)</f>
        <v>39591725286</v>
      </c>
      <c r="K56" s="71"/>
      <c r="L56" s="71">
        <f>SUM(L48:L55)</f>
        <v>52776038033</v>
      </c>
      <c r="M56" s="72">
        <f t="shared" si="6"/>
        <v>0</v>
      </c>
      <c r="N56" s="73">
        <f t="shared" si="6"/>
        <v>165490800000</v>
      </c>
      <c r="O56" s="74"/>
      <c r="P56" s="75">
        <f>O56</f>
        <v>0</v>
      </c>
      <c r="Q56" s="71" t="e">
        <f>SUM(Q48:Q55)</f>
        <v>#REF!</v>
      </c>
      <c r="R56" s="154"/>
    </row>
    <row r="57" spans="1:19" ht="20.100000000000001" hidden="1" customHeight="1">
      <c r="C57" s="26" t="s">
        <v>125</v>
      </c>
      <c r="D57" s="5"/>
      <c r="E57" s="6" t="s">
        <v>1</v>
      </c>
      <c r="F57" s="54">
        <v>1</v>
      </c>
      <c r="G57" s="44"/>
      <c r="H57" s="44">
        <f t="shared" si="7"/>
        <v>0</v>
      </c>
      <c r="I57" s="44"/>
      <c r="J57" s="44">
        <f t="shared" si="8"/>
        <v>0</v>
      </c>
      <c r="K57" s="44">
        <v>-28881700000</v>
      </c>
      <c r="L57" s="44">
        <f t="shared" si="9"/>
        <v>-28881700000</v>
      </c>
      <c r="M57" s="58">
        <f t="shared" si="6"/>
        <v>-28881700000</v>
      </c>
      <c r="N57" s="59">
        <f t="shared" si="6"/>
        <v>-28881700000</v>
      </c>
      <c r="O57" s="60">
        <v>1</v>
      </c>
      <c r="P57" s="61">
        <v>-30027300000</v>
      </c>
      <c r="Q57" s="44" t="e">
        <f>TRUNC(#REF!*P57,0)</f>
        <v>#REF!</v>
      </c>
      <c r="R57" s="52"/>
    </row>
    <row r="58" spans="1:19" s="76" customFormat="1" ht="20.100000000000001" hidden="1" customHeight="1">
      <c r="C58" s="22" t="s">
        <v>126</v>
      </c>
      <c r="D58" s="21"/>
      <c r="E58" s="8" t="s">
        <v>22</v>
      </c>
      <c r="F58" s="70">
        <v>0</v>
      </c>
      <c r="G58" s="71"/>
      <c r="H58" s="71">
        <f>SUM(H56:H57)</f>
        <v>73123036681</v>
      </c>
      <c r="I58" s="71"/>
      <c r="J58" s="71">
        <f>SUM(J56:J57)</f>
        <v>39591725286</v>
      </c>
      <c r="K58" s="71"/>
      <c r="L58" s="71">
        <f>SUM(L56:L57)</f>
        <v>23894338033</v>
      </c>
      <c r="M58" s="72">
        <f t="shared" si="6"/>
        <v>0</v>
      </c>
      <c r="N58" s="73">
        <f t="shared" si="6"/>
        <v>136609100000</v>
      </c>
      <c r="O58" s="74"/>
      <c r="P58" s="75"/>
      <c r="Q58" s="71" t="e">
        <f>SUM(Q56:Q57)</f>
        <v>#REF!</v>
      </c>
      <c r="R58" s="154"/>
    </row>
    <row r="59" spans="1:19" ht="20.100000000000001" hidden="1" customHeight="1">
      <c r="C59" s="26"/>
      <c r="D59" s="5"/>
      <c r="E59" s="6"/>
      <c r="F59" s="54"/>
      <c r="G59" s="44"/>
      <c r="H59" s="44">
        <f t="shared" ref="H59:H61" si="10">TRUNC(F59*G59,0)</f>
        <v>0</v>
      </c>
      <c r="I59" s="44"/>
      <c r="J59" s="44">
        <f t="shared" ref="J59:J61" si="11">TRUNC(F59*I59,0)</f>
        <v>0</v>
      </c>
      <c r="K59" s="44"/>
      <c r="L59" s="44">
        <f t="shared" ref="L59:L61" si="12">TRUNC(F59*K59,0)</f>
        <v>0</v>
      </c>
      <c r="M59" s="58">
        <f t="shared" si="6"/>
        <v>0</v>
      </c>
      <c r="N59" s="59">
        <f t="shared" si="6"/>
        <v>0</v>
      </c>
      <c r="O59" s="60"/>
      <c r="P59" s="61"/>
      <c r="Q59" s="44" t="e">
        <f>TRUNC(#REF!*P59,0)</f>
        <v>#REF!</v>
      </c>
      <c r="R59" s="52"/>
    </row>
    <row r="60" spans="1:19" ht="20.100000000000001" hidden="1" customHeight="1">
      <c r="C60" s="26"/>
      <c r="D60" s="5"/>
      <c r="E60" s="6"/>
      <c r="F60" s="54"/>
      <c r="G60" s="44"/>
      <c r="H60" s="44"/>
      <c r="I60" s="44"/>
      <c r="J60" s="44"/>
      <c r="K60" s="44"/>
      <c r="L60" s="44"/>
      <c r="M60" s="58"/>
      <c r="N60" s="59"/>
      <c r="O60" s="60"/>
      <c r="P60" s="61"/>
      <c r="Q60" s="44"/>
      <c r="R60" s="52"/>
    </row>
    <row r="61" spans="1:19" ht="20.100000000000001" hidden="1" customHeight="1">
      <c r="C61" s="26"/>
      <c r="D61" s="5"/>
      <c r="E61" s="6"/>
      <c r="F61" s="54"/>
      <c r="G61" s="44"/>
      <c r="H61" s="44">
        <f t="shared" si="10"/>
        <v>0</v>
      </c>
      <c r="I61" s="44"/>
      <c r="J61" s="44">
        <f t="shared" si="11"/>
        <v>0</v>
      </c>
      <c r="K61" s="44"/>
      <c r="L61" s="44">
        <f t="shared" si="12"/>
        <v>0</v>
      </c>
      <c r="M61" s="58">
        <f t="shared" si="6"/>
        <v>0</v>
      </c>
      <c r="N61" s="59">
        <f t="shared" si="6"/>
        <v>0</v>
      </c>
      <c r="O61" s="60"/>
      <c r="P61" s="61"/>
      <c r="Q61" s="44" t="e">
        <f>TRUNC(#REF!*P61,0)</f>
        <v>#REF!</v>
      </c>
      <c r="R61" s="52"/>
    </row>
    <row r="62" spans="1:19" s="83" customFormat="1" ht="20.100000000000001" hidden="1" customHeight="1">
      <c r="A62" s="47"/>
      <c r="B62" s="47"/>
      <c r="C62" s="31" t="s">
        <v>19</v>
      </c>
      <c r="D62" s="32"/>
      <c r="E62" s="12" t="s">
        <v>1</v>
      </c>
      <c r="F62" s="77">
        <v>1</v>
      </c>
      <c r="G62" s="78"/>
      <c r="H62" s="78">
        <f>SUM(H63:H223)</f>
        <v>12181402926</v>
      </c>
      <c r="I62" s="78"/>
      <c r="J62" s="78">
        <f>SUM(J63:J223)</f>
        <v>11791523254</v>
      </c>
      <c r="K62" s="78"/>
      <c r="L62" s="78">
        <f>SUM(L63:L223)</f>
        <v>4806752831</v>
      </c>
      <c r="M62" s="79">
        <f t="shared" si="6"/>
        <v>0</v>
      </c>
      <c r="N62" s="80">
        <f t="shared" si="6"/>
        <v>28779679011</v>
      </c>
      <c r="O62" s="81">
        <v>1</v>
      </c>
      <c r="P62" s="82">
        <f>O62</f>
        <v>1</v>
      </c>
      <c r="Q62" s="78" t="e">
        <f>SUM(Q63:Q223)</f>
        <v>#REF!</v>
      </c>
      <c r="R62" s="53"/>
      <c r="S62" s="47"/>
    </row>
    <row r="63" spans="1:19" ht="20.100000000000001" hidden="1" customHeight="1">
      <c r="C63" s="26" t="s">
        <v>127</v>
      </c>
      <c r="D63" s="5" t="s">
        <v>0</v>
      </c>
      <c r="E63" s="6" t="s">
        <v>22</v>
      </c>
      <c r="F63" s="54">
        <v>0</v>
      </c>
      <c r="G63" s="44">
        <v>0</v>
      </c>
      <c r="H63" s="44">
        <f t="shared" ref="H63:H129" si="13">TRUNC(F63*G63,0)</f>
        <v>0</v>
      </c>
      <c r="I63" s="44">
        <v>0</v>
      </c>
      <c r="J63" s="44">
        <f t="shared" ref="J63:J129" si="14">TRUNC(F63*I63,0)</f>
        <v>0</v>
      </c>
      <c r="K63" s="44">
        <v>0</v>
      </c>
      <c r="L63" s="44">
        <f t="shared" ref="L63:L129" si="15">TRUNC(F63*K63,0)</f>
        <v>0</v>
      </c>
      <c r="M63" s="58">
        <f t="shared" si="6"/>
        <v>0</v>
      </c>
      <c r="N63" s="59">
        <f t="shared" si="6"/>
        <v>0</v>
      </c>
      <c r="O63" s="60"/>
      <c r="P63" s="61">
        <f>O63</f>
        <v>0</v>
      </c>
      <c r="Q63" s="44" t="e">
        <f>TRUNC(#REF!*P63,0)</f>
        <v>#REF!</v>
      </c>
      <c r="R63" s="52"/>
    </row>
    <row r="64" spans="1:19" ht="20.100000000000001" hidden="1" customHeight="1">
      <c r="C64" s="26" t="s">
        <v>128</v>
      </c>
      <c r="D64" s="5" t="s">
        <v>0</v>
      </c>
      <c r="E64" s="6" t="s">
        <v>22</v>
      </c>
      <c r="F64" s="54">
        <v>0</v>
      </c>
      <c r="G64" s="44">
        <v>0</v>
      </c>
      <c r="H64" s="44">
        <f t="shared" si="13"/>
        <v>0</v>
      </c>
      <c r="I64" s="44">
        <v>0</v>
      </c>
      <c r="J64" s="44">
        <f t="shared" si="14"/>
        <v>0</v>
      </c>
      <c r="K64" s="44">
        <v>0</v>
      </c>
      <c r="L64" s="44">
        <f t="shared" si="15"/>
        <v>0</v>
      </c>
      <c r="M64" s="58">
        <f t="shared" si="6"/>
        <v>0</v>
      </c>
      <c r="N64" s="59">
        <f t="shared" si="6"/>
        <v>0</v>
      </c>
      <c r="O64" s="60"/>
      <c r="P64" s="61">
        <f>O64</f>
        <v>0</v>
      </c>
      <c r="Q64" s="44" t="e">
        <f>TRUNC(#REF!*P64,0)</f>
        <v>#REF!</v>
      </c>
      <c r="R64" s="52"/>
    </row>
    <row r="65" spans="3:18" ht="20.100000000000001" hidden="1" customHeight="1">
      <c r="C65" s="26" t="s">
        <v>129</v>
      </c>
      <c r="D65" s="5" t="s">
        <v>34</v>
      </c>
      <c r="E65" s="10" t="s">
        <v>3188</v>
      </c>
      <c r="F65" s="60">
        <v>7</v>
      </c>
      <c r="G65" s="44">
        <v>0</v>
      </c>
      <c r="H65" s="44">
        <f t="shared" si="13"/>
        <v>0</v>
      </c>
      <c r="I65" s="44">
        <v>17842</v>
      </c>
      <c r="J65" s="44">
        <f t="shared" si="14"/>
        <v>124894</v>
      </c>
      <c r="K65" s="44">
        <v>5032</v>
      </c>
      <c r="L65" s="44">
        <f t="shared" si="15"/>
        <v>35224</v>
      </c>
      <c r="M65" s="58">
        <f t="shared" si="6"/>
        <v>22874</v>
      </c>
      <c r="N65" s="59">
        <f t="shared" si="6"/>
        <v>160118</v>
      </c>
      <c r="O65" s="60">
        <v>7</v>
      </c>
      <c r="P65" s="61">
        <f>O65</f>
        <v>7</v>
      </c>
      <c r="Q65" s="44" t="e">
        <f>TRUNC(#REF!*P65,0)</f>
        <v>#REF!</v>
      </c>
      <c r="R65" s="52"/>
    </row>
    <row r="66" spans="3:18" ht="20.100000000000001" hidden="1" customHeight="1">
      <c r="C66" s="26" t="s">
        <v>130</v>
      </c>
      <c r="D66" s="5" t="s">
        <v>35</v>
      </c>
      <c r="E66" s="10" t="s">
        <v>3188</v>
      </c>
      <c r="F66" s="60">
        <v>87</v>
      </c>
      <c r="G66" s="44">
        <v>0</v>
      </c>
      <c r="H66" s="44">
        <f t="shared" si="13"/>
        <v>0</v>
      </c>
      <c r="I66" s="44">
        <v>19926</v>
      </c>
      <c r="J66" s="44">
        <f t="shared" si="14"/>
        <v>1733562</v>
      </c>
      <c r="K66" s="44">
        <v>7749</v>
      </c>
      <c r="L66" s="44">
        <f t="shared" si="15"/>
        <v>674163</v>
      </c>
      <c r="M66" s="58">
        <f t="shared" si="6"/>
        <v>27675</v>
      </c>
      <c r="N66" s="59">
        <f t="shared" si="6"/>
        <v>2407725</v>
      </c>
      <c r="O66" s="60">
        <v>87</v>
      </c>
      <c r="P66" s="61">
        <f>O66</f>
        <v>87</v>
      </c>
      <c r="Q66" s="44" t="e">
        <f>TRUNC(#REF!*P66,0)</f>
        <v>#REF!</v>
      </c>
      <c r="R66" s="52"/>
    </row>
    <row r="67" spans="3:18" ht="20.100000000000001" hidden="1" customHeight="1">
      <c r="C67" s="26" t="s">
        <v>131</v>
      </c>
      <c r="D67" s="5" t="s">
        <v>0</v>
      </c>
      <c r="E67" s="6" t="s">
        <v>22</v>
      </c>
      <c r="F67" s="60">
        <v>0</v>
      </c>
      <c r="G67" s="44">
        <v>0</v>
      </c>
      <c r="H67" s="44">
        <f t="shared" si="13"/>
        <v>0</v>
      </c>
      <c r="I67" s="44">
        <v>0</v>
      </c>
      <c r="J67" s="44">
        <f t="shared" si="14"/>
        <v>0</v>
      </c>
      <c r="K67" s="44">
        <v>0</v>
      </c>
      <c r="L67" s="44">
        <f t="shared" si="15"/>
        <v>0</v>
      </c>
      <c r="M67" s="58">
        <f t="shared" si="6"/>
        <v>0</v>
      </c>
      <c r="N67" s="59">
        <f t="shared" si="6"/>
        <v>0</v>
      </c>
      <c r="O67" s="60">
        <v>0</v>
      </c>
      <c r="P67" s="61">
        <f>O67</f>
        <v>0</v>
      </c>
      <c r="Q67" s="44" t="e">
        <f>TRUNC(#REF!*P67,0)</f>
        <v>#REF!</v>
      </c>
      <c r="R67" s="52"/>
    </row>
    <row r="68" spans="3:18" ht="20.100000000000001" hidden="1" customHeight="1">
      <c r="C68" s="26" t="s">
        <v>132</v>
      </c>
      <c r="D68" s="5" t="s">
        <v>34</v>
      </c>
      <c r="E68" s="10" t="s">
        <v>3188</v>
      </c>
      <c r="F68" s="60">
        <v>4451</v>
      </c>
      <c r="G68" s="44">
        <v>4336</v>
      </c>
      <c r="H68" s="44">
        <f t="shared" si="13"/>
        <v>19299536</v>
      </c>
      <c r="I68" s="44">
        <v>5748</v>
      </c>
      <c r="J68" s="44">
        <f t="shared" si="14"/>
        <v>25584348</v>
      </c>
      <c r="K68" s="44">
        <v>5449</v>
      </c>
      <c r="L68" s="44">
        <f t="shared" si="15"/>
        <v>24253499</v>
      </c>
      <c r="M68" s="58">
        <f t="shared" si="6"/>
        <v>15533</v>
      </c>
      <c r="N68" s="59">
        <f t="shared" si="6"/>
        <v>69137383</v>
      </c>
      <c r="O68" s="60">
        <v>4451</v>
      </c>
      <c r="P68" s="61">
        <f>O68</f>
        <v>4451</v>
      </c>
      <c r="Q68" s="44" t="e">
        <f>TRUNC(#REF!*P68,0)</f>
        <v>#REF!</v>
      </c>
      <c r="R68" s="52"/>
    </row>
    <row r="69" spans="3:18" ht="20.100000000000001" hidden="1" customHeight="1">
      <c r="C69" s="26" t="s">
        <v>133</v>
      </c>
      <c r="D69" s="5" t="s">
        <v>35</v>
      </c>
      <c r="E69" s="10" t="s">
        <v>3188</v>
      </c>
      <c r="F69" s="60">
        <v>2</v>
      </c>
      <c r="G69" s="44">
        <v>5351</v>
      </c>
      <c r="H69" s="44">
        <f t="shared" si="13"/>
        <v>10702</v>
      </c>
      <c r="I69" s="44">
        <v>7402</v>
      </c>
      <c r="J69" s="44">
        <f t="shared" si="14"/>
        <v>14804</v>
      </c>
      <c r="K69" s="44">
        <v>6726</v>
      </c>
      <c r="L69" s="44">
        <f t="shared" si="15"/>
        <v>13452</v>
      </c>
      <c r="M69" s="58">
        <f t="shared" si="6"/>
        <v>19479</v>
      </c>
      <c r="N69" s="59">
        <f t="shared" si="6"/>
        <v>38958</v>
      </c>
      <c r="O69" s="60">
        <v>2</v>
      </c>
      <c r="P69" s="61">
        <f>O69</f>
        <v>2</v>
      </c>
      <c r="Q69" s="44" t="e">
        <f>TRUNC(#REF!*P69,0)</f>
        <v>#REF!</v>
      </c>
      <c r="R69" s="52"/>
    </row>
    <row r="70" spans="3:18" ht="20.100000000000001" hidden="1" customHeight="1">
      <c r="C70" s="26" t="s">
        <v>134</v>
      </c>
      <c r="D70" s="5" t="s">
        <v>0</v>
      </c>
      <c r="E70" s="6" t="s">
        <v>22</v>
      </c>
      <c r="F70" s="60">
        <v>0</v>
      </c>
      <c r="G70" s="44">
        <v>0</v>
      </c>
      <c r="H70" s="44">
        <f t="shared" si="13"/>
        <v>0</v>
      </c>
      <c r="I70" s="44">
        <v>0</v>
      </c>
      <c r="J70" s="44">
        <f t="shared" si="14"/>
        <v>0</v>
      </c>
      <c r="K70" s="44">
        <v>0</v>
      </c>
      <c r="L70" s="44">
        <f t="shared" si="15"/>
        <v>0</v>
      </c>
      <c r="M70" s="58">
        <f t="shared" si="6"/>
        <v>0</v>
      </c>
      <c r="N70" s="59">
        <f t="shared" si="6"/>
        <v>0</v>
      </c>
      <c r="O70" s="60">
        <v>0</v>
      </c>
      <c r="P70" s="61">
        <f>O70</f>
        <v>0</v>
      </c>
      <c r="Q70" s="44" t="e">
        <f>TRUNC(#REF!*P70,0)</f>
        <v>#REF!</v>
      </c>
      <c r="R70" s="52"/>
    </row>
    <row r="71" spans="3:18" ht="20.100000000000001" hidden="1" customHeight="1">
      <c r="C71" s="26" t="s">
        <v>135</v>
      </c>
      <c r="D71" s="5" t="s">
        <v>2</v>
      </c>
      <c r="E71" s="10" t="s">
        <v>3188</v>
      </c>
      <c r="F71" s="60">
        <v>2722</v>
      </c>
      <c r="G71" s="44">
        <v>2532</v>
      </c>
      <c r="H71" s="44">
        <f t="shared" si="13"/>
        <v>6892104</v>
      </c>
      <c r="I71" s="44">
        <v>12147</v>
      </c>
      <c r="J71" s="44">
        <f t="shared" si="14"/>
        <v>33064134</v>
      </c>
      <c r="K71" s="44">
        <v>3183</v>
      </c>
      <c r="L71" s="44">
        <f t="shared" si="15"/>
        <v>8664126</v>
      </c>
      <c r="M71" s="58">
        <f t="shared" si="6"/>
        <v>17862</v>
      </c>
      <c r="N71" s="59">
        <f t="shared" si="6"/>
        <v>48620364</v>
      </c>
      <c r="O71" s="60">
        <v>2782</v>
      </c>
      <c r="P71" s="61">
        <f>O71</f>
        <v>2782</v>
      </c>
      <c r="Q71" s="44" t="e">
        <f>TRUNC(#REF!*P71,0)</f>
        <v>#REF!</v>
      </c>
      <c r="R71" s="52"/>
    </row>
    <row r="72" spans="3:18" ht="20.100000000000001" hidden="1" customHeight="1">
      <c r="C72" s="26" t="s">
        <v>136</v>
      </c>
      <c r="D72" s="5" t="s">
        <v>2</v>
      </c>
      <c r="E72" s="10" t="s">
        <v>3188</v>
      </c>
      <c r="F72" s="60">
        <v>5367</v>
      </c>
      <c r="G72" s="44">
        <v>2781</v>
      </c>
      <c r="H72" s="44">
        <f t="shared" si="13"/>
        <v>14925627</v>
      </c>
      <c r="I72" s="44">
        <v>11659</v>
      </c>
      <c r="J72" s="44">
        <f t="shared" si="14"/>
        <v>62573853</v>
      </c>
      <c r="K72" s="44">
        <v>3496</v>
      </c>
      <c r="L72" s="44">
        <f t="shared" si="15"/>
        <v>18763032</v>
      </c>
      <c r="M72" s="58">
        <f t="shared" si="6"/>
        <v>17936</v>
      </c>
      <c r="N72" s="59">
        <f t="shared" si="6"/>
        <v>96262512</v>
      </c>
      <c r="O72" s="60">
        <v>5510</v>
      </c>
      <c r="P72" s="61">
        <f>O72</f>
        <v>5510</v>
      </c>
      <c r="Q72" s="44" t="e">
        <f>TRUNC(#REF!*P72,0)</f>
        <v>#REF!</v>
      </c>
      <c r="R72" s="52"/>
    </row>
    <row r="73" spans="3:18" ht="20.100000000000001" hidden="1" customHeight="1">
      <c r="C73" s="26" t="s">
        <v>137</v>
      </c>
      <c r="D73" s="5" t="s">
        <v>0</v>
      </c>
      <c r="E73" s="6" t="s">
        <v>22</v>
      </c>
      <c r="F73" s="60">
        <v>0</v>
      </c>
      <c r="G73" s="44">
        <v>0</v>
      </c>
      <c r="H73" s="44">
        <f t="shared" si="13"/>
        <v>0</v>
      </c>
      <c r="I73" s="44">
        <v>0</v>
      </c>
      <c r="J73" s="44">
        <f t="shared" si="14"/>
        <v>0</v>
      </c>
      <c r="K73" s="44">
        <v>0</v>
      </c>
      <c r="L73" s="44">
        <f t="shared" si="15"/>
        <v>0</v>
      </c>
      <c r="M73" s="58">
        <f t="shared" ref="M73:N134" si="16">G73+I73+K73</f>
        <v>0</v>
      </c>
      <c r="N73" s="59">
        <f t="shared" si="16"/>
        <v>0</v>
      </c>
      <c r="O73" s="60">
        <v>0</v>
      </c>
      <c r="P73" s="61">
        <f>O73</f>
        <v>0</v>
      </c>
      <c r="Q73" s="44" t="e">
        <f>TRUNC(#REF!*P73,0)</f>
        <v>#REF!</v>
      </c>
      <c r="R73" s="52"/>
    </row>
    <row r="74" spans="3:18" ht="20.100000000000001" hidden="1" customHeight="1">
      <c r="C74" s="26" t="s">
        <v>138</v>
      </c>
      <c r="D74" s="5" t="s">
        <v>0</v>
      </c>
      <c r="E74" s="10" t="s">
        <v>3207</v>
      </c>
      <c r="F74" s="60">
        <v>352</v>
      </c>
      <c r="G74" s="44">
        <v>545</v>
      </c>
      <c r="H74" s="44">
        <f t="shared" si="13"/>
        <v>191840</v>
      </c>
      <c r="I74" s="44">
        <v>799</v>
      </c>
      <c r="J74" s="44">
        <f t="shared" si="14"/>
        <v>281248</v>
      </c>
      <c r="K74" s="44">
        <v>33</v>
      </c>
      <c r="L74" s="44">
        <f t="shared" si="15"/>
        <v>11616</v>
      </c>
      <c r="M74" s="58">
        <f t="shared" si="16"/>
        <v>1377</v>
      </c>
      <c r="N74" s="59">
        <f t="shared" si="16"/>
        <v>484704</v>
      </c>
      <c r="O74" s="60">
        <v>352</v>
      </c>
      <c r="P74" s="61">
        <f>O74</f>
        <v>352</v>
      </c>
      <c r="Q74" s="44" t="e">
        <f>TRUNC(#REF!*P74,0)</f>
        <v>#REF!</v>
      </c>
      <c r="R74" s="52"/>
    </row>
    <row r="75" spans="3:18" ht="20.100000000000001" hidden="1" customHeight="1">
      <c r="C75" s="26" t="s">
        <v>139</v>
      </c>
      <c r="D75" s="5" t="s">
        <v>0</v>
      </c>
      <c r="E75" s="10" t="s">
        <v>3207</v>
      </c>
      <c r="F75" s="60">
        <v>252</v>
      </c>
      <c r="G75" s="44">
        <v>487</v>
      </c>
      <c r="H75" s="44">
        <f t="shared" si="13"/>
        <v>122724</v>
      </c>
      <c r="I75" s="44">
        <v>745</v>
      </c>
      <c r="J75" s="44">
        <f t="shared" si="14"/>
        <v>187740</v>
      </c>
      <c r="K75" s="44">
        <v>31</v>
      </c>
      <c r="L75" s="44">
        <f t="shared" si="15"/>
        <v>7812</v>
      </c>
      <c r="M75" s="58">
        <f t="shared" si="16"/>
        <v>1263</v>
      </c>
      <c r="N75" s="59">
        <f t="shared" si="16"/>
        <v>318276</v>
      </c>
      <c r="O75" s="60">
        <v>128</v>
      </c>
      <c r="P75" s="61">
        <f>O75</f>
        <v>128</v>
      </c>
      <c r="Q75" s="44" t="e">
        <f>TRUNC(#REF!*P75,0)</f>
        <v>#REF!</v>
      </c>
      <c r="R75" s="52"/>
    </row>
    <row r="76" spans="3:18" ht="20.100000000000001" hidden="1" customHeight="1">
      <c r="C76" s="26" t="s">
        <v>2159</v>
      </c>
      <c r="D76" s="5" t="s">
        <v>0</v>
      </c>
      <c r="E76" s="6" t="s">
        <v>22</v>
      </c>
      <c r="F76" s="60">
        <v>0</v>
      </c>
      <c r="G76" s="44">
        <v>0</v>
      </c>
      <c r="H76" s="44">
        <f t="shared" si="13"/>
        <v>0</v>
      </c>
      <c r="I76" s="44">
        <v>0</v>
      </c>
      <c r="J76" s="44">
        <f t="shared" si="14"/>
        <v>0</v>
      </c>
      <c r="K76" s="44">
        <v>0</v>
      </c>
      <c r="L76" s="44">
        <f t="shared" si="15"/>
        <v>0</v>
      </c>
      <c r="M76" s="58">
        <f t="shared" si="16"/>
        <v>0</v>
      </c>
      <c r="N76" s="59">
        <f t="shared" si="16"/>
        <v>0</v>
      </c>
      <c r="O76" s="60">
        <v>0</v>
      </c>
      <c r="P76" s="61">
        <f>O76</f>
        <v>0</v>
      </c>
      <c r="Q76" s="44" t="e">
        <f>TRUNC(#REF!*P76,0)</f>
        <v>#REF!</v>
      </c>
      <c r="R76" s="52"/>
    </row>
    <row r="77" spans="3:18" ht="20.100000000000001" hidden="1" customHeight="1">
      <c r="C77" s="26" t="s">
        <v>2160</v>
      </c>
      <c r="D77" s="5" t="s">
        <v>2161</v>
      </c>
      <c r="E77" s="10" t="s">
        <v>3189</v>
      </c>
      <c r="F77" s="60">
        <v>258</v>
      </c>
      <c r="G77" s="44">
        <v>2057</v>
      </c>
      <c r="H77" s="44">
        <f t="shared" si="13"/>
        <v>530706</v>
      </c>
      <c r="I77" s="44">
        <v>3224</v>
      </c>
      <c r="J77" s="44">
        <f t="shared" si="14"/>
        <v>831792</v>
      </c>
      <c r="K77" s="44">
        <v>2986</v>
      </c>
      <c r="L77" s="44">
        <f t="shared" si="15"/>
        <v>770388</v>
      </c>
      <c r="M77" s="58">
        <f t="shared" si="16"/>
        <v>8267</v>
      </c>
      <c r="N77" s="59">
        <f t="shared" si="16"/>
        <v>2132886</v>
      </c>
      <c r="O77" s="60">
        <v>258</v>
      </c>
      <c r="P77" s="61">
        <f>O77</f>
        <v>258</v>
      </c>
      <c r="Q77" s="44" t="e">
        <f>TRUNC(#REF!*P77,0)</f>
        <v>#REF!</v>
      </c>
      <c r="R77" s="52"/>
    </row>
    <row r="78" spans="3:18" ht="20.100000000000001" hidden="1" customHeight="1">
      <c r="C78" s="26" t="s">
        <v>140</v>
      </c>
      <c r="D78" s="5" t="s">
        <v>0</v>
      </c>
      <c r="E78" s="6" t="s">
        <v>22</v>
      </c>
      <c r="F78" s="60">
        <v>0</v>
      </c>
      <c r="G78" s="44">
        <v>0</v>
      </c>
      <c r="H78" s="44">
        <f t="shared" si="13"/>
        <v>0</v>
      </c>
      <c r="I78" s="44">
        <v>0</v>
      </c>
      <c r="J78" s="44">
        <f t="shared" si="14"/>
        <v>0</v>
      </c>
      <c r="K78" s="44">
        <v>0</v>
      </c>
      <c r="L78" s="44">
        <f t="shared" si="15"/>
        <v>0</v>
      </c>
      <c r="M78" s="58">
        <f t="shared" si="16"/>
        <v>0</v>
      </c>
      <c r="N78" s="59">
        <f t="shared" si="16"/>
        <v>0</v>
      </c>
      <c r="O78" s="60">
        <v>0</v>
      </c>
      <c r="P78" s="61">
        <f>O78</f>
        <v>0</v>
      </c>
      <c r="Q78" s="44" t="e">
        <f>TRUNC(#REF!*P78,0)</f>
        <v>#REF!</v>
      </c>
      <c r="R78" s="52"/>
    </row>
    <row r="79" spans="3:18" ht="20.100000000000001" hidden="1" customHeight="1">
      <c r="C79" s="26" t="s">
        <v>141</v>
      </c>
      <c r="D79" s="5" t="s">
        <v>0</v>
      </c>
      <c r="E79" s="10" t="s">
        <v>3207</v>
      </c>
      <c r="F79" s="60">
        <v>200</v>
      </c>
      <c r="G79" s="44">
        <v>456</v>
      </c>
      <c r="H79" s="44">
        <f t="shared" si="13"/>
        <v>91200</v>
      </c>
      <c r="I79" s="44">
        <v>820</v>
      </c>
      <c r="J79" s="44">
        <f t="shared" si="14"/>
        <v>164000</v>
      </c>
      <c r="K79" s="44">
        <v>546</v>
      </c>
      <c r="L79" s="44">
        <f t="shared" si="15"/>
        <v>109200</v>
      </c>
      <c r="M79" s="58">
        <f t="shared" si="16"/>
        <v>1822</v>
      </c>
      <c r="N79" s="59">
        <f t="shared" si="16"/>
        <v>364400</v>
      </c>
      <c r="O79" s="60">
        <v>200</v>
      </c>
      <c r="P79" s="61">
        <f>O79</f>
        <v>200</v>
      </c>
      <c r="Q79" s="44" t="e">
        <f>TRUNC(#REF!*P79,0)</f>
        <v>#REF!</v>
      </c>
      <c r="R79" s="52"/>
    </row>
    <row r="80" spans="3:18" ht="20.100000000000001" hidden="1" customHeight="1">
      <c r="C80" s="26" t="s">
        <v>142</v>
      </c>
      <c r="D80" s="5" t="s">
        <v>0</v>
      </c>
      <c r="E80" s="6" t="s">
        <v>22</v>
      </c>
      <c r="F80" s="60">
        <v>0</v>
      </c>
      <c r="G80" s="44">
        <v>0</v>
      </c>
      <c r="H80" s="44">
        <f t="shared" si="13"/>
        <v>0</v>
      </c>
      <c r="I80" s="44">
        <v>0</v>
      </c>
      <c r="J80" s="44">
        <f t="shared" si="14"/>
        <v>0</v>
      </c>
      <c r="K80" s="44">
        <v>0</v>
      </c>
      <c r="L80" s="44">
        <f t="shared" si="15"/>
        <v>0</v>
      </c>
      <c r="M80" s="58">
        <f t="shared" si="16"/>
        <v>0</v>
      </c>
      <c r="N80" s="59">
        <f t="shared" si="16"/>
        <v>0</v>
      </c>
      <c r="O80" s="60">
        <v>0</v>
      </c>
      <c r="P80" s="61">
        <f>O80</f>
        <v>0</v>
      </c>
      <c r="Q80" s="44" t="e">
        <f>TRUNC(#REF!*P80,0)</f>
        <v>#REF!</v>
      </c>
      <c r="R80" s="52"/>
    </row>
    <row r="81" spans="3:18" ht="20.100000000000001" hidden="1" customHeight="1">
      <c r="C81" s="26" t="s">
        <v>143</v>
      </c>
      <c r="D81" s="5" t="s">
        <v>36</v>
      </c>
      <c r="E81" s="10" t="s">
        <v>3188</v>
      </c>
      <c r="F81" s="60">
        <v>13699</v>
      </c>
      <c r="G81" s="44">
        <v>1368</v>
      </c>
      <c r="H81" s="44">
        <f t="shared" si="13"/>
        <v>18740232</v>
      </c>
      <c r="I81" s="44">
        <v>1511</v>
      </c>
      <c r="J81" s="44">
        <f t="shared" si="14"/>
        <v>20699189</v>
      </c>
      <c r="K81" s="44">
        <v>1448</v>
      </c>
      <c r="L81" s="44">
        <f t="shared" si="15"/>
        <v>19836152</v>
      </c>
      <c r="M81" s="58">
        <f t="shared" si="16"/>
        <v>4327</v>
      </c>
      <c r="N81" s="59">
        <f t="shared" si="16"/>
        <v>59275573</v>
      </c>
      <c r="O81" s="60">
        <v>13699</v>
      </c>
      <c r="P81" s="61">
        <f>O81</f>
        <v>13699</v>
      </c>
      <c r="Q81" s="44" t="e">
        <f>TRUNC(#REF!*P81,0)</f>
        <v>#REF!</v>
      </c>
      <c r="R81" s="52"/>
    </row>
    <row r="82" spans="3:18" ht="20.100000000000001" hidden="1" customHeight="1">
      <c r="C82" s="26" t="s">
        <v>144</v>
      </c>
      <c r="D82" s="5" t="s">
        <v>37</v>
      </c>
      <c r="E82" s="10" t="s">
        <v>3188</v>
      </c>
      <c r="F82" s="60">
        <v>7466</v>
      </c>
      <c r="G82" s="44">
        <v>7156</v>
      </c>
      <c r="H82" s="44">
        <f t="shared" si="13"/>
        <v>53426696</v>
      </c>
      <c r="I82" s="44">
        <v>4112</v>
      </c>
      <c r="J82" s="44">
        <f t="shared" si="14"/>
        <v>30700192</v>
      </c>
      <c r="K82" s="44">
        <v>2813</v>
      </c>
      <c r="L82" s="44">
        <f t="shared" si="15"/>
        <v>21001858</v>
      </c>
      <c r="M82" s="58">
        <f t="shared" si="16"/>
        <v>14081</v>
      </c>
      <c r="N82" s="59">
        <f t="shared" si="16"/>
        <v>105128746</v>
      </c>
      <c r="O82" s="60">
        <v>7466</v>
      </c>
      <c r="P82" s="61">
        <f>O82</f>
        <v>7466</v>
      </c>
      <c r="Q82" s="44" t="e">
        <f>TRUNC(#REF!*P82,0)</f>
        <v>#REF!</v>
      </c>
      <c r="R82" s="52"/>
    </row>
    <row r="83" spans="3:18" ht="20.100000000000001" hidden="1" customHeight="1">
      <c r="C83" s="26" t="s">
        <v>145</v>
      </c>
      <c r="D83" s="5" t="s">
        <v>0</v>
      </c>
      <c r="E83" s="6" t="s">
        <v>22</v>
      </c>
      <c r="F83" s="60">
        <v>0</v>
      </c>
      <c r="G83" s="44">
        <v>0</v>
      </c>
      <c r="H83" s="44">
        <f t="shared" si="13"/>
        <v>0</v>
      </c>
      <c r="I83" s="44">
        <v>0</v>
      </c>
      <c r="J83" s="44">
        <f t="shared" si="14"/>
        <v>0</v>
      </c>
      <c r="K83" s="44">
        <v>0</v>
      </c>
      <c r="L83" s="44">
        <f t="shared" si="15"/>
        <v>0</v>
      </c>
      <c r="M83" s="58">
        <f t="shared" si="16"/>
        <v>0</v>
      </c>
      <c r="N83" s="59">
        <f t="shared" si="16"/>
        <v>0</v>
      </c>
      <c r="O83" s="60">
        <v>0</v>
      </c>
      <c r="P83" s="61">
        <f>O83</f>
        <v>0</v>
      </c>
      <c r="Q83" s="44" t="e">
        <f>TRUNC(#REF!*P83,0)</f>
        <v>#REF!</v>
      </c>
      <c r="R83" s="52"/>
    </row>
    <row r="84" spans="3:18" ht="20.100000000000001" hidden="1" customHeight="1">
      <c r="C84" s="26" t="s">
        <v>146</v>
      </c>
      <c r="D84" s="5" t="s">
        <v>0</v>
      </c>
      <c r="E84" s="6" t="s">
        <v>22</v>
      </c>
      <c r="F84" s="60">
        <v>0</v>
      </c>
      <c r="G84" s="44">
        <v>0</v>
      </c>
      <c r="H84" s="44">
        <f t="shared" si="13"/>
        <v>0</v>
      </c>
      <c r="I84" s="44">
        <v>0</v>
      </c>
      <c r="J84" s="44">
        <f t="shared" si="14"/>
        <v>0</v>
      </c>
      <c r="K84" s="44">
        <v>0</v>
      </c>
      <c r="L84" s="44">
        <f t="shared" si="15"/>
        <v>0</v>
      </c>
      <c r="M84" s="58">
        <f t="shared" si="16"/>
        <v>0</v>
      </c>
      <c r="N84" s="59">
        <f t="shared" si="16"/>
        <v>0</v>
      </c>
      <c r="O84" s="60">
        <v>0</v>
      </c>
      <c r="P84" s="61">
        <f>O84</f>
        <v>0</v>
      </c>
      <c r="Q84" s="44" t="e">
        <f>TRUNC(#REF!*P84,0)</f>
        <v>#REF!</v>
      </c>
      <c r="R84" s="52"/>
    </row>
    <row r="85" spans="3:18" ht="20.100000000000001" hidden="1" customHeight="1">
      <c r="C85" s="26" t="s">
        <v>147</v>
      </c>
      <c r="D85" s="5" t="s">
        <v>0</v>
      </c>
      <c r="E85" s="10" t="s">
        <v>3189</v>
      </c>
      <c r="F85" s="60">
        <v>54681</v>
      </c>
      <c r="G85" s="44">
        <v>90</v>
      </c>
      <c r="H85" s="44">
        <f t="shared" si="13"/>
        <v>4921290</v>
      </c>
      <c r="I85" s="44">
        <v>77</v>
      </c>
      <c r="J85" s="44">
        <f t="shared" si="14"/>
        <v>4210437</v>
      </c>
      <c r="K85" s="44">
        <v>53</v>
      </c>
      <c r="L85" s="44">
        <f t="shared" si="15"/>
        <v>2898093</v>
      </c>
      <c r="M85" s="58">
        <f t="shared" si="16"/>
        <v>220</v>
      </c>
      <c r="N85" s="59">
        <f t="shared" si="16"/>
        <v>12029820</v>
      </c>
      <c r="O85" s="60">
        <v>54681</v>
      </c>
      <c r="P85" s="61">
        <f>O85</f>
        <v>54681</v>
      </c>
      <c r="Q85" s="44" t="e">
        <f>TRUNC(#REF!*P85,0)</f>
        <v>#REF!</v>
      </c>
      <c r="R85" s="52"/>
    </row>
    <row r="86" spans="3:18" ht="20.100000000000001" hidden="1" customHeight="1">
      <c r="C86" s="26" t="s">
        <v>148</v>
      </c>
      <c r="D86" s="5" t="s">
        <v>0</v>
      </c>
      <c r="E86" s="6" t="s">
        <v>22</v>
      </c>
      <c r="F86" s="60">
        <v>0</v>
      </c>
      <c r="G86" s="44">
        <v>0</v>
      </c>
      <c r="H86" s="44">
        <f t="shared" si="13"/>
        <v>0</v>
      </c>
      <c r="I86" s="44">
        <v>0</v>
      </c>
      <c r="J86" s="44">
        <f t="shared" si="14"/>
        <v>0</v>
      </c>
      <c r="K86" s="44">
        <v>0</v>
      </c>
      <c r="L86" s="44">
        <f t="shared" si="15"/>
        <v>0</v>
      </c>
      <c r="M86" s="58">
        <f t="shared" si="16"/>
        <v>0</v>
      </c>
      <c r="N86" s="59">
        <f t="shared" si="16"/>
        <v>0</v>
      </c>
      <c r="O86" s="60">
        <v>0</v>
      </c>
      <c r="P86" s="61">
        <f>O86</f>
        <v>0</v>
      </c>
      <c r="Q86" s="44" t="e">
        <f>TRUNC(#REF!*P86,0)</f>
        <v>#REF!</v>
      </c>
      <c r="R86" s="52"/>
    </row>
    <row r="87" spans="3:18" ht="20.100000000000001" hidden="1" customHeight="1">
      <c r="C87" s="26" t="s">
        <v>149</v>
      </c>
      <c r="D87" s="5" t="s">
        <v>0</v>
      </c>
      <c r="E87" s="10" t="s">
        <v>3189</v>
      </c>
      <c r="F87" s="60">
        <v>11909</v>
      </c>
      <c r="G87" s="44">
        <v>67</v>
      </c>
      <c r="H87" s="44">
        <f t="shared" si="13"/>
        <v>797903</v>
      </c>
      <c r="I87" s="44">
        <v>36</v>
      </c>
      <c r="J87" s="44">
        <f t="shared" si="14"/>
        <v>428724</v>
      </c>
      <c r="K87" s="44">
        <v>31</v>
      </c>
      <c r="L87" s="44">
        <f t="shared" si="15"/>
        <v>369179</v>
      </c>
      <c r="M87" s="58">
        <f t="shared" si="16"/>
        <v>134</v>
      </c>
      <c r="N87" s="59">
        <f t="shared" si="16"/>
        <v>1595806</v>
      </c>
      <c r="O87" s="60">
        <v>11909</v>
      </c>
      <c r="P87" s="61">
        <f>O87</f>
        <v>11909</v>
      </c>
      <c r="Q87" s="44" t="e">
        <f>TRUNC(#REF!*P87,0)</f>
        <v>#REF!</v>
      </c>
      <c r="R87" s="52"/>
    </row>
    <row r="88" spans="3:18" ht="20.100000000000001" hidden="1" customHeight="1">
      <c r="C88" s="26" t="s">
        <v>150</v>
      </c>
      <c r="D88" s="5" t="s">
        <v>0</v>
      </c>
      <c r="E88" s="10" t="s">
        <v>3189</v>
      </c>
      <c r="F88" s="60">
        <v>11031</v>
      </c>
      <c r="G88" s="44">
        <v>70</v>
      </c>
      <c r="H88" s="44">
        <f t="shared" si="13"/>
        <v>772170</v>
      </c>
      <c r="I88" s="44">
        <v>21</v>
      </c>
      <c r="J88" s="44">
        <f t="shared" si="14"/>
        <v>231651</v>
      </c>
      <c r="K88" s="44">
        <v>30</v>
      </c>
      <c r="L88" s="44">
        <f t="shared" si="15"/>
        <v>330930</v>
      </c>
      <c r="M88" s="58">
        <f t="shared" si="16"/>
        <v>121</v>
      </c>
      <c r="N88" s="59">
        <f t="shared" si="16"/>
        <v>1334751</v>
      </c>
      <c r="O88" s="60">
        <v>11031</v>
      </c>
      <c r="P88" s="61">
        <f>O88</f>
        <v>11031</v>
      </c>
      <c r="Q88" s="44" t="e">
        <f>TRUNC(#REF!*P88,0)</f>
        <v>#REF!</v>
      </c>
      <c r="R88" s="52"/>
    </row>
    <row r="89" spans="3:18" ht="20.100000000000001" hidden="1" customHeight="1">
      <c r="C89" s="26" t="s">
        <v>151</v>
      </c>
      <c r="D89" s="5" t="s">
        <v>0</v>
      </c>
      <c r="E89" s="6" t="s">
        <v>22</v>
      </c>
      <c r="F89" s="60">
        <v>0</v>
      </c>
      <c r="G89" s="44">
        <v>0</v>
      </c>
      <c r="H89" s="44">
        <f t="shared" si="13"/>
        <v>0</v>
      </c>
      <c r="I89" s="44">
        <v>0</v>
      </c>
      <c r="J89" s="44">
        <f t="shared" si="14"/>
        <v>0</v>
      </c>
      <c r="K89" s="44">
        <v>0</v>
      </c>
      <c r="L89" s="44">
        <f t="shared" si="15"/>
        <v>0</v>
      </c>
      <c r="M89" s="58">
        <f t="shared" si="16"/>
        <v>0</v>
      </c>
      <c r="N89" s="59">
        <f t="shared" si="16"/>
        <v>0</v>
      </c>
      <c r="O89" s="60">
        <v>0</v>
      </c>
      <c r="P89" s="61">
        <f>O89</f>
        <v>0</v>
      </c>
      <c r="Q89" s="44" t="e">
        <f>TRUNC(#REF!*P89,0)</f>
        <v>#REF!</v>
      </c>
      <c r="R89" s="52"/>
    </row>
    <row r="90" spans="3:18" ht="20.100000000000001" hidden="1" customHeight="1">
      <c r="C90" s="26" t="s">
        <v>152</v>
      </c>
      <c r="D90" s="5" t="s">
        <v>0</v>
      </c>
      <c r="E90" s="10" t="s">
        <v>3189</v>
      </c>
      <c r="F90" s="60">
        <v>316500</v>
      </c>
      <c r="G90" s="44">
        <v>0</v>
      </c>
      <c r="H90" s="44">
        <f t="shared" si="13"/>
        <v>0</v>
      </c>
      <c r="I90" s="44">
        <v>172</v>
      </c>
      <c r="J90" s="44">
        <f t="shared" si="14"/>
        <v>54438000</v>
      </c>
      <c r="K90" s="44">
        <v>0</v>
      </c>
      <c r="L90" s="44">
        <f t="shared" si="15"/>
        <v>0</v>
      </c>
      <c r="M90" s="58">
        <f t="shared" si="16"/>
        <v>172</v>
      </c>
      <c r="N90" s="59">
        <f t="shared" si="16"/>
        <v>54438000</v>
      </c>
      <c r="O90" s="60">
        <v>316500</v>
      </c>
      <c r="P90" s="61">
        <f>O90</f>
        <v>316500</v>
      </c>
      <c r="Q90" s="44" t="e">
        <f>TRUNC(#REF!*P90,0)</f>
        <v>#REF!</v>
      </c>
      <c r="R90" s="52"/>
    </row>
    <row r="91" spans="3:18" ht="20.100000000000001" hidden="1" customHeight="1">
      <c r="C91" s="26" t="s">
        <v>153</v>
      </c>
      <c r="D91" s="5" t="s">
        <v>0</v>
      </c>
      <c r="E91" s="6" t="s">
        <v>22</v>
      </c>
      <c r="F91" s="60">
        <v>0</v>
      </c>
      <c r="G91" s="44">
        <v>0</v>
      </c>
      <c r="H91" s="44">
        <f t="shared" si="13"/>
        <v>0</v>
      </c>
      <c r="I91" s="44">
        <v>0</v>
      </c>
      <c r="J91" s="44">
        <f t="shared" si="14"/>
        <v>0</v>
      </c>
      <c r="K91" s="44">
        <v>0</v>
      </c>
      <c r="L91" s="44">
        <f t="shared" si="15"/>
        <v>0</v>
      </c>
      <c r="M91" s="58">
        <f t="shared" si="16"/>
        <v>0</v>
      </c>
      <c r="N91" s="59">
        <f t="shared" si="16"/>
        <v>0</v>
      </c>
      <c r="O91" s="60">
        <v>0</v>
      </c>
      <c r="P91" s="61">
        <f>O91</f>
        <v>0</v>
      </c>
      <c r="Q91" s="44" t="e">
        <f>TRUNC(#REF!*P91,0)</f>
        <v>#REF!</v>
      </c>
      <c r="R91" s="52"/>
    </row>
    <row r="92" spans="3:18" ht="20.100000000000001" hidden="1" customHeight="1">
      <c r="C92" s="26" t="s">
        <v>154</v>
      </c>
      <c r="D92" s="5" t="s">
        <v>38</v>
      </c>
      <c r="E92" s="10" t="s">
        <v>3189</v>
      </c>
      <c r="F92" s="60">
        <v>316500</v>
      </c>
      <c r="G92" s="44">
        <v>0</v>
      </c>
      <c r="H92" s="44">
        <f t="shared" si="13"/>
        <v>0</v>
      </c>
      <c r="I92" s="44">
        <v>497</v>
      </c>
      <c r="J92" s="44">
        <f t="shared" si="14"/>
        <v>157300500</v>
      </c>
      <c r="K92" s="44">
        <v>37</v>
      </c>
      <c r="L92" s="44">
        <f t="shared" si="15"/>
        <v>11710500</v>
      </c>
      <c r="M92" s="58">
        <f t="shared" si="16"/>
        <v>534</v>
      </c>
      <c r="N92" s="59">
        <f t="shared" si="16"/>
        <v>169011000</v>
      </c>
      <c r="O92" s="60">
        <v>316500</v>
      </c>
      <c r="P92" s="61">
        <f>O92</f>
        <v>316500</v>
      </c>
      <c r="Q92" s="44" t="e">
        <f>TRUNC(#REF!*P92,0)</f>
        <v>#REF!</v>
      </c>
      <c r="R92" s="52"/>
    </row>
    <row r="93" spans="3:18" ht="20.100000000000001" hidden="1" customHeight="1">
      <c r="C93" s="26" t="s">
        <v>155</v>
      </c>
      <c r="D93" s="5" t="s">
        <v>0</v>
      </c>
      <c r="E93" s="6" t="s">
        <v>22</v>
      </c>
      <c r="F93" s="60">
        <v>0</v>
      </c>
      <c r="G93" s="44">
        <v>0</v>
      </c>
      <c r="H93" s="44">
        <f t="shared" si="13"/>
        <v>0</v>
      </c>
      <c r="I93" s="44">
        <v>0</v>
      </c>
      <c r="J93" s="44">
        <f t="shared" si="14"/>
        <v>0</v>
      </c>
      <c r="K93" s="44">
        <v>0</v>
      </c>
      <c r="L93" s="44">
        <f t="shared" si="15"/>
        <v>0</v>
      </c>
      <c r="M93" s="58">
        <f t="shared" si="16"/>
        <v>0</v>
      </c>
      <c r="N93" s="59">
        <f t="shared" si="16"/>
        <v>0</v>
      </c>
      <c r="O93" s="60">
        <v>0</v>
      </c>
      <c r="P93" s="61">
        <f>O93</f>
        <v>0</v>
      </c>
      <c r="Q93" s="44" t="e">
        <f>TRUNC(#REF!*P93,0)</f>
        <v>#REF!</v>
      </c>
      <c r="R93" s="52"/>
    </row>
    <row r="94" spans="3:18" ht="20.100000000000001" hidden="1" customHeight="1">
      <c r="C94" s="26" t="s">
        <v>156</v>
      </c>
      <c r="D94" s="5" t="s">
        <v>0</v>
      </c>
      <c r="E94" s="6" t="s">
        <v>22</v>
      </c>
      <c r="F94" s="60">
        <v>0</v>
      </c>
      <c r="G94" s="44">
        <v>0</v>
      </c>
      <c r="H94" s="44">
        <f t="shared" si="13"/>
        <v>0</v>
      </c>
      <c r="I94" s="44">
        <v>0</v>
      </c>
      <c r="J94" s="44">
        <f t="shared" si="14"/>
        <v>0</v>
      </c>
      <c r="K94" s="44">
        <v>0</v>
      </c>
      <c r="L94" s="44">
        <f t="shared" si="15"/>
        <v>0</v>
      </c>
      <c r="M94" s="58">
        <f t="shared" si="16"/>
        <v>0</v>
      </c>
      <c r="N94" s="59">
        <f t="shared" si="16"/>
        <v>0</v>
      </c>
      <c r="O94" s="60">
        <v>0</v>
      </c>
      <c r="P94" s="61">
        <f>O94</f>
        <v>0</v>
      </c>
      <c r="Q94" s="44" t="e">
        <f>TRUNC(#REF!*P94,0)</f>
        <v>#REF!</v>
      </c>
      <c r="R94" s="52"/>
    </row>
    <row r="95" spans="3:18" ht="20.100000000000001" hidden="1" customHeight="1">
      <c r="C95" s="26" t="s">
        <v>157</v>
      </c>
      <c r="D95" s="5" t="s">
        <v>158</v>
      </c>
      <c r="E95" s="10" t="s">
        <v>3188</v>
      </c>
      <c r="F95" s="60">
        <v>2338320</v>
      </c>
      <c r="G95" s="44">
        <v>258</v>
      </c>
      <c r="H95" s="44">
        <f t="shared" si="13"/>
        <v>603286560</v>
      </c>
      <c r="I95" s="44">
        <v>148</v>
      </c>
      <c r="J95" s="44">
        <f t="shared" si="14"/>
        <v>346071360</v>
      </c>
      <c r="K95" s="44">
        <v>121</v>
      </c>
      <c r="L95" s="44">
        <f t="shared" si="15"/>
        <v>282936720</v>
      </c>
      <c r="M95" s="58">
        <f t="shared" si="16"/>
        <v>527</v>
      </c>
      <c r="N95" s="59">
        <f t="shared" si="16"/>
        <v>1232294640</v>
      </c>
      <c r="O95" s="60">
        <v>2342109</v>
      </c>
      <c r="P95" s="61">
        <f>O95</f>
        <v>2342109</v>
      </c>
      <c r="Q95" s="44" t="e">
        <f>TRUNC(#REF!*P95,0)</f>
        <v>#REF!</v>
      </c>
      <c r="R95" s="52"/>
    </row>
    <row r="96" spans="3:18" ht="20.100000000000001" hidden="1" customHeight="1">
      <c r="C96" s="26" t="s">
        <v>159</v>
      </c>
      <c r="D96" s="5" t="s">
        <v>0</v>
      </c>
      <c r="E96" s="6" t="s">
        <v>22</v>
      </c>
      <c r="F96" s="60">
        <v>0</v>
      </c>
      <c r="G96" s="44">
        <v>0</v>
      </c>
      <c r="H96" s="44">
        <f t="shared" si="13"/>
        <v>0</v>
      </c>
      <c r="I96" s="44">
        <v>0</v>
      </c>
      <c r="J96" s="44">
        <f t="shared" si="14"/>
        <v>0</v>
      </c>
      <c r="K96" s="44">
        <v>0</v>
      </c>
      <c r="L96" s="44">
        <f t="shared" si="15"/>
        <v>0</v>
      </c>
      <c r="M96" s="58">
        <f t="shared" si="16"/>
        <v>0</v>
      </c>
      <c r="N96" s="59">
        <f t="shared" si="16"/>
        <v>0</v>
      </c>
      <c r="O96" s="60">
        <v>0</v>
      </c>
      <c r="P96" s="61">
        <f>O96</f>
        <v>0</v>
      </c>
      <c r="Q96" s="44" t="e">
        <f>TRUNC(#REF!*P96,0)</f>
        <v>#REF!</v>
      </c>
      <c r="R96" s="52"/>
    </row>
    <row r="97" spans="3:18" ht="20.100000000000001" hidden="1" customHeight="1">
      <c r="C97" s="26" t="s">
        <v>160</v>
      </c>
      <c r="D97" s="5" t="s">
        <v>158</v>
      </c>
      <c r="E97" s="10" t="s">
        <v>3188</v>
      </c>
      <c r="F97" s="60">
        <v>510692</v>
      </c>
      <c r="G97" s="44">
        <v>500</v>
      </c>
      <c r="H97" s="44">
        <f t="shared" si="13"/>
        <v>255346000</v>
      </c>
      <c r="I97" s="44">
        <v>302</v>
      </c>
      <c r="J97" s="44">
        <f t="shared" si="14"/>
        <v>154228984</v>
      </c>
      <c r="K97" s="44">
        <v>239</v>
      </c>
      <c r="L97" s="44">
        <f t="shared" si="15"/>
        <v>122055388</v>
      </c>
      <c r="M97" s="58">
        <f t="shared" si="16"/>
        <v>1041</v>
      </c>
      <c r="N97" s="59">
        <f t="shared" si="16"/>
        <v>531630372</v>
      </c>
      <c r="O97" s="60">
        <v>510692</v>
      </c>
      <c r="P97" s="61">
        <f>O97</f>
        <v>510692</v>
      </c>
      <c r="Q97" s="44" t="e">
        <f>TRUNC(#REF!*P97,0)</f>
        <v>#REF!</v>
      </c>
      <c r="R97" s="52"/>
    </row>
    <row r="98" spans="3:18" ht="20.100000000000001" hidden="1" customHeight="1">
      <c r="C98" s="26" t="s">
        <v>161</v>
      </c>
      <c r="D98" s="5" t="s">
        <v>0</v>
      </c>
      <c r="E98" s="6" t="s">
        <v>22</v>
      </c>
      <c r="F98" s="60">
        <v>0</v>
      </c>
      <c r="G98" s="44">
        <v>0</v>
      </c>
      <c r="H98" s="44">
        <f t="shared" si="13"/>
        <v>0</v>
      </c>
      <c r="I98" s="44">
        <v>0</v>
      </c>
      <c r="J98" s="44">
        <f t="shared" si="14"/>
        <v>0</v>
      </c>
      <c r="K98" s="44">
        <v>0</v>
      </c>
      <c r="L98" s="44">
        <f t="shared" si="15"/>
        <v>0</v>
      </c>
      <c r="M98" s="58">
        <f t="shared" si="16"/>
        <v>0</v>
      </c>
      <c r="N98" s="59">
        <f t="shared" si="16"/>
        <v>0</v>
      </c>
      <c r="O98" s="60">
        <v>0</v>
      </c>
      <c r="P98" s="61">
        <f>O98</f>
        <v>0</v>
      </c>
      <c r="Q98" s="44" t="e">
        <f>TRUNC(#REF!*P98,0)</f>
        <v>#REF!</v>
      </c>
      <c r="R98" s="52"/>
    </row>
    <row r="99" spans="3:18" ht="20.100000000000001" hidden="1" customHeight="1">
      <c r="C99" s="26" t="s">
        <v>162</v>
      </c>
      <c r="D99" s="5" t="s">
        <v>163</v>
      </c>
      <c r="E99" s="10" t="s">
        <v>3188</v>
      </c>
      <c r="F99" s="60">
        <v>9447</v>
      </c>
      <c r="G99" s="44">
        <v>5781</v>
      </c>
      <c r="H99" s="44">
        <f t="shared" si="13"/>
        <v>54613107</v>
      </c>
      <c r="I99" s="44">
        <v>11600</v>
      </c>
      <c r="J99" s="44">
        <f t="shared" si="14"/>
        <v>109585200</v>
      </c>
      <c r="K99" s="44">
        <v>2280</v>
      </c>
      <c r="L99" s="44">
        <f t="shared" si="15"/>
        <v>21539160</v>
      </c>
      <c r="M99" s="58">
        <f t="shared" si="16"/>
        <v>19661</v>
      </c>
      <c r="N99" s="59">
        <f t="shared" si="16"/>
        <v>185737467</v>
      </c>
      <c r="O99" s="60">
        <v>9447</v>
      </c>
      <c r="P99" s="61">
        <f>O99</f>
        <v>9447</v>
      </c>
      <c r="Q99" s="44" t="e">
        <f>TRUNC(#REF!*P99,0)</f>
        <v>#REF!</v>
      </c>
      <c r="R99" s="52"/>
    </row>
    <row r="100" spans="3:18" ht="20.100000000000001" hidden="1" customHeight="1">
      <c r="C100" s="26" t="s">
        <v>164</v>
      </c>
      <c r="D100" s="5" t="s">
        <v>119</v>
      </c>
      <c r="E100" s="10" t="s">
        <v>3188</v>
      </c>
      <c r="F100" s="60">
        <v>48308</v>
      </c>
      <c r="G100" s="44">
        <v>3500</v>
      </c>
      <c r="H100" s="44">
        <f t="shared" si="13"/>
        <v>169078000</v>
      </c>
      <c r="I100" s="44">
        <v>7377</v>
      </c>
      <c r="J100" s="44">
        <f t="shared" si="14"/>
        <v>356368116</v>
      </c>
      <c r="K100" s="44">
        <v>1216</v>
      </c>
      <c r="L100" s="44">
        <f t="shared" si="15"/>
        <v>58742528</v>
      </c>
      <c r="M100" s="58">
        <f t="shared" si="16"/>
        <v>12093</v>
      </c>
      <c r="N100" s="59">
        <f t="shared" si="16"/>
        <v>584188644</v>
      </c>
      <c r="O100" s="60">
        <v>48308</v>
      </c>
      <c r="P100" s="61">
        <f>O100</f>
        <v>48308</v>
      </c>
      <c r="Q100" s="44" t="e">
        <f>TRUNC(#REF!*P100,0)</f>
        <v>#REF!</v>
      </c>
      <c r="R100" s="52"/>
    </row>
    <row r="101" spans="3:18" ht="20.100000000000001" hidden="1" customHeight="1">
      <c r="C101" s="26" t="s">
        <v>165</v>
      </c>
      <c r="D101" s="5" t="s">
        <v>166</v>
      </c>
      <c r="E101" s="10" t="s">
        <v>3188</v>
      </c>
      <c r="F101" s="60">
        <v>159941</v>
      </c>
      <c r="G101" s="44">
        <v>2768</v>
      </c>
      <c r="H101" s="44">
        <f t="shared" si="13"/>
        <v>442716688</v>
      </c>
      <c r="I101" s="44">
        <v>3969</v>
      </c>
      <c r="J101" s="44">
        <f t="shared" si="14"/>
        <v>634805829</v>
      </c>
      <c r="K101" s="44">
        <v>1045</v>
      </c>
      <c r="L101" s="44">
        <f t="shared" si="15"/>
        <v>167138345</v>
      </c>
      <c r="M101" s="58">
        <f t="shared" si="16"/>
        <v>7782</v>
      </c>
      <c r="N101" s="59">
        <f t="shared" si="16"/>
        <v>1244660862</v>
      </c>
      <c r="O101" s="60">
        <v>159941</v>
      </c>
      <c r="P101" s="61">
        <f>O101</f>
        <v>159941</v>
      </c>
      <c r="Q101" s="44" t="e">
        <f>TRUNC(#REF!*P101,0)</f>
        <v>#REF!</v>
      </c>
      <c r="R101" s="52"/>
    </row>
    <row r="102" spans="3:18" ht="20.100000000000001" hidden="1" customHeight="1">
      <c r="C102" s="26" t="s">
        <v>167</v>
      </c>
      <c r="D102" s="5" t="s">
        <v>168</v>
      </c>
      <c r="E102" s="10" t="s">
        <v>3188</v>
      </c>
      <c r="F102" s="60">
        <v>25054</v>
      </c>
      <c r="G102" s="44">
        <v>2272</v>
      </c>
      <c r="H102" s="44">
        <f t="shared" si="13"/>
        <v>56922688</v>
      </c>
      <c r="I102" s="44">
        <v>2421</v>
      </c>
      <c r="J102" s="44">
        <f t="shared" si="14"/>
        <v>60655734</v>
      </c>
      <c r="K102" s="44">
        <v>808</v>
      </c>
      <c r="L102" s="44">
        <f t="shared" si="15"/>
        <v>20243632</v>
      </c>
      <c r="M102" s="58">
        <f t="shared" si="16"/>
        <v>5501</v>
      </c>
      <c r="N102" s="59">
        <f t="shared" si="16"/>
        <v>137822054</v>
      </c>
      <c r="O102" s="60">
        <v>25054</v>
      </c>
      <c r="P102" s="61">
        <f>O102</f>
        <v>25054</v>
      </c>
      <c r="Q102" s="44" t="e">
        <f>TRUNC(#REF!*P102,0)</f>
        <v>#REF!</v>
      </c>
      <c r="R102" s="52"/>
    </row>
    <row r="103" spans="3:18" ht="20.100000000000001" hidden="1" customHeight="1">
      <c r="C103" s="26" t="s">
        <v>169</v>
      </c>
      <c r="D103" s="5" t="s">
        <v>0</v>
      </c>
      <c r="E103" s="6" t="s">
        <v>3196</v>
      </c>
      <c r="F103" s="60">
        <v>1</v>
      </c>
      <c r="G103" s="44">
        <v>0</v>
      </c>
      <c r="H103" s="44">
        <f t="shared" si="13"/>
        <v>0</v>
      </c>
      <c r="I103" s="44">
        <v>0</v>
      </c>
      <c r="J103" s="44">
        <f t="shared" si="14"/>
        <v>0</v>
      </c>
      <c r="K103" s="44">
        <v>12000000</v>
      </c>
      <c r="L103" s="44">
        <f t="shared" si="15"/>
        <v>12000000</v>
      </c>
      <c r="M103" s="58">
        <f t="shared" si="16"/>
        <v>12000000</v>
      </c>
      <c r="N103" s="59">
        <f t="shared" si="16"/>
        <v>12000000</v>
      </c>
      <c r="O103" s="60">
        <v>1</v>
      </c>
      <c r="P103" s="61">
        <f>O103</f>
        <v>1</v>
      </c>
      <c r="Q103" s="44" t="e">
        <f>TRUNC(#REF!*P103,0)</f>
        <v>#REF!</v>
      </c>
      <c r="R103" s="52"/>
    </row>
    <row r="104" spans="3:18" ht="20.100000000000001" hidden="1" customHeight="1">
      <c r="C104" s="26" t="s">
        <v>170</v>
      </c>
      <c r="D104" s="5" t="s">
        <v>0</v>
      </c>
      <c r="E104" s="10" t="s">
        <v>3188</v>
      </c>
      <c r="F104" s="60">
        <v>354973</v>
      </c>
      <c r="G104" s="44">
        <v>300</v>
      </c>
      <c r="H104" s="44">
        <f t="shared" si="13"/>
        <v>106491900</v>
      </c>
      <c r="I104" s="44">
        <v>233</v>
      </c>
      <c r="J104" s="44">
        <f t="shared" si="14"/>
        <v>82708709</v>
      </c>
      <c r="K104" s="44">
        <v>332</v>
      </c>
      <c r="L104" s="44">
        <f t="shared" si="15"/>
        <v>117851036</v>
      </c>
      <c r="M104" s="58">
        <f t="shared" si="16"/>
        <v>865</v>
      </c>
      <c r="N104" s="59">
        <f t="shared" si="16"/>
        <v>307051645</v>
      </c>
      <c r="O104" s="60">
        <v>354973</v>
      </c>
      <c r="P104" s="61">
        <f>O104</f>
        <v>354973</v>
      </c>
      <c r="Q104" s="44" t="e">
        <f>TRUNC(#REF!*P104,0)</f>
        <v>#REF!</v>
      </c>
      <c r="R104" s="52"/>
    </row>
    <row r="105" spans="3:18" ht="20.100000000000001" hidden="1" customHeight="1">
      <c r="C105" s="26" t="s">
        <v>171</v>
      </c>
      <c r="D105" s="5" t="s">
        <v>0</v>
      </c>
      <c r="E105" s="6" t="s">
        <v>22</v>
      </c>
      <c r="F105" s="60">
        <v>0</v>
      </c>
      <c r="G105" s="44">
        <v>0</v>
      </c>
      <c r="H105" s="44">
        <f t="shared" si="13"/>
        <v>0</v>
      </c>
      <c r="I105" s="44">
        <v>0</v>
      </c>
      <c r="J105" s="44">
        <f t="shared" si="14"/>
        <v>0</v>
      </c>
      <c r="K105" s="44">
        <v>0</v>
      </c>
      <c r="L105" s="44">
        <f t="shared" si="15"/>
        <v>0</v>
      </c>
      <c r="M105" s="58">
        <f t="shared" si="16"/>
        <v>0</v>
      </c>
      <c r="N105" s="59">
        <f t="shared" si="16"/>
        <v>0</v>
      </c>
      <c r="O105" s="60">
        <v>0</v>
      </c>
      <c r="P105" s="61">
        <f>O105</f>
        <v>0</v>
      </c>
      <c r="Q105" s="44" t="e">
        <f>TRUNC(#REF!*P105,0)</f>
        <v>#REF!</v>
      </c>
      <c r="R105" s="52"/>
    </row>
    <row r="106" spans="3:18" ht="20.100000000000001" hidden="1" customHeight="1">
      <c r="C106" s="26" t="s">
        <v>172</v>
      </c>
      <c r="D106" s="5" t="s">
        <v>0</v>
      </c>
      <c r="E106" s="6" t="s">
        <v>22</v>
      </c>
      <c r="F106" s="60">
        <v>0</v>
      </c>
      <c r="G106" s="44">
        <v>0</v>
      </c>
      <c r="H106" s="44">
        <f t="shared" si="13"/>
        <v>0</v>
      </c>
      <c r="I106" s="44">
        <v>0</v>
      </c>
      <c r="J106" s="44">
        <f t="shared" si="14"/>
        <v>0</v>
      </c>
      <c r="K106" s="44">
        <v>0</v>
      </c>
      <c r="L106" s="44">
        <f t="shared" si="15"/>
        <v>0</v>
      </c>
      <c r="M106" s="58">
        <f t="shared" si="16"/>
        <v>0</v>
      </c>
      <c r="N106" s="59">
        <f t="shared" si="16"/>
        <v>0</v>
      </c>
      <c r="O106" s="60">
        <v>0</v>
      </c>
      <c r="P106" s="61">
        <f>O106</f>
        <v>0</v>
      </c>
      <c r="Q106" s="44" t="e">
        <f>TRUNC(#REF!*P106,0)</f>
        <v>#REF!</v>
      </c>
      <c r="R106" s="52"/>
    </row>
    <row r="107" spans="3:18" ht="20.100000000000001" hidden="1" customHeight="1">
      <c r="C107" s="26" t="s">
        <v>173</v>
      </c>
      <c r="D107" s="5" t="s">
        <v>2162</v>
      </c>
      <c r="E107" s="10" t="s">
        <v>3188</v>
      </c>
      <c r="F107" s="60">
        <v>64355</v>
      </c>
      <c r="G107" s="44">
        <v>412</v>
      </c>
      <c r="H107" s="44">
        <f t="shared" si="13"/>
        <v>26514260</v>
      </c>
      <c r="I107" s="44">
        <v>133</v>
      </c>
      <c r="J107" s="44">
        <f t="shared" si="14"/>
        <v>8559215</v>
      </c>
      <c r="K107" s="44">
        <v>194</v>
      </c>
      <c r="L107" s="44">
        <f t="shared" si="15"/>
        <v>12484870</v>
      </c>
      <c r="M107" s="58">
        <f t="shared" si="16"/>
        <v>739</v>
      </c>
      <c r="N107" s="59">
        <f t="shared" si="16"/>
        <v>47558345</v>
      </c>
      <c r="O107" s="60">
        <v>64355</v>
      </c>
      <c r="P107" s="61">
        <f>O107</f>
        <v>64355</v>
      </c>
      <c r="Q107" s="44" t="e">
        <f>TRUNC(#REF!*P107,0)</f>
        <v>#REF!</v>
      </c>
      <c r="R107" s="52"/>
    </row>
    <row r="108" spans="3:18" ht="20.100000000000001" hidden="1" customHeight="1">
      <c r="C108" s="26" t="s">
        <v>174</v>
      </c>
      <c r="D108" s="5" t="s">
        <v>2163</v>
      </c>
      <c r="E108" s="10" t="s">
        <v>3188</v>
      </c>
      <c r="F108" s="60">
        <v>3652</v>
      </c>
      <c r="G108" s="44">
        <v>702</v>
      </c>
      <c r="H108" s="44">
        <f t="shared" si="13"/>
        <v>2563704</v>
      </c>
      <c r="I108" s="44">
        <v>226</v>
      </c>
      <c r="J108" s="44">
        <f t="shared" si="14"/>
        <v>825352</v>
      </c>
      <c r="K108" s="44">
        <v>330</v>
      </c>
      <c r="L108" s="44">
        <f t="shared" si="15"/>
        <v>1205160</v>
      </c>
      <c r="M108" s="58">
        <f t="shared" si="16"/>
        <v>1258</v>
      </c>
      <c r="N108" s="59">
        <f t="shared" si="16"/>
        <v>4594216</v>
      </c>
      <c r="O108" s="60">
        <v>3652</v>
      </c>
      <c r="P108" s="61">
        <f>O108</f>
        <v>3652</v>
      </c>
      <c r="Q108" s="44" t="e">
        <f>TRUNC(#REF!*P108,0)</f>
        <v>#REF!</v>
      </c>
      <c r="R108" s="52"/>
    </row>
    <row r="109" spans="3:18" ht="20.100000000000001" hidden="1" customHeight="1">
      <c r="C109" s="26" t="s">
        <v>175</v>
      </c>
      <c r="D109" s="5" t="s">
        <v>2164</v>
      </c>
      <c r="E109" s="10" t="s">
        <v>3188</v>
      </c>
      <c r="F109" s="60">
        <v>1971</v>
      </c>
      <c r="G109" s="44">
        <v>1354</v>
      </c>
      <c r="H109" s="44">
        <f t="shared" si="13"/>
        <v>2668734</v>
      </c>
      <c r="I109" s="44">
        <v>436</v>
      </c>
      <c r="J109" s="44">
        <f t="shared" si="14"/>
        <v>859356</v>
      </c>
      <c r="K109" s="44">
        <v>636</v>
      </c>
      <c r="L109" s="44">
        <f t="shared" si="15"/>
        <v>1253556</v>
      </c>
      <c r="M109" s="58">
        <f t="shared" si="16"/>
        <v>2426</v>
      </c>
      <c r="N109" s="59">
        <f t="shared" si="16"/>
        <v>4781646</v>
      </c>
      <c r="O109" s="60">
        <v>1971</v>
      </c>
      <c r="P109" s="61">
        <f>O109</f>
        <v>1971</v>
      </c>
      <c r="Q109" s="44" t="e">
        <f>TRUNC(#REF!*P109,0)</f>
        <v>#REF!</v>
      </c>
      <c r="R109" s="52"/>
    </row>
    <row r="110" spans="3:18" ht="20.100000000000001" hidden="1" customHeight="1">
      <c r="C110" s="26" t="s">
        <v>176</v>
      </c>
      <c r="D110" s="5" t="s">
        <v>0</v>
      </c>
      <c r="E110" s="6" t="s">
        <v>22</v>
      </c>
      <c r="F110" s="60">
        <v>0</v>
      </c>
      <c r="G110" s="44">
        <v>0</v>
      </c>
      <c r="H110" s="44">
        <f t="shared" si="13"/>
        <v>0</v>
      </c>
      <c r="I110" s="44">
        <v>0</v>
      </c>
      <c r="J110" s="44">
        <f t="shared" si="14"/>
        <v>0</v>
      </c>
      <c r="K110" s="44">
        <v>0</v>
      </c>
      <c r="L110" s="44">
        <f t="shared" si="15"/>
        <v>0</v>
      </c>
      <c r="M110" s="58">
        <f t="shared" si="16"/>
        <v>0</v>
      </c>
      <c r="N110" s="59">
        <f t="shared" si="16"/>
        <v>0</v>
      </c>
      <c r="O110" s="60">
        <v>0</v>
      </c>
      <c r="P110" s="61">
        <f>O110</f>
        <v>0</v>
      </c>
      <c r="Q110" s="44" t="e">
        <f>TRUNC(#REF!*P110,0)</f>
        <v>#REF!</v>
      </c>
      <c r="R110" s="52"/>
    </row>
    <row r="111" spans="3:18" ht="20.100000000000001" hidden="1" customHeight="1">
      <c r="C111" s="26" t="s">
        <v>177</v>
      </c>
      <c r="D111" s="5" t="s">
        <v>2165</v>
      </c>
      <c r="E111" s="10" t="s">
        <v>3188</v>
      </c>
      <c r="F111" s="60">
        <v>2194085</v>
      </c>
      <c r="G111" s="44">
        <v>1036</v>
      </c>
      <c r="H111" s="44">
        <f t="shared" si="13"/>
        <v>2273072060</v>
      </c>
      <c r="I111" s="44">
        <v>712</v>
      </c>
      <c r="J111" s="44">
        <f t="shared" si="14"/>
        <v>1562188520</v>
      </c>
      <c r="K111" s="44">
        <v>551</v>
      </c>
      <c r="L111" s="44">
        <f t="shared" si="15"/>
        <v>1208940835</v>
      </c>
      <c r="M111" s="58">
        <f t="shared" si="16"/>
        <v>2299</v>
      </c>
      <c r="N111" s="59">
        <f t="shared" si="16"/>
        <v>5044201415</v>
      </c>
      <c r="O111" s="60">
        <v>2198101</v>
      </c>
      <c r="P111" s="61">
        <f>O111</f>
        <v>2198101</v>
      </c>
      <c r="Q111" s="44" t="e">
        <f>TRUNC(#REF!*P111,0)</f>
        <v>#REF!</v>
      </c>
      <c r="R111" s="52"/>
    </row>
    <row r="112" spans="3:18" ht="20.100000000000001" hidden="1" customHeight="1">
      <c r="C112" s="26" t="s">
        <v>178</v>
      </c>
      <c r="D112" s="5" t="s">
        <v>2166</v>
      </c>
      <c r="E112" s="10" t="s">
        <v>3188</v>
      </c>
      <c r="F112" s="60">
        <v>486854</v>
      </c>
      <c r="G112" s="44">
        <v>1441</v>
      </c>
      <c r="H112" s="44">
        <f t="shared" si="13"/>
        <v>701556614</v>
      </c>
      <c r="I112" s="44">
        <v>1051</v>
      </c>
      <c r="J112" s="44">
        <f t="shared" si="14"/>
        <v>511683554</v>
      </c>
      <c r="K112" s="44">
        <v>896</v>
      </c>
      <c r="L112" s="44">
        <f t="shared" si="15"/>
        <v>436221184</v>
      </c>
      <c r="M112" s="58">
        <f t="shared" si="16"/>
        <v>3388</v>
      </c>
      <c r="N112" s="59">
        <f t="shared" si="16"/>
        <v>1649461352</v>
      </c>
      <c r="O112" s="60">
        <v>486854</v>
      </c>
      <c r="P112" s="61">
        <f>O112</f>
        <v>486854</v>
      </c>
      <c r="Q112" s="44" t="e">
        <f>TRUNC(#REF!*P112,0)</f>
        <v>#REF!</v>
      </c>
      <c r="R112" s="52"/>
    </row>
    <row r="113" spans="3:18" ht="20.100000000000001" hidden="1" customHeight="1">
      <c r="C113" s="26" t="s">
        <v>179</v>
      </c>
      <c r="D113" s="5" t="s">
        <v>2167</v>
      </c>
      <c r="E113" s="10" t="s">
        <v>3188</v>
      </c>
      <c r="F113" s="60">
        <v>304148</v>
      </c>
      <c r="G113" s="44">
        <v>2166</v>
      </c>
      <c r="H113" s="44">
        <f t="shared" si="13"/>
        <v>658784568</v>
      </c>
      <c r="I113" s="44">
        <v>2152</v>
      </c>
      <c r="J113" s="44">
        <f t="shared" si="14"/>
        <v>654526496</v>
      </c>
      <c r="K113" s="44">
        <v>1450</v>
      </c>
      <c r="L113" s="44">
        <f t="shared" si="15"/>
        <v>441014600</v>
      </c>
      <c r="M113" s="58">
        <f t="shared" si="16"/>
        <v>5768</v>
      </c>
      <c r="N113" s="59">
        <f t="shared" si="16"/>
        <v>1754325664</v>
      </c>
      <c r="O113" s="60">
        <v>304148</v>
      </c>
      <c r="P113" s="61">
        <f>O113</f>
        <v>304148</v>
      </c>
      <c r="Q113" s="44" t="e">
        <f>TRUNC(#REF!*P113,0)</f>
        <v>#REF!</v>
      </c>
      <c r="R113" s="52"/>
    </row>
    <row r="114" spans="3:18" ht="20.100000000000001" hidden="1" customHeight="1">
      <c r="C114" s="26" t="s">
        <v>180</v>
      </c>
      <c r="D114" s="5" t="s">
        <v>2168</v>
      </c>
      <c r="E114" s="10" t="s">
        <v>3188</v>
      </c>
      <c r="F114" s="60">
        <v>11031</v>
      </c>
      <c r="G114" s="44">
        <v>1170</v>
      </c>
      <c r="H114" s="44">
        <f t="shared" si="13"/>
        <v>12906270</v>
      </c>
      <c r="I114" s="44">
        <v>800</v>
      </c>
      <c r="J114" s="44">
        <f t="shared" si="14"/>
        <v>8824800</v>
      </c>
      <c r="K114" s="44">
        <v>611</v>
      </c>
      <c r="L114" s="44">
        <f t="shared" si="15"/>
        <v>6739941</v>
      </c>
      <c r="M114" s="58">
        <f t="shared" si="16"/>
        <v>2581</v>
      </c>
      <c r="N114" s="59">
        <f t="shared" si="16"/>
        <v>28471011</v>
      </c>
      <c r="O114" s="60">
        <v>11031</v>
      </c>
      <c r="P114" s="61">
        <f>O114</f>
        <v>11031</v>
      </c>
      <c r="Q114" s="44" t="e">
        <f>TRUNC(#REF!*P114,0)</f>
        <v>#REF!</v>
      </c>
      <c r="R114" s="52"/>
    </row>
    <row r="115" spans="3:18" ht="20.100000000000001" hidden="1" customHeight="1">
      <c r="C115" s="26" t="s">
        <v>181</v>
      </c>
      <c r="D115" s="5" t="s">
        <v>0</v>
      </c>
      <c r="E115" s="6" t="s">
        <v>22</v>
      </c>
      <c r="F115" s="60">
        <v>0</v>
      </c>
      <c r="G115" s="44">
        <v>0</v>
      </c>
      <c r="H115" s="44">
        <f t="shared" si="13"/>
        <v>0</v>
      </c>
      <c r="I115" s="44">
        <v>0</v>
      </c>
      <c r="J115" s="44">
        <f t="shared" si="14"/>
        <v>0</v>
      </c>
      <c r="K115" s="44">
        <v>0</v>
      </c>
      <c r="L115" s="44">
        <f t="shared" si="15"/>
        <v>0</v>
      </c>
      <c r="M115" s="58">
        <f t="shared" si="16"/>
        <v>0</v>
      </c>
      <c r="N115" s="59">
        <f t="shared" si="16"/>
        <v>0</v>
      </c>
      <c r="O115" s="60">
        <v>0</v>
      </c>
      <c r="P115" s="61">
        <f>O115</f>
        <v>0</v>
      </c>
      <c r="Q115" s="44" t="e">
        <f>TRUNC(#REF!*P115,0)</f>
        <v>#REF!</v>
      </c>
      <c r="R115" s="52"/>
    </row>
    <row r="116" spans="3:18" ht="20.100000000000001" hidden="1" customHeight="1">
      <c r="C116" s="26" t="s">
        <v>182</v>
      </c>
      <c r="D116" s="5" t="s">
        <v>2169</v>
      </c>
      <c r="E116" s="10" t="s">
        <v>3188</v>
      </c>
      <c r="F116" s="60">
        <v>57440</v>
      </c>
      <c r="G116" s="44">
        <v>1790</v>
      </c>
      <c r="H116" s="44">
        <f t="shared" si="13"/>
        <v>102817600</v>
      </c>
      <c r="I116" s="44">
        <v>1908</v>
      </c>
      <c r="J116" s="44">
        <f t="shared" si="14"/>
        <v>109595520</v>
      </c>
      <c r="K116" s="44">
        <v>1282</v>
      </c>
      <c r="L116" s="44">
        <f t="shared" si="15"/>
        <v>73638080</v>
      </c>
      <c r="M116" s="58">
        <f t="shared" si="16"/>
        <v>4980</v>
      </c>
      <c r="N116" s="59">
        <f t="shared" si="16"/>
        <v>286051200</v>
      </c>
      <c r="O116" s="60">
        <v>57440</v>
      </c>
      <c r="P116" s="61">
        <v>880</v>
      </c>
      <c r="Q116" s="44" t="e">
        <f>TRUNC(#REF!*P116,0)</f>
        <v>#REF!</v>
      </c>
      <c r="R116" s="52"/>
    </row>
    <row r="117" spans="3:18" ht="20.100000000000001" hidden="1" customHeight="1">
      <c r="C117" s="26" t="s">
        <v>183</v>
      </c>
      <c r="D117" s="5" t="s">
        <v>0</v>
      </c>
      <c r="E117" s="6" t="s">
        <v>22</v>
      </c>
      <c r="F117" s="60">
        <v>0</v>
      </c>
      <c r="G117" s="44">
        <v>0</v>
      </c>
      <c r="H117" s="44">
        <f t="shared" si="13"/>
        <v>0</v>
      </c>
      <c r="I117" s="44">
        <v>0</v>
      </c>
      <c r="J117" s="44">
        <f t="shared" si="14"/>
        <v>0</v>
      </c>
      <c r="K117" s="44">
        <v>0</v>
      </c>
      <c r="L117" s="44">
        <f t="shared" si="15"/>
        <v>0</v>
      </c>
      <c r="M117" s="58">
        <f t="shared" si="16"/>
        <v>0</v>
      </c>
      <c r="N117" s="59">
        <f t="shared" si="16"/>
        <v>0</v>
      </c>
      <c r="O117" s="60">
        <v>0</v>
      </c>
      <c r="P117" s="61">
        <f>O117</f>
        <v>0</v>
      </c>
      <c r="Q117" s="44" t="e">
        <f>TRUNC(#REF!*P117,0)</f>
        <v>#REF!</v>
      </c>
      <c r="R117" s="52"/>
    </row>
    <row r="118" spans="3:18" ht="20.100000000000001" hidden="1" customHeight="1">
      <c r="C118" s="26" t="s">
        <v>184</v>
      </c>
      <c r="D118" s="5" t="s">
        <v>0</v>
      </c>
      <c r="E118" s="6" t="s">
        <v>22</v>
      </c>
      <c r="F118" s="60">
        <v>0</v>
      </c>
      <c r="G118" s="44">
        <v>0</v>
      </c>
      <c r="H118" s="44">
        <f t="shared" si="13"/>
        <v>0</v>
      </c>
      <c r="I118" s="44">
        <v>0</v>
      </c>
      <c r="J118" s="44">
        <f t="shared" si="14"/>
        <v>0</v>
      </c>
      <c r="K118" s="44">
        <v>0</v>
      </c>
      <c r="L118" s="44">
        <f t="shared" si="15"/>
        <v>0</v>
      </c>
      <c r="M118" s="58">
        <f t="shared" si="16"/>
        <v>0</v>
      </c>
      <c r="N118" s="59">
        <f t="shared" si="16"/>
        <v>0</v>
      </c>
      <c r="O118" s="60">
        <v>0</v>
      </c>
      <c r="P118" s="61">
        <f>O118</f>
        <v>0</v>
      </c>
      <c r="Q118" s="44" t="e">
        <f>TRUNC(#REF!*P118,0)</f>
        <v>#REF!</v>
      </c>
      <c r="R118" s="52"/>
    </row>
    <row r="119" spans="3:18" ht="20.100000000000001" hidden="1" customHeight="1">
      <c r="C119" s="26" t="s">
        <v>2170</v>
      </c>
      <c r="D119" s="5" t="s">
        <v>2171</v>
      </c>
      <c r="E119" s="10" t="s">
        <v>3188</v>
      </c>
      <c r="F119" s="60">
        <v>112237</v>
      </c>
      <c r="G119" s="44">
        <v>1048</v>
      </c>
      <c r="H119" s="44">
        <f t="shared" si="13"/>
        <v>117624376</v>
      </c>
      <c r="I119" s="44">
        <v>685</v>
      </c>
      <c r="J119" s="44">
        <f t="shared" si="14"/>
        <v>76882345</v>
      </c>
      <c r="K119" s="44">
        <v>546</v>
      </c>
      <c r="L119" s="44">
        <f t="shared" si="15"/>
        <v>61281402</v>
      </c>
      <c r="M119" s="58">
        <f t="shared" si="16"/>
        <v>2279</v>
      </c>
      <c r="N119" s="59">
        <f t="shared" si="16"/>
        <v>255788123</v>
      </c>
      <c r="O119" s="60">
        <v>0</v>
      </c>
      <c r="P119" s="61">
        <f>O119</f>
        <v>0</v>
      </c>
      <c r="Q119" s="44" t="e">
        <f>TRUNC(#REF!*P119,0)</f>
        <v>#REF!</v>
      </c>
      <c r="R119" s="52"/>
    </row>
    <row r="120" spans="3:18" ht="20.100000000000001" hidden="1" customHeight="1">
      <c r="C120" s="26" t="s">
        <v>3129</v>
      </c>
      <c r="D120" s="5" t="s">
        <v>3130</v>
      </c>
      <c r="E120" s="10" t="s">
        <v>3188</v>
      </c>
      <c r="F120" s="60">
        <v>0</v>
      </c>
      <c r="G120" s="44"/>
      <c r="H120" s="44">
        <f t="shared" ref="H120:H122" si="17">TRUNC(F120*G120,0)</f>
        <v>0</v>
      </c>
      <c r="I120" s="44"/>
      <c r="J120" s="44">
        <f t="shared" ref="J120:J122" si="18">TRUNC(F120*I120,0)</f>
        <v>0</v>
      </c>
      <c r="K120" s="44"/>
      <c r="L120" s="44">
        <f t="shared" ref="L120:L122" si="19">TRUNC(F120*K120,0)</f>
        <v>0</v>
      </c>
      <c r="M120" s="58">
        <f t="shared" ref="M120:M122" si="20">G120+I120+K120</f>
        <v>0</v>
      </c>
      <c r="N120" s="59">
        <f t="shared" ref="N120:N122" si="21">H120+J120+L120</f>
        <v>0</v>
      </c>
      <c r="O120" s="60">
        <v>43846</v>
      </c>
      <c r="P120" s="61">
        <v>558</v>
      </c>
      <c r="Q120" s="44" t="e">
        <f>TRUNC(#REF!*P120,0)</f>
        <v>#REF!</v>
      </c>
      <c r="R120" s="52"/>
    </row>
    <row r="121" spans="3:18" ht="20.100000000000001" hidden="1" customHeight="1">
      <c r="C121" s="26" t="s">
        <v>3177</v>
      </c>
      <c r="D121" s="5" t="s">
        <v>3131</v>
      </c>
      <c r="E121" s="10" t="s">
        <v>3188</v>
      </c>
      <c r="F121" s="60">
        <v>0</v>
      </c>
      <c r="G121" s="44"/>
      <c r="H121" s="44">
        <f t="shared" si="17"/>
        <v>0</v>
      </c>
      <c r="I121" s="44"/>
      <c r="J121" s="44">
        <f t="shared" si="18"/>
        <v>0</v>
      </c>
      <c r="K121" s="44"/>
      <c r="L121" s="44">
        <f t="shared" si="19"/>
        <v>0</v>
      </c>
      <c r="M121" s="58">
        <f t="shared" si="20"/>
        <v>0</v>
      </c>
      <c r="N121" s="59">
        <f t="shared" si="21"/>
        <v>0</v>
      </c>
      <c r="O121" s="60">
        <v>50000</v>
      </c>
      <c r="P121" s="61">
        <v>1109</v>
      </c>
      <c r="Q121" s="44" t="e">
        <f>TRUNC(#REF!*P121,0)</f>
        <v>#REF!</v>
      </c>
      <c r="R121" s="52"/>
    </row>
    <row r="122" spans="3:18" ht="20.100000000000001" hidden="1" customHeight="1">
      <c r="C122" s="26" t="s">
        <v>3178</v>
      </c>
      <c r="D122" s="5" t="s">
        <v>3132</v>
      </c>
      <c r="E122" s="10" t="s">
        <v>3188</v>
      </c>
      <c r="F122" s="60">
        <v>0</v>
      </c>
      <c r="G122" s="44"/>
      <c r="H122" s="44">
        <f t="shared" si="17"/>
        <v>0</v>
      </c>
      <c r="I122" s="44"/>
      <c r="J122" s="44">
        <f t="shared" si="18"/>
        <v>0</v>
      </c>
      <c r="K122" s="44"/>
      <c r="L122" s="44">
        <f t="shared" si="19"/>
        <v>0</v>
      </c>
      <c r="M122" s="58">
        <f t="shared" si="20"/>
        <v>0</v>
      </c>
      <c r="N122" s="59">
        <f t="shared" si="21"/>
        <v>0</v>
      </c>
      <c r="O122" s="60">
        <v>18391</v>
      </c>
      <c r="P122" s="61">
        <v>709</v>
      </c>
      <c r="Q122" s="44" t="e">
        <f>TRUNC(#REF!*P122,0)</f>
        <v>#REF!</v>
      </c>
      <c r="R122" s="52"/>
    </row>
    <row r="123" spans="3:18" ht="20.100000000000001" hidden="1" customHeight="1">
      <c r="C123" s="26" t="s">
        <v>252</v>
      </c>
      <c r="D123" s="5" t="s">
        <v>2172</v>
      </c>
      <c r="E123" s="10" t="s">
        <v>3188</v>
      </c>
      <c r="F123" s="60">
        <v>16633</v>
      </c>
      <c r="G123" s="44">
        <v>1515</v>
      </c>
      <c r="H123" s="44">
        <f t="shared" si="13"/>
        <v>25198995</v>
      </c>
      <c r="I123" s="44">
        <v>1039</v>
      </c>
      <c r="J123" s="44">
        <f t="shared" si="14"/>
        <v>17281687</v>
      </c>
      <c r="K123" s="44">
        <v>927</v>
      </c>
      <c r="L123" s="44">
        <f t="shared" si="15"/>
        <v>15418791</v>
      </c>
      <c r="M123" s="58">
        <f t="shared" si="16"/>
        <v>3481</v>
      </c>
      <c r="N123" s="59">
        <f t="shared" si="16"/>
        <v>57899473</v>
      </c>
      <c r="O123" s="60">
        <v>16633</v>
      </c>
      <c r="P123" s="61">
        <f>O123</f>
        <v>16633</v>
      </c>
      <c r="Q123" s="44" t="e">
        <f>TRUNC(#REF!*P123,0)</f>
        <v>#REF!</v>
      </c>
      <c r="R123" s="52"/>
    </row>
    <row r="124" spans="3:18" ht="20.100000000000001" hidden="1" customHeight="1">
      <c r="C124" s="26" t="s">
        <v>185</v>
      </c>
      <c r="D124" s="5" t="s">
        <v>2173</v>
      </c>
      <c r="E124" s="10" t="s">
        <v>3188</v>
      </c>
      <c r="F124" s="60">
        <v>1299</v>
      </c>
      <c r="G124" s="44">
        <v>5737</v>
      </c>
      <c r="H124" s="44">
        <f t="shared" si="13"/>
        <v>7452363</v>
      </c>
      <c r="I124" s="44">
        <v>4360</v>
      </c>
      <c r="J124" s="44">
        <f t="shared" si="14"/>
        <v>5663640</v>
      </c>
      <c r="K124" s="44">
        <v>3043</v>
      </c>
      <c r="L124" s="44">
        <f t="shared" si="15"/>
        <v>3952857</v>
      </c>
      <c r="M124" s="58">
        <f t="shared" si="16"/>
        <v>13140</v>
      </c>
      <c r="N124" s="59">
        <f t="shared" si="16"/>
        <v>17068860</v>
      </c>
      <c r="O124" s="60">
        <v>1299</v>
      </c>
      <c r="P124" s="61">
        <f>O124</f>
        <v>1299</v>
      </c>
      <c r="Q124" s="44" t="e">
        <f>TRUNC(#REF!*P124,0)</f>
        <v>#REF!</v>
      </c>
      <c r="R124" s="52"/>
    </row>
    <row r="125" spans="3:18" ht="20.100000000000001" hidden="1" customHeight="1">
      <c r="C125" s="26" t="s">
        <v>186</v>
      </c>
      <c r="D125" s="5" t="s">
        <v>0</v>
      </c>
      <c r="E125" s="6" t="s">
        <v>22</v>
      </c>
      <c r="F125" s="60">
        <v>0</v>
      </c>
      <c r="G125" s="44">
        <v>0</v>
      </c>
      <c r="H125" s="44">
        <f t="shared" si="13"/>
        <v>0</v>
      </c>
      <c r="I125" s="44">
        <v>0</v>
      </c>
      <c r="J125" s="44">
        <f t="shared" si="14"/>
        <v>0</v>
      </c>
      <c r="K125" s="44">
        <v>0</v>
      </c>
      <c r="L125" s="44">
        <f t="shared" si="15"/>
        <v>0</v>
      </c>
      <c r="M125" s="58">
        <f t="shared" si="16"/>
        <v>0</v>
      </c>
      <c r="N125" s="59">
        <f t="shared" si="16"/>
        <v>0</v>
      </c>
      <c r="O125" s="60">
        <v>0</v>
      </c>
      <c r="P125" s="61">
        <f>O125</f>
        <v>0</v>
      </c>
      <c r="Q125" s="44" t="e">
        <f>TRUNC(#REF!*P125,0)</f>
        <v>#REF!</v>
      </c>
      <c r="R125" s="52"/>
    </row>
    <row r="126" spans="3:18" ht="20.100000000000001" hidden="1" customHeight="1">
      <c r="C126" s="26" t="s">
        <v>187</v>
      </c>
      <c r="D126" s="5" t="s">
        <v>39</v>
      </c>
      <c r="E126" s="10" t="s">
        <v>3188</v>
      </c>
      <c r="F126" s="60">
        <v>157271</v>
      </c>
      <c r="G126" s="44">
        <v>385</v>
      </c>
      <c r="H126" s="44">
        <f t="shared" si="13"/>
        <v>60549335</v>
      </c>
      <c r="I126" s="44">
        <v>481</v>
      </c>
      <c r="J126" s="44">
        <f t="shared" si="14"/>
        <v>75647351</v>
      </c>
      <c r="K126" s="44">
        <v>336</v>
      </c>
      <c r="L126" s="44">
        <f t="shared" si="15"/>
        <v>52843056</v>
      </c>
      <c r="M126" s="58">
        <f t="shared" si="16"/>
        <v>1202</v>
      </c>
      <c r="N126" s="59">
        <f t="shared" si="16"/>
        <v>189039742</v>
      </c>
      <c r="O126" s="60">
        <v>157271</v>
      </c>
      <c r="P126" s="61">
        <f>O126</f>
        <v>157271</v>
      </c>
      <c r="Q126" s="44" t="e">
        <f>TRUNC(#REF!*P126,0)</f>
        <v>#REF!</v>
      </c>
      <c r="R126" s="52"/>
    </row>
    <row r="127" spans="3:18" ht="20.100000000000001" hidden="1" customHeight="1">
      <c r="C127" s="26" t="s">
        <v>188</v>
      </c>
      <c r="D127" s="5" t="s">
        <v>40</v>
      </c>
      <c r="E127" s="6" t="s">
        <v>22</v>
      </c>
      <c r="F127" s="60">
        <v>0</v>
      </c>
      <c r="G127" s="44">
        <v>0</v>
      </c>
      <c r="H127" s="44">
        <f t="shared" si="13"/>
        <v>0</v>
      </c>
      <c r="I127" s="44">
        <v>0</v>
      </c>
      <c r="J127" s="44">
        <f t="shared" si="14"/>
        <v>0</v>
      </c>
      <c r="K127" s="44">
        <v>0</v>
      </c>
      <c r="L127" s="44">
        <f t="shared" si="15"/>
        <v>0</v>
      </c>
      <c r="M127" s="58">
        <f t="shared" si="16"/>
        <v>0</v>
      </c>
      <c r="N127" s="59">
        <f t="shared" si="16"/>
        <v>0</v>
      </c>
      <c r="O127" s="60">
        <v>0</v>
      </c>
      <c r="P127" s="61">
        <f>O127</f>
        <v>0</v>
      </c>
      <c r="Q127" s="44" t="e">
        <f>TRUNC(#REF!*P127,0)</f>
        <v>#REF!</v>
      </c>
      <c r="R127" s="52"/>
    </row>
    <row r="128" spans="3:18" ht="20.100000000000001" hidden="1" customHeight="1">
      <c r="C128" s="26" t="s">
        <v>189</v>
      </c>
      <c r="D128" s="5" t="s">
        <v>0</v>
      </c>
      <c r="E128" s="6" t="s">
        <v>22</v>
      </c>
      <c r="F128" s="60">
        <v>0</v>
      </c>
      <c r="G128" s="44">
        <v>0</v>
      </c>
      <c r="H128" s="44">
        <f t="shared" si="13"/>
        <v>0</v>
      </c>
      <c r="I128" s="44">
        <v>0</v>
      </c>
      <c r="J128" s="44">
        <f t="shared" si="14"/>
        <v>0</v>
      </c>
      <c r="K128" s="44">
        <v>0</v>
      </c>
      <c r="L128" s="44">
        <f t="shared" si="15"/>
        <v>0</v>
      </c>
      <c r="M128" s="58">
        <f t="shared" si="16"/>
        <v>0</v>
      </c>
      <c r="N128" s="59">
        <f t="shared" si="16"/>
        <v>0</v>
      </c>
      <c r="O128" s="60">
        <v>0</v>
      </c>
      <c r="P128" s="61">
        <f>O128</f>
        <v>0</v>
      </c>
      <c r="Q128" s="44" t="e">
        <f>TRUNC(#REF!*P128,0)</f>
        <v>#REF!</v>
      </c>
      <c r="R128" s="52"/>
    </row>
    <row r="129" spans="3:18" ht="20.100000000000001" hidden="1" customHeight="1">
      <c r="C129" s="26" t="s">
        <v>190</v>
      </c>
      <c r="D129" s="5" t="s">
        <v>40</v>
      </c>
      <c r="E129" s="10" t="s">
        <v>3188</v>
      </c>
      <c r="F129" s="60">
        <v>2323157</v>
      </c>
      <c r="G129" s="44">
        <v>276</v>
      </c>
      <c r="H129" s="44">
        <f t="shared" si="13"/>
        <v>641191332</v>
      </c>
      <c r="I129" s="44">
        <v>366</v>
      </c>
      <c r="J129" s="44">
        <f t="shared" si="14"/>
        <v>850275462</v>
      </c>
      <c r="K129" s="44">
        <v>250</v>
      </c>
      <c r="L129" s="44">
        <f t="shared" si="15"/>
        <v>580789250</v>
      </c>
      <c r="M129" s="58">
        <f t="shared" si="16"/>
        <v>892</v>
      </c>
      <c r="N129" s="59">
        <f t="shared" si="16"/>
        <v>2072256044</v>
      </c>
      <c r="O129" s="60">
        <v>2319803</v>
      </c>
      <c r="P129" s="61">
        <f>O129</f>
        <v>2319803</v>
      </c>
      <c r="Q129" s="44" t="e">
        <f>TRUNC(#REF!*P129,0)</f>
        <v>#REF!</v>
      </c>
      <c r="R129" s="52"/>
    </row>
    <row r="130" spans="3:18" ht="20.100000000000001" hidden="1" customHeight="1">
      <c r="C130" s="26" t="s">
        <v>2174</v>
      </c>
      <c r="D130" s="5" t="s">
        <v>40</v>
      </c>
      <c r="E130" s="10" t="s">
        <v>3188</v>
      </c>
      <c r="F130" s="60">
        <v>109976</v>
      </c>
      <c r="G130" s="44">
        <v>897</v>
      </c>
      <c r="H130" s="44">
        <f t="shared" ref="H130:H195" si="22">TRUNC(F130*G130,0)</f>
        <v>98648472</v>
      </c>
      <c r="I130" s="44">
        <v>394</v>
      </c>
      <c r="J130" s="44">
        <f t="shared" ref="J130:J195" si="23">TRUNC(F130*I130,0)</f>
        <v>43330544</v>
      </c>
      <c r="K130" s="44">
        <v>512</v>
      </c>
      <c r="L130" s="44">
        <f t="shared" ref="L130:L195" si="24">TRUNC(F130*K130,0)</f>
        <v>56307712</v>
      </c>
      <c r="M130" s="58">
        <f t="shared" si="16"/>
        <v>1803</v>
      </c>
      <c r="N130" s="59">
        <f t="shared" si="16"/>
        <v>198286728</v>
      </c>
      <c r="O130" s="60">
        <v>109976</v>
      </c>
      <c r="P130" s="61">
        <f>O130</f>
        <v>109976</v>
      </c>
      <c r="Q130" s="44" t="e">
        <f>TRUNC(#REF!*P130,0)</f>
        <v>#REF!</v>
      </c>
      <c r="R130" s="52"/>
    </row>
    <row r="131" spans="3:18" ht="20.100000000000001" hidden="1" customHeight="1">
      <c r="C131" s="26" t="s">
        <v>191</v>
      </c>
      <c r="D131" s="5" t="s">
        <v>41</v>
      </c>
      <c r="E131" s="10" t="s">
        <v>3188</v>
      </c>
      <c r="F131" s="60">
        <v>200944</v>
      </c>
      <c r="G131" s="44">
        <v>212</v>
      </c>
      <c r="H131" s="44">
        <f t="shared" si="22"/>
        <v>42600128</v>
      </c>
      <c r="I131" s="44">
        <v>121</v>
      </c>
      <c r="J131" s="44">
        <f t="shared" si="23"/>
        <v>24314224</v>
      </c>
      <c r="K131" s="44">
        <v>100</v>
      </c>
      <c r="L131" s="44">
        <f t="shared" si="24"/>
        <v>20094400</v>
      </c>
      <c r="M131" s="58">
        <f t="shared" si="16"/>
        <v>433</v>
      </c>
      <c r="N131" s="59">
        <f t="shared" si="16"/>
        <v>87008752</v>
      </c>
      <c r="O131" s="60">
        <v>200944</v>
      </c>
      <c r="P131" s="61">
        <f>O131</f>
        <v>200944</v>
      </c>
      <c r="Q131" s="44" t="e">
        <f>TRUNC(#REF!*P131,0)</f>
        <v>#REF!</v>
      </c>
      <c r="R131" s="52"/>
    </row>
    <row r="132" spans="3:18" ht="20.100000000000001" hidden="1" customHeight="1">
      <c r="C132" s="26" t="s">
        <v>192</v>
      </c>
      <c r="D132" s="5" t="s">
        <v>0</v>
      </c>
      <c r="E132" s="10" t="s">
        <v>3189</v>
      </c>
      <c r="F132" s="60">
        <v>230268</v>
      </c>
      <c r="G132" s="44">
        <v>136</v>
      </c>
      <c r="H132" s="44">
        <f t="shared" si="22"/>
        <v>31316448</v>
      </c>
      <c r="I132" s="44">
        <v>247</v>
      </c>
      <c r="J132" s="44">
        <f t="shared" si="23"/>
        <v>56876196</v>
      </c>
      <c r="K132" s="44">
        <v>153</v>
      </c>
      <c r="L132" s="44">
        <f t="shared" si="24"/>
        <v>35231004</v>
      </c>
      <c r="M132" s="58">
        <f t="shared" si="16"/>
        <v>536</v>
      </c>
      <c r="N132" s="59">
        <f t="shared" si="16"/>
        <v>123423648</v>
      </c>
      <c r="O132" s="60">
        <v>230268</v>
      </c>
      <c r="P132" s="61">
        <f>O132</f>
        <v>230268</v>
      </c>
      <c r="Q132" s="44" t="e">
        <f>TRUNC(#REF!*P132,0)</f>
        <v>#REF!</v>
      </c>
      <c r="R132" s="52"/>
    </row>
    <row r="133" spans="3:18" ht="20.100000000000001" hidden="1" customHeight="1">
      <c r="C133" s="26" t="s">
        <v>193</v>
      </c>
      <c r="D133" s="5" t="s">
        <v>0</v>
      </c>
      <c r="E133" s="6" t="s">
        <v>22</v>
      </c>
      <c r="F133" s="60">
        <v>0</v>
      </c>
      <c r="G133" s="44">
        <v>0</v>
      </c>
      <c r="H133" s="44">
        <f t="shared" si="22"/>
        <v>0</v>
      </c>
      <c r="I133" s="44">
        <v>0</v>
      </c>
      <c r="J133" s="44">
        <f t="shared" si="23"/>
        <v>0</v>
      </c>
      <c r="K133" s="44">
        <v>0</v>
      </c>
      <c r="L133" s="44">
        <f t="shared" si="24"/>
        <v>0</v>
      </c>
      <c r="M133" s="58">
        <f t="shared" si="16"/>
        <v>0</v>
      </c>
      <c r="N133" s="59">
        <f t="shared" si="16"/>
        <v>0</v>
      </c>
      <c r="O133" s="60">
        <v>0</v>
      </c>
      <c r="P133" s="61">
        <f>O133</f>
        <v>0</v>
      </c>
      <c r="Q133" s="44" t="e">
        <f>TRUNC(#REF!*P133,0)</f>
        <v>#REF!</v>
      </c>
      <c r="R133" s="52"/>
    </row>
    <row r="134" spans="3:18" ht="20.100000000000001" hidden="1" customHeight="1">
      <c r="C134" s="26" t="s">
        <v>194</v>
      </c>
      <c r="D134" s="5" t="s">
        <v>42</v>
      </c>
      <c r="E134" s="10" t="s">
        <v>3189</v>
      </c>
      <c r="F134" s="60">
        <v>79259</v>
      </c>
      <c r="G134" s="44">
        <v>124</v>
      </c>
      <c r="H134" s="44">
        <f t="shared" si="22"/>
        <v>9828116</v>
      </c>
      <c r="I134" s="44">
        <v>124</v>
      </c>
      <c r="J134" s="44">
        <f t="shared" si="23"/>
        <v>9828116</v>
      </c>
      <c r="K134" s="44">
        <v>88</v>
      </c>
      <c r="L134" s="44">
        <f t="shared" si="24"/>
        <v>6974792</v>
      </c>
      <c r="M134" s="58">
        <f t="shared" si="16"/>
        <v>336</v>
      </c>
      <c r="N134" s="59">
        <f t="shared" si="16"/>
        <v>26631024</v>
      </c>
      <c r="O134" s="60">
        <v>79259</v>
      </c>
      <c r="P134" s="61">
        <f>O134</f>
        <v>79259</v>
      </c>
      <c r="Q134" s="44" t="e">
        <f>TRUNC(#REF!*P134,0)</f>
        <v>#REF!</v>
      </c>
      <c r="R134" s="52"/>
    </row>
    <row r="135" spans="3:18" ht="20.100000000000001" hidden="1" customHeight="1">
      <c r="C135" s="26" t="s">
        <v>195</v>
      </c>
      <c r="D135" s="5" t="s">
        <v>0</v>
      </c>
      <c r="E135" s="6" t="s">
        <v>22</v>
      </c>
      <c r="F135" s="60">
        <v>0</v>
      </c>
      <c r="G135" s="44">
        <v>0</v>
      </c>
      <c r="H135" s="44">
        <f t="shared" si="22"/>
        <v>0</v>
      </c>
      <c r="I135" s="44">
        <v>0</v>
      </c>
      <c r="J135" s="44">
        <f t="shared" si="23"/>
        <v>0</v>
      </c>
      <c r="K135" s="44">
        <v>0</v>
      </c>
      <c r="L135" s="44">
        <f t="shared" si="24"/>
        <v>0</v>
      </c>
      <c r="M135" s="58">
        <f t="shared" ref="M135:N194" si="25">G135+I135+K135</f>
        <v>0</v>
      </c>
      <c r="N135" s="59">
        <f t="shared" si="25"/>
        <v>0</v>
      </c>
      <c r="O135" s="60">
        <v>0</v>
      </c>
      <c r="P135" s="61">
        <f>O135</f>
        <v>0</v>
      </c>
      <c r="Q135" s="44" t="e">
        <f>TRUNC(#REF!*P135,0)</f>
        <v>#REF!</v>
      </c>
      <c r="R135" s="52"/>
    </row>
    <row r="136" spans="3:18" ht="20.100000000000001" hidden="1" customHeight="1">
      <c r="C136" s="26" t="s">
        <v>196</v>
      </c>
      <c r="D136" s="5" t="s">
        <v>0</v>
      </c>
      <c r="E136" s="6" t="s">
        <v>22</v>
      </c>
      <c r="F136" s="60">
        <v>0</v>
      </c>
      <c r="G136" s="44">
        <v>0</v>
      </c>
      <c r="H136" s="44">
        <f t="shared" si="22"/>
        <v>0</v>
      </c>
      <c r="I136" s="44">
        <v>0</v>
      </c>
      <c r="J136" s="44">
        <f t="shared" si="23"/>
        <v>0</v>
      </c>
      <c r="K136" s="44">
        <v>0</v>
      </c>
      <c r="L136" s="44">
        <f t="shared" si="24"/>
        <v>0</v>
      </c>
      <c r="M136" s="58">
        <f t="shared" si="25"/>
        <v>0</v>
      </c>
      <c r="N136" s="59">
        <f t="shared" si="25"/>
        <v>0</v>
      </c>
      <c r="O136" s="60">
        <v>0</v>
      </c>
      <c r="P136" s="61">
        <f>O136</f>
        <v>0</v>
      </c>
      <c r="Q136" s="44" t="e">
        <f>TRUNC(#REF!*P136,0)</f>
        <v>#REF!</v>
      </c>
      <c r="R136" s="52"/>
    </row>
    <row r="137" spans="3:18" ht="20.100000000000001" hidden="1" customHeight="1">
      <c r="C137" s="26" t="s">
        <v>197</v>
      </c>
      <c r="D137" s="5" t="s">
        <v>198</v>
      </c>
      <c r="E137" s="10" t="s">
        <v>3189</v>
      </c>
      <c r="F137" s="60">
        <v>230268</v>
      </c>
      <c r="G137" s="44">
        <v>631</v>
      </c>
      <c r="H137" s="44">
        <f t="shared" si="22"/>
        <v>145299108</v>
      </c>
      <c r="I137" s="44">
        <v>563</v>
      </c>
      <c r="J137" s="44">
        <f t="shared" si="23"/>
        <v>129640884</v>
      </c>
      <c r="K137" s="44">
        <v>37</v>
      </c>
      <c r="L137" s="44">
        <f t="shared" si="24"/>
        <v>8519916</v>
      </c>
      <c r="M137" s="58">
        <f t="shared" si="25"/>
        <v>1231</v>
      </c>
      <c r="N137" s="59">
        <f t="shared" si="25"/>
        <v>283459908</v>
      </c>
      <c r="O137" s="60">
        <v>230268</v>
      </c>
      <c r="P137" s="61">
        <f>O137</f>
        <v>230268</v>
      </c>
      <c r="Q137" s="44" t="e">
        <f>TRUNC(#REF!*P137,0)</f>
        <v>#REF!</v>
      </c>
      <c r="R137" s="52"/>
    </row>
    <row r="138" spans="3:18" ht="20.100000000000001" hidden="1" customHeight="1">
      <c r="C138" s="26" t="s">
        <v>199</v>
      </c>
      <c r="D138" s="5" t="s">
        <v>0</v>
      </c>
      <c r="E138" s="6" t="s">
        <v>22</v>
      </c>
      <c r="F138" s="60">
        <v>0</v>
      </c>
      <c r="G138" s="44">
        <v>0</v>
      </c>
      <c r="H138" s="44">
        <f t="shared" si="22"/>
        <v>0</v>
      </c>
      <c r="I138" s="44">
        <v>0</v>
      </c>
      <c r="J138" s="44">
        <f t="shared" si="23"/>
        <v>0</v>
      </c>
      <c r="K138" s="44">
        <v>0</v>
      </c>
      <c r="L138" s="44">
        <f t="shared" si="24"/>
        <v>0</v>
      </c>
      <c r="M138" s="58">
        <f t="shared" si="25"/>
        <v>0</v>
      </c>
      <c r="N138" s="59">
        <f t="shared" si="25"/>
        <v>0</v>
      </c>
      <c r="O138" s="60">
        <v>0</v>
      </c>
      <c r="P138" s="61">
        <f>O138</f>
        <v>0</v>
      </c>
      <c r="Q138" s="44" t="e">
        <f>TRUNC(#REF!*P138,0)</f>
        <v>#REF!</v>
      </c>
      <c r="R138" s="52"/>
    </row>
    <row r="139" spans="3:18" ht="20.100000000000001" hidden="1" customHeight="1">
      <c r="C139" s="26" t="s">
        <v>200</v>
      </c>
      <c r="D139" s="5" t="s">
        <v>198</v>
      </c>
      <c r="E139" s="10" t="s">
        <v>3189</v>
      </c>
      <c r="F139" s="60">
        <v>91559</v>
      </c>
      <c r="G139" s="44">
        <v>631</v>
      </c>
      <c r="H139" s="44">
        <f t="shared" si="22"/>
        <v>57773729</v>
      </c>
      <c r="I139" s="44">
        <v>563</v>
      </c>
      <c r="J139" s="44">
        <f t="shared" si="23"/>
        <v>51547717</v>
      </c>
      <c r="K139" s="44">
        <v>37</v>
      </c>
      <c r="L139" s="44">
        <f t="shared" si="24"/>
        <v>3387683</v>
      </c>
      <c r="M139" s="58">
        <f t="shared" si="25"/>
        <v>1231</v>
      </c>
      <c r="N139" s="59">
        <f t="shared" si="25"/>
        <v>112709129</v>
      </c>
      <c r="O139" s="60">
        <v>91559</v>
      </c>
      <c r="P139" s="61">
        <f>O139</f>
        <v>91559</v>
      </c>
      <c r="Q139" s="44" t="e">
        <f>TRUNC(#REF!*P139,0)</f>
        <v>#REF!</v>
      </c>
      <c r="R139" s="52"/>
    </row>
    <row r="140" spans="3:18" ht="20.100000000000001" hidden="1" customHeight="1">
      <c r="C140" s="26" t="s">
        <v>2175</v>
      </c>
      <c r="D140" s="5" t="s">
        <v>2176</v>
      </c>
      <c r="E140" s="10" t="s">
        <v>3189</v>
      </c>
      <c r="F140" s="60">
        <v>29652</v>
      </c>
      <c r="G140" s="44">
        <v>7475</v>
      </c>
      <c r="H140" s="44">
        <f t="shared" si="22"/>
        <v>221648700</v>
      </c>
      <c r="I140" s="44">
        <v>4142</v>
      </c>
      <c r="J140" s="44">
        <f t="shared" si="23"/>
        <v>122818584</v>
      </c>
      <c r="K140" s="44">
        <v>1368</v>
      </c>
      <c r="L140" s="44">
        <f t="shared" si="24"/>
        <v>40563936</v>
      </c>
      <c r="M140" s="58">
        <f t="shared" si="25"/>
        <v>12985</v>
      </c>
      <c r="N140" s="59">
        <f t="shared" si="25"/>
        <v>385031220</v>
      </c>
      <c r="O140" s="60">
        <v>29652</v>
      </c>
      <c r="P140" s="61">
        <f>O140</f>
        <v>29652</v>
      </c>
      <c r="Q140" s="44" t="e">
        <f>TRUNC(#REF!*P140,0)</f>
        <v>#REF!</v>
      </c>
      <c r="R140" s="52"/>
    </row>
    <row r="141" spans="3:18" ht="20.100000000000001" hidden="1" customHeight="1">
      <c r="C141" s="26" t="s">
        <v>201</v>
      </c>
      <c r="D141" s="5" t="s">
        <v>0</v>
      </c>
      <c r="E141" s="6" t="s">
        <v>22</v>
      </c>
      <c r="F141" s="60">
        <v>0</v>
      </c>
      <c r="G141" s="44">
        <v>0</v>
      </c>
      <c r="H141" s="44">
        <f t="shared" si="22"/>
        <v>0</v>
      </c>
      <c r="I141" s="44">
        <v>0</v>
      </c>
      <c r="J141" s="44">
        <f t="shared" si="23"/>
        <v>0</v>
      </c>
      <c r="K141" s="44">
        <v>0</v>
      </c>
      <c r="L141" s="44">
        <f t="shared" si="24"/>
        <v>0</v>
      </c>
      <c r="M141" s="58">
        <f t="shared" si="25"/>
        <v>0</v>
      </c>
      <c r="N141" s="59">
        <f t="shared" si="25"/>
        <v>0</v>
      </c>
      <c r="O141" s="60">
        <v>0</v>
      </c>
      <c r="P141" s="61">
        <f>O141</f>
        <v>0</v>
      </c>
      <c r="Q141" s="44" t="e">
        <f>TRUNC(#REF!*P141,0)</f>
        <v>#REF!</v>
      </c>
      <c r="R141" s="52"/>
    </row>
    <row r="142" spans="3:18" ht="20.100000000000001" hidden="1" customHeight="1">
      <c r="C142" s="26" t="s">
        <v>202</v>
      </c>
      <c r="D142" s="5" t="s">
        <v>203</v>
      </c>
      <c r="E142" s="10" t="s">
        <v>3189</v>
      </c>
      <c r="F142" s="60">
        <v>16758</v>
      </c>
      <c r="G142" s="44">
        <v>9044</v>
      </c>
      <c r="H142" s="44">
        <f t="shared" si="22"/>
        <v>151559352</v>
      </c>
      <c r="I142" s="44">
        <v>7899</v>
      </c>
      <c r="J142" s="44">
        <f t="shared" si="23"/>
        <v>132371442</v>
      </c>
      <c r="K142" s="44">
        <v>1060</v>
      </c>
      <c r="L142" s="44">
        <f t="shared" si="24"/>
        <v>17763480</v>
      </c>
      <c r="M142" s="58">
        <f t="shared" si="25"/>
        <v>18003</v>
      </c>
      <c r="N142" s="59">
        <f t="shared" si="25"/>
        <v>301694274</v>
      </c>
      <c r="O142" s="60">
        <v>16758</v>
      </c>
      <c r="P142" s="61">
        <f>O142</f>
        <v>16758</v>
      </c>
      <c r="Q142" s="44" t="e">
        <f>TRUNC(#REF!*P142,0)</f>
        <v>#REF!</v>
      </c>
      <c r="R142" s="52"/>
    </row>
    <row r="143" spans="3:18" ht="20.100000000000001" hidden="1" customHeight="1">
      <c r="C143" s="26" t="s">
        <v>2177</v>
      </c>
      <c r="D143" s="5" t="s">
        <v>2176</v>
      </c>
      <c r="E143" s="10" t="s">
        <v>3189</v>
      </c>
      <c r="F143" s="60">
        <v>18022</v>
      </c>
      <c r="G143" s="44">
        <v>14004</v>
      </c>
      <c r="H143" s="44">
        <f t="shared" si="22"/>
        <v>252380088</v>
      </c>
      <c r="I143" s="44">
        <v>9609</v>
      </c>
      <c r="J143" s="44">
        <f t="shared" si="23"/>
        <v>173173398</v>
      </c>
      <c r="K143" s="44">
        <v>2358</v>
      </c>
      <c r="L143" s="44">
        <f t="shared" si="24"/>
        <v>42495876</v>
      </c>
      <c r="M143" s="58">
        <f t="shared" si="25"/>
        <v>25971</v>
      </c>
      <c r="N143" s="59">
        <f t="shared" si="25"/>
        <v>468049362</v>
      </c>
      <c r="O143" s="60">
        <v>17585</v>
      </c>
      <c r="P143" s="61">
        <f>O143</f>
        <v>17585</v>
      </c>
      <c r="Q143" s="44" t="e">
        <f>TRUNC(#REF!*P143,0)</f>
        <v>#REF!</v>
      </c>
      <c r="R143" s="52"/>
    </row>
    <row r="144" spans="3:18" ht="20.100000000000001" hidden="1" customHeight="1">
      <c r="C144" s="26" t="s">
        <v>204</v>
      </c>
      <c r="D144" s="5" t="s">
        <v>0</v>
      </c>
      <c r="E144" s="6" t="s">
        <v>22</v>
      </c>
      <c r="F144" s="60">
        <v>0</v>
      </c>
      <c r="G144" s="44">
        <v>0</v>
      </c>
      <c r="H144" s="44">
        <f t="shared" si="22"/>
        <v>0</v>
      </c>
      <c r="I144" s="44">
        <v>0</v>
      </c>
      <c r="J144" s="44">
        <f t="shared" si="23"/>
        <v>0</v>
      </c>
      <c r="K144" s="44">
        <v>0</v>
      </c>
      <c r="L144" s="44">
        <f t="shared" si="24"/>
        <v>0</v>
      </c>
      <c r="M144" s="58">
        <f t="shared" si="25"/>
        <v>0</v>
      </c>
      <c r="N144" s="59">
        <f t="shared" si="25"/>
        <v>0</v>
      </c>
      <c r="O144" s="60">
        <v>0</v>
      </c>
      <c r="P144" s="61">
        <f>O144</f>
        <v>0</v>
      </c>
      <c r="Q144" s="44" t="e">
        <f>TRUNC(#REF!*P144,0)</f>
        <v>#REF!</v>
      </c>
      <c r="R144" s="52"/>
    </row>
    <row r="145" spans="3:18" ht="20.100000000000001" hidden="1" customHeight="1">
      <c r="C145" s="26" t="s">
        <v>205</v>
      </c>
      <c r="D145" s="5" t="s">
        <v>206</v>
      </c>
      <c r="E145" s="10" t="s">
        <v>3189</v>
      </c>
      <c r="F145" s="60">
        <v>3189</v>
      </c>
      <c r="G145" s="44">
        <v>17208</v>
      </c>
      <c r="H145" s="44">
        <f t="shared" si="22"/>
        <v>54876312</v>
      </c>
      <c r="I145" s="44">
        <v>18051</v>
      </c>
      <c r="J145" s="44">
        <f t="shared" si="23"/>
        <v>57564639</v>
      </c>
      <c r="K145" s="44">
        <v>3981</v>
      </c>
      <c r="L145" s="44">
        <f t="shared" si="24"/>
        <v>12695409</v>
      </c>
      <c r="M145" s="58">
        <f t="shared" si="25"/>
        <v>39240</v>
      </c>
      <c r="N145" s="59">
        <f t="shared" si="25"/>
        <v>125136360</v>
      </c>
      <c r="O145" s="60">
        <v>3626</v>
      </c>
      <c r="P145" s="61">
        <f>O145</f>
        <v>3626</v>
      </c>
      <c r="Q145" s="44" t="e">
        <f>TRUNC(#REF!*P145,0)</f>
        <v>#REF!</v>
      </c>
      <c r="R145" s="52"/>
    </row>
    <row r="146" spans="3:18" ht="20.100000000000001" hidden="1" customHeight="1">
      <c r="C146" s="26" t="s">
        <v>207</v>
      </c>
      <c r="D146" s="5" t="s">
        <v>0</v>
      </c>
      <c r="E146" s="10" t="s">
        <v>3207</v>
      </c>
      <c r="F146" s="60">
        <v>10107</v>
      </c>
      <c r="G146" s="44">
        <v>8221</v>
      </c>
      <c r="H146" s="44">
        <f t="shared" si="22"/>
        <v>83089647</v>
      </c>
      <c r="I146" s="44">
        <v>4932</v>
      </c>
      <c r="J146" s="44">
        <f t="shared" si="23"/>
        <v>49847724</v>
      </c>
      <c r="K146" s="44">
        <v>0</v>
      </c>
      <c r="L146" s="44">
        <f t="shared" si="24"/>
        <v>0</v>
      </c>
      <c r="M146" s="58">
        <f t="shared" si="25"/>
        <v>13153</v>
      </c>
      <c r="N146" s="59">
        <f t="shared" si="25"/>
        <v>132937371</v>
      </c>
      <c r="O146" s="60">
        <v>10107</v>
      </c>
      <c r="P146" s="61">
        <f>O146</f>
        <v>10107</v>
      </c>
      <c r="Q146" s="44" t="e">
        <f>TRUNC(#REF!*P146,0)</f>
        <v>#REF!</v>
      </c>
      <c r="R146" s="52"/>
    </row>
    <row r="147" spans="3:18" ht="20.100000000000001" hidden="1" customHeight="1">
      <c r="C147" s="26" t="s">
        <v>208</v>
      </c>
      <c r="D147" s="5" t="s">
        <v>0</v>
      </c>
      <c r="E147" s="6" t="s">
        <v>22</v>
      </c>
      <c r="F147" s="60">
        <v>0</v>
      </c>
      <c r="G147" s="44">
        <v>0</v>
      </c>
      <c r="H147" s="44">
        <f t="shared" si="22"/>
        <v>0</v>
      </c>
      <c r="I147" s="44">
        <v>0</v>
      </c>
      <c r="J147" s="44">
        <f t="shared" si="23"/>
        <v>0</v>
      </c>
      <c r="K147" s="44">
        <v>0</v>
      </c>
      <c r="L147" s="44">
        <f t="shared" si="24"/>
        <v>0</v>
      </c>
      <c r="M147" s="58">
        <f t="shared" si="25"/>
        <v>0</v>
      </c>
      <c r="N147" s="59">
        <f t="shared" si="25"/>
        <v>0</v>
      </c>
      <c r="O147" s="60">
        <v>0</v>
      </c>
      <c r="P147" s="61">
        <f>O147</f>
        <v>0</v>
      </c>
      <c r="Q147" s="44" t="e">
        <f>TRUNC(#REF!*P147,0)</f>
        <v>#REF!</v>
      </c>
      <c r="R147" s="52"/>
    </row>
    <row r="148" spans="3:18" ht="20.100000000000001" hidden="1" customHeight="1">
      <c r="C148" s="26" t="s">
        <v>209</v>
      </c>
      <c r="D148" s="5" t="s">
        <v>43</v>
      </c>
      <c r="E148" s="10" t="s">
        <v>3189</v>
      </c>
      <c r="F148" s="60">
        <v>84295</v>
      </c>
      <c r="G148" s="44">
        <v>631</v>
      </c>
      <c r="H148" s="44">
        <f t="shared" si="22"/>
        <v>53190145</v>
      </c>
      <c r="I148" s="44">
        <v>563</v>
      </c>
      <c r="J148" s="44">
        <f t="shared" si="23"/>
        <v>47458085</v>
      </c>
      <c r="K148" s="44">
        <v>37</v>
      </c>
      <c r="L148" s="44">
        <f t="shared" si="24"/>
        <v>3118915</v>
      </c>
      <c r="M148" s="58">
        <f t="shared" si="25"/>
        <v>1231</v>
      </c>
      <c r="N148" s="59">
        <f t="shared" si="25"/>
        <v>103767145</v>
      </c>
      <c r="O148" s="60">
        <v>84295</v>
      </c>
      <c r="P148" s="61">
        <f>O148</f>
        <v>84295</v>
      </c>
      <c r="Q148" s="44" t="e">
        <f>TRUNC(#REF!*P148,0)</f>
        <v>#REF!</v>
      </c>
      <c r="R148" s="52"/>
    </row>
    <row r="149" spans="3:18" ht="20.100000000000001" hidden="1" customHeight="1">
      <c r="C149" s="26" t="s">
        <v>210</v>
      </c>
      <c r="D149" s="5" t="s">
        <v>0</v>
      </c>
      <c r="E149" s="6" t="s">
        <v>22</v>
      </c>
      <c r="F149" s="60">
        <v>0</v>
      </c>
      <c r="G149" s="44">
        <v>0</v>
      </c>
      <c r="H149" s="44">
        <f t="shared" si="22"/>
        <v>0</v>
      </c>
      <c r="I149" s="44">
        <v>0</v>
      </c>
      <c r="J149" s="44">
        <f t="shared" si="23"/>
        <v>0</v>
      </c>
      <c r="K149" s="44">
        <v>0</v>
      </c>
      <c r="L149" s="44">
        <f t="shared" si="24"/>
        <v>0</v>
      </c>
      <c r="M149" s="58">
        <f t="shared" si="25"/>
        <v>0</v>
      </c>
      <c r="N149" s="59">
        <f t="shared" si="25"/>
        <v>0</v>
      </c>
      <c r="O149" s="60">
        <v>0</v>
      </c>
      <c r="P149" s="61">
        <f>O149</f>
        <v>0</v>
      </c>
      <c r="Q149" s="44" t="e">
        <f>TRUNC(#REF!*P149,0)</f>
        <v>#REF!</v>
      </c>
      <c r="R149" s="52"/>
    </row>
    <row r="150" spans="3:18" ht="20.100000000000001" hidden="1" customHeight="1">
      <c r="C150" s="26" t="s">
        <v>211</v>
      </c>
      <c r="D150" s="5" t="s">
        <v>44</v>
      </c>
      <c r="E150" s="6" t="s">
        <v>3199</v>
      </c>
      <c r="F150" s="60">
        <v>2</v>
      </c>
      <c r="G150" s="44">
        <v>40000</v>
      </c>
      <c r="H150" s="44">
        <f t="shared" si="22"/>
        <v>80000</v>
      </c>
      <c r="I150" s="44">
        <v>4155835</v>
      </c>
      <c r="J150" s="44">
        <f t="shared" si="23"/>
        <v>8311670</v>
      </c>
      <c r="K150" s="44">
        <v>0</v>
      </c>
      <c r="L150" s="44">
        <f t="shared" si="24"/>
        <v>0</v>
      </c>
      <c r="M150" s="58">
        <f t="shared" si="25"/>
        <v>4195835</v>
      </c>
      <c r="N150" s="59">
        <f t="shared" si="25"/>
        <v>8391670</v>
      </c>
      <c r="O150" s="60">
        <v>2</v>
      </c>
      <c r="P150" s="61">
        <f>O150</f>
        <v>2</v>
      </c>
      <c r="Q150" s="44" t="e">
        <f>TRUNC(#REF!*P150,0)</f>
        <v>#REF!</v>
      </c>
      <c r="R150" s="52"/>
    </row>
    <row r="151" spans="3:18" ht="20.100000000000001" hidden="1" customHeight="1">
      <c r="C151" s="26" t="s">
        <v>212</v>
      </c>
      <c r="D151" s="5" t="s">
        <v>45</v>
      </c>
      <c r="E151" s="6" t="s">
        <v>3199</v>
      </c>
      <c r="F151" s="60">
        <v>17</v>
      </c>
      <c r="G151" s="44">
        <v>40000</v>
      </c>
      <c r="H151" s="44">
        <f t="shared" si="22"/>
        <v>680000</v>
      </c>
      <c r="I151" s="44">
        <v>5389693</v>
      </c>
      <c r="J151" s="44">
        <f t="shared" si="23"/>
        <v>91624781</v>
      </c>
      <c r="K151" s="44">
        <v>0</v>
      </c>
      <c r="L151" s="44">
        <f t="shared" si="24"/>
        <v>0</v>
      </c>
      <c r="M151" s="58">
        <f t="shared" si="25"/>
        <v>5429693</v>
      </c>
      <c r="N151" s="59">
        <f t="shared" si="25"/>
        <v>92304781</v>
      </c>
      <c r="O151" s="60">
        <v>17</v>
      </c>
      <c r="P151" s="61">
        <f>O151</f>
        <v>17</v>
      </c>
      <c r="Q151" s="44" t="e">
        <f>TRUNC(#REF!*P151,0)</f>
        <v>#REF!</v>
      </c>
      <c r="R151" s="52"/>
    </row>
    <row r="152" spans="3:18" ht="20.100000000000001" hidden="1" customHeight="1">
      <c r="C152" s="26" t="s">
        <v>213</v>
      </c>
      <c r="D152" s="5" t="s">
        <v>46</v>
      </c>
      <c r="E152" s="6" t="s">
        <v>3199</v>
      </c>
      <c r="F152" s="60">
        <v>13</v>
      </c>
      <c r="G152" s="44">
        <v>40000</v>
      </c>
      <c r="H152" s="44">
        <f t="shared" si="22"/>
        <v>520000</v>
      </c>
      <c r="I152" s="44">
        <v>6563536</v>
      </c>
      <c r="J152" s="44">
        <f t="shared" si="23"/>
        <v>85325968</v>
      </c>
      <c r="K152" s="44">
        <v>0</v>
      </c>
      <c r="L152" s="44">
        <f t="shared" si="24"/>
        <v>0</v>
      </c>
      <c r="M152" s="58">
        <f t="shared" si="25"/>
        <v>6603536</v>
      </c>
      <c r="N152" s="59">
        <f t="shared" si="25"/>
        <v>85845968</v>
      </c>
      <c r="O152" s="60">
        <v>13</v>
      </c>
      <c r="P152" s="61">
        <f>O152</f>
        <v>13</v>
      </c>
      <c r="Q152" s="44" t="e">
        <f>TRUNC(#REF!*P152,0)</f>
        <v>#REF!</v>
      </c>
      <c r="R152" s="52"/>
    </row>
    <row r="153" spans="3:18" ht="20.100000000000001" hidden="1" customHeight="1">
      <c r="C153" s="26" t="s">
        <v>3099</v>
      </c>
      <c r="D153" s="5" t="s">
        <v>0</v>
      </c>
      <c r="E153" s="6" t="s">
        <v>22</v>
      </c>
      <c r="F153" s="60">
        <v>0</v>
      </c>
      <c r="G153" s="44">
        <v>0</v>
      </c>
      <c r="H153" s="44">
        <f t="shared" ref="H153:H155" si="26">TRUNC(F153*G153,0)</f>
        <v>0</v>
      </c>
      <c r="I153" s="44">
        <v>0</v>
      </c>
      <c r="J153" s="44">
        <f t="shared" ref="J153:J155" si="27">TRUNC(F153*I153,0)</f>
        <v>0</v>
      </c>
      <c r="K153" s="44">
        <v>0</v>
      </c>
      <c r="L153" s="44">
        <f t="shared" ref="L153:L155" si="28">TRUNC(F153*K153,0)</f>
        <v>0</v>
      </c>
      <c r="M153" s="58">
        <f t="shared" ref="M153:M155" si="29">G153+I153+K153</f>
        <v>0</v>
      </c>
      <c r="N153" s="59">
        <f t="shared" ref="N153:N155" si="30">H153+J153+L153</f>
        <v>0</v>
      </c>
      <c r="O153" s="60">
        <v>0</v>
      </c>
      <c r="P153" s="61">
        <f>O153</f>
        <v>0</v>
      </c>
      <c r="Q153" s="44" t="e">
        <f>TRUNC(#REF!*P153,0)</f>
        <v>#REF!</v>
      </c>
      <c r="R153" s="52"/>
    </row>
    <row r="154" spans="3:18" ht="20.100000000000001" hidden="1" customHeight="1">
      <c r="C154" s="26" t="s">
        <v>3100</v>
      </c>
      <c r="D154" s="5" t="s">
        <v>3103</v>
      </c>
      <c r="E154" s="10" t="s">
        <v>3189</v>
      </c>
      <c r="F154" s="60">
        <v>0</v>
      </c>
      <c r="G154" s="44">
        <v>0</v>
      </c>
      <c r="H154" s="44">
        <f t="shared" ref="H154" si="31">TRUNC(F154*G154,0)</f>
        <v>0</v>
      </c>
      <c r="I154" s="44">
        <v>0</v>
      </c>
      <c r="J154" s="44">
        <f t="shared" ref="J154" si="32">TRUNC(F154*I154,0)</f>
        <v>0</v>
      </c>
      <c r="K154" s="44">
        <v>0</v>
      </c>
      <c r="L154" s="44">
        <f t="shared" ref="L154" si="33">TRUNC(F154*K154,0)</f>
        <v>0</v>
      </c>
      <c r="M154" s="58">
        <f t="shared" ref="M154" si="34">G154+I154+K154</f>
        <v>0</v>
      </c>
      <c r="N154" s="59">
        <f t="shared" ref="N154" si="35">H154+J154+L154</f>
        <v>0</v>
      </c>
      <c r="O154" s="60">
        <v>127</v>
      </c>
      <c r="P154" s="61">
        <f>O154</f>
        <v>127</v>
      </c>
      <c r="Q154" s="44" t="e">
        <f>TRUNC(#REF!*P154,0)</f>
        <v>#REF!</v>
      </c>
      <c r="R154" s="52"/>
    </row>
    <row r="155" spans="3:18" ht="20.100000000000001" hidden="1" customHeight="1">
      <c r="C155" s="26" t="s">
        <v>3101</v>
      </c>
      <c r="D155" s="5" t="s">
        <v>3102</v>
      </c>
      <c r="E155" s="10" t="s">
        <v>3198</v>
      </c>
      <c r="F155" s="60">
        <v>0</v>
      </c>
      <c r="G155" s="44">
        <v>0</v>
      </c>
      <c r="H155" s="44">
        <f t="shared" si="26"/>
        <v>0</v>
      </c>
      <c r="I155" s="44">
        <v>0</v>
      </c>
      <c r="J155" s="44">
        <f t="shared" si="27"/>
        <v>0</v>
      </c>
      <c r="K155" s="44">
        <v>0</v>
      </c>
      <c r="L155" s="44">
        <f t="shared" si="28"/>
        <v>0</v>
      </c>
      <c r="M155" s="58">
        <f t="shared" si="29"/>
        <v>0</v>
      </c>
      <c r="N155" s="59">
        <f t="shared" si="30"/>
        <v>0</v>
      </c>
      <c r="O155" s="60">
        <v>122</v>
      </c>
      <c r="P155" s="61">
        <f>O155</f>
        <v>122</v>
      </c>
      <c r="Q155" s="44" t="e">
        <f>TRUNC(#REF!*P155,0)</f>
        <v>#REF!</v>
      </c>
      <c r="R155" s="52"/>
    </row>
    <row r="156" spans="3:18" ht="20.100000000000001" hidden="1" customHeight="1">
      <c r="C156" s="26" t="s">
        <v>3104</v>
      </c>
      <c r="D156" s="5" t="s">
        <v>3105</v>
      </c>
      <c r="E156" s="10" t="s">
        <v>3218</v>
      </c>
      <c r="F156" s="60">
        <v>0</v>
      </c>
      <c r="G156" s="44">
        <v>0</v>
      </c>
      <c r="H156" s="44">
        <f t="shared" ref="H156" si="36">TRUNC(F156*G156,0)</f>
        <v>0</v>
      </c>
      <c r="I156" s="44">
        <v>0</v>
      </c>
      <c r="J156" s="44">
        <f t="shared" ref="J156" si="37">TRUNC(F156*I156,0)</f>
        <v>0</v>
      </c>
      <c r="K156" s="44">
        <v>0</v>
      </c>
      <c r="L156" s="44">
        <f t="shared" ref="L156" si="38">TRUNC(F156*K156,0)</f>
        <v>0</v>
      </c>
      <c r="M156" s="58">
        <f t="shared" ref="M156" si="39">G156+I156+K156</f>
        <v>0</v>
      </c>
      <c r="N156" s="59">
        <f t="shared" ref="N156" si="40">H156+J156+L156</f>
        <v>0</v>
      </c>
      <c r="O156" s="60">
        <v>208</v>
      </c>
      <c r="P156" s="61">
        <f>O156</f>
        <v>208</v>
      </c>
      <c r="Q156" s="44" t="e">
        <f>TRUNC(#REF!*P156,0)</f>
        <v>#REF!</v>
      </c>
      <c r="R156" s="52"/>
    </row>
    <row r="157" spans="3:18" ht="20.100000000000001" hidden="1" customHeight="1">
      <c r="C157" s="26" t="s">
        <v>214</v>
      </c>
      <c r="D157" s="5" t="s">
        <v>0</v>
      </c>
      <c r="E157" s="6" t="s">
        <v>22</v>
      </c>
      <c r="F157" s="60">
        <v>0</v>
      </c>
      <c r="G157" s="44">
        <v>0</v>
      </c>
      <c r="H157" s="44">
        <f t="shared" si="22"/>
        <v>0</v>
      </c>
      <c r="I157" s="44">
        <v>0</v>
      </c>
      <c r="J157" s="44">
        <f t="shared" si="23"/>
        <v>0</v>
      </c>
      <c r="K157" s="44">
        <v>0</v>
      </c>
      <c r="L157" s="44">
        <f t="shared" si="24"/>
        <v>0</v>
      </c>
      <c r="M157" s="58">
        <f t="shared" si="25"/>
        <v>0</v>
      </c>
      <c r="N157" s="59">
        <f t="shared" si="25"/>
        <v>0</v>
      </c>
      <c r="O157" s="60">
        <v>0</v>
      </c>
      <c r="P157" s="61">
        <f>O157</f>
        <v>0</v>
      </c>
      <c r="Q157" s="44" t="e">
        <f>TRUNC(#REF!*P157,0)</f>
        <v>#REF!</v>
      </c>
      <c r="R157" s="52"/>
    </row>
    <row r="158" spans="3:18" ht="20.100000000000001" hidden="1" customHeight="1">
      <c r="C158" s="26" t="s">
        <v>215</v>
      </c>
      <c r="D158" s="5" t="s">
        <v>0</v>
      </c>
      <c r="E158" s="10" t="s">
        <v>3189</v>
      </c>
      <c r="F158" s="60">
        <v>33990</v>
      </c>
      <c r="G158" s="44">
        <v>488</v>
      </c>
      <c r="H158" s="44">
        <f t="shared" si="22"/>
        <v>16587120</v>
      </c>
      <c r="I158" s="44">
        <v>1816</v>
      </c>
      <c r="J158" s="44">
        <f t="shared" si="23"/>
        <v>61725840</v>
      </c>
      <c r="K158" s="44">
        <v>447</v>
      </c>
      <c r="L158" s="44">
        <f t="shared" si="24"/>
        <v>15193530</v>
      </c>
      <c r="M158" s="58">
        <f t="shared" si="25"/>
        <v>2751</v>
      </c>
      <c r="N158" s="59">
        <f t="shared" si="25"/>
        <v>93506490</v>
      </c>
      <c r="O158" s="60">
        <v>33990</v>
      </c>
      <c r="P158" s="61">
        <f>O158</f>
        <v>33990</v>
      </c>
      <c r="Q158" s="44" t="e">
        <f>TRUNC(#REF!*P158,0)</f>
        <v>#REF!</v>
      </c>
      <c r="R158" s="52"/>
    </row>
    <row r="159" spans="3:18" ht="20.100000000000001" hidden="1" customHeight="1">
      <c r="C159" s="26" t="s">
        <v>216</v>
      </c>
      <c r="D159" s="5" t="s">
        <v>0</v>
      </c>
      <c r="E159" s="10" t="s">
        <v>3189</v>
      </c>
      <c r="F159" s="60">
        <v>0</v>
      </c>
      <c r="G159" s="44">
        <v>0</v>
      </c>
      <c r="H159" s="44">
        <f t="shared" si="22"/>
        <v>0</v>
      </c>
      <c r="I159" s="44">
        <v>0</v>
      </c>
      <c r="J159" s="44">
        <f t="shared" si="23"/>
        <v>0</v>
      </c>
      <c r="K159" s="44">
        <v>0</v>
      </c>
      <c r="L159" s="44">
        <f t="shared" si="24"/>
        <v>0</v>
      </c>
      <c r="M159" s="58">
        <f t="shared" si="25"/>
        <v>0</v>
      </c>
      <c r="N159" s="59">
        <f t="shared" si="25"/>
        <v>0</v>
      </c>
      <c r="O159" s="60">
        <v>0</v>
      </c>
      <c r="P159" s="61">
        <f>O159</f>
        <v>0</v>
      </c>
      <c r="Q159" s="44" t="e">
        <f>TRUNC(#REF!*P159,0)</f>
        <v>#REF!</v>
      </c>
      <c r="R159" s="52"/>
    </row>
    <row r="160" spans="3:18" ht="20.100000000000001" hidden="1" customHeight="1">
      <c r="C160" s="26" t="s">
        <v>217</v>
      </c>
      <c r="D160" s="5" t="s">
        <v>218</v>
      </c>
      <c r="E160" s="10" t="s">
        <v>3189</v>
      </c>
      <c r="F160" s="60">
        <v>11930</v>
      </c>
      <c r="G160" s="44">
        <v>568</v>
      </c>
      <c r="H160" s="44">
        <f t="shared" si="22"/>
        <v>6776240</v>
      </c>
      <c r="I160" s="44">
        <v>5700</v>
      </c>
      <c r="J160" s="44">
        <f t="shared" si="23"/>
        <v>68001000</v>
      </c>
      <c r="K160" s="44">
        <v>136</v>
      </c>
      <c r="L160" s="44">
        <f t="shared" si="24"/>
        <v>1622480</v>
      </c>
      <c r="M160" s="58">
        <f t="shared" si="25"/>
        <v>6404</v>
      </c>
      <c r="N160" s="59">
        <f t="shared" si="25"/>
        <v>76399720</v>
      </c>
      <c r="O160" s="60">
        <v>11930</v>
      </c>
      <c r="P160" s="61">
        <f>O160</f>
        <v>11930</v>
      </c>
      <c r="Q160" s="44" t="e">
        <f>TRUNC(#REF!*P160,0)</f>
        <v>#REF!</v>
      </c>
      <c r="R160" s="52"/>
    </row>
    <row r="161" spans="3:18" ht="20.100000000000001" hidden="1" customHeight="1">
      <c r="C161" s="26" t="s">
        <v>219</v>
      </c>
      <c r="D161" s="5" t="s">
        <v>0</v>
      </c>
      <c r="E161" s="6" t="s">
        <v>22</v>
      </c>
      <c r="F161" s="60">
        <v>0</v>
      </c>
      <c r="G161" s="44">
        <v>0</v>
      </c>
      <c r="H161" s="44">
        <f t="shared" si="22"/>
        <v>0</v>
      </c>
      <c r="I161" s="44">
        <v>0</v>
      </c>
      <c r="J161" s="44">
        <f t="shared" si="23"/>
        <v>0</v>
      </c>
      <c r="K161" s="44">
        <v>0</v>
      </c>
      <c r="L161" s="44">
        <f t="shared" si="24"/>
        <v>0</v>
      </c>
      <c r="M161" s="58">
        <f t="shared" si="25"/>
        <v>0</v>
      </c>
      <c r="N161" s="59">
        <f t="shared" si="25"/>
        <v>0</v>
      </c>
      <c r="O161" s="60">
        <v>0</v>
      </c>
      <c r="P161" s="61">
        <f>O161</f>
        <v>0</v>
      </c>
      <c r="Q161" s="44" t="e">
        <f>TRUNC(#REF!*P161,0)</f>
        <v>#REF!</v>
      </c>
      <c r="R161" s="52"/>
    </row>
    <row r="162" spans="3:18" ht="20.100000000000001" hidden="1" customHeight="1">
      <c r="C162" s="26" t="s">
        <v>220</v>
      </c>
      <c r="D162" s="5" t="s">
        <v>0</v>
      </c>
      <c r="E162" s="10" t="s">
        <v>3189</v>
      </c>
      <c r="F162" s="60">
        <v>230268</v>
      </c>
      <c r="G162" s="44">
        <v>320</v>
      </c>
      <c r="H162" s="44">
        <f t="shared" si="22"/>
        <v>73685760</v>
      </c>
      <c r="I162" s="44">
        <v>64</v>
      </c>
      <c r="J162" s="44">
        <f t="shared" si="23"/>
        <v>14737152</v>
      </c>
      <c r="K162" s="44">
        <v>0</v>
      </c>
      <c r="L162" s="44">
        <f t="shared" si="24"/>
        <v>0</v>
      </c>
      <c r="M162" s="58">
        <f t="shared" si="25"/>
        <v>384</v>
      </c>
      <c r="N162" s="59">
        <f t="shared" si="25"/>
        <v>88422912</v>
      </c>
      <c r="O162" s="60">
        <v>230268</v>
      </c>
      <c r="P162" s="61">
        <f>O162</f>
        <v>230268</v>
      </c>
      <c r="Q162" s="44" t="e">
        <f>TRUNC(#REF!*P162,0)</f>
        <v>#REF!</v>
      </c>
      <c r="R162" s="52"/>
    </row>
    <row r="163" spans="3:18" ht="20.100000000000001" hidden="1" customHeight="1">
      <c r="C163" s="26" t="s">
        <v>221</v>
      </c>
      <c r="D163" s="5" t="s">
        <v>0</v>
      </c>
      <c r="E163" s="10" t="s">
        <v>3189</v>
      </c>
      <c r="F163" s="60">
        <v>90747</v>
      </c>
      <c r="G163" s="44">
        <v>612</v>
      </c>
      <c r="H163" s="44">
        <f t="shared" si="22"/>
        <v>55537164</v>
      </c>
      <c r="I163" s="44">
        <v>83</v>
      </c>
      <c r="J163" s="44">
        <f t="shared" si="23"/>
        <v>7532001</v>
      </c>
      <c r="K163" s="44">
        <v>0</v>
      </c>
      <c r="L163" s="44">
        <f t="shared" si="24"/>
        <v>0</v>
      </c>
      <c r="M163" s="58">
        <f t="shared" si="25"/>
        <v>695</v>
      </c>
      <c r="N163" s="59">
        <f t="shared" si="25"/>
        <v>63069165</v>
      </c>
      <c r="O163" s="60">
        <v>90747</v>
      </c>
      <c r="P163" s="61">
        <f>O163</f>
        <v>90747</v>
      </c>
      <c r="Q163" s="44" t="e">
        <f>TRUNC(#REF!*P163,0)</f>
        <v>#REF!</v>
      </c>
      <c r="R163" s="52"/>
    </row>
    <row r="164" spans="3:18" ht="20.100000000000001" hidden="1" customHeight="1">
      <c r="C164" s="26" t="s">
        <v>222</v>
      </c>
      <c r="D164" s="5" t="s">
        <v>0</v>
      </c>
      <c r="E164" s="10" t="s">
        <v>3207</v>
      </c>
      <c r="F164" s="60">
        <v>4419</v>
      </c>
      <c r="G164" s="44">
        <v>697</v>
      </c>
      <c r="H164" s="44">
        <f t="shared" si="22"/>
        <v>3080043</v>
      </c>
      <c r="I164" s="44">
        <v>68</v>
      </c>
      <c r="J164" s="44">
        <f t="shared" si="23"/>
        <v>300492</v>
      </c>
      <c r="K164" s="44">
        <v>0</v>
      </c>
      <c r="L164" s="44">
        <f t="shared" si="24"/>
        <v>0</v>
      </c>
      <c r="M164" s="58">
        <f t="shared" si="25"/>
        <v>765</v>
      </c>
      <c r="N164" s="59">
        <f t="shared" si="25"/>
        <v>3380535</v>
      </c>
      <c r="O164" s="60">
        <v>4419</v>
      </c>
      <c r="P164" s="61">
        <f>O164</f>
        <v>4419</v>
      </c>
      <c r="Q164" s="44" t="e">
        <f>TRUNC(#REF!*P164,0)</f>
        <v>#REF!</v>
      </c>
      <c r="R164" s="52"/>
    </row>
    <row r="165" spans="3:18" ht="20.100000000000001" hidden="1" customHeight="1">
      <c r="C165" s="26" t="s">
        <v>223</v>
      </c>
      <c r="D165" s="5" t="s">
        <v>0</v>
      </c>
      <c r="E165" s="10" t="s">
        <v>3207</v>
      </c>
      <c r="F165" s="60">
        <v>13948</v>
      </c>
      <c r="G165" s="44">
        <v>63</v>
      </c>
      <c r="H165" s="44">
        <f t="shared" si="22"/>
        <v>878724</v>
      </c>
      <c r="I165" s="44">
        <v>36</v>
      </c>
      <c r="J165" s="44">
        <f t="shared" si="23"/>
        <v>502128</v>
      </c>
      <c r="K165" s="44">
        <v>29</v>
      </c>
      <c r="L165" s="44">
        <f t="shared" si="24"/>
        <v>404492</v>
      </c>
      <c r="M165" s="58">
        <f t="shared" si="25"/>
        <v>128</v>
      </c>
      <c r="N165" s="59">
        <f t="shared" si="25"/>
        <v>1785344</v>
      </c>
      <c r="O165" s="60">
        <v>13948</v>
      </c>
      <c r="P165" s="61">
        <f>O165</f>
        <v>13948</v>
      </c>
      <c r="Q165" s="44" t="e">
        <f>TRUNC(#REF!*P165,0)</f>
        <v>#REF!</v>
      </c>
      <c r="R165" s="52"/>
    </row>
    <row r="166" spans="3:18" ht="20.100000000000001" hidden="1" customHeight="1">
      <c r="C166" s="26" t="s">
        <v>224</v>
      </c>
      <c r="D166" s="5" t="s">
        <v>0</v>
      </c>
      <c r="E166" s="6" t="s">
        <v>22</v>
      </c>
      <c r="F166" s="60">
        <v>0</v>
      </c>
      <c r="G166" s="44">
        <v>0</v>
      </c>
      <c r="H166" s="44">
        <f t="shared" si="22"/>
        <v>0</v>
      </c>
      <c r="I166" s="44">
        <v>0</v>
      </c>
      <c r="J166" s="44">
        <f t="shared" si="23"/>
        <v>0</v>
      </c>
      <c r="K166" s="44">
        <v>0</v>
      </c>
      <c r="L166" s="44">
        <f t="shared" si="24"/>
        <v>0</v>
      </c>
      <c r="M166" s="58">
        <f t="shared" si="25"/>
        <v>0</v>
      </c>
      <c r="N166" s="59">
        <f t="shared" si="25"/>
        <v>0</v>
      </c>
      <c r="O166" s="60">
        <v>0</v>
      </c>
      <c r="P166" s="61">
        <f>O166</f>
        <v>0</v>
      </c>
      <c r="Q166" s="44" t="e">
        <f>TRUNC(#REF!*P166,0)</f>
        <v>#REF!</v>
      </c>
      <c r="R166" s="52"/>
    </row>
    <row r="167" spans="3:18" ht="20.100000000000001" hidden="1" customHeight="1">
      <c r="C167" s="26" t="s">
        <v>225</v>
      </c>
      <c r="D167" s="5" t="s">
        <v>226</v>
      </c>
      <c r="E167" s="6" t="s">
        <v>22</v>
      </c>
      <c r="F167" s="60">
        <v>0</v>
      </c>
      <c r="G167" s="44">
        <v>0</v>
      </c>
      <c r="H167" s="44">
        <f t="shared" si="22"/>
        <v>0</v>
      </c>
      <c r="I167" s="44">
        <v>0</v>
      </c>
      <c r="J167" s="44">
        <f t="shared" si="23"/>
        <v>0</v>
      </c>
      <c r="K167" s="44">
        <v>0</v>
      </c>
      <c r="L167" s="44">
        <f t="shared" si="24"/>
        <v>0</v>
      </c>
      <c r="M167" s="58">
        <f t="shared" si="25"/>
        <v>0</v>
      </c>
      <c r="N167" s="59">
        <f t="shared" si="25"/>
        <v>0</v>
      </c>
      <c r="O167" s="60">
        <v>0</v>
      </c>
      <c r="P167" s="61">
        <f>O167</f>
        <v>0</v>
      </c>
      <c r="Q167" s="44" t="e">
        <f>TRUNC(#REF!*P167,0)</f>
        <v>#REF!</v>
      </c>
      <c r="R167" s="52"/>
    </row>
    <row r="168" spans="3:18" ht="20.100000000000001" hidden="1" customHeight="1">
      <c r="C168" s="26" t="s">
        <v>227</v>
      </c>
      <c r="D168" s="5" t="s">
        <v>0</v>
      </c>
      <c r="E168" s="6" t="s">
        <v>3199</v>
      </c>
      <c r="F168" s="60">
        <v>284</v>
      </c>
      <c r="G168" s="44">
        <v>1089</v>
      </c>
      <c r="H168" s="44">
        <f t="shared" si="22"/>
        <v>309276</v>
      </c>
      <c r="I168" s="44">
        <v>20702</v>
      </c>
      <c r="J168" s="44">
        <f t="shared" si="23"/>
        <v>5879368</v>
      </c>
      <c r="K168" s="44">
        <v>0</v>
      </c>
      <c r="L168" s="44">
        <f t="shared" si="24"/>
        <v>0</v>
      </c>
      <c r="M168" s="58">
        <f t="shared" si="25"/>
        <v>21791</v>
      </c>
      <c r="N168" s="59">
        <f t="shared" si="25"/>
        <v>6188644</v>
      </c>
      <c r="O168" s="60">
        <v>284</v>
      </c>
      <c r="P168" s="61">
        <f>O168</f>
        <v>284</v>
      </c>
      <c r="Q168" s="44" t="e">
        <f>TRUNC(#REF!*P168,0)</f>
        <v>#REF!</v>
      </c>
      <c r="R168" s="52"/>
    </row>
    <row r="169" spans="3:18" ht="20.100000000000001" hidden="1" customHeight="1">
      <c r="C169" s="26" t="s">
        <v>228</v>
      </c>
      <c r="D169" s="5" t="s">
        <v>0</v>
      </c>
      <c r="E169" s="6" t="s">
        <v>3199</v>
      </c>
      <c r="F169" s="60">
        <v>1412</v>
      </c>
      <c r="G169" s="44">
        <v>1089</v>
      </c>
      <c r="H169" s="44">
        <f t="shared" si="22"/>
        <v>1537668</v>
      </c>
      <c r="I169" s="44">
        <v>20702</v>
      </c>
      <c r="J169" s="44">
        <f t="shared" si="23"/>
        <v>29231224</v>
      </c>
      <c r="K169" s="44">
        <v>0</v>
      </c>
      <c r="L169" s="44">
        <f t="shared" si="24"/>
        <v>0</v>
      </c>
      <c r="M169" s="58">
        <f t="shared" si="25"/>
        <v>21791</v>
      </c>
      <c r="N169" s="59">
        <f t="shared" si="25"/>
        <v>30768892</v>
      </c>
      <c r="O169" s="60">
        <v>1412</v>
      </c>
      <c r="P169" s="61">
        <f>O169</f>
        <v>1412</v>
      </c>
      <c r="Q169" s="44" t="e">
        <f>TRUNC(#REF!*P169,0)</f>
        <v>#REF!</v>
      </c>
      <c r="R169" s="52"/>
    </row>
    <row r="170" spans="3:18" ht="20.100000000000001" hidden="1" customHeight="1">
      <c r="C170" s="26" t="s">
        <v>229</v>
      </c>
      <c r="D170" s="5" t="s">
        <v>0</v>
      </c>
      <c r="E170" s="6" t="s">
        <v>3199</v>
      </c>
      <c r="F170" s="60">
        <v>266</v>
      </c>
      <c r="G170" s="44">
        <v>1089</v>
      </c>
      <c r="H170" s="44">
        <f t="shared" si="22"/>
        <v>289674</v>
      </c>
      <c r="I170" s="44">
        <v>20702</v>
      </c>
      <c r="J170" s="44">
        <f t="shared" si="23"/>
        <v>5506732</v>
      </c>
      <c r="K170" s="44">
        <v>0</v>
      </c>
      <c r="L170" s="44">
        <f t="shared" si="24"/>
        <v>0</v>
      </c>
      <c r="M170" s="58">
        <f t="shared" si="25"/>
        <v>21791</v>
      </c>
      <c r="N170" s="59">
        <f t="shared" si="25"/>
        <v>5796406</v>
      </c>
      <c r="O170" s="60">
        <v>266</v>
      </c>
      <c r="P170" s="61">
        <f>O170</f>
        <v>266</v>
      </c>
      <c r="Q170" s="44" t="e">
        <f>TRUNC(#REF!*P170,0)</f>
        <v>#REF!</v>
      </c>
      <c r="R170" s="52"/>
    </row>
    <row r="171" spans="3:18" ht="20.100000000000001" hidden="1" customHeight="1">
      <c r="C171" s="26" t="s">
        <v>230</v>
      </c>
      <c r="D171" s="5" t="s">
        <v>231</v>
      </c>
      <c r="E171" s="6" t="s">
        <v>3199</v>
      </c>
      <c r="F171" s="60">
        <v>165</v>
      </c>
      <c r="G171" s="44">
        <v>2151</v>
      </c>
      <c r="H171" s="44">
        <f t="shared" si="22"/>
        <v>354915</v>
      </c>
      <c r="I171" s="44">
        <v>21747</v>
      </c>
      <c r="J171" s="44">
        <f t="shared" si="23"/>
        <v>3588255</v>
      </c>
      <c r="K171" s="44">
        <v>0</v>
      </c>
      <c r="L171" s="44">
        <f t="shared" si="24"/>
        <v>0</v>
      </c>
      <c r="M171" s="58">
        <f t="shared" si="25"/>
        <v>23898</v>
      </c>
      <c r="N171" s="59">
        <f t="shared" si="25"/>
        <v>3943170</v>
      </c>
      <c r="O171" s="60">
        <v>165</v>
      </c>
      <c r="P171" s="61">
        <f>O171</f>
        <v>165</v>
      </c>
      <c r="Q171" s="44" t="e">
        <f>TRUNC(#REF!*P171,0)</f>
        <v>#REF!</v>
      </c>
      <c r="R171" s="52"/>
    </row>
    <row r="172" spans="3:18" ht="20.100000000000001" hidden="1" customHeight="1">
      <c r="C172" s="26" t="s">
        <v>2178</v>
      </c>
      <c r="D172" s="5" t="s">
        <v>0</v>
      </c>
      <c r="E172" s="6" t="s">
        <v>22</v>
      </c>
      <c r="F172" s="60">
        <v>0</v>
      </c>
      <c r="G172" s="44">
        <v>0</v>
      </c>
      <c r="H172" s="44">
        <f t="shared" si="22"/>
        <v>0</v>
      </c>
      <c r="I172" s="44">
        <v>0</v>
      </c>
      <c r="J172" s="44">
        <f t="shared" si="23"/>
        <v>0</v>
      </c>
      <c r="K172" s="44">
        <v>0</v>
      </c>
      <c r="L172" s="44">
        <f t="shared" si="24"/>
        <v>0</v>
      </c>
      <c r="M172" s="58">
        <f t="shared" si="25"/>
        <v>0</v>
      </c>
      <c r="N172" s="59">
        <f t="shared" si="25"/>
        <v>0</v>
      </c>
      <c r="O172" s="60">
        <v>0</v>
      </c>
      <c r="P172" s="61">
        <f>O172</f>
        <v>0</v>
      </c>
      <c r="Q172" s="44" t="e">
        <f>TRUNC(#REF!*P172,0)</f>
        <v>#REF!</v>
      </c>
      <c r="R172" s="52"/>
    </row>
    <row r="173" spans="3:18" ht="20.100000000000001" hidden="1" customHeight="1">
      <c r="C173" s="26" t="s">
        <v>2179</v>
      </c>
      <c r="D173" s="5" t="s">
        <v>0</v>
      </c>
      <c r="E173" s="10" t="s">
        <v>3189</v>
      </c>
      <c r="F173" s="60">
        <v>5885</v>
      </c>
      <c r="G173" s="44">
        <v>326244</v>
      </c>
      <c r="H173" s="44">
        <f t="shared" si="22"/>
        <v>1919945940</v>
      </c>
      <c r="I173" s="44">
        <v>201176</v>
      </c>
      <c r="J173" s="44">
        <f t="shared" si="23"/>
        <v>1183920760</v>
      </c>
      <c r="K173" s="44">
        <v>32579</v>
      </c>
      <c r="L173" s="44">
        <f t="shared" si="24"/>
        <v>191727415</v>
      </c>
      <c r="M173" s="58">
        <f t="shared" si="25"/>
        <v>559999</v>
      </c>
      <c r="N173" s="59">
        <f t="shared" si="25"/>
        <v>3295594115</v>
      </c>
      <c r="O173" s="60">
        <v>4161</v>
      </c>
      <c r="P173" s="61">
        <f>O173</f>
        <v>4161</v>
      </c>
      <c r="Q173" s="44" t="e">
        <f>TRUNC(#REF!*P173,0)</f>
        <v>#REF!</v>
      </c>
      <c r="R173" s="52"/>
    </row>
    <row r="174" spans="3:18" ht="20.100000000000001" hidden="1" customHeight="1">
      <c r="C174" s="26" t="s">
        <v>2180</v>
      </c>
      <c r="D174" s="5" t="s">
        <v>0</v>
      </c>
      <c r="E174" s="6" t="s">
        <v>22</v>
      </c>
      <c r="F174" s="60">
        <v>0</v>
      </c>
      <c r="G174" s="44">
        <v>0</v>
      </c>
      <c r="H174" s="44">
        <f t="shared" si="22"/>
        <v>0</v>
      </c>
      <c r="I174" s="44">
        <v>0</v>
      </c>
      <c r="J174" s="44">
        <f t="shared" si="23"/>
        <v>0</v>
      </c>
      <c r="K174" s="44">
        <v>0</v>
      </c>
      <c r="L174" s="44">
        <f t="shared" si="24"/>
        <v>0</v>
      </c>
      <c r="M174" s="58">
        <f t="shared" si="25"/>
        <v>0</v>
      </c>
      <c r="N174" s="59">
        <f t="shared" si="25"/>
        <v>0</v>
      </c>
      <c r="O174" s="60">
        <v>0</v>
      </c>
      <c r="P174" s="61">
        <f>O174</f>
        <v>0</v>
      </c>
      <c r="Q174" s="44" t="e">
        <f>TRUNC(#REF!*P174,0)</f>
        <v>#REF!</v>
      </c>
      <c r="R174" s="52"/>
    </row>
    <row r="175" spans="3:18" ht="20.100000000000001" hidden="1" customHeight="1">
      <c r="C175" s="26" t="s">
        <v>2181</v>
      </c>
      <c r="D175" s="5" t="s">
        <v>0</v>
      </c>
      <c r="E175" s="10" t="s">
        <v>3188</v>
      </c>
      <c r="F175" s="60">
        <v>8269</v>
      </c>
      <c r="G175" s="44">
        <v>438</v>
      </c>
      <c r="H175" s="44">
        <f t="shared" si="22"/>
        <v>3621822</v>
      </c>
      <c r="I175" s="44">
        <v>465</v>
      </c>
      <c r="J175" s="44">
        <f t="shared" si="23"/>
        <v>3845085</v>
      </c>
      <c r="K175" s="44">
        <v>279</v>
      </c>
      <c r="L175" s="44">
        <f t="shared" si="24"/>
        <v>2307051</v>
      </c>
      <c r="M175" s="58">
        <f t="shared" si="25"/>
        <v>1182</v>
      </c>
      <c r="N175" s="59">
        <f t="shared" si="25"/>
        <v>9773958</v>
      </c>
      <c r="O175" s="60">
        <v>8269</v>
      </c>
      <c r="P175" s="61">
        <f>O175</f>
        <v>8269</v>
      </c>
      <c r="Q175" s="44" t="e">
        <f>TRUNC(#REF!*P175,0)</f>
        <v>#REF!</v>
      </c>
      <c r="R175" s="52"/>
    </row>
    <row r="176" spans="3:18" ht="20.100000000000001" hidden="1" customHeight="1">
      <c r="C176" s="26" t="s">
        <v>2182</v>
      </c>
      <c r="D176" s="5" t="s">
        <v>0</v>
      </c>
      <c r="E176" s="10" t="s">
        <v>3189</v>
      </c>
      <c r="F176" s="60">
        <v>27563</v>
      </c>
      <c r="G176" s="44">
        <v>604</v>
      </c>
      <c r="H176" s="44">
        <f t="shared" si="22"/>
        <v>16648052</v>
      </c>
      <c r="I176" s="44">
        <v>105</v>
      </c>
      <c r="J176" s="44">
        <f t="shared" si="23"/>
        <v>2894115</v>
      </c>
      <c r="K176" s="44">
        <v>0</v>
      </c>
      <c r="L176" s="44">
        <f t="shared" si="24"/>
        <v>0</v>
      </c>
      <c r="M176" s="58">
        <f t="shared" si="25"/>
        <v>709</v>
      </c>
      <c r="N176" s="59">
        <f t="shared" si="25"/>
        <v>19542167</v>
      </c>
      <c r="O176" s="60">
        <v>27563</v>
      </c>
      <c r="P176" s="61">
        <f>O176</f>
        <v>27563</v>
      </c>
      <c r="Q176" s="44" t="e">
        <f>TRUNC(#REF!*P176,0)</f>
        <v>#REF!</v>
      </c>
      <c r="R176" s="52"/>
    </row>
    <row r="177" spans="3:18" ht="20.100000000000001" hidden="1" customHeight="1">
      <c r="C177" s="26" t="s">
        <v>232</v>
      </c>
      <c r="D177" s="5" t="s">
        <v>0</v>
      </c>
      <c r="E177" s="6" t="s">
        <v>22</v>
      </c>
      <c r="F177" s="60">
        <v>0</v>
      </c>
      <c r="G177" s="44">
        <v>0</v>
      </c>
      <c r="H177" s="44">
        <f t="shared" si="22"/>
        <v>0</v>
      </c>
      <c r="I177" s="44">
        <v>0</v>
      </c>
      <c r="J177" s="44">
        <f t="shared" si="23"/>
        <v>0</v>
      </c>
      <c r="K177" s="44">
        <v>0</v>
      </c>
      <c r="L177" s="44">
        <f t="shared" si="24"/>
        <v>0</v>
      </c>
      <c r="M177" s="58">
        <f t="shared" si="25"/>
        <v>0</v>
      </c>
      <c r="N177" s="59">
        <f t="shared" si="25"/>
        <v>0</v>
      </c>
      <c r="O177" s="60">
        <v>0</v>
      </c>
      <c r="P177" s="61">
        <f>O177</f>
        <v>0</v>
      </c>
      <c r="Q177" s="44" t="e">
        <f>TRUNC(#REF!*P177,0)</f>
        <v>#REF!</v>
      </c>
      <c r="R177" s="52"/>
    </row>
    <row r="178" spans="3:18" ht="20.100000000000001" hidden="1" customHeight="1">
      <c r="C178" s="26" t="s">
        <v>233</v>
      </c>
      <c r="D178" s="5" t="s">
        <v>0</v>
      </c>
      <c r="E178" s="6" t="s">
        <v>22</v>
      </c>
      <c r="F178" s="60">
        <v>0</v>
      </c>
      <c r="G178" s="44">
        <v>0</v>
      </c>
      <c r="H178" s="44">
        <f t="shared" si="22"/>
        <v>0</v>
      </c>
      <c r="I178" s="44">
        <v>0</v>
      </c>
      <c r="J178" s="44">
        <f t="shared" si="23"/>
        <v>0</v>
      </c>
      <c r="K178" s="44">
        <v>0</v>
      </c>
      <c r="L178" s="44">
        <f t="shared" si="24"/>
        <v>0</v>
      </c>
      <c r="M178" s="58">
        <f t="shared" si="25"/>
        <v>0</v>
      </c>
      <c r="N178" s="59">
        <f t="shared" si="25"/>
        <v>0</v>
      </c>
      <c r="O178" s="60">
        <v>0</v>
      </c>
      <c r="P178" s="61">
        <f>O178</f>
        <v>0</v>
      </c>
      <c r="Q178" s="44" t="e">
        <f>TRUNC(#REF!*P178,0)</f>
        <v>#REF!</v>
      </c>
      <c r="R178" s="52"/>
    </row>
    <row r="179" spans="3:18" ht="20.100000000000001" hidden="1" customHeight="1">
      <c r="C179" s="26" t="s">
        <v>234</v>
      </c>
      <c r="D179" s="5" t="s">
        <v>0</v>
      </c>
      <c r="E179" s="10" t="s">
        <v>3207</v>
      </c>
      <c r="F179" s="60">
        <v>1401</v>
      </c>
      <c r="G179" s="44">
        <v>2518</v>
      </c>
      <c r="H179" s="44">
        <f t="shared" si="22"/>
        <v>3527718</v>
      </c>
      <c r="I179" s="44">
        <v>5724</v>
      </c>
      <c r="J179" s="44">
        <f t="shared" si="23"/>
        <v>8019324</v>
      </c>
      <c r="K179" s="44">
        <v>714</v>
      </c>
      <c r="L179" s="44">
        <f t="shared" si="24"/>
        <v>1000314</v>
      </c>
      <c r="M179" s="58">
        <f t="shared" si="25"/>
        <v>8956</v>
      </c>
      <c r="N179" s="59">
        <f t="shared" si="25"/>
        <v>12547356</v>
      </c>
      <c r="O179" s="60">
        <v>1428</v>
      </c>
      <c r="P179" s="61">
        <f>O179</f>
        <v>1428</v>
      </c>
      <c r="Q179" s="44" t="e">
        <f>TRUNC(#REF!*P179,0)</f>
        <v>#REF!</v>
      </c>
      <c r="R179" s="52"/>
    </row>
    <row r="180" spans="3:18" ht="20.100000000000001" hidden="1" customHeight="1">
      <c r="C180" s="26" t="s">
        <v>235</v>
      </c>
      <c r="D180" s="5" t="s">
        <v>0</v>
      </c>
      <c r="E180" s="10" t="s">
        <v>3207</v>
      </c>
      <c r="F180" s="60">
        <v>481</v>
      </c>
      <c r="G180" s="44">
        <v>4206</v>
      </c>
      <c r="H180" s="44">
        <f t="shared" si="22"/>
        <v>2023086</v>
      </c>
      <c r="I180" s="44">
        <v>10170</v>
      </c>
      <c r="J180" s="44">
        <f t="shared" si="23"/>
        <v>4891770</v>
      </c>
      <c r="K180" s="44">
        <v>1270</v>
      </c>
      <c r="L180" s="44">
        <f t="shared" si="24"/>
        <v>610870</v>
      </c>
      <c r="M180" s="58">
        <f t="shared" si="25"/>
        <v>15646</v>
      </c>
      <c r="N180" s="59">
        <f t="shared" si="25"/>
        <v>7525726</v>
      </c>
      <c r="O180" s="60">
        <v>481</v>
      </c>
      <c r="P180" s="61">
        <f>O180</f>
        <v>481</v>
      </c>
      <c r="Q180" s="44" t="e">
        <f>TRUNC(#REF!*P180,0)</f>
        <v>#REF!</v>
      </c>
      <c r="R180" s="52"/>
    </row>
    <row r="181" spans="3:18" ht="20.100000000000001" hidden="1" customHeight="1">
      <c r="C181" s="26" t="s">
        <v>236</v>
      </c>
      <c r="D181" s="5" t="s">
        <v>0</v>
      </c>
      <c r="E181" s="6" t="s">
        <v>22</v>
      </c>
      <c r="F181" s="60">
        <v>0</v>
      </c>
      <c r="G181" s="44">
        <v>0</v>
      </c>
      <c r="H181" s="44">
        <f t="shared" si="22"/>
        <v>0</v>
      </c>
      <c r="I181" s="44">
        <v>0</v>
      </c>
      <c r="J181" s="44">
        <f t="shared" si="23"/>
        <v>0</v>
      </c>
      <c r="K181" s="44">
        <v>0</v>
      </c>
      <c r="L181" s="44">
        <f t="shared" si="24"/>
        <v>0</v>
      </c>
      <c r="M181" s="58">
        <f t="shared" si="25"/>
        <v>0</v>
      </c>
      <c r="N181" s="59">
        <f t="shared" si="25"/>
        <v>0</v>
      </c>
      <c r="O181" s="60">
        <v>0</v>
      </c>
      <c r="P181" s="61">
        <f>O181</f>
        <v>0</v>
      </c>
      <c r="Q181" s="44" t="e">
        <f>TRUNC(#REF!*P181,0)</f>
        <v>#REF!</v>
      </c>
      <c r="R181" s="52"/>
    </row>
    <row r="182" spans="3:18" ht="20.100000000000001" hidden="1" customHeight="1">
      <c r="C182" s="26" t="s">
        <v>237</v>
      </c>
      <c r="D182" s="5" t="s">
        <v>238</v>
      </c>
      <c r="E182" s="6" t="s">
        <v>22</v>
      </c>
      <c r="F182" s="60">
        <v>0</v>
      </c>
      <c r="G182" s="44">
        <v>0</v>
      </c>
      <c r="H182" s="44">
        <f t="shared" si="22"/>
        <v>0</v>
      </c>
      <c r="I182" s="44">
        <v>0</v>
      </c>
      <c r="J182" s="44">
        <f t="shared" si="23"/>
        <v>0</v>
      </c>
      <c r="K182" s="44">
        <v>0</v>
      </c>
      <c r="L182" s="44">
        <f t="shared" si="24"/>
        <v>0</v>
      </c>
      <c r="M182" s="58">
        <f t="shared" si="25"/>
        <v>0</v>
      </c>
      <c r="N182" s="59">
        <f t="shared" si="25"/>
        <v>0</v>
      </c>
      <c r="O182" s="60">
        <v>0</v>
      </c>
      <c r="P182" s="61">
        <f>O182</f>
        <v>0</v>
      </c>
      <c r="Q182" s="44" t="e">
        <f>TRUNC(#REF!*P182,0)</f>
        <v>#REF!</v>
      </c>
      <c r="R182" s="52"/>
    </row>
    <row r="183" spans="3:18" ht="20.100000000000001" hidden="1" customHeight="1">
      <c r="C183" s="26" t="s">
        <v>239</v>
      </c>
      <c r="D183" s="5" t="s">
        <v>0</v>
      </c>
      <c r="E183" s="6" t="s">
        <v>3212</v>
      </c>
      <c r="F183" s="60">
        <v>47</v>
      </c>
      <c r="G183" s="44">
        <v>23999</v>
      </c>
      <c r="H183" s="44">
        <f t="shared" si="22"/>
        <v>1127953</v>
      </c>
      <c r="I183" s="44">
        <v>1555</v>
      </c>
      <c r="J183" s="44">
        <f t="shared" si="23"/>
        <v>73085</v>
      </c>
      <c r="K183" s="44">
        <v>141</v>
      </c>
      <c r="L183" s="44">
        <f t="shared" si="24"/>
        <v>6627</v>
      </c>
      <c r="M183" s="58">
        <f t="shared" si="25"/>
        <v>25695</v>
      </c>
      <c r="N183" s="59">
        <f t="shared" si="25"/>
        <v>1207665</v>
      </c>
      <c r="O183" s="60">
        <v>56</v>
      </c>
      <c r="P183" s="61">
        <f>O183</f>
        <v>56</v>
      </c>
      <c r="Q183" s="44" t="e">
        <f>TRUNC(#REF!*P183,0)</f>
        <v>#REF!</v>
      </c>
      <c r="R183" s="52"/>
    </row>
    <row r="184" spans="3:18" ht="20.100000000000001" hidden="1" customHeight="1">
      <c r="C184" s="26" t="s">
        <v>240</v>
      </c>
      <c r="D184" s="5" t="s">
        <v>0</v>
      </c>
      <c r="E184" s="6" t="s">
        <v>3212</v>
      </c>
      <c r="F184" s="60">
        <v>197</v>
      </c>
      <c r="G184" s="44">
        <v>33861</v>
      </c>
      <c r="H184" s="44">
        <f t="shared" si="22"/>
        <v>6670617</v>
      </c>
      <c r="I184" s="44">
        <v>2064</v>
      </c>
      <c r="J184" s="44">
        <f t="shared" si="23"/>
        <v>406608</v>
      </c>
      <c r="K184" s="44">
        <v>188</v>
      </c>
      <c r="L184" s="44">
        <f t="shared" si="24"/>
        <v>37036</v>
      </c>
      <c r="M184" s="58">
        <f t="shared" si="25"/>
        <v>36113</v>
      </c>
      <c r="N184" s="59">
        <f t="shared" si="25"/>
        <v>7114261</v>
      </c>
      <c r="O184" s="60">
        <v>197</v>
      </c>
      <c r="P184" s="61">
        <f>O184</f>
        <v>197</v>
      </c>
      <c r="Q184" s="44" t="e">
        <f>TRUNC(#REF!*P184,0)</f>
        <v>#REF!</v>
      </c>
      <c r="R184" s="52"/>
    </row>
    <row r="185" spans="3:18" ht="20.100000000000001" hidden="1" customHeight="1">
      <c r="C185" s="26" t="s">
        <v>241</v>
      </c>
      <c r="D185" s="5" t="s">
        <v>0</v>
      </c>
      <c r="E185" s="6" t="s">
        <v>3196</v>
      </c>
      <c r="F185" s="60">
        <v>6</v>
      </c>
      <c r="G185" s="44">
        <v>83112</v>
      </c>
      <c r="H185" s="44">
        <f t="shared" si="22"/>
        <v>498672</v>
      </c>
      <c r="I185" s="44">
        <v>423466</v>
      </c>
      <c r="J185" s="44">
        <f t="shared" si="23"/>
        <v>2540796</v>
      </c>
      <c r="K185" s="44">
        <v>66316</v>
      </c>
      <c r="L185" s="44">
        <f t="shared" si="24"/>
        <v>397896</v>
      </c>
      <c r="M185" s="58">
        <f t="shared" si="25"/>
        <v>572894</v>
      </c>
      <c r="N185" s="59">
        <f t="shared" si="25"/>
        <v>3437364</v>
      </c>
      <c r="O185" s="60">
        <v>7</v>
      </c>
      <c r="P185" s="61">
        <f>O185</f>
        <v>7</v>
      </c>
      <c r="Q185" s="44" t="e">
        <f>TRUNC(#REF!*P185,0)</f>
        <v>#REF!</v>
      </c>
      <c r="R185" s="52"/>
    </row>
    <row r="186" spans="3:18" ht="20.100000000000001" hidden="1" customHeight="1">
      <c r="C186" s="26" t="s">
        <v>242</v>
      </c>
      <c r="D186" s="5" t="s">
        <v>0</v>
      </c>
      <c r="E186" s="6" t="s">
        <v>22</v>
      </c>
      <c r="F186" s="60">
        <v>0</v>
      </c>
      <c r="G186" s="44">
        <v>0</v>
      </c>
      <c r="H186" s="44">
        <f t="shared" si="22"/>
        <v>0</v>
      </c>
      <c r="I186" s="44">
        <v>0</v>
      </c>
      <c r="J186" s="44">
        <f t="shared" si="23"/>
        <v>0</v>
      </c>
      <c r="K186" s="44">
        <v>0</v>
      </c>
      <c r="L186" s="44">
        <f t="shared" si="24"/>
        <v>0</v>
      </c>
      <c r="M186" s="58">
        <f t="shared" si="25"/>
        <v>0</v>
      </c>
      <c r="N186" s="59">
        <f t="shared" si="25"/>
        <v>0</v>
      </c>
      <c r="O186" s="60">
        <v>0</v>
      </c>
      <c r="P186" s="61">
        <f>O186</f>
        <v>0</v>
      </c>
      <c r="Q186" s="44" t="e">
        <f>TRUNC(#REF!*P186,0)</f>
        <v>#REF!</v>
      </c>
      <c r="R186" s="52"/>
    </row>
    <row r="187" spans="3:18" ht="20.100000000000001" hidden="1" customHeight="1">
      <c r="C187" s="26" t="s">
        <v>233</v>
      </c>
      <c r="D187" s="5" t="s">
        <v>0</v>
      </c>
      <c r="E187" s="6" t="s">
        <v>22</v>
      </c>
      <c r="F187" s="60">
        <v>0</v>
      </c>
      <c r="G187" s="44">
        <v>0</v>
      </c>
      <c r="H187" s="44">
        <f t="shared" si="22"/>
        <v>0</v>
      </c>
      <c r="I187" s="44">
        <v>0</v>
      </c>
      <c r="J187" s="44">
        <f t="shared" si="23"/>
        <v>0</v>
      </c>
      <c r="K187" s="44">
        <v>0</v>
      </c>
      <c r="L187" s="44">
        <f t="shared" si="24"/>
        <v>0</v>
      </c>
      <c r="M187" s="58">
        <f t="shared" si="25"/>
        <v>0</v>
      </c>
      <c r="N187" s="59">
        <f t="shared" si="25"/>
        <v>0</v>
      </c>
      <c r="O187" s="60">
        <v>0</v>
      </c>
      <c r="P187" s="61">
        <f>O187</f>
        <v>0</v>
      </c>
      <c r="Q187" s="44" t="e">
        <f>TRUNC(#REF!*P187,0)</f>
        <v>#REF!</v>
      </c>
      <c r="R187" s="52"/>
    </row>
    <row r="188" spans="3:18" ht="20.100000000000001" hidden="1" customHeight="1">
      <c r="C188" s="26" t="s">
        <v>243</v>
      </c>
      <c r="D188" s="5" t="s">
        <v>0</v>
      </c>
      <c r="E188" s="10" t="s">
        <v>3207</v>
      </c>
      <c r="F188" s="60">
        <v>102346</v>
      </c>
      <c r="G188" s="44">
        <v>6832</v>
      </c>
      <c r="H188" s="44">
        <f t="shared" si="22"/>
        <v>699227872</v>
      </c>
      <c r="I188" s="44">
        <v>20264</v>
      </c>
      <c r="J188" s="44">
        <f t="shared" si="23"/>
        <v>2073939344</v>
      </c>
      <c r="K188" s="44">
        <v>2080</v>
      </c>
      <c r="L188" s="44">
        <f t="shared" si="24"/>
        <v>212879680</v>
      </c>
      <c r="M188" s="58">
        <f t="shared" si="25"/>
        <v>29176</v>
      </c>
      <c r="N188" s="59">
        <f t="shared" si="25"/>
        <v>2986046896</v>
      </c>
      <c r="O188" s="60">
        <v>108701</v>
      </c>
      <c r="P188" s="61">
        <f>O188</f>
        <v>108701</v>
      </c>
      <c r="Q188" s="44" t="e">
        <f>TRUNC(#REF!*P188,0)</f>
        <v>#REF!</v>
      </c>
      <c r="R188" s="52"/>
    </row>
    <row r="189" spans="3:18" ht="20.100000000000001" hidden="1" customHeight="1">
      <c r="C189" s="26" t="s">
        <v>244</v>
      </c>
      <c r="D189" s="5" t="s">
        <v>0</v>
      </c>
      <c r="E189" s="10" t="s">
        <v>3207</v>
      </c>
      <c r="F189" s="60">
        <v>35692</v>
      </c>
      <c r="G189" s="44">
        <v>4152</v>
      </c>
      <c r="H189" s="44">
        <f t="shared" si="22"/>
        <v>148193184</v>
      </c>
      <c r="I189" s="44">
        <v>11560</v>
      </c>
      <c r="J189" s="44">
        <f t="shared" si="23"/>
        <v>412599520</v>
      </c>
      <c r="K189" s="44">
        <v>1199</v>
      </c>
      <c r="L189" s="44">
        <f t="shared" si="24"/>
        <v>42794708</v>
      </c>
      <c r="M189" s="58">
        <f t="shared" si="25"/>
        <v>16911</v>
      </c>
      <c r="N189" s="59">
        <f t="shared" si="25"/>
        <v>603587412</v>
      </c>
      <c r="O189" s="60">
        <v>33523</v>
      </c>
      <c r="P189" s="61">
        <f>O189</f>
        <v>33523</v>
      </c>
      <c r="Q189" s="44" t="e">
        <f>TRUNC(#REF!*P189,0)</f>
        <v>#REF!</v>
      </c>
      <c r="R189" s="52"/>
    </row>
    <row r="190" spans="3:18" ht="20.100000000000001" hidden="1" customHeight="1">
      <c r="C190" s="26" t="s">
        <v>245</v>
      </c>
      <c r="D190" s="5" t="s">
        <v>0</v>
      </c>
      <c r="E190" s="10" t="s">
        <v>3207</v>
      </c>
      <c r="F190" s="60">
        <v>7632</v>
      </c>
      <c r="G190" s="44">
        <v>5566</v>
      </c>
      <c r="H190" s="44">
        <f t="shared" si="22"/>
        <v>42479712</v>
      </c>
      <c r="I190" s="44">
        <v>13337</v>
      </c>
      <c r="J190" s="44">
        <f t="shared" si="23"/>
        <v>101787984</v>
      </c>
      <c r="K190" s="44">
        <v>1664</v>
      </c>
      <c r="L190" s="44">
        <f t="shared" si="24"/>
        <v>12699648</v>
      </c>
      <c r="M190" s="58">
        <f t="shared" si="25"/>
        <v>20567</v>
      </c>
      <c r="N190" s="59">
        <f t="shared" si="25"/>
        <v>156967344</v>
      </c>
      <c r="O190" s="60">
        <v>7004</v>
      </c>
      <c r="P190" s="61">
        <f>O190</f>
        <v>7004</v>
      </c>
      <c r="Q190" s="44" t="e">
        <f>TRUNC(#REF!*P190,0)</f>
        <v>#REF!</v>
      </c>
      <c r="R190" s="52"/>
    </row>
    <row r="191" spans="3:18" ht="20.100000000000001" hidden="1" customHeight="1">
      <c r="C191" s="26" t="s">
        <v>2183</v>
      </c>
      <c r="D191" s="5" t="s">
        <v>2184</v>
      </c>
      <c r="E191" s="6" t="s">
        <v>22</v>
      </c>
      <c r="F191" s="60">
        <v>0</v>
      </c>
      <c r="G191" s="44">
        <v>0</v>
      </c>
      <c r="H191" s="44">
        <f t="shared" si="22"/>
        <v>0</v>
      </c>
      <c r="I191" s="44">
        <v>0</v>
      </c>
      <c r="J191" s="44">
        <f t="shared" si="23"/>
        <v>0</v>
      </c>
      <c r="K191" s="44">
        <v>0</v>
      </c>
      <c r="L191" s="44">
        <f t="shared" si="24"/>
        <v>0</v>
      </c>
      <c r="M191" s="58">
        <f t="shared" si="25"/>
        <v>0</v>
      </c>
      <c r="N191" s="59">
        <f t="shared" si="25"/>
        <v>0</v>
      </c>
      <c r="O191" s="60">
        <v>0</v>
      </c>
      <c r="P191" s="61">
        <f>O191</f>
        <v>0</v>
      </c>
      <c r="Q191" s="44" t="e">
        <f>TRUNC(#REF!*P191,0)</f>
        <v>#REF!</v>
      </c>
      <c r="R191" s="52"/>
    </row>
    <row r="192" spans="3:18" ht="20.100000000000001" hidden="1" customHeight="1">
      <c r="C192" s="26" t="s">
        <v>2185</v>
      </c>
      <c r="D192" s="5" t="s">
        <v>0</v>
      </c>
      <c r="E192" s="6" t="s">
        <v>3199</v>
      </c>
      <c r="F192" s="60">
        <v>230</v>
      </c>
      <c r="G192" s="44">
        <v>46446</v>
      </c>
      <c r="H192" s="44">
        <f t="shared" si="22"/>
        <v>10682580</v>
      </c>
      <c r="I192" s="44">
        <v>4198</v>
      </c>
      <c r="J192" s="44">
        <f t="shared" si="23"/>
        <v>965540</v>
      </c>
      <c r="K192" s="44">
        <v>0</v>
      </c>
      <c r="L192" s="44">
        <f t="shared" si="24"/>
        <v>0</v>
      </c>
      <c r="M192" s="58">
        <f t="shared" si="25"/>
        <v>50644</v>
      </c>
      <c r="N192" s="59">
        <f t="shared" si="25"/>
        <v>11648120</v>
      </c>
      <c r="O192" s="60">
        <v>230</v>
      </c>
      <c r="P192" s="61">
        <f>O192</f>
        <v>230</v>
      </c>
      <c r="Q192" s="44" t="e">
        <f>TRUNC(#REF!*P192,0)</f>
        <v>#REF!</v>
      </c>
      <c r="R192" s="52"/>
    </row>
    <row r="193" spans="3:18" ht="20.100000000000001" hidden="1" customHeight="1">
      <c r="C193" s="26" t="s">
        <v>246</v>
      </c>
      <c r="D193" s="5" t="s">
        <v>0</v>
      </c>
      <c r="E193" s="6" t="s">
        <v>22</v>
      </c>
      <c r="F193" s="60">
        <v>0</v>
      </c>
      <c r="G193" s="44">
        <v>0</v>
      </c>
      <c r="H193" s="44">
        <f t="shared" si="22"/>
        <v>0</v>
      </c>
      <c r="I193" s="44">
        <v>0</v>
      </c>
      <c r="J193" s="44">
        <f t="shared" si="23"/>
        <v>0</v>
      </c>
      <c r="K193" s="44">
        <v>0</v>
      </c>
      <c r="L193" s="44">
        <f t="shared" si="24"/>
        <v>0</v>
      </c>
      <c r="M193" s="58">
        <f t="shared" si="25"/>
        <v>0</v>
      </c>
      <c r="N193" s="59">
        <f t="shared" si="25"/>
        <v>0</v>
      </c>
      <c r="O193" s="60">
        <v>0</v>
      </c>
      <c r="P193" s="61">
        <f>O193</f>
        <v>0</v>
      </c>
      <c r="Q193" s="44" t="e">
        <f>TRUNC(#REF!*P193,0)</f>
        <v>#REF!</v>
      </c>
      <c r="R193" s="52"/>
    </row>
    <row r="194" spans="3:18" ht="20.100000000000001" hidden="1" customHeight="1">
      <c r="C194" s="26" t="s">
        <v>247</v>
      </c>
      <c r="D194" s="5" t="s">
        <v>248</v>
      </c>
      <c r="E194" s="6" t="s">
        <v>22</v>
      </c>
      <c r="F194" s="60">
        <v>0</v>
      </c>
      <c r="G194" s="44">
        <v>0</v>
      </c>
      <c r="H194" s="44">
        <f t="shared" si="22"/>
        <v>0</v>
      </c>
      <c r="I194" s="44">
        <v>0</v>
      </c>
      <c r="J194" s="44">
        <f t="shared" si="23"/>
        <v>0</v>
      </c>
      <c r="K194" s="44">
        <v>0</v>
      </c>
      <c r="L194" s="44">
        <f t="shared" si="24"/>
        <v>0</v>
      </c>
      <c r="M194" s="58">
        <f t="shared" si="25"/>
        <v>0</v>
      </c>
      <c r="N194" s="59">
        <f t="shared" si="25"/>
        <v>0</v>
      </c>
      <c r="O194" s="60">
        <v>0</v>
      </c>
      <c r="P194" s="61">
        <f>O194</f>
        <v>0</v>
      </c>
      <c r="Q194" s="44" t="e">
        <f>TRUNC(#REF!*P194,0)</f>
        <v>#REF!</v>
      </c>
      <c r="R194" s="52"/>
    </row>
    <row r="195" spans="3:18" ht="20.100000000000001" hidden="1" customHeight="1">
      <c r="C195" s="26" t="s">
        <v>2966</v>
      </c>
      <c r="D195" s="5" t="s">
        <v>2967</v>
      </c>
      <c r="E195" s="6" t="s">
        <v>3206</v>
      </c>
      <c r="F195" s="60">
        <v>160</v>
      </c>
      <c r="G195" s="44">
        <v>41536</v>
      </c>
      <c r="H195" s="44">
        <f t="shared" si="22"/>
        <v>6645760</v>
      </c>
      <c r="I195" s="44">
        <v>14777</v>
      </c>
      <c r="J195" s="44">
        <f t="shared" si="23"/>
        <v>2364320</v>
      </c>
      <c r="K195" s="44">
        <v>998</v>
      </c>
      <c r="L195" s="44">
        <f t="shared" si="24"/>
        <v>159680</v>
      </c>
      <c r="M195" s="58">
        <f t="shared" ref="M195:N219" si="41">G195+I195+K195</f>
        <v>57311</v>
      </c>
      <c r="N195" s="59">
        <f t="shared" si="41"/>
        <v>9169760</v>
      </c>
      <c r="O195" s="60">
        <v>77</v>
      </c>
      <c r="P195" s="61">
        <v>998</v>
      </c>
      <c r="Q195" s="44" t="e">
        <f>TRUNC(#REF!*P195,0)</f>
        <v>#REF!</v>
      </c>
      <c r="R195" s="52"/>
    </row>
    <row r="196" spans="3:18" ht="20.100000000000001" hidden="1" customHeight="1">
      <c r="C196" s="26" t="s">
        <v>2970</v>
      </c>
      <c r="D196" s="5" t="s">
        <v>2968</v>
      </c>
      <c r="E196" s="6" t="s">
        <v>3206</v>
      </c>
      <c r="F196" s="60">
        <v>241</v>
      </c>
      <c r="G196" s="44">
        <v>67199</v>
      </c>
      <c r="H196" s="44">
        <f t="shared" ref="H196:H262" si="42">TRUNC(F196*G196,0)</f>
        <v>16194959</v>
      </c>
      <c r="I196" s="44">
        <v>24535</v>
      </c>
      <c r="J196" s="44">
        <f t="shared" ref="J196:J262" si="43">TRUNC(F196*I196,0)</f>
        <v>5912935</v>
      </c>
      <c r="K196" s="44">
        <v>1664</v>
      </c>
      <c r="L196" s="44">
        <f t="shared" ref="L196:L223" si="44">TRUNC(F196*K196,0)</f>
        <v>401024</v>
      </c>
      <c r="M196" s="58">
        <f t="shared" si="41"/>
        <v>93398</v>
      </c>
      <c r="N196" s="59">
        <f t="shared" si="41"/>
        <v>22508918</v>
      </c>
      <c r="O196" s="60">
        <v>295</v>
      </c>
      <c r="P196" s="61">
        <v>1664</v>
      </c>
      <c r="Q196" s="44" t="e">
        <f>TRUNC(#REF!*P196,0)</f>
        <v>#REF!</v>
      </c>
      <c r="R196" s="52"/>
    </row>
    <row r="197" spans="3:18" ht="20.100000000000001" hidden="1" customHeight="1">
      <c r="C197" s="26" t="s">
        <v>2971</v>
      </c>
      <c r="D197" s="5" t="s">
        <v>2969</v>
      </c>
      <c r="E197" s="6" t="s">
        <v>3206</v>
      </c>
      <c r="F197" s="60">
        <v>9936</v>
      </c>
      <c r="G197" s="44">
        <v>85229</v>
      </c>
      <c r="H197" s="44">
        <f t="shared" si="42"/>
        <v>846835344</v>
      </c>
      <c r="I197" s="44">
        <v>29411</v>
      </c>
      <c r="J197" s="44">
        <f t="shared" si="43"/>
        <v>292227696</v>
      </c>
      <c r="K197" s="44">
        <v>1996</v>
      </c>
      <c r="L197" s="44">
        <f t="shared" si="44"/>
        <v>19832256</v>
      </c>
      <c r="M197" s="58">
        <f t="shared" si="41"/>
        <v>116636</v>
      </c>
      <c r="N197" s="59">
        <f t="shared" si="41"/>
        <v>1158895296</v>
      </c>
      <c r="O197" s="60">
        <v>10229</v>
      </c>
      <c r="P197" s="61">
        <v>1996</v>
      </c>
      <c r="Q197" s="44" t="e">
        <f>TRUNC(#REF!*P197,0)</f>
        <v>#REF!</v>
      </c>
      <c r="R197" s="52"/>
    </row>
    <row r="198" spans="3:18" ht="20.100000000000001" hidden="1" customHeight="1">
      <c r="C198" s="26" t="s">
        <v>3016</v>
      </c>
      <c r="D198" s="5" t="s">
        <v>3017</v>
      </c>
      <c r="E198" s="6" t="s">
        <v>3206</v>
      </c>
      <c r="F198" s="60">
        <v>60</v>
      </c>
      <c r="G198" s="61">
        <v>98060</v>
      </c>
      <c r="H198" s="44">
        <f t="shared" ref="H198:H201" si="45">TRUNC(F198*G198,0)</f>
        <v>5883600</v>
      </c>
      <c r="I198" s="61">
        <v>34289</v>
      </c>
      <c r="J198" s="44">
        <f t="shared" si="43"/>
        <v>2057340</v>
      </c>
      <c r="K198" s="61">
        <v>2329</v>
      </c>
      <c r="L198" s="44">
        <f t="shared" ref="L198:L201" si="46">TRUNC(F198*K198,0)</f>
        <v>139740</v>
      </c>
      <c r="M198" s="58">
        <f t="shared" ref="M198:M201" si="47">G198+I198+K198</f>
        <v>134678</v>
      </c>
      <c r="N198" s="59">
        <f t="shared" ref="N198:N201" si="48">H198+J198+L198</f>
        <v>8080680</v>
      </c>
      <c r="O198" s="60">
        <v>60</v>
      </c>
      <c r="P198" s="61">
        <v>2329</v>
      </c>
      <c r="Q198" s="44" t="e">
        <f>TRUNC(#REF!*P198,0)</f>
        <v>#REF!</v>
      </c>
      <c r="R198" s="52"/>
    </row>
    <row r="199" spans="3:18" ht="20.100000000000001" hidden="1" customHeight="1">
      <c r="C199" s="26" t="s">
        <v>3018</v>
      </c>
      <c r="D199" s="5" t="s">
        <v>3021</v>
      </c>
      <c r="E199" s="6" t="s">
        <v>3206</v>
      </c>
      <c r="F199" s="60">
        <v>48</v>
      </c>
      <c r="G199" s="61">
        <v>190266</v>
      </c>
      <c r="H199" s="44">
        <f t="shared" si="45"/>
        <v>9132768</v>
      </c>
      <c r="I199" s="61">
        <v>56421</v>
      </c>
      <c r="J199" s="44">
        <f t="shared" si="43"/>
        <v>2708208</v>
      </c>
      <c r="K199" s="61">
        <v>2613</v>
      </c>
      <c r="L199" s="44">
        <f t="shared" si="46"/>
        <v>125424</v>
      </c>
      <c r="M199" s="58">
        <f t="shared" si="47"/>
        <v>249300</v>
      </c>
      <c r="N199" s="59">
        <f t="shared" si="48"/>
        <v>11966400</v>
      </c>
      <c r="O199" s="60">
        <v>48</v>
      </c>
      <c r="P199" s="61">
        <v>2613</v>
      </c>
      <c r="Q199" s="44" t="e">
        <f>TRUNC(#REF!*P199,0)</f>
        <v>#REF!</v>
      </c>
      <c r="R199" s="52"/>
    </row>
    <row r="200" spans="3:18" ht="20.100000000000001" hidden="1" customHeight="1">
      <c r="C200" s="26" t="s">
        <v>3019</v>
      </c>
      <c r="D200" s="5" t="s">
        <v>3022</v>
      </c>
      <c r="E200" s="6" t="s">
        <v>3206</v>
      </c>
      <c r="F200" s="60">
        <v>40</v>
      </c>
      <c r="G200" s="61">
        <v>212387</v>
      </c>
      <c r="H200" s="44">
        <f t="shared" ref="H200" si="49">TRUNC(F200*G200,0)</f>
        <v>8495480</v>
      </c>
      <c r="I200" s="61">
        <v>63446</v>
      </c>
      <c r="J200" s="44">
        <f t="shared" si="43"/>
        <v>2537840</v>
      </c>
      <c r="K200" s="61">
        <v>2940</v>
      </c>
      <c r="L200" s="44">
        <f t="shared" ref="L200" si="50">TRUNC(F200*K200,0)</f>
        <v>117600</v>
      </c>
      <c r="M200" s="58">
        <f t="shared" ref="M200" si="51">G200+I200+K200</f>
        <v>278773</v>
      </c>
      <c r="N200" s="59">
        <f t="shared" ref="N200" si="52">H200+J200+L200</f>
        <v>11150920</v>
      </c>
      <c r="O200" s="60">
        <v>40</v>
      </c>
      <c r="P200" s="61">
        <v>2940</v>
      </c>
      <c r="Q200" s="44" t="e">
        <f>TRUNC(#REF!*P200,0)</f>
        <v>#REF!</v>
      </c>
      <c r="R200" s="52"/>
    </row>
    <row r="201" spans="3:18" ht="20.100000000000001" hidden="1" customHeight="1">
      <c r="C201" s="26" t="s">
        <v>3020</v>
      </c>
      <c r="D201" s="5" t="s">
        <v>3023</v>
      </c>
      <c r="E201" s="6" t="s">
        <v>3206</v>
      </c>
      <c r="F201" s="60">
        <v>1037</v>
      </c>
      <c r="G201" s="61">
        <v>234508</v>
      </c>
      <c r="H201" s="44">
        <f t="shared" si="45"/>
        <v>243184796</v>
      </c>
      <c r="I201" s="61">
        <v>70470</v>
      </c>
      <c r="J201" s="44">
        <f t="shared" si="43"/>
        <v>73077390</v>
      </c>
      <c r="K201" s="61">
        <v>3266</v>
      </c>
      <c r="L201" s="44">
        <f t="shared" si="46"/>
        <v>3386842</v>
      </c>
      <c r="M201" s="58">
        <f t="shared" si="47"/>
        <v>308244</v>
      </c>
      <c r="N201" s="59">
        <f t="shared" si="48"/>
        <v>319649028</v>
      </c>
      <c r="O201" s="60">
        <v>1037</v>
      </c>
      <c r="P201" s="61">
        <v>3266</v>
      </c>
      <c r="Q201" s="44" t="e">
        <f>TRUNC(#REF!*P201,0)</f>
        <v>#REF!</v>
      </c>
      <c r="R201" s="52"/>
    </row>
    <row r="202" spans="3:18" ht="20.100000000000001" hidden="1" customHeight="1">
      <c r="C202" s="26" t="s">
        <v>249</v>
      </c>
      <c r="D202" s="5" t="s">
        <v>0</v>
      </c>
      <c r="E202" s="6" t="s">
        <v>3196</v>
      </c>
      <c r="F202" s="60">
        <v>7</v>
      </c>
      <c r="G202" s="44">
        <v>83112</v>
      </c>
      <c r="H202" s="44">
        <f t="shared" si="42"/>
        <v>581784</v>
      </c>
      <c r="I202" s="44">
        <v>423466</v>
      </c>
      <c r="J202" s="44">
        <f t="shared" si="43"/>
        <v>2964262</v>
      </c>
      <c r="K202" s="44">
        <v>66316</v>
      </c>
      <c r="L202" s="44">
        <f t="shared" si="44"/>
        <v>464212</v>
      </c>
      <c r="M202" s="58">
        <f t="shared" si="41"/>
        <v>572894</v>
      </c>
      <c r="N202" s="59">
        <f t="shared" si="41"/>
        <v>4010258</v>
      </c>
      <c r="O202" s="60">
        <v>7</v>
      </c>
      <c r="P202" s="61">
        <f>O202</f>
        <v>7</v>
      </c>
      <c r="Q202" s="44" t="e">
        <f>TRUNC(#REF!*P202,0)</f>
        <v>#REF!</v>
      </c>
      <c r="R202" s="52"/>
    </row>
    <row r="203" spans="3:18" ht="20.100000000000001" hidden="1" customHeight="1">
      <c r="C203" s="26" t="s">
        <v>250</v>
      </c>
      <c r="D203" s="5" t="s">
        <v>0</v>
      </c>
      <c r="E203" s="6" t="s">
        <v>22</v>
      </c>
      <c r="F203" s="60">
        <v>0</v>
      </c>
      <c r="G203" s="44">
        <v>0</v>
      </c>
      <c r="H203" s="44">
        <f t="shared" si="42"/>
        <v>0</v>
      </c>
      <c r="I203" s="44">
        <v>0</v>
      </c>
      <c r="J203" s="44">
        <f t="shared" si="43"/>
        <v>0</v>
      </c>
      <c r="K203" s="44">
        <v>0</v>
      </c>
      <c r="L203" s="44">
        <f t="shared" si="44"/>
        <v>0</v>
      </c>
      <c r="M203" s="58">
        <f t="shared" si="41"/>
        <v>0</v>
      </c>
      <c r="N203" s="59">
        <f t="shared" si="41"/>
        <v>0</v>
      </c>
      <c r="O203" s="60">
        <v>0</v>
      </c>
      <c r="P203" s="61">
        <f>O203</f>
        <v>0</v>
      </c>
      <c r="Q203" s="44" t="e">
        <f>TRUNC(#REF!*P203,0)</f>
        <v>#REF!</v>
      </c>
      <c r="R203" s="52"/>
    </row>
    <row r="204" spans="3:18" ht="20.100000000000001" hidden="1" customHeight="1">
      <c r="C204" s="26" t="s">
        <v>251</v>
      </c>
      <c r="D204" s="5" t="s">
        <v>0</v>
      </c>
      <c r="E204" s="6" t="s">
        <v>22</v>
      </c>
      <c r="F204" s="60">
        <v>0</v>
      </c>
      <c r="G204" s="44">
        <v>0</v>
      </c>
      <c r="H204" s="44">
        <f t="shared" si="42"/>
        <v>0</v>
      </c>
      <c r="I204" s="44">
        <v>0</v>
      </c>
      <c r="J204" s="44">
        <f t="shared" si="43"/>
        <v>0</v>
      </c>
      <c r="K204" s="44">
        <v>0</v>
      </c>
      <c r="L204" s="44">
        <f t="shared" si="44"/>
        <v>0</v>
      </c>
      <c r="M204" s="58">
        <f t="shared" si="41"/>
        <v>0</v>
      </c>
      <c r="N204" s="59">
        <f t="shared" si="41"/>
        <v>0</v>
      </c>
      <c r="O204" s="60">
        <v>0</v>
      </c>
      <c r="P204" s="61">
        <f>O204</f>
        <v>0</v>
      </c>
      <c r="Q204" s="44" t="e">
        <f>TRUNC(#REF!*P204,0)</f>
        <v>#REF!</v>
      </c>
      <c r="R204" s="52"/>
    </row>
    <row r="205" spans="3:18" ht="20.100000000000001" hidden="1" customHeight="1">
      <c r="C205" s="26" t="s">
        <v>243</v>
      </c>
      <c r="D205" s="5" t="s">
        <v>0</v>
      </c>
      <c r="E205" s="10" t="s">
        <v>3207</v>
      </c>
      <c r="F205" s="60">
        <v>8078</v>
      </c>
      <c r="G205" s="44">
        <v>6464</v>
      </c>
      <c r="H205" s="44">
        <f t="shared" si="42"/>
        <v>52216192</v>
      </c>
      <c r="I205" s="44">
        <v>20264</v>
      </c>
      <c r="J205" s="44">
        <f t="shared" si="43"/>
        <v>163692592</v>
      </c>
      <c r="K205" s="44">
        <v>2081</v>
      </c>
      <c r="L205" s="44">
        <f t="shared" si="44"/>
        <v>16810318</v>
      </c>
      <c r="M205" s="58">
        <f t="shared" si="41"/>
        <v>28809</v>
      </c>
      <c r="N205" s="59">
        <f t="shared" si="41"/>
        <v>232719102</v>
      </c>
      <c r="O205" s="60">
        <v>8821</v>
      </c>
      <c r="P205" s="61">
        <f>O205</f>
        <v>8821</v>
      </c>
      <c r="Q205" s="44" t="e">
        <f>TRUNC(#REF!*P205,0)</f>
        <v>#REF!</v>
      </c>
      <c r="R205" s="52"/>
    </row>
    <row r="206" spans="3:18" ht="20.100000000000001" hidden="1" customHeight="1">
      <c r="C206" s="26" t="s">
        <v>252</v>
      </c>
      <c r="D206" s="5" t="s">
        <v>0</v>
      </c>
      <c r="E206" s="10" t="s">
        <v>3207</v>
      </c>
      <c r="F206" s="60">
        <v>5206</v>
      </c>
      <c r="G206" s="44">
        <v>3988</v>
      </c>
      <c r="H206" s="44">
        <f t="shared" si="42"/>
        <v>20761528</v>
      </c>
      <c r="I206" s="44">
        <v>11560</v>
      </c>
      <c r="J206" s="44">
        <f t="shared" si="43"/>
        <v>60181360</v>
      </c>
      <c r="K206" s="44">
        <v>1200</v>
      </c>
      <c r="L206" s="44">
        <f t="shared" si="44"/>
        <v>6247200</v>
      </c>
      <c r="M206" s="58">
        <f t="shared" si="41"/>
        <v>16748</v>
      </c>
      <c r="N206" s="59">
        <f t="shared" si="41"/>
        <v>87190088</v>
      </c>
      <c r="O206" s="60">
        <v>5141</v>
      </c>
      <c r="P206" s="61">
        <f>O206</f>
        <v>5141</v>
      </c>
      <c r="Q206" s="44" t="e">
        <f>TRUNC(#REF!*P206,0)</f>
        <v>#REF!</v>
      </c>
      <c r="R206" s="52"/>
    </row>
    <row r="207" spans="3:18" ht="20.100000000000001" hidden="1" customHeight="1">
      <c r="C207" s="26" t="s">
        <v>245</v>
      </c>
      <c r="D207" s="5" t="s">
        <v>0</v>
      </c>
      <c r="E207" s="10" t="s">
        <v>3207</v>
      </c>
      <c r="F207" s="60">
        <v>446</v>
      </c>
      <c r="G207" s="44">
        <v>5552</v>
      </c>
      <c r="H207" s="44">
        <f t="shared" si="42"/>
        <v>2476192</v>
      </c>
      <c r="I207" s="44">
        <v>13337</v>
      </c>
      <c r="J207" s="44">
        <f t="shared" si="43"/>
        <v>5948302</v>
      </c>
      <c r="K207" s="44">
        <v>1665</v>
      </c>
      <c r="L207" s="44">
        <f t="shared" si="44"/>
        <v>742590</v>
      </c>
      <c r="M207" s="58">
        <f t="shared" si="41"/>
        <v>20554</v>
      </c>
      <c r="N207" s="59">
        <f t="shared" si="41"/>
        <v>9167084</v>
      </c>
      <c r="O207" s="60">
        <v>200</v>
      </c>
      <c r="P207" s="61">
        <f>O207</f>
        <v>200</v>
      </c>
      <c r="Q207" s="44" t="e">
        <f>TRUNC(#REF!*P207,0)</f>
        <v>#REF!</v>
      </c>
      <c r="R207" s="52"/>
    </row>
    <row r="208" spans="3:18" ht="20.100000000000001" hidden="1" customHeight="1">
      <c r="C208" s="26" t="s">
        <v>253</v>
      </c>
      <c r="D208" s="5" t="s">
        <v>0</v>
      </c>
      <c r="E208" s="6" t="s">
        <v>22</v>
      </c>
      <c r="F208" s="60">
        <v>0</v>
      </c>
      <c r="G208" s="44">
        <v>0</v>
      </c>
      <c r="H208" s="44">
        <f t="shared" si="42"/>
        <v>0</v>
      </c>
      <c r="I208" s="44">
        <v>0</v>
      </c>
      <c r="J208" s="44">
        <f t="shared" si="43"/>
        <v>0</v>
      </c>
      <c r="K208" s="44">
        <v>0</v>
      </c>
      <c r="L208" s="44">
        <f t="shared" si="44"/>
        <v>0</v>
      </c>
      <c r="M208" s="58">
        <f t="shared" si="41"/>
        <v>0</v>
      </c>
      <c r="N208" s="59">
        <f t="shared" si="41"/>
        <v>0</v>
      </c>
      <c r="O208" s="60">
        <v>0</v>
      </c>
      <c r="P208" s="61">
        <f>O208</f>
        <v>0</v>
      </c>
      <c r="Q208" s="44" t="e">
        <f>TRUNC(#REF!*P208,0)</f>
        <v>#REF!</v>
      </c>
      <c r="R208" s="52"/>
    </row>
    <row r="209" spans="1:19" ht="20.100000000000001" hidden="1" customHeight="1">
      <c r="C209" s="26" t="s">
        <v>254</v>
      </c>
      <c r="D209" s="5" t="s">
        <v>255</v>
      </c>
      <c r="E209" s="10" t="s">
        <v>3207</v>
      </c>
      <c r="F209" s="60">
        <v>13730</v>
      </c>
      <c r="G209" s="44">
        <v>3039</v>
      </c>
      <c r="H209" s="44">
        <f t="shared" si="42"/>
        <v>41725470</v>
      </c>
      <c r="I209" s="44">
        <v>892</v>
      </c>
      <c r="J209" s="44">
        <f t="shared" si="43"/>
        <v>12247160</v>
      </c>
      <c r="K209" s="44">
        <v>0</v>
      </c>
      <c r="L209" s="44">
        <f t="shared" si="44"/>
        <v>0</v>
      </c>
      <c r="M209" s="58">
        <f t="shared" si="41"/>
        <v>3931</v>
      </c>
      <c r="N209" s="59">
        <f t="shared" si="41"/>
        <v>53972630</v>
      </c>
      <c r="O209" s="60">
        <v>14162</v>
      </c>
      <c r="P209" s="61">
        <f>O209</f>
        <v>14162</v>
      </c>
      <c r="Q209" s="44" t="e">
        <f>TRUNC(#REF!*P209,0)</f>
        <v>#REF!</v>
      </c>
      <c r="R209" s="52"/>
    </row>
    <row r="210" spans="1:19" ht="20.100000000000001" hidden="1" customHeight="1">
      <c r="C210" s="26" t="s">
        <v>256</v>
      </c>
      <c r="D210" s="5" t="s">
        <v>0</v>
      </c>
      <c r="E210" s="6" t="s">
        <v>22</v>
      </c>
      <c r="F210" s="60">
        <v>0</v>
      </c>
      <c r="G210" s="44">
        <v>0</v>
      </c>
      <c r="H210" s="44">
        <f t="shared" si="42"/>
        <v>0</v>
      </c>
      <c r="I210" s="44">
        <v>0</v>
      </c>
      <c r="J210" s="44">
        <f t="shared" si="43"/>
        <v>0</v>
      </c>
      <c r="K210" s="44">
        <v>0</v>
      </c>
      <c r="L210" s="44">
        <f t="shared" si="44"/>
        <v>0</v>
      </c>
      <c r="M210" s="58">
        <f t="shared" si="41"/>
        <v>0</v>
      </c>
      <c r="N210" s="59">
        <f t="shared" si="41"/>
        <v>0</v>
      </c>
      <c r="O210" s="60">
        <v>0</v>
      </c>
      <c r="P210" s="61">
        <f>O210</f>
        <v>0</v>
      </c>
      <c r="Q210" s="44" t="e">
        <f>TRUNC(#REF!*P210,0)</f>
        <v>#REF!</v>
      </c>
      <c r="R210" s="52"/>
    </row>
    <row r="211" spans="1:19" ht="20.100000000000001" hidden="1" customHeight="1">
      <c r="C211" s="26" t="s">
        <v>257</v>
      </c>
      <c r="D211" s="5" t="s">
        <v>0</v>
      </c>
      <c r="E211" s="6" t="s">
        <v>22</v>
      </c>
      <c r="F211" s="60">
        <v>0</v>
      </c>
      <c r="G211" s="44">
        <v>0</v>
      </c>
      <c r="H211" s="44">
        <f t="shared" si="42"/>
        <v>0</v>
      </c>
      <c r="I211" s="44">
        <v>0</v>
      </c>
      <c r="J211" s="44">
        <f t="shared" si="43"/>
        <v>0</v>
      </c>
      <c r="K211" s="44">
        <v>0</v>
      </c>
      <c r="L211" s="44">
        <f t="shared" si="44"/>
        <v>0</v>
      </c>
      <c r="M211" s="58">
        <f t="shared" si="41"/>
        <v>0</v>
      </c>
      <c r="N211" s="59">
        <f t="shared" si="41"/>
        <v>0</v>
      </c>
      <c r="O211" s="60">
        <v>0</v>
      </c>
      <c r="P211" s="61">
        <f>O211</f>
        <v>0</v>
      </c>
      <c r="Q211" s="44" t="e">
        <f>TRUNC(#REF!*P211,0)</f>
        <v>#REF!</v>
      </c>
      <c r="R211" s="52"/>
    </row>
    <row r="212" spans="1:19" ht="20.100000000000001" hidden="1" customHeight="1">
      <c r="C212" s="26" t="s">
        <v>258</v>
      </c>
      <c r="D212" s="5" t="s">
        <v>259</v>
      </c>
      <c r="E212" s="10" t="s">
        <v>3188</v>
      </c>
      <c r="F212" s="60">
        <v>113282</v>
      </c>
      <c r="G212" s="44">
        <v>726</v>
      </c>
      <c r="H212" s="44">
        <f t="shared" si="42"/>
        <v>82242732</v>
      </c>
      <c r="I212" s="44">
        <v>608</v>
      </c>
      <c r="J212" s="44">
        <f t="shared" si="43"/>
        <v>68875456</v>
      </c>
      <c r="K212" s="44">
        <v>530</v>
      </c>
      <c r="L212" s="44">
        <f t="shared" si="44"/>
        <v>60039460</v>
      </c>
      <c r="M212" s="58">
        <f t="shared" si="41"/>
        <v>1864</v>
      </c>
      <c r="N212" s="59">
        <f t="shared" si="41"/>
        <v>211157648</v>
      </c>
      <c r="O212" s="60">
        <v>113282</v>
      </c>
      <c r="P212" s="61">
        <f>O212</f>
        <v>113282</v>
      </c>
      <c r="Q212" s="44" t="e">
        <f>TRUNC(#REF!*P212,0)</f>
        <v>#REF!</v>
      </c>
      <c r="R212" s="52"/>
    </row>
    <row r="213" spans="1:19" ht="20.100000000000001" hidden="1" customHeight="1">
      <c r="C213" s="26" t="s">
        <v>260</v>
      </c>
      <c r="D213" s="5" t="s">
        <v>0</v>
      </c>
      <c r="E213" s="6" t="s">
        <v>22</v>
      </c>
      <c r="F213" s="60">
        <v>0</v>
      </c>
      <c r="G213" s="44">
        <v>0</v>
      </c>
      <c r="H213" s="44">
        <f t="shared" si="42"/>
        <v>0</v>
      </c>
      <c r="I213" s="44">
        <v>0</v>
      </c>
      <c r="J213" s="44">
        <f t="shared" si="43"/>
        <v>0</v>
      </c>
      <c r="K213" s="44">
        <v>0</v>
      </c>
      <c r="L213" s="44">
        <f t="shared" si="44"/>
        <v>0</v>
      </c>
      <c r="M213" s="58">
        <f t="shared" si="41"/>
        <v>0</v>
      </c>
      <c r="N213" s="59">
        <f t="shared" si="41"/>
        <v>0</v>
      </c>
      <c r="O213" s="60">
        <v>0</v>
      </c>
      <c r="P213" s="61">
        <f>O213</f>
        <v>0</v>
      </c>
      <c r="Q213" s="44" t="e">
        <f>TRUNC(#REF!*P213,0)</f>
        <v>#REF!</v>
      </c>
      <c r="R213" s="52"/>
    </row>
    <row r="214" spans="1:19" ht="20.100000000000001" hidden="1" customHeight="1">
      <c r="C214" s="26" t="s">
        <v>261</v>
      </c>
      <c r="D214" s="5" t="s">
        <v>0</v>
      </c>
      <c r="E214" s="6" t="s">
        <v>22</v>
      </c>
      <c r="F214" s="60">
        <v>0</v>
      </c>
      <c r="G214" s="44">
        <v>0</v>
      </c>
      <c r="H214" s="44">
        <f t="shared" si="42"/>
        <v>0</v>
      </c>
      <c r="I214" s="44">
        <v>0</v>
      </c>
      <c r="J214" s="44">
        <f t="shared" si="43"/>
        <v>0</v>
      </c>
      <c r="K214" s="44">
        <v>0</v>
      </c>
      <c r="L214" s="44">
        <f t="shared" si="44"/>
        <v>0</v>
      </c>
      <c r="M214" s="58">
        <f t="shared" si="41"/>
        <v>0</v>
      </c>
      <c r="N214" s="59">
        <f t="shared" si="41"/>
        <v>0</v>
      </c>
      <c r="O214" s="60">
        <v>0</v>
      </c>
      <c r="P214" s="61">
        <f>O214</f>
        <v>0</v>
      </c>
      <c r="Q214" s="44" t="e">
        <f>TRUNC(#REF!*P214,0)</f>
        <v>#REF!</v>
      </c>
      <c r="R214" s="52"/>
    </row>
    <row r="215" spans="1:19" ht="20.100000000000001" hidden="1" customHeight="1">
      <c r="C215" s="26" t="s">
        <v>262</v>
      </c>
      <c r="D215" s="5" t="s">
        <v>2186</v>
      </c>
      <c r="E215" s="6" t="s">
        <v>3199</v>
      </c>
      <c r="F215" s="60">
        <v>12</v>
      </c>
      <c r="G215" s="44">
        <v>0</v>
      </c>
      <c r="H215" s="44">
        <f t="shared" si="42"/>
        <v>0</v>
      </c>
      <c r="I215" s="44">
        <v>0</v>
      </c>
      <c r="J215" s="44">
        <f t="shared" si="43"/>
        <v>0</v>
      </c>
      <c r="K215" s="44">
        <v>3063200</v>
      </c>
      <c r="L215" s="44">
        <f t="shared" si="44"/>
        <v>36758400</v>
      </c>
      <c r="M215" s="58">
        <f t="shared" si="41"/>
        <v>3063200</v>
      </c>
      <c r="N215" s="59">
        <f t="shared" si="41"/>
        <v>36758400</v>
      </c>
      <c r="O215" s="60">
        <v>12</v>
      </c>
      <c r="P215" s="61">
        <f>O215</f>
        <v>12</v>
      </c>
      <c r="Q215" s="44" t="e">
        <f>TRUNC(#REF!*P215,0)</f>
        <v>#REF!</v>
      </c>
      <c r="R215" s="52"/>
    </row>
    <row r="216" spans="1:19" ht="20.100000000000001" hidden="1" customHeight="1">
      <c r="C216" s="26" t="s">
        <v>263</v>
      </c>
      <c r="D216" s="5" t="s">
        <v>2186</v>
      </c>
      <c r="E216" s="6" t="s">
        <v>3199</v>
      </c>
      <c r="F216" s="60">
        <v>12</v>
      </c>
      <c r="G216" s="44">
        <v>0</v>
      </c>
      <c r="H216" s="44">
        <f t="shared" si="42"/>
        <v>0</v>
      </c>
      <c r="I216" s="44">
        <v>0</v>
      </c>
      <c r="J216" s="44">
        <f t="shared" si="43"/>
        <v>0</v>
      </c>
      <c r="K216" s="44">
        <v>2948800</v>
      </c>
      <c r="L216" s="44">
        <f t="shared" si="44"/>
        <v>35385600</v>
      </c>
      <c r="M216" s="58">
        <f t="shared" si="41"/>
        <v>2948800</v>
      </c>
      <c r="N216" s="59">
        <f t="shared" si="41"/>
        <v>35385600</v>
      </c>
      <c r="O216" s="60">
        <v>12</v>
      </c>
      <c r="P216" s="61">
        <f>O216</f>
        <v>12</v>
      </c>
      <c r="Q216" s="44" t="e">
        <f>TRUNC(#REF!*P216,0)</f>
        <v>#REF!</v>
      </c>
      <c r="R216" s="52"/>
    </row>
    <row r="217" spans="1:19" ht="20.100000000000001" hidden="1" customHeight="1">
      <c r="C217" s="26" t="s">
        <v>2187</v>
      </c>
      <c r="D217" s="5" t="s">
        <v>0</v>
      </c>
      <c r="E217" s="6" t="s">
        <v>3199</v>
      </c>
      <c r="F217" s="60">
        <v>12</v>
      </c>
      <c r="G217" s="44">
        <v>0</v>
      </c>
      <c r="H217" s="44">
        <f t="shared" si="42"/>
        <v>0</v>
      </c>
      <c r="I217" s="44">
        <v>0</v>
      </c>
      <c r="J217" s="44">
        <f t="shared" si="43"/>
        <v>0</v>
      </c>
      <c r="K217" s="44">
        <v>1064000</v>
      </c>
      <c r="L217" s="44">
        <f t="shared" si="44"/>
        <v>12768000</v>
      </c>
      <c r="M217" s="58">
        <f t="shared" si="41"/>
        <v>1064000</v>
      </c>
      <c r="N217" s="59">
        <f t="shared" si="41"/>
        <v>12768000</v>
      </c>
      <c r="O217" s="60">
        <v>12</v>
      </c>
      <c r="P217" s="61">
        <f>O217</f>
        <v>12</v>
      </c>
      <c r="Q217" s="44" t="e">
        <f>TRUNC(#REF!*P217,0)</f>
        <v>#REF!</v>
      </c>
      <c r="R217" s="52"/>
    </row>
    <row r="218" spans="1:19" ht="20.100000000000001" hidden="1" customHeight="1">
      <c r="C218" s="26" t="s">
        <v>264</v>
      </c>
      <c r="D218" s="5" t="s">
        <v>0</v>
      </c>
      <c r="E218" s="6" t="s">
        <v>22</v>
      </c>
      <c r="F218" s="60">
        <v>0</v>
      </c>
      <c r="G218" s="44">
        <v>0</v>
      </c>
      <c r="H218" s="44">
        <f t="shared" si="42"/>
        <v>0</v>
      </c>
      <c r="I218" s="44">
        <v>0</v>
      </c>
      <c r="J218" s="44">
        <f t="shared" si="43"/>
        <v>0</v>
      </c>
      <c r="K218" s="44">
        <v>0</v>
      </c>
      <c r="L218" s="44">
        <f t="shared" si="44"/>
        <v>0</v>
      </c>
      <c r="M218" s="58">
        <f t="shared" si="41"/>
        <v>0</v>
      </c>
      <c r="N218" s="59">
        <f t="shared" si="41"/>
        <v>0</v>
      </c>
      <c r="O218" s="60">
        <v>0</v>
      </c>
      <c r="P218" s="61">
        <f>O218</f>
        <v>0</v>
      </c>
      <c r="Q218" s="44" t="e">
        <f>TRUNC(#REF!*P218,0)</f>
        <v>#REF!</v>
      </c>
      <c r="R218" s="52"/>
    </row>
    <row r="219" spans="1:19" ht="20.100000000000001" hidden="1" customHeight="1">
      <c r="C219" s="26" t="s">
        <v>265</v>
      </c>
      <c r="D219" s="5" t="s">
        <v>0</v>
      </c>
      <c r="E219" s="6" t="s">
        <v>3197</v>
      </c>
      <c r="F219" s="60">
        <v>24</v>
      </c>
      <c r="G219" s="44">
        <v>0</v>
      </c>
      <c r="H219" s="44">
        <f t="shared" si="42"/>
        <v>0</v>
      </c>
      <c r="I219" s="44">
        <v>0</v>
      </c>
      <c r="J219" s="44">
        <f t="shared" si="43"/>
        <v>0</v>
      </c>
      <c r="K219" s="44">
        <v>3200000</v>
      </c>
      <c r="L219" s="44">
        <f t="shared" si="44"/>
        <v>76800000</v>
      </c>
      <c r="M219" s="58">
        <f t="shared" si="41"/>
        <v>3200000</v>
      </c>
      <c r="N219" s="59">
        <f t="shared" si="41"/>
        <v>76800000</v>
      </c>
      <c r="O219" s="60">
        <v>24</v>
      </c>
      <c r="P219" s="61">
        <f>O219</f>
        <v>24</v>
      </c>
      <c r="Q219" s="44" t="e">
        <f>TRUNC(#REF!*P219,0)</f>
        <v>#REF!</v>
      </c>
      <c r="R219" s="52"/>
    </row>
    <row r="220" spans="1:19" ht="20.100000000000001" hidden="1" customHeight="1">
      <c r="C220" s="26" t="s">
        <v>2188</v>
      </c>
      <c r="D220" s="5" t="s">
        <v>0</v>
      </c>
      <c r="E220" s="6" t="s">
        <v>22</v>
      </c>
      <c r="F220" s="60">
        <v>0</v>
      </c>
      <c r="G220" s="44">
        <v>0</v>
      </c>
      <c r="H220" s="44">
        <f t="shared" si="42"/>
        <v>0</v>
      </c>
      <c r="I220" s="44">
        <v>0</v>
      </c>
      <c r="J220" s="44">
        <f t="shared" si="43"/>
        <v>0</v>
      </c>
      <c r="K220" s="44">
        <v>0</v>
      </c>
      <c r="L220" s="44">
        <f t="shared" si="44"/>
        <v>0</v>
      </c>
      <c r="M220" s="58">
        <f t="shared" ref="M220:N235" si="53">G220+I220+K220</f>
        <v>0</v>
      </c>
      <c r="N220" s="59">
        <f t="shared" si="53"/>
        <v>0</v>
      </c>
      <c r="O220" s="60">
        <v>0</v>
      </c>
      <c r="P220" s="61">
        <f>O220</f>
        <v>0</v>
      </c>
      <c r="Q220" s="44" t="e">
        <f>TRUNC(#REF!*P220,0)</f>
        <v>#REF!</v>
      </c>
      <c r="R220" s="52"/>
    </row>
    <row r="221" spans="1:19" ht="20.100000000000001" hidden="1" customHeight="1">
      <c r="C221" s="26" t="s">
        <v>2189</v>
      </c>
      <c r="D221" s="5" t="s">
        <v>1359</v>
      </c>
      <c r="E221" s="10" t="s">
        <v>3188</v>
      </c>
      <c r="F221" s="60">
        <v>11058</v>
      </c>
      <c r="G221" s="44">
        <v>16800</v>
      </c>
      <c r="H221" s="44">
        <f t="shared" si="42"/>
        <v>185774400</v>
      </c>
      <c r="I221" s="44">
        <v>0</v>
      </c>
      <c r="J221" s="44">
        <f t="shared" si="43"/>
        <v>0</v>
      </c>
      <c r="K221" s="44">
        <v>0</v>
      </c>
      <c r="L221" s="44">
        <f t="shared" si="44"/>
        <v>0</v>
      </c>
      <c r="M221" s="58">
        <f t="shared" si="53"/>
        <v>16800</v>
      </c>
      <c r="N221" s="59">
        <f t="shared" si="53"/>
        <v>185774400</v>
      </c>
      <c r="O221" s="60">
        <v>11058</v>
      </c>
      <c r="P221" s="61">
        <f>O221</f>
        <v>11058</v>
      </c>
      <c r="Q221" s="44" t="e">
        <f>TRUNC(#REF!*P221,0)</f>
        <v>#REF!</v>
      </c>
      <c r="R221" s="52"/>
    </row>
    <row r="222" spans="1:19" ht="20.100000000000001" hidden="1" customHeight="1">
      <c r="C222" s="26" t="s">
        <v>21</v>
      </c>
      <c r="D222" s="5" t="s">
        <v>0</v>
      </c>
      <c r="E222" s="6" t="s">
        <v>0</v>
      </c>
      <c r="F222" s="60">
        <v>0</v>
      </c>
      <c r="G222" s="44"/>
      <c r="H222" s="44">
        <f t="shared" si="42"/>
        <v>0</v>
      </c>
      <c r="I222" s="44"/>
      <c r="J222" s="44">
        <f t="shared" si="43"/>
        <v>0</v>
      </c>
      <c r="K222" s="44"/>
      <c r="L222" s="44">
        <f t="shared" si="44"/>
        <v>0</v>
      </c>
      <c r="M222" s="58">
        <f t="shared" si="53"/>
        <v>0</v>
      </c>
      <c r="N222" s="59">
        <f t="shared" si="53"/>
        <v>0</v>
      </c>
      <c r="O222" s="60">
        <v>0</v>
      </c>
      <c r="P222" s="61"/>
      <c r="Q222" s="44"/>
      <c r="R222" s="52"/>
    </row>
    <row r="223" spans="1:19" ht="20.100000000000001" hidden="1" customHeight="1">
      <c r="C223" s="26"/>
      <c r="D223" s="5"/>
      <c r="E223" s="6"/>
      <c r="F223" s="60">
        <v>0</v>
      </c>
      <c r="G223" s="44"/>
      <c r="H223" s="44">
        <f t="shared" si="42"/>
        <v>0</v>
      </c>
      <c r="I223" s="44"/>
      <c r="J223" s="44">
        <f t="shared" si="43"/>
        <v>0</v>
      </c>
      <c r="K223" s="44"/>
      <c r="L223" s="44">
        <f t="shared" si="44"/>
        <v>0</v>
      </c>
      <c r="M223" s="58">
        <f t="shared" si="53"/>
        <v>0</v>
      </c>
      <c r="N223" s="59">
        <f t="shared" si="53"/>
        <v>0</v>
      </c>
      <c r="O223" s="60">
        <v>0</v>
      </c>
      <c r="P223" s="61"/>
      <c r="Q223" s="44"/>
      <c r="R223" s="52"/>
    </row>
    <row r="224" spans="1:19" s="83" customFormat="1" ht="20.100000000000001" hidden="1" customHeight="1">
      <c r="A224" s="123">
        <v>1</v>
      </c>
      <c r="B224" s="122">
        <v>1</v>
      </c>
      <c r="C224" s="31" t="s">
        <v>47</v>
      </c>
      <c r="D224" s="32"/>
      <c r="E224" s="12" t="s">
        <v>1</v>
      </c>
      <c r="F224" s="81">
        <v>1</v>
      </c>
      <c r="G224" s="78"/>
      <c r="H224" s="78">
        <f>SUM(H225:H728)</f>
        <v>7509317304</v>
      </c>
      <c r="I224" s="78"/>
      <c r="J224" s="78">
        <f>SUM(J225:J728)-SUM(J502:J520)</f>
        <v>3856254390</v>
      </c>
      <c r="K224" s="78"/>
      <c r="L224" s="78">
        <f>SUM(L225:L728)-SUM(L502:L520)</f>
        <v>422099444</v>
      </c>
      <c r="M224" s="79">
        <f t="shared" si="53"/>
        <v>0</v>
      </c>
      <c r="N224" s="80">
        <f t="shared" si="53"/>
        <v>11787671138</v>
      </c>
      <c r="O224" s="81">
        <v>1</v>
      </c>
      <c r="P224" s="82"/>
      <c r="Q224" s="78" t="e">
        <f>SUM(Q225:Q726)</f>
        <v>#REF!</v>
      </c>
      <c r="R224" s="53"/>
      <c r="S224" s="47"/>
    </row>
    <row r="225" spans="1:18" ht="20.100000000000001" hidden="1" customHeight="1">
      <c r="A225" s="123">
        <f>A224+1</f>
        <v>2</v>
      </c>
      <c r="B225" s="122">
        <f>B224+1</f>
        <v>2</v>
      </c>
      <c r="C225" s="26" t="s">
        <v>267</v>
      </c>
      <c r="D225" s="5" t="s">
        <v>0</v>
      </c>
      <c r="E225" s="6" t="s">
        <v>22</v>
      </c>
      <c r="F225" s="60">
        <v>0</v>
      </c>
      <c r="G225" s="44">
        <v>0</v>
      </c>
      <c r="H225" s="44">
        <f t="shared" si="42"/>
        <v>0</v>
      </c>
      <c r="I225" s="44">
        <v>0</v>
      </c>
      <c r="J225" s="44">
        <f t="shared" si="43"/>
        <v>0</v>
      </c>
      <c r="K225" s="44">
        <v>0</v>
      </c>
      <c r="L225" s="44">
        <f t="shared" ref="L225:L290" si="54">TRUNC(F225*K225,0)</f>
        <v>0</v>
      </c>
      <c r="M225" s="58">
        <f t="shared" si="53"/>
        <v>0</v>
      </c>
      <c r="N225" s="59">
        <f t="shared" si="53"/>
        <v>0</v>
      </c>
      <c r="O225" s="60">
        <v>0</v>
      </c>
      <c r="P225" s="61">
        <f>O225</f>
        <v>0</v>
      </c>
      <c r="Q225" s="44" t="e">
        <f>TRUNC(#REF!*P225,0)</f>
        <v>#REF!</v>
      </c>
      <c r="R225" s="52"/>
    </row>
    <row r="226" spans="1:18" s="86" customFormat="1" ht="20.100000000000001" hidden="1" customHeight="1">
      <c r="C226" s="19" t="s">
        <v>268</v>
      </c>
      <c r="D226" s="29" t="s">
        <v>0</v>
      </c>
      <c r="E226" s="10" t="s">
        <v>22</v>
      </c>
      <c r="F226" s="60">
        <v>0</v>
      </c>
      <c r="G226" s="58">
        <v>0</v>
      </c>
      <c r="H226" s="58">
        <f t="shared" si="42"/>
        <v>0</v>
      </c>
      <c r="I226" s="58">
        <v>0</v>
      </c>
      <c r="J226" s="58">
        <f t="shared" si="43"/>
        <v>0</v>
      </c>
      <c r="K226" s="58">
        <v>0</v>
      </c>
      <c r="L226" s="58">
        <f t="shared" si="54"/>
        <v>0</v>
      </c>
      <c r="M226" s="58">
        <f t="shared" si="53"/>
        <v>0</v>
      </c>
      <c r="N226" s="59">
        <f t="shared" si="53"/>
        <v>0</v>
      </c>
      <c r="O226" s="60">
        <v>0</v>
      </c>
      <c r="P226" s="61">
        <f>O226</f>
        <v>0</v>
      </c>
      <c r="Q226" s="58" t="e">
        <f>TRUNC(#REF!*P226,0)</f>
        <v>#REF!</v>
      </c>
      <c r="R226" s="143"/>
    </row>
    <row r="227" spans="1:18" s="86" customFormat="1" ht="20.100000000000001" hidden="1" customHeight="1">
      <c r="C227" s="19" t="s">
        <v>269</v>
      </c>
      <c r="D227" s="29" t="s">
        <v>270</v>
      </c>
      <c r="E227" s="10" t="s">
        <v>3188</v>
      </c>
      <c r="F227" s="60">
        <v>30067</v>
      </c>
      <c r="G227" s="58">
        <v>317</v>
      </c>
      <c r="H227" s="58">
        <f t="shared" si="42"/>
        <v>9531239</v>
      </c>
      <c r="I227" s="58">
        <v>203</v>
      </c>
      <c r="J227" s="58">
        <f t="shared" si="43"/>
        <v>6103601</v>
      </c>
      <c r="K227" s="58">
        <v>291</v>
      </c>
      <c r="L227" s="58">
        <f t="shared" si="54"/>
        <v>8749497</v>
      </c>
      <c r="M227" s="58">
        <f t="shared" si="53"/>
        <v>811</v>
      </c>
      <c r="N227" s="59">
        <f t="shared" si="53"/>
        <v>24384337</v>
      </c>
      <c r="O227" s="60">
        <v>30067</v>
      </c>
      <c r="P227" s="61">
        <f>O227</f>
        <v>30067</v>
      </c>
      <c r="Q227" s="58" t="e">
        <f>TRUNC(#REF!*P227,0)</f>
        <v>#REF!</v>
      </c>
      <c r="R227" s="143"/>
    </row>
    <row r="228" spans="1:18" s="86" customFormat="1" ht="20.100000000000001" hidden="1" customHeight="1">
      <c r="C228" s="19" t="s">
        <v>271</v>
      </c>
      <c r="D228" s="29" t="s">
        <v>270</v>
      </c>
      <c r="E228" s="10" t="s">
        <v>3188</v>
      </c>
      <c r="F228" s="60">
        <v>866</v>
      </c>
      <c r="G228" s="58">
        <v>1948</v>
      </c>
      <c r="H228" s="58">
        <f t="shared" si="42"/>
        <v>1686968</v>
      </c>
      <c r="I228" s="58">
        <v>19944</v>
      </c>
      <c r="J228" s="58">
        <f t="shared" si="43"/>
        <v>17271504</v>
      </c>
      <c r="K228" s="58">
        <v>2429</v>
      </c>
      <c r="L228" s="58">
        <f t="shared" si="54"/>
        <v>2103514</v>
      </c>
      <c r="M228" s="58">
        <f t="shared" si="53"/>
        <v>24321</v>
      </c>
      <c r="N228" s="59">
        <f t="shared" si="53"/>
        <v>21061986</v>
      </c>
      <c r="O228" s="60">
        <v>866</v>
      </c>
      <c r="P228" s="61">
        <f>O228</f>
        <v>866</v>
      </c>
      <c r="Q228" s="58" t="e">
        <f>TRUNC(#REF!*P228,0)</f>
        <v>#REF!</v>
      </c>
      <c r="R228" s="143"/>
    </row>
    <row r="229" spans="1:18" s="86" customFormat="1" ht="20.100000000000001" hidden="1" customHeight="1">
      <c r="C229" s="19" t="s">
        <v>272</v>
      </c>
      <c r="D229" s="29" t="s">
        <v>270</v>
      </c>
      <c r="E229" s="10" t="s">
        <v>3188</v>
      </c>
      <c r="F229" s="60">
        <v>835</v>
      </c>
      <c r="G229" s="58">
        <v>4022</v>
      </c>
      <c r="H229" s="58">
        <f t="shared" si="42"/>
        <v>3358370</v>
      </c>
      <c r="I229" s="58">
        <v>20143</v>
      </c>
      <c r="J229" s="58">
        <f t="shared" si="43"/>
        <v>16819405</v>
      </c>
      <c r="K229" s="58">
        <v>1332</v>
      </c>
      <c r="L229" s="58">
        <f t="shared" si="54"/>
        <v>1112220</v>
      </c>
      <c r="M229" s="58">
        <f t="shared" si="53"/>
        <v>25497</v>
      </c>
      <c r="N229" s="59">
        <f t="shared" si="53"/>
        <v>21289995</v>
      </c>
      <c r="O229" s="60">
        <v>835</v>
      </c>
      <c r="P229" s="61">
        <f>O229</f>
        <v>835</v>
      </c>
      <c r="Q229" s="58" t="e">
        <f>TRUNC(#REF!*P229,0)</f>
        <v>#REF!</v>
      </c>
      <c r="R229" s="143"/>
    </row>
    <row r="230" spans="1:18" s="86" customFormat="1" ht="20.100000000000001" hidden="1" customHeight="1">
      <c r="C230" s="19" t="s">
        <v>273</v>
      </c>
      <c r="D230" s="29" t="s">
        <v>270</v>
      </c>
      <c r="E230" s="10" t="s">
        <v>3188</v>
      </c>
      <c r="F230" s="60">
        <v>12434</v>
      </c>
      <c r="G230" s="58">
        <v>389</v>
      </c>
      <c r="H230" s="58">
        <f t="shared" si="42"/>
        <v>4836826</v>
      </c>
      <c r="I230" s="58">
        <v>2237</v>
      </c>
      <c r="J230" s="58">
        <f t="shared" si="43"/>
        <v>27814858</v>
      </c>
      <c r="K230" s="58">
        <v>279</v>
      </c>
      <c r="L230" s="58">
        <f t="shared" si="54"/>
        <v>3469086</v>
      </c>
      <c r="M230" s="58">
        <f t="shared" si="53"/>
        <v>2905</v>
      </c>
      <c r="N230" s="59">
        <f t="shared" si="53"/>
        <v>36120770</v>
      </c>
      <c r="O230" s="60">
        <v>12434</v>
      </c>
      <c r="P230" s="61">
        <f>O230</f>
        <v>12434</v>
      </c>
      <c r="Q230" s="58" t="e">
        <f>TRUNC(#REF!*P230,0)</f>
        <v>#REF!</v>
      </c>
      <c r="R230" s="143"/>
    </row>
    <row r="231" spans="1:18" s="86" customFormat="1" ht="20.100000000000001" hidden="1" customHeight="1">
      <c r="C231" s="19" t="s">
        <v>274</v>
      </c>
      <c r="D231" s="29" t="s">
        <v>41</v>
      </c>
      <c r="E231" s="10" t="s">
        <v>3188</v>
      </c>
      <c r="F231" s="60">
        <v>995</v>
      </c>
      <c r="G231" s="58">
        <v>240</v>
      </c>
      <c r="H231" s="58">
        <f t="shared" si="42"/>
        <v>238800</v>
      </c>
      <c r="I231" s="58">
        <v>188</v>
      </c>
      <c r="J231" s="58">
        <f t="shared" si="43"/>
        <v>187060</v>
      </c>
      <c r="K231" s="58">
        <v>220</v>
      </c>
      <c r="L231" s="58">
        <f t="shared" si="54"/>
        <v>218900</v>
      </c>
      <c r="M231" s="58">
        <f t="shared" si="53"/>
        <v>648</v>
      </c>
      <c r="N231" s="59">
        <f t="shared" si="53"/>
        <v>644760</v>
      </c>
      <c r="O231" s="60">
        <v>998.08</v>
      </c>
      <c r="P231" s="61">
        <f>O231</f>
        <v>998.08</v>
      </c>
      <c r="Q231" s="58" t="e">
        <f>TRUNC(#REF!*P231,0)+1</f>
        <v>#REF!</v>
      </c>
      <c r="R231" s="143"/>
    </row>
    <row r="232" spans="1:18" s="86" customFormat="1" ht="20.100000000000001" hidden="1" customHeight="1">
      <c r="C232" s="19" t="s">
        <v>275</v>
      </c>
      <c r="D232" s="29" t="s">
        <v>0</v>
      </c>
      <c r="E232" s="10" t="s">
        <v>22</v>
      </c>
      <c r="F232" s="60">
        <v>0</v>
      </c>
      <c r="G232" s="58">
        <v>0</v>
      </c>
      <c r="H232" s="58">
        <f t="shared" si="42"/>
        <v>0</v>
      </c>
      <c r="I232" s="58">
        <v>0</v>
      </c>
      <c r="J232" s="58">
        <f t="shared" si="43"/>
        <v>0</v>
      </c>
      <c r="K232" s="58">
        <v>0</v>
      </c>
      <c r="L232" s="58">
        <f t="shared" si="54"/>
        <v>0</v>
      </c>
      <c r="M232" s="58">
        <f t="shared" si="53"/>
        <v>0</v>
      </c>
      <c r="N232" s="59">
        <f t="shared" si="53"/>
        <v>0</v>
      </c>
      <c r="O232" s="60">
        <v>0</v>
      </c>
      <c r="P232" s="61">
        <f>O232</f>
        <v>0</v>
      </c>
      <c r="Q232" s="58" t="e">
        <f>TRUNC(#REF!*P232,0)</f>
        <v>#REF!</v>
      </c>
      <c r="R232" s="143"/>
    </row>
    <row r="233" spans="1:18" s="86" customFormat="1" ht="20.100000000000001" hidden="1" customHeight="1">
      <c r="C233" s="19" t="s">
        <v>276</v>
      </c>
      <c r="D233" s="29" t="s">
        <v>277</v>
      </c>
      <c r="E233" s="10" t="s">
        <v>3188</v>
      </c>
      <c r="F233" s="60">
        <v>66816</v>
      </c>
      <c r="G233" s="58">
        <v>317</v>
      </c>
      <c r="H233" s="58">
        <f t="shared" si="42"/>
        <v>21180672</v>
      </c>
      <c r="I233" s="58">
        <v>203</v>
      </c>
      <c r="J233" s="58">
        <f t="shared" si="43"/>
        <v>13563648</v>
      </c>
      <c r="K233" s="58">
        <v>291</v>
      </c>
      <c r="L233" s="58">
        <f t="shared" si="54"/>
        <v>19443456</v>
      </c>
      <c r="M233" s="58">
        <f t="shared" si="53"/>
        <v>811</v>
      </c>
      <c r="N233" s="59">
        <f t="shared" si="53"/>
        <v>54187776</v>
      </c>
      <c r="O233" s="60">
        <v>66651</v>
      </c>
      <c r="P233" s="61">
        <f>O233</f>
        <v>66651</v>
      </c>
      <c r="Q233" s="58" t="e">
        <f>TRUNC(#REF!*P233,0)</f>
        <v>#REF!</v>
      </c>
      <c r="R233" s="143"/>
    </row>
    <row r="234" spans="1:18" s="86" customFormat="1" ht="20.100000000000001" hidden="1" customHeight="1">
      <c r="C234" s="19" t="s">
        <v>278</v>
      </c>
      <c r="D234" s="29" t="s">
        <v>279</v>
      </c>
      <c r="E234" s="10" t="s">
        <v>3188</v>
      </c>
      <c r="F234" s="60">
        <v>7970</v>
      </c>
      <c r="G234" s="58">
        <v>318</v>
      </c>
      <c r="H234" s="58">
        <f t="shared" si="42"/>
        <v>2534460</v>
      </c>
      <c r="I234" s="58">
        <v>203</v>
      </c>
      <c r="J234" s="58">
        <f t="shared" si="43"/>
        <v>1617910</v>
      </c>
      <c r="K234" s="58">
        <v>290</v>
      </c>
      <c r="L234" s="58">
        <f t="shared" si="54"/>
        <v>2311300</v>
      </c>
      <c r="M234" s="58">
        <f t="shared" si="53"/>
        <v>811</v>
      </c>
      <c r="N234" s="59">
        <f t="shared" si="53"/>
        <v>6463670</v>
      </c>
      <c r="O234" s="60">
        <v>7982</v>
      </c>
      <c r="P234" s="61">
        <f>O234</f>
        <v>7982</v>
      </c>
      <c r="Q234" s="58" t="e">
        <f>TRUNC(#REF!*P234,0)</f>
        <v>#REF!</v>
      </c>
      <c r="R234" s="143"/>
    </row>
    <row r="235" spans="1:18" s="86" customFormat="1" ht="20.100000000000001" hidden="1" customHeight="1">
      <c r="C235" s="19" t="s">
        <v>280</v>
      </c>
      <c r="D235" s="29" t="s">
        <v>281</v>
      </c>
      <c r="E235" s="10" t="s">
        <v>3188</v>
      </c>
      <c r="F235" s="60">
        <v>1379</v>
      </c>
      <c r="G235" s="58">
        <v>318</v>
      </c>
      <c r="H235" s="58">
        <f t="shared" si="42"/>
        <v>438522</v>
      </c>
      <c r="I235" s="58">
        <v>203</v>
      </c>
      <c r="J235" s="58">
        <f t="shared" si="43"/>
        <v>279937</v>
      </c>
      <c r="K235" s="58">
        <v>290</v>
      </c>
      <c r="L235" s="58">
        <f t="shared" si="54"/>
        <v>399910</v>
      </c>
      <c r="M235" s="58">
        <f t="shared" si="53"/>
        <v>811</v>
      </c>
      <c r="N235" s="59">
        <f t="shared" si="53"/>
        <v>1118369</v>
      </c>
      <c r="O235" s="60">
        <v>1379</v>
      </c>
      <c r="P235" s="61">
        <f>O235</f>
        <v>1379</v>
      </c>
      <c r="Q235" s="58" t="e">
        <f>TRUNC(#REF!*P235,0)</f>
        <v>#REF!</v>
      </c>
      <c r="R235" s="143"/>
    </row>
    <row r="236" spans="1:18" s="86" customFormat="1" ht="20.100000000000001" hidden="1" customHeight="1">
      <c r="C236" s="19" t="s">
        <v>2190</v>
      </c>
      <c r="D236" s="29" t="s">
        <v>2191</v>
      </c>
      <c r="E236" s="10" t="s">
        <v>3188</v>
      </c>
      <c r="F236" s="60">
        <v>13</v>
      </c>
      <c r="G236" s="58">
        <v>379</v>
      </c>
      <c r="H236" s="58">
        <f t="shared" si="42"/>
        <v>4927</v>
      </c>
      <c r="I236" s="58">
        <v>241</v>
      </c>
      <c r="J236" s="58">
        <f t="shared" si="43"/>
        <v>3133</v>
      </c>
      <c r="K236" s="58">
        <v>346</v>
      </c>
      <c r="L236" s="58">
        <f t="shared" si="54"/>
        <v>4498</v>
      </c>
      <c r="M236" s="58">
        <f t="shared" ref="M236:N370" si="55">G236+I236+K236</f>
        <v>966</v>
      </c>
      <c r="N236" s="59">
        <f t="shared" si="55"/>
        <v>12558</v>
      </c>
      <c r="O236" s="60">
        <v>13</v>
      </c>
      <c r="P236" s="61">
        <f>O236</f>
        <v>13</v>
      </c>
      <c r="Q236" s="58" t="e">
        <f>TRUNC(#REF!*P236,0)</f>
        <v>#REF!</v>
      </c>
      <c r="R236" s="143"/>
    </row>
    <row r="237" spans="1:18" s="86" customFormat="1" ht="20.100000000000001" hidden="1" customHeight="1">
      <c r="C237" s="19" t="s">
        <v>282</v>
      </c>
      <c r="D237" s="29" t="s">
        <v>277</v>
      </c>
      <c r="E237" s="10" t="s">
        <v>3188</v>
      </c>
      <c r="F237" s="60">
        <v>865</v>
      </c>
      <c r="G237" s="58">
        <v>1948</v>
      </c>
      <c r="H237" s="58">
        <f t="shared" si="42"/>
        <v>1685020</v>
      </c>
      <c r="I237" s="58">
        <v>19944</v>
      </c>
      <c r="J237" s="58">
        <f t="shared" si="43"/>
        <v>17251560</v>
      </c>
      <c r="K237" s="58">
        <v>2429</v>
      </c>
      <c r="L237" s="58">
        <f t="shared" si="54"/>
        <v>2101085</v>
      </c>
      <c r="M237" s="58">
        <f t="shared" si="55"/>
        <v>24321</v>
      </c>
      <c r="N237" s="59">
        <f t="shared" si="55"/>
        <v>21037665</v>
      </c>
      <c r="O237" s="60">
        <v>865</v>
      </c>
      <c r="P237" s="61">
        <f>O237</f>
        <v>865</v>
      </c>
      <c r="Q237" s="58" t="e">
        <f>TRUNC(#REF!*P237,0)</f>
        <v>#REF!</v>
      </c>
      <c r="R237" s="143"/>
    </row>
    <row r="238" spans="1:18" s="86" customFormat="1" ht="20.100000000000001" hidden="1" customHeight="1">
      <c r="C238" s="19" t="s">
        <v>283</v>
      </c>
      <c r="D238" s="29" t="s">
        <v>279</v>
      </c>
      <c r="E238" s="10" t="s">
        <v>3188</v>
      </c>
      <c r="F238" s="60">
        <v>59</v>
      </c>
      <c r="G238" s="58">
        <v>1948</v>
      </c>
      <c r="H238" s="58">
        <f t="shared" si="42"/>
        <v>114932</v>
      </c>
      <c r="I238" s="58">
        <v>19944</v>
      </c>
      <c r="J238" s="58">
        <f t="shared" si="43"/>
        <v>1176696</v>
      </c>
      <c r="K238" s="58">
        <v>2429</v>
      </c>
      <c r="L238" s="58">
        <f t="shared" si="54"/>
        <v>143311</v>
      </c>
      <c r="M238" s="58">
        <f t="shared" si="55"/>
        <v>24321</v>
      </c>
      <c r="N238" s="59">
        <f t="shared" si="55"/>
        <v>1434939</v>
      </c>
      <c r="O238" s="60">
        <v>59</v>
      </c>
      <c r="P238" s="61">
        <f>O238</f>
        <v>59</v>
      </c>
      <c r="Q238" s="58" t="e">
        <f>TRUNC(#REF!*P238,0)</f>
        <v>#REF!</v>
      </c>
      <c r="R238" s="143"/>
    </row>
    <row r="239" spans="1:18" s="86" customFormat="1" ht="20.100000000000001" hidden="1" customHeight="1">
      <c r="C239" s="19" t="s">
        <v>2192</v>
      </c>
      <c r="D239" s="29" t="s">
        <v>281</v>
      </c>
      <c r="E239" s="10" t="s">
        <v>3188</v>
      </c>
      <c r="F239" s="60">
        <v>96</v>
      </c>
      <c r="G239" s="58">
        <v>1948</v>
      </c>
      <c r="H239" s="58">
        <f t="shared" si="42"/>
        <v>187008</v>
      </c>
      <c r="I239" s="58">
        <v>19944</v>
      </c>
      <c r="J239" s="58">
        <f t="shared" si="43"/>
        <v>1914624</v>
      </c>
      <c r="K239" s="58">
        <v>2429</v>
      </c>
      <c r="L239" s="58">
        <f t="shared" si="54"/>
        <v>233184</v>
      </c>
      <c r="M239" s="58">
        <f t="shared" si="55"/>
        <v>24321</v>
      </c>
      <c r="N239" s="59">
        <f t="shared" si="55"/>
        <v>2334816</v>
      </c>
      <c r="O239" s="60">
        <v>96</v>
      </c>
      <c r="P239" s="61">
        <f>O239</f>
        <v>96</v>
      </c>
      <c r="Q239" s="58" t="e">
        <f>TRUNC(#REF!*P239,0)</f>
        <v>#REF!</v>
      </c>
      <c r="R239" s="143"/>
    </row>
    <row r="240" spans="1:18" s="86" customFormat="1" ht="20.100000000000001" hidden="1" customHeight="1">
      <c r="C240" s="19" t="s">
        <v>284</v>
      </c>
      <c r="D240" s="29" t="s">
        <v>277</v>
      </c>
      <c r="E240" s="10" t="s">
        <v>3188</v>
      </c>
      <c r="F240" s="60">
        <v>1057</v>
      </c>
      <c r="G240" s="58">
        <v>4022</v>
      </c>
      <c r="H240" s="58">
        <f t="shared" si="42"/>
        <v>4251254</v>
      </c>
      <c r="I240" s="58">
        <v>20143</v>
      </c>
      <c r="J240" s="58">
        <f t="shared" si="43"/>
        <v>21291151</v>
      </c>
      <c r="K240" s="58">
        <v>1332</v>
      </c>
      <c r="L240" s="58">
        <f t="shared" si="54"/>
        <v>1407924</v>
      </c>
      <c r="M240" s="58">
        <f t="shared" si="55"/>
        <v>25497</v>
      </c>
      <c r="N240" s="59">
        <f t="shared" si="55"/>
        <v>26950329</v>
      </c>
      <c r="O240" s="60">
        <v>1057</v>
      </c>
      <c r="P240" s="61">
        <f>O240</f>
        <v>1057</v>
      </c>
      <c r="Q240" s="58" t="e">
        <f>TRUNC(#REF!*P240,0)</f>
        <v>#REF!</v>
      </c>
      <c r="R240" s="143"/>
    </row>
    <row r="241" spans="1:18" s="86" customFormat="1" ht="20.100000000000001" hidden="1" customHeight="1">
      <c r="C241" s="19" t="s">
        <v>285</v>
      </c>
      <c r="D241" s="29" t="s">
        <v>279</v>
      </c>
      <c r="E241" s="10" t="s">
        <v>3188</v>
      </c>
      <c r="F241" s="60">
        <v>212</v>
      </c>
      <c r="G241" s="58">
        <v>4022</v>
      </c>
      <c r="H241" s="58">
        <f t="shared" si="42"/>
        <v>852664</v>
      </c>
      <c r="I241" s="58">
        <v>20143</v>
      </c>
      <c r="J241" s="58">
        <f t="shared" si="43"/>
        <v>4270316</v>
      </c>
      <c r="K241" s="58">
        <v>1332</v>
      </c>
      <c r="L241" s="58">
        <f t="shared" si="54"/>
        <v>282384</v>
      </c>
      <c r="M241" s="58">
        <f t="shared" si="55"/>
        <v>25497</v>
      </c>
      <c r="N241" s="59">
        <f t="shared" si="55"/>
        <v>5405364</v>
      </c>
      <c r="O241" s="60">
        <v>212</v>
      </c>
      <c r="P241" s="61">
        <f>O241</f>
        <v>212</v>
      </c>
      <c r="Q241" s="58" t="e">
        <f>TRUNC(#REF!*P241,0)</f>
        <v>#REF!</v>
      </c>
      <c r="R241" s="143"/>
    </row>
    <row r="242" spans="1:18" s="86" customFormat="1" ht="20.100000000000001" hidden="1" customHeight="1">
      <c r="C242" s="19" t="s">
        <v>286</v>
      </c>
      <c r="D242" s="29" t="s">
        <v>281</v>
      </c>
      <c r="E242" s="10" t="s">
        <v>3188</v>
      </c>
      <c r="F242" s="60">
        <v>51</v>
      </c>
      <c r="G242" s="58">
        <v>4022</v>
      </c>
      <c r="H242" s="58">
        <f t="shared" si="42"/>
        <v>205122</v>
      </c>
      <c r="I242" s="58">
        <v>20143</v>
      </c>
      <c r="J242" s="58">
        <f t="shared" si="43"/>
        <v>1027293</v>
      </c>
      <c r="K242" s="58">
        <v>1332</v>
      </c>
      <c r="L242" s="58">
        <f t="shared" si="54"/>
        <v>67932</v>
      </c>
      <c r="M242" s="58">
        <f t="shared" si="55"/>
        <v>25497</v>
      </c>
      <c r="N242" s="59">
        <f t="shared" si="55"/>
        <v>1300347</v>
      </c>
      <c r="O242" s="60">
        <v>51</v>
      </c>
      <c r="P242" s="61">
        <f>O242</f>
        <v>51</v>
      </c>
      <c r="Q242" s="58" t="e">
        <f>TRUNC(#REF!*P242,0)</f>
        <v>#REF!</v>
      </c>
      <c r="R242" s="143"/>
    </row>
    <row r="243" spans="1:18" s="86" customFormat="1" ht="20.100000000000001" hidden="1" customHeight="1">
      <c r="C243" s="19" t="s">
        <v>287</v>
      </c>
      <c r="D243" s="29" t="s">
        <v>277</v>
      </c>
      <c r="E243" s="10" t="s">
        <v>3188</v>
      </c>
      <c r="F243" s="60">
        <v>2680</v>
      </c>
      <c r="G243" s="58">
        <v>432</v>
      </c>
      <c r="H243" s="58">
        <f t="shared" si="42"/>
        <v>1157760</v>
      </c>
      <c r="I243" s="58">
        <v>260</v>
      </c>
      <c r="J243" s="58">
        <f t="shared" si="43"/>
        <v>696800</v>
      </c>
      <c r="K243" s="58">
        <v>394</v>
      </c>
      <c r="L243" s="58">
        <f t="shared" si="54"/>
        <v>1055920</v>
      </c>
      <c r="M243" s="58">
        <f t="shared" si="55"/>
        <v>1086</v>
      </c>
      <c r="N243" s="59">
        <f t="shared" si="55"/>
        <v>2910480</v>
      </c>
      <c r="O243" s="60">
        <v>2680</v>
      </c>
      <c r="P243" s="61">
        <f>O243</f>
        <v>2680</v>
      </c>
      <c r="Q243" s="58" t="e">
        <f>TRUNC(#REF!*P243,0)</f>
        <v>#REF!</v>
      </c>
      <c r="R243" s="143"/>
    </row>
    <row r="244" spans="1:18" s="86" customFormat="1" ht="20.100000000000001" hidden="1" customHeight="1">
      <c r="C244" s="19" t="s">
        <v>288</v>
      </c>
      <c r="D244" s="29" t="s">
        <v>279</v>
      </c>
      <c r="E244" s="10" t="s">
        <v>3188</v>
      </c>
      <c r="F244" s="60">
        <v>1513</v>
      </c>
      <c r="G244" s="58">
        <v>432</v>
      </c>
      <c r="H244" s="58">
        <f t="shared" si="42"/>
        <v>653616</v>
      </c>
      <c r="I244" s="58">
        <v>260</v>
      </c>
      <c r="J244" s="58">
        <f t="shared" si="43"/>
        <v>393380</v>
      </c>
      <c r="K244" s="58">
        <v>394</v>
      </c>
      <c r="L244" s="58">
        <f t="shared" si="54"/>
        <v>596122</v>
      </c>
      <c r="M244" s="58">
        <f t="shared" si="55"/>
        <v>1086</v>
      </c>
      <c r="N244" s="59">
        <f t="shared" si="55"/>
        <v>1643118</v>
      </c>
      <c r="O244" s="60">
        <v>1513</v>
      </c>
      <c r="P244" s="61">
        <f>O244</f>
        <v>1513</v>
      </c>
      <c r="Q244" s="58" t="e">
        <f>TRUNC(#REF!*P244,0)</f>
        <v>#REF!</v>
      </c>
      <c r="R244" s="143"/>
    </row>
    <row r="245" spans="1:18" s="86" customFormat="1" ht="20.100000000000001" hidden="1" customHeight="1">
      <c r="C245" s="19" t="s">
        <v>289</v>
      </c>
      <c r="D245" s="29" t="s">
        <v>281</v>
      </c>
      <c r="E245" s="10" t="s">
        <v>3188</v>
      </c>
      <c r="F245" s="60">
        <v>498</v>
      </c>
      <c r="G245" s="58">
        <v>432</v>
      </c>
      <c r="H245" s="58">
        <f t="shared" si="42"/>
        <v>215136</v>
      </c>
      <c r="I245" s="58">
        <v>260</v>
      </c>
      <c r="J245" s="58">
        <f t="shared" si="43"/>
        <v>129480</v>
      </c>
      <c r="K245" s="58">
        <v>394</v>
      </c>
      <c r="L245" s="58">
        <f t="shared" si="54"/>
        <v>196212</v>
      </c>
      <c r="M245" s="58">
        <f t="shared" si="55"/>
        <v>1086</v>
      </c>
      <c r="N245" s="59">
        <f t="shared" si="55"/>
        <v>540828</v>
      </c>
      <c r="O245" s="60">
        <v>498</v>
      </c>
      <c r="P245" s="61">
        <f>O245</f>
        <v>498</v>
      </c>
      <c r="Q245" s="58" t="e">
        <f>TRUNC(#REF!*P245,0)</f>
        <v>#REF!</v>
      </c>
      <c r="R245" s="143"/>
    </row>
    <row r="246" spans="1:18" s="86" customFormat="1" ht="20.100000000000001" hidden="1" customHeight="1">
      <c r="C246" s="19" t="s">
        <v>2193</v>
      </c>
      <c r="D246" s="29" t="s">
        <v>2194</v>
      </c>
      <c r="E246" s="10" t="s">
        <v>3188</v>
      </c>
      <c r="F246" s="60">
        <v>40</v>
      </c>
      <c r="G246" s="58">
        <v>514</v>
      </c>
      <c r="H246" s="58">
        <f t="shared" si="42"/>
        <v>20560</v>
      </c>
      <c r="I246" s="58">
        <v>310</v>
      </c>
      <c r="J246" s="58">
        <f t="shared" si="43"/>
        <v>12400</v>
      </c>
      <c r="K246" s="58">
        <v>469</v>
      </c>
      <c r="L246" s="58">
        <f t="shared" si="54"/>
        <v>18760</v>
      </c>
      <c r="M246" s="58">
        <f t="shared" si="55"/>
        <v>1293</v>
      </c>
      <c r="N246" s="59">
        <f t="shared" si="55"/>
        <v>51720</v>
      </c>
      <c r="O246" s="60">
        <v>40</v>
      </c>
      <c r="P246" s="61">
        <f>O246</f>
        <v>40</v>
      </c>
      <c r="Q246" s="58" t="e">
        <f>TRUNC(#REF!*P246,0)</f>
        <v>#REF!</v>
      </c>
      <c r="R246" s="143"/>
    </row>
    <row r="247" spans="1:18" s="86" customFormat="1" ht="20.100000000000001" hidden="1" customHeight="1">
      <c r="C247" s="19" t="s">
        <v>2195</v>
      </c>
      <c r="D247" s="29" t="s">
        <v>692</v>
      </c>
      <c r="E247" s="10" t="s">
        <v>3188</v>
      </c>
      <c r="F247" s="60">
        <v>2617</v>
      </c>
      <c r="G247" s="58">
        <v>484</v>
      </c>
      <c r="H247" s="58">
        <f t="shared" si="42"/>
        <v>1266628</v>
      </c>
      <c r="I247" s="58">
        <v>2779</v>
      </c>
      <c r="J247" s="58">
        <f t="shared" si="43"/>
        <v>7272643</v>
      </c>
      <c r="K247" s="58">
        <v>442</v>
      </c>
      <c r="L247" s="58">
        <f t="shared" si="54"/>
        <v>1156714</v>
      </c>
      <c r="M247" s="58">
        <f t="shared" si="55"/>
        <v>3705</v>
      </c>
      <c r="N247" s="59">
        <f t="shared" si="55"/>
        <v>9695985</v>
      </c>
      <c r="O247" s="60">
        <v>2617</v>
      </c>
      <c r="P247" s="61">
        <f>O247</f>
        <v>2617</v>
      </c>
      <c r="Q247" s="58" t="e">
        <f>TRUNC(#REF!*P247,0)</f>
        <v>#REF!</v>
      </c>
      <c r="R247" s="143"/>
    </row>
    <row r="248" spans="1:18" s="86" customFormat="1" ht="20.100000000000001" hidden="1" customHeight="1">
      <c r="C248" s="19" t="s">
        <v>2196</v>
      </c>
      <c r="D248" s="29" t="s">
        <v>2197</v>
      </c>
      <c r="E248" s="10" t="s">
        <v>3188</v>
      </c>
      <c r="F248" s="60">
        <v>653</v>
      </c>
      <c r="G248" s="58">
        <v>473</v>
      </c>
      <c r="H248" s="58">
        <f t="shared" si="42"/>
        <v>308869</v>
      </c>
      <c r="I248" s="58">
        <v>4424</v>
      </c>
      <c r="J248" s="58">
        <f t="shared" si="43"/>
        <v>2888872</v>
      </c>
      <c r="K248" s="58">
        <v>432</v>
      </c>
      <c r="L248" s="58">
        <f t="shared" si="54"/>
        <v>282096</v>
      </c>
      <c r="M248" s="58">
        <f t="shared" si="55"/>
        <v>5329</v>
      </c>
      <c r="N248" s="59">
        <f t="shared" si="55"/>
        <v>3479837</v>
      </c>
      <c r="O248" s="60">
        <v>653</v>
      </c>
      <c r="P248" s="61">
        <f>O248</f>
        <v>653</v>
      </c>
      <c r="Q248" s="58" t="e">
        <f>TRUNC(#REF!*P248,0)</f>
        <v>#REF!</v>
      </c>
      <c r="R248" s="143"/>
    </row>
    <row r="249" spans="1:18" s="86" customFormat="1" ht="20.100000000000001" hidden="1" customHeight="1">
      <c r="C249" s="19" t="s">
        <v>290</v>
      </c>
      <c r="D249" s="29" t="s">
        <v>0</v>
      </c>
      <c r="E249" s="10" t="s">
        <v>22</v>
      </c>
      <c r="F249" s="60">
        <v>0</v>
      </c>
      <c r="G249" s="58">
        <v>0</v>
      </c>
      <c r="H249" s="58">
        <f t="shared" si="42"/>
        <v>0</v>
      </c>
      <c r="I249" s="58">
        <v>0</v>
      </c>
      <c r="J249" s="58">
        <f t="shared" si="43"/>
        <v>0</v>
      </c>
      <c r="K249" s="58">
        <v>0</v>
      </c>
      <c r="L249" s="58">
        <f t="shared" si="54"/>
        <v>0</v>
      </c>
      <c r="M249" s="58">
        <f t="shared" si="55"/>
        <v>0</v>
      </c>
      <c r="N249" s="59">
        <f t="shared" si="55"/>
        <v>0</v>
      </c>
      <c r="O249" s="60">
        <v>0</v>
      </c>
      <c r="P249" s="61">
        <f>O249</f>
        <v>0</v>
      </c>
      <c r="Q249" s="58" t="e">
        <f>TRUNC(#REF!*P249,0)</f>
        <v>#REF!</v>
      </c>
      <c r="R249" s="143"/>
    </row>
    <row r="250" spans="1:18" s="86" customFormat="1" ht="20.100000000000001" hidden="1" customHeight="1">
      <c r="C250" s="19" t="s">
        <v>291</v>
      </c>
      <c r="D250" s="29" t="s">
        <v>2</v>
      </c>
      <c r="E250" s="10" t="s">
        <v>3188</v>
      </c>
      <c r="F250" s="60">
        <v>21936</v>
      </c>
      <c r="G250" s="58">
        <v>389</v>
      </c>
      <c r="H250" s="58">
        <f t="shared" si="42"/>
        <v>8533104</v>
      </c>
      <c r="I250" s="58">
        <v>2237</v>
      </c>
      <c r="J250" s="58">
        <f t="shared" si="43"/>
        <v>49070832</v>
      </c>
      <c r="K250" s="58">
        <v>279</v>
      </c>
      <c r="L250" s="58">
        <f t="shared" si="54"/>
        <v>6120144</v>
      </c>
      <c r="M250" s="58">
        <f t="shared" si="55"/>
        <v>2905</v>
      </c>
      <c r="N250" s="59">
        <f t="shared" si="55"/>
        <v>63724080</v>
      </c>
      <c r="O250" s="60">
        <v>21764</v>
      </c>
      <c r="P250" s="61">
        <f>O250</f>
        <v>21764</v>
      </c>
      <c r="Q250" s="58" t="e">
        <f>TRUNC(#REF!*P250,0)</f>
        <v>#REF!</v>
      </c>
      <c r="R250" s="143"/>
    </row>
    <row r="251" spans="1:18" s="86" customFormat="1" ht="20.100000000000001" hidden="1" customHeight="1">
      <c r="C251" s="19" t="s">
        <v>2198</v>
      </c>
      <c r="D251" s="29" t="s">
        <v>41</v>
      </c>
      <c r="E251" s="10" t="s">
        <v>3188</v>
      </c>
      <c r="F251" s="60">
        <v>47127</v>
      </c>
      <c r="G251" s="58">
        <v>240</v>
      </c>
      <c r="H251" s="58">
        <f t="shared" si="42"/>
        <v>11310480</v>
      </c>
      <c r="I251" s="58">
        <v>188</v>
      </c>
      <c r="J251" s="58">
        <f t="shared" si="43"/>
        <v>8859876</v>
      </c>
      <c r="K251" s="58">
        <v>220</v>
      </c>
      <c r="L251" s="58">
        <f t="shared" si="54"/>
        <v>10367940</v>
      </c>
      <c r="M251" s="58">
        <f t="shared" si="55"/>
        <v>648</v>
      </c>
      <c r="N251" s="59">
        <f t="shared" si="55"/>
        <v>30538296</v>
      </c>
      <c r="O251" s="60">
        <v>47127</v>
      </c>
      <c r="P251" s="61">
        <f>O251</f>
        <v>47127</v>
      </c>
      <c r="Q251" s="58" t="e">
        <f>TRUNC(#REF!*P251,0)</f>
        <v>#REF!</v>
      </c>
      <c r="R251" s="143"/>
    </row>
    <row r="252" spans="1:18" s="86" customFormat="1" ht="20.100000000000001" hidden="1" customHeight="1">
      <c r="A252" s="123">
        <f>A225+1</f>
        <v>3</v>
      </c>
      <c r="B252" s="122">
        <f>B225+1</f>
        <v>3</v>
      </c>
      <c r="C252" s="19" t="s">
        <v>292</v>
      </c>
      <c r="D252" s="29" t="s">
        <v>0</v>
      </c>
      <c r="E252" s="10" t="s">
        <v>3219</v>
      </c>
      <c r="F252" s="60">
        <v>262</v>
      </c>
      <c r="G252" s="58">
        <v>1880</v>
      </c>
      <c r="H252" s="58">
        <f t="shared" si="42"/>
        <v>492560</v>
      </c>
      <c r="I252" s="58">
        <v>1274</v>
      </c>
      <c r="J252" s="58">
        <f t="shared" si="43"/>
        <v>333788</v>
      </c>
      <c r="K252" s="58">
        <v>384</v>
      </c>
      <c r="L252" s="58">
        <f t="shared" si="54"/>
        <v>100608</v>
      </c>
      <c r="M252" s="58">
        <f t="shared" si="55"/>
        <v>3538</v>
      </c>
      <c r="N252" s="59">
        <f t="shared" si="55"/>
        <v>926956</v>
      </c>
      <c r="O252" s="60">
        <v>262</v>
      </c>
      <c r="P252" s="61">
        <f>O252</f>
        <v>262</v>
      </c>
      <c r="Q252" s="58" t="e">
        <f>TRUNC(#REF!*P252,0)</f>
        <v>#REF!</v>
      </c>
      <c r="R252" s="143"/>
    </row>
    <row r="253" spans="1:18" s="86" customFormat="1" ht="20.100000000000001" hidden="1" customHeight="1">
      <c r="A253" s="123">
        <f>A252+1</f>
        <v>4</v>
      </c>
      <c r="B253" s="122">
        <f>B252+1</f>
        <v>4</v>
      </c>
      <c r="C253" s="19" t="s">
        <v>294</v>
      </c>
      <c r="D253" s="29" t="s">
        <v>0</v>
      </c>
      <c r="E253" s="10" t="s">
        <v>22</v>
      </c>
      <c r="F253" s="60">
        <v>0</v>
      </c>
      <c r="G253" s="58">
        <v>0</v>
      </c>
      <c r="H253" s="58">
        <f t="shared" si="42"/>
        <v>0</v>
      </c>
      <c r="I253" s="58">
        <v>0</v>
      </c>
      <c r="J253" s="58">
        <f t="shared" si="43"/>
        <v>0</v>
      </c>
      <c r="K253" s="58">
        <v>0</v>
      </c>
      <c r="L253" s="58">
        <f t="shared" si="54"/>
        <v>0</v>
      </c>
      <c r="M253" s="58">
        <f t="shared" si="55"/>
        <v>0</v>
      </c>
      <c r="N253" s="59">
        <f t="shared" si="55"/>
        <v>0</v>
      </c>
      <c r="O253" s="60">
        <v>0</v>
      </c>
      <c r="P253" s="61">
        <f>O253</f>
        <v>0</v>
      </c>
      <c r="Q253" s="58" t="e">
        <f>TRUNC(#REF!*P253,0)</f>
        <v>#REF!</v>
      </c>
      <c r="R253" s="143"/>
    </row>
    <row r="254" spans="1:18" s="86" customFormat="1" ht="20.100000000000001" hidden="1" customHeight="1">
      <c r="A254" s="123">
        <f t="shared" ref="A254:A291" si="56">A253+1</f>
        <v>5</v>
      </c>
      <c r="B254" s="122">
        <f t="shared" ref="B254:B291" si="57">B253+1</f>
        <v>5</v>
      </c>
      <c r="C254" s="19" t="s">
        <v>295</v>
      </c>
      <c r="D254" s="29" t="s">
        <v>0</v>
      </c>
      <c r="E254" s="10" t="s">
        <v>22</v>
      </c>
      <c r="F254" s="60">
        <v>0</v>
      </c>
      <c r="G254" s="58">
        <v>0</v>
      </c>
      <c r="H254" s="58">
        <f t="shared" si="42"/>
        <v>0</v>
      </c>
      <c r="I254" s="58">
        <v>0</v>
      </c>
      <c r="J254" s="58">
        <f t="shared" si="43"/>
        <v>0</v>
      </c>
      <c r="K254" s="58">
        <v>0</v>
      </c>
      <c r="L254" s="58">
        <f t="shared" si="54"/>
        <v>0</v>
      </c>
      <c r="M254" s="58">
        <f t="shared" si="55"/>
        <v>0</v>
      </c>
      <c r="N254" s="59">
        <f t="shared" si="55"/>
        <v>0</v>
      </c>
      <c r="O254" s="60">
        <v>0</v>
      </c>
      <c r="P254" s="61">
        <f>O254</f>
        <v>0</v>
      </c>
      <c r="Q254" s="58" t="e">
        <f>TRUNC(#REF!*P254,0)</f>
        <v>#REF!</v>
      </c>
      <c r="R254" s="143"/>
    </row>
    <row r="255" spans="1:18" s="86" customFormat="1" ht="20.100000000000001" hidden="1" customHeight="1">
      <c r="A255" s="123">
        <f t="shared" si="56"/>
        <v>6</v>
      </c>
      <c r="B255" s="122">
        <f t="shared" si="57"/>
        <v>6</v>
      </c>
      <c r="C255" s="19" t="s">
        <v>296</v>
      </c>
      <c r="D255" s="29" t="s">
        <v>0</v>
      </c>
      <c r="E255" s="10" t="s">
        <v>22</v>
      </c>
      <c r="F255" s="60">
        <v>0</v>
      </c>
      <c r="G255" s="58">
        <v>0</v>
      </c>
      <c r="H255" s="58">
        <f t="shared" si="42"/>
        <v>0</v>
      </c>
      <c r="I255" s="58">
        <v>0</v>
      </c>
      <c r="J255" s="58">
        <f t="shared" si="43"/>
        <v>0</v>
      </c>
      <c r="K255" s="58">
        <v>0</v>
      </c>
      <c r="L255" s="58">
        <f t="shared" si="54"/>
        <v>0</v>
      </c>
      <c r="M255" s="58">
        <f t="shared" si="55"/>
        <v>0</v>
      </c>
      <c r="N255" s="59">
        <f t="shared" si="55"/>
        <v>0</v>
      </c>
      <c r="O255" s="60">
        <v>0</v>
      </c>
      <c r="P255" s="61">
        <f>O255</f>
        <v>0</v>
      </c>
      <c r="Q255" s="58" t="e">
        <f>TRUNC(#REF!*P255,0)</f>
        <v>#REF!</v>
      </c>
      <c r="R255" s="143"/>
    </row>
    <row r="256" spans="1:18" s="86" customFormat="1" ht="20.100000000000001" hidden="1" customHeight="1">
      <c r="A256" s="123">
        <f t="shared" si="56"/>
        <v>7</v>
      </c>
      <c r="B256" s="122">
        <f t="shared" si="57"/>
        <v>7</v>
      </c>
      <c r="C256" s="19" t="s">
        <v>297</v>
      </c>
      <c r="D256" s="29" t="s">
        <v>298</v>
      </c>
      <c r="E256" s="10" t="s">
        <v>3207</v>
      </c>
      <c r="F256" s="60">
        <v>3106</v>
      </c>
      <c r="G256" s="58">
        <v>3690</v>
      </c>
      <c r="H256" s="58">
        <f t="shared" si="42"/>
        <v>11461140</v>
      </c>
      <c r="I256" s="58">
        <v>5938</v>
      </c>
      <c r="J256" s="58">
        <f t="shared" si="43"/>
        <v>18443428</v>
      </c>
      <c r="K256" s="58">
        <v>4522</v>
      </c>
      <c r="L256" s="58">
        <f t="shared" si="54"/>
        <v>14045332</v>
      </c>
      <c r="M256" s="58">
        <f t="shared" si="55"/>
        <v>14150</v>
      </c>
      <c r="N256" s="59">
        <f t="shared" si="55"/>
        <v>43949900</v>
      </c>
      <c r="O256" s="60">
        <v>3106</v>
      </c>
      <c r="P256" s="61">
        <f>O256</f>
        <v>3106</v>
      </c>
      <c r="Q256" s="58" t="e">
        <f>TRUNC(#REF!*P256,0)</f>
        <v>#REF!</v>
      </c>
      <c r="R256" s="143"/>
    </row>
    <row r="257" spans="1:18" s="86" customFormat="1" ht="20.100000000000001" hidden="1" customHeight="1">
      <c r="A257" s="123">
        <f t="shared" si="56"/>
        <v>8</v>
      </c>
      <c r="B257" s="122">
        <f t="shared" si="57"/>
        <v>8</v>
      </c>
      <c r="C257" s="19" t="s">
        <v>299</v>
      </c>
      <c r="D257" s="29" t="s">
        <v>300</v>
      </c>
      <c r="E257" s="10" t="s">
        <v>3207</v>
      </c>
      <c r="F257" s="60">
        <v>1160</v>
      </c>
      <c r="G257" s="58">
        <v>3528</v>
      </c>
      <c r="H257" s="58">
        <f t="shared" si="42"/>
        <v>4092480</v>
      </c>
      <c r="I257" s="58">
        <v>5715</v>
      </c>
      <c r="J257" s="58">
        <f t="shared" si="43"/>
        <v>6629400</v>
      </c>
      <c r="K257" s="58">
        <v>4329</v>
      </c>
      <c r="L257" s="58">
        <f t="shared" si="54"/>
        <v>5021640</v>
      </c>
      <c r="M257" s="58">
        <f t="shared" si="55"/>
        <v>13572</v>
      </c>
      <c r="N257" s="59">
        <f t="shared" si="55"/>
        <v>15743520</v>
      </c>
      <c r="O257" s="60">
        <v>1160</v>
      </c>
      <c r="P257" s="61">
        <f>O257</f>
        <v>1160</v>
      </c>
      <c r="Q257" s="58" t="e">
        <f>TRUNC(#REF!*P257,0)</f>
        <v>#REF!</v>
      </c>
      <c r="R257" s="143"/>
    </row>
    <row r="258" spans="1:18" s="86" customFormat="1" ht="20.100000000000001" hidden="1" customHeight="1">
      <c r="A258" s="123">
        <f t="shared" si="56"/>
        <v>9</v>
      </c>
      <c r="B258" s="122">
        <f t="shared" si="57"/>
        <v>9</v>
      </c>
      <c r="C258" s="19" t="s">
        <v>301</v>
      </c>
      <c r="D258" s="29" t="s">
        <v>302</v>
      </c>
      <c r="E258" s="10" t="s">
        <v>3207</v>
      </c>
      <c r="F258" s="60">
        <v>1015</v>
      </c>
      <c r="G258" s="58">
        <v>3062</v>
      </c>
      <c r="H258" s="58">
        <f t="shared" si="42"/>
        <v>3107930</v>
      </c>
      <c r="I258" s="58">
        <v>5077</v>
      </c>
      <c r="J258" s="58">
        <f t="shared" si="43"/>
        <v>5153155</v>
      </c>
      <c r="K258" s="58">
        <v>3779</v>
      </c>
      <c r="L258" s="58">
        <f t="shared" si="54"/>
        <v>3835685</v>
      </c>
      <c r="M258" s="58">
        <f t="shared" si="55"/>
        <v>11918</v>
      </c>
      <c r="N258" s="59">
        <f t="shared" si="55"/>
        <v>12096770</v>
      </c>
      <c r="O258" s="60">
        <v>1015</v>
      </c>
      <c r="P258" s="61">
        <f>O258</f>
        <v>1015</v>
      </c>
      <c r="Q258" s="58" t="e">
        <f>TRUNC(#REF!*P258,0)</f>
        <v>#REF!</v>
      </c>
      <c r="R258" s="143"/>
    </row>
    <row r="259" spans="1:18" s="86" customFormat="1" ht="20.100000000000001" hidden="1" customHeight="1">
      <c r="A259" s="123">
        <f t="shared" si="56"/>
        <v>10</v>
      </c>
      <c r="B259" s="122">
        <f t="shared" si="57"/>
        <v>10</v>
      </c>
      <c r="C259" s="19" t="s">
        <v>303</v>
      </c>
      <c r="D259" s="29" t="s">
        <v>304</v>
      </c>
      <c r="E259" s="10" t="s">
        <v>3207</v>
      </c>
      <c r="F259" s="60">
        <v>518</v>
      </c>
      <c r="G259" s="58">
        <v>3974</v>
      </c>
      <c r="H259" s="58">
        <f t="shared" si="42"/>
        <v>2058532</v>
      </c>
      <c r="I259" s="58">
        <v>6020</v>
      </c>
      <c r="J259" s="58">
        <f t="shared" si="43"/>
        <v>3118360</v>
      </c>
      <c r="K259" s="58">
        <v>4562</v>
      </c>
      <c r="L259" s="58">
        <f t="shared" si="54"/>
        <v>2363116</v>
      </c>
      <c r="M259" s="58">
        <f t="shared" si="55"/>
        <v>14556</v>
      </c>
      <c r="N259" s="59">
        <f t="shared" si="55"/>
        <v>7540008</v>
      </c>
      <c r="O259" s="60">
        <v>518</v>
      </c>
      <c r="P259" s="61">
        <f>O259</f>
        <v>518</v>
      </c>
      <c r="Q259" s="58" t="e">
        <f>TRUNC(#REF!*P259,0)</f>
        <v>#REF!</v>
      </c>
      <c r="R259" s="143"/>
    </row>
    <row r="260" spans="1:18" s="86" customFormat="1" ht="20.100000000000001" hidden="1" customHeight="1">
      <c r="A260" s="123">
        <f t="shared" si="56"/>
        <v>11</v>
      </c>
      <c r="B260" s="122">
        <f t="shared" si="57"/>
        <v>11</v>
      </c>
      <c r="C260" s="19" t="s">
        <v>305</v>
      </c>
      <c r="D260" s="29" t="s">
        <v>306</v>
      </c>
      <c r="E260" s="10" t="s">
        <v>3207</v>
      </c>
      <c r="F260" s="60">
        <v>31</v>
      </c>
      <c r="G260" s="58">
        <v>3812</v>
      </c>
      <c r="H260" s="58">
        <f t="shared" si="42"/>
        <v>118172</v>
      </c>
      <c r="I260" s="58">
        <v>5797</v>
      </c>
      <c r="J260" s="58">
        <f t="shared" si="43"/>
        <v>179707</v>
      </c>
      <c r="K260" s="58">
        <v>4370</v>
      </c>
      <c r="L260" s="58">
        <f t="shared" si="54"/>
        <v>135470</v>
      </c>
      <c r="M260" s="58">
        <f t="shared" si="55"/>
        <v>13979</v>
      </c>
      <c r="N260" s="59">
        <f t="shared" si="55"/>
        <v>433349</v>
      </c>
      <c r="O260" s="60">
        <v>31</v>
      </c>
      <c r="P260" s="61">
        <f>O260</f>
        <v>31</v>
      </c>
      <c r="Q260" s="58" t="e">
        <f>TRUNC(#REF!*P260,0)</f>
        <v>#REF!</v>
      </c>
      <c r="R260" s="143"/>
    </row>
    <row r="261" spans="1:18" s="86" customFormat="1" ht="20.100000000000001" hidden="1" customHeight="1">
      <c r="A261" s="123">
        <f t="shared" si="56"/>
        <v>12</v>
      </c>
      <c r="B261" s="122">
        <f t="shared" si="57"/>
        <v>12</v>
      </c>
      <c r="C261" s="19" t="s">
        <v>307</v>
      </c>
      <c r="D261" s="29" t="s">
        <v>308</v>
      </c>
      <c r="E261" s="10" t="s">
        <v>3207</v>
      </c>
      <c r="F261" s="60">
        <v>30</v>
      </c>
      <c r="G261" s="58">
        <v>3346</v>
      </c>
      <c r="H261" s="58">
        <f t="shared" si="42"/>
        <v>100380</v>
      </c>
      <c r="I261" s="58">
        <v>5159</v>
      </c>
      <c r="J261" s="58">
        <f t="shared" si="43"/>
        <v>154770</v>
      </c>
      <c r="K261" s="58">
        <v>3819</v>
      </c>
      <c r="L261" s="58">
        <f t="shared" si="54"/>
        <v>114570</v>
      </c>
      <c r="M261" s="58">
        <f t="shared" si="55"/>
        <v>12324</v>
      </c>
      <c r="N261" s="59">
        <f t="shared" si="55"/>
        <v>369720</v>
      </c>
      <c r="O261" s="60">
        <v>30</v>
      </c>
      <c r="P261" s="61">
        <f>O261</f>
        <v>30</v>
      </c>
      <c r="Q261" s="58" t="e">
        <f>TRUNC(#REF!*P261,0)</f>
        <v>#REF!</v>
      </c>
      <c r="R261" s="143"/>
    </row>
    <row r="262" spans="1:18" s="86" customFormat="1" ht="20.100000000000001" hidden="1" customHeight="1">
      <c r="A262" s="123">
        <f t="shared" si="56"/>
        <v>13</v>
      </c>
      <c r="B262" s="122">
        <f t="shared" si="57"/>
        <v>13</v>
      </c>
      <c r="C262" s="19" t="s">
        <v>309</v>
      </c>
      <c r="D262" s="29" t="s">
        <v>310</v>
      </c>
      <c r="E262" s="10" t="s">
        <v>3207</v>
      </c>
      <c r="F262" s="60">
        <v>689</v>
      </c>
      <c r="G262" s="58">
        <v>3430</v>
      </c>
      <c r="H262" s="58">
        <f t="shared" si="42"/>
        <v>2363270</v>
      </c>
      <c r="I262" s="58">
        <v>5448</v>
      </c>
      <c r="J262" s="58">
        <f t="shared" si="43"/>
        <v>3753672</v>
      </c>
      <c r="K262" s="58">
        <v>3912</v>
      </c>
      <c r="L262" s="58">
        <f t="shared" si="54"/>
        <v>2695368</v>
      </c>
      <c r="M262" s="58">
        <f t="shared" si="55"/>
        <v>12790</v>
      </c>
      <c r="N262" s="59">
        <f t="shared" si="55"/>
        <v>8812310</v>
      </c>
      <c r="O262" s="60">
        <v>689</v>
      </c>
      <c r="P262" s="61">
        <f>O262</f>
        <v>689</v>
      </c>
      <c r="Q262" s="58" t="e">
        <f>TRUNC(#REF!*P262,0)</f>
        <v>#REF!</v>
      </c>
      <c r="R262" s="143"/>
    </row>
    <row r="263" spans="1:18" s="86" customFormat="1" ht="20.100000000000001" hidden="1" customHeight="1">
      <c r="A263" s="123">
        <f t="shared" si="56"/>
        <v>14</v>
      </c>
      <c r="B263" s="122">
        <f t="shared" si="57"/>
        <v>14</v>
      </c>
      <c r="C263" s="19" t="s">
        <v>311</v>
      </c>
      <c r="D263" s="29" t="s">
        <v>0</v>
      </c>
      <c r="E263" s="10" t="s">
        <v>22</v>
      </c>
      <c r="F263" s="60">
        <v>0</v>
      </c>
      <c r="G263" s="58">
        <v>0</v>
      </c>
      <c r="H263" s="58">
        <f t="shared" ref="H263:H333" si="58">TRUNC(F263*G263,0)</f>
        <v>0</v>
      </c>
      <c r="I263" s="58">
        <v>0</v>
      </c>
      <c r="J263" s="58">
        <f t="shared" ref="J263:J333" si="59">TRUNC(F263*I263,0)</f>
        <v>0</v>
      </c>
      <c r="K263" s="58">
        <v>0</v>
      </c>
      <c r="L263" s="58">
        <f t="shared" si="54"/>
        <v>0</v>
      </c>
      <c r="M263" s="58">
        <f t="shared" si="55"/>
        <v>0</v>
      </c>
      <c r="N263" s="59">
        <f t="shared" si="55"/>
        <v>0</v>
      </c>
      <c r="O263" s="60">
        <v>0</v>
      </c>
      <c r="P263" s="61">
        <f>O263</f>
        <v>0</v>
      </c>
      <c r="Q263" s="58" t="e">
        <f>TRUNC(#REF!*P263,0)</f>
        <v>#REF!</v>
      </c>
      <c r="R263" s="143"/>
    </row>
    <row r="264" spans="1:18" s="86" customFormat="1" ht="20.100000000000001" hidden="1" customHeight="1">
      <c r="A264" s="123">
        <f t="shared" si="56"/>
        <v>15</v>
      </c>
      <c r="B264" s="122">
        <f t="shared" si="57"/>
        <v>15</v>
      </c>
      <c r="C264" s="19" t="s">
        <v>312</v>
      </c>
      <c r="D264" s="29" t="s">
        <v>313</v>
      </c>
      <c r="E264" s="10" t="s">
        <v>3207</v>
      </c>
      <c r="F264" s="60">
        <v>6598</v>
      </c>
      <c r="G264" s="58">
        <v>488</v>
      </c>
      <c r="H264" s="58">
        <f t="shared" si="58"/>
        <v>3219824</v>
      </c>
      <c r="I264" s="58">
        <v>966</v>
      </c>
      <c r="J264" s="58">
        <f t="shared" si="59"/>
        <v>6373668</v>
      </c>
      <c r="K264" s="58">
        <v>467</v>
      </c>
      <c r="L264" s="58">
        <f t="shared" si="54"/>
        <v>3081266</v>
      </c>
      <c r="M264" s="58">
        <f t="shared" si="55"/>
        <v>1921</v>
      </c>
      <c r="N264" s="59">
        <f t="shared" si="55"/>
        <v>12674758</v>
      </c>
      <c r="O264" s="60">
        <v>6620</v>
      </c>
      <c r="P264" s="61">
        <f>O264</f>
        <v>6620</v>
      </c>
      <c r="Q264" s="58" t="e">
        <f>TRUNC(#REF!*P264,0)</f>
        <v>#REF!</v>
      </c>
      <c r="R264" s="143"/>
    </row>
    <row r="265" spans="1:18" s="86" customFormat="1" ht="20.100000000000001" hidden="1" customHeight="1">
      <c r="A265" s="123">
        <f t="shared" si="56"/>
        <v>16</v>
      </c>
      <c r="B265" s="122">
        <f t="shared" si="57"/>
        <v>16</v>
      </c>
      <c r="C265" s="19" t="s">
        <v>314</v>
      </c>
      <c r="D265" s="29" t="s">
        <v>0</v>
      </c>
      <c r="E265" s="10" t="s">
        <v>22</v>
      </c>
      <c r="F265" s="60">
        <v>0</v>
      </c>
      <c r="G265" s="58">
        <v>0</v>
      </c>
      <c r="H265" s="58">
        <f t="shared" si="58"/>
        <v>0</v>
      </c>
      <c r="I265" s="58">
        <v>0</v>
      </c>
      <c r="J265" s="58">
        <f t="shared" si="59"/>
        <v>0</v>
      </c>
      <c r="K265" s="58">
        <v>0</v>
      </c>
      <c r="L265" s="58">
        <f t="shared" si="54"/>
        <v>0</v>
      </c>
      <c r="M265" s="58">
        <f t="shared" si="55"/>
        <v>0</v>
      </c>
      <c r="N265" s="59">
        <f t="shared" si="55"/>
        <v>0</v>
      </c>
      <c r="O265" s="60">
        <v>0</v>
      </c>
      <c r="P265" s="61">
        <f>O265</f>
        <v>0</v>
      </c>
      <c r="Q265" s="58" t="e">
        <f>TRUNC(#REF!*P265,0)</f>
        <v>#REF!</v>
      </c>
      <c r="R265" s="143"/>
    </row>
    <row r="266" spans="1:18" s="86" customFormat="1" ht="20.100000000000001" hidden="1" customHeight="1">
      <c r="A266" s="123">
        <f t="shared" si="56"/>
        <v>17</v>
      </c>
      <c r="B266" s="122">
        <f t="shared" si="57"/>
        <v>17</v>
      </c>
      <c r="C266" s="19" t="s">
        <v>315</v>
      </c>
      <c r="D266" s="29" t="s">
        <v>316</v>
      </c>
      <c r="E266" s="10" t="s">
        <v>3207</v>
      </c>
      <c r="F266" s="60">
        <v>2392</v>
      </c>
      <c r="G266" s="58">
        <v>5088</v>
      </c>
      <c r="H266" s="58">
        <f t="shared" si="58"/>
        <v>12170496</v>
      </c>
      <c r="I266" s="58">
        <v>22174</v>
      </c>
      <c r="J266" s="58">
        <f t="shared" si="59"/>
        <v>53040208</v>
      </c>
      <c r="K266" s="58">
        <v>3516</v>
      </c>
      <c r="L266" s="58">
        <f t="shared" si="54"/>
        <v>8410272</v>
      </c>
      <c r="M266" s="58">
        <f t="shared" si="55"/>
        <v>30778</v>
      </c>
      <c r="N266" s="59">
        <f t="shared" si="55"/>
        <v>73620976</v>
      </c>
      <c r="O266" s="60">
        <v>2392</v>
      </c>
      <c r="P266" s="61">
        <f>O266</f>
        <v>2392</v>
      </c>
      <c r="Q266" s="58" t="e">
        <f>TRUNC(#REF!*P266,0)</f>
        <v>#REF!</v>
      </c>
      <c r="R266" s="143"/>
    </row>
    <row r="267" spans="1:18" s="86" customFormat="1" ht="20.100000000000001" hidden="1" customHeight="1">
      <c r="A267" s="123">
        <f t="shared" si="56"/>
        <v>18</v>
      </c>
      <c r="B267" s="122">
        <f t="shared" si="57"/>
        <v>18</v>
      </c>
      <c r="C267" s="19" t="s">
        <v>317</v>
      </c>
      <c r="D267" s="29" t="s">
        <v>0</v>
      </c>
      <c r="E267" s="10" t="s">
        <v>22</v>
      </c>
      <c r="F267" s="60">
        <v>0</v>
      </c>
      <c r="G267" s="58">
        <v>0</v>
      </c>
      <c r="H267" s="58">
        <f t="shared" si="58"/>
        <v>0</v>
      </c>
      <c r="I267" s="58">
        <v>0</v>
      </c>
      <c r="J267" s="58">
        <f t="shared" si="59"/>
        <v>0</v>
      </c>
      <c r="K267" s="58">
        <v>0</v>
      </c>
      <c r="L267" s="58">
        <f t="shared" si="54"/>
        <v>0</v>
      </c>
      <c r="M267" s="58">
        <f t="shared" si="55"/>
        <v>0</v>
      </c>
      <c r="N267" s="59">
        <f t="shared" si="55"/>
        <v>0</v>
      </c>
      <c r="O267" s="60">
        <v>0</v>
      </c>
      <c r="P267" s="61">
        <f>O267</f>
        <v>0</v>
      </c>
      <c r="Q267" s="58" t="e">
        <f>TRUNC(#REF!*P267,0)</f>
        <v>#REF!</v>
      </c>
      <c r="R267" s="143"/>
    </row>
    <row r="268" spans="1:18" s="86" customFormat="1" ht="20.100000000000001" hidden="1" customHeight="1">
      <c r="A268" s="123">
        <f t="shared" si="56"/>
        <v>19</v>
      </c>
      <c r="B268" s="122">
        <f t="shared" si="57"/>
        <v>19</v>
      </c>
      <c r="C268" s="19" t="s">
        <v>318</v>
      </c>
      <c r="D268" s="29" t="s">
        <v>319</v>
      </c>
      <c r="E268" s="10" t="s">
        <v>3207</v>
      </c>
      <c r="F268" s="60">
        <v>119</v>
      </c>
      <c r="G268" s="58">
        <v>2701</v>
      </c>
      <c r="H268" s="58">
        <f t="shared" si="58"/>
        <v>321419</v>
      </c>
      <c r="I268" s="58">
        <v>11518</v>
      </c>
      <c r="J268" s="58">
        <f t="shared" si="59"/>
        <v>1370642</v>
      </c>
      <c r="K268" s="58">
        <v>1584</v>
      </c>
      <c r="L268" s="58">
        <f t="shared" si="54"/>
        <v>188496</v>
      </c>
      <c r="M268" s="58">
        <f t="shared" si="55"/>
        <v>15803</v>
      </c>
      <c r="N268" s="59">
        <f t="shared" si="55"/>
        <v>1880557</v>
      </c>
      <c r="O268" s="60">
        <v>119</v>
      </c>
      <c r="P268" s="61">
        <f>O268</f>
        <v>119</v>
      </c>
      <c r="Q268" s="58" t="e">
        <f>TRUNC(#REF!*P268,0)</f>
        <v>#REF!</v>
      </c>
      <c r="R268" s="143"/>
    </row>
    <row r="269" spans="1:18" s="86" customFormat="1" ht="20.100000000000001" hidden="1" customHeight="1">
      <c r="A269" s="123">
        <f t="shared" si="56"/>
        <v>20</v>
      </c>
      <c r="B269" s="122">
        <f t="shared" si="57"/>
        <v>20</v>
      </c>
      <c r="C269" s="19" t="s">
        <v>320</v>
      </c>
      <c r="D269" s="29" t="s">
        <v>0</v>
      </c>
      <c r="E269" s="10" t="s">
        <v>22</v>
      </c>
      <c r="F269" s="60">
        <v>0</v>
      </c>
      <c r="G269" s="58">
        <v>0</v>
      </c>
      <c r="H269" s="58">
        <f t="shared" si="58"/>
        <v>0</v>
      </c>
      <c r="I269" s="58">
        <v>0</v>
      </c>
      <c r="J269" s="58">
        <f t="shared" si="59"/>
        <v>0</v>
      </c>
      <c r="K269" s="58">
        <v>0</v>
      </c>
      <c r="L269" s="58">
        <f t="shared" si="54"/>
        <v>0</v>
      </c>
      <c r="M269" s="58">
        <f t="shared" si="55"/>
        <v>0</v>
      </c>
      <c r="N269" s="59">
        <f t="shared" si="55"/>
        <v>0</v>
      </c>
      <c r="O269" s="60">
        <v>0</v>
      </c>
      <c r="P269" s="61">
        <f>O269</f>
        <v>0</v>
      </c>
      <c r="Q269" s="58" t="e">
        <f>TRUNC(#REF!*P269,0)</f>
        <v>#REF!</v>
      </c>
      <c r="R269" s="143"/>
    </row>
    <row r="270" spans="1:18" s="86" customFormat="1" ht="20.100000000000001" hidden="1" customHeight="1">
      <c r="A270" s="123">
        <f t="shared" si="56"/>
        <v>21</v>
      </c>
      <c r="B270" s="122">
        <f t="shared" si="57"/>
        <v>21</v>
      </c>
      <c r="C270" s="19" t="s">
        <v>321</v>
      </c>
      <c r="D270" s="29" t="s">
        <v>322</v>
      </c>
      <c r="E270" s="10" t="s">
        <v>3207</v>
      </c>
      <c r="F270" s="60">
        <v>106</v>
      </c>
      <c r="G270" s="58">
        <v>640</v>
      </c>
      <c r="H270" s="58">
        <f t="shared" si="58"/>
        <v>67840</v>
      </c>
      <c r="I270" s="58">
        <v>1279</v>
      </c>
      <c r="J270" s="58">
        <f t="shared" si="59"/>
        <v>135574</v>
      </c>
      <c r="K270" s="58">
        <v>627</v>
      </c>
      <c r="L270" s="58">
        <f t="shared" si="54"/>
        <v>66462</v>
      </c>
      <c r="M270" s="58">
        <f t="shared" si="55"/>
        <v>2546</v>
      </c>
      <c r="N270" s="59">
        <f t="shared" si="55"/>
        <v>269876</v>
      </c>
      <c r="O270" s="60">
        <v>106</v>
      </c>
      <c r="P270" s="61">
        <f>O270</f>
        <v>106</v>
      </c>
      <c r="Q270" s="58" t="e">
        <f>TRUNC(#REF!*P270,0)</f>
        <v>#REF!</v>
      </c>
      <c r="R270" s="143"/>
    </row>
    <row r="271" spans="1:18" s="86" customFormat="1" ht="20.100000000000001" hidden="1" customHeight="1">
      <c r="A271" s="123">
        <f t="shared" si="56"/>
        <v>22</v>
      </c>
      <c r="B271" s="122">
        <f t="shared" si="57"/>
        <v>22</v>
      </c>
      <c r="C271" s="19" t="s">
        <v>2199</v>
      </c>
      <c r="D271" s="29" t="s">
        <v>0</v>
      </c>
      <c r="E271" s="10" t="s">
        <v>22</v>
      </c>
      <c r="F271" s="60">
        <v>0</v>
      </c>
      <c r="G271" s="58">
        <v>0</v>
      </c>
      <c r="H271" s="58">
        <f t="shared" si="58"/>
        <v>0</v>
      </c>
      <c r="I271" s="58">
        <v>0</v>
      </c>
      <c r="J271" s="58">
        <f t="shared" si="59"/>
        <v>0</v>
      </c>
      <c r="K271" s="58">
        <v>0</v>
      </c>
      <c r="L271" s="58">
        <f t="shared" si="54"/>
        <v>0</v>
      </c>
      <c r="M271" s="58">
        <f t="shared" si="55"/>
        <v>0</v>
      </c>
      <c r="N271" s="59">
        <f t="shared" si="55"/>
        <v>0</v>
      </c>
      <c r="O271" s="60">
        <v>0</v>
      </c>
      <c r="P271" s="61">
        <f>O271</f>
        <v>0</v>
      </c>
      <c r="Q271" s="58" t="e">
        <f>TRUNC(#REF!*P271,0)</f>
        <v>#REF!</v>
      </c>
      <c r="R271" s="143"/>
    </row>
    <row r="272" spans="1:18" s="86" customFormat="1" ht="20.100000000000001" hidden="1" customHeight="1">
      <c r="A272" s="123">
        <f t="shared" si="56"/>
        <v>23</v>
      </c>
      <c r="B272" s="122">
        <f t="shared" si="57"/>
        <v>23</v>
      </c>
      <c r="C272" s="19" t="s">
        <v>2200</v>
      </c>
      <c r="D272" s="29" t="s">
        <v>2201</v>
      </c>
      <c r="E272" s="10" t="s">
        <v>3207</v>
      </c>
      <c r="F272" s="60">
        <v>100</v>
      </c>
      <c r="G272" s="58">
        <v>534</v>
      </c>
      <c r="H272" s="58">
        <f t="shared" si="58"/>
        <v>53400</v>
      </c>
      <c r="I272" s="58">
        <v>1106</v>
      </c>
      <c r="J272" s="58">
        <f t="shared" si="59"/>
        <v>110600</v>
      </c>
      <c r="K272" s="58">
        <v>576</v>
      </c>
      <c r="L272" s="58">
        <f t="shared" si="54"/>
        <v>57600</v>
      </c>
      <c r="M272" s="58">
        <f t="shared" si="55"/>
        <v>2216</v>
      </c>
      <c r="N272" s="59">
        <f t="shared" si="55"/>
        <v>221600</v>
      </c>
      <c r="O272" s="60">
        <v>100</v>
      </c>
      <c r="P272" s="61">
        <f>O272</f>
        <v>100</v>
      </c>
      <c r="Q272" s="58" t="e">
        <f>TRUNC(#REF!*P272,0)</f>
        <v>#REF!</v>
      </c>
      <c r="R272" s="143"/>
    </row>
    <row r="273" spans="1:18" s="86" customFormat="1" ht="20.100000000000001" hidden="1" customHeight="1">
      <c r="A273" s="123">
        <f t="shared" si="56"/>
        <v>24</v>
      </c>
      <c r="B273" s="122">
        <f t="shared" si="57"/>
        <v>24</v>
      </c>
      <c r="C273" s="19" t="s">
        <v>323</v>
      </c>
      <c r="D273" s="29" t="s">
        <v>0</v>
      </c>
      <c r="E273" s="10" t="s">
        <v>22</v>
      </c>
      <c r="F273" s="60">
        <v>0</v>
      </c>
      <c r="G273" s="58">
        <v>0</v>
      </c>
      <c r="H273" s="58">
        <f t="shared" si="58"/>
        <v>0</v>
      </c>
      <c r="I273" s="58">
        <v>0</v>
      </c>
      <c r="J273" s="58">
        <f t="shared" si="59"/>
        <v>0</v>
      </c>
      <c r="K273" s="58">
        <v>0</v>
      </c>
      <c r="L273" s="58">
        <f t="shared" si="54"/>
        <v>0</v>
      </c>
      <c r="M273" s="58">
        <f t="shared" si="55"/>
        <v>0</v>
      </c>
      <c r="N273" s="59">
        <f t="shared" si="55"/>
        <v>0</v>
      </c>
      <c r="O273" s="60">
        <v>0</v>
      </c>
      <c r="P273" s="61">
        <f>O273</f>
        <v>0</v>
      </c>
      <c r="Q273" s="58" t="e">
        <f>TRUNC(#REF!*P273,0)</f>
        <v>#REF!</v>
      </c>
      <c r="R273" s="143"/>
    </row>
    <row r="274" spans="1:18" s="86" customFormat="1" ht="20.100000000000001" hidden="1" customHeight="1">
      <c r="A274" s="123">
        <f t="shared" si="56"/>
        <v>25</v>
      </c>
      <c r="B274" s="122">
        <f t="shared" si="57"/>
        <v>25</v>
      </c>
      <c r="C274" s="19" t="s">
        <v>324</v>
      </c>
      <c r="D274" s="29" t="s">
        <v>0</v>
      </c>
      <c r="E274" s="10" t="s">
        <v>22</v>
      </c>
      <c r="F274" s="60">
        <v>0</v>
      </c>
      <c r="G274" s="58">
        <v>0</v>
      </c>
      <c r="H274" s="58">
        <f t="shared" si="58"/>
        <v>0</v>
      </c>
      <c r="I274" s="58">
        <v>0</v>
      </c>
      <c r="J274" s="58">
        <f t="shared" si="59"/>
        <v>0</v>
      </c>
      <c r="K274" s="58">
        <v>0</v>
      </c>
      <c r="L274" s="58">
        <f t="shared" si="54"/>
        <v>0</v>
      </c>
      <c r="M274" s="58">
        <f t="shared" si="55"/>
        <v>0</v>
      </c>
      <c r="N274" s="59">
        <f t="shared" si="55"/>
        <v>0</v>
      </c>
      <c r="O274" s="60">
        <v>0</v>
      </c>
      <c r="P274" s="61">
        <f>O274</f>
        <v>0</v>
      </c>
      <c r="Q274" s="58" t="e">
        <f>TRUNC(#REF!*P274,0)</f>
        <v>#REF!</v>
      </c>
      <c r="R274" s="143"/>
    </row>
    <row r="275" spans="1:18" s="86" customFormat="1" ht="20.100000000000001" hidden="1" customHeight="1">
      <c r="A275" s="123">
        <f t="shared" si="56"/>
        <v>26</v>
      </c>
      <c r="B275" s="122">
        <f t="shared" si="57"/>
        <v>26</v>
      </c>
      <c r="C275" s="19" t="s">
        <v>2202</v>
      </c>
      <c r="D275" s="29" t="s">
        <v>2203</v>
      </c>
      <c r="E275" s="10" t="s">
        <v>3207</v>
      </c>
      <c r="F275" s="60">
        <v>424</v>
      </c>
      <c r="G275" s="58">
        <v>2229</v>
      </c>
      <c r="H275" s="58">
        <f t="shared" si="58"/>
        <v>945096</v>
      </c>
      <c r="I275" s="58">
        <v>10958</v>
      </c>
      <c r="J275" s="58">
        <f t="shared" si="59"/>
        <v>4646192</v>
      </c>
      <c r="K275" s="58">
        <v>4</v>
      </c>
      <c r="L275" s="58">
        <f t="shared" si="54"/>
        <v>1696</v>
      </c>
      <c r="M275" s="58">
        <f t="shared" si="55"/>
        <v>13191</v>
      </c>
      <c r="N275" s="59">
        <f t="shared" si="55"/>
        <v>5592984</v>
      </c>
      <c r="O275" s="60">
        <v>424</v>
      </c>
      <c r="P275" s="61">
        <f>O275</f>
        <v>424</v>
      </c>
      <c r="Q275" s="58" t="e">
        <f>TRUNC(#REF!*P275,0)</f>
        <v>#REF!</v>
      </c>
      <c r="R275" s="143"/>
    </row>
    <row r="276" spans="1:18" s="86" customFormat="1" ht="20.100000000000001" hidden="1" customHeight="1">
      <c r="A276" s="123">
        <f t="shared" si="56"/>
        <v>27</v>
      </c>
      <c r="B276" s="122">
        <f t="shared" si="57"/>
        <v>27</v>
      </c>
      <c r="C276" s="19" t="s">
        <v>325</v>
      </c>
      <c r="D276" s="29" t="s">
        <v>326</v>
      </c>
      <c r="E276" s="10" t="s">
        <v>3198</v>
      </c>
      <c r="F276" s="60">
        <v>424</v>
      </c>
      <c r="G276" s="58">
        <v>0</v>
      </c>
      <c r="H276" s="58">
        <f t="shared" si="58"/>
        <v>0</v>
      </c>
      <c r="I276" s="58">
        <v>944</v>
      </c>
      <c r="J276" s="58">
        <f t="shared" si="59"/>
        <v>400256</v>
      </c>
      <c r="K276" s="58">
        <v>0</v>
      </c>
      <c r="L276" s="58">
        <f t="shared" si="54"/>
        <v>0</v>
      </c>
      <c r="M276" s="58">
        <f t="shared" si="55"/>
        <v>944</v>
      </c>
      <c r="N276" s="59">
        <f t="shared" si="55"/>
        <v>400256</v>
      </c>
      <c r="O276" s="60">
        <v>424</v>
      </c>
      <c r="P276" s="61">
        <f>O276</f>
        <v>424</v>
      </c>
      <c r="Q276" s="58" t="e">
        <f>TRUNC(#REF!*P276,0)</f>
        <v>#REF!</v>
      </c>
      <c r="R276" s="143"/>
    </row>
    <row r="277" spans="1:18" s="86" customFormat="1" ht="20.100000000000001" hidden="1" customHeight="1">
      <c r="A277" s="123">
        <f t="shared" si="56"/>
        <v>28</v>
      </c>
      <c r="B277" s="122">
        <f t="shared" si="57"/>
        <v>28</v>
      </c>
      <c r="C277" s="19" t="s">
        <v>327</v>
      </c>
      <c r="D277" s="29" t="s">
        <v>0</v>
      </c>
      <c r="E277" s="10" t="s">
        <v>22</v>
      </c>
      <c r="F277" s="60">
        <v>0</v>
      </c>
      <c r="G277" s="58">
        <v>0</v>
      </c>
      <c r="H277" s="58">
        <f t="shared" si="58"/>
        <v>0</v>
      </c>
      <c r="I277" s="58">
        <v>0</v>
      </c>
      <c r="J277" s="58">
        <f t="shared" si="59"/>
        <v>0</v>
      </c>
      <c r="K277" s="58">
        <v>0</v>
      </c>
      <c r="L277" s="58">
        <f t="shared" si="54"/>
        <v>0</v>
      </c>
      <c r="M277" s="58">
        <f t="shared" si="55"/>
        <v>0</v>
      </c>
      <c r="N277" s="59">
        <f t="shared" si="55"/>
        <v>0</v>
      </c>
      <c r="O277" s="60">
        <v>0</v>
      </c>
      <c r="P277" s="61">
        <f>O277</f>
        <v>0</v>
      </c>
      <c r="Q277" s="58" t="e">
        <f>TRUNC(#REF!*P277,0)</f>
        <v>#REF!</v>
      </c>
      <c r="R277" s="143"/>
    </row>
    <row r="278" spans="1:18" s="86" customFormat="1" ht="20.100000000000001" hidden="1" customHeight="1">
      <c r="A278" s="123">
        <f t="shared" si="56"/>
        <v>29</v>
      </c>
      <c r="B278" s="122">
        <f t="shared" si="57"/>
        <v>29</v>
      </c>
      <c r="C278" s="19" t="s">
        <v>328</v>
      </c>
      <c r="D278" s="29" t="s">
        <v>329</v>
      </c>
      <c r="E278" s="10" t="s">
        <v>3207</v>
      </c>
      <c r="F278" s="60">
        <v>312</v>
      </c>
      <c r="G278" s="58">
        <v>5491</v>
      </c>
      <c r="H278" s="58">
        <f t="shared" si="58"/>
        <v>1713192</v>
      </c>
      <c r="I278" s="58">
        <v>26636</v>
      </c>
      <c r="J278" s="58">
        <f t="shared" si="59"/>
        <v>8310432</v>
      </c>
      <c r="K278" s="58">
        <v>11</v>
      </c>
      <c r="L278" s="58">
        <f t="shared" si="54"/>
        <v>3432</v>
      </c>
      <c r="M278" s="58">
        <f t="shared" si="55"/>
        <v>32138</v>
      </c>
      <c r="N278" s="59">
        <f t="shared" si="55"/>
        <v>10027056</v>
      </c>
      <c r="O278" s="60">
        <v>312</v>
      </c>
      <c r="P278" s="61">
        <f>O278</f>
        <v>312</v>
      </c>
      <c r="Q278" s="58" t="e">
        <f>TRUNC(#REF!*P278,0)</f>
        <v>#REF!</v>
      </c>
      <c r="R278" s="143"/>
    </row>
    <row r="279" spans="1:18" s="86" customFormat="1" ht="20.100000000000001" hidden="1" customHeight="1">
      <c r="A279" s="123">
        <f t="shared" si="56"/>
        <v>30</v>
      </c>
      <c r="B279" s="122">
        <f t="shared" si="57"/>
        <v>30</v>
      </c>
      <c r="C279" s="19" t="s">
        <v>2204</v>
      </c>
      <c r="D279" s="29" t="s">
        <v>0</v>
      </c>
      <c r="E279" s="10" t="s">
        <v>22</v>
      </c>
      <c r="F279" s="60">
        <v>0</v>
      </c>
      <c r="G279" s="58">
        <v>0</v>
      </c>
      <c r="H279" s="58">
        <f t="shared" si="58"/>
        <v>0</v>
      </c>
      <c r="I279" s="58">
        <v>0</v>
      </c>
      <c r="J279" s="58">
        <f t="shared" si="59"/>
        <v>0</v>
      </c>
      <c r="K279" s="58">
        <v>0</v>
      </c>
      <c r="L279" s="58">
        <f t="shared" si="54"/>
        <v>0</v>
      </c>
      <c r="M279" s="58">
        <f t="shared" si="55"/>
        <v>0</v>
      </c>
      <c r="N279" s="59">
        <f t="shared" si="55"/>
        <v>0</v>
      </c>
      <c r="O279" s="60">
        <v>0</v>
      </c>
      <c r="P279" s="61">
        <f>O279</f>
        <v>0</v>
      </c>
      <c r="Q279" s="58" t="e">
        <f>TRUNC(#REF!*P279,0)</f>
        <v>#REF!</v>
      </c>
      <c r="R279" s="143"/>
    </row>
    <row r="280" spans="1:18" s="86" customFormat="1" ht="20.100000000000001" hidden="1" customHeight="1">
      <c r="A280" s="123">
        <f t="shared" si="56"/>
        <v>31</v>
      </c>
      <c r="B280" s="122">
        <f t="shared" si="57"/>
        <v>31</v>
      </c>
      <c r="C280" s="19" t="s">
        <v>2205</v>
      </c>
      <c r="D280" s="29" t="s">
        <v>2206</v>
      </c>
      <c r="E280" s="10" t="s">
        <v>3207</v>
      </c>
      <c r="F280" s="60">
        <v>954</v>
      </c>
      <c r="G280" s="58">
        <v>6426</v>
      </c>
      <c r="H280" s="58">
        <f t="shared" si="58"/>
        <v>6130404</v>
      </c>
      <c r="I280" s="58">
        <v>31208</v>
      </c>
      <c r="J280" s="58">
        <f t="shared" si="59"/>
        <v>29772432</v>
      </c>
      <c r="K280" s="58">
        <v>12</v>
      </c>
      <c r="L280" s="58">
        <f t="shared" si="54"/>
        <v>11448</v>
      </c>
      <c r="M280" s="58">
        <f t="shared" si="55"/>
        <v>37646</v>
      </c>
      <c r="N280" s="59">
        <f t="shared" si="55"/>
        <v>35914284</v>
      </c>
      <c r="O280" s="60">
        <v>954</v>
      </c>
      <c r="P280" s="61">
        <f>O280</f>
        <v>954</v>
      </c>
      <c r="Q280" s="58" t="e">
        <f>TRUNC(#REF!*P280,0)</f>
        <v>#REF!</v>
      </c>
      <c r="R280" s="143"/>
    </row>
    <row r="281" spans="1:18" s="86" customFormat="1" ht="20.100000000000001" hidden="1" customHeight="1">
      <c r="A281" s="123">
        <f t="shared" si="56"/>
        <v>32</v>
      </c>
      <c r="B281" s="122">
        <f t="shared" si="57"/>
        <v>32</v>
      </c>
      <c r="C281" s="19" t="s">
        <v>330</v>
      </c>
      <c r="D281" s="29" t="s">
        <v>0</v>
      </c>
      <c r="E281" s="10" t="s">
        <v>22</v>
      </c>
      <c r="F281" s="60">
        <v>0</v>
      </c>
      <c r="G281" s="58">
        <v>0</v>
      </c>
      <c r="H281" s="58">
        <f t="shared" si="58"/>
        <v>0</v>
      </c>
      <c r="I281" s="58">
        <v>0</v>
      </c>
      <c r="J281" s="58">
        <f t="shared" si="59"/>
        <v>0</v>
      </c>
      <c r="K281" s="58">
        <v>0</v>
      </c>
      <c r="L281" s="58">
        <f t="shared" si="54"/>
        <v>0</v>
      </c>
      <c r="M281" s="58">
        <f t="shared" si="55"/>
        <v>0</v>
      </c>
      <c r="N281" s="59">
        <f t="shared" si="55"/>
        <v>0</v>
      </c>
      <c r="O281" s="60">
        <v>0</v>
      </c>
      <c r="P281" s="61">
        <f>O281</f>
        <v>0</v>
      </c>
      <c r="Q281" s="58" t="e">
        <f>TRUNC(#REF!*P281,0)</f>
        <v>#REF!</v>
      </c>
      <c r="R281" s="143"/>
    </row>
    <row r="282" spans="1:18" s="86" customFormat="1" ht="20.100000000000001" hidden="1" customHeight="1">
      <c r="A282" s="123">
        <f t="shared" si="56"/>
        <v>33</v>
      </c>
      <c r="B282" s="122">
        <f t="shared" si="57"/>
        <v>33</v>
      </c>
      <c r="C282" s="19" t="s">
        <v>331</v>
      </c>
      <c r="D282" s="29" t="s">
        <v>332</v>
      </c>
      <c r="E282" s="10" t="s">
        <v>3207</v>
      </c>
      <c r="F282" s="60">
        <v>321</v>
      </c>
      <c r="G282" s="58">
        <v>3621</v>
      </c>
      <c r="H282" s="58">
        <f t="shared" si="58"/>
        <v>1162341</v>
      </c>
      <c r="I282" s="58">
        <v>17492</v>
      </c>
      <c r="J282" s="58">
        <f t="shared" si="59"/>
        <v>5614932</v>
      </c>
      <c r="K282" s="58">
        <v>8</v>
      </c>
      <c r="L282" s="58">
        <f t="shared" si="54"/>
        <v>2568</v>
      </c>
      <c r="M282" s="58">
        <f t="shared" si="55"/>
        <v>21121</v>
      </c>
      <c r="N282" s="59">
        <f t="shared" si="55"/>
        <v>6779841</v>
      </c>
      <c r="O282" s="60">
        <v>321</v>
      </c>
      <c r="P282" s="61">
        <f>O282</f>
        <v>321</v>
      </c>
      <c r="Q282" s="58" t="e">
        <f>TRUNC(#REF!*P282,0)</f>
        <v>#REF!</v>
      </c>
      <c r="R282" s="143"/>
    </row>
    <row r="283" spans="1:18" s="86" customFormat="1" ht="20.100000000000001" hidden="1" customHeight="1">
      <c r="A283" s="123"/>
      <c r="B283" s="122"/>
      <c r="C283" s="19" t="s">
        <v>3139</v>
      </c>
      <c r="D283" s="29" t="s">
        <v>0</v>
      </c>
      <c r="E283" s="10" t="s">
        <v>22</v>
      </c>
      <c r="F283" s="60">
        <v>0</v>
      </c>
      <c r="G283" s="58">
        <v>0</v>
      </c>
      <c r="H283" s="58">
        <f t="shared" ref="H283:H284" si="60">TRUNC(F283*G283,0)</f>
        <v>0</v>
      </c>
      <c r="I283" s="58">
        <v>0</v>
      </c>
      <c r="J283" s="58">
        <f t="shared" ref="J283:J284" si="61">TRUNC(F283*I283,0)</f>
        <v>0</v>
      </c>
      <c r="K283" s="58">
        <v>0</v>
      </c>
      <c r="L283" s="58">
        <f t="shared" ref="L283:L284" si="62">TRUNC(F283*K283,0)</f>
        <v>0</v>
      </c>
      <c r="M283" s="58">
        <f t="shared" ref="M283:N284" si="63">G283+I283+K283</f>
        <v>0</v>
      </c>
      <c r="N283" s="59">
        <f t="shared" si="63"/>
        <v>0</v>
      </c>
      <c r="O283" s="60">
        <v>0</v>
      </c>
      <c r="P283" s="61">
        <f>O283</f>
        <v>0</v>
      </c>
      <c r="Q283" s="58" t="e">
        <f>TRUNC(#REF!*P283,0)</f>
        <v>#REF!</v>
      </c>
      <c r="R283" s="143"/>
    </row>
    <row r="284" spans="1:18" s="86" customFormat="1" ht="20.100000000000001" hidden="1" customHeight="1">
      <c r="A284" s="123"/>
      <c r="B284" s="122"/>
      <c r="C284" s="19" t="s">
        <v>3140</v>
      </c>
      <c r="D284" s="29" t="s">
        <v>3141</v>
      </c>
      <c r="E284" s="10" t="s">
        <v>3207</v>
      </c>
      <c r="F284" s="60"/>
      <c r="G284" s="58"/>
      <c r="H284" s="58">
        <f t="shared" si="60"/>
        <v>0</v>
      </c>
      <c r="I284" s="58"/>
      <c r="J284" s="58">
        <f t="shared" si="61"/>
        <v>0</v>
      </c>
      <c r="K284" s="58"/>
      <c r="L284" s="58">
        <f t="shared" si="62"/>
        <v>0</v>
      </c>
      <c r="M284" s="58">
        <f t="shared" si="63"/>
        <v>0</v>
      </c>
      <c r="N284" s="59">
        <f t="shared" si="63"/>
        <v>0</v>
      </c>
      <c r="O284" s="60">
        <v>46</v>
      </c>
      <c r="P284" s="61">
        <v>1004</v>
      </c>
      <c r="Q284" s="58" t="e">
        <f>TRUNC(#REF!*P284,0)</f>
        <v>#REF!</v>
      </c>
      <c r="R284" s="143"/>
    </row>
    <row r="285" spans="1:18" s="86" customFormat="1" ht="20.100000000000001" hidden="1" customHeight="1">
      <c r="A285" s="123">
        <f>A282+1</f>
        <v>34</v>
      </c>
      <c r="B285" s="122">
        <f>B282+1</f>
        <v>34</v>
      </c>
      <c r="C285" s="19" t="s">
        <v>333</v>
      </c>
      <c r="D285" s="29" t="s">
        <v>0</v>
      </c>
      <c r="E285" s="10" t="s">
        <v>22</v>
      </c>
      <c r="F285" s="60">
        <v>0</v>
      </c>
      <c r="G285" s="58">
        <v>0</v>
      </c>
      <c r="H285" s="58">
        <f t="shared" si="58"/>
        <v>0</v>
      </c>
      <c r="I285" s="58">
        <v>0</v>
      </c>
      <c r="J285" s="58">
        <f t="shared" si="59"/>
        <v>0</v>
      </c>
      <c r="K285" s="58">
        <v>0</v>
      </c>
      <c r="L285" s="58">
        <f t="shared" si="54"/>
        <v>0</v>
      </c>
      <c r="M285" s="58">
        <f t="shared" si="55"/>
        <v>0</v>
      </c>
      <c r="N285" s="59">
        <f t="shared" si="55"/>
        <v>0</v>
      </c>
      <c r="O285" s="60">
        <v>0</v>
      </c>
      <c r="P285" s="61">
        <f>O285</f>
        <v>0</v>
      </c>
      <c r="Q285" s="58" t="e">
        <f>TRUNC(#REF!*P285,0)</f>
        <v>#REF!</v>
      </c>
      <c r="R285" s="143"/>
    </row>
    <row r="286" spans="1:18" s="86" customFormat="1" ht="20.100000000000001" hidden="1" customHeight="1">
      <c r="A286" s="123">
        <f t="shared" si="56"/>
        <v>35</v>
      </c>
      <c r="B286" s="122">
        <f t="shared" si="57"/>
        <v>35</v>
      </c>
      <c r="C286" s="19" t="s">
        <v>334</v>
      </c>
      <c r="D286" s="29" t="s">
        <v>0</v>
      </c>
      <c r="E286" s="10" t="s">
        <v>22</v>
      </c>
      <c r="F286" s="60">
        <v>0</v>
      </c>
      <c r="G286" s="58">
        <v>0</v>
      </c>
      <c r="H286" s="58">
        <f t="shared" si="58"/>
        <v>0</v>
      </c>
      <c r="I286" s="58">
        <v>0</v>
      </c>
      <c r="J286" s="58">
        <f t="shared" si="59"/>
        <v>0</v>
      </c>
      <c r="K286" s="58">
        <v>0</v>
      </c>
      <c r="L286" s="58">
        <f t="shared" si="54"/>
        <v>0</v>
      </c>
      <c r="M286" s="58">
        <f t="shared" si="55"/>
        <v>0</v>
      </c>
      <c r="N286" s="59">
        <f t="shared" si="55"/>
        <v>0</v>
      </c>
      <c r="O286" s="60">
        <v>0</v>
      </c>
      <c r="P286" s="61">
        <f>O286</f>
        <v>0</v>
      </c>
      <c r="Q286" s="58" t="e">
        <f>TRUNC(#REF!*P286,0)</f>
        <v>#REF!</v>
      </c>
      <c r="R286" s="143"/>
    </row>
    <row r="287" spans="1:18" s="86" customFormat="1" ht="20.100000000000001" hidden="1" customHeight="1">
      <c r="A287" s="123">
        <f t="shared" si="56"/>
        <v>36</v>
      </c>
      <c r="B287" s="122">
        <f t="shared" si="57"/>
        <v>36</v>
      </c>
      <c r="C287" s="19" t="s">
        <v>335</v>
      </c>
      <c r="D287" s="29" t="s">
        <v>336</v>
      </c>
      <c r="E287" s="10" t="s">
        <v>3207</v>
      </c>
      <c r="F287" s="60">
        <v>12482</v>
      </c>
      <c r="G287" s="58">
        <v>5133</v>
      </c>
      <c r="H287" s="58">
        <f t="shared" si="58"/>
        <v>64070106</v>
      </c>
      <c r="I287" s="58">
        <v>26217</v>
      </c>
      <c r="J287" s="58">
        <f t="shared" si="59"/>
        <v>327240594</v>
      </c>
      <c r="K287" s="58">
        <v>8</v>
      </c>
      <c r="L287" s="58">
        <f t="shared" si="54"/>
        <v>99856</v>
      </c>
      <c r="M287" s="58">
        <f t="shared" si="55"/>
        <v>31358</v>
      </c>
      <c r="N287" s="59">
        <f t="shared" si="55"/>
        <v>391410556</v>
      </c>
      <c r="O287" s="60">
        <v>12337</v>
      </c>
      <c r="P287" s="61">
        <f>O287</f>
        <v>12337</v>
      </c>
      <c r="Q287" s="58" t="e">
        <f>TRUNC(#REF!*P287,0)</f>
        <v>#REF!</v>
      </c>
      <c r="R287" s="143"/>
    </row>
    <row r="288" spans="1:18" s="86" customFormat="1" ht="20.100000000000001" hidden="1" customHeight="1">
      <c r="A288" s="123">
        <f t="shared" si="56"/>
        <v>37</v>
      </c>
      <c r="B288" s="122">
        <f t="shared" si="57"/>
        <v>37</v>
      </c>
      <c r="C288" s="19" t="s">
        <v>337</v>
      </c>
      <c r="D288" s="29" t="s">
        <v>0</v>
      </c>
      <c r="E288" s="10" t="s">
        <v>22</v>
      </c>
      <c r="F288" s="60">
        <v>0</v>
      </c>
      <c r="G288" s="58">
        <v>0</v>
      </c>
      <c r="H288" s="58">
        <f t="shared" si="58"/>
        <v>0</v>
      </c>
      <c r="I288" s="58">
        <v>0</v>
      </c>
      <c r="J288" s="58">
        <f t="shared" si="59"/>
        <v>0</v>
      </c>
      <c r="K288" s="58">
        <v>0</v>
      </c>
      <c r="L288" s="58">
        <f t="shared" si="54"/>
        <v>0</v>
      </c>
      <c r="M288" s="58">
        <f t="shared" si="55"/>
        <v>0</v>
      </c>
      <c r="N288" s="59">
        <f t="shared" si="55"/>
        <v>0</v>
      </c>
      <c r="O288" s="60">
        <v>0</v>
      </c>
      <c r="P288" s="61">
        <f>O288</f>
        <v>0</v>
      </c>
      <c r="Q288" s="58" t="e">
        <f>TRUNC(#REF!*P288,0)</f>
        <v>#REF!</v>
      </c>
      <c r="R288" s="143"/>
    </row>
    <row r="289" spans="1:18" s="86" customFormat="1" ht="20.100000000000001" hidden="1" customHeight="1">
      <c r="A289" s="123">
        <f t="shared" si="56"/>
        <v>38</v>
      </c>
      <c r="B289" s="122">
        <f t="shared" si="57"/>
        <v>38</v>
      </c>
      <c r="C289" s="19" t="s">
        <v>338</v>
      </c>
      <c r="D289" s="29" t="s">
        <v>339</v>
      </c>
      <c r="E289" s="10" t="s">
        <v>3207</v>
      </c>
      <c r="F289" s="60">
        <v>492</v>
      </c>
      <c r="G289" s="58">
        <v>6528</v>
      </c>
      <c r="H289" s="58">
        <f t="shared" si="58"/>
        <v>3211776</v>
      </c>
      <c r="I289" s="58">
        <v>33693</v>
      </c>
      <c r="J289" s="58">
        <f t="shared" si="59"/>
        <v>16576956</v>
      </c>
      <c r="K289" s="58">
        <v>10</v>
      </c>
      <c r="L289" s="58">
        <f t="shared" si="54"/>
        <v>4920</v>
      </c>
      <c r="M289" s="58">
        <f t="shared" si="55"/>
        <v>40231</v>
      </c>
      <c r="N289" s="59">
        <f t="shared" si="55"/>
        <v>19793652</v>
      </c>
      <c r="O289" s="60">
        <v>492</v>
      </c>
      <c r="P289" s="61">
        <f>O289</f>
        <v>492</v>
      </c>
      <c r="Q289" s="58" t="e">
        <f>TRUNC(#REF!*P289,0)</f>
        <v>#REF!</v>
      </c>
      <c r="R289" s="143"/>
    </row>
    <row r="290" spans="1:18" s="86" customFormat="1" ht="20.100000000000001" hidden="1" customHeight="1">
      <c r="A290" s="123">
        <f t="shared" si="56"/>
        <v>39</v>
      </c>
      <c r="B290" s="122">
        <f t="shared" si="57"/>
        <v>39</v>
      </c>
      <c r="C290" s="19" t="s">
        <v>340</v>
      </c>
      <c r="D290" s="29" t="s">
        <v>0</v>
      </c>
      <c r="E290" s="10" t="s">
        <v>22</v>
      </c>
      <c r="F290" s="60">
        <v>0</v>
      </c>
      <c r="G290" s="58">
        <v>0</v>
      </c>
      <c r="H290" s="58">
        <f t="shared" si="58"/>
        <v>0</v>
      </c>
      <c r="I290" s="58">
        <v>0</v>
      </c>
      <c r="J290" s="58">
        <f t="shared" si="59"/>
        <v>0</v>
      </c>
      <c r="K290" s="58">
        <v>0</v>
      </c>
      <c r="L290" s="58">
        <f t="shared" si="54"/>
        <v>0</v>
      </c>
      <c r="M290" s="58">
        <f t="shared" si="55"/>
        <v>0</v>
      </c>
      <c r="N290" s="59">
        <f t="shared" si="55"/>
        <v>0</v>
      </c>
      <c r="O290" s="60">
        <v>0</v>
      </c>
      <c r="P290" s="61">
        <f>O290</f>
        <v>0</v>
      </c>
      <c r="Q290" s="58" t="e">
        <f>TRUNC(#REF!*P290,0)</f>
        <v>#REF!</v>
      </c>
      <c r="R290" s="143"/>
    </row>
    <row r="291" spans="1:18" s="86" customFormat="1" ht="20.100000000000001" hidden="1" customHeight="1">
      <c r="A291" s="123">
        <f t="shared" si="56"/>
        <v>40</v>
      </c>
      <c r="B291" s="122">
        <f t="shared" si="57"/>
        <v>40</v>
      </c>
      <c r="C291" s="19" t="s">
        <v>341</v>
      </c>
      <c r="D291" s="29" t="s">
        <v>342</v>
      </c>
      <c r="E291" s="10" t="s">
        <v>3207</v>
      </c>
      <c r="F291" s="60">
        <v>1329</v>
      </c>
      <c r="G291" s="58">
        <v>6901</v>
      </c>
      <c r="H291" s="58">
        <f t="shared" si="58"/>
        <v>9171429</v>
      </c>
      <c r="I291" s="58">
        <v>37783</v>
      </c>
      <c r="J291" s="58">
        <f t="shared" si="59"/>
        <v>50213607</v>
      </c>
      <c r="K291" s="58">
        <v>12</v>
      </c>
      <c r="L291" s="58">
        <f t="shared" ref="L291:L359" si="64">TRUNC(F291*K291,0)</f>
        <v>15948</v>
      </c>
      <c r="M291" s="58">
        <f t="shared" si="55"/>
        <v>44696</v>
      </c>
      <c r="N291" s="59">
        <f t="shared" si="55"/>
        <v>59400984</v>
      </c>
      <c r="O291" s="60">
        <v>1329</v>
      </c>
      <c r="P291" s="61">
        <f>O291</f>
        <v>1329</v>
      </c>
      <c r="Q291" s="58" t="e">
        <f>TRUNC(#REF!*P291,0)</f>
        <v>#REF!</v>
      </c>
      <c r="R291" s="143"/>
    </row>
    <row r="292" spans="1:18" s="86" customFormat="1" ht="20.100000000000001" hidden="1" customHeight="1">
      <c r="C292" s="19" t="s">
        <v>3173</v>
      </c>
      <c r="D292" s="29" t="s">
        <v>0</v>
      </c>
      <c r="E292" s="10" t="s">
        <v>22</v>
      </c>
      <c r="F292" s="60">
        <v>0</v>
      </c>
      <c r="G292" s="58">
        <v>0</v>
      </c>
      <c r="H292" s="58">
        <f t="shared" ref="H292:H293" si="65">TRUNC(F292*G292,0)</f>
        <v>0</v>
      </c>
      <c r="I292" s="58">
        <v>0</v>
      </c>
      <c r="J292" s="58">
        <f t="shared" ref="J292:J293" si="66">TRUNC(F292*I292,0)</f>
        <v>0</v>
      </c>
      <c r="K292" s="58">
        <v>0</v>
      </c>
      <c r="L292" s="58">
        <f t="shared" si="64"/>
        <v>0</v>
      </c>
      <c r="M292" s="58">
        <f t="shared" ref="M292:N293" si="67">G292+I292+K292</f>
        <v>0</v>
      </c>
      <c r="N292" s="59">
        <f t="shared" si="67"/>
        <v>0</v>
      </c>
      <c r="O292" s="60">
        <v>0</v>
      </c>
      <c r="P292" s="61">
        <f>O292</f>
        <v>0</v>
      </c>
      <c r="Q292" s="58" t="e">
        <f>TRUNC(#REF!*P292,0)</f>
        <v>#REF!</v>
      </c>
      <c r="R292" s="143"/>
    </row>
    <row r="293" spans="1:18" s="86" customFormat="1" ht="20.100000000000001" hidden="1" customHeight="1">
      <c r="C293" s="19" t="s">
        <v>3179</v>
      </c>
      <c r="D293" s="29" t="s">
        <v>3183</v>
      </c>
      <c r="E293" s="10" t="s">
        <v>3174</v>
      </c>
      <c r="F293" s="60">
        <v>0</v>
      </c>
      <c r="G293" s="58">
        <v>2148</v>
      </c>
      <c r="H293" s="58">
        <f t="shared" si="65"/>
        <v>0</v>
      </c>
      <c r="I293" s="58">
        <v>9160</v>
      </c>
      <c r="J293" s="58">
        <f t="shared" si="66"/>
        <v>0</v>
      </c>
      <c r="K293" s="58"/>
      <c r="L293" s="58">
        <f t="shared" si="64"/>
        <v>0</v>
      </c>
      <c r="M293" s="58">
        <f t="shared" si="67"/>
        <v>11308</v>
      </c>
      <c r="N293" s="59">
        <f t="shared" si="67"/>
        <v>0</v>
      </c>
      <c r="O293" s="60">
        <v>3</v>
      </c>
      <c r="P293" s="61">
        <f>O293</f>
        <v>3</v>
      </c>
      <c r="Q293" s="58" t="e">
        <f>TRUNC(#REF!*P293,0)</f>
        <v>#REF!</v>
      </c>
      <c r="R293" s="143"/>
    </row>
    <row r="294" spans="1:18" s="86" customFormat="1" ht="20.100000000000001" hidden="1" customHeight="1">
      <c r="C294" s="19" t="s">
        <v>3180</v>
      </c>
      <c r="D294" s="29" t="s">
        <v>3184</v>
      </c>
      <c r="E294" s="10" t="s">
        <v>3215</v>
      </c>
      <c r="F294" s="60">
        <v>0</v>
      </c>
      <c r="G294" s="58">
        <v>804</v>
      </c>
      <c r="H294" s="58">
        <f t="shared" ref="H294:H296" si="68">TRUNC(F294*G294,0)</f>
        <v>0</v>
      </c>
      <c r="I294" s="58">
        <v>26021</v>
      </c>
      <c r="J294" s="58">
        <f t="shared" ref="J294:J296" si="69">TRUNC(F294*I294,0)</f>
        <v>0</v>
      </c>
      <c r="K294" s="58"/>
      <c r="L294" s="58">
        <f t="shared" ref="L294:L296" si="70">TRUNC(F294*K294,0)</f>
        <v>0</v>
      </c>
      <c r="M294" s="58">
        <f t="shared" ref="M294:M296" si="71">G294+I294+K294</f>
        <v>26825</v>
      </c>
      <c r="N294" s="59">
        <f t="shared" ref="N294:N296" si="72">H294+J294+L294</f>
        <v>0</v>
      </c>
      <c r="O294" s="60">
        <v>9</v>
      </c>
      <c r="P294" s="61">
        <f>O294</f>
        <v>9</v>
      </c>
      <c r="Q294" s="58" t="e">
        <f>TRUNC(#REF!*P294,0)</f>
        <v>#REF!</v>
      </c>
      <c r="R294" s="143"/>
    </row>
    <row r="295" spans="1:18" s="86" customFormat="1" ht="20.100000000000001" hidden="1" customHeight="1">
      <c r="C295" s="19" t="s">
        <v>3181</v>
      </c>
      <c r="D295" s="29" t="s">
        <v>3185</v>
      </c>
      <c r="E295" s="10" t="s">
        <v>3176</v>
      </c>
      <c r="F295" s="60">
        <v>0</v>
      </c>
      <c r="G295" s="58">
        <v>2451</v>
      </c>
      <c r="H295" s="58">
        <f t="shared" si="68"/>
        <v>0</v>
      </c>
      <c r="I295" s="58">
        <v>242667</v>
      </c>
      <c r="J295" s="58">
        <f t="shared" si="69"/>
        <v>0</v>
      </c>
      <c r="K295" s="58"/>
      <c r="L295" s="58">
        <f t="shared" si="70"/>
        <v>0</v>
      </c>
      <c r="M295" s="58">
        <f t="shared" si="71"/>
        <v>245118</v>
      </c>
      <c r="N295" s="59">
        <f t="shared" si="72"/>
        <v>0</v>
      </c>
      <c r="O295" s="60">
        <v>0.12</v>
      </c>
      <c r="P295" s="61">
        <f>O295</f>
        <v>0.12</v>
      </c>
      <c r="Q295" s="58" t="e">
        <f>TRUNC(#REF!*P295,0)</f>
        <v>#REF!</v>
      </c>
      <c r="R295" s="143"/>
    </row>
    <row r="296" spans="1:18" s="86" customFormat="1" ht="20.100000000000001" hidden="1" customHeight="1">
      <c r="C296" s="19" t="s">
        <v>3182</v>
      </c>
      <c r="D296" s="29" t="s">
        <v>3186</v>
      </c>
      <c r="E296" s="10" t="s">
        <v>3175</v>
      </c>
      <c r="F296" s="60">
        <v>0</v>
      </c>
      <c r="G296" s="58">
        <v>558</v>
      </c>
      <c r="H296" s="58">
        <f t="shared" si="68"/>
        <v>0</v>
      </c>
      <c r="I296" s="58">
        <v>19982</v>
      </c>
      <c r="J296" s="58">
        <f t="shared" si="69"/>
        <v>0</v>
      </c>
      <c r="K296" s="58">
        <v>60</v>
      </c>
      <c r="L296" s="58">
        <f t="shared" si="70"/>
        <v>0</v>
      </c>
      <c r="M296" s="58">
        <f t="shared" si="71"/>
        <v>20600</v>
      </c>
      <c r="N296" s="59">
        <f t="shared" si="72"/>
        <v>0</v>
      </c>
      <c r="O296" s="60">
        <v>2</v>
      </c>
      <c r="P296" s="61">
        <f>O296</f>
        <v>2</v>
      </c>
      <c r="Q296" s="58" t="e">
        <f>TRUNC(#REF!*P296,0)</f>
        <v>#REF!</v>
      </c>
      <c r="R296" s="143"/>
    </row>
    <row r="297" spans="1:18" s="86" customFormat="1" ht="20.100000000000001" hidden="1" customHeight="1">
      <c r="A297" s="123">
        <f>A291+1</f>
        <v>41</v>
      </c>
      <c r="B297" s="122">
        <f>B291+1</f>
        <v>41</v>
      </c>
      <c r="C297" s="19" t="s">
        <v>343</v>
      </c>
      <c r="D297" s="29" t="s">
        <v>0</v>
      </c>
      <c r="E297" s="10" t="s">
        <v>22</v>
      </c>
      <c r="F297" s="60">
        <v>0</v>
      </c>
      <c r="G297" s="58">
        <v>0</v>
      </c>
      <c r="H297" s="58">
        <f t="shared" si="58"/>
        <v>0</v>
      </c>
      <c r="I297" s="58">
        <v>0</v>
      </c>
      <c r="J297" s="58">
        <f t="shared" si="59"/>
        <v>0</v>
      </c>
      <c r="K297" s="58">
        <v>0</v>
      </c>
      <c r="L297" s="58">
        <f t="shared" si="64"/>
        <v>0</v>
      </c>
      <c r="M297" s="58">
        <f t="shared" si="55"/>
        <v>0</v>
      </c>
      <c r="N297" s="59">
        <f t="shared" si="55"/>
        <v>0</v>
      </c>
      <c r="O297" s="60">
        <v>0</v>
      </c>
      <c r="P297" s="61">
        <f>O297</f>
        <v>0</v>
      </c>
      <c r="Q297" s="58" t="e">
        <f>TRUNC(#REF!*P297,0)</f>
        <v>#REF!</v>
      </c>
      <c r="R297" s="143"/>
    </row>
    <row r="298" spans="1:18" s="86" customFormat="1" ht="20.100000000000001" hidden="1" customHeight="1">
      <c r="A298" s="123">
        <f>A297+1</f>
        <v>42</v>
      </c>
      <c r="B298" s="122">
        <f>B297+1</f>
        <v>42</v>
      </c>
      <c r="C298" s="19" t="s">
        <v>344</v>
      </c>
      <c r="D298" s="29" t="s">
        <v>0</v>
      </c>
      <c r="E298" s="10" t="s">
        <v>22</v>
      </c>
      <c r="F298" s="60">
        <v>0</v>
      </c>
      <c r="G298" s="58">
        <v>0</v>
      </c>
      <c r="H298" s="58">
        <f t="shared" si="58"/>
        <v>0</v>
      </c>
      <c r="I298" s="58">
        <v>0</v>
      </c>
      <c r="J298" s="58">
        <f t="shared" si="59"/>
        <v>0</v>
      </c>
      <c r="K298" s="58">
        <v>0</v>
      </c>
      <c r="L298" s="58">
        <f t="shared" si="64"/>
        <v>0</v>
      </c>
      <c r="M298" s="58">
        <f t="shared" si="55"/>
        <v>0</v>
      </c>
      <c r="N298" s="59">
        <f t="shared" si="55"/>
        <v>0</v>
      </c>
      <c r="O298" s="60">
        <v>0</v>
      </c>
      <c r="P298" s="61">
        <f>O298</f>
        <v>0</v>
      </c>
      <c r="Q298" s="58" t="e">
        <f>TRUNC(#REF!*P298,0)</f>
        <v>#REF!</v>
      </c>
      <c r="R298" s="143"/>
    </row>
    <row r="299" spans="1:18" s="86" customFormat="1" ht="20.100000000000001" hidden="1" customHeight="1">
      <c r="A299" s="123">
        <f t="shared" ref="A299:B317" si="73">A298+1</f>
        <v>43</v>
      </c>
      <c r="B299" s="122">
        <f t="shared" si="73"/>
        <v>43</v>
      </c>
      <c r="C299" s="19" t="s">
        <v>345</v>
      </c>
      <c r="D299" s="29" t="s">
        <v>336</v>
      </c>
      <c r="E299" s="10" t="s">
        <v>3207</v>
      </c>
      <c r="F299" s="60">
        <v>5555</v>
      </c>
      <c r="G299" s="58">
        <v>6784</v>
      </c>
      <c r="H299" s="58">
        <f t="shared" si="58"/>
        <v>37685120</v>
      </c>
      <c r="I299" s="58">
        <v>31560</v>
      </c>
      <c r="J299" s="58">
        <f t="shared" si="59"/>
        <v>175315800</v>
      </c>
      <c r="K299" s="58">
        <v>3300</v>
      </c>
      <c r="L299" s="58">
        <f t="shared" si="64"/>
        <v>18331500</v>
      </c>
      <c r="M299" s="58">
        <f t="shared" si="55"/>
        <v>41644</v>
      </c>
      <c r="N299" s="59">
        <f t="shared" si="55"/>
        <v>231332420</v>
      </c>
      <c r="O299" s="60">
        <v>5555</v>
      </c>
      <c r="P299" s="61">
        <f>O299</f>
        <v>5555</v>
      </c>
      <c r="Q299" s="58" t="e">
        <f>TRUNC(#REF!*P299,0)</f>
        <v>#REF!</v>
      </c>
      <c r="R299" s="143"/>
    </row>
    <row r="300" spans="1:18" s="86" customFormat="1" ht="20.100000000000001" hidden="1" customHeight="1">
      <c r="A300" s="123">
        <f t="shared" si="73"/>
        <v>44</v>
      </c>
      <c r="B300" s="122">
        <f t="shared" si="73"/>
        <v>44</v>
      </c>
      <c r="C300" s="19" t="s">
        <v>346</v>
      </c>
      <c r="D300" s="29" t="s">
        <v>0</v>
      </c>
      <c r="E300" s="10" t="s">
        <v>22</v>
      </c>
      <c r="F300" s="60">
        <v>0</v>
      </c>
      <c r="G300" s="58">
        <v>0</v>
      </c>
      <c r="H300" s="58">
        <f t="shared" si="58"/>
        <v>0</v>
      </c>
      <c r="I300" s="58">
        <v>0</v>
      </c>
      <c r="J300" s="58">
        <f t="shared" si="59"/>
        <v>0</v>
      </c>
      <c r="K300" s="58">
        <v>0</v>
      </c>
      <c r="L300" s="58">
        <f t="shared" si="64"/>
        <v>0</v>
      </c>
      <c r="M300" s="58">
        <f t="shared" si="55"/>
        <v>0</v>
      </c>
      <c r="N300" s="59">
        <f t="shared" si="55"/>
        <v>0</v>
      </c>
      <c r="O300" s="60">
        <v>0</v>
      </c>
      <c r="P300" s="61">
        <f>O300</f>
        <v>0</v>
      </c>
      <c r="Q300" s="58" t="e">
        <f>TRUNC(#REF!*P300,0)</f>
        <v>#REF!</v>
      </c>
      <c r="R300" s="143"/>
    </row>
    <row r="301" spans="1:18" s="86" customFormat="1" ht="20.100000000000001" hidden="1" customHeight="1">
      <c r="A301" s="123">
        <f t="shared" si="73"/>
        <v>45</v>
      </c>
      <c r="B301" s="122">
        <f t="shared" si="73"/>
        <v>45</v>
      </c>
      <c r="C301" s="19" t="s">
        <v>347</v>
      </c>
      <c r="D301" s="29" t="s">
        <v>348</v>
      </c>
      <c r="E301" s="10" t="s">
        <v>22</v>
      </c>
      <c r="F301" s="60">
        <v>0</v>
      </c>
      <c r="G301" s="58">
        <v>0</v>
      </c>
      <c r="H301" s="58">
        <f t="shared" si="58"/>
        <v>0</v>
      </c>
      <c r="I301" s="58">
        <v>0</v>
      </c>
      <c r="J301" s="58">
        <f t="shared" si="59"/>
        <v>0</v>
      </c>
      <c r="K301" s="58">
        <v>0</v>
      </c>
      <c r="L301" s="58">
        <f t="shared" si="64"/>
        <v>0</v>
      </c>
      <c r="M301" s="58">
        <f t="shared" si="55"/>
        <v>0</v>
      </c>
      <c r="N301" s="59">
        <f t="shared" si="55"/>
        <v>0</v>
      </c>
      <c r="O301" s="60">
        <v>0</v>
      </c>
      <c r="P301" s="61">
        <f>O301</f>
        <v>0</v>
      </c>
      <c r="Q301" s="58" t="e">
        <f>TRUNC(#REF!*P301,0)</f>
        <v>#REF!</v>
      </c>
      <c r="R301" s="143"/>
    </row>
    <row r="302" spans="1:18" s="86" customFormat="1" ht="20.100000000000001" hidden="1" customHeight="1">
      <c r="A302" s="123">
        <f t="shared" si="73"/>
        <v>46</v>
      </c>
      <c r="B302" s="122">
        <f t="shared" si="73"/>
        <v>46</v>
      </c>
      <c r="C302" s="19" t="s">
        <v>349</v>
      </c>
      <c r="D302" s="29" t="s">
        <v>350</v>
      </c>
      <c r="E302" s="10" t="s">
        <v>3207</v>
      </c>
      <c r="F302" s="60">
        <v>7613</v>
      </c>
      <c r="G302" s="58">
        <v>252</v>
      </c>
      <c r="H302" s="58">
        <f t="shared" si="58"/>
        <v>1918476</v>
      </c>
      <c r="I302" s="58">
        <v>548</v>
      </c>
      <c r="J302" s="58">
        <f t="shared" si="59"/>
        <v>4171924</v>
      </c>
      <c r="K302" s="58">
        <v>299</v>
      </c>
      <c r="L302" s="58">
        <f t="shared" si="64"/>
        <v>2276287</v>
      </c>
      <c r="M302" s="58">
        <f t="shared" si="55"/>
        <v>1099</v>
      </c>
      <c r="N302" s="59">
        <f t="shared" si="55"/>
        <v>8366687</v>
      </c>
      <c r="O302" s="60">
        <v>7613</v>
      </c>
      <c r="P302" s="61">
        <f>O302</f>
        <v>7613</v>
      </c>
      <c r="Q302" s="58" t="e">
        <f>TRUNC(#REF!*P302,0)</f>
        <v>#REF!</v>
      </c>
      <c r="R302" s="143"/>
    </row>
    <row r="303" spans="1:18" s="86" customFormat="1" ht="20.100000000000001" hidden="1" customHeight="1">
      <c r="A303" s="123">
        <f t="shared" si="73"/>
        <v>47</v>
      </c>
      <c r="B303" s="122">
        <f t="shared" si="73"/>
        <v>47</v>
      </c>
      <c r="C303" s="19" t="s">
        <v>351</v>
      </c>
      <c r="D303" s="29" t="s">
        <v>0</v>
      </c>
      <c r="E303" s="10" t="s">
        <v>22</v>
      </c>
      <c r="F303" s="60">
        <v>0</v>
      </c>
      <c r="G303" s="58">
        <v>0</v>
      </c>
      <c r="H303" s="58">
        <f t="shared" si="58"/>
        <v>0</v>
      </c>
      <c r="I303" s="58">
        <v>0</v>
      </c>
      <c r="J303" s="58">
        <f t="shared" si="59"/>
        <v>0</v>
      </c>
      <c r="K303" s="58">
        <v>0</v>
      </c>
      <c r="L303" s="58">
        <f t="shared" si="64"/>
        <v>0</v>
      </c>
      <c r="M303" s="58">
        <f t="shared" si="55"/>
        <v>0</v>
      </c>
      <c r="N303" s="59">
        <f t="shared" si="55"/>
        <v>0</v>
      </c>
      <c r="O303" s="60">
        <v>0</v>
      </c>
      <c r="P303" s="61">
        <f>O303</f>
        <v>0</v>
      </c>
      <c r="Q303" s="58" t="e">
        <f>TRUNC(#REF!*P303,0)</f>
        <v>#REF!</v>
      </c>
      <c r="R303" s="143"/>
    </row>
    <row r="304" spans="1:18" s="86" customFormat="1" ht="20.100000000000001" hidden="1" customHeight="1">
      <c r="A304" s="123">
        <f t="shared" si="73"/>
        <v>48</v>
      </c>
      <c r="B304" s="122">
        <f t="shared" si="73"/>
        <v>48</v>
      </c>
      <c r="C304" s="19" t="s">
        <v>352</v>
      </c>
      <c r="D304" s="29" t="s">
        <v>353</v>
      </c>
      <c r="E304" s="10" t="s">
        <v>22</v>
      </c>
      <c r="F304" s="60">
        <v>0</v>
      </c>
      <c r="G304" s="58">
        <v>0</v>
      </c>
      <c r="H304" s="58">
        <f t="shared" si="58"/>
        <v>0</v>
      </c>
      <c r="I304" s="58">
        <v>0</v>
      </c>
      <c r="J304" s="58">
        <f t="shared" si="59"/>
        <v>0</v>
      </c>
      <c r="K304" s="58">
        <v>0</v>
      </c>
      <c r="L304" s="58">
        <f t="shared" si="64"/>
        <v>0</v>
      </c>
      <c r="M304" s="58">
        <f t="shared" si="55"/>
        <v>0</v>
      </c>
      <c r="N304" s="59">
        <f t="shared" si="55"/>
        <v>0</v>
      </c>
      <c r="O304" s="60">
        <v>0</v>
      </c>
      <c r="P304" s="61">
        <f>O304</f>
        <v>0</v>
      </c>
      <c r="Q304" s="58" t="e">
        <f>TRUNC(#REF!*P304,0)</f>
        <v>#REF!</v>
      </c>
      <c r="R304" s="143"/>
    </row>
    <row r="305" spans="1:18" s="86" customFormat="1" ht="20.100000000000001" hidden="1" customHeight="1">
      <c r="A305" s="123">
        <f t="shared" si="73"/>
        <v>49</v>
      </c>
      <c r="B305" s="122">
        <f t="shared" si="73"/>
        <v>49</v>
      </c>
      <c r="C305" s="19" t="s">
        <v>354</v>
      </c>
      <c r="D305" s="29" t="s">
        <v>355</v>
      </c>
      <c r="E305" s="10" t="s">
        <v>3207</v>
      </c>
      <c r="F305" s="60">
        <v>125</v>
      </c>
      <c r="G305" s="58">
        <v>237</v>
      </c>
      <c r="H305" s="58">
        <f t="shared" si="58"/>
        <v>29625</v>
      </c>
      <c r="I305" s="58">
        <v>489</v>
      </c>
      <c r="J305" s="58">
        <f t="shared" si="59"/>
        <v>61125</v>
      </c>
      <c r="K305" s="58">
        <v>249</v>
      </c>
      <c r="L305" s="58">
        <f t="shared" si="64"/>
        <v>31125</v>
      </c>
      <c r="M305" s="58">
        <f t="shared" si="55"/>
        <v>975</v>
      </c>
      <c r="N305" s="59">
        <f t="shared" si="55"/>
        <v>121875</v>
      </c>
      <c r="O305" s="60">
        <v>125</v>
      </c>
      <c r="P305" s="61">
        <f>O305</f>
        <v>125</v>
      </c>
      <c r="Q305" s="58" t="e">
        <f>TRUNC(#REF!*P305,0)</f>
        <v>#REF!</v>
      </c>
      <c r="R305" s="143"/>
    </row>
    <row r="306" spans="1:18" s="86" customFormat="1" ht="20.100000000000001" hidden="1" customHeight="1">
      <c r="A306" s="123">
        <f t="shared" si="73"/>
        <v>50</v>
      </c>
      <c r="B306" s="122">
        <f t="shared" si="73"/>
        <v>50</v>
      </c>
      <c r="C306" s="19" t="s">
        <v>2207</v>
      </c>
      <c r="D306" s="29" t="s">
        <v>0</v>
      </c>
      <c r="E306" s="10" t="s">
        <v>22</v>
      </c>
      <c r="F306" s="60">
        <v>0</v>
      </c>
      <c r="G306" s="58">
        <v>0</v>
      </c>
      <c r="H306" s="58">
        <f t="shared" si="58"/>
        <v>0</v>
      </c>
      <c r="I306" s="58">
        <v>0</v>
      </c>
      <c r="J306" s="58">
        <f t="shared" si="59"/>
        <v>0</v>
      </c>
      <c r="K306" s="58">
        <v>0</v>
      </c>
      <c r="L306" s="58">
        <f t="shared" si="64"/>
        <v>0</v>
      </c>
      <c r="M306" s="58">
        <f t="shared" si="55"/>
        <v>0</v>
      </c>
      <c r="N306" s="59">
        <f t="shared" si="55"/>
        <v>0</v>
      </c>
      <c r="O306" s="60">
        <v>0</v>
      </c>
      <c r="P306" s="61">
        <f>O306</f>
        <v>0</v>
      </c>
      <c r="Q306" s="58" t="e">
        <f>TRUNC(#REF!*P306,0)</f>
        <v>#REF!</v>
      </c>
      <c r="R306" s="143"/>
    </row>
    <row r="307" spans="1:18" s="86" customFormat="1" ht="20.100000000000001" hidden="1" customHeight="1">
      <c r="A307" s="123">
        <f t="shared" si="73"/>
        <v>51</v>
      </c>
      <c r="B307" s="122">
        <f t="shared" si="73"/>
        <v>51</v>
      </c>
      <c r="C307" s="19" t="s">
        <v>2208</v>
      </c>
      <c r="D307" s="29" t="s">
        <v>2209</v>
      </c>
      <c r="E307" s="10" t="s">
        <v>3207</v>
      </c>
      <c r="F307" s="60">
        <v>3424</v>
      </c>
      <c r="G307" s="58">
        <v>660</v>
      </c>
      <c r="H307" s="58">
        <f t="shared" si="58"/>
        <v>2259840</v>
      </c>
      <c r="I307" s="58">
        <v>1292</v>
      </c>
      <c r="J307" s="58">
        <f t="shared" si="59"/>
        <v>4423808</v>
      </c>
      <c r="K307" s="58">
        <v>627</v>
      </c>
      <c r="L307" s="58">
        <f t="shared" si="64"/>
        <v>2146848</v>
      </c>
      <c r="M307" s="58">
        <f t="shared" si="55"/>
        <v>2579</v>
      </c>
      <c r="N307" s="59">
        <f t="shared" si="55"/>
        <v>8830496</v>
      </c>
      <c r="O307" s="60">
        <v>3424</v>
      </c>
      <c r="P307" s="61">
        <f>O307</f>
        <v>3424</v>
      </c>
      <c r="Q307" s="58" t="e">
        <f>TRUNC(#REF!*P307,0)</f>
        <v>#REF!</v>
      </c>
      <c r="R307" s="143"/>
    </row>
    <row r="308" spans="1:18" s="86" customFormat="1" ht="20.100000000000001" hidden="1" customHeight="1">
      <c r="A308" s="123">
        <f t="shared" si="73"/>
        <v>52</v>
      </c>
      <c r="B308" s="122">
        <f t="shared" si="73"/>
        <v>52</v>
      </c>
      <c r="C308" s="19" t="s">
        <v>356</v>
      </c>
      <c r="D308" s="29" t="s">
        <v>0</v>
      </c>
      <c r="E308" s="10" t="s">
        <v>22</v>
      </c>
      <c r="F308" s="60">
        <v>0</v>
      </c>
      <c r="G308" s="58">
        <v>0</v>
      </c>
      <c r="H308" s="58">
        <f t="shared" si="58"/>
        <v>0</v>
      </c>
      <c r="I308" s="58">
        <v>0</v>
      </c>
      <c r="J308" s="58">
        <f t="shared" si="59"/>
        <v>0</v>
      </c>
      <c r="K308" s="58">
        <v>0</v>
      </c>
      <c r="L308" s="58">
        <f t="shared" si="64"/>
        <v>0</v>
      </c>
      <c r="M308" s="58">
        <f t="shared" si="55"/>
        <v>0</v>
      </c>
      <c r="N308" s="59">
        <f t="shared" si="55"/>
        <v>0</v>
      </c>
      <c r="O308" s="60">
        <v>0</v>
      </c>
      <c r="P308" s="61">
        <f>O308</f>
        <v>0</v>
      </c>
      <c r="Q308" s="58" t="e">
        <f>TRUNC(#REF!*P308,0)</f>
        <v>#REF!</v>
      </c>
      <c r="R308" s="143"/>
    </row>
    <row r="309" spans="1:18" s="86" customFormat="1" ht="20.100000000000001" hidden="1" customHeight="1">
      <c r="A309" s="123">
        <f t="shared" si="73"/>
        <v>53</v>
      </c>
      <c r="B309" s="122">
        <f t="shared" si="73"/>
        <v>53</v>
      </c>
      <c r="C309" s="19" t="s">
        <v>357</v>
      </c>
      <c r="D309" s="29" t="s">
        <v>358</v>
      </c>
      <c r="E309" s="10" t="s">
        <v>3207</v>
      </c>
      <c r="F309" s="60">
        <v>2787</v>
      </c>
      <c r="G309" s="58">
        <v>891</v>
      </c>
      <c r="H309" s="58">
        <f t="shared" si="58"/>
        <v>2483217</v>
      </c>
      <c r="I309" s="58">
        <v>1917</v>
      </c>
      <c r="J309" s="58">
        <f t="shared" si="59"/>
        <v>5342679</v>
      </c>
      <c r="K309" s="58">
        <v>1031</v>
      </c>
      <c r="L309" s="58">
        <f t="shared" si="64"/>
        <v>2873397</v>
      </c>
      <c r="M309" s="58">
        <f t="shared" si="55"/>
        <v>3839</v>
      </c>
      <c r="N309" s="59">
        <f t="shared" si="55"/>
        <v>10699293</v>
      </c>
      <c r="O309" s="60">
        <v>2787</v>
      </c>
      <c r="P309" s="61">
        <f>O309</f>
        <v>2787</v>
      </c>
      <c r="Q309" s="58" t="e">
        <f>TRUNC(#REF!*P309,0)</f>
        <v>#REF!</v>
      </c>
      <c r="R309" s="143"/>
    </row>
    <row r="310" spans="1:18" s="86" customFormat="1" ht="20.100000000000001" hidden="1" customHeight="1">
      <c r="A310" s="123">
        <f t="shared" si="73"/>
        <v>54</v>
      </c>
      <c r="B310" s="122">
        <f t="shared" si="73"/>
        <v>54</v>
      </c>
      <c r="C310" s="19" t="s">
        <v>359</v>
      </c>
      <c r="D310" s="29" t="s">
        <v>0</v>
      </c>
      <c r="E310" s="10" t="s">
        <v>22</v>
      </c>
      <c r="F310" s="60">
        <v>0</v>
      </c>
      <c r="G310" s="58">
        <v>0</v>
      </c>
      <c r="H310" s="58">
        <f t="shared" si="58"/>
        <v>0</v>
      </c>
      <c r="I310" s="58">
        <v>0</v>
      </c>
      <c r="J310" s="58">
        <f t="shared" si="59"/>
        <v>0</v>
      </c>
      <c r="K310" s="58">
        <v>0</v>
      </c>
      <c r="L310" s="58">
        <f t="shared" si="64"/>
        <v>0</v>
      </c>
      <c r="M310" s="58">
        <f t="shared" si="55"/>
        <v>0</v>
      </c>
      <c r="N310" s="59">
        <f t="shared" si="55"/>
        <v>0</v>
      </c>
      <c r="O310" s="60">
        <v>0</v>
      </c>
      <c r="P310" s="61">
        <f>O310</f>
        <v>0</v>
      </c>
      <c r="Q310" s="58" t="e">
        <f>TRUNC(#REF!*P310,0)</f>
        <v>#REF!</v>
      </c>
      <c r="R310" s="143"/>
    </row>
    <row r="311" spans="1:18" s="86" customFormat="1" ht="20.100000000000001" hidden="1" customHeight="1">
      <c r="A311" s="123">
        <f t="shared" si="73"/>
        <v>55</v>
      </c>
      <c r="B311" s="122">
        <f t="shared" si="73"/>
        <v>55</v>
      </c>
      <c r="C311" s="19" t="s">
        <v>360</v>
      </c>
      <c r="D311" s="29" t="s">
        <v>114</v>
      </c>
      <c r="E311" s="10" t="s">
        <v>3199</v>
      </c>
      <c r="F311" s="60">
        <v>331</v>
      </c>
      <c r="G311" s="58">
        <v>1407</v>
      </c>
      <c r="H311" s="58">
        <f t="shared" si="58"/>
        <v>465717</v>
      </c>
      <c r="I311" s="58">
        <v>6684</v>
      </c>
      <c r="J311" s="58">
        <f t="shared" si="59"/>
        <v>2212404</v>
      </c>
      <c r="K311" s="58">
        <v>0</v>
      </c>
      <c r="L311" s="58">
        <f t="shared" si="64"/>
        <v>0</v>
      </c>
      <c r="M311" s="58">
        <f t="shared" si="55"/>
        <v>8091</v>
      </c>
      <c r="N311" s="59">
        <f t="shared" si="55"/>
        <v>2678121</v>
      </c>
      <c r="O311" s="60">
        <v>326</v>
      </c>
      <c r="P311" s="61">
        <f>O311</f>
        <v>326</v>
      </c>
      <c r="Q311" s="58" t="e">
        <f>TRUNC(#REF!*P311,0)</f>
        <v>#REF!</v>
      </c>
      <c r="R311" s="143"/>
    </row>
    <row r="312" spans="1:18" s="86" customFormat="1" ht="20.100000000000001" hidden="1" customHeight="1">
      <c r="A312" s="123">
        <f t="shared" si="73"/>
        <v>56</v>
      </c>
      <c r="B312" s="122">
        <f t="shared" si="73"/>
        <v>56</v>
      </c>
      <c r="C312" s="19" t="s">
        <v>361</v>
      </c>
      <c r="D312" s="29" t="s">
        <v>362</v>
      </c>
      <c r="E312" s="10" t="s">
        <v>3199</v>
      </c>
      <c r="F312" s="60">
        <v>16</v>
      </c>
      <c r="G312" s="58">
        <v>1826</v>
      </c>
      <c r="H312" s="58">
        <f t="shared" si="58"/>
        <v>29216</v>
      </c>
      <c r="I312" s="58">
        <v>8956</v>
      </c>
      <c r="J312" s="58">
        <f t="shared" si="59"/>
        <v>143296</v>
      </c>
      <c r="K312" s="58">
        <v>0</v>
      </c>
      <c r="L312" s="58">
        <f t="shared" si="64"/>
        <v>0</v>
      </c>
      <c r="M312" s="58">
        <f t="shared" si="55"/>
        <v>10782</v>
      </c>
      <c r="N312" s="59">
        <f t="shared" si="55"/>
        <v>172512</v>
      </c>
      <c r="O312" s="60">
        <v>16</v>
      </c>
      <c r="P312" s="61">
        <f>O312</f>
        <v>16</v>
      </c>
      <c r="Q312" s="58" t="e">
        <f>TRUNC(#REF!*P312,0)</f>
        <v>#REF!</v>
      </c>
      <c r="R312" s="143"/>
    </row>
    <row r="313" spans="1:18" s="86" customFormat="1" ht="20.100000000000001" hidden="1" customHeight="1">
      <c r="A313" s="123">
        <f t="shared" si="73"/>
        <v>57</v>
      </c>
      <c r="B313" s="122">
        <f t="shared" si="73"/>
        <v>57</v>
      </c>
      <c r="C313" s="19" t="s">
        <v>363</v>
      </c>
      <c r="D313" s="29" t="s">
        <v>364</v>
      </c>
      <c r="E313" s="10" t="s">
        <v>3199</v>
      </c>
      <c r="F313" s="60">
        <v>30</v>
      </c>
      <c r="G313" s="58">
        <v>2670</v>
      </c>
      <c r="H313" s="58">
        <f t="shared" si="58"/>
        <v>80100</v>
      </c>
      <c r="I313" s="58">
        <v>13638</v>
      </c>
      <c r="J313" s="58">
        <f t="shared" si="59"/>
        <v>409140</v>
      </c>
      <c r="K313" s="58">
        <v>0</v>
      </c>
      <c r="L313" s="58">
        <f t="shared" si="64"/>
        <v>0</v>
      </c>
      <c r="M313" s="58">
        <f t="shared" si="55"/>
        <v>16308</v>
      </c>
      <c r="N313" s="59">
        <f t="shared" si="55"/>
        <v>489240</v>
      </c>
      <c r="O313" s="60">
        <v>30</v>
      </c>
      <c r="P313" s="61">
        <f>O313</f>
        <v>30</v>
      </c>
      <c r="Q313" s="58" t="e">
        <f>TRUNC(#REF!*P313,0)</f>
        <v>#REF!</v>
      </c>
      <c r="R313" s="143"/>
    </row>
    <row r="314" spans="1:18" s="86" customFormat="1" ht="20.100000000000001" hidden="1" customHeight="1">
      <c r="A314" s="123">
        <f t="shared" si="73"/>
        <v>58</v>
      </c>
      <c r="B314" s="122">
        <f t="shared" si="73"/>
        <v>58</v>
      </c>
      <c r="C314" s="19" t="s">
        <v>365</v>
      </c>
      <c r="D314" s="29" t="s">
        <v>366</v>
      </c>
      <c r="E314" s="10" t="s">
        <v>3199</v>
      </c>
      <c r="F314" s="60">
        <v>9</v>
      </c>
      <c r="G314" s="58">
        <v>2842</v>
      </c>
      <c r="H314" s="58">
        <f t="shared" si="58"/>
        <v>25578</v>
      </c>
      <c r="I314" s="58">
        <v>15506</v>
      </c>
      <c r="J314" s="58">
        <f t="shared" si="59"/>
        <v>139554</v>
      </c>
      <c r="K314" s="58">
        <v>0</v>
      </c>
      <c r="L314" s="58">
        <f t="shared" si="64"/>
        <v>0</v>
      </c>
      <c r="M314" s="58">
        <f t="shared" si="55"/>
        <v>18348</v>
      </c>
      <c r="N314" s="59">
        <f t="shared" si="55"/>
        <v>165132</v>
      </c>
      <c r="O314" s="60">
        <v>9</v>
      </c>
      <c r="P314" s="61">
        <f>O314</f>
        <v>9</v>
      </c>
      <c r="Q314" s="58" t="e">
        <f>TRUNC(#REF!*P314,0)</f>
        <v>#REF!</v>
      </c>
      <c r="R314" s="143"/>
    </row>
    <row r="315" spans="1:18" s="86" customFormat="1" ht="20.100000000000001" hidden="1" customHeight="1">
      <c r="A315" s="123">
        <f t="shared" si="73"/>
        <v>59</v>
      </c>
      <c r="B315" s="122">
        <f t="shared" si="73"/>
        <v>59</v>
      </c>
      <c r="C315" s="19" t="s">
        <v>2210</v>
      </c>
      <c r="D315" s="29" t="s">
        <v>0</v>
      </c>
      <c r="E315" s="10" t="s">
        <v>22</v>
      </c>
      <c r="F315" s="60">
        <v>0</v>
      </c>
      <c r="G315" s="58">
        <v>0</v>
      </c>
      <c r="H315" s="58">
        <f t="shared" si="58"/>
        <v>0</v>
      </c>
      <c r="I315" s="58">
        <v>0</v>
      </c>
      <c r="J315" s="58">
        <f t="shared" si="59"/>
        <v>0</v>
      </c>
      <c r="K315" s="58">
        <v>0</v>
      </c>
      <c r="L315" s="58">
        <f t="shared" si="64"/>
        <v>0</v>
      </c>
      <c r="M315" s="58">
        <f t="shared" si="55"/>
        <v>0</v>
      </c>
      <c r="N315" s="59">
        <f t="shared" si="55"/>
        <v>0</v>
      </c>
      <c r="O315" s="60">
        <v>0</v>
      </c>
      <c r="P315" s="61">
        <f>O315</f>
        <v>0</v>
      </c>
      <c r="Q315" s="58" t="e">
        <f>TRUNC(#REF!*P315,0)</f>
        <v>#REF!</v>
      </c>
      <c r="R315" s="143"/>
    </row>
    <row r="316" spans="1:18" s="86" customFormat="1" ht="20.100000000000001" hidden="1" customHeight="1">
      <c r="A316" s="123">
        <f t="shared" si="73"/>
        <v>60</v>
      </c>
      <c r="B316" s="122">
        <f t="shared" si="73"/>
        <v>60</v>
      </c>
      <c r="C316" s="19" t="s">
        <v>2211</v>
      </c>
      <c r="D316" s="29" t="s">
        <v>402</v>
      </c>
      <c r="E316" s="10" t="s">
        <v>3188</v>
      </c>
      <c r="F316" s="60">
        <v>19</v>
      </c>
      <c r="G316" s="58">
        <v>0</v>
      </c>
      <c r="H316" s="58">
        <f t="shared" si="58"/>
        <v>0</v>
      </c>
      <c r="I316" s="58">
        <v>30536</v>
      </c>
      <c r="J316" s="58">
        <f t="shared" si="59"/>
        <v>580184</v>
      </c>
      <c r="K316" s="58">
        <v>0</v>
      </c>
      <c r="L316" s="58">
        <f t="shared" si="64"/>
        <v>0</v>
      </c>
      <c r="M316" s="58">
        <f t="shared" si="55"/>
        <v>30536</v>
      </c>
      <c r="N316" s="59">
        <f t="shared" si="55"/>
        <v>580184</v>
      </c>
      <c r="O316" s="60">
        <v>19</v>
      </c>
      <c r="P316" s="61">
        <f>O316</f>
        <v>19</v>
      </c>
      <c r="Q316" s="58" t="e">
        <f>TRUNC(#REF!*P316,0)</f>
        <v>#REF!</v>
      </c>
      <c r="R316" s="143"/>
    </row>
    <row r="317" spans="1:18" s="86" customFormat="1" ht="20.100000000000001" hidden="1" customHeight="1">
      <c r="A317" s="123">
        <f t="shared" si="73"/>
        <v>61</v>
      </c>
      <c r="B317" s="122">
        <f t="shared" si="73"/>
        <v>61</v>
      </c>
      <c r="C317" s="19" t="s">
        <v>2212</v>
      </c>
      <c r="D317" s="29" t="s">
        <v>404</v>
      </c>
      <c r="E317" s="10" t="s">
        <v>3189</v>
      </c>
      <c r="F317" s="60">
        <v>278</v>
      </c>
      <c r="G317" s="58">
        <v>2148</v>
      </c>
      <c r="H317" s="58">
        <f t="shared" si="58"/>
        <v>597144</v>
      </c>
      <c r="I317" s="58">
        <v>9160</v>
      </c>
      <c r="J317" s="58">
        <f t="shared" si="59"/>
        <v>2546480</v>
      </c>
      <c r="K317" s="58">
        <v>0</v>
      </c>
      <c r="L317" s="58">
        <f t="shared" si="64"/>
        <v>0</v>
      </c>
      <c r="M317" s="58">
        <f t="shared" si="55"/>
        <v>11308</v>
      </c>
      <c r="N317" s="59">
        <f t="shared" si="55"/>
        <v>3143624</v>
      </c>
      <c r="O317" s="60">
        <v>278</v>
      </c>
      <c r="P317" s="61">
        <f>O317</f>
        <v>278</v>
      </c>
      <c r="Q317" s="58" t="e">
        <f>TRUNC(#REF!*P317,0)</f>
        <v>#REF!</v>
      </c>
      <c r="R317" s="143"/>
    </row>
    <row r="318" spans="1:18" s="86" customFormat="1" ht="20.100000000000001" hidden="1" customHeight="1">
      <c r="A318" s="123"/>
      <c r="C318" s="19" t="s">
        <v>367</v>
      </c>
      <c r="D318" s="29" t="s">
        <v>0</v>
      </c>
      <c r="E318" s="10" t="s">
        <v>22</v>
      </c>
      <c r="F318" s="60">
        <v>0</v>
      </c>
      <c r="G318" s="58">
        <v>0</v>
      </c>
      <c r="H318" s="58">
        <f t="shared" si="58"/>
        <v>0</v>
      </c>
      <c r="I318" s="58">
        <v>0</v>
      </c>
      <c r="J318" s="58">
        <f t="shared" si="59"/>
        <v>0</v>
      </c>
      <c r="K318" s="58">
        <v>0</v>
      </c>
      <c r="L318" s="58">
        <f t="shared" si="64"/>
        <v>0</v>
      </c>
      <c r="M318" s="58">
        <f t="shared" si="55"/>
        <v>0</v>
      </c>
      <c r="N318" s="59">
        <f t="shared" si="55"/>
        <v>0</v>
      </c>
      <c r="O318" s="60">
        <v>0</v>
      </c>
      <c r="P318" s="61">
        <f>O318</f>
        <v>0</v>
      </c>
      <c r="Q318" s="58" t="e">
        <f>TRUNC(#REF!*P318,0)</f>
        <v>#REF!</v>
      </c>
      <c r="R318" s="143"/>
    </row>
    <row r="319" spans="1:18" s="86" customFormat="1" ht="20.100000000000001" hidden="1" customHeight="1">
      <c r="A319" s="123"/>
      <c r="C319" s="19" t="s">
        <v>368</v>
      </c>
      <c r="D319" s="29" t="s">
        <v>369</v>
      </c>
      <c r="E319" s="10" t="s">
        <v>3207</v>
      </c>
      <c r="F319" s="60">
        <v>1921</v>
      </c>
      <c r="G319" s="58">
        <v>55528</v>
      </c>
      <c r="H319" s="58">
        <f t="shared" si="58"/>
        <v>106669288</v>
      </c>
      <c r="I319" s="58">
        <v>11056</v>
      </c>
      <c r="J319" s="58">
        <f t="shared" si="59"/>
        <v>21238576</v>
      </c>
      <c r="K319" s="58">
        <v>479</v>
      </c>
      <c r="L319" s="58">
        <f t="shared" si="64"/>
        <v>920159</v>
      </c>
      <c r="M319" s="58">
        <f t="shared" si="55"/>
        <v>67063</v>
      </c>
      <c r="N319" s="59">
        <f t="shared" si="55"/>
        <v>128828023</v>
      </c>
      <c r="O319" s="60">
        <v>1921</v>
      </c>
      <c r="P319" s="61">
        <f>O319</f>
        <v>1921</v>
      </c>
      <c r="Q319" s="58" t="e">
        <f>TRUNC(#REF!*P319,0)</f>
        <v>#REF!</v>
      </c>
      <c r="R319" s="143"/>
    </row>
    <row r="320" spans="1:18" s="86" customFormat="1" ht="20.100000000000001" hidden="1" customHeight="1">
      <c r="A320" s="123"/>
      <c r="C320" s="19" t="s">
        <v>370</v>
      </c>
      <c r="D320" s="29" t="s">
        <v>0</v>
      </c>
      <c r="E320" s="10" t="s">
        <v>22</v>
      </c>
      <c r="F320" s="60">
        <v>0</v>
      </c>
      <c r="G320" s="58">
        <v>0</v>
      </c>
      <c r="H320" s="58">
        <f t="shared" si="58"/>
        <v>0</v>
      </c>
      <c r="I320" s="58">
        <v>0</v>
      </c>
      <c r="J320" s="58">
        <f t="shared" si="59"/>
        <v>0</v>
      </c>
      <c r="K320" s="58">
        <v>0</v>
      </c>
      <c r="L320" s="58">
        <f t="shared" si="64"/>
        <v>0</v>
      </c>
      <c r="M320" s="58">
        <f t="shared" si="55"/>
        <v>0</v>
      </c>
      <c r="N320" s="59">
        <f t="shared" si="55"/>
        <v>0</v>
      </c>
      <c r="O320" s="60">
        <v>0</v>
      </c>
      <c r="P320" s="61">
        <f>O320</f>
        <v>0</v>
      </c>
      <c r="Q320" s="58" t="e">
        <f>TRUNC(#REF!*P320,0)</f>
        <v>#REF!</v>
      </c>
      <c r="R320" s="143"/>
    </row>
    <row r="321" spans="1:18" s="86" customFormat="1" ht="20.100000000000001" hidden="1" customHeight="1">
      <c r="A321" s="123"/>
      <c r="C321" s="19" t="s">
        <v>371</v>
      </c>
      <c r="D321" s="29" t="s">
        <v>372</v>
      </c>
      <c r="E321" s="10" t="s">
        <v>22</v>
      </c>
      <c r="F321" s="60">
        <v>0</v>
      </c>
      <c r="G321" s="58">
        <v>0</v>
      </c>
      <c r="H321" s="58">
        <f t="shared" si="58"/>
        <v>0</v>
      </c>
      <c r="I321" s="58">
        <v>0</v>
      </c>
      <c r="J321" s="58">
        <f t="shared" si="59"/>
        <v>0</v>
      </c>
      <c r="K321" s="58">
        <v>0</v>
      </c>
      <c r="L321" s="58">
        <f t="shared" si="64"/>
        <v>0</v>
      </c>
      <c r="M321" s="58">
        <f t="shared" si="55"/>
        <v>0</v>
      </c>
      <c r="N321" s="59">
        <f t="shared" si="55"/>
        <v>0</v>
      </c>
      <c r="O321" s="60">
        <v>0</v>
      </c>
      <c r="P321" s="61">
        <f>O321</f>
        <v>0</v>
      </c>
      <c r="Q321" s="58" t="e">
        <f>TRUNC(#REF!*P321,0)</f>
        <v>#REF!</v>
      </c>
      <c r="R321" s="143"/>
    </row>
    <row r="322" spans="1:18" s="86" customFormat="1" ht="20.100000000000001" hidden="1" customHeight="1">
      <c r="A322" s="123"/>
      <c r="C322" s="19" t="s">
        <v>373</v>
      </c>
      <c r="D322" s="29" t="s">
        <v>374</v>
      </c>
      <c r="E322" s="10" t="s">
        <v>3207</v>
      </c>
      <c r="F322" s="60">
        <v>2500</v>
      </c>
      <c r="G322" s="58">
        <v>7384</v>
      </c>
      <c r="H322" s="58">
        <f t="shared" si="58"/>
        <v>18460000</v>
      </c>
      <c r="I322" s="58">
        <v>5807</v>
      </c>
      <c r="J322" s="58">
        <f t="shared" si="59"/>
        <v>14517500</v>
      </c>
      <c r="K322" s="58">
        <v>66</v>
      </c>
      <c r="L322" s="58">
        <f t="shared" si="64"/>
        <v>165000</v>
      </c>
      <c r="M322" s="58">
        <f t="shared" si="55"/>
        <v>13257</v>
      </c>
      <c r="N322" s="59">
        <f t="shared" si="55"/>
        <v>33142500</v>
      </c>
      <c r="O322" s="60">
        <v>2500</v>
      </c>
      <c r="P322" s="61">
        <f>O322</f>
        <v>2500</v>
      </c>
      <c r="Q322" s="58" t="e">
        <f>TRUNC(#REF!*P322,0)</f>
        <v>#REF!</v>
      </c>
      <c r="R322" s="143"/>
    </row>
    <row r="323" spans="1:18" s="86" customFormat="1" ht="20.100000000000001" hidden="1" customHeight="1">
      <c r="A323" s="123"/>
      <c r="C323" s="19" t="s">
        <v>2213</v>
      </c>
      <c r="D323" s="29" t="s">
        <v>2214</v>
      </c>
      <c r="E323" s="10" t="s">
        <v>3207</v>
      </c>
      <c r="F323" s="60">
        <v>763</v>
      </c>
      <c r="G323" s="58">
        <v>6111</v>
      </c>
      <c r="H323" s="58">
        <f t="shared" si="58"/>
        <v>4662693</v>
      </c>
      <c r="I323" s="58">
        <v>5584</v>
      </c>
      <c r="J323" s="58">
        <f t="shared" si="59"/>
        <v>4260592</v>
      </c>
      <c r="K323" s="58">
        <v>66</v>
      </c>
      <c r="L323" s="58">
        <f t="shared" si="64"/>
        <v>50358</v>
      </c>
      <c r="M323" s="58">
        <f t="shared" si="55"/>
        <v>11761</v>
      </c>
      <c r="N323" s="59">
        <f t="shared" si="55"/>
        <v>8973643</v>
      </c>
      <c r="O323" s="60">
        <v>763</v>
      </c>
      <c r="P323" s="61">
        <f>O323</f>
        <v>763</v>
      </c>
      <c r="Q323" s="58" t="e">
        <f>TRUNC(#REF!*P323,0)</f>
        <v>#REF!</v>
      </c>
      <c r="R323" s="143"/>
    </row>
    <row r="324" spans="1:18" s="86" customFormat="1" ht="20.100000000000001" hidden="1" customHeight="1">
      <c r="A324" s="123"/>
      <c r="C324" s="19" t="s">
        <v>375</v>
      </c>
      <c r="D324" s="29" t="s">
        <v>376</v>
      </c>
      <c r="E324" s="10" t="s">
        <v>3207</v>
      </c>
      <c r="F324" s="60">
        <v>855</v>
      </c>
      <c r="G324" s="58">
        <v>6111</v>
      </c>
      <c r="H324" s="58">
        <f t="shared" si="58"/>
        <v>5224905</v>
      </c>
      <c r="I324" s="58">
        <v>5584</v>
      </c>
      <c r="J324" s="58">
        <f t="shared" si="59"/>
        <v>4774320</v>
      </c>
      <c r="K324" s="58">
        <v>66</v>
      </c>
      <c r="L324" s="58">
        <f t="shared" si="64"/>
        <v>56430</v>
      </c>
      <c r="M324" s="58">
        <f t="shared" si="55"/>
        <v>11761</v>
      </c>
      <c r="N324" s="59">
        <f t="shared" si="55"/>
        <v>10055655</v>
      </c>
      <c r="O324" s="60">
        <v>855</v>
      </c>
      <c r="P324" s="61">
        <f>O324</f>
        <v>855</v>
      </c>
      <c r="Q324" s="58" t="e">
        <f>TRUNC(#REF!*P324,0)</f>
        <v>#REF!</v>
      </c>
      <c r="R324" s="143"/>
    </row>
    <row r="325" spans="1:18" s="86" customFormat="1" ht="20.100000000000001" hidden="1" customHeight="1">
      <c r="A325" s="123"/>
      <c r="C325" s="19" t="s">
        <v>377</v>
      </c>
      <c r="D325" s="29" t="s">
        <v>378</v>
      </c>
      <c r="E325" s="10" t="s">
        <v>22</v>
      </c>
      <c r="F325" s="60">
        <v>0</v>
      </c>
      <c r="G325" s="58">
        <v>0</v>
      </c>
      <c r="H325" s="58">
        <f t="shared" si="58"/>
        <v>0</v>
      </c>
      <c r="I325" s="58">
        <v>0</v>
      </c>
      <c r="J325" s="58">
        <f t="shared" si="59"/>
        <v>0</v>
      </c>
      <c r="K325" s="58">
        <v>0</v>
      </c>
      <c r="L325" s="58">
        <f t="shared" si="64"/>
        <v>0</v>
      </c>
      <c r="M325" s="58">
        <f t="shared" si="55"/>
        <v>0</v>
      </c>
      <c r="N325" s="59">
        <f t="shared" si="55"/>
        <v>0</v>
      </c>
      <c r="O325" s="60">
        <v>0</v>
      </c>
      <c r="P325" s="61">
        <f>O325</f>
        <v>0</v>
      </c>
      <c r="Q325" s="58" t="e">
        <f>TRUNC(#REF!*P325,0)</f>
        <v>#REF!</v>
      </c>
      <c r="R325" s="143"/>
    </row>
    <row r="326" spans="1:18" s="86" customFormat="1" ht="20.100000000000001" hidden="1" customHeight="1">
      <c r="A326" s="123"/>
      <c r="C326" s="19" t="s">
        <v>379</v>
      </c>
      <c r="D326" s="29" t="s">
        <v>380</v>
      </c>
      <c r="E326" s="10" t="s">
        <v>3207</v>
      </c>
      <c r="F326" s="60">
        <v>914</v>
      </c>
      <c r="G326" s="58">
        <v>20424</v>
      </c>
      <c r="H326" s="58">
        <f t="shared" si="58"/>
        <v>18667536</v>
      </c>
      <c r="I326" s="58">
        <v>10951</v>
      </c>
      <c r="J326" s="58">
        <f t="shared" si="59"/>
        <v>10009214</v>
      </c>
      <c r="K326" s="58">
        <v>113</v>
      </c>
      <c r="L326" s="58">
        <f t="shared" si="64"/>
        <v>103282</v>
      </c>
      <c r="M326" s="58">
        <f t="shared" si="55"/>
        <v>31488</v>
      </c>
      <c r="N326" s="59">
        <f t="shared" si="55"/>
        <v>28780032</v>
      </c>
      <c r="O326" s="60">
        <v>914</v>
      </c>
      <c r="P326" s="61">
        <f>O326</f>
        <v>914</v>
      </c>
      <c r="Q326" s="58" t="e">
        <f>TRUNC(#REF!*P326,0)</f>
        <v>#REF!</v>
      </c>
      <c r="R326" s="143"/>
    </row>
    <row r="327" spans="1:18" s="86" customFormat="1" ht="20.100000000000001" hidden="1" customHeight="1">
      <c r="A327" s="123"/>
      <c r="C327" s="19" t="s">
        <v>381</v>
      </c>
      <c r="D327" s="29" t="s">
        <v>382</v>
      </c>
      <c r="E327" s="10" t="s">
        <v>3207</v>
      </c>
      <c r="F327" s="60">
        <v>1239</v>
      </c>
      <c r="G327" s="58">
        <v>18647</v>
      </c>
      <c r="H327" s="58">
        <f t="shared" si="58"/>
        <v>23103633</v>
      </c>
      <c r="I327" s="58">
        <v>10640</v>
      </c>
      <c r="J327" s="58">
        <f t="shared" si="59"/>
        <v>13182960</v>
      </c>
      <c r="K327" s="58">
        <v>113</v>
      </c>
      <c r="L327" s="58">
        <f t="shared" si="64"/>
        <v>140007</v>
      </c>
      <c r="M327" s="58">
        <f t="shared" si="55"/>
        <v>29400</v>
      </c>
      <c r="N327" s="59">
        <f t="shared" si="55"/>
        <v>36426600</v>
      </c>
      <c r="O327" s="60">
        <v>1239</v>
      </c>
      <c r="P327" s="61">
        <f>O327</f>
        <v>1239</v>
      </c>
      <c r="Q327" s="58" t="e">
        <f>TRUNC(#REF!*P327,0)</f>
        <v>#REF!</v>
      </c>
      <c r="R327" s="143"/>
    </row>
    <row r="328" spans="1:18" s="86" customFormat="1" ht="20.100000000000001" hidden="1" customHeight="1">
      <c r="A328" s="123"/>
      <c r="C328" s="19" t="s">
        <v>383</v>
      </c>
      <c r="D328" s="29" t="s">
        <v>384</v>
      </c>
      <c r="E328" s="10" t="s">
        <v>3207</v>
      </c>
      <c r="F328" s="60">
        <v>1134</v>
      </c>
      <c r="G328" s="58">
        <v>18647</v>
      </c>
      <c r="H328" s="58">
        <f t="shared" si="58"/>
        <v>21145698</v>
      </c>
      <c r="I328" s="58">
        <v>10640</v>
      </c>
      <c r="J328" s="58">
        <f t="shared" si="59"/>
        <v>12065760</v>
      </c>
      <c r="K328" s="58">
        <v>113</v>
      </c>
      <c r="L328" s="58">
        <f t="shared" si="64"/>
        <v>128142</v>
      </c>
      <c r="M328" s="58">
        <f t="shared" si="55"/>
        <v>29400</v>
      </c>
      <c r="N328" s="59">
        <f t="shared" si="55"/>
        <v>33339600</v>
      </c>
      <c r="O328" s="60">
        <v>1134</v>
      </c>
      <c r="P328" s="61">
        <f>O328</f>
        <v>1134</v>
      </c>
      <c r="Q328" s="58" t="e">
        <f>TRUNC(#REF!*P328,0)</f>
        <v>#REF!</v>
      </c>
      <c r="R328" s="143"/>
    </row>
    <row r="329" spans="1:18" s="86" customFormat="1" ht="20.100000000000001" hidden="1" customHeight="1">
      <c r="A329" s="123"/>
      <c r="C329" s="19" t="s">
        <v>385</v>
      </c>
      <c r="D329" s="29" t="s">
        <v>386</v>
      </c>
      <c r="E329" s="10" t="s">
        <v>22</v>
      </c>
      <c r="F329" s="60">
        <v>0</v>
      </c>
      <c r="G329" s="58">
        <v>0</v>
      </c>
      <c r="H329" s="58">
        <f t="shared" si="58"/>
        <v>0</v>
      </c>
      <c r="I329" s="58">
        <v>0</v>
      </c>
      <c r="J329" s="58">
        <f t="shared" si="59"/>
        <v>0</v>
      </c>
      <c r="K329" s="58">
        <v>0</v>
      </c>
      <c r="L329" s="58">
        <f t="shared" si="64"/>
        <v>0</v>
      </c>
      <c r="M329" s="58">
        <f t="shared" si="55"/>
        <v>0</v>
      </c>
      <c r="N329" s="59">
        <f t="shared" si="55"/>
        <v>0</v>
      </c>
      <c r="O329" s="60">
        <v>0</v>
      </c>
      <c r="P329" s="61">
        <f>O329</f>
        <v>0</v>
      </c>
      <c r="Q329" s="58" t="e">
        <f>TRUNC(#REF!*P329,0)</f>
        <v>#REF!</v>
      </c>
      <c r="R329" s="143"/>
    </row>
    <row r="330" spans="1:18" s="86" customFormat="1" ht="20.100000000000001" hidden="1" customHeight="1">
      <c r="A330" s="123"/>
      <c r="C330" s="19" t="s">
        <v>387</v>
      </c>
      <c r="D330" s="29" t="s">
        <v>388</v>
      </c>
      <c r="E330" s="10" t="s">
        <v>3207</v>
      </c>
      <c r="F330" s="60">
        <v>4859</v>
      </c>
      <c r="G330" s="58">
        <v>1355</v>
      </c>
      <c r="H330" s="58">
        <f t="shared" si="58"/>
        <v>6583945</v>
      </c>
      <c r="I330" s="58">
        <v>817</v>
      </c>
      <c r="J330" s="58">
        <f t="shared" si="59"/>
        <v>3969803</v>
      </c>
      <c r="K330" s="58">
        <v>75</v>
      </c>
      <c r="L330" s="58">
        <f t="shared" si="64"/>
        <v>364425</v>
      </c>
      <c r="M330" s="58">
        <f t="shared" si="55"/>
        <v>2247</v>
      </c>
      <c r="N330" s="59">
        <f t="shared" si="55"/>
        <v>10918173</v>
      </c>
      <c r="O330" s="60">
        <v>4859</v>
      </c>
      <c r="P330" s="61">
        <f>O330</f>
        <v>4859</v>
      </c>
      <c r="Q330" s="58" t="e">
        <f>TRUNC(#REF!*P330,0)</f>
        <v>#REF!</v>
      </c>
      <c r="R330" s="143"/>
    </row>
    <row r="331" spans="1:18" s="86" customFormat="1" ht="20.100000000000001" hidden="1" customHeight="1">
      <c r="A331" s="123"/>
      <c r="C331" s="19" t="s">
        <v>389</v>
      </c>
      <c r="D331" s="29" t="s">
        <v>390</v>
      </c>
      <c r="E331" s="10" t="s">
        <v>22</v>
      </c>
      <c r="F331" s="60">
        <v>0</v>
      </c>
      <c r="G331" s="58">
        <v>0</v>
      </c>
      <c r="H331" s="58">
        <f t="shared" si="58"/>
        <v>0</v>
      </c>
      <c r="I331" s="58">
        <v>0</v>
      </c>
      <c r="J331" s="58">
        <f t="shared" si="59"/>
        <v>0</v>
      </c>
      <c r="K331" s="58">
        <v>0</v>
      </c>
      <c r="L331" s="58">
        <f t="shared" si="64"/>
        <v>0</v>
      </c>
      <c r="M331" s="58">
        <f t="shared" si="55"/>
        <v>0</v>
      </c>
      <c r="N331" s="59">
        <f t="shared" si="55"/>
        <v>0</v>
      </c>
      <c r="O331" s="60">
        <v>0</v>
      </c>
      <c r="P331" s="61">
        <f>O331</f>
        <v>0</v>
      </c>
      <c r="Q331" s="58" t="e">
        <f>TRUNC(#REF!*P331,0)</f>
        <v>#REF!</v>
      </c>
      <c r="R331" s="143"/>
    </row>
    <row r="332" spans="1:18" s="86" customFormat="1" ht="20.100000000000001" hidden="1" customHeight="1">
      <c r="A332" s="123"/>
      <c r="C332" s="19" t="s">
        <v>391</v>
      </c>
      <c r="D332" s="29" t="s">
        <v>392</v>
      </c>
      <c r="E332" s="10" t="s">
        <v>3207</v>
      </c>
      <c r="F332" s="60">
        <v>1499</v>
      </c>
      <c r="G332" s="58">
        <v>1940</v>
      </c>
      <c r="H332" s="58">
        <f t="shared" si="58"/>
        <v>2908060</v>
      </c>
      <c r="I332" s="58">
        <v>1486</v>
      </c>
      <c r="J332" s="58">
        <f t="shared" si="59"/>
        <v>2227514</v>
      </c>
      <c r="K332" s="58">
        <v>148</v>
      </c>
      <c r="L332" s="58">
        <f t="shared" si="64"/>
        <v>221852</v>
      </c>
      <c r="M332" s="58">
        <f t="shared" si="55"/>
        <v>3574</v>
      </c>
      <c r="N332" s="59">
        <f t="shared" si="55"/>
        <v>5357426</v>
      </c>
      <c r="O332" s="60">
        <v>1499</v>
      </c>
      <c r="P332" s="61">
        <f>O332</f>
        <v>1499</v>
      </c>
      <c r="Q332" s="58" t="e">
        <f>TRUNC(#REF!*P332,0)</f>
        <v>#REF!</v>
      </c>
      <c r="R332" s="143"/>
    </row>
    <row r="333" spans="1:18" s="86" customFormat="1" ht="20.100000000000001" hidden="1" customHeight="1">
      <c r="A333" s="123">
        <f>A317+1</f>
        <v>62</v>
      </c>
      <c r="B333" s="122">
        <f>B317+1</f>
        <v>62</v>
      </c>
      <c r="C333" s="19" t="s">
        <v>393</v>
      </c>
      <c r="D333" s="29" t="s">
        <v>394</v>
      </c>
      <c r="E333" s="10" t="s">
        <v>22</v>
      </c>
      <c r="F333" s="60">
        <v>0</v>
      </c>
      <c r="G333" s="58">
        <v>0</v>
      </c>
      <c r="H333" s="58">
        <f t="shared" si="58"/>
        <v>0</v>
      </c>
      <c r="I333" s="58">
        <v>0</v>
      </c>
      <c r="J333" s="58">
        <f t="shared" si="59"/>
        <v>0</v>
      </c>
      <c r="K333" s="58">
        <v>0</v>
      </c>
      <c r="L333" s="58">
        <f t="shared" si="64"/>
        <v>0</v>
      </c>
      <c r="M333" s="58">
        <f t="shared" si="55"/>
        <v>0</v>
      </c>
      <c r="N333" s="59">
        <f t="shared" si="55"/>
        <v>0</v>
      </c>
      <c r="O333" s="60">
        <v>0</v>
      </c>
      <c r="P333" s="61">
        <f>O333</f>
        <v>0</v>
      </c>
      <c r="Q333" s="58" t="e">
        <f>TRUNC(#REF!*P333,0)</f>
        <v>#REF!</v>
      </c>
      <c r="R333" s="143"/>
    </row>
    <row r="334" spans="1:18" s="86" customFormat="1" ht="20.100000000000001" hidden="1" customHeight="1">
      <c r="A334" s="123">
        <f>A333+1</f>
        <v>63</v>
      </c>
      <c r="B334" s="122">
        <f>B333+1</f>
        <v>63</v>
      </c>
      <c r="C334" s="19" t="s">
        <v>395</v>
      </c>
      <c r="D334" s="29" t="s">
        <v>0</v>
      </c>
      <c r="E334" s="10" t="s">
        <v>22</v>
      </c>
      <c r="F334" s="60">
        <v>0</v>
      </c>
      <c r="G334" s="58">
        <v>0</v>
      </c>
      <c r="H334" s="58">
        <f t="shared" ref="H334:H399" si="74">TRUNC(F334*G334,0)</f>
        <v>0</v>
      </c>
      <c r="I334" s="58">
        <v>0</v>
      </c>
      <c r="J334" s="58">
        <f t="shared" ref="J334:J398" si="75">TRUNC(F334*I334,0)</f>
        <v>0</v>
      </c>
      <c r="K334" s="58">
        <v>0</v>
      </c>
      <c r="L334" s="58">
        <f t="shared" si="64"/>
        <v>0</v>
      </c>
      <c r="M334" s="58">
        <f t="shared" si="55"/>
        <v>0</v>
      </c>
      <c r="N334" s="59">
        <f t="shared" si="55"/>
        <v>0</v>
      </c>
      <c r="O334" s="60">
        <v>0</v>
      </c>
      <c r="P334" s="61">
        <f>O334</f>
        <v>0</v>
      </c>
      <c r="Q334" s="58" t="e">
        <f>TRUNC(#REF!*P334,0)</f>
        <v>#REF!</v>
      </c>
      <c r="R334" s="143"/>
    </row>
    <row r="335" spans="1:18" s="86" customFormat="1" ht="20.100000000000001" hidden="1" customHeight="1">
      <c r="A335" s="123">
        <f t="shared" ref="A335:B389" si="76">A334+1</f>
        <v>64</v>
      </c>
      <c r="B335" s="122">
        <f t="shared" si="76"/>
        <v>64</v>
      </c>
      <c r="C335" s="19" t="s">
        <v>2215</v>
      </c>
      <c r="D335" s="29" t="s">
        <v>439</v>
      </c>
      <c r="E335" s="10" t="s">
        <v>3207</v>
      </c>
      <c r="F335" s="60">
        <v>218</v>
      </c>
      <c r="G335" s="58">
        <v>4352</v>
      </c>
      <c r="H335" s="58">
        <f t="shared" si="74"/>
        <v>948736</v>
      </c>
      <c r="I335" s="58">
        <v>29620</v>
      </c>
      <c r="J335" s="58">
        <f t="shared" si="75"/>
        <v>6457160</v>
      </c>
      <c r="K335" s="58">
        <v>2668</v>
      </c>
      <c r="L335" s="58">
        <f t="shared" si="64"/>
        <v>581624</v>
      </c>
      <c r="M335" s="58">
        <f t="shared" si="55"/>
        <v>36640</v>
      </c>
      <c r="N335" s="59">
        <f t="shared" si="55"/>
        <v>7987520</v>
      </c>
      <c r="O335" s="60">
        <v>218</v>
      </c>
      <c r="P335" s="61">
        <f>O335</f>
        <v>218</v>
      </c>
      <c r="Q335" s="58" t="e">
        <f>TRUNC(#REF!*P335,0)</f>
        <v>#REF!</v>
      </c>
      <c r="R335" s="143"/>
    </row>
    <row r="336" spans="1:18" s="86" customFormat="1" ht="20.100000000000001" hidden="1" customHeight="1">
      <c r="A336" s="123">
        <f t="shared" si="76"/>
        <v>65</v>
      </c>
      <c r="B336" s="122">
        <f t="shared" si="76"/>
        <v>65</v>
      </c>
      <c r="C336" s="19" t="s">
        <v>396</v>
      </c>
      <c r="D336" s="29" t="s">
        <v>397</v>
      </c>
      <c r="E336" s="10" t="s">
        <v>3207</v>
      </c>
      <c r="F336" s="60">
        <v>421</v>
      </c>
      <c r="G336" s="58">
        <v>5739</v>
      </c>
      <c r="H336" s="58">
        <f t="shared" si="74"/>
        <v>2416119</v>
      </c>
      <c r="I336" s="58">
        <v>43206</v>
      </c>
      <c r="J336" s="58">
        <f t="shared" si="75"/>
        <v>18189726</v>
      </c>
      <c r="K336" s="58">
        <v>3326</v>
      </c>
      <c r="L336" s="58">
        <f t="shared" si="64"/>
        <v>1400246</v>
      </c>
      <c r="M336" s="58">
        <f t="shared" si="55"/>
        <v>52271</v>
      </c>
      <c r="N336" s="59">
        <f t="shared" si="55"/>
        <v>22006091</v>
      </c>
      <c r="O336" s="60">
        <v>421</v>
      </c>
      <c r="P336" s="61">
        <f>O336</f>
        <v>421</v>
      </c>
      <c r="Q336" s="58" t="e">
        <f>TRUNC(#REF!*P336,0)</f>
        <v>#REF!</v>
      </c>
      <c r="R336" s="143"/>
    </row>
    <row r="337" spans="1:18" s="86" customFormat="1" ht="20.100000000000001" hidden="1" customHeight="1">
      <c r="A337" s="123">
        <f t="shared" si="76"/>
        <v>66</v>
      </c>
      <c r="B337" s="122">
        <f t="shared" si="76"/>
        <v>66</v>
      </c>
      <c r="C337" s="19" t="s">
        <v>398</v>
      </c>
      <c r="D337" s="29" t="s">
        <v>399</v>
      </c>
      <c r="E337" s="10" t="s">
        <v>3207</v>
      </c>
      <c r="F337" s="60">
        <v>37</v>
      </c>
      <c r="G337" s="58">
        <v>8940</v>
      </c>
      <c r="H337" s="58">
        <f t="shared" si="74"/>
        <v>330780</v>
      </c>
      <c r="I337" s="58">
        <v>97084</v>
      </c>
      <c r="J337" s="58">
        <f t="shared" si="75"/>
        <v>3592108</v>
      </c>
      <c r="K337" s="58">
        <v>6202</v>
      </c>
      <c r="L337" s="58">
        <f t="shared" si="64"/>
        <v>229474</v>
      </c>
      <c r="M337" s="58">
        <f t="shared" si="55"/>
        <v>112226</v>
      </c>
      <c r="N337" s="59">
        <f t="shared" si="55"/>
        <v>4152362</v>
      </c>
      <c r="O337" s="60">
        <v>37</v>
      </c>
      <c r="P337" s="61">
        <f>O337</f>
        <v>37</v>
      </c>
      <c r="Q337" s="58" t="e">
        <f>TRUNC(#REF!*P337,0)</f>
        <v>#REF!</v>
      </c>
      <c r="R337" s="143"/>
    </row>
    <row r="338" spans="1:18" s="86" customFormat="1" ht="20.100000000000001" hidden="1" customHeight="1">
      <c r="A338" s="123">
        <f t="shared" si="76"/>
        <v>67</v>
      </c>
      <c r="B338" s="122">
        <f t="shared" si="76"/>
        <v>67</v>
      </c>
      <c r="C338" s="19" t="s">
        <v>400</v>
      </c>
      <c r="D338" s="29" t="s">
        <v>0</v>
      </c>
      <c r="E338" s="10" t="s">
        <v>22</v>
      </c>
      <c r="F338" s="60">
        <v>0</v>
      </c>
      <c r="G338" s="58">
        <v>0</v>
      </c>
      <c r="H338" s="58">
        <f t="shared" si="74"/>
        <v>0</v>
      </c>
      <c r="I338" s="58">
        <v>0</v>
      </c>
      <c r="J338" s="58">
        <f t="shared" si="75"/>
        <v>0</v>
      </c>
      <c r="K338" s="58">
        <v>0</v>
      </c>
      <c r="L338" s="58">
        <f t="shared" si="64"/>
        <v>0</v>
      </c>
      <c r="M338" s="58">
        <f t="shared" si="55"/>
        <v>0</v>
      </c>
      <c r="N338" s="59">
        <f t="shared" si="55"/>
        <v>0</v>
      </c>
      <c r="O338" s="60">
        <v>0</v>
      </c>
      <c r="P338" s="61">
        <f>O338</f>
        <v>0</v>
      </c>
      <c r="Q338" s="58" t="e">
        <f>TRUNC(#REF!*P338,0)</f>
        <v>#REF!</v>
      </c>
      <c r="R338" s="143"/>
    </row>
    <row r="339" spans="1:18" s="86" customFormat="1" ht="20.100000000000001" hidden="1" customHeight="1">
      <c r="A339" s="123">
        <f t="shared" si="76"/>
        <v>68</v>
      </c>
      <c r="B339" s="122">
        <f t="shared" si="76"/>
        <v>68</v>
      </c>
      <c r="C339" s="19" t="s">
        <v>401</v>
      </c>
      <c r="D339" s="29" t="s">
        <v>402</v>
      </c>
      <c r="E339" s="10" t="s">
        <v>3188</v>
      </c>
      <c r="F339" s="60">
        <v>915</v>
      </c>
      <c r="G339" s="58">
        <v>0</v>
      </c>
      <c r="H339" s="58">
        <f t="shared" si="74"/>
        <v>0</v>
      </c>
      <c r="I339" s="58">
        <v>30536</v>
      </c>
      <c r="J339" s="58">
        <f t="shared" si="75"/>
        <v>27940440</v>
      </c>
      <c r="K339" s="58">
        <v>0</v>
      </c>
      <c r="L339" s="58">
        <f t="shared" si="64"/>
        <v>0</v>
      </c>
      <c r="M339" s="58">
        <f t="shared" si="55"/>
        <v>30536</v>
      </c>
      <c r="N339" s="59">
        <f t="shared" si="55"/>
        <v>27940440</v>
      </c>
      <c r="O339" s="60">
        <v>915</v>
      </c>
      <c r="P339" s="61">
        <f>O339</f>
        <v>915</v>
      </c>
      <c r="Q339" s="58" t="e">
        <f>TRUNC(#REF!*P339,0)</f>
        <v>#REF!</v>
      </c>
      <c r="R339" s="143"/>
    </row>
    <row r="340" spans="1:18" s="86" customFormat="1" ht="20.100000000000001" hidden="1" customHeight="1">
      <c r="A340" s="123">
        <f t="shared" si="76"/>
        <v>69</v>
      </c>
      <c r="B340" s="122">
        <f t="shared" si="76"/>
        <v>69</v>
      </c>
      <c r="C340" s="19" t="s">
        <v>403</v>
      </c>
      <c r="D340" s="29" t="s">
        <v>404</v>
      </c>
      <c r="E340" s="10" t="s">
        <v>3189</v>
      </c>
      <c r="F340" s="60">
        <v>5182</v>
      </c>
      <c r="G340" s="58">
        <v>2148</v>
      </c>
      <c r="H340" s="58">
        <f t="shared" si="74"/>
        <v>11130936</v>
      </c>
      <c r="I340" s="58">
        <v>9160</v>
      </c>
      <c r="J340" s="58">
        <f t="shared" si="75"/>
        <v>47467120</v>
      </c>
      <c r="K340" s="58">
        <v>0</v>
      </c>
      <c r="L340" s="58">
        <f t="shared" si="64"/>
        <v>0</v>
      </c>
      <c r="M340" s="58">
        <f t="shared" si="55"/>
        <v>11308</v>
      </c>
      <c r="N340" s="59">
        <f t="shared" si="55"/>
        <v>58598056</v>
      </c>
      <c r="O340" s="60">
        <v>5182</v>
      </c>
      <c r="P340" s="61">
        <f>O340</f>
        <v>5182</v>
      </c>
      <c r="Q340" s="58" t="e">
        <f>TRUNC(#REF!*P340,0)</f>
        <v>#REF!</v>
      </c>
      <c r="R340" s="143"/>
    </row>
    <row r="341" spans="1:18" s="86" customFormat="1" ht="20.100000000000001" hidden="1" customHeight="1">
      <c r="A341" s="123">
        <f t="shared" si="76"/>
        <v>70</v>
      </c>
      <c r="B341" s="122">
        <f t="shared" si="76"/>
        <v>70</v>
      </c>
      <c r="C341" s="19" t="s">
        <v>405</v>
      </c>
      <c r="D341" s="29" t="s">
        <v>394</v>
      </c>
      <c r="E341" s="10" t="s">
        <v>22</v>
      </c>
      <c r="F341" s="60">
        <v>0</v>
      </c>
      <c r="G341" s="58">
        <v>0</v>
      </c>
      <c r="H341" s="58">
        <f t="shared" si="74"/>
        <v>0</v>
      </c>
      <c r="I341" s="58">
        <v>0</v>
      </c>
      <c r="J341" s="58">
        <f t="shared" si="75"/>
        <v>0</v>
      </c>
      <c r="K341" s="58">
        <v>0</v>
      </c>
      <c r="L341" s="58">
        <f t="shared" si="64"/>
        <v>0</v>
      </c>
      <c r="M341" s="58">
        <f t="shared" si="55"/>
        <v>0</v>
      </c>
      <c r="N341" s="59">
        <f t="shared" si="55"/>
        <v>0</v>
      </c>
      <c r="O341" s="60">
        <v>0</v>
      </c>
      <c r="P341" s="61">
        <f>O341</f>
        <v>0</v>
      </c>
      <c r="Q341" s="58" t="e">
        <f>TRUNC(#REF!*P341,0)</f>
        <v>#REF!</v>
      </c>
      <c r="R341" s="143"/>
    </row>
    <row r="342" spans="1:18" s="86" customFormat="1" ht="20.100000000000001" hidden="1" customHeight="1">
      <c r="A342" s="123">
        <f t="shared" si="76"/>
        <v>71</v>
      </c>
      <c r="B342" s="122">
        <f t="shared" si="76"/>
        <v>71</v>
      </c>
      <c r="C342" s="19" t="s">
        <v>406</v>
      </c>
      <c r="D342" s="29" t="s">
        <v>0</v>
      </c>
      <c r="E342" s="10" t="s">
        <v>22</v>
      </c>
      <c r="F342" s="60">
        <v>0</v>
      </c>
      <c r="G342" s="58">
        <v>0</v>
      </c>
      <c r="H342" s="58">
        <f t="shared" si="74"/>
        <v>0</v>
      </c>
      <c r="I342" s="58">
        <v>0</v>
      </c>
      <c r="J342" s="58">
        <f t="shared" si="75"/>
        <v>0</v>
      </c>
      <c r="K342" s="58">
        <v>0</v>
      </c>
      <c r="L342" s="58">
        <f t="shared" si="64"/>
        <v>0</v>
      </c>
      <c r="M342" s="58">
        <f t="shared" si="55"/>
        <v>0</v>
      </c>
      <c r="N342" s="59">
        <f t="shared" si="55"/>
        <v>0</v>
      </c>
      <c r="O342" s="60">
        <v>0</v>
      </c>
      <c r="P342" s="61">
        <f>O342</f>
        <v>0</v>
      </c>
      <c r="Q342" s="58" t="e">
        <f>TRUNC(#REF!*P342,0)</f>
        <v>#REF!</v>
      </c>
      <c r="R342" s="143"/>
    </row>
    <row r="343" spans="1:18" s="86" customFormat="1" ht="20.100000000000001" hidden="1" customHeight="1">
      <c r="A343" s="123">
        <f t="shared" si="76"/>
        <v>72</v>
      </c>
      <c r="B343" s="122">
        <f t="shared" si="76"/>
        <v>72</v>
      </c>
      <c r="C343" s="19" t="s">
        <v>407</v>
      </c>
      <c r="D343" s="29" t="s">
        <v>408</v>
      </c>
      <c r="E343" s="10" t="s">
        <v>22</v>
      </c>
      <c r="F343" s="60">
        <v>0</v>
      </c>
      <c r="G343" s="58">
        <v>0</v>
      </c>
      <c r="H343" s="58">
        <f t="shared" si="74"/>
        <v>0</v>
      </c>
      <c r="I343" s="58">
        <v>0</v>
      </c>
      <c r="J343" s="58">
        <f t="shared" si="75"/>
        <v>0</v>
      </c>
      <c r="K343" s="58">
        <v>0</v>
      </c>
      <c r="L343" s="58">
        <f t="shared" si="64"/>
        <v>0</v>
      </c>
      <c r="M343" s="58">
        <f t="shared" si="55"/>
        <v>0</v>
      </c>
      <c r="N343" s="59">
        <f t="shared" si="55"/>
        <v>0</v>
      </c>
      <c r="O343" s="60">
        <v>0</v>
      </c>
      <c r="P343" s="61">
        <f>O343</f>
        <v>0</v>
      </c>
      <c r="Q343" s="58" t="e">
        <f>TRUNC(#REF!*P343,0)</f>
        <v>#REF!</v>
      </c>
      <c r="R343" s="143"/>
    </row>
    <row r="344" spans="1:18" s="86" customFormat="1" ht="20.100000000000001" hidden="1" customHeight="1">
      <c r="A344" s="123">
        <f t="shared" si="76"/>
        <v>73</v>
      </c>
      <c r="B344" s="122">
        <f t="shared" si="76"/>
        <v>73</v>
      </c>
      <c r="C344" s="19" t="s">
        <v>2216</v>
      </c>
      <c r="D344" s="29" t="s">
        <v>2217</v>
      </c>
      <c r="E344" s="10" t="s">
        <v>3207</v>
      </c>
      <c r="F344" s="60">
        <v>327</v>
      </c>
      <c r="G344" s="58">
        <v>16695</v>
      </c>
      <c r="H344" s="58">
        <f t="shared" si="74"/>
        <v>5459265</v>
      </c>
      <c r="I344" s="58">
        <v>71214</v>
      </c>
      <c r="J344" s="58">
        <f t="shared" si="75"/>
        <v>23286978</v>
      </c>
      <c r="K344" s="58">
        <v>4591</v>
      </c>
      <c r="L344" s="58">
        <f t="shared" si="64"/>
        <v>1501257</v>
      </c>
      <c r="M344" s="58">
        <f t="shared" si="55"/>
        <v>92500</v>
      </c>
      <c r="N344" s="59">
        <f t="shared" si="55"/>
        <v>30247500</v>
      </c>
      <c r="O344" s="60">
        <v>327</v>
      </c>
      <c r="P344" s="61">
        <f>O344</f>
        <v>327</v>
      </c>
      <c r="Q344" s="58" t="e">
        <f>TRUNC(#REF!*P344,0)</f>
        <v>#REF!</v>
      </c>
      <c r="R344" s="143"/>
    </row>
    <row r="345" spans="1:18" s="86" customFormat="1" ht="20.100000000000001" hidden="1" customHeight="1">
      <c r="A345" s="123">
        <f t="shared" si="76"/>
        <v>74</v>
      </c>
      <c r="B345" s="122">
        <f t="shared" si="76"/>
        <v>74</v>
      </c>
      <c r="C345" s="19" t="s">
        <v>409</v>
      </c>
      <c r="D345" s="29" t="s">
        <v>410</v>
      </c>
      <c r="E345" s="10" t="s">
        <v>22</v>
      </c>
      <c r="F345" s="60">
        <v>0</v>
      </c>
      <c r="G345" s="58">
        <v>0</v>
      </c>
      <c r="H345" s="58">
        <f t="shared" si="74"/>
        <v>0</v>
      </c>
      <c r="I345" s="58">
        <v>0</v>
      </c>
      <c r="J345" s="58">
        <f t="shared" si="75"/>
        <v>0</v>
      </c>
      <c r="K345" s="58">
        <v>0</v>
      </c>
      <c r="L345" s="58">
        <f t="shared" si="64"/>
        <v>0</v>
      </c>
      <c r="M345" s="58">
        <f t="shared" si="55"/>
        <v>0</v>
      </c>
      <c r="N345" s="59">
        <f t="shared" si="55"/>
        <v>0</v>
      </c>
      <c r="O345" s="60">
        <v>0</v>
      </c>
      <c r="P345" s="61">
        <f>O345</f>
        <v>0</v>
      </c>
      <c r="Q345" s="58" t="e">
        <f>TRUNC(#REF!*P345,0)</f>
        <v>#REF!</v>
      </c>
      <c r="R345" s="143"/>
    </row>
    <row r="346" spans="1:18" s="86" customFormat="1" ht="20.100000000000001" hidden="1" customHeight="1">
      <c r="A346" s="123">
        <f t="shared" si="76"/>
        <v>75</v>
      </c>
      <c r="B346" s="122">
        <f t="shared" si="76"/>
        <v>75</v>
      </c>
      <c r="C346" s="19" t="s">
        <v>411</v>
      </c>
      <c r="D346" s="29" t="s">
        <v>412</v>
      </c>
      <c r="E346" s="10" t="s">
        <v>3207</v>
      </c>
      <c r="F346" s="60">
        <v>338</v>
      </c>
      <c r="G346" s="58">
        <v>20948</v>
      </c>
      <c r="H346" s="58">
        <f t="shared" si="74"/>
        <v>7080424</v>
      </c>
      <c r="I346" s="58">
        <v>101331</v>
      </c>
      <c r="J346" s="58">
        <f t="shared" si="75"/>
        <v>34249878</v>
      </c>
      <c r="K346" s="58">
        <v>6036</v>
      </c>
      <c r="L346" s="58">
        <f t="shared" si="64"/>
        <v>2040168</v>
      </c>
      <c r="M346" s="58">
        <f t="shared" si="55"/>
        <v>128315</v>
      </c>
      <c r="N346" s="59">
        <f t="shared" si="55"/>
        <v>43370470</v>
      </c>
      <c r="O346" s="60">
        <v>276</v>
      </c>
      <c r="P346" s="61">
        <f>O346</f>
        <v>276</v>
      </c>
      <c r="Q346" s="58" t="e">
        <f>TRUNC(#REF!*P346,0)</f>
        <v>#REF!</v>
      </c>
      <c r="R346" s="143"/>
    </row>
    <row r="347" spans="1:18" s="86" customFormat="1" ht="20.100000000000001" hidden="1" customHeight="1">
      <c r="A347" s="123">
        <f t="shared" si="76"/>
        <v>76</v>
      </c>
      <c r="B347" s="122">
        <f t="shared" si="76"/>
        <v>76</v>
      </c>
      <c r="C347" s="19" t="s">
        <v>413</v>
      </c>
      <c r="D347" s="29" t="s">
        <v>414</v>
      </c>
      <c r="E347" s="10" t="s">
        <v>3207</v>
      </c>
      <c r="F347" s="60">
        <v>542</v>
      </c>
      <c r="G347" s="58">
        <v>20948</v>
      </c>
      <c r="H347" s="58">
        <f t="shared" si="74"/>
        <v>11353816</v>
      </c>
      <c r="I347" s="58">
        <v>101331</v>
      </c>
      <c r="J347" s="58">
        <f t="shared" si="75"/>
        <v>54921402</v>
      </c>
      <c r="K347" s="58">
        <v>6036</v>
      </c>
      <c r="L347" s="58">
        <f t="shared" si="64"/>
        <v>3271512</v>
      </c>
      <c r="M347" s="58">
        <f t="shared" si="55"/>
        <v>128315</v>
      </c>
      <c r="N347" s="59">
        <f t="shared" si="55"/>
        <v>69546730</v>
      </c>
      <c r="O347" s="60">
        <v>542</v>
      </c>
      <c r="P347" s="61">
        <f>O347</f>
        <v>542</v>
      </c>
      <c r="Q347" s="58" t="e">
        <f>TRUNC(#REF!*P347,0)</f>
        <v>#REF!</v>
      </c>
      <c r="R347" s="143"/>
    </row>
    <row r="348" spans="1:18" s="86" customFormat="1" ht="20.100000000000001" hidden="1" customHeight="1">
      <c r="A348" s="123">
        <f t="shared" si="76"/>
        <v>77</v>
      </c>
      <c r="B348" s="122">
        <f t="shared" si="76"/>
        <v>77</v>
      </c>
      <c r="C348" s="19" t="s">
        <v>415</v>
      </c>
      <c r="D348" s="29" t="s">
        <v>416</v>
      </c>
      <c r="E348" s="10" t="s">
        <v>22</v>
      </c>
      <c r="F348" s="60">
        <v>0</v>
      </c>
      <c r="G348" s="58">
        <v>0</v>
      </c>
      <c r="H348" s="58">
        <f t="shared" si="74"/>
        <v>0</v>
      </c>
      <c r="I348" s="58">
        <v>0</v>
      </c>
      <c r="J348" s="58">
        <f t="shared" si="75"/>
        <v>0</v>
      </c>
      <c r="K348" s="58">
        <v>0</v>
      </c>
      <c r="L348" s="58">
        <f t="shared" si="64"/>
        <v>0</v>
      </c>
      <c r="M348" s="58">
        <f t="shared" si="55"/>
        <v>0</v>
      </c>
      <c r="N348" s="59">
        <f t="shared" si="55"/>
        <v>0</v>
      </c>
      <c r="O348" s="60">
        <v>0</v>
      </c>
      <c r="P348" s="61">
        <f>O348</f>
        <v>0</v>
      </c>
      <c r="Q348" s="58" t="e">
        <f>TRUNC(#REF!*P348,0)</f>
        <v>#REF!</v>
      </c>
      <c r="R348" s="143"/>
    </row>
    <row r="349" spans="1:18" s="86" customFormat="1" ht="20.100000000000001" hidden="1" customHeight="1">
      <c r="A349" s="123">
        <f t="shared" si="76"/>
        <v>78</v>
      </c>
      <c r="B349" s="122">
        <f t="shared" si="76"/>
        <v>78</v>
      </c>
      <c r="C349" s="19" t="s">
        <v>417</v>
      </c>
      <c r="D349" s="29" t="s">
        <v>418</v>
      </c>
      <c r="E349" s="10" t="s">
        <v>3207</v>
      </c>
      <c r="F349" s="60">
        <v>126</v>
      </c>
      <c r="G349" s="58">
        <v>23989</v>
      </c>
      <c r="H349" s="58">
        <f t="shared" si="74"/>
        <v>3022614</v>
      </c>
      <c r="I349" s="58">
        <v>132474</v>
      </c>
      <c r="J349" s="58">
        <f t="shared" si="75"/>
        <v>16691724</v>
      </c>
      <c r="K349" s="58">
        <v>7167</v>
      </c>
      <c r="L349" s="58">
        <f t="shared" si="64"/>
        <v>903042</v>
      </c>
      <c r="M349" s="58">
        <f t="shared" si="55"/>
        <v>163630</v>
      </c>
      <c r="N349" s="59">
        <f t="shared" si="55"/>
        <v>20617380</v>
      </c>
      <c r="O349" s="60">
        <v>140</v>
      </c>
      <c r="P349" s="61">
        <f>O349</f>
        <v>140</v>
      </c>
      <c r="Q349" s="58" t="e">
        <f>TRUNC(#REF!*P349,0)</f>
        <v>#REF!</v>
      </c>
      <c r="R349" s="143"/>
    </row>
    <row r="350" spans="1:18" s="86" customFormat="1" ht="20.100000000000001" hidden="1" customHeight="1">
      <c r="A350" s="123">
        <f t="shared" si="76"/>
        <v>79</v>
      </c>
      <c r="B350" s="122">
        <f t="shared" si="76"/>
        <v>79</v>
      </c>
      <c r="C350" s="19" t="s">
        <v>419</v>
      </c>
      <c r="D350" s="29" t="s">
        <v>420</v>
      </c>
      <c r="E350" s="10" t="s">
        <v>3207</v>
      </c>
      <c r="F350" s="60">
        <v>61</v>
      </c>
      <c r="G350" s="58">
        <v>23989</v>
      </c>
      <c r="H350" s="58">
        <f t="shared" si="74"/>
        <v>1463329</v>
      </c>
      <c r="I350" s="58">
        <v>132474</v>
      </c>
      <c r="J350" s="58">
        <f t="shared" si="75"/>
        <v>8080914</v>
      </c>
      <c r="K350" s="58">
        <v>7167</v>
      </c>
      <c r="L350" s="58">
        <f t="shared" si="64"/>
        <v>437187</v>
      </c>
      <c r="M350" s="58">
        <f t="shared" si="55"/>
        <v>163630</v>
      </c>
      <c r="N350" s="59">
        <f t="shared" si="55"/>
        <v>9981430</v>
      </c>
      <c r="O350" s="60">
        <v>61</v>
      </c>
      <c r="P350" s="61">
        <f>O350</f>
        <v>61</v>
      </c>
      <c r="Q350" s="58" t="e">
        <f>TRUNC(#REF!*P350,0)</f>
        <v>#REF!</v>
      </c>
      <c r="R350" s="143"/>
    </row>
    <row r="351" spans="1:18" s="86" customFormat="1" ht="20.100000000000001" hidden="1" customHeight="1">
      <c r="A351" s="123">
        <f t="shared" si="76"/>
        <v>80</v>
      </c>
      <c r="B351" s="122">
        <f t="shared" si="76"/>
        <v>80</v>
      </c>
      <c r="C351" s="19" t="s">
        <v>400</v>
      </c>
      <c r="D351" s="29" t="s">
        <v>0</v>
      </c>
      <c r="E351" s="10" t="s">
        <v>22</v>
      </c>
      <c r="F351" s="60">
        <v>0</v>
      </c>
      <c r="G351" s="58">
        <v>0</v>
      </c>
      <c r="H351" s="58">
        <f t="shared" si="74"/>
        <v>0</v>
      </c>
      <c r="I351" s="58">
        <v>0</v>
      </c>
      <c r="J351" s="58">
        <f t="shared" si="75"/>
        <v>0</v>
      </c>
      <c r="K351" s="58">
        <v>0</v>
      </c>
      <c r="L351" s="58">
        <f t="shared" si="64"/>
        <v>0</v>
      </c>
      <c r="M351" s="58">
        <f t="shared" si="55"/>
        <v>0</v>
      </c>
      <c r="N351" s="59">
        <f t="shared" si="55"/>
        <v>0</v>
      </c>
      <c r="O351" s="60">
        <v>0</v>
      </c>
      <c r="P351" s="61">
        <f>O351</f>
        <v>0</v>
      </c>
      <c r="Q351" s="58" t="e">
        <f>TRUNC(#REF!*P351,0)</f>
        <v>#REF!</v>
      </c>
      <c r="R351" s="143"/>
    </row>
    <row r="352" spans="1:18" s="86" customFormat="1" ht="20.100000000000001" hidden="1" customHeight="1">
      <c r="A352" s="123">
        <f t="shared" si="76"/>
        <v>81</v>
      </c>
      <c r="B352" s="122">
        <f t="shared" si="76"/>
        <v>81</v>
      </c>
      <c r="C352" s="19" t="s">
        <v>401</v>
      </c>
      <c r="D352" s="29" t="s">
        <v>402</v>
      </c>
      <c r="E352" s="10" t="s">
        <v>3188</v>
      </c>
      <c r="F352" s="60">
        <v>152</v>
      </c>
      <c r="G352" s="58">
        <v>0</v>
      </c>
      <c r="H352" s="58">
        <f t="shared" si="74"/>
        <v>0</v>
      </c>
      <c r="I352" s="58">
        <v>30536</v>
      </c>
      <c r="J352" s="58">
        <f t="shared" si="75"/>
        <v>4641472</v>
      </c>
      <c r="K352" s="58">
        <v>0</v>
      </c>
      <c r="L352" s="58">
        <f t="shared" si="64"/>
        <v>0</v>
      </c>
      <c r="M352" s="58">
        <f t="shared" si="55"/>
        <v>30536</v>
      </c>
      <c r="N352" s="59">
        <f t="shared" si="55"/>
        <v>4641472</v>
      </c>
      <c r="O352" s="60">
        <v>145</v>
      </c>
      <c r="P352" s="61">
        <f>O352</f>
        <v>145</v>
      </c>
      <c r="Q352" s="58" t="e">
        <f>TRUNC(#REF!*P352,0)</f>
        <v>#REF!</v>
      </c>
      <c r="R352" s="143"/>
    </row>
    <row r="353" spans="1:18" s="86" customFormat="1" ht="20.100000000000001" hidden="1" customHeight="1">
      <c r="A353" s="123">
        <f t="shared" si="76"/>
        <v>82</v>
      </c>
      <c r="B353" s="122">
        <f t="shared" si="76"/>
        <v>82</v>
      </c>
      <c r="C353" s="19" t="s">
        <v>403</v>
      </c>
      <c r="D353" s="29" t="s">
        <v>404</v>
      </c>
      <c r="E353" s="10" t="s">
        <v>3189</v>
      </c>
      <c r="F353" s="60">
        <v>701</v>
      </c>
      <c r="G353" s="58">
        <v>2148</v>
      </c>
      <c r="H353" s="58">
        <f t="shared" si="74"/>
        <v>1505748</v>
      </c>
      <c r="I353" s="58">
        <v>9160</v>
      </c>
      <c r="J353" s="58">
        <f t="shared" si="75"/>
        <v>6421160</v>
      </c>
      <c r="K353" s="58">
        <v>0</v>
      </c>
      <c r="L353" s="58">
        <f t="shared" si="64"/>
        <v>0</v>
      </c>
      <c r="M353" s="58">
        <f t="shared" si="55"/>
        <v>11308</v>
      </c>
      <c r="N353" s="59">
        <f t="shared" si="55"/>
        <v>7926908</v>
      </c>
      <c r="O353" s="60">
        <v>667</v>
      </c>
      <c r="P353" s="61">
        <f>O353</f>
        <v>667</v>
      </c>
      <c r="Q353" s="58" t="e">
        <f>TRUNC(#REF!*P353,0)</f>
        <v>#REF!</v>
      </c>
      <c r="R353" s="143"/>
    </row>
    <row r="354" spans="1:18" s="86" customFormat="1" ht="20.100000000000001" hidden="1" customHeight="1">
      <c r="A354" s="123">
        <f t="shared" si="76"/>
        <v>83</v>
      </c>
      <c r="B354" s="122">
        <f t="shared" si="76"/>
        <v>83</v>
      </c>
      <c r="C354" s="19" t="s">
        <v>421</v>
      </c>
      <c r="D354" s="29" t="s">
        <v>394</v>
      </c>
      <c r="E354" s="10" t="s">
        <v>22</v>
      </c>
      <c r="F354" s="60">
        <v>0</v>
      </c>
      <c r="G354" s="58">
        <v>0</v>
      </c>
      <c r="H354" s="58">
        <f t="shared" si="74"/>
        <v>0</v>
      </c>
      <c r="I354" s="58">
        <v>0</v>
      </c>
      <c r="J354" s="58">
        <f t="shared" si="75"/>
        <v>0</v>
      </c>
      <c r="K354" s="58">
        <v>0</v>
      </c>
      <c r="L354" s="58">
        <f t="shared" si="64"/>
        <v>0</v>
      </c>
      <c r="M354" s="58">
        <f t="shared" si="55"/>
        <v>0</v>
      </c>
      <c r="N354" s="59">
        <f t="shared" si="55"/>
        <v>0</v>
      </c>
      <c r="O354" s="60">
        <v>0</v>
      </c>
      <c r="P354" s="61">
        <f>O354</f>
        <v>0</v>
      </c>
      <c r="Q354" s="58" t="e">
        <f>TRUNC(#REF!*P354,0)</f>
        <v>#REF!</v>
      </c>
      <c r="R354" s="143"/>
    </row>
    <row r="355" spans="1:18" s="86" customFormat="1" ht="20.100000000000001" hidden="1" customHeight="1">
      <c r="A355" s="123">
        <f t="shared" si="76"/>
        <v>84</v>
      </c>
      <c r="B355" s="122">
        <f t="shared" si="76"/>
        <v>84</v>
      </c>
      <c r="C355" s="19" t="s">
        <v>422</v>
      </c>
      <c r="D355" s="29" t="s">
        <v>0</v>
      </c>
      <c r="E355" s="10" t="s">
        <v>22</v>
      </c>
      <c r="F355" s="60">
        <v>0</v>
      </c>
      <c r="G355" s="58">
        <v>0</v>
      </c>
      <c r="H355" s="58">
        <f t="shared" si="74"/>
        <v>0</v>
      </c>
      <c r="I355" s="58">
        <v>0</v>
      </c>
      <c r="J355" s="58">
        <f t="shared" si="75"/>
        <v>0</v>
      </c>
      <c r="K355" s="58">
        <v>0</v>
      </c>
      <c r="L355" s="58">
        <f t="shared" si="64"/>
        <v>0</v>
      </c>
      <c r="M355" s="58">
        <f t="shared" si="55"/>
        <v>0</v>
      </c>
      <c r="N355" s="59">
        <f t="shared" si="55"/>
        <v>0</v>
      </c>
      <c r="O355" s="60">
        <v>0</v>
      </c>
      <c r="P355" s="61">
        <f>O355</f>
        <v>0</v>
      </c>
      <c r="Q355" s="58" t="e">
        <f>TRUNC(#REF!*P355,0)</f>
        <v>#REF!</v>
      </c>
      <c r="R355" s="143"/>
    </row>
    <row r="356" spans="1:18" s="86" customFormat="1" ht="20.100000000000001" hidden="1" customHeight="1">
      <c r="A356" s="123">
        <f t="shared" si="76"/>
        <v>85</v>
      </c>
      <c r="B356" s="122">
        <f t="shared" si="76"/>
        <v>85</v>
      </c>
      <c r="C356" s="19" t="s">
        <v>423</v>
      </c>
      <c r="D356" s="29" t="s">
        <v>424</v>
      </c>
      <c r="E356" s="10" t="s">
        <v>3207</v>
      </c>
      <c r="F356" s="60">
        <v>538</v>
      </c>
      <c r="G356" s="58">
        <v>988</v>
      </c>
      <c r="H356" s="58">
        <f t="shared" si="74"/>
        <v>531544</v>
      </c>
      <c r="I356" s="58">
        <v>47896</v>
      </c>
      <c r="J356" s="58">
        <f t="shared" si="75"/>
        <v>25768048</v>
      </c>
      <c r="K356" s="58">
        <v>3176</v>
      </c>
      <c r="L356" s="58">
        <f t="shared" si="64"/>
        <v>1708688</v>
      </c>
      <c r="M356" s="58">
        <f t="shared" si="55"/>
        <v>52060</v>
      </c>
      <c r="N356" s="59">
        <f t="shared" si="55"/>
        <v>28008280</v>
      </c>
      <c r="O356" s="60">
        <v>538</v>
      </c>
      <c r="P356" s="61">
        <f>O356</f>
        <v>538</v>
      </c>
      <c r="Q356" s="58" t="e">
        <f>TRUNC(#REF!*P356,0)</f>
        <v>#REF!</v>
      </c>
      <c r="R356" s="143"/>
    </row>
    <row r="357" spans="1:18" s="86" customFormat="1" ht="20.100000000000001" hidden="1" customHeight="1">
      <c r="A357" s="123">
        <f t="shared" si="76"/>
        <v>86</v>
      </c>
      <c r="B357" s="122">
        <f t="shared" si="76"/>
        <v>86</v>
      </c>
      <c r="C357" s="19" t="s">
        <v>425</v>
      </c>
      <c r="D357" s="29" t="s">
        <v>426</v>
      </c>
      <c r="E357" s="10" t="s">
        <v>3207</v>
      </c>
      <c r="F357" s="60">
        <v>68</v>
      </c>
      <c r="G357" s="58">
        <v>984</v>
      </c>
      <c r="H357" s="58">
        <f t="shared" si="74"/>
        <v>66912</v>
      </c>
      <c r="I357" s="58">
        <v>55976</v>
      </c>
      <c r="J357" s="58">
        <f t="shared" si="75"/>
        <v>3806368</v>
      </c>
      <c r="K357" s="58">
        <v>3229</v>
      </c>
      <c r="L357" s="58">
        <f t="shared" si="64"/>
        <v>219572</v>
      </c>
      <c r="M357" s="58">
        <f t="shared" si="55"/>
        <v>60189</v>
      </c>
      <c r="N357" s="59">
        <f t="shared" si="55"/>
        <v>4092852</v>
      </c>
      <c r="O357" s="60">
        <v>68</v>
      </c>
      <c r="P357" s="61">
        <f>O357</f>
        <v>68</v>
      </c>
      <c r="Q357" s="58" t="e">
        <f>TRUNC(#REF!*P357,0)</f>
        <v>#REF!</v>
      </c>
      <c r="R357" s="143"/>
    </row>
    <row r="358" spans="1:18" s="86" customFormat="1" ht="20.100000000000001" hidden="1" customHeight="1">
      <c r="A358" s="123">
        <f t="shared" si="76"/>
        <v>87</v>
      </c>
      <c r="B358" s="122">
        <f t="shared" si="76"/>
        <v>87</v>
      </c>
      <c r="C358" s="19" t="s">
        <v>427</v>
      </c>
      <c r="D358" s="29" t="s">
        <v>428</v>
      </c>
      <c r="E358" s="10" t="s">
        <v>3207</v>
      </c>
      <c r="F358" s="60">
        <v>169</v>
      </c>
      <c r="G358" s="58">
        <v>611</v>
      </c>
      <c r="H358" s="58">
        <f t="shared" si="74"/>
        <v>103259</v>
      </c>
      <c r="I358" s="58">
        <v>96124</v>
      </c>
      <c r="J358" s="58">
        <f t="shared" si="75"/>
        <v>16244956</v>
      </c>
      <c r="K358" s="58">
        <v>2361</v>
      </c>
      <c r="L358" s="58">
        <f t="shared" si="64"/>
        <v>399009</v>
      </c>
      <c r="M358" s="58">
        <f t="shared" si="55"/>
        <v>99096</v>
      </c>
      <c r="N358" s="59">
        <f t="shared" si="55"/>
        <v>16747224</v>
      </c>
      <c r="O358" s="60">
        <v>229.5</v>
      </c>
      <c r="P358" s="61">
        <f>O358</f>
        <v>229.5</v>
      </c>
      <c r="Q358" s="58" t="e">
        <f>TRUNC(#REF!*P358,0)</f>
        <v>#REF!</v>
      </c>
      <c r="R358" s="143"/>
    </row>
    <row r="359" spans="1:18" s="86" customFormat="1" ht="20.100000000000001" hidden="1" customHeight="1">
      <c r="A359" s="123">
        <f t="shared" si="76"/>
        <v>88</v>
      </c>
      <c r="B359" s="122">
        <f t="shared" si="76"/>
        <v>88</v>
      </c>
      <c r="C359" s="19" t="s">
        <v>429</v>
      </c>
      <c r="D359" s="29" t="s">
        <v>430</v>
      </c>
      <c r="E359" s="10" t="s">
        <v>3207</v>
      </c>
      <c r="F359" s="60">
        <v>46</v>
      </c>
      <c r="G359" s="58">
        <v>1104</v>
      </c>
      <c r="H359" s="58">
        <f t="shared" si="74"/>
        <v>50784</v>
      </c>
      <c r="I359" s="58">
        <v>130149</v>
      </c>
      <c r="J359" s="58">
        <f t="shared" si="75"/>
        <v>5986854</v>
      </c>
      <c r="K359" s="58">
        <v>4318</v>
      </c>
      <c r="L359" s="58">
        <f t="shared" si="64"/>
        <v>198628</v>
      </c>
      <c r="M359" s="58">
        <f t="shared" si="55"/>
        <v>135571</v>
      </c>
      <c r="N359" s="59">
        <f t="shared" si="55"/>
        <v>6236266</v>
      </c>
      <c r="O359" s="60">
        <v>23</v>
      </c>
      <c r="P359" s="61">
        <f>O359</f>
        <v>23</v>
      </c>
      <c r="Q359" s="58" t="e">
        <f>TRUNC(#REF!*P359,0)</f>
        <v>#REF!</v>
      </c>
      <c r="R359" s="143"/>
    </row>
    <row r="360" spans="1:18" s="86" customFormat="1" ht="20.100000000000001" hidden="1" customHeight="1">
      <c r="A360" s="123">
        <f t="shared" si="76"/>
        <v>89</v>
      </c>
      <c r="B360" s="122">
        <f t="shared" si="76"/>
        <v>89</v>
      </c>
      <c r="C360" s="19" t="s">
        <v>431</v>
      </c>
      <c r="D360" s="29" t="s">
        <v>0</v>
      </c>
      <c r="E360" s="10" t="s">
        <v>22</v>
      </c>
      <c r="F360" s="60">
        <v>0</v>
      </c>
      <c r="G360" s="58">
        <v>0</v>
      </c>
      <c r="H360" s="58">
        <f t="shared" si="74"/>
        <v>0</v>
      </c>
      <c r="I360" s="58">
        <v>0</v>
      </c>
      <c r="J360" s="58">
        <f t="shared" si="75"/>
        <v>0</v>
      </c>
      <c r="K360" s="58">
        <v>0</v>
      </c>
      <c r="L360" s="58">
        <f t="shared" ref="L360:L425" si="77">TRUNC(F360*K360,0)</f>
        <v>0</v>
      </c>
      <c r="M360" s="58">
        <f t="shared" si="55"/>
        <v>0</v>
      </c>
      <c r="N360" s="59">
        <f t="shared" si="55"/>
        <v>0</v>
      </c>
      <c r="O360" s="60">
        <v>0</v>
      </c>
      <c r="P360" s="61">
        <f>O360</f>
        <v>0</v>
      </c>
      <c r="Q360" s="58" t="e">
        <f>TRUNC(#REF!*P360,0)</f>
        <v>#REF!</v>
      </c>
      <c r="R360" s="143"/>
    </row>
    <row r="361" spans="1:18" s="86" customFormat="1" ht="20.100000000000001" hidden="1" customHeight="1">
      <c r="A361" s="123">
        <f t="shared" si="76"/>
        <v>90</v>
      </c>
      <c r="B361" s="122">
        <f t="shared" si="76"/>
        <v>90</v>
      </c>
      <c r="C361" s="19" t="s">
        <v>432</v>
      </c>
      <c r="D361" s="29" t="s">
        <v>402</v>
      </c>
      <c r="E361" s="10" t="s">
        <v>3188</v>
      </c>
      <c r="F361" s="60">
        <v>45</v>
      </c>
      <c r="G361" s="58">
        <v>0</v>
      </c>
      <c r="H361" s="58">
        <f t="shared" si="74"/>
        <v>0</v>
      </c>
      <c r="I361" s="58">
        <v>18859</v>
      </c>
      <c r="J361" s="58">
        <f t="shared" si="75"/>
        <v>848655</v>
      </c>
      <c r="K361" s="58">
        <v>0</v>
      </c>
      <c r="L361" s="58">
        <f t="shared" si="77"/>
        <v>0</v>
      </c>
      <c r="M361" s="58">
        <f t="shared" si="55"/>
        <v>18859</v>
      </c>
      <c r="N361" s="59">
        <f t="shared" si="55"/>
        <v>848655</v>
      </c>
      <c r="O361" s="60">
        <v>45</v>
      </c>
      <c r="P361" s="61">
        <f>O361</f>
        <v>45</v>
      </c>
      <c r="Q361" s="58" t="e">
        <f>TRUNC(#REF!*P361,0)</f>
        <v>#REF!</v>
      </c>
      <c r="R361" s="143"/>
    </row>
    <row r="362" spans="1:18" s="86" customFormat="1" ht="20.100000000000001" hidden="1" customHeight="1">
      <c r="A362" s="123">
        <f t="shared" si="76"/>
        <v>91</v>
      </c>
      <c r="B362" s="122">
        <f t="shared" si="76"/>
        <v>91</v>
      </c>
      <c r="C362" s="19" t="s">
        <v>403</v>
      </c>
      <c r="D362" s="29" t="s">
        <v>404</v>
      </c>
      <c r="E362" s="10" t="s">
        <v>3189</v>
      </c>
      <c r="F362" s="60">
        <v>641</v>
      </c>
      <c r="G362" s="58">
        <v>2148</v>
      </c>
      <c r="H362" s="58">
        <f t="shared" si="74"/>
        <v>1376868</v>
      </c>
      <c r="I362" s="58">
        <v>9160</v>
      </c>
      <c r="J362" s="58">
        <f t="shared" si="75"/>
        <v>5871560</v>
      </c>
      <c r="K362" s="58">
        <v>0</v>
      </c>
      <c r="L362" s="58">
        <f t="shared" si="77"/>
        <v>0</v>
      </c>
      <c r="M362" s="58">
        <f t="shared" si="55"/>
        <v>11308</v>
      </c>
      <c r="N362" s="59">
        <f t="shared" si="55"/>
        <v>7248428</v>
      </c>
      <c r="O362" s="60">
        <v>641</v>
      </c>
      <c r="P362" s="61">
        <f>O362</f>
        <v>641</v>
      </c>
      <c r="Q362" s="58" t="e">
        <f>TRUNC(#REF!*P362,0)</f>
        <v>#REF!</v>
      </c>
      <c r="R362" s="143"/>
    </row>
    <row r="363" spans="1:18" s="86" customFormat="1" ht="20.100000000000001" hidden="1" customHeight="1">
      <c r="A363" s="123">
        <f t="shared" si="76"/>
        <v>92</v>
      </c>
      <c r="B363" s="122">
        <f t="shared" si="76"/>
        <v>92</v>
      </c>
      <c r="C363" s="19" t="s">
        <v>433</v>
      </c>
      <c r="D363" s="29" t="s">
        <v>0</v>
      </c>
      <c r="E363" s="10" t="s">
        <v>22</v>
      </c>
      <c r="F363" s="60">
        <v>0</v>
      </c>
      <c r="G363" s="58">
        <v>0</v>
      </c>
      <c r="H363" s="58">
        <f t="shared" si="74"/>
        <v>0</v>
      </c>
      <c r="I363" s="58">
        <v>0</v>
      </c>
      <c r="J363" s="58">
        <f t="shared" si="75"/>
        <v>0</v>
      </c>
      <c r="K363" s="58">
        <v>0</v>
      </c>
      <c r="L363" s="58">
        <f t="shared" si="77"/>
        <v>0</v>
      </c>
      <c r="M363" s="58">
        <f t="shared" si="55"/>
        <v>0</v>
      </c>
      <c r="N363" s="59">
        <f t="shared" si="55"/>
        <v>0</v>
      </c>
      <c r="O363" s="60">
        <v>0</v>
      </c>
      <c r="P363" s="61">
        <f>O363</f>
        <v>0</v>
      </c>
      <c r="Q363" s="58" t="e">
        <f>TRUNC(#REF!*P363,0)</f>
        <v>#REF!</v>
      </c>
      <c r="R363" s="143"/>
    </row>
    <row r="364" spans="1:18" s="86" customFormat="1" ht="20.100000000000001" hidden="1" customHeight="1">
      <c r="A364" s="123">
        <f t="shared" si="76"/>
        <v>93</v>
      </c>
      <c r="B364" s="122">
        <f t="shared" si="76"/>
        <v>93</v>
      </c>
      <c r="C364" s="19" t="s">
        <v>434</v>
      </c>
      <c r="D364" s="29" t="s">
        <v>402</v>
      </c>
      <c r="E364" s="10" t="s">
        <v>3188</v>
      </c>
      <c r="F364" s="60">
        <v>40</v>
      </c>
      <c r="G364" s="58">
        <v>0</v>
      </c>
      <c r="H364" s="58">
        <f t="shared" si="74"/>
        <v>0</v>
      </c>
      <c r="I364" s="58">
        <v>30536</v>
      </c>
      <c r="J364" s="58">
        <f t="shared" si="75"/>
        <v>1221440</v>
      </c>
      <c r="K364" s="58">
        <v>0</v>
      </c>
      <c r="L364" s="58">
        <f t="shared" si="77"/>
        <v>0</v>
      </c>
      <c r="M364" s="58">
        <f t="shared" si="55"/>
        <v>30536</v>
      </c>
      <c r="N364" s="59">
        <f t="shared" si="55"/>
        <v>1221440</v>
      </c>
      <c r="O364" s="60">
        <v>30.509999999999998</v>
      </c>
      <c r="P364" s="61">
        <f>O364</f>
        <v>30.509999999999998</v>
      </c>
      <c r="Q364" s="58" t="e">
        <f>TRUNC(#REF!*P364,0)</f>
        <v>#REF!</v>
      </c>
      <c r="R364" s="143"/>
    </row>
    <row r="365" spans="1:18" s="86" customFormat="1" ht="20.100000000000001" hidden="1" customHeight="1">
      <c r="A365" s="123">
        <f t="shared" si="76"/>
        <v>94</v>
      </c>
      <c r="B365" s="122">
        <f t="shared" si="76"/>
        <v>94</v>
      </c>
      <c r="C365" s="19" t="s">
        <v>435</v>
      </c>
      <c r="D365" s="29" t="s">
        <v>404</v>
      </c>
      <c r="E365" s="10" t="s">
        <v>3189</v>
      </c>
      <c r="F365" s="60">
        <v>167</v>
      </c>
      <c r="G365" s="58">
        <v>2148</v>
      </c>
      <c r="H365" s="58">
        <f t="shared" si="74"/>
        <v>358716</v>
      </c>
      <c r="I365" s="58">
        <v>9160</v>
      </c>
      <c r="J365" s="58">
        <f t="shared" si="75"/>
        <v>1529720</v>
      </c>
      <c r="K365" s="58">
        <v>0</v>
      </c>
      <c r="L365" s="58">
        <f t="shared" si="77"/>
        <v>0</v>
      </c>
      <c r="M365" s="58">
        <f t="shared" si="55"/>
        <v>11308</v>
      </c>
      <c r="N365" s="59">
        <f t="shared" si="55"/>
        <v>1888436</v>
      </c>
      <c r="O365" s="60">
        <v>116.08</v>
      </c>
      <c r="P365" s="61">
        <f>O365</f>
        <v>116.08</v>
      </c>
      <c r="Q365" s="58" t="e">
        <f>TRUNC(#REF!*P365,0)</f>
        <v>#REF!</v>
      </c>
      <c r="R365" s="143"/>
    </row>
    <row r="366" spans="1:18" s="86" customFormat="1" ht="20.100000000000001" hidden="1" customHeight="1">
      <c r="A366" s="123">
        <f t="shared" si="76"/>
        <v>95</v>
      </c>
      <c r="B366" s="122">
        <f t="shared" si="76"/>
        <v>95</v>
      </c>
      <c r="C366" s="19" t="s">
        <v>436</v>
      </c>
      <c r="D366" s="29" t="s">
        <v>394</v>
      </c>
      <c r="E366" s="10" t="s">
        <v>22</v>
      </c>
      <c r="F366" s="60">
        <v>0</v>
      </c>
      <c r="G366" s="58">
        <v>0</v>
      </c>
      <c r="H366" s="58">
        <f t="shared" si="74"/>
        <v>0</v>
      </c>
      <c r="I366" s="58">
        <v>0</v>
      </c>
      <c r="J366" s="58">
        <f t="shared" si="75"/>
        <v>0</v>
      </c>
      <c r="K366" s="58">
        <v>0</v>
      </c>
      <c r="L366" s="58">
        <f t="shared" si="77"/>
        <v>0</v>
      </c>
      <c r="M366" s="58">
        <f t="shared" si="55"/>
        <v>0</v>
      </c>
      <c r="N366" s="59">
        <f t="shared" si="55"/>
        <v>0</v>
      </c>
      <c r="O366" s="60">
        <v>0</v>
      </c>
      <c r="P366" s="61">
        <f>O366</f>
        <v>0</v>
      </c>
      <c r="Q366" s="58" t="e">
        <f>TRUNC(#REF!*P366,0)</f>
        <v>#REF!</v>
      </c>
      <c r="R366" s="143"/>
    </row>
    <row r="367" spans="1:18" s="86" customFormat="1" ht="20.100000000000001" hidden="1" customHeight="1">
      <c r="A367" s="123">
        <f t="shared" si="76"/>
        <v>96</v>
      </c>
      <c r="B367" s="122">
        <f t="shared" si="76"/>
        <v>96</v>
      </c>
      <c r="C367" s="19" t="s">
        <v>437</v>
      </c>
      <c r="D367" s="29" t="s">
        <v>0</v>
      </c>
      <c r="E367" s="10" t="s">
        <v>22</v>
      </c>
      <c r="F367" s="60">
        <v>0</v>
      </c>
      <c r="G367" s="58">
        <v>0</v>
      </c>
      <c r="H367" s="58">
        <f t="shared" si="74"/>
        <v>0</v>
      </c>
      <c r="I367" s="58">
        <v>0</v>
      </c>
      <c r="J367" s="58">
        <f t="shared" si="75"/>
        <v>0</v>
      </c>
      <c r="K367" s="58">
        <v>0</v>
      </c>
      <c r="L367" s="58">
        <f t="shared" si="77"/>
        <v>0</v>
      </c>
      <c r="M367" s="58">
        <f t="shared" si="55"/>
        <v>0</v>
      </c>
      <c r="N367" s="59">
        <f t="shared" si="55"/>
        <v>0</v>
      </c>
      <c r="O367" s="60">
        <v>0</v>
      </c>
      <c r="P367" s="61">
        <f>O367</f>
        <v>0</v>
      </c>
      <c r="Q367" s="58" t="e">
        <f>TRUNC(#REF!*P367,0)</f>
        <v>#REF!</v>
      </c>
      <c r="R367" s="143"/>
    </row>
    <row r="368" spans="1:18" s="86" customFormat="1" ht="20.100000000000001" hidden="1" customHeight="1">
      <c r="A368" s="123">
        <f t="shared" si="76"/>
        <v>97</v>
      </c>
      <c r="B368" s="122">
        <f t="shared" si="76"/>
        <v>97</v>
      </c>
      <c r="C368" s="19" t="s">
        <v>438</v>
      </c>
      <c r="D368" s="29" t="s">
        <v>439</v>
      </c>
      <c r="E368" s="10" t="s">
        <v>3207</v>
      </c>
      <c r="F368" s="60">
        <v>719</v>
      </c>
      <c r="G368" s="58">
        <v>5887</v>
      </c>
      <c r="H368" s="58">
        <f t="shared" si="74"/>
        <v>4232753</v>
      </c>
      <c r="I368" s="58">
        <v>42007</v>
      </c>
      <c r="J368" s="58">
        <f t="shared" si="75"/>
        <v>30203033</v>
      </c>
      <c r="K368" s="58">
        <v>2668</v>
      </c>
      <c r="L368" s="58">
        <f t="shared" si="77"/>
        <v>1918292</v>
      </c>
      <c r="M368" s="58">
        <f t="shared" si="55"/>
        <v>50562</v>
      </c>
      <c r="N368" s="59">
        <f t="shared" si="55"/>
        <v>36354078</v>
      </c>
      <c r="O368" s="60">
        <v>719</v>
      </c>
      <c r="P368" s="61">
        <f>O368</f>
        <v>719</v>
      </c>
      <c r="Q368" s="58" t="e">
        <f>TRUNC(#REF!*P368,0)</f>
        <v>#REF!</v>
      </c>
      <c r="R368" s="143"/>
    </row>
    <row r="369" spans="1:18" s="86" customFormat="1" ht="20.100000000000001" hidden="1" customHeight="1">
      <c r="A369" s="123">
        <f t="shared" si="76"/>
        <v>98</v>
      </c>
      <c r="B369" s="122">
        <f t="shared" si="76"/>
        <v>98</v>
      </c>
      <c r="C369" s="19" t="s">
        <v>440</v>
      </c>
      <c r="D369" s="29" t="s">
        <v>0</v>
      </c>
      <c r="E369" s="10" t="s">
        <v>22</v>
      </c>
      <c r="F369" s="60">
        <v>0</v>
      </c>
      <c r="G369" s="58">
        <v>0</v>
      </c>
      <c r="H369" s="58">
        <f t="shared" si="74"/>
        <v>0</v>
      </c>
      <c r="I369" s="58">
        <v>0</v>
      </c>
      <c r="J369" s="58">
        <f t="shared" si="75"/>
        <v>0</v>
      </c>
      <c r="K369" s="58">
        <v>0</v>
      </c>
      <c r="L369" s="58">
        <f t="shared" si="77"/>
        <v>0</v>
      </c>
      <c r="M369" s="58">
        <f t="shared" si="55"/>
        <v>0</v>
      </c>
      <c r="N369" s="59">
        <f t="shared" si="55"/>
        <v>0</v>
      </c>
      <c r="O369" s="60">
        <v>0</v>
      </c>
      <c r="P369" s="61">
        <f>O369</f>
        <v>0</v>
      </c>
      <c r="Q369" s="58" t="e">
        <f>TRUNC(#REF!*P369,0)</f>
        <v>#REF!</v>
      </c>
      <c r="R369" s="143"/>
    </row>
    <row r="370" spans="1:18" s="86" customFormat="1" ht="20.100000000000001" hidden="1" customHeight="1">
      <c r="A370" s="123">
        <f t="shared" si="76"/>
        <v>99</v>
      </c>
      <c r="B370" s="122">
        <f t="shared" si="76"/>
        <v>99</v>
      </c>
      <c r="C370" s="19" t="s">
        <v>441</v>
      </c>
      <c r="D370" s="29" t="s">
        <v>442</v>
      </c>
      <c r="E370" s="10" t="s">
        <v>22</v>
      </c>
      <c r="F370" s="60">
        <v>0</v>
      </c>
      <c r="G370" s="58">
        <v>0</v>
      </c>
      <c r="H370" s="58">
        <f t="shared" si="74"/>
        <v>0</v>
      </c>
      <c r="I370" s="58">
        <v>0</v>
      </c>
      <c r="J370" s="58">
        <f t="shared" si="75"/>
        <v>0</v>
      </c>
      <c r="K370" s="58">
        <v>0</v>
      </c>
      <c r="L370" s="58">
        <f t="shared" si="77"/>
        <v>0</v>
      </c>
      <c r="M370" s="58">
        <f t="shared" si="55"/>
        <v>0</v>
      </c>
      <c r="N370" s="59">
        <f t="shared" ref="N370:N651" si="78">H370+J370+L370</f>
        <v>0</v>
      </c>
      <c r="O370" s="60">
        <v>0</v>
      </c>
      <c r="P370" s="61">
        <f>O370</f>
        <v>0</v>
      </c>
      <c r="Q370" s="58" t="e">
        <f>TRUNC(#REF!*P370,0)</f>
        <v>#REF!</v>
      </c>
      <c r="R370" s="143"/>
    </row>
    <row r="371" spans="1:18" s="86" customFormat="1" ht="20.100000000000001" hidden="1" customHeight="1">
      <c r="A371" s="123">
        <f t="shared" si="76"/>
        <v>100</v>
      </c>
      <c r="B371" s="122">
        <f t="shared" si="76"/>
        <v>100</v>
      </c>
      <c r="C371" s="19" t="s">
        <v>444</v>
      </c>
      <c r="D371" s="29" t="s">
        <v>445</v>
      </c>
      <c r="E371" s="10" t="s">
        <v>3207</v>
      </c>
      <c r="F371" s="60">
        <v>2801</v>
      </c>
      <c r="G371" s="58">
        <v>45786</v>
      </c>
      <c r="H371" s="58">
        <f t="shared" si="74"/>
        <v>128246586</v>
      </c>
      <c r="I371" s="58">
        <v>4733</v>
      </c>
      <c r="J371" s="58">
        <f t="shared" si="75"/>
        <v>13257133</v>
      </c>
      <c r="K371" s="58">
        <v>258</v>
      </c>
      <c r="L371" s="58">
        <f t="shared" si="77"/>
        <v>722658</v>
      </c>
      <c r="M371" s="58">
        <f t="shared" ref="M371:M652" si="79">G371+I371+K371</f>
        <v>50777</v>
      </c>
      <c r="N371" s="59">
        <f t="shared" si="78"/>
        <v>142226377</v>
      </c>
      <c r="O371" s="60">
        <v>2801</v>
      </c>
      <c r="P371" s="61">
        <f>O371</f>
        <v>2801</v>
      </c>
      <c r="Q371" s="58" t="e">
        <f>TRUNC(#REF!*P371,0)</f>
        <v>#REF!</v>
      </c>
      <c r="R371" s="143"/>
    </row>
    <row r="372" spans="1:18" s="86" customFormat="1" ht="20.100000000000001" hidden="1" customHeight="1">
      <c r="A372" s="123">
        <f t="shared" si="76"/>
        <v>101</v>
      </c>
      <c r="B372" s="122">
        <f t="shared" si="76"/>
        <v>101</v>
      </c>
      <c r="C372" s="19" t="s">
        <v>446</v>
      </c>
      <c r="D372" s="29" t="s">
        <v>408</v>
      </c>
      <c r="E372" s="10" t="s">
        <v>3207</v>
      </c>
      <c r="F372" s="60">
        <v>435</v>
      </c>
      <c r="G372" s="58">
        <v>76217</v>
      </c>
      <c r="H372" s="58">
        <f t="shared" si="74"/>
        <v>33154395</v>
      </c>
      <c r="I372" s="58">
        <v>6588</v>
      </c>
      <c r="J372" s="58">
        <f t="shared" si="75"/>
        <v>2865780</v>
      </c>
      <c r="K372" s="58">
        <v>320</v>
      </c>
      <c r="L372" s="58">
        <f t="shared" si="77"/>
        <v>139200</v>
      </c>
      <c r="M372" s="58">
        <f t="shared" si="79"/>
        <v>83125</v>
      </c>
      <c r="N372" s="59">
        <f t="shared" si="78"/>
        <v>36159375</v>
      </c>
      <c r="O372" s="60">
        <v>435</v>
      </c>
      <c r="P372" s="61">
        <f>O372</f>
        <v>435</v>
      </c>
      <c r="Q372" s="58" t="e">
        <f>TRUNC(#REF!*P372,0)</f>
        <v>#REF!</v>
      </c>
      <c r="R372" s="143"/>
    </row>
    <row r="373" spans="1:18" s="86" customFormat="1" ht="20.100000000000001" hidden="1" customHeight="1">
      <c r="A373" s="123">
        <f t="shared" si="76"/>
        <v>102</v>
      </c>
      <c r="B373" s="122">
        <f t="shared" si="76"/>
        <v>102</v>
      </c>
      <c r="C373" s="19" t="s">
        <v>447</v>
      </c>
      <c r="D373" s="29" t="s">
        <v>410</v>
      </c>
      <c r="E373" s="10" t="s">
        <v>3207</v>
      </c>
      <c r="F373" s="60">
        <v>285</v>
      </c>
      <c r="G373" s="58">
        <v>92956</v>
      </c>
      <c r="H373" s="58">
        <f t="shared" si="74"/>
        <v>26492460</v>
      </c>
      <c r="I373" s="58">
        <v>8463</v>
      </c>
      <c r="J373" s="58">
        <f t="shared" si="75"/>
        <v>2411955</v>
      </c>
      <c r="K373" s="58">
        <v>383</v>
      </c>
      <c r="L373" s="58">
        <f t="shared" si="77"/>
        <v>109155</v>
      </c>
      <c r="M373" s="58">
        <f t="shared" si="79"/>
        <v>101802</v>
      </c>
      <c r="N373" s="59">
        <f t="shared" si="78"/>
        <v>29013570</v>
      </c>
      <c r="O373" s="60">
        <v>285</v>
      </c>
      <c r="P373" s="61">
        <f>O373</f>
        <v>285</v>
      </c>
      <c r="Q373" s="58" t="e">
        <f>TRUNC(#REF!*P373,0)</f>
        <v>#REF!</v>
      </c>
      <c r="R373" s="143"/>
    </row>
    <row r="374" spans="1:18" s="86" customFormat="1" ht="20.100000000000001" hidden="1" customHeight="1">
      <c r="A374" s="123">
        <f t="shared" si="76"/>
        <v>103</v>
      </c>
      <c r="B374" s="122">
        <f t="shared" si="76"/>
        <v>103</v>
      </c>
      <c r="C374" s="19" t="s">
        <v>448</v>
      </c>
      <c r="D374" s="29" t="s">
        <v>0</v>
      </c>
      <c r="E374" s="10" t="s">
        <v>22</v>
      </c>
      <c r="F374" s="60">
        <v>0</v>
      </c>
      <c r="G374" s="58">
        <v>0</v>
      </c>
      <c r="H374" s="58">
        <f t="shared" si="74"/>
        <v>0</v>
      </c>
      <c r="I374" s="58">
        <v>0</v>
      </c>
      <c r="J374" s="58">
        <f t="shared" si="75"/>
        <v>0</v>
      </c>
      <c r="K374" s="58">
        <v>0</v>
      </c>
      <c r="L374" s="58">
        <f t="shared" si="77"/>
        <v>0</v>
      </c>
      <c r="M374" s="58">
        <f t="shared" si="79"/>
        <v>0</v>
      </c>
      <c r="N374" s="59">
        <f t="shared" si="78"/>
        <v>0</v>
      </c>
      <c r="O374" s="60">
        <v>0</v>
      </c>
      <c r="P374" s="61">
        <f>O374</f>
        <v>0</v>
      </c>
      <c r="Q374" s="58" t="e">
        <f>TRUNC(#REF!*P374,0)</f>
        <v>#REF!</v>
      </c>
      <c r="R374" s="143"/>
    </row>
    <row r="375" spans="1:18" s="86" customFormat="1" ht="20.100000000000001" hidden="1" customHeight="1">
      <c r="A375" s="123">
        <f t="shared" si="76"/>
        <v>104</v>
      </c>
      <c r="B375" s="122">
        <f t="shared" si="76"/>
        <v>104</v>
      </c>
      <c r="C375" s="19" t="s">
        <v>449</v>
      </c>
      <c r="D375" s="29" t="s">
        <v>443</v>
      </c>
      <c r="E375" s="10" t="s">
        <v>3207</v>
      </c>
      <c r="F375" s="60">
        <v>3898</v>
      </c>
      <c r="G375" s="58">
        <v>32679</v>
      </c>
      <c r="H375" s="58">
        <f t="shared" si="74"/>
        <v>127382742</v>
      </c>
      <c r="I375" s="58">
        <v>4470</v>
      </c>
      <c r="J375" s="58">
        <f t="shared" si="75"/>
        <v>17424060</v>
      </c>
      <c r="K375" s="58">
        <v>217</v>
      </c>
      <c r="L375" s="58">
        <f t="shared" si="77"/>
        <v>845866</v>
      </c>
      <c r="M375" s="58">
        <f t="shared" si="79"/>
        <v>37366</v>
      </c>
      <c r="N375" s="59">
        <f t="shared" si="78"/>
        <v>145652668</v>
      </c>
      <c r="O375" s="60">
        <v>3898</v>
      </c>
      <c r="P375" s="61">
        <f>O375</f>
        <v>3898</v>
      </c>
      <c r="Q375" s="58" t="e">
        <f>TRUNC(#REF!*P375,0)</f>
        <v>#REF!</v>
      </c>
      <c r="R375" s="143"/>
    </row>
    <row r="376" spans="1:18" s="86" customFormat="1" ht="20.100000000000001" hidden="1" customHeight="1">
      <c r="A376" s="123">
        <f t="shared" si="76"/>
        <v>105</v>
      </c>
      <c r="B376" s="122">
        <f t="shared" si="76"/>
        <v>105</v>
      </c>
      <c r="C376" s="19" t="s">
        <v>450</v>
      </c>
      <c r="D376" s="29" t="s">
        <v>0</v>
      </c>
      <c r="E376" s="10" t="s">
        <v>22</v>
      </c>
      <c r="F376" s="60">
        <v>0</v>
      </c>
      <c r="G376" s="58">
        <v>0</v>
      </c>
      <c r="H376" s="58">
        <f t="shared" si="74"/>
        <v>0</v>
      </c>
      <c r="I376" s="58">
        <v>0</v>
      </c>
      <c r="J376" s="58">
        <f t="shared" si="75"/>
        <v>0</v>
      </c>
      <c r="K376" s="58">
        <v>0</v>
      </c>
      <c r="L376" s="58">
        <f t="shared" si="77"/>
        <v>0</v>
      </c>
      <c r="M376" s="58">
        <f t="shared" si="79"/>
        <v>0</v>
      </c>
      <c r="N376" s="59">
        <f t="shared" si="78"/>
        <v>0</v>
      </c>
      <c r="O376" s="60">
        <v>0</v>
      </c>
      <c r="P376" s="61">
        <f>O376</f>
        <v>0</v>
      </c>
      <c r="Q376" s="58" t="e">
        <f>TRUNC(#REF!*P376,0)</f>
        <v>#REF!</v>
      </c>
      <c r="R376" s="143"/>
    </row>
    <row r="377" spans="1:18" s="86" customFormat="1" ht="20.100000000000001" hidden="1" customHeight="1">
      <c r="A377" s="123">
        <f t="shared" si="76"/>
        <v>106</v>
      </c>
      <c r="B377" s="122">
        <f t="shared" si="76"/>
        <v>106</v>
      </c>
      <c r="C377" s="19" t="s">
        <v>451</v>
      </c>
      <c r="D377" s="29" t="s">
        <v>0</v>
      </c>
      <c r="E377" s="10" t="s">
        <v>22</v>
      </c>
      <c r="F377" s="60">
        <v>0</v>
      </c>
      <c r="G377" s="58">
        <v>0</v>
      </c>
      <c r="H377" s="58">
        <f t="shared" si="74"/>
        <v>0</v>
      </c>
      <c r="I377" s="58">
        <v>0</v>
      </c>
      <c r="J377" s="58">
        <f t="shared" si="75"/>
        <v>0</v>
      </c>
      <c r="K377" s="58">
        <v>0</v>
      </c>
      <c r="L377" s="58">
        <f t="shared" si="77"/>
        <v>0</v>
      </c>
      <c r="M377" s="58">
        <f t="shared" si="79"/>
        <v>0</v>
      </c>
      <c r="N377" s="59">
        <f t="shared" si="78"/>
        <v>0</v>
      </c>
      <c r="O377" s="60">
        <v>0</v>
      </c>
      <c r="P377" s="61">
        <f>O377</f>
        <v>0</v>
      </c>
      <c r="Q377" s="58" t="e">
        <f>TRUNC(#REF!*P377,0)</f>
        <v>#REF!</v>
      </c>
      <c r="R377" s="143"/>
    </row>
    <row r="378" spans="1:18" s="86" customFormat="1" ht="20.100000000000001" hidden="1" customHeight="1">
      <c r="A378" s="123">
        <f t="shared" si="76"/>
        <v>107</v>
      </c>
      <c r="B378" s="122">
        <f t="shared" si="76"/>
        <v>107</v>
      </c>
      <c r="C378" s="19" t="s">
        <v>452</v>
      </c>
      <c r="D378" s="29" t="s">
        <v>0</v>
      </c>
      <c r="E378" s="10" t="s">
        <v>22</v>
      </c>
      <c r="F378" s="60">
        <v>0</v>
      </c>
      <c r="G378" s="58">
        <v>0</v>
      </c>
      <c r="H378" s="58">
        <f t="shared" si="74"/>
        <v>0</v>
      </c>
      <c r="I378" s="58">
        <v>0</v>
      </c>
      <c r="J378" s="58">
        <f t="shared" si="75"/>
        <v>0</v>
      </c>
      <c r="K378" s="58">
        <v>0</v>
      </c>
      <c r="L378" s="58">
        <f t="shared" si="77"/>
        <v>0</v>
      </c>
      <c r="M378" s="58">
        <f t="shared" si="79"/>
        <v>0</v>
      </c>
      <c r="N378" s="59">
        <f t="shared" si="78"/>
        <v>0</v>
      </c>
      <c r="O378" s="60">
        <v>0</v>
      </c>
      <c r="P378" s="61">
        <f>O378</f>
        <v>0</v>
      </c>
      <c r="Q378" s="58" t="e">
        <f>TRUNC(#REF!*P378,0)</f>
        <v>#REF!</v>
      </c>
      <c r="R378" s="143"/>
    </row>
    <row r="379" spans="1:18" s="86" customFormat="1" ht="20.100000000000001" hidden="1" customHeight="1">
      <c r="A379" s="123">
        <f t="shared" si="76"/>
        <v>108</v>
      </c>
      <c r="B379" s="122">
        <f t="shared" si="76"/>
        <v>108</v>
      </c>
      <c r="C379" s="19" t="s">
        <v>453</v>
      </c>
      <c r="D379" s="29" t="s">
        <v>454</v>
      </c>
      <c r="E379" s="10" t="s">
        <v>3207</v>
      </c>
      <c r="F379" s="60">
        <v>1788</v>
      </c>
      <c r="G379" s="58">
        <v>35336</v>
      </c>
      <c r="H379" s="58">
        <f t="shared" si="74"/>
        <v>63180768</v>
      </c>
      <c r="I379" s="58">
        <v>19061</v>
      </c>
      <c r="J379" s="58">
        <f t="shared" si="75"/>
        <v>34081068</v>
      </c>
      <c r="K379" s="58">
        <v>17005</v>
      </c>
      <c r="L379" s="58">
        <f t="shared" si="77"/>
        <v>30404940</v>
      </c>
      <c r="M379" s="58">
        <f t="shared" si="79"/>
        <v>71402</v>
      </c>
      <c r="N379" s="59">
        <f t="shared" si="78"/>
        <v>127666776</v>
      </c>
      <c r="O379" s="60">
        <v>1788</v>
      </c>
      <c r="P379" s="61">
        <f>O379</f>
        <v>1788</v>
      </c>
      <c r="Q379" s="58" t="e">
        <f>TRUNC(#REF!*P379,0)</f>
        <v>#REF!</v>
      </c>
      <c r="R379" s="143"/>
    </row>
    <row r="380" spans="1:18" s="86" customFormat="1" ht="20.100000000000001" hidden="1" customHeight="1">
      <c r="A380" s="123">
        <f t="shared" si="76"/>
        <v>109</v>
      </c>
      <c r="B380" s="122">
        <f t="shared" si="76"/>
        <v>109</v>
      </c>
      <c r="C380" s="19" t="s">
        <v>455</v>
      </c>
      <c r="D380" s="29" t="s">
        <v>456</v>
      </c>
      <c r="E380" s="10" t="s">
        <v>3199</v>
      </c>
      <c r="F380" s="60">
        <v>39</v>
      </c>
      <c r="G380" s="58">
        <v>1119</v>
      </c>
      <c r="H380" s="58">
        <f t="shared" si="74"/>
        <v>43641</v>
      </c>
      <c r="I380" s="58">
        <v>9436</v>
      </c>
      <c r="J380" s="58">
        <f t="shared" si="75"/>
        <v>368004</v>
      </c>
      <c r="K380" s="58">
        <v>574</v>
      </c>
      <c r="L380" s="58">
        <f t="shared" si="77"/>
        <v>22386</v>
      </c>
      <c r="M380" s="58">
        <f t="shared" si="79"/>
        <v>11129</v>
      </c>
      <c r="N380" s="59">
        <f t="shared" si="78"/>
        <v>434031</v>
      </c>
      <c r="O380" s="60">
        <v>39</v>
      </c>
      <c r="P380" s="61">
        <f>O380</f>
        <v>39</v>
      </c>
      <c r="Q380" s="58" t="e">
        <f>TRUNC(#REF!*P380,0)</f>
        <v>#REF!</v>
      </c>
      <c r="R380" s="143"/>
    </row>
    <row r="381" spans="1:18" s="86" customFormat="1" ht="20.100000000000001" hidden="1" customHeight="1">
      <c r="A381" s="123">
        <f t="shared" si="76"/>
        <v>110</v>
      </c>
      <c r="B381" s="122">
        <f t="shared" si="76"/>
        <v>110</v>
      </c>
      <c r="C381" s="19" t="s">
        <v>2218</v>
      </c>
      <c r="D381" s="29" t="s">
        <v>459</v>
      </c>
      <c r="E381" s="10" t="s">
        <v>3199</v>
      </c>
      <c r="F381" s="60">
        <v>7</v>
      </c>
      <c r="G381" s="58">
        <v>1152</v>
      </c>
      <c r="H381" s="58">
        <f t="shared" si="74"/>
        <v>8064</v>
      </c>
      <c r="I381" s="58">
        <v>10044</v>
      </c>
      <c r="J381" s="58">
        <f t="shared" si="75"/>
        <v>70308</v>
      </c>
      <c r="K381" s="58">
        <v>640</v>
      </c>
      <c r="L381" s="58">
        <f t="shared" si="77"/>
        <v>4480</v>
      </c>
      <c r="M381" s="58">
        <f t="shared" si="79"/>
        <v>11836</v>
      </c>
      <c r="N381" s="59">
        <f t="shared" si="78"/>
        <v>82852</v>
      </c>
      <c r="O381" s="60">
        <v>7</v>
      </c>
      <c r="P381" s="61">
        <f>O381</f>
        <v>7</v>
      </c>
      <c r="Q381" s="58" t="e">
        <f>TRUNC(#REF!*P381,0)</f>
        <v>#REF!</v>
      </c>
      <c r="R381" s="143"/>
    </row>
    <row r="382" spans="1:18" s="86" customFormat="1" ht="20.100000000000001" hidden="1" customHeight="1">
      <c r="A382" s="123">
        <f t="shared" si="76"/>
        <v>111</v>
      </c>
      <c r="B382" s="122">
        <f t="shared" si="76"/>
        <v>111</v>
      </c>
      <c r="C382" s="19" t="s">
        <v>457</v>
      </c>
      <c r="D382" s="29" t="s">
        <v>458</v>
      </c>
      <c r="E382" s="10" t="s">
        <v>3199</v>
      </c>
      <c r="F382" s="60">
        <v>27</v>
      </c>
      <c r="G382" s="58">
        <v>1526</v>
      </c>
      <c r="H382" s="58">
        <f t="shared" si="74"/>
        <v>41202</v>
      </c>
      <c r="I382" s="58">
        <v>8251</v>
      </c>
      <c r="J382" s="58">
        <f t="shared" si="75"/>
        <v>222777</v>
      </c>
      <c r="K382" s="58">
        <v>121</v>
      </c>
      <c r="L382" s="58">
        <f t="shared" si="77"/>
        <v>3267</v>
      </c>
      <c r="M382" s="58">
        <f t="shared" si="79"/>
        <v>9898</v>
      </c>
      <c r="N382" s="59">
        <f t="shared" si="78"/>
        <v>267246</v>
      </c>
      <c r="O382" s="60">
        <v>27</v>
      </c>
      <c r="P382" s="61">
        <f>O382</f>
        <v>27</v>
      </c>
      <c r="Q382" s="58" t="e">
        <f>TRUNC(#REF!*P382,0)</f>
        <v>#REF!</v>
      </c>
      <c r="R382" s="143"/>
    </row>
    <row r="383" spans="1:18" s="86" customFormat="1" ht="20.100000000000001" hidden="1" customHeight="1">
      <c r="A383" s="123">
        <f t="shared" si="76"/>
        <v>112</v>
      </c>
      <c r="B383" s="122">
        <f t="shared" si="76"/>
        <v>112</v>
      </c>
      <c r="C383" s="19" t="s">
        <v>460</v>
      </c>
      <c r="D383" s="29" t="s">
        <v>461</v>
      </c>
      <c r="E383" s="10" t="s">
        <v>3198</v>
      </c>
      <c r="F383" s="60">
        <v>46</v>
      </c>
      <c r="G383" s="58">
        <v>0</v>
      </c>
      <c r="H383" s="58">
        <f t="shared" si="74"/>
        <v>0</v>
      </c>
      <c r="I383" s="58">
        <v>944</v>
      </c>
      <c r="J383" s="58">
        <f t="shared" si="75"/>
        <v>43424</v>
      </c>
      <c r="K383" s="58">
        <v>0</v>
      </c>
      <c r="L383" s="58">
        <f t="shared" si="77"/>
        <v>0</v>
      </c>
      <c r="M383" s="58">
        <f t="shared" si="79"/>
        <v>944</v>
      </c>
      <c r="N383" s="59">
        <f t="shared" si="78"/>
        <v>43424</v>
      </c>
      <c r="O383" s="60">
        <v>46</v>
      </c>
      <c r="P383" s="61">
        <f>O383</f>
        <v>46</v>
      </c>
      <c r="Q383" s="58" t="e">
        <f>TRUNC(#REF!*P383,0)</f>
        <v>#REF!</v>
      </c>
      <c r="R383" s="143"/>
    </row>
    <row r="384" spans="1:18" s="86" customFormat="1" ht="20.100000000000001" hidden="1" customHeight="1">
      <c r="A384" s="123">
        <f t="shared" si="76"/>
        <v>113</v>
      </c>
      <c r="B384" s="122">
        <f t="shared" si="76"/>
        <v>113</v>
      </c>
      <c r="C384" s="19" t="s">
        <v>462</v>
      </c>
      <c r="D384" s="29" t="s">
        <v>0</v>
      </c>
      <c r="E384" s="10" t="s">
        <v>22</v>
      </c>
      <c r="F384" s="60">
        <v>0</v>
      </c>
      <c r="G384" s="58">
        <v>0</v>
      </c>
      <c r="H384" s="58">
        <f t="shared" si="74"/>
        <v>0</v>
      </c>
      <c r="I384" s="58">
        <v>0</v>
      </c>
      <c r="J384" s="58">
        <f t="shared" si="75"/>
        <v>0</v>
      </c>
      <c r="K384" s="58">
        <v>0</v>
      </c>
      <c r="L384" s="58">
        <f t="shared" si="77"/>
        <v>0</v>
      </c>
      <c r="M384" s="58">
        <f t="shared" si="79"/>
        <v>0</v>
      </c>
      <c r="N384" s="59">
        <f t="shared" si="78"/>
        <v>0</v>
      </c>
      <c r="O384" s="60">
        <v>0</v>
      </c>
      <c r="P384" s="61">
        <f>O384</f>
        <v>0</v>
      </c>
      <c r="Q384" s="58" t="e">
        <f>TRUNC(#REF!*P384,0)</f>
        <v>#REF!</v>
      </c>
      <c r="R384" s="143"/>
    </row>
    <row r="385" spans="1:18" s="86" customFormat="1" ht="20.100000000000001" hidden="1" customHeight="1">
      <c r="A385" s="123">
        <f t="shared" si="76"/>
        <v>114</v>
      </c>
      <c r="B385" s="122">
        <f t="shared" si="76"/>
        <v>114</v>
      </c>
      <c r="C385" s="19" t="s">
        <v>463</v>
      </c>
      <c r="D385" s="29" t="s">
        <v>464</v>
      </c>
      <c r="E385" s="10" t="s">
        <v>3207</v>
      </c>
      <c r="F385" s="60">
        <v>1482</v>
      </c>
      <c r="G385" s="58">
        <v>35232</v>
      </c>
      <c r="H385" s="58">
        <f t="shared" si="74"/>
        <v>52213824</v>
      </c>
      <c r="I385" s="58">
        <v>18664</v>
      </c>
      <c r="J385" s="58">
        <f t="shared" si="75"/>
        <v>27660048</v>
      </c>
      <c r="K385" s="58">
        <v>16679</v>
      </c>
      <c r="L385" s="58">
        <f t="shared" si="77"/>
        <v>24718278</v>
      </c>
      <c r="M385" s="58">
        <f t="shared" si="79"/>
        <v>70575</v>
      </c>
      <c r="N385" s="59">
        <f t="shared" si="78"/>
        <v>104592150</v>
      </c>
      <c r="O385" s="60">
        <v>1482</v>
      </c>
      <c r="P385" s="61">
        <f>O385</f>
        <v>1482</v>
      </c>
      <c r="Q385" s="58" t="e">
        <f>TRUNC(#REF!*P385,0)</f>
        <v>#REF!</v>
      </c>
      <c r="R385" s="143"/>
    </row>
    <row r="386" spans="1:18" s="86" customFormat="1" ht="20.100000000000001" hidden="1" customHeight="1">
      <c r="A386" s="123">
        <f t="shared" si="76"/>
        <v>115</v>
      </c>
      <c r="B386" s="122">
        <f t="shared" si="76"/>
        <v>115</v>
      </c>
      <c r="C386" s="19" t="s">
        <v>2219</v>
      </c>
      <c r="D386" s="29" t="s">
        <v>2220</v>
      </c>
      <c r="E386" s="10" t="s">
        <v>3199</v>
      </c>
      <c r="F386" s="60">
        <v>5</v>
      </c>
      <c r="G386" s="58">
        <v>1073</v>
      </c>
      <c r="H386" s="58">
        <f t="shared" si="74"/>
        <v>5365</v>
      </c>
      <c r="I386" s="58">
        <v>9759</v>
      </c>
      <c r="J386" s="58">
        <f t="shared" si="75"/>
        <v>48795</v>
      </c>
      <c r="K386" s="58">
        <v>402</v>
      </c>
      <c r="L386" s="58">
        <f t="shared" si="77"/>
        <v>2010</v>
      </c>
      <c r="M386" s="58">
        <f t="shared" si="79"/>
        <v>11234</v>
      </c>
      <c r="N386" s="59">
        <f t="shared" si="78"/>
        <v>56170</v>
      </c>
      <c r="O386" s="60">
        <v>5</v>
      </c>
      <c r="P386" s="61">
        <f>O386</f>
        <v>5</v>
      </c>
      <c r="Q386" s="58" t="e">
        <f>TRUNC(#REF!*P386,0)</f>
        <v>#REF!</v>
      </c>
      <c r="R386" s="143"/>
    </row>
    <row r="387" spans="1:18" s="86" customFormat="1" ht="20.100000000000001" hidden="1" customHeight="1">
      <c r="A387" s="123">
        <f t="shared" si="76"/>
        <v>116</v>
      </c>
      <c r="B387" s="122">
        <f t="shared" si="76"/>
        <v>116</v>
      </c>
      <c r="C387" s="19" t="s">
        <v>465</v>
      </c>
      <c r="D387" s="29" t="s">
        <v>466</v>
      </c>
      <c r="E387" s="10" t="s">
        <v>3199</v>
      </c>
      <c r="F387" s="60">
        <v>28</v>
      </c>
      <c r="G387" s="58">
        <v>1041</v>
      </c>
      <c r="H387" s="58">
        <f t="shared" si="74"/>
        <v>29148</v>
      </c>
      <c r="I387" s="58">
        <v>9154</v>
      </c>
      <c r="J387" s="58">
        <f t="shared" si="75"/>
        <v>256312</v>
      </c>
      <c r="K387" s="58">
        <v>339</v>
      </c>
      <c r="L387" s="58">
        <f t="shared" si="77"/>
        <v>9492</v>
      </c>
      <c r="M387" s="58">
        <f t="shared" si="79"/>
        <v>10534</v>
      </c>
      <c r="N387" s="59">
        <f t="shared" si="78"/>
        <v>294952</v>
      </c>
      <c r="O387" s="60">
        <v>28</v>
      </c>
      <c r="P387" s="61">
        <f>O387</f>
        <v>28</v>
      </c>
      <c r="Q387" s="58" t="e">
        <f>TRUNC(#REF!*P387,0)</f>
        <v>#REF!</v>
      </c>
      <c r="R387" s="143"/>
    </row>
    <row r="388" spans="1:18" s="86" customFormat="1" ht="20.100000000000001" hidden="1" customHeight="1">
      <c r="A388" s="123">
        <f t="shared" si="76"/>
        <v>117</v>
      </c>
      <c r="B388" s="122">
        <f t="shared" si="76"/>
        <v>117</v>
      </c>
      <c r="C388" s="19" t="s">
        <v>3014</v>
      </c>
      <c r="D388" s="29" t="s">
        <v>467</v>
      </c>
      <c r="E388" s="10" t="s">
        <v>3199</v>
      </c>
      <c r="F388" s="60">
        <v>15</v>
      </c>
      <c r="G388" s="58">
        <v>1526</v>
      </c>
      <c r="H388" s="58">
        <f t="shared" si="74"/>
        <v>22890</v>
      </c>
      <c r="I388" s="58">
        <v>8251</v>
      </c>
      <c r="J388" s="58">
        <f t="shared" si="75"/>
        <v>123765</v>
      </c>
      <c r="K388" s="58">
        <v>121</v>
      </c>
      <c r="L388" s="58">
        <f t="shared" si="77"/>
        <v>1815</v>
      </c>
      <c r="M388" s="58">
        <f t="shared" si="79"/>
        <v>9898</v>
      </c>
      <c r="N388" s="59">
        <f t="shared" si="78"/>
        <v>148470</v>
      </c>
      <c r="O388" s="60">
        <v>15</v>
      </c>
      <c r="P388" s="61">
        <f>O388</f>
        <v>15</v>
      </c>
      <c r="Q388" s="58" t="e">
        <f>TRUNC(#REF!*P388,0)</f>
        <v>#REF!</v>
      </c>
      <c r="R388" s="143"/>
    </row>
    <row r="389" spans="1:18" s="86" customFormat="1" ht="20.100000000000001" hidden="1" customHeight="1">
      <c r="A389" s="123">
        <f t="shared" si="76"/>
        <v>118</v>
      </c>
      <c r="B389" s="122">
        <f t="shared" si="76"/>
        <v>118</v>
      </c>
      <c r="C389" s="19" t="s">
        <v>468</v>
      </c>
      <c r="D389" s="29" t="s">
        <v>469</v>
      </c>
      <c r="E389" s="10" t="s">
        <v>3198</v>
      </c>
      <c r="F389" s="60">
        <v>33</v>
      </c>
      <c r="G389" s="58">
        <v>0</v>
      </c>
      <c r="H389" s="58">
        <f t="shared" si="74"/>
        <v>0</v>
      </c>
      <c r="I389" s="58">
        <v>944</v>
      </c>
      <c r="J389" s="58">
        <f t="shared" si="75"/>
        <v>31152</v>
      </c>
      <c r="K389" s="58">
        <v>0</v>
      </c>
      <c r="L389" s="58">
        <f t="shared" si="77"/>
        <v>0</v>
      </c>
      <c r="M389" s="58">
        <f t="shared" si="79"/>
        <v>944</v>
      </c>
      <c r="N389" s="59">
        <f t="shared" si="78"/>
        <v>31152</v>
      </c>
      <c r="O389" s="60">
        <v>33</v>
      </c>
      <c r="P389" s="61">
        <f>O389</f>
        <v>33</v>
      </c>
      <c r="Q389" s="58" t="e">
        <f>TRUNC(#REF!*P389,0)</f>
        <v>#REF!</v>
      </c>
      <c r="R389" s="143"/>
    </row>
    <row r="390" spans="1:18" s="86" customFormat="1" ht="20.100000000000001" hidden="1" customHeight="1">
      <c r="A390" s="123"/>
      <c r="C390" s="19" t="s">
        <v>3012</v>
      </c>
      <c r="D390" s="29" t="s">
        <v>0</v>
      </c>
      <c r="E390" s="10" t="s">
        <v>22</v>
      </c>
      <c r="F390" s="60">
        <v>0</v>
      </c>
      <c r="G390" s="58">
        <v>0</v>
      </c>
      <c r="H390" s="58">
        <f t="shared" si="74"/>
        <v>0</v>
      </c>
      <c r="I390" s="58">
        <v>0</v>
      </c>
      <c r="J390" s="58">
        <f t="shared" si="75"/>
        <v>0</v>
      </c>
      <c r="K390" s="58">
        <v>0</v>
      </c>
      <c r="L390" s="58">
        <f t="shared" si="77"/>
        <v>0</v>
      </c>
      <c r="M390" s="58">
        <f t="shared" ref="M390" si="80">G390+I390+K390</f>
        <v>0</v>
      </c>
      <c r="N390" s="59">
        <f t="shared" ref="N390" si="81">H390+J390+L390</f>
        <v>0</v>
      </c>
      <c r="O390" s="60">
        <v>0</v>
      </c>
      <c r="P390" s="61">
        <f>O390</f>
        <v>0</v>
      </c>
      <c r="Q390" s="58" t="e">
        <f>TRUNC(#REF!*P390,0)</f>
        <v>#REF!</v>
      </c>
      <c r="R390" s="143"/>
    </row>
    <row r="391" spans="1:18" s="86" customFormat="1" ht="20.100000000000001" hidden="1" customHeight="1">
      <c r="A391" s="123"/>
      <c r="C391" s="19" t="s">
        <v>3013</v>
      </c>
      <c r="D391" s="29" t="s">
        <v>3015</v>
      </c>
      <c r="E391" s="10" t="s">
        <v>3207</v>
      </c>
      <c r="F391" s="60">
        <v>120</v>
      </c>
      <c r="G391" s="58">
        <v>73672</v>
      </c>
      <c r="H391" s="58">
        <f t="shared" ref="H391" si="82">TRUNC(F391*G391,0)</f>
        <v>8840640</v>
      </c>
      <c r="I391" s="58">
        <v>37148</v>
      </c>
      <c r="J391" s="58">
        <f t="shared" ref="J391" si="83">TRUNC(F391*I391,0)</f>
        <v>4457760</v>
      </c>
      <c r="K391" s="58">
        <v>9786</v>
      </c>
      <c r="L391" s="58">
        <f t="shared" ref="L391" si="84">TRUNC(F391*K391,0)</f>
        <v>1174320</v>
      </c>
      <c r="M391" s="58">
        <f t="shared" ref="M391:N391" si="85">G391+I391+K391</f>
        <v>120606</v>
      </c>
      <c r="N391" s="59">
        <f t="shared" si="85"/>
        <v>14472720</v>
      </c>
      <c r="O391" s="60">
        <v>150</v>
      </c>
      <c r="P391" s="61">
        <v>3748</v>
      </c>
      <c r="Q391" s="58" t="e">
        <f>TRUNC(#REF!*P391,0)</f>
        <v>#REF!</v>
      </c>
      <c r="R391" s="143"/>
    </row>
    <row r="392" spans="1:18" s="86" customFormat="1" ht="20.100000000000001" hidden="1" customHeight="1">
      <c r="A392" s="123">
        <f>A389+1</f>
        <v>119</v>
      </c>
      <c r="B392" s="122">
        <f>B389+1</f>
        <v>119</v>
      </c>
      <c r="C392" s="19" t="s">
        <v>470</v>
      </c>
      <c r="D392" s="29" t="s">
        <v>0</v>
      </c>
      <c r="E392" s="10" t="s">
        <v>22</v>
      </c>
      <c r="F392" s="60">
        <v>0</v>
      </c>
      <c r="G392" s="58">
        <v>0</v>
      </c>
      <c r="H392" s="58">
        <f t="shared" si="74"/>
        <v>0</v>
      </c>
      <c r="I392" s="58">
        <v>0</v>
      </c>
      <c r="J392" s="58">
        <f t="shared" si="75"/>
        <v>0</v>
      </c>
      <c r="K392" s="58">
        <v>0</v>
      </c>
      <c r="L392" s="58">
        <f t="shared" si="77"/>
        <v>0</v>
      </c>
      <c r="M392" s="58">
        <f t="shared" si="79"/>
        <v>0</v>
      </c>
      <c r="N392" s="59">
        <f t="shared" si="78"/>
        <v>0</v>
      </c>
      <c r="O392" s="60">
        <v>0</v>
      </c>
      <c r="P392" s="61">
        <f>O392</f>
        <v>0</v>
      </c>
      <c r="Q392" s="58" t="e">
        <f>TRUNC(#REF!*P392,0)</f>
        <v>#REF!</v>
      </c>
      <c r="R392" s="143"/>
    </row>
    <row r="393" spans="1:18" s="86" customFormat="1" ht="20.100000000000001" hidden="1" customHeight="1">
      <c r="A393" s="123">
        <f>A392+1</f>
        <v>120</v>
      </c>
      <c r="B393" s="122">
        <f>B392+1</f>
        <v>120</v>
      </c>
      <c r="C393" s="19" t="s">
        <v>471</v>
      </c>
      <c r="D393" s="29" t="s">
        <v>472</v>
      </c>
      <c r="E393" s="10" t="s">
        <v>22</v>
      </c>
      <c r="F393" s="60">
        <v>0</v>
      </c>
      <c r="G393" s="58">
        <v>0</v>
      </c>
      <c r="H393" s="58">
        <f t="shared" si="74"/>
        <v>0</v>
      </c>
      <c r="I393" s="58">
        <v>0</v>
      </c>
      <c r="J393" s="58">
        <f t="shared" si="75"/>
        <v>0</v>
      </c>
      <c r="K393" s="58">
        <v>0</v>
      </c>
      <c r="L393" s="58">
        <f t="shared" si="77"/>
        <v>0</v>
      </c>
      <c r="M393" s="58">
        <f t="shared" si="79"/>
        <v>0</v>
      </c>
      <c r="N393" s="59">
        <f t="shared" si="78"/>
        <v>0</v>
      </c>
      <c r="O393" s="60">
        <v>0</v>
      </c>
      <c r="P393" s="61">
        <f>O393</f>
        <v>0</v>
      </c>
      <c r="Q393" s="58" t="e">
        <f>TRUNC(#REF!*P393,0)</f>
        <v>#REF!</v>
      </c>
      <c r="R393" s="143"/>
    </row>
    <row r="394" spans="1:18" s="86" customFormat="1" ht="20.100000000000001" hidden="1" customHeight="1">
      <c r="A394" s="123">
        <f t="shared" ref="A394:B457" si="86">A393+1</f>
        <v>121</v>
      </c>
      <c r="B394" s="122">
        <f t="shared" si="86"/>
        <v>121</v>
      </c>
      <c r="C394" s="19" t="s">
        <v>473</v>
      </c>
      <c r="D394" s="29" t="s">
        <v>0</v>
      </c>
      <c r="E394" s="10" t="s">
        <v>22</v>
      </c>
      <c r="F394" s="60">
        <v>0</v>
      </c>
      <c r="G394" s="58">
        <v>0</v>
      </c>
      <c r="H394" s="58">
        <f t="shared" si="74"/>
        <v>0</v>
      </c>
      <c r="I394" s="58">
        <v>0</v>
      </c>
      <c r="J394" s="58">
        <f t="shared" si="75"/>
        <v>0</v>
      </c>
      <c r="K394" s="58">
        <v>0</v>
      </c>
      <c r="L394" s="58">
        <f t="shared" si="77"/>
        <v>0</v>
      </c>
      <c r="M394" s="58">
        <f t="shared" si="79"/>
        <v>0</v>
      </c>
      <c r="N394" s="59">
        <f t="shared" si="78"/>
        <v>0</v>
      </c>
      <c r="O394" s="60">
        <v>0</v>
      </c>
      <c r="P394" s="61">
        <f>O394</f>
        <v>0</v>
      </c>
      <c r="Q394" s="58" t="e">
        <f>TRUNC(#REF!*P394,0)</f>
        <v>#REF!</v>
      </c>
      <c r="R394" s="143"/>
    </row>
    <row r="395" spans="1:18" s="86" customFormat="1" ht="20.100000000000001" hidden="1" customHeight="1">
      <c r="A395" s="123">
        <f t="shared" si="86"/>
        <v>122</v>
      </c>
      <c r="B395" s="122">
        <f t="shared" si="86"/>
        <v>122</v>
      </c>
      <c r="C395" s="19" t="s">
        <v>474</v>
      </c>
      <c r="D395" s="29" t="s">
        <v>402</v>
      </c>
      <c r="E395" s="10" t="s">
        <v>3188</v>
      </c>
      <c r="F395" s="60">
        <v>113</v>
      </c>
      <c r="G395" s="58">
        <v>0</v>
      </c>
      <c r="H395" s="58">
        <f t="shared" si="74"/>
        <v>0</v>
      </c>
      <c r="I395" s="58">
        <v>30536</v>
      </c>
      <c r="J395" s="58">
        <f t="shared" si="75"/>
        <v>3450568</v>
      </c>
      <c r="K395" s="58">
        <v>0</v>
      </c>
      <c r="L395" s="58">
        <f t="shared" si="77"/>
        <v>0</v>
      </c>
      <c r="M395" s="58">
        <f t="shared" si="79"/>
        <v>30536</v>
      </c>
      <c r="N395" s="59">
        <f t="shared" si="78"/>
        <v>3450568</v>
      </c>
      <c r="O395" s="60">
        <v>115.66</v>
      </c>
      <c r="P395" s="61">
        <f>O395</f>
        <v>115.66</v>
      </c>
      <c r="Q395" s="58" t="e">
        <f>TRUNC(#REF!*P395,0)</f>
        <v>#REF!</v>
      </c>
      <c r="R395" s="143"/>
    </row>
    <row r="396" spans="1:18" s="86" customFormat="1" ht="20.100000000000001" hidden="1" customHeight="1">
      <c r="A396" s="123">
        <f t="shared" si="86"/>
        <v>123</v>
      </c>
      <c r="B396" s="122">
        <f t="shared" si="86"/>
        <v>123</v>
      </c>
      <c r="C396" s="19" t="s">
        <v>475</v>
      </c>
      <c r="D396" s="29" t="s">
        <v>0</v>
      </c>
      <c r="E396" s="10" t="s">
        <v>22</v>
      </c>
      <c r="F396" s="60">
        <v>0</v>
      </c>
      <c r="G396" s="58">
        <v>0</v>
      </c>
      <c r="H396" s="58">
        <f t="shared" si="74"/>
        <v>0</v>
      </c>
      <c r="I396" s="58">
        <v>0</v>
      </c>
      <c r="J396" s="58">
        <f t="shared" si="75"/>
        <v>0</v>
      </c>
      <c r="K396" s="58">
        <v>0</v>
      </c>
      <c r="L396" s="58">
        <f t="shared" si="77"/>
        <v>0</v>
      </c>
      <c r="M396" s="58">
        <f t="shared" si="79"/>
        <v>0</v>
      </c>
      <c r="N396" s="59">
        <f t="shared" si="78"/>
        <v>0</v>
      </c>
      <c r="O396" s="60">
        <v>0</v>
      </c>
      <c r="P396" s="61">
        <f>O396</f>
        <v>0</v>
      </c>
      <c r="Q396" s="58" t="e">
        <f>TRUNC(#REF!*P396,0)</f>
        <v>#REF!</v>
      </c>
      <c r="R396" s="143"/>
    </row>
    <row r="397" spans="1:18" s="86" customFormat="1" ht="20.100000000000001" hidden="1" customHeight="1">
      <c r="A397" s="123">
        <f t="shared" si="86"/>
        <v>124</v>
      </c>
      <c r="B397" s="122">
        <f t="shared" si="86"/>
        <v>124</v>
      </c>
      <c r="C397" s="19" t="s">
        <v>476</v>
      </c>
      <c r="D397" s="29" t="s">
        <v>404</v>
      </c>
      <c r="E397" s="10" t="s">
        <v>3189</v>
      </c>
      <c r="F397" s="60">
        <v>962</v>
      </c>
      <c r="G397" s="58">
        <v>2148</v>
      </c>
      <c r="H397" s="58">
        <f t="shared" si="74"/>
        <v>2066376</v>
      </c>
      <c r="I397" s="58">
        <v>9160</v>
      </c>
      <c r="J397" s="58">
        <f t="shared" si="75"/>
        <v>8811920</v>
      </c>
      <c r="K397" s="58">
        <v>0</v>
      </c>
      <c r="L397" s="58">
        <f t="shared" si="77"/>
        <v>0</v>
      </c>
      <c r="M397" s="58">
        <f t="shared" si="79"/>
        <v>11308</v>
      </c>
      <c r="N397" s="59">
        <f t="shared" si="78"/>
        <v>10878296</v>
      </c>
      <c r="O397" s="60">
        <v>984.48</v>
      </c>
      <c r="P397" s="61">
        <f>O397</f>
        <v>984.48</v>
      </c>
      <c r="Q397" s="58" t="e">
        <f>TRUNC(#REF!*P397,0)</f>
        <v>#REF!</v>
      </c>
      <c r="R397" s="143"/>
    </row>
    <row r="398" spans="1:18" s="86" customFormat="1" ht="20.100000000000001" hidden="1" customHeight="1">
      <c r="A398" s="123">
        <f t="shared" si="86"/>
        <v>125</v>
      </c>
      <c r="B398" s="122">
        <f t="shared" si="86"/>
        <v>125</v>
      </c>
      <c r="C398" s="19" t="s">
        <v>477</v>
      </c>
      <c r="D398" s="29" t="s">
        <v>0</v>
      </c>
      <c r="E398" s="10" t="s">
        <v>22</v>
      </c>
      <c r="F398" s="60">
        <v>0</v>
      </c>
      <c r="G398" s="58">
        <v>0</v>
      </c>
      <c r="H398" s="58">
        <f t="shared" si="74"/>
        <v>0</v>
      </c>
      <c r="I398" s="58">
        <v>0</v>
      </c>
      <c r="J398" s="58">
        <f t="shared" si="75"/>
        <v>0</v>
      </c>
      <c r="K398" s="58">
        <v>0</v>
      </c>
      <c r="L398" s="58">
        <f t="shared" si="77"/>
        <v>0</v>
      </c>
      <c r="M398" s="58">
        <f t="shared" si="79"/>
        <v>0</v>
      </c>
      <c r="N398" s="59">
        <f t="shared" si="78"/>
        <v>0</v>
      </c>
      <c r="O398" s="60">
        <v>0</v>
      </c>
      <c r="P398" s="61">
        <f>O398</f>
        <v>0</v>
      </c>
      <c r="Q398" s="58" t="e">
        <f>TRUNC(#REF!*P398,0)</f>
        <v>#REF!</v>
      </c>
      <c r="R398" s="143"/>
    </row>
    <row r="399" spans="1:18" s="86" customFormat="1" ht="20.100000000000001" hidden="1" customHeight="1">
      <c r="A399" s="123">
        <f t="shared" si="86"/>
        <v>126</v>
      </c>
      <c r="B399" s="122">
        <f t="shared" si="86"/>
        <v>126</v>
      </c>
      <c r="C399" s="19" t="s">
        <v>478</v>
      </c>
      <c r="D399" s="29" t="s">
        <v>479</v>
      </c>
      <c r="E399" s="11" t="s">
        <v>3191</v>
      </c>
      <c r="F399" s="87">
        <v>0.55800000000000005</v>
      </c>
      <c r="G399" s="58">
        <v>2451</v>
      </c>
      <c r="H399" s="58">
        <f t="shared" si="74"/>
        <v>1367</v>
      </c>
      <c r="I399" s="58">
        <v>242667</v>
      </c>
      <c r="J399" s="58">
        <f>TRUNC(F399*I399,0)-1</f>
        <v>135407</v>
      </c>
      <c r="K399" s="58">
        <v>0</v>
      </c>
      <c r="L399" s="58">
        <f t="shared" si="77"/>
        <v>0</v>
      </c>
      <c r="M399" s="58">
        <f t="shared" si="79"/>
        <v>245118</v>
      </c>
      <c r="N399" s="59">
        <f t="shared" si="78"/>
        <v>136774</v>
      </c>
      <c r="O399" s="60">
        <v>0.57000000000000006</v>
      </c>
      <c r="P399" s="61">
        <f>O399</f>
        <v>0.57000000000000006</v>
      </c>
      <c r="Q399" s="58" t="e">
        <f>TRUNC(#REF!*P399,0)</f>
        <v>#REF!</v>
      </c>
      <c r="R399" s="143"/>
    </row>
    <row r="400" spans="1:18" s="86" customFormat="1" ht="20.100000000000001" hidden="1" customHeight="1">
      <c r="A400" s="123">
        <f t="shared" si="86"/>
        <v>127</v>
      </c>
      <c r="B400" s="122">
        <f t="shared" si="86"/>
        <v>127</v>
      </c>
      <c r="C400" s="19" t="s">
        <v>480</v>
      </c>
      <c r="D400" s="29" t="s">
        <v>481</v>
      </c>
      <c r="E400" s="10" t="s">
        <v>3207</v>
      </c>
      <c r="F400" s="60">
        <v>251</v>
      </c>
      <c r="G400" s="58">
        <v>3</v>
      </c>
      <c r="H400" s="58">
        <f t="shared" ref="H400:H463" si="87">TRUNC(F400*G400,0)</f>
        <v>753</v>
      </c>
      <c r="I400" s="58">
        <v>81</v>
      </c>
      <c r="J400" s="58">
        <f t="shared" ref="J400:J463" si="88">TRUNC(F400*I400,0)</f>
        <v>20331</v>
      </c>
      <c r="K400" s="58">
        <v>0</v>
      </c>
      <c r="L400" s="58">
        <f t="shared" si="77"/>
        <v>0</v>
      </c>
      <c r="M400" s="58">
        <f t="shared" si="79"/>
        <v>84</v>
      </c>
      <c r="N400" s="59">
        <f t="shared" si="78"/>
        <v>21084</v>
      </c>
      <c r="O400" s="60">
        <v>256.5</v>
      </c>
      <c r="P400" s="61">
        <f>O400</f>
        <v>256.5</v>
      </c>
      <c r="Q400" s="58" t="e">
        <f>TRUNC(#REF!*P400,0)</f>
        <v>#REF!</v>
      </c>
      <c r="R400" s="143"/>
    </row>
    <row r="401" spans="1:18" s="86" customFormat="1" ht="20.100000000000001" hidden="1" customHeight="1">
      <c r="A401" s="123">
        <f t="shared" si="86"/>
        <v>128</v>
      </c>
      <c r="B401" s="122">
        <f t="shared" si="86"/>
        <v>128</v>
      </c>
      <c r="C401" s="19" t="s">
        <v>482</v>
      </c>
      <c r="D401" s="29" t="s">
        <v>481</v>
      </c>
      <c r="E401" s="10" t="s">
        <v>3198</v>
      </c>
      <c r="F401" s="60">
        <v>86</v>
      </c>
      <c r="G401" s="58">
        <v>0</v>
      </c>
      <c r="H401" s="58">
        <f t="shared" si="87"/>
        <v>0</v>
      </c>
      <c r="I401" s="58">
        <v>944</v>
      </c>
      <c r="J401" s="58">
        <f t="shared" si="88"/>
        <v>81184</v>
      </c>
      <c r="K401" s="58">
        <v>0</v>
      </c>
      <c r="L401" s="58">
        <f t="shared" si="77"/>
        <v>0</v>
      </c>
      <c r="M401" s="58">
        <f t="shared" si="79"/>
        <v>944</v>
      </c>
      <c r="N401" s="59">
        <f t="shared" si="78"/>
        <v>81184</v>
      </c>
      <c r="O401" s="60">
        <v>88</v>
      </c>
      <c r="P401" s="61">
        <f>O401</f>
        <v>88</v>
      </c>
      <c r="Q401" s="58" t="e">
        <f>TRUNC(#REF!*P401,0)</f>
        <v>#REF!</v>
      </c>
      <c r="R401" s="143"/>
    </row>
    <row r="402" spans="1:18" s="86" customFormat="1" ht="20.100000000000001" hidden="1" customHeight="1">
      <c r="A402" s="123">
        <f t="shared" si="86"/>
        <v>129</v>
      </c>
      <c r="B402" s="122">
        <f t="shared" si="86"/>
        <v>129</v>
      </c>
      <c r="C402" s="19" t="s">
        <v>483</v>
      </c>
      <c r="D402" s="29" t="s">
        <v>0</v>
      </c>
      <c r="E402" s="10" t="s">
        <v>22</v>
      </c>
      <c r="F402" s="60">
        <v>0</v>
      </c>
      <c r="G402" s="58">
        <v>0</v>
      </c>
      <c r="H402" s="58">
        <f t="shared" si="87"/>
        <v>0</v>
      </c>
      <c r="I402" s="58">
        <v>0</v>
      </c>
      <c r="J402" s="58">
        <f t="shared" si="88"/>
        <v>0</v>
      </c>
      <c r="K402" s="58">
        <v>0</v>
      </c>
      <c r="L402" s="58">
        <f t="shared" si="77"/>
        <v>0</v>
      </c>
      <c r="M402" s="58">
        <f t="shared" si="79"/>
        <v>0</v>
      </c>
      <c r="N402" s="59">
        <f t="shared" si="78"/>
        <v>0</v>
      </c>
      <c r="O402" s="60">
        <v>0</v>
      </c>
      <c r="P402" s="61">
        <f>O402</f>
        <v>0</v>
      </c>
      <c r="Q402" s="58" t="e">
        <f>TRUNC(#REF!*P402,0)</f>
        <v>#REF!</v>
      </c>
      <c r="R402" s="143"/>
    </row>
    <row r="403" spans="1:18" s="86" customFormat="1" ht="20.100000000000001" hidden="1" customHeight="1">
      <c r="A403" s="123">
        <f t="shared" si="86"/>
        <v>130</v>
      </c>
      <c r="B403" s="122">
        <f t="shared" si="86"/>
        <v>130</v>
      </c>
      <c r="C403" s="19" t="s">
        <v>484</v>
      </c>
      <c r="D403" s="29" t="s">
        <v>0</v>
      </c>
      <c r="E403" s="10" t="s">
        <v>22</v>
      </c>
      <c r="F403" s="60">
        <v>0</v>
      </c>
      <c r="G403" s="58">
        <v>0</v>
      </c>
      <c r="H403" s="58">
        <f t="shared" si="87"/>
        <v>0</v>
      </c>
      <c r="I403" s="58">
        <v>0</v>
      </c>
      <c r="J403" s="58">
        <f t="shared" si="88"/>
        <v>0</v>
      </c>
      <c r="K403" s="58">
        <v>0</v>
      </c>
      <c r="L403" s="58">
        <f t="shared" si="77"/>
        <v>0</v>
      </c>
      <c r="M403" s="58">
        <f t="shared" si="79"/>
        <v>0</v>
      </c>
      <c r="N403" s="59">
        <f t="shared" si="78"/>
        <v>0</v>
      </c>
      <c r="O403" s="60">
        <v>0</v>
      </c>
      <c r="P403" s="61">
        <f>O403</f>
        <v>0</v>
      </c>
      <c r="Q403" s="58" t="e">
        <f>TRUNC(#REF!*P403,0)</f>
        <v>#REF!</v>
      </c>
      <c r="R403" s="143"/>
    </row>
    <row r="404" spans="1:18" s="86" customFormat="1" ht="20.100000000000001" hidden="1" customHeight="1">
      <c r="A404" s="123">
        <f t="shared" si="86"/>
        <v>131</v>
      </c>
      <c r="B404" s="122">
        <f t="shared" si="86"/>
        <v>131</v>
      </c>
      <c r="C404" s="19" t="s">
        <v>485</v>
      </c>
      <c r="D404" s="29" t="s">
        <v>402</v>
      </c>
      <c r="E404" s="10" t="s">
        <v>3188</v>
      </c>
      <c r="F404" s="60">
        <v>34</v>
      </c>
      <c r="G404" s="58">
        <v>0</v>
      </c>
      <c r="H404" s="58">
        <f t="shared" si="87"/>
        <v>0</v>
      </c>
      <c r="I404" s="58">
        <v>30536</v>
      </c>
      <c r="J404" s="58">
        <f t="shared" si="88"/>
        <v>1038224</v>
      </c>
      <c r="K404" s="58">
        <v>0</v>
      </c>
      <c r="L404" s="58">
        <f t="shared" si="77"/>
        <v>0</v>
      </c>
      <c r="M404" s="58">
        <f t="shared" si="79"/>
        <v>30536</v>
      </c>
      <c r="N404" s="59">
        <f t="shared" si="78"/>
        <v>1038224</v>
      </c>
      <c r="O404" s="60">
        <v>34</v>
      </c>
      <c r="P404" s="61">
        <f>O404</f>
        <v>34</v>
      </c>
      <c r="Q404" s="58" t="e">
        <f>TRUNC(#REF!*P404,0)</f>
        <v>#REF!</v>
      </c>
      <c r="R404" s="143"/>
    </row>
    <row r="405" spans="1:18" s="86" customFormat="1" ht="20.100000000000001" hidden="1" customHeight="1">
      <c r="A405" s="123">
        <f t="shared" si="86"/>
        <v>132</v>
      </c>
      <c r="B405" s="122">
        <f t="shared" si="86"/>
        <v>132</v>
      </c>
      <c r="C405" s="19" t="s">
        <v>486</v>
      </c>
      <c r="D405" s="29" t="s">
        <v>402</v>
      </c>
      <c r="E405" s="10" t="s">
        <v>3188</v>
      </c>
      <c r="F405" s="60">
        <v>158</v>
      </c>
      <c r="G405" s="58">
        <v>558</v>
      </c>
      <c r="H405" s="58">
        <f t="shared" si="87"/>
        <v>88164</v>
      </c>
      <c r="I405" s="58">
        <v>19982</v>
      </c>
      <c r="J405" s="58">
        <f t="shared" si="88"/>
        <v>3157156</v>
      </c>
      <c r="K405" s="58">
        <v>60</v>
      </c>
      <c r="L405" s="58">
        <f t="shared" si="77"/>
        <v>9480</v>
      </c>
      <c r="M405" s="58">
        <f t="shared" si="79"/>
        <v>20600</v>
      </c>
      <c r="N405" s="59">
        <f t="shared" si="78"/>
        <v>3254800</v>
      </c>
      <c r="O405" s="60">
        <v>161</v>
      </c>
      <c r="P405" s="61">
        <f>O405</f>
        <v>161</v>
      </c>
      <c r="Q405" s="58" t="e">
        <f>TRUNC(#REF!*P405,0)</f>
        <v>#REF!</v>
      </c>
      <c r="R405" s="143"/>
    </row>
    <row r="406" spans="1:18" s="86" customFormat="1" ht="20.100000000000001" hidden="1" customHeight="1">
      <c r="A406" s="123">
        <f t="shared" si="86"/>
        <v>133</v>
      </c>
      <c r="B406" s="122">
        <f t="shared" si="86"/>
        <v>133</v>
      </c>
      <c r="C406" s="19" t="s">
        <v>487</v>
      </c>
      <c r="D406" s="29" t="s">
        <v>0</v>
      </c>
      <c r="E406" s="10" t="s">
        <v>22</v>
      </c>
      <c r="F406" s="60">
        <v>0</v>
      </c>
      <c r="G406" s="58">
        <v>0</v>
      </c>
      <c r="H406" s="58">
        <f t="shared" si="87"/>
        <v>0</v>
      </c>
      <c r="I406" s="58">
        <v>0</v>
      </c>
      <c r="J406" s="58">
        <f t="shared" si="88"/>
        <v>0</v>
      </c>
      <c r="K406" s="58">
        <v>0</v>
      </c>
      <c r="L406" s="58">
        <f t="shared" si="77"/>
        <v>0</v>
      </c>
      <c r="M406" s="58">
        <f t="shared" si="79"/>
        <v>0</v>
      </c>
      <c r="N406" s="59">
        <f t="shared" si="78"/>
        <v>0</v>
      </c>
      <c r="O406" s="60">
        <v>0</v>
      </c>
      <c r="P406" s="61">
        <f>O406</f>
        <v>0</v>
      </c>
      <c r="Q406" s="58" t="e">
        <f>TRUNC(#REF!*P406,0)</f>
        <v>#REF!</v>
      </c>
      <c r="R406" s="143"/>
    </row>
    <row r="407" spans="1:18" s="86" customFormat="1" ht="20.100000000000001" hidden="1" customHeight="1">
      <c r="A407" s="123">
        <f t="shared" si="86"/>
        <v>134</v>
      </c>
      <c r="B407" s="122">
        <f t="shared" si="86"/>
        <v>134</v>
      </c>
      <c r="C407" s="19" t="s">
        <v>488</v>
      </c>
      <c r="D407" s="29" t="s">
        <v>404</v>
      </c>
      <c r="E407" s="10" t="s">
        <v>3189</v>
      </c>
      <c r="F407" s="60">
        <v>2050</v>
      </c>
      <c r="G407" s="58">
        <v>2148</v>
      </c>
      <c r="H407" s="58">
        <f t="shared" si="87"/>
        <v>4403400</v>
      </c>
      <c r="I407" s="58">
        <v>9160</v>
      </c>
      <c r="J407" s="58">
        <f t="shared" si="88"/>
        <v>18778000</v>
      </c>
      <c r="K407" s="58">
        <v>0</v>
      </c>
      <c r="L407" s="58">
        <f t="shared" si="77"/>
        <v>0</v>
      </c>
      <c r="M407" s="58">
        <f t="shared" si="79"/>
        <v>11308</v>
      </c>
      <c r="N407" s="59">
        <f t="shared" si="78"/>
        <v>23181400</v>
      </c>
      <c r="O407" s="60">
        <v>2085</v>
      </c>
      <c r="P407" s="61">
        <f>O407</f>
        <v>2085</v>
      </c>
      <c r="Q407" s="58" t="e">
        <f>TRUNC(#REF!*P407,0)</f>
        <v>#REF!</v>
      </c>
      <c r="R407" s="143"/>
    </row>
    <row r="408" spans="1:18" s="86" customFormat="1" ht="20.100000000000001" hidden="1" customHeight="1">
      <c r="A408" s="123">
        <f t="shared" si="86"/>
        <v>135</v>
      </c>
      <c r="B408" s="122">
        <f t="shared" si="86"/>
        <v>135</v>
      </c>
      <c r="C408" s="19" t="s">
        <v>489</v>
      </c>
      <c r="D408" s="29" t="s">
        <v>0</v>
      </c>
      <c r="E408" s="10" t="s">
        <v>22</v>
      </c>
      <c r="F408" s="60">
        <v>0</v>
      </c>
      <c r="G408" s="58">
        <v>0</v>
      </c>
      <c r="H408" s="58">
        <f t="shared" si="87"/>
        <v>0</v>
      </c>
      <c r="I408" s="58">
        <v>0</v>
      </c>
      <c r="J408" s="58">
        <f t="shared" si="88"/>
        <v>0</v>
      </c>
      <c r="K408" s="58">
        <v>0</v>
      </c>
      <c r="L408" s="58">
        <f t="shared" si="77"/>
        <v>0</v>
      </c>
      <c r="M408" s="58">
        <f t="shared" si="79"/>
        <v>0</v>
      </c>
      <c r="N408" s="59">
        <f t="shared" si="78"/>
        <v>0</v>
      </c>
      <c r="O408" s="60">
        <v>0</v>
      </c>
      <c r="P408" s="61">
        <f>O408</f>
        <v>0</v>
      </c>
      <c r="Q408" s="58" t="e">
        <f>TRUNC(#REF!*P408,0)</f>
        <v>#REF!</v>
      </c>
      <c r="R408" s="143"/>
    </row>
    <row r="409" spans="1:18" s="86" customFormat="1" ht="20.100000000000001" hidden="1" customHeight="1">
      <c r="A409" s="123">
        <f t="shared" si="86"/>
        <v>136</v>
      </c>
      <c r="B409" s="122">
        <f t="shared" si="86"/>
        <v>136</v>
      </c>
      <c r="C409" s="19" t="s">
        <v>490</v>
      </c>
      <c r="D409" s="29" t="s">
        <v>479</v>
      </c>
      <c r="E409" s="10" t="s">
        <v>3191</v>
      </c>
      <c r="F409" s="87">
        <v>1.4510000000000001</v>
      </c>
      <c r="G409" s="58">
        <v>2451</v>
      </c>
      <c r="H409" s="58">
        <f t="shared" si="87"/>
        <v>3556</v>
      </c>
      <c r="I409" s="58">
        <v>242667</v>
      </c>
      <c r="J409" s="58">
        <f t="shared" si="88"/>
        <v>352109</v>
      </c>
      <c r="K409" s="58">
        <v>0</v>
      </c>
      <c r="L409" s="58">
        <f t="shared" si="77"/>
        <v>0</v>
      </c>
      <c r="M409" s="58">
        <f t="shared" si="79"/>
        <v>245118</v>
      </c>
      <c r="N409" s="59">
        <f t="shared" si="78"/>
        <v>355665</v>
      </c>
      <c r="O409" s="87">
        <v>1.4510000000000001</v>
      </c>
      <c r="P409" s="61">
        <f>O409</f>
        <v>1.4510000000000001</v>
      </c>
      <c r="Q409" s="58" t="e">
        <f>TRUNC(#REF!*P409,0)</f>
        <v>#REF!</v>
      </c>
      <c r="R409" s="143"/>
    </row>
    <row r="410" spans="1:18" s="86" customFormat="1" ht="20.100000000000001" hidden="1" customHeight="1">
      <c r="A410" s="123">
        <f t="shared" si="86"/>
        <v>137</v>
      </c>
      <c r="B410" s="122">
        <f t="shared" si="86"/>
        <v>137</v>
      </c>
      <c r="C410" s="19" t="s">
        <v>491</v>
      </c>
      <c r="D410" s="29" t="s">
        <v>61</v>
      </c>
      <c r="E410" s="10" t="s">
        <v>3191</v>
      </c>
      <c r="F410" s="87">
        <v>26.433</v>
      </c>
      <c r="G410" s="58">
        <v>5398</v>
      </c>
      <c r="H410" s="58">
        <f t="shared" si="87"/>
        <v>142685</v>
      </c>
      <c r="I410" s="58">
        <v>264504</v>
      </c>
      <c r="J410" s="58">
        <f t="shared" si="88"/>
        <v>6991634</v>
      </c>
      <c r="K410" s="58">
        <v>0</v>
      </c>
      <c r="L410" s="58">
        <f t="shared" si="77"/>
        <v>0</v>
      </c>
      <c r="M410" s="58">
        <f t="shared" si="79"/>
        <v>269902</v>
      </c>
      <c r="N410" s="59">
        <f t="shared" si="78"/>
        <v>7134319</v>
      </c>
      <c r="O410" s="87">
        <v>26.861000000000001</v>
      </c>
      <c r="P410" s="61">
        <f>O410</f>
        <v>26.861000000000001</v>
      </c>
      <c r="Q410" s="58" t="e">
        <f>TRUNC(#REF!*P410,0)</f>
        <v>#REF!</v>
      </c>
      <c r="R410" s="143"/>
    </row>
    <row r="411" spans="1:18" s="86" customFormat="1" ht="20.100000000000001" hidden="1" customHeight="1">
      <c r="A411" s="123">
        <f t="shared" si="86"/>
        <v>138</v>
      </c>
      <c r="B411" s="122">
        <f t="shared" si="86"/>
        <v>138</v>
      </c>
      <c r="C411" s="19" t="s">
        <v>492</v>
      </c>
      <c r="D411" s="29" t="s">
        <v>0</v>
      </c>
      <c r="E411" s="10" t="s">
        <v>22</v>
      </c>
      <c r="F411" s="60">
        <v>0</v>
      </c>
      <c r="G411" s="58">
        <v>0</v>
      </c>
      <c r="H411" s="58">
        <f t="shared" si="87"/>
        <v>0</v>
      </c>
      <c r="I411" s="58">
        <v>0</v>
      </c>
      <c r="J411" s="58">
        <f t="shared" si="88"/>
        <v>0</v>
      </c>
      <c r="K411" s="58">
        <v>0</v>
      </c>
      <c r="L411" s="58">
        <f t="shared" si="77"/>
        <v>0</v>
      </c>
      <c r="M411" s="58">
        <f t="shared" si="79"/>
        <v>0</v>
      </c>
      <c r="N411" s="59">
        <f t="shared" si="78"/>
        <v>0</v>
      </c>
      <c r="O411" s="60">
        <v>0</v>
      </c>
      <c r="P411" s="61">
        <f>O411</f>
        <v>0</v>
      </c>
      <c r="Q411" s="58" t="e">
        <f>TRUNC(#REF!*P411,0)</f>
        <v>#REF!</v>
      </c>
      <c r="R411" s="143"/>
    </row>
    <row r="412" spans="1:18" s="86" customFormat="1" ht="20.100000000000001" hidden="1" customHeight="1">
      <c r="A412" s="123">
        <f t="shared" si="86"/>
        <v>139</v>
      </c>
      <c r="B412" s="122">
        <f t="shared" si="86"/>
        <v>139</v>
      </c>
      <c r="C412" s="19" t="s">
        <v>493</v>
      </c>
      <c r="D412" s="29" t="s">
        <v>494</v>
      </c>
      <c r="E412" s="10" t="s">
        <v>3189</v>
      </c>
      <c r="F412" s="60">
        <v>402</v>
      </c>
      <c r="G412" s="58">
        <v>76</v>
      </c>
      <c r="H412" s="58">
        <f t="shared" si="87"/>
        <v>30552</v>
      </c>
      <c r="I412" s="58">
        <v>4</v>
      </c>
      <c r="J412" s="58">
        <f t="shared" si="88"/>
        <v>1608</v>
      </c>
      <c r="K412" s="58">
        <v>0</v>
      </c>
      <c r="L412" s="58">
        <f t="shared" si="77"/>
        <v>0</v>
      </c>
      <c r="M412" s="58">
        <f t="shared" si="79"/>
        <v>80</v>
      </c>
      <c r="N412" s="59">
        <f t="shared" si="78"/>
        <v>32160</v>
      </c>
      <c r="O412" s="60">
        <v>407</v>
      </c>
      <c r="P412" s="61">
        <f>O412</f>
        <v>407</v>
      </c>
      <c r="Q412" s="58" t="e">
        <f>TRUNC(#REF!*P412,0)</f>
        <v>#REF!</v>
      </c>
      <c r="R412" s="143"/>
    </row>
    <row r="413" spans="1:18" s="86" customFormat="1" ht="20.100000000000001" hidden="1" customHeight="1">
      <c r="A413" s="123">
        <f t="shared" si="86"/>
        <v>140</v>
      </c>
      <c r="B413" s="122">
        <f t="shared" si="86"/>
        <v>140</v>
      </c>
      <c r="C413" s="19" t="s">
        <v>495</v>
      </c>
      <c r="D413" s="29" t="s">
        <v>62</v>
      </c>
      <c r="E413" s="10" t="s">
        <v>3189</v>
      </c>
      <c r="F413" s="60">
        <v>2864</v>
      </c>
      <c r="G413" s="58">
        <v>212</v>
      </c>
      <c r="H413" s="58">
        <f t="shared" si="87"/>
        <v>607168</v>
      </c>
      <c r="I413" s="58">
        <v>11</v>
      </c>
      <c r="J413" s="58">
        <f t="shared" si="88"/>
        <v>31504</v>
      </c>
      <c r="K413" s="58">
        <v>0</v>
      </c>
      <c r="L413" s="58">
        <f t="shared" si="77"/>
        <v>0</v>
      </c>
      <c r="M413" s="58">
        <f t="shared" si="79"/>
        <v>223</v>
      </c>
      <c r="N413" s="59">
        <f t="shared" si="78"/>
        <v>638672</v>
      </c>
      <c r="O413" s="60">
        <v>2908</v>
      </c>
      <c r="P413" s="61">
        <f>O413</f>
        <v>2908</v>
      </c>
      <c r="Q413" s="58" t="e">
        <f>TRUNC(#REF!*P413,0)</f>
        <v>#REF!</v>
      </c>
      <c r="R413" s="143"/>
    </row>
    <row r="414" spans="1:18" s="86" customFormat="1" ht="20.100000000000001" hidden="1" customHeight="1">
      <c r="A414" s="123">
        <f t="shared" si="86"/>
        <v>141</v>
      </c>
      <c r="B414" s="122">
        <f t="shared" si="86"/>
        <v>141</v>
      </c>
      <c r="C414" s="19" t="s">
        <v>496</v>
      </c>
      <c r="D414" s="29" t="s">
        <v>481</v>
      </c>
      <c r="E414" s="10" t="s">
        <v>3207</v>
      </c>
      <c r="F414" s="60">
        <v>651</v>
      </c>
      <c r="G414" s="58">
        <v>3</v>
      </c>
      <c r="H414" s="58">
        <f t="shared" si="87"/>
        <v>1953</v>
      </c>
      <c r="I414" s="58">
        <v>81</v>
      </c>
      <c r="J414" s="58">
        <f t="shared" si="88"/>
        <v>52731</v>
      </c>
      <c r="K414" s="58">
        <v>0</v>
      </c>
      <c r="L414" s="58">
        <f t="shared" si="77"/>
        <v>0</v>
      </c>
      <c r="M414" s="58">
        <f t="shared" si="79"/>
        <v>84</v>
      </c>
      <c r="N414" s="59">
        <f t="shared" si="78"/>
        <v>54684</v>
      </c>
      <c r="O414" s="60">
        <v>659</v>
      </c>
      <c r="P414" s="61">
        <f>O414</f>
        <v>659</v>
      </c>
      <c r="Q414" s="58" t="e">
        <f>TRUNC(#REF!*P414,0)</f>
        <v>#REF!</v>
      </c>
      <c r="R414" s="143"/>
    </row>
    <row r="415" spans="1:18" s="86" customFormat="1" ht="20.100000000000001" hidden="1" customHeight="1">
      <c r="A415" s="123">
        <f t="shared" si="86"/>
        <v>142</v>
      </c>
      <c r="B415" s="122">
        <f t="shared" si="86"/>
        <v>142</v>
      </c>
      <c r="C415" s="19" t="s">
        <v>497</v>
      </c>
      <c r="D415" s="29" t="s">
        <v>481</v>
      </c>
      <c r="E415" s="10" t="s">
        <v>3198</v>
      </c>
      <c r="F415" s="60">
        <v>143</v>
      </c>
      <c r="G415" s="58">
        <v>0</v>
      </c>
      <c r="H415" s="58">
        <f t="shared" si="87"/>
        <v>0</v>
      </c>
      <c r="I415" s="58">
        <v>944</v>
      </c>
      <c r="J415" s="58">
        <f t="shared" si="88"/>
        <v>134992</v>
      </c>
      <c r="K415" s="58">
        <v>0</v>
      </c>
      <c r="L415" s="58">
        <f t="shared" si="77"/>
        <v>0</v>
      </c>
      <c r="M415" s="58">
        <f t="shared" si="79"/>
        <v>944</v>
      </c>
      <c r="N415" s="59">
        <f t="shared" si="78"/>
        <v>134992</v>
      </c>
      <c r="O415" s="60">
        <v>145</v>
      </c>
      <c r="P415" s="61">
        <f>O415</f>
        <v>145</v>
      </c>
      <c r="Q415" s="58" t="e">
        <f>TRUNC(#REF!*P415,0)</f>
        <v>#REF!</v>
      </c>
      <c r="R415" s="143"/>
    </row>
    <row r="416" spans="1:18" s="86" customFormat="1" ht="20.100000000000001" hidden="1" customHeight="1">
      <c r="A416" s="123">
        <f t="shared" si="86"/>
        <v>143</v>
      </c>
      <c r="B416" s="122">
        <f t="shared" si="86"/>
        <v>143</v>
      </c>
      <c r="C416" s="19" t="s">
        <v>498</v>
      </c>
      <c r="D416" s="29" t="s">
        <v>0</v>
      </c>
      <c r="E416" s="10" t="s">
        <v>22</v>
      </c>
      <c r="F416" s="60">
        <v>0</v>
      </c>
      <c r="G416" s="58">
        <v>0</v>
      </c>
      <c r="H416" s="58">
        <f t="shared" si="87"/>
        <v>0</v>
      </c>
      <c r="I416" s="58">
        <v>0</v>
      </c>
      <c r="J416" s="58">
        <f t="shared" si="88"/>
        <v>0</v>
      </c>
      <c r="K416" s="58">
        <v>0</v>
      </c>
      <c r="L416" s="58">
        <f t="shared" si="77"/>
        <v>0</v>
      </c>
      <c r="M416" s="58">
        <f t="shared" si="79"/>
        <v>0</v>
      </c>
      <c r="N416" s="59">
        <f t="shared" si="78"/>
        <v>0</v>
      </c>
      <c r="O416" s="60">
        <v>0</v>
      </c>
      <c r="P416" s="61">
        <f>O416</f>
        <v>0</v>
      </c>
      <c r="Q416" s="58" t="e">
        <f>TRUNC(#REF!*P416,0)</f>
        <v>#REF!</v>
      </c>
      <c r="R416" s="143"/>
    </row>
    <row r="417" spans="1:18" s="86" customFormat="1" ht="20.100000000000001" hidden="1" customHeight="1">
      <c r="A417" s="123">
        <f t="shared" si="86"/>
        <v>144</v>
      </c>
      <c r="B417" s="122">
        <f t="shared" si="86"/>
        <v>144</v>
      </c>
      <c r="C417" s="19" t="s">
        <v>499</v>
      </c>
      <c r="D417" s="29" t="s">
        <v>500</v>
      </c>
      <c r="E417" s="10" t="s">
        <v>3207</v>
      </c>
      <c r="F417" s="60">
        <v>23</v>
      </c>
      <c r="G417" s="58">
        <v>90063</v>
      </c>
      <c r="H417" s="58">
        <f t="shared" si="87"/>
        <v>2071449</v>
      </c>
      <c r="I417" s="58">
        <v>4502</v>
      </c>
      <c r="J417" s="58">
        <f t="shared" si="88"/>
        <v>103546</v>
      </c>
      <c r="K417" s="58">
        <v>0</v>
      </c>
      <c r="L417" s="58">
        <f t="shared" si="77"/>
        <v>0</v>
      </c>
      <c r="M417" s="58">
        <f t="shared" si="79"/>
        <v>94565</v>
      </c>
      <c r="N417" s="59">
        <f t="shared" si="78"/>
        <v>2174995</v>
      </c>
      <c r="O417" s="60">
        <v>23</v>
      </c>
      <c r="P417" s="61">
        <f>O417</f>
        <v>23</v>
      </c>
      <c r="Q417" s="58" t="e">
        <f>TRUNC(#REF!*P417,0)</f>
        <v>#REF!</v>
      </c>
      <c r="R417" s="143"/>
    </row>
    <row r="418" spans="1:18" s="86" customFormat="1" ht="20.100000000000001" hidden="1" customHeight="1">
      <c r="A418" s="123">
        <f t="shared" si="86"/>
        <v>145</v>
      </c>
      <c r="B418" s="122">
        <f t="shared" si="86"/>
        <v>145</v>
      </c>
      <c r="C418" s="19" t="s">
        <v>502</v>
      </c>
      <c r="D418" s="29" t="s">
        <v>0</v>
      </c>
      <c r="E418" s="10" t="s">
        <v>22</v>
      </c>
      <c r="F418" s="60">
        <v>0</v>
      </c>
      <c r="G418" s="58">
        <v>0</v>
      </c>
      <c r="H418" s="58">
        <f t="shared" si="87"/>
        <v>0</v>
      </c>
      <c r="I418" s="58">
        <v>0</v>
      </c>
      <c r="J418" s="58">
        <f t="shared" si="88"/>
        <v>0</v>
      </c>
      <c r="K418" s="58">
        <v>0</v>
      </c>
      <c r="L418" s="58">
        <f t="shared" si="77"/>
        <v>0</v>
      </c>
      <c r="M418" s="58">
        <f t="shared" si="79"/>
        <v>0</v>
      </c>
      <c r="N418" s="59">
        <f t="shared" si="78"/>
        <v>0</v>
      </c>
      <c r="O418" s="60">
        <v>0</v>
      </c>
      <c r="P418" s="61">
        <f>O418</f>
        <v>0</v>
      </c>
      <c r="Q418" s="58" t="e">
        <f>TRUNC(#REF!*P418,0)</f>
        <v>#REF!</v>
      </c>
      <c r="R418" s="143"/>
    </row>
    <row r="419" spans="1:18" s="86" customFormat="1" ht="20.100000000000001" hidden="1" customHeight="1">
      <c r="A419" s="123">
        <f t="shared" si="86"/>
        <v>146</v>
      </c>
      <c r="B419" s="122">
        <f t="shared" si="86"/>
        <v>146</v>
      </c>
      <c r="C419" s="19" t="s">
        <v>2221</v>
      </c>
      <c r="D419" s="29" t="s">
        <v>2222</v>
      </c>
      <c r="E419" s="10" t="s">
        <v>3199</v>
      </c>
      <c r="F419" s="60">
        <v>39</v>
      </c>
      <c r="G419" s="58">
        <v>20604</v>
      </c>
      <c r="H419" s="58">
        <f t="shared" si="87"/>
        <v>803556</v>
      </c>
      <c r="I419" s="58">
        <v>123294</v>
      </c>
      <c r="J419" s="58">
        <f t="shared" si="88"/>
        <v>4808466</v>
      </c>
      <c r="K419" s="58">
        <v>0</v>
      </c>
      <c r="L419" s="58">
        <f t="shared" si="77"/>
        <v>0</v>
      </c>
      <c r="M419" s="58">
        <f t="shared" si="79"/>
        <v>143898</v>
      </c>
      <c r="N419" s="59">
        <f t="shared" si="78"/>
        <v>5612022</v>
      </c>
      <c r="O419" s="60">
        <v>39</v>
      </c>
      <c r="P419" s="61">
        <f>O419</f>
        <v>39</v>
      </c>
      <c r="Q419" s="58" t="e">
        <f>TRUNC(#REF!*P419,0)</f>
        <v>#REF!</v>
      </c>
      <c r="R419" s="143"/>
    </row>
    <row r="420" spans="1:18" s="86" customFormat="1" ht="20.100000000000001" hidden="1" customHeight="1">
      <c r="A420" s="123">
        <f t="shared" si="86"/>
        <v>147</v>
      </c>
      <c r="B420" s="122">
        <f t="shared" si="86"/>
        <v>147</v>
      </c>
      <c r="C420" s="19" t="s">
        <v>503</v>
      </c>
      <c r="D420" s="29" t="s">
        <v>500</v>
      </c>
      <c r="E420" s="10" t="s">
        <v>3199</v>
      </c>
      <c r="F420" s="60">
        <v>43</v>
      </c>
      <c r="G420" s="58">
        <v>19884</v>
      </c>
      <c r="H420" s="58">
        <f t="shared" si="87"/>
        <v>855012</v>
      </c>
      <c r="I420" s="58">
        <v>119218</v>
      </c>
      <c r="J420" s="58">
        <f t="shared" si="88"/>
        <v>5126374</v>
      </c>
      <c r="K420" s="58">
        <v>0</v>
      </c>
      <c r="L420" s="58">
        <f t="shared" si="77"/>
        <v>0</v>
      </c>
      <c r="M420" s="58">
        <f t="shared" si="79"/>
        <v>139102</v>
      </c>
      <c r="N420" s="59">
        <f t="shared" si="78"/>
        <v>5981386</v>
      </c>
      <c r="O420" s="60">
        <v>43</v>
      </c>
      <c r="P420" s="61">
        <f>O420</f>
        <v>43</v>
      </c>
      <c r="Q420" s="58" t="e">
        <f>TRUNC(#REF!*P420,0)</f>
        <v>#REF!</v>
      </c>
      <c r="R420" s="143"/>
    </row>
    <row r="421" spans="1:18" s="86" customFormat="1" ht="20.100000000000001" hidden="1" customHeight="1">
      <c r="A421" s="123">
        <f t="shared" si="86"/>
        <v>148</v>
      </c>
      <c r="B421" s="122">
        <f t="shared" si="86"/>
        <v>148</v>
      </c>
      <c r="C421" s="19" t="s">
        <v>2223</v>
      </c>
      <c r="D421" s="29" t="s">
        <v>501</v>
      </c>
      <c r="E421" s="10" t="s">
        <v>3199</v>
      </c>
      <c r="F421" s="60">
        <v>2</v>
      </c>
      <c r="G421" s="58">
        <v>17222</v>
      </c>
      <c r="H421" s="58">
        <f t="shared" si="87"/>
        <v>34444</v>
      </c>
      <c r="I421" s="58">
        <v>104752</v>
      </c>
      <c r="J421" s="58">
        <f t="shared" si="88"/>
        <v>209504</v>
      </c>
      <c r="K421" s="58">
        <v>0</v>
      </c>
      <c r="L421" s="58">
        <f t="shared" si="77"/>
        <v>0</v>
      </c>
      <c r="M421" s="58">
        <f t="shared" si="79"/>
        <v>121974</v>
      </c>
      <c r="N421" s="59">
        <f t="shared" si="78"/>
        <v>243948</v>
      </c>
      <c r="O421" s="60">
        <v>2</v>
      </c>
      <c r="P421" s="61">
        <f>O421</f>
        <v>2</v>
      </c>
      <c r="Q421" s="58" t="e">
        <f>TRUNC(#REF!*P421,0)</f>
        <v>#REF!</v>
      </c>
      <c r="R421" s="143"/>
    </row>
    <row r="422" spans="1:18" s="86" customFormat="1" ht="20.100000000000001" hidden="1" customHeight="1">
      <c r="A422" s="123">
        <f t="shared" si="86"/>
        <v>149</v>
      </c>
      <c r="B422" s="122">
        <f t="shared" si="86"/>
        <v>149</v>
      </c>
      <c r="C422" s="19" t="s">
        <v>504</v>
      </c>
      <c r="D422" s="29" t="s">
        <v>0</v>
      </c>
      <c r="E422" s="10" t="s">
        <v>22</v>
      </c>
      <c r="F422" s="60">
        <v>0</v>
      </c>
      <c r="G422" s="58">
        <v>0</v>
      </c>
      <c r="H422" s="58">
        <f t="shared" si="87"/>
        <v>0</v>
      </c>
      <c r="I422" s="58">
        <v>0</v>
      </c>
      <c r="J422" s="58">
        <f t="shared" si="88"/>
        <v>0</v>
      </c>
      <c r="K422" s="58">
        <v>0</v>
      </c>
      <c r="L422" s="58">
        <f t="shared" si="77"/>
        <v>0</v>
      </c>
      <c r="M422" s="58">
        <f t="shared" si="79"/>
        <v>0</v>
      </c>
      <c r="N422" s="59">
        <f t="shared" si="78"/>
        <v>0</v>
      </c>
      <c r="O422" s="60">
        <v>0</v>
      </c>
      <c r="P422" s="61">
        <f>O422</f>
        <v>0</v>
      </c>
      <c r="Q422" s="58" t="e">
        <f>TRUNC(#REF!*P422,0)</f>
        <v>#REF!</v>
      </c>
      <c r="R422" s="143"/>
    </row>
    <row r="423" spans="1:18" s="86" customFormat="1" ht="20.100000000000001" hidden="1" customHeight="1">
      <c r="A423" s="123">
        <f t="shared" si="86"/>
        <v>150</v>
      </c>
      <c r="B423" s="122">
        <f t="shared" si="86"/>
        <v>150</v>
      </c>
      <c r="C423" s="19" t="s">
        <v>505</v>
      </c>
      <c r="D423" s="29" t="s">
        <v>506</v>
      </c>
      <c r="E423" s="10" t="s">
        <v>3199</v>
      </c>
      <c r="F423" s="60">
        <v>175</v>
      </c>
      <c r="G423" s="58">
        <v>16628</v>
      </c>
      <c r="H423" s="58">
        <f t="shared" si="87"/>
        <v>2909900</v>
      </c>
      <c r="I423" s="58">
        <v>115188</v>
      </c>
      <c r="J423" s="58">
        <f t="shared" si="88"/>
        <v>20157900</v>
      </c>
      <c r="K423" s="58">
        <v>0</v>
      </c>
      <c r="L423" s="58">
        <f t="shared" si="77"/>
        <v>0</v>
      </c>
      <c r="M423" s="58">
        <f t="shared" si="79"/>
        <v>131816</v>
      </c>
      <c r="N423" s="59">
        <f t="shared" si="78"/>
        <v>23067800</v>
      </c>
      <c r="O423" s="60">
        <v>175</v>
      </c>
      <c r="P423" s="61">
        <f>O423</f>
        <v>175</v>
      </c>
      <c r="Q423" s="58" t="e">
        <f>TRUNC(#REF!*P423,0)</f>
        <v>#REF!</v>
      </c>
      <c r="R423" s="143"/>
    </row>
    <row r="424" spans="1:18" s="86" customFormat="1" ht="20.100000000000001" hidden="1" customHeight="1">
      <c r="A424" s="123">
        <f t="shared" si="86"/>
        <v>151</v>
      </c>
      <c r="B424" s="122">
        <f t="shared" si="86"/>
        <v>151</v>
      </c>
      <c r="C424" s="19" t="s">
        <v>507</v>
      </c>
      <c r="D424" s="29" t="s">
        <v>508</v>
      </c>
      <c r="E424" s="10" t="s">
        <v>3199</v>
      </c>
      <c r="F424" s="60">
        <v>20</v>
      </c>
      <c r="G424" s="58">
        <v>15764</v>
      </c>
      <c r="H424" s="58">
        <f t="shared" si="87"/>
        <v>315280</v>
      </c>
      <c r="I424" s="58">
        <v>113634</v>
      </c>
      <c r="J424" s="58">
        <f t="shared" si="88"/>
        <v>2272680</v>
      </c>
      <c r="K424" s="58">
        <v>0</v>
      </c>
      <c r="L424" s="58">
        <f t="shared" si="77"/>
        <v>0</v>
      </c>
      <c r="M424" s="58">
        <f t="shared" si="79"/>
        <v>129398</v>
      </c>
      <c r="N424" s="59">
        <f t="shared" si="78"/>
        <v>2587960</v>
      </c>
      <c r="O424" s="60">
        <v>20</v>
      </c>
      <c r="P424" s="61">
        <f>O424</f>
        <v>20</v>
      </c>
      <c r="Q424" s="58" t="e">
        <f>TRUNC(#REF!*P424,0)</f>
        <v>#REF!</v>
      </c>
      <c r="R424" s="143"/>
    </row>
    <row r="425" spans="1:18" s="86" customFormat="1" ht="20.100000000000001" hidden="1" customHeight="1">
      <c r="A425" s="123">
        <f t="shared" si="86"/>
        <v>152</v>
      </c>
      <c r="B425" s="122">
        <f t="shared" si="86"/>
        <v>152</v>
      </c>
      <c r="C425" s="19" t="s">
        <v>509</v>
      </c>
      <c r="D425" s="29" t="s">
        <v>510</v>
      </c>
      <c r="E425" s="10" t="s">
        <v>3199</v>
      </c>
      <c r="F425" s="60">
        <v>1</v>
      </c>
      <c r="G425" s="58">
        <v>14820</v>
      </c>
      <c r="H425" s="58">
        <f t="shared" si="87"/>
        <v>14820</v>
      </c>
      <c r="I425" s="58">
        <v>108152</v>
      </c>
      <c r="J425" s="58">
        <f t="shared" si="88"/>
        <v>108152</v>
      </c>
      <c r="K425" s="58">
        <v>0</v>
      </c>
      <c r="L425" s="58">
        <f t="shared" si="77"/>
        <v>0</v>
      </c>
      <c r="M425" s="58">
        <f t="shared" si="79"/>
        <v>122972</v>
      </c>
      <c r="N425" s="59">
        <f t="shared" si="78"/>
        <v>122972</v>
      </c>
      <c r="O425" s="60">
        <v>1</v>
      </c>
      <c r="P425" s="61">
        <f>O425</f>
        <v>1</v>
      </c>
      <c r="Q425" s="58" t="e">
        <f>TRUNC(#REF!*P425,0)</f>
        <v>#REF!</v>
      </c>
      <c r="R425" s="143"/>
    </row>
    <row r="426" spans="1:18" s="86" customFormat="1" ht="20.100000000000001" hidden="1" customHeight="1">
      <c r="A426" s="123">
        <f t="shared" si="86"/>
        <v>153</v>
      </c>
      <c r="B426" s="122">
        <f t="shared" si="86"/>
        <v>153</v>
      </c>
      <c r="C426" s="19" t="s">
        <v>511</v>
      </c>
      <c r="D426" s="29" t="s">
        <v>512</v>
      </c>
      <c r="E426" s="10" t="s">
        <v>3199</v>
      </c>
      <c r="F426" s="60">
        <v>25</v>
      </c>
      <c r="G426" s="58">
        <v>17119</v>
      </c>
      <c r="H426" s="58">
        <f t="shared" si="87"/>
        <v>427975</v>
      </c>
      <c r="I426" s="58">
        <v>119191</v>
      </c>
      <c r="J426" s="58">
        <f t="shared" si="88"/>
        <v>2979775</v>
      </c>
      <c r="K426" s="58">
        <v>0</v>
      </c>
      <c r="L426" s="58">
        <f t="shared" ref="L426:L491" si="89">TRUNC(F426*K426,0)</f>
        <v>0</v>
      </c>
      <c r="M426" s="58">
        <f t="shared" si="79"/>
        <v>136310</v>
      </c>
      <c r="N426" s="59">
        <f t="shared" si="78"/>
        <v>3407750</v>
      </c>
      <c r="O426" s="60">
        <v>25</v>
      </c>
      <c r="P426" s="61">
        <f>O426</f>
        <v>25</v>
      </c>
      <c r="Q426" s="58" t="e">
        <f>TRUNC(#REF!*P426,0)</f>
        <v>#REF!</v>
      </c>
      <c r="R426" s="143"/>
    </row>
    <row r="427" spans="1:18" s="86" customFormat="1" ht="20.100000000000001" hidden="1" customHeight="1">
      <c r="A427" s="123">
        <f t="shared" si="86"/>
        <v>154</v>
      </c>
      <c r="B427" s="122">
        <f t="shared" si="86"/>
        <v>154</v>
      </c>
      <c r="C427" s="19" t="s">
        <v>513</v>
      </c>
      <c r="D427" s="29" t="s">
        <v>0</v>
      </c>
      <c r="E427" s="10" t="s">
        <v>22</v>
      </c>
      <c r="F427" s="60">
        <v>0</v>
      </c>
      <c r="G427" s="58">
        <v>0</v>
      </c>
      <c r="H427" s="58">
        <f t="shared" si="87"/>
        <v>0</v>
      </c>
      <c r="I427" s="58">
        <v>0</v>
      </c>
      <c r="J427" s="58">
        <f t="shared" si="88"/>
        <v>0</v>
      </c>
      <c r="K427" s="58">
        <v>0</v>
      </c>
      <c r="L427" s="58">
        <f t="shared" si="89"/>
        <v>0</v>
      </c>
      <c r="M427" s="58">
        <f t="shared" si="79"/>
        <v>0</v>
      </c>
      <c r="N427" s="59">
        <f t="shared" si="78"/>
        <v>0</v>
      </c>
      <c r="O427" s="60">
        <v>0</v>
      </c>
      <c r="P427" s="61">
        <f>O427</f>
        <v>0</v>
      </c>
      <c r="Q427" s="58" t="e">
        <f>TRUNC(#REF!*P427,0)</f>
        <v>#REF!</v>
      </c>
      <c r="R427" s="143"/>
    </row>
    <row r="428" spans="1:18" s="86" customFormat="1" ht="20.100000000000001" hidden="1" customHeight="1">
      <c r="A428" s="123">
        <f t="shared" si="86"/>
        <v>155</v>
      </c>
      <c r="B428" s="122">
        <f t="shared" si="86"/>
        <v>155</v>
      </c>
      <c r="C428" s="19" t="s">
        <v>514</v>
      </c>
      <c r="D428" s="29" t="s">
        <v>494</v>
      </c>
      <c r="E428" s="10" t="s">
        <v>3189</v>
      </c>
      <c r="F428" s="60">
        <v>78</v>
      </c>
      <c r="G428" s="58">
        <v>76</v>
      </c>
      <c r="H428" s="58">
        <f t="shared" si="87"/>
        <v>5928</v>
      </c>
      <c r="I428" s="58">
        <v>4</v>
      </c>
      <c r="J428" s="58">
        <f t="shared" si="88"/>
        <v>312</v>
      </c>
      <c r="K428" s="58">
        <v>0</v>
      </c>
      <c r="L428" s="58">
        <f t="shared" si="89"/>
        <v>0</v>
      </c>
      <c r="M428" s="58">
        <f t="shared" si="79"/>
        <v>80</v>
      </c>
      <c r="N428" s="59">
        <f t="shared" si="78"/>
        <v>6240</v>
      </c>
      <c r="O428" s="60">
        <v>78</v>
      </c>
      <c r="P428" s="61">
        <f>O428</f>
        <v>78</v>
      </c>
      <c r="Q428" s="58" t="e">
        <f>TRUNC(#REF!*P428,0)</f>
        <v>#REF!</v>
      </c>
      <c r="R428" s="143"/>
    </row>
    <row r="429" spans="1:18" s="86" customFormat="1" ht="20.100000000000001" hidden="1" customHeight="1">
      <c r="A429" s="123">
        <f t="shared" si="86"/>
        <v>156</v>
      </c>
      <c r="B429" s="122">
        <f t="shared" si="86"/>
        <v>156</v>
      </c>
      <c r="C429" s="19" t="s">
        <v>515</v>
      </c>
      <c r="D429" s="29" t="s">
        <v>62</v>
      </c>
      <c r="E429" s="10" t="s">
        <v>3189</v>
      </c>
      <c r="F429" s="60">
        <v>580</v>
      </c>
      <c r="G429" s="58">
        <v>212</v>
      </c>
      <c r="H429" s="58">
        <f t="shared" si="87"/>
        <v>122960</v>
      </c>
      <c r="I429" s="58">
        <v>11</v>
      </c>
      <c r="J429" s="58">
        <f t="shared" si="88"/>
        <v>6380</v>
      </c>
      <c r="K429" s="58">
        <v>0</v>
      </c>
      <c r="L429" s="58">
        <f t="shared" si="89"/>
        <v>0</v>
      </c>
      <c r="M429" s="58">
        <f t="shared" si="79"/>
        <v>223</v>
      </c>
      <c r="N429" s="59">
        <f t="shared" si="78"/>
        <v>129340</v>
      </c>
      <c r="O429" s="60">
        <v>580</v>
      </c>
      <c r="P429" s="61">
        <f>O429</f>
        <v>580</v>
      </c>
      <c r="Q429" s="58" t="e">
        <f>TRUNC(#REF!*P429,0)</f>
        <v>#REF!</v>
      </c>
      <c r="R429" s="143"/>
    </row>
    <row r="430" spans="1:18" s="86" customFormat="1" ht="20.100000000000001" hidden="1" customHeight="1">
      <c r="A430" s="123">
        <f t="shared" si="86"/>
        <v>157</v>
      </c>
      <c r="B430" s="122">
        <f t="shared" si="86"/>
        <v>157</v>
      </c>
      <c r="C430" s="19" t="s">
        <v>516</v>
      </c>
      <c r="D430" s="29" t="s">
        <v>481</v>
      </c>
      <c r="E430" s="10" t="s">
        <v>3198</v>
      </c>
      <c r="F430" s="60">
        <v>221</v>
      </c>
      <c r="G430" s="58">
        <v>0</v>
      </c>
      <c r="H430" s="58">
        <f t="shared" si="87"/>
        <v>0</v>
      </c>
      <c r="I430" s="58">
        <v>944</v>
      </c>
      <c r="J430" s="58">
        <f t="shared" si="88"/>
        <v>208624</v>
      </c>
      <c r="K430" s="58">
        <v>0</v>
      </c>
      <c r="L430" s="58">
        <f t="shared" si="89"/>
        <v>0</v>
      </c>
      <c r="M430" s="58">
        <f t="shared" si="79"/>
        <v>944</v>
      </c>
      <c r="N430" s="59">
        <f t="shared" si="78"/>
        <v>208624</v>
      </c>
      <c r="O430" s="60">
        <v>221</v>
      </c>
      <c r="P430" s="61">
        <f>O430</f>
        <v>221</v>
      </c>
      <c r="Q430" s="58" t="e">
        <f>TRUNC(#REF!*P430,0)</f>
        <v>#REF!</v>
      </c>
      <c r="R430" s="143"/>
    </row>
    <row r="431" spans="1:18" s="86" customFormat="1" ht="20.100000000000001" hidden="1" customHeight="1">
      <c r="A431" s="123">
        <f t="shared" si="86"/>
        <v>158</v>
      </c>
      <c r="B431" s="122">
        <f t="shared" si="86"/>
        <v>158</v>
      </c>
      <c r="C431" s="19" t="s">
        <v>517</v>
      </c>
      <c r="D431" s="29" t="s">
        <v>0</v>
      </c>
      <c r="E431" s="10" t="s">
        <v>22</v>
      </c>
      <c r="F431" s="60">
        <v>0</v>
      </c>
      <c r="G431" s="58">
        <v>0</v>
      </c>
      <c r="H431" s="58">
        <f t="shared" si="87"/>
        <v>0</v>
      </c>
      <c r="I431" s="58">
        <v>0</v>
      </c>
      <c r="J431" s="58">
        <f t="shared" si="88"/>
        <v>0</v>
      </c>
      <c r="K431" s="58">
        <v>0</v>
      </c>
      <c r="L431" s="58">
        <f t="shared" si="89"/>
        <v>0</v>
      </c>
      <c r="M431" s="58">
        <f t="shared" si="79"/>
        <v>0</v>
      </c>
      <c r="N431" s="59">
        <f t="shared" si="78"/>
        <v>0</v>
      </c>
      <c r="O431" s="60">
        <v>0</v>
      </c>
      <c r="P431" s="61">
        <f>O431</f>
        <v>0</v>
      </c>
      <c r="Q431" s="58" t="e">
        <f>TRUNC(#REF!*P431,0)</f>
        <v>#REF!</v>
      </c>
      <c r="R431" s="143"/>
    </row>
    <row r="432" spans="1:18" s="86" customFormat="1" ht="20.100000000000001" hidden="1" customHeight="1">
      <c r="A432" s="123">
        <f t="shared" si="86"/>
        <v>159</v>
      </c>
      <c r="B432" s="122">
        <f t="shared" si="86"/>
        <v>159</v>
      </c>
      <c r="C432" s="19" t="s">
        <v>2224</v>
      </c>
      <c r="D432" s="29" t="s">
        <v>2225</v>
      </c>
      <c r="E432" s="10" t="s">
        <v>3199</v>
      </c>
      <c r="F432" s="60">
        <v>24</v>
      </c>
      <c r="G432" s="58">
        <v>26754</v>
      </c>
      <c r="H432" s="58">
        <f t="shared" si="87"/>
        <v>642096</v>
      </c>
      <c r="I432" s="58">
        <v>197823</v>
      </c>
      <c r="J432" s="58">
        <f t="shared" si="88"/>
        <v>4747752</v>
      </c>
      <c r="K432" s="58">
        <v>0</v>
      </c>
      <c r="L432" s="58">
        <f t="shared" si="89"/>
        <v>0</v>
      </c>
      <c r="M432" s="58">
        <f t="shared" si="79"/>
        <v>224577</v>
      </c>
      <c r="N432" s="59">
        <f t="shared" si="78"/>
        <v>5389848</v>
      </c>
      <c r="O432" s="60">
        <v>24</v>
      </c>
      <c r="P432" s="61">
        <f>O432</f>
        <v>24</v>
      </c>
      <c r="Q432" s="58" t="e">
        <f>TRUNC(#REF!*P432,0)</f>
        <v>#REF!</v>
      </c>
      <c r="R432" s="143"/>
    </row>
    <row r="433" spans="1:18" s="86" customFormat="1" ht="20.100000000000001" hidden="1" customHeight="1">
      <c r="A433" s="123">
        <f t="shared" si="86"/>
        <v>160</v>
      </c>
      <c r="B433" s="122">
        <f t="shared" si="86"/>
        <v>160</v>
      </c>
      <c r="C433" s="19" t="s">
        <v>518</v>
      </c>
      <c r="D433" s="29" t="s">
        <v>519</v>
      </c>
      <c r="E433" s="10" t="s">
        <v>3199</v>
      </c>
      <c r="F433" s="60">
        <v>40</v>
      </c>
      <c r="G433" s="58">
        <v>12860</v>
      </c>
      <c r="H433" s="58">
        <f t="shared" si="87"/>
        <v>514400</v>
      </c>
      <c r="I433" s="58">
        <v>81144</v>
      </c>
      <c r="J433" s="58">
        <f t="shared" si="88"/>
        <v>3245760</v>
      </c>
      <c r="K433" s="58">
        <v>0</v>
      </c>
      <c r="L433" s="58">
        <f t="shared" si="89"/>
        <v>0</v>
      </c>
      <c r="M433" s="58">
        <f t="shared" si="79"/>
        <v>94004</v>
      </c>
      <c r="N433" s="59">
        <f t="shared" si="78"/>
        <v>3760160</v>
      </c>
      <c r="O433" s="60">
        <v>40</v>
      </c>
      <c r="P433" s="61">
        <f>O433</f>
        <v>40</v>
      </c>
      <c r="Q433" s="58" t="e">
        <f>TRUNC(#REF!*P433,0)</f>
        <v>#REF!</v>
      </c>
      <c r="R433" s="143"/>
    </row>
    <row r="434" spans="1:18" s="86" customFormat="1" ht="20.100000000000001" hidden="1" customHeight="1">
      <c r="A434" s="123">
        <f t="shared" si="86"/>
        <v>161</v>
      </c>
      <c r="B434" s="122">
        <f t="shared" si="86"/>
        <v>161</v>
      </c>
      <c r="C434" s="19" t="s">
        <v>520</v>
      </c>
      <c r="D434" s="29" t="s">
        <v>0</v>
      </c>
      <c r="E434" s="10" t="s">
        <v>22</v>
      </c>
      <c r="F434" s="60">
        <v>0</v>
      </c>
      <c r="G434" s="58">
        <v>0</v>
      </c>
      <c r="H434" s="58">
        <f t="shared" si="87"/>
        <v>0</v>
      </c>
      <c r="I434" s="58">
        <v>0</v>
      </c>
      <c r="J434" s="58">
        <f t="shared" si="88"/>
        <v>0</v>
      </c>
      <c r="K434" s="58">
        <v>0</v>
      </c>
      <c r="L434" s="58">
        <f t="shared" si="89"/>
        <v>0</v>
      </c>
      <c r="M434" s="58">
        <f t="shared" si="79"/>
        <v>0</v>
      </c>
      <c r="N434" s="59">
        <f t="shared" si="78"/>
        <v>0</v>
      </c>
      <c r="O434" s="60">
        <v>0</v>
      </c>
      <c r="P434" s="61">
        <f>O434</f>
        <v>0</v>
      </c>
      <c r="Q434" s="58" t="e">
        <f>TRUNC(#REF!*P434,0)</f>
        <v>#REF!</v>
      </c>
      <c r="R434" s="143"/>
    </row>
    <row r="435" spans="1:18" s="86" customFormat="1" ht="20.100000000000001" hidden="1" customHeight="1">
      <c r="A435" s="123">
        <f t="shared" si="86"/>
        <v>162</v>
      </c>
      <c r="B435" s="122">
        <f t="shared" si="86"/>
        <v>162</v>
      </c>
      <c r="C435" s="19" t="s">
        <v>521</v>
      </c>
      <c r="D435" s="29" t="s">
        <v>0</v>
      </c>
      <c r="E435" s="10" t="s">
        <v>22</v>
      </c>
      <c r="F435" s="60">
        <v>0</v>
      </c>
      <c r="G435" s="58">
        <v>0</v>
      </c>
      <c r="H435" s="58">
        <f t="shared" si="87"/>
        <v>0</v>
      </c>
      <c r="I435" s="58">
        <v>0</v>
      </c>
      <c r="J435" s="58">
        <f t="shared" si="88"/>
        <v>0</v>
      </c>
      <c r="K435" s="58">
        <v>0</v>
      </c>
      <c r="L435" s="58">
        <f t="shared" si="89"/>
        <v>0</v>
      </c>
      <c r="M435" s="58">
        <f t="shared" si="79"/>
        <v>0</v>
      </c>
      <c r="N435" s="59">
        <f t="shared" si="78"/>
        <v>0</v>
      </c>
      <c r="O435" s="60">
        <v>0</v>
      </c>
      <c r="P435" s="61">
        <f>O435</f>
        <v>0</v>
      </c>
      <c r="Q435" s="58" t="e">
        <f>TRUNC(#REF!*P435,0)</f>
        <v>#REF!</v>
      </c>
      <c r="R435" s="143"/>
    </row>
    <row r="436" spans="1:18" s="86" customFormat="1" ht="20.100000000000001" hidden="1" customHeight="1">
      <c r="A436" s="123">
        <f t="shared" si="86"/>
        <v>163</v>
      </c>
      <c r="B436" s="122">
        <f t="shared" si="86"/>
        <v>163</v>
      </c>
      <c r="C436" s="19" t="s">
        <v>522</v>
      </c>
      <c r="D436" s="29" t="s">
        <v>402</v>
      </c>
      <c r="E436" s="10" t="s">
        <v>3188</v>
      </c>
      <c r="F436" s="60">
        <v>32</v>
      </c>
      <c r="G436" s="58">
        <v>558</v>
      </c>
      <c r="H436" s="58">
        <f t="shared" si="87"/>
        <v>17856</v>
      </c>
      <c r="I436" s="58">
        <v>19982</v>
      </c>
      <c r="J436" s="58">
        <f t="shared" si="88"/>
        <v>639424</v>
      </c>
      <c r="K436" s="58">
        <v>60</v>
      </c>
      <c r="L436" s="58">
        <f t="shared" si="89"/>
        <v>1920</v>
      </c>
      <c r="M436" s="58">
        <f t="shared" si="79"/>
        <v>20600</v>
      </c>
      <c r="N436" s="59">
        <f t="shared" si="78"/>
        <v>659200</v>
      </c>
      <c r="O436" s="60">
        <v>35</v>
      </c>
      <c r="P436" s="61">
        <f>O436</f>
        <v>35</v>
      </c>
      <c r="Q436" s="58" t="e">
        <f>TRUNC(#REF!*P436,0)</f>
        <v>#REF!</v>
      </c>
      <c r="R436" s="143"/>
    </row>
    <row r="437" spans="1:18" s="86" customFormat="1" ht="20.100000000000001" hidden="1" customHeight="1">
      <c r="A437" s="123">
        <f t="shared" si="86"/>
        <v>164</v>
      </c>
      <c r="B437" s="122">
        <f t="shared" si="86"/>
        <v>164</v>
      </c>
      <c r="C437" s="19" t="s">
        <v>524</v>
      </c>
      <c r="D437" s="29" t="s">
        <v>0</v>
      </c>
      <c r="E437" s="10" t="s">
        <v>22</v>
      </c>
      <c r="F437" s="60">
        <v>0</v>
      </c>
      <c r="G437" s="58">
        <v>0</v>
      </c>
      <c r="H437" s="58">
        <f t="shared" si="87"/>
        <v>0</v>
      </c>
      <c r="I437" s="58">
        <v>0</v>
      </c>
      <c r="J437" s="58">
        <f t="shared" si="88"/>
        <v>0</v>
      </c>
      <c r="K437" s="58">
        <v>0</v>
      </c>
      <c r="L437" s="58">
        <f t="shared" si="89"/>
        <v>0</v>
      </c>
      <c r="M437" s="58">
        <f t="shared" si="79"/>
        <v>0</v>
      </c>
      <c r="N437" s="59">
        <f t="shared" si="78"/>
        <v>0</v>
      </c>
      <c r="O437" s="60">
        <v>0</v>
      </c>
      <c r="P437" s="61">
        <f>O437</f>
        <v>0</v>
      </c>
      <c r="Q437" s="58" t="e">
        <f>TRUNC(#REF!*P437,0)</f>
        <v>#REF!</v>
      </c>
      <c r="R437" s="143"/>
    </row>
    <row r="438" spans="1:18" s="86" customFormat="1" ht="20.100000000000001" hidden="1" customHeight="1">
      <c r="A438" s="123">
        <f t="shared" si="86"/>
        <v>165</v>
      </c>
      <c r="B438" s="122">
        <f t="shared" si="86"/>
        <v>165</v>
      </c>
      <c r="C438" s="19" t="s">
        <v>525</v>
      </c>
      <c r="D438" s="29" t="s">
        <v>526</v>
      </c>
      <c r="E438" s="10" t="s">
        <v>3189</v>
      </c>
      <c r="F438" s="60">
        <v>145</v>
      </c>
      <c r="G438" s="58">
        <v>2148</v>
      </c>
      <c r="H438" s="58">
        <f t="shared" si="87"/>
        <v>311460</v>
      </c>
      <c r="I438" s="58">
        <v>9160</v>
      </c>
      <c r="J438" s="58">
        <f t="shared" si="88"/>
        <v>1328200</v>
      </c>
      <c r="K438" s="58">
        <v>0</v>
      </c>
      <c r="L438" s="58">
        <f t="shared" si="89"/>
        <v>0</v>
      </c>
      <c r="M438" s="58">
        <f t="shared" si="79"/>
        <v>11308</v>
      </c>
      <c r="N438" s="59">
        <f t="shared" si="78"/>
        <v>1639660</v>
      </c>
      <c r="O438" s="60">
        <v>175</v>
      </c>
      <c r="P438" s="61">
        <f>O438</f>
        <v>175</v>
      </c>
      <c r="Q438" s="58" t="e">
        <f>TRUNC(#REF!*P438,0)</f>
        <v>#REF!</v>
      </c>
      <c r="R438" s="143"/>
    </row>
    <row r="439" spans="1:18" s="86" customFormat="1" ht="20.100000000000001" hidden="1" customHeight="1">
      <c r="A439" s="123">
        <f t="shared" si="86"/>
        <v>166</v>
      </c>
      <c r="B439" s="122">
        <f t="shared" si="86"/>
        <v>166</v>
      </c>
      <c r="C439" s="19" t="s">
        <v>527</v>
      </c>
      <c r="D439" s="29" t="s">
        <v>0</v>
      </c>
      <c r="E439" s="10" t="s">
        <v>22</v>
      </c>
      <c r="F439" s="60">
        <v>0</v>
      </c>
      <c r="G439" s="58">
        <v>0</v>
      </c>
      <c r="H439" s="58">
        <f t="shared" si="87"/>
        <v>0</v>
      </c>
      <c r="I439" s="58">
        <v>0</v>
      </c>
      <c r="J439" s="58">
        <f t="shared" si="88"/>
        <v>0</v>
      </c>
      <c r="K439" s="58">
        <v>0</v>
      </c>
      <c r="L439" s="58">
        <f t="shared" si="89"/>
        <v>0</v>
      </c>
      <c r="M439" s="58">
        <f t="shared" si="79"/>
        <v>0</v>
      </c>
      <c r="N439" s="59">
        <f t="shared" si="78"/>
        <v>0</v>
      </c>
      <c r="O439" s="60">
        <v>0</v>
      </c>
      <c r="P439" s="61">
        <f>O439</f>
        <v>0</v>
      </c>
      <c r="Q439" s="58" t="e">
        <f>TRUNC(#REF!*P439,0)</f>
        <v>#REF!</v>
      </c>
      <c r="R439" s="143"/>
    </row>
    <row r="440" spans="1:18" s="86" customFormat="1" ht="20.100000000000001" hidden="1" customHeight="1">
      <c r="A440" s="123">
        <f t="shared" si="86"/>
        <v>167</v>
      </c>
      <c r="B440" s="122">
        <f t="shared" si="86"/>
        <v>167</v>
      </c>
      <c r="C440" s="19" t="s">
        <v>529</v>
      </c>
      <c r="D440" s="29" t="s">
        <v>61</v>
      </c>
      <c r="E440" s="10" t="s">
        <v>3191</v>
      </c>
      <c r="F440" s="87">
        <v>4.6609999999999996</v>
      </c>
      <c r="G440" s="58">
        <v>5398</v>
      </c>
      <c r="H440" s="58">
        <f t="shared" si="87"/>
        <v>25160</v>
      </c>
      <c r="I440" s="58">
        <v>264504</v>
      </c>
      <c r="J440" s="58">
        <f t="shared" si="88"/>
        <v>1232853</v>
      </c>
      <c r="K440" s="58">
        <v>0</v>
      </c>
      <c r="L440" s="58">
        <f t="shared" si="89"/>
        <v>0</v>
      </c>
      <c r="M440" s="58">
        <f t="shared" si="79"/>
        <v>269902</v>
      </c>
      <c r="N440" s="59">
        <f t="shared" si="78"/>
        <v>1258013</v>
      </c>
      <c r="O440" s="87">
        <v>5.5987499999999999</v>
      </c>
      <c r="P440" s="61">
        <f>O440</f>
        <v>5.5987499999999999</v>
      </c>
      <c r="Q440" s="58" t="e">
        <f>TRUNC(#REF!*P440,0)</f>
        <v>#REF!</v>
      </c>
      <c r="R440" s="143"/>
    </row>
    <row r="441" spans="1:18" s="86" customFormat="1" ht="20.100000000000001" hidden="1" customHeight="1">
      <c r="A441" s="123">
        <f t="shared" si="86"/>
        <v>168</v>
      </c>
      <c r="B441" s="122">
        <f t="shared" si="86"/>
        <v>168</v>
      </c>
      <c r="C441" s="19" t="s">
        <v>530</v>
      </c>
      <c r="D441" s="29" t="s">
        <v>531</v>
      </c>
      <c r="E441" s="10" t="s">
        <v>3189</v>
      </c>
      <c r="F441" s="60">
        <v>74</v>
      </c>
      <c r="G441" s="58">
        <v>1021</v>
      </c>
      <c r="H441" s="58">
        <f t="shared" si="87"/>
        <v>75554</v>
      </c>
      <c r="I441" s="58">
        <v>6837</v>
      </c>
      <c r="J441" s="58">
        <f t="shared" si="88"/>
        <v>505938</v>
      </c>
      <c r="K441" s="58">
        <v>0</v>
      </c>
      <c r="L441" s="58">
        <f t="shared" si="89"/>
        <v>0</v>
      </c>
      <c r="M441" s="58">
        <f t="shared" si="79"/>
        <v>7858</v>
      </c>
      <c r="N441" s="59">
        <f t="shared" si="78"/>
        <v>581492</v>
      </c>
      <c r="O441" s="60">
        <v>97</v>
      </c>
      <c r="P441" s="61">
        <f>O441</f>
        <v>97</v>
      </c>
      <c r="Q441" s="58" t="e">
        <f>TRUNC(#REF!*P441,0)</f>
        <v>#REF!</v>
      </c>
      <c r="R441" s="143"/>
    </row>
    <row r="442" spans="1:18" s="86" customFormat="1" ht="20.100000000000001" hidden="1" customHeight="1">
      <c r="A442" s="123">
        <f t="shared" si="86"/>
        <v>169</v>
      </c>
      <c r="B442" s="122">
        <f t="shared" si="86"/>
        <v>169</v>
      </c>
      <c r="C442" s="19" t="s">
        <v>532</v>
      </c>
      <c r="D442" s="29" t="s">
        <v>481</v>
      </c>
      <c r="E442" s="10" t="s">
        <v>3199</v>
      </c>
      <c r="F442" s="60">
        <v>7</v>
      </c>
      <c r="G442" s="58">
        <v>0</v>
      </c>
      <c r="H442" s="58">
        <f t="shared" si="87"/>
        <v>0</v>
      </c>
      <c r="I442" s="58">
        <v>944</v>
      </c>
      <c r="J442" s="58">
        <f t="shared" si="88"/>
        <v>6608</v>
      </c>
      <c r="K442" s="58">
        <v>0</v>
      </c>
      <c r="L442" s="58">
        <f t="shared" si="89"/>
        <v>0</v>
      </c>
      <c r="M442" s="58">
        <f t="shared" si="79"/>
        <v>944</v>
      </c>
      <c r="N442" s="59">
        <f t="shared" si="78"/>
        <v>6608</v>
      </c>
      <c r="O442" s="60">
        <v>8</v>
      </c>
      <c r="P442" s="61">
        <f>O442</f>
        <v>8</v>
      </c>
      <c r="Q442" s="58" t="e">
        <f>TRUNC(#REF!*P442,0)</f>
        <v>#REF!</v>
      </c>
      <c r="R442" s="143"/>
    </row>
    <row r="443" spans="1:18" s="86" customFormat="1" ht="20.100000000000001" hidden="1" customHeight="1">
      <c r="A443" s="123">
        <f t="shared" si="86"/>
        <v>170</v>
      </c>
      <c r="B443" s="122">
        <f t="shared" si="86"/>
        <v>170</v>
      </c>
      <c r="C443" s="19" t="s">
        <v>533</v>
      </c>
      <c r="D443" s="29" t="s">
        <v>481</v>
      </c>
      <c r="E443" s="10" t="s">
        <v>3207</v>
      </c>
      <c r="F443" s="60">
        <v>51</v>
      </c>
      <c r="G443" s="58">
        <v>3</v>
      </c>
      <c r="H443" s="58">
        <f t="shared" si="87"/>
        <v>153</v>
      </c>
      <c r="I443" s="58">
        <v>81</v>
      </c>
      <c r="J443" s="58">
        <f t="shared" si="88"/>
        <v>4131</v>
      </c>
      <c r="K443" s="58">
        <v>0</v>
      </c>
      <c r="L443" s="58">
        <f t="shared" si="89"/>
        <v>0</v>
      </c>
      <c r="M443" s="58">
        <f t="shared" si="79"/>
        <v>84</v>
      </c>
      <c r="N443" s="59">
        <f t="shared" si="78"/>
        <v>4284</v>
      </c>
      <c r="O443" s="60">
        <v>58</v>
      </c>
      <c r="P443" s="61">
        <f>O443</f>
        <v>58</v>
      </c>
      <c r="Q443" s="58" t="e">
        <f>TRUNC(#REF!*P443,0)</f>
        <v>#REF!</v>
      </c>
      <c r="R443" s="143"/>
    </row>
    <row r="444" spans="1:18" s="86" customFormat="1" ht="20.100000000000001" hidden="1" customHeight="1">
      <c r="A444" s="123">
        <f t="shared" si="86"/>
        <v>171</v>
      </c>
      <c r="B444" s="122">
        <f t="shared" si="86"/>
        <v>171</v>
      </c>
      <c r="C444" s="19" t="s">
        <v>537</v>
      </c>
      <c r="D444" s="29" t="s">
        <v>0</v>
      </c>
      <c r="E444" s="10" t="s">
        <v>22</v>
      </c>
      <c r="F444" s="60">
        <v>0</v>
      </c>
      <c r="G444" s="58">
        <v>0</v>
      </c>
      <c r="H444" s="58">
        <f t="shared" si="87"/>
        <v>0</v>
      </c>
      <c r="I444" s="58">
        <v>0</v>
      </c>
      <c r="J444" s="58">
        <f t="shared" si="88"/>
        <v>0</v>
      </c>
      <c r="K444" s="58">
        <v>0</v>
      </c>
      <c r="L444" s="58">
        <f t="shared" si="89"/>
        <v>0</v>
      </c>
      <c r="M444" s="58">
        <f t="shared" si="79"/>
        <v>0</v>
      </c>
      <c r="N444" s="59">
        <f t="shared" si="78"/>
        <v>0</v>
      </c>
      <c r="O444" s="60">
        <v>0</v>
      </c>
      <c r="P444" s="61">
        <f>O444</f>
        <v>0</v>
      </c>
      <c r="Q444" s="58" t="e">
        <f>TRUNC(#REF!*P444,0)</f>
        <v>#REF!</v>
      </c>
      <c r="R444" s="143"/>
    </row>
    <row r="445" spans="1:18" s="86" customFormat="1" ht="20.100000000000001" hidden="1" customHeight="1">
      <c r="A445" s="123">
        <f t="shared" si="86"/>
        <v>172</v>
      </c>
      <c r="B445" s="122">
        <f t="shared" si="86"/>
        <v>172</v>
      </c>
      <c r="C445" s="19" t="s">
        <v>521</v>
      </c>
      <c r="D445" s="29" t="s">
        <v>0</v>
      </c>
      <c r="E445" s="10" t="s">
        <v>22</v>
      </c>
      <c r="F445" s="60">
        <v>0</v>
      </c>
      <c r="G445" s="58">
        <v>0</v>
      </c>
      <c r="H445" s="58">
        <f t="shared" si="87"/>
        <v>0</v>
      </c>
      <c r="I445" s="58">
        <v>0</v>
      </c>
      <c r="J445" s="58">
        <f t="shared" si="88"/>
        <v>0</v>
      </c>
      <c r="K445" s="58">
        <v>0</v>
      </c>
      <c r="L445" s="58">
        <f t="shared" si="89"/>
        <v>0</v>
      </c>
      <c r="M445" s="58">
        <f t="shared" si="79"/>
        <v>0</v>
      </c>
      <c r="N445" s="59">
        <f t="shared" si="78"/>
        <v>0</v>
      </c>
      <c r="O445" s="60">
        <v>0</v>
      </c>
      <c r="P445" s="61">
        <f>O445</f>
        <v>0</v>
      </c>
      <c r="Q445" s="58" t="e">
        <f>TRUNC(#REF!*P445,0)</f>
        <v>#REF!</v>
      </c>
      <c r="R445" s="143"/>
    </row>
    <row r="446" spans="1:18" s="86" customFormat="1" ht="20.100000000000001" hidden="1" customHeight="1">
      <c r="A446" s="123">
        <f t="shared" si="86"/>
        <v>173</v>
      </c>
      <c r="B446" s="122">
        <f t="shared" si="86"/>
        <v>173</v>
      </c>
      <c r="C446" s="19" t="s">
        <v>538</v>
      </c>
      <c r="D446" s="29" t="s">
        <v>523</v>
      </c>
      <c r="E446" s="10" t="s">
        <v>3188</v>
      </c>
      <c r="F446" s="60">
        <v>18652</v>
      </c>
      <c r="G446" s="58">
        <v>989</v>
      </c>
      <c r="H446" s="58">
        <f t="shared" si="87"/>
        <v>18446828</v>
      </c>
      <c r="I446" s="58">
        <v>6591</v>
      </c>
      <c r="J446" s="58">
        <f t="shared" si="88"/>
        <v>122935332</v>
      </c>
      <c r="K446" s="58">
        <v>1242</v>
      </c>
      <c r="L446" s="58">
        <f t="shared" si="89"/>
        <v>23165784</v>
      </c>
      <c r="M446" s="58">
        <f t="shared" si="79"/>
        <v>8822</v>
      </c>
      <c r="N446" s="59">
        <f t="shared" si="78"/>
        <v>164547944</v>
      </c>
      <c r="O446" s="60">
        <v>17927</v>
      </c>
      <c r="P446" s="61">
        <f>O446</f>
        <v>17927</v>
      </c>
      <c r="Q446" s="58" t="e">
        <f>TRUNC(#REF!*P446,0)</f>
        <v>#REF!</v>
      </c>
      <c r="R446" s="143"/>
    </row>
    <row r="447" spans="1:18" s="86" customFormat="1" ht="20.100000000000001" hidden="1" customHeight="1">
      <c r="A447" s="123">
        <f t="shared" si="86"/>
        <v>174</v>
      </c>
      <c r="B447" s="122">
        <f t="shared" si="86"/>
        <v>174</v>
      </c>
      <c r="C447" s="19" t="s">
        <v>539</v>
      </c>
      <c r="D447" s="29" t="s">
        <v>523</v>
      </c>
      <c r="E447" s="10" t="s">
        <v>3188</v>
      </c>
      <c r="F447" s="60">
        <v>935</v>
      </c>
      <c r="G447" s="58">
        <v>1252</v>
      </c>
      <c r="H447" s="58">
        <f t="shared" si="87"/>
        <v>1170620</v>
      </c>
      <c r="I447" s="58">
        <v>7027</v>
      </c>
      <c r="J447" s="58">
        <f t="shared" si="88"/>
        <v>6570245</v>
      </c>
      <c r="K447" s="58">
        <v>1154</v>
      </c>
      <c r="L447" s="58">
        <f t="shared" si="89"/>
        <v>1078990</v>
      </c>
      <c r="M447" s="58">
        <f t="shared" si="79"/>
        <v>9433</v>
      </c>
      <c r="N447" s="59">
        <f t="shared" si="78"/>
        <v>8819855</v>
      </c>
      <c r="O447" s="60">
        <v>1327</v>
      </c>
      <c r="P447" s="61">
        <f>O447</f>
        <v>1327</v>
      </c>
      <c r="Q447" s="58" t="e">
        <f>TRUNC(#REF!*P447,0)</f>
        <v>#REF!</v>
      </c>
      <c r="R447" s="143"/>
    </row>
    <row r="448" spans="1:18" s="86" customFormat="1" ht="20.100000000000001" hidden="1" customHeight="1">
      <c r="A448" s="123">
        <f t="shared" si="86"/>
        <v>175</v>
      </c>
      <c r="B448" s="122">
        <f t="shared" si="86"/>
        <v>175</v>
      </c>
      <c r="C448" s="19" t="s">
        <v>540</v>
      </c>
      <c r="D448" s="29" t="s">
        <v>0</v>
      </c>
      <c r="E448" s="10" t="s">
        <v>22</v>
      </c>
      <c r="F448" s="60">
        <v>0</v>
      </c>
      <c r="G448" s="58">
        <v>0</v>
      </c>
      <c r="H448" s="58">
        <f t="shared" si="87"/>
        <v>0</v>
      </c>
      <c r="I448" s="58">
        <v>0</v>
      </c>
      <c r="J448" s="58">
        <f t="shared" si="88"/>
        <v>0</v>
      </c>
      <c r="K448" s="58">
        <v>0</v>
      </c>
      <c r="L448" s="58">
        <f t="shared" si="89"/>
        <v>0</v>
      </c>
      <c r="M448" s="58">
        <f t="shared" si="79"/>
        <v>0</v>
      </c>
      <c r="N448" s="59">
        <f t="shared" si="78"/>
        <v>0</v>
      </c>
      <c r="O448" s="60">
        <v>0</v>
      </c>
      <c r="P448" s="61">
        <f>O448</f>
        <v>0</v>
      </c>
      <c r="Q448" s="58" t="e">
        <f>TRUNC(#REF!*P448,0)</f>
        <v>#REF!</v>
      </c>
      <c r="R448" s="143"/>
    </row>
    <row r="449" spans="1:18" s="86" customFormat="1" ht="20.100000000000001" hidden="1" customHeight="1">
      <c r="A449" s="123">
        <f t="shared" si="86"/>
        <v>176</v>
      </c>
      <c r="B449" s="122">
        <f t="shared" si="86"/>
        <v>176</v>
      </c>
      <c r="C449" s="19" t="s">
        <v>525</v>
      </c>
      <c r="D449" s="29" t="s">
        <v>526</v>
      </c>
      <c r="E449" s="10" t="s">
        <v>3189</v>
      </c>
      <c r="F449" s="60">
        <v>27849</v>
      </c>
      <c r="G449" s="58">
        <v>2148</v>
      </c>
      <c r="H449" s="58">
        <f t="shared" si="87"/>
        <v>59819652</v>
      </c>
      <c r="I449" s="58">
        <v>9160</v>
      </c>
      <c r="J449" s="58">
        <f t="shared" si="88"/>
        <v>255096840</v>
      </c>
      <c r="K449" s="58">
        <v>0</v>
      </c>
      <c r="L449" s="58">
        <f t="shared" si="89"/>
        <v>0</v>
      </c>
      <c r="M449" s="58">
        <f t="shared" si="79"/>
        <v>11308</v>
      </c>
      <c r="N449" s="59">
        <f t="shared" si="78"/>
        <v>314916492</v>
      </c>
      <c r="O449" s="60">
        <v>27006</v>
      </c>
      <c r="P449" s="61">
        <f>O449</f>
        <v>27006</v>
      </c>
      <c r="Q449" s="58" t="e">
        <f>TRUNC(#REF!*P449,0)</f>
        <v>#REF!</v>
      </c>
      <c r="R449" s="143"/>
    </row>
    <row r="450" spans="1:18" s="86" customFormat="1" ht="20.100000000000001" hidden="1" customHeight="1">
      <c r="A450" s="123">
        <f t="shared" si="86"/>
        <v>177</v>
      </c>
      <c r="B450" s="122">
        <f t="shared" si="86"/>
        <v>177</v>
      </c>
      <c r="C450" s="19" t="s">
        <v>2226</v>
      </c>
      <c r="D450" s="29" t="s">
        <v>526</v>
      </c>
      <c r="E450" s="10" t="s">
        <v>3189</v>
      </c>
      <c r="F450" s="60">
        <v>5101</v>
      </c>
      <c r="G450" s="58">
        <v>6930</v>
      </c>
      <c r="H450" s="58">
        <f t="shared" si="87"/>
        <v>35349930</v>
      </c>
      <c r="I450" s="58">
        <v>12320</v>
      </c>
      <c r="J450" s="58">
        <f t="shared" si="88"/>
        <v>62844320</v>
      </c>
      <c r="K450" s="58">
        <v>0</v>
      </c>
      <c r="L450" s="58">
        <f t="shared" si="89"/>
        <v>0</v>
      </c>
      <c r="M450" s="58">
        <f t="shared" si="79"/>
        <v>19250</v>
      </c>
      <c r="N450" s="59">
        <f t="shared" si="78"/>
        <v>98194250</v>
      </c>
      <c r="O450" s="60">
        <v>5101</v>
      </c>
      <c r="P450" s="61">
        <f>O450</f>
        <v>5101</v>
      </c>
      <c r="Q450" s="58" t="e">
        <f>TRUNC(#REF!*P450,0)</f>
        <v>#REF!</v>
      </c>
      <c r="R450" s="143"/>
    </row>
    <row r="451" spans="1:18" s="86" customFormat="1" ht="20.100000000000001" hidden="1" customHeight="1">
      <c r="A451" s="123">
        <f t="shared" si="86"/>
        <v>178</v>
      </c>
      <c r="B451" s="122">
        <f t="shared" si="86"/>
        <v>178</v>
      </c>
      <c r="C451" s="19" t="s">
        <v>527</v>
      </c>
      <c r="D451" s="29" t="s">
        <v>0</v>
      </c>
      <c r="E451" s="10" t="s">
        <v>22</v>
      </c>
      <c r="F451" s="60">
        <v>0</v>
      </c>
      <c r="G451" s="58">
        <v>0</v>
      </c>
      <c r="H451" s="58">
        <f t="shared" si="87"/>
        <v>0</v>
      </c>
      <c r="I451" s="58">
        <v>0</v>
      </c>
      <c r="J451" s="58">
        <f t="shared" si="88"/>
        <v>0</v>
      </c>
      <c r="K451" s="58">
        <v>0</v>
      </c>
      <c r="L451" s="58">
        <f t="shared" si="89"/>
        <v>0</v>
      </c>
      <c r="M451" s="58">
        <f t="shared" si="79"/>
        <v>0</v>
      </c>
      <c r="N451" s="59">
        <f t="shared" si="78"/>
        <v>0</v>
      </c>
      <c r="O451" s="60">
        <v>0</v>
      </c>
      <c r="P451" s="61">
        <f>O451</f>
        <v>0</v>
      </c>
      <c r="Q451" s="58" t="e">
        <f>TRUNC(#REF!*P451,0)</f>
        <v>#REF!</v>
      </c>
      <c r="R451" s="143"/>
    </row>
    <row r="452" spans="1:18" s="86" customFormat="1" ht="20.100000000000001" hidden="1" customHeight="1">
      <c r="A452" s="123">
        <f t="shared" si="86"/>
        <v>179</v>
      </c>
      <c r="B452" s="122">
        <f t="shared" si="86"/>
        <v>179</v>
      </c>
      <c r="C452" s="19" t="s">
        <v>529</v>
      </c>
      <c r="D452" s="29" t="s">
        <v>110</v>
      </c>
      <c r="E452" s="10" t="s">
        <v>3191</v>
      </c>
      <c r="F452" s="87">
        <v>1727.8710000000001</v>
      </c>
      <c r="G452" s="58">
        <v>6339</v>
      </c>
      <c r="H452" s="58">
        <f t="shared" si="87"/>
        <v>10952974</v>
      </c>
      <c r="I452" s="58">
        <v>310616</v>
      </c>
      <c r="J452" s="58">
        <f>TRUNC(F452*I452,0)-1</f>
        <v>536704377</v>
      </c>
      <c r="K452" s="58">
        <v>0</v>
      </c>
      <c r="L452" s="58">
        <f t="shared" si="89"/>
        <v>0</v>
      </c>
      <c r="M452" s="58">
        <f t="shared" si="79"/>
        <v>316955</v>
      </c>
      <c r="N452" s="59">
        <f t="shared" si="78"/>
        <v>547657351</v>
      </c>
      <c r="O452" s="87">
        <v>1689.797</v>
      </c>
      <c r="P452" s="61">
        <f>O452</f>
        <v>1689.797</v>
      </c>
      <c r="Q452" s="58" t="e">
        <f>TRUNC(#REF!*P452,0)</f>
        <v>#REF!</v>
      </c>
      <c r="R452" s="143"/>
    </row>
    <row r="453" spans="1:18" s="86" customFormat="1" ht="20.100000000000001" hidden="1" customHeight="1">
      <c r="A453" s="123">
        <f t="shared" si="86"/>
        <v>180</v>
      </c>
      <c r="B453" s="122">
        <f t="shared" si="86"/>
        <v>180</v>
      </c>
      <c r="C453" s="19" t="s">
        <v>541</v>
      </c>
      <c r="D453" s="29" t="s">
        <v>0</v>
      </c>
      <c r="E453" s="10" t="s">
        <v>22</v>
      </c>
      <c r="F453" s="60">
        <v>0</v>
      </c>
      <c r="G453" s="58">
        <v>0</v>
      </c>
      <c r="H453" s="58">
        <f t="shared" si="87"/>
        <v>0</v>
      </c>
      <c r="I453" s="58">
        <v>0</v>
      </c>
      <c r="J453" s="58">
        <f t="shared" si="88"/>
        <v>0</v>
      </c>
      <c r="K453" s="58">
        <v>0</v>
      </c>
      <c r="L453" s="58">
        <f t="shared" si="89"/>
        <v>0</v>
      </c>
      <c r="M453" s="58">
        <f t="shared" si="79"/>
        <v>0</v>
      </c>
      <c r="N453" s="59">
        <f t="shared" si="78"/>
        <v>0</v>
      </c>
      <c r="O453" s="60">
        <v>0</v>
      </c>
      <c r="P453" s="61">
        <f>O453</f>
        <v>0</v>
      </c>
      <c r="Q453" s="58" t="e">
        <f>TRUNC(#REF!*P453,0)</f>
        <v>#REF!</v>
      </c>
      <c r="R453" s="143"/>
    </row>
    <row r="454" spans="1:18" s="86" customFormat="1" ht="20.100000000000001" hidden="1" customHeight="1">
      <c r="A454" s="123">
        <f t="shared" si="86"/>
        <v>181</v>
      </c>
      <c r="B454" s="122">
        <f t="shared" si="86"/>
        <v>181</v>
      </c>
      <c r="C454" s="19" t="s">
        <v>542</v>
      </c>
      <c r="D454" s="29" t="s">
        <v>531</v>
      </c>
      <c r="E454" s="10" t="s">
        <v>3189</v>
      </c>
      <c r="F454" s="60">
        <v>18099</v>
      </c>
      <c r="G454" s="58">
        <v>1021</v>
      </c>
      <c r="H454" s="58">
        <f t="shared" si="87"/>
        <v>18479079</v>
      </c>
      <c r="I454" s="58">
        <v>6837</v>
      </c>
      <c r="J454" s="58">
        <f t="shared" si="88"/>
        <v>123742863</v>
      </c>
      <c r="K454" s="58">
        <v>0</v>
      </c>
      <c r="L454" s="58">
        <f t="shared" si="89"/>
        <v>0</v>
      </c>
      <c r="M454" s="58">
        <f t="shared" si="79"/>
        <v>7858</v>
      </c>
      <c r="N454" s="59">
        <f t="shared" si="78"/>
        <v>142221942</v>
      </c>
      <c r="O454" s="60">
        <v>17009</v>
      </c>
      <c r="P454" s="61">
        <f>O454</f>
        <v>17009</v>
      </c>
      <c r="Q454" s="58" t="e">
        <f>TRUNC(#REF!*P454,0)</f>
        <v>#REF!</v>
      </c>
      <c r="R454" s="143"/>
    </row>
    <row r="455" spans="1:18" s="86" customFormat="1" ht="20.100000000000001" hidden="1" customHeight="1">
      <c r="A455" s="123">
        <f t="shared" si="86"/>
        <v>182</v>
      </c>
      <c r="B455" s="122">
        <f t="shared" si="86"/>
        <v>182</v>
      </c>
      <c r="C455" s="19" t="s">
        <v>543</v>
      </c>
      <c r="D455" s="29" t="s">
        <v>0</v>
      </c>
      <c r="E455" s="10" t="s">
        <v>22</v>
      </c>
      <c r="F455" s="60">
        <v>0</v>
      </c>
      <c r="G455" s="58">
        <v>0</v>
      </c>
      <c r="H455" s="58">
        <f t="shared" si="87"/>
        <v>0</v>
      </c>
      <c r="I455" s="58">
        <v>0</v>
      </c>
      <c r="J455" s="58">
        <f t="shared" si="88"/>
        <v>0</v>
      </c>
      <c r="K455" s="58">
        <v>0</v>
      </c>
      <c r="L455" s="58">
        <f t="shared" si="89"/>
        <v>0</v>
      </c>
      <c r="M455" s="58">
        <f t="shared" si="79"/>
        <v>0</v>
      </c>
      <c r="N455" s="59">
        <f t="shared" si="78"/>
        <v>0</v>
      </c>
      <c r="O455" s="60">
        <v>0</v>
      </c>
      <c r="P455" s="61">
        <f>O455</f>
        <v>0</v>
      </c>
      <c r="Q455" s="58" t="e">
        <f>TRUNC(#REF!*P455,0)</f>
        <v>#REF!</v>
      </c>
      <c r="R455" s="143"/>
    </row>
    <row r="456" spans="1:18" s="86" customFormat="1" ht="20.100000000000001" hidden="1" customHeight="1">
      <c r="A456" s="123">
        <f t="shared" si="86"/>
        <v>183</v>
      </c>
      <c r="B456" s="122">
        <f t="shared" si="86"/>
        <v>183</v>
      </c>
      <c r="C456" s="19" t="s">
        <v>544</v>
      </c>
      <c r="D456" s="29" t="s">
        <v>545</v>
      </c>
      <c r="E456" s="10" t="s">
        <v>3215</v>
      </c>
      <c r="F456" s="60">
        <v>22779</v>
      </c>
      <c r="G456" s="58">
        <v>314</v>
      </c>
      <c r="H456" s="58">
        <f t="shared" si="87"/>
        <v>7152606</v>
      </c>
      <c r="I456" s="58">
        <v>5968</v>
      </c>
      <c r="J456" s="58">
        <f t="shared" si="88"/>
        <v>135945072</v>
      </c>
      <c r="K456" s="58">
        <v>0</v>
      </c>
      <c r="L456" s="58">
        <f t="shared" si="89"/>
        <v>0</v>
      </c>
      <c r="M456" s="58">
        <f t="shared" si="79"/>
        <v>6282</v>
      </c>
      <c r="N456" s="59">
        <f t="shared" si="78"/>
        <v>143097678</v>
      </c>
      <c r="O456" s="60">
        <v>21899</v>
      </c>
      <c r="P456" s="61">
        <f>O456</f>
        <v>21899</v>
      </c>
      <c r="Q456" s="58" t="e">
        <f>TRUNC(#REF!*P456,0)</f>
        <v>#REF!</v>
      </c>
      <c r="R456" s="143"/>
    </row>
    <row r="457" spans="1:18" s="86" customFormat="1" ht="20.100000000000001" hidden="1" customHeight="1">
      <c r="A457" s="123">
        <f t="shared" si="86"/>
        <v>184</v>
      </c>
      <c r="B457" s="122">
        <f t="shared" si="86"/>
        <v>184</v>
      </c>
      <c r="C457" s="19" t="s">
        <v>546</v>
      </c>
      <c r="D457" s="29" t="s">
        <v>547</v>
      </c>
      <c r="E457" s="10" t="s">
        <v>3189</v>
      </c>
      <c r="F457" s="60">
        <v>4087</v>
      </c>
      <c r="G457" s="58">
        <v>616</v>
      </c>
      <c r="H457" s="58">
        <f t="shared" si="87"/>
        <v>2517592</v>
      </c>
      <c r="I457" s="58">
        <v>2185</v>
      </c>
      <c r="J457" s="58">
        <f t="shared" si="88"/>
        <v>8930095</v>
      </c>
      <c r="K457" s="58">
        <v>0</v>
      </c>
      <c r="L457" s="58">
        <f t="shared" si="89"/>
        <v>0</v>
      </c>
      <c r="M457" s="58">
        <f t="shared" si="79"/>
        <v>2801</v>
      </c>
      <c r="N457" s="59">
        <f t="shared" si="78"/>
        <v>11447687</v>
      </c>
      <c r="O457" s="60">
        <v>4087</v>
      </c>
      <c r="P457" s="61">
        <f>O457</f>
        <v>4087</v>
      </c>
      <c r="Q457" s="58" t="e">
        <f>TRUNC(#REF!*P457,0)</f>
        <v>#REF!</v>
      </c>
      <c r="R457" s="143"/>
    </row>
    <row r="458" spans="1:18" s="86" customFormat="1" ht="20.100000000000001" hidden="1" customHeight="1">
      <c r="A458" s="123">
        <f t="shared" ref="A458:B479" si="90">A457+1</f>
        <v>185</v>
      </c>
      <c r="B458" s="122">
        <f t="shared" si="90"/>
        <v>185</v>
      </c>
      <c r="C458" s="19" t="s">
        <v>548</v>
      </c>
      <c r="D458" s="29" t="s">
        <v>0</v>
      </c>
      <c r="E458" s="10" t="s">
        <v>22</v>
      </c>
      <c r="F458" s="60">
        <v>0</v>
      </c>
      <c r="G458" s="58">
        <v>0</v>
      </c>
      <c r="H458" s="58">
        <f t="shared" si="87"/>
        <v>0</v>
      </c>
      <c r="I458" s="58">
        <v>0</v>
      </c>
      <c r="J458" s="58">
        <f t="shared" si="88"/>
        <v>0</v>
      </c>
      <c r="K458" s="58">
        <v>0</v>
      </c>
      <c r="L458" s="58">
        <f t="shared" si="89"/>
        <v>0</v>
      </c>
      <c r="M458" s="58">
        <f t="shared" si="79"/>
        <v>0</v>
      </c>
      <c r="N458" s="59">
        <f t="shared" si="78"/>
        <v>0</v>
      </c>
      <c r="O458" s="60">
        <v>0</v>
      </c>
      <c r="P458" s="61">
        <f>O458</f>
        <v>0</v>
      </c>
      <c r="Q458" s="58" t="e">
        <f>TRUNC(#REF!*P458,0)</f>
        <v>#REF!</v>
      </c>
      <c r="R458" s="143"/>
    </row>
    <row r="459" spans="1:18" s="86" customFormat="1" ht="20.100000000000001" hidden="1" customHeight="1">
      <c r="A459" s="123">
        <f t="shared" si="90"/>
        <v>186</v>
      </c>
      <c r="B459" s="122">
        <f t="shared" si="90"/>
        <v>186</v>
      </c>
      <c r="C459" s="19" t="s">
        <v>549</v>
      </c>
      <c r="D459" s="29" t="s">
        <v>117</v>
      </c>
      <c r="E459" s="10" t="s">
        <v>3189</v>
      </c>
      <c r="F459" s="60">
        <v>17825</v>
      </c>
      <c r="G459" s="58">
        <v>1820</v>
      </c>
      <c r="H459" s="58">
        <f t="shared" si="87"/>
        <v>32441500</v>
      </c>
      <c r="I459" s="58">
        <v>3380</v>
      </c>
      <c r="J459" s="58">
        <f t="shared" si="88"/>
        <v>60248500</v>
      </c>
      <c r="K459" s="58">
        <v>0</v>
      </c>
      <c r="L459" s="58">
        <f t="shared" si="89"/>
        <v>0</v>
      </c>
      <c r="M459" s="58">
        <f t="shared" si="79"/>
        <v>5200</v>
      </c>
      <c r="N459" s="59">
        <f t="shared" si="78"/>
        <v>92690000</v>
      </c>
      <c r="O459" s="60">
        <v>17825</v>
      </c>
      <c r="P459" s="61">
        <f>O459</f>
        <v>17825</v>
      </c>
      <c r="Q459" s="58" t="e">
        <f>TRUNC(#REF!*P459,0)</f>
        <v>#REF!</v>
      </c>
      <c r="R459" s="143"/>
    </row>
    <row r="460" spans="1:18" s="86" customFormat="1" ht="20.100000000000001" hidden="1" customHeight="1">
      <c r="A460" s="123">
        <f t="shared" si="90"/>
        <v>187</v>
      </c>
      <c r="B460" s="122">
        <f t="shared" si="90"/>
        <v>187</v>
      </c>
      <c r="C460" s="19" t="s">
        <v>550</v>
      </c>
      <c r="D460" s="29" t="s">
        <v>0</v>
      </c>
      <c r="E460" s="10" t="s">
        <v>22</v>
      </c>
      <c r="F460" s="60">
        <v>0</v>
      </c>
      <c r="G460" s="58">
        <v>0</v>
      </c>
      <c r="H460" s="58">
        <f t="shared" si="87"/>
        <v>0</v>
      </c>
      <c r="I460" s="58">
        <v>0</v>
      </c>
      <c r="J460" s="58">
        <f t="shared" si="88"/>
        <v>0</v>
      </c>
      <c r="K460" s="58">
        <v>0</v>
      </c>
      <c r="L460" s="58">
        <f t="shared" si="89"/>
        <v>0</v>
      </c>
      <c r="M460" s="58">
        <f t="shared" si="79"/>
        <v>0</v>
      </c>
      <c r="N460" s="59">
        <f t="shared" si="78"/>
        <v>0</v>
      </c>
      <c r="O460" s="60">
        <v>0</v>
      </c>
      <c r="P460" s="61">
        <f>O460</f>
        <v>0</v>
      </c>
      <c r="Q460" s="58" t="e">
        <f>TRUNC(#REF!*P460,0)</f>
        <v>#REF!</v>
      </c>
      <c r="R460" s="143"/>
    </row>
    <row r="461" spans="1:18" s="86" customFormat="1" ht="20.100000000000001" hidden="1" customHeight="1">
      <c r="A461" s="123">
        <f t="shared" si="90"/>
        <v>188</v>
      </c>
      <c r="B461" s="122">
        <f t="shared" si="90"/>
        <v>188</v>
      </c>
      <c r="C461" s="19" t="s">
        <v>551</v>
      </c>
      <c r="D461" s="29" t="s">
        <v>552</v>
      </c>
      <c r="E461" s="10" t="s">
        <v>3207</v>
      </c>
      <c r="F461" s="60">
        <v>135</v>
      </c>
      <c r="G461" s="58">
        <v>2408</v>
      </c>
      <c r="H461" s="58">
        <f t="shared" si="87"/>
        <v>325080</v>
      </c>
      <c r="I461" s="58">
        <v>126</v>
      </c>
      <c r="J461" s="58">
        <f t="shared" si="88"/>
        <v>17010</v>
      </c>
      <c r="K461" s="58">
        <v>0</v>
      </c>
      <c r="L461" s="58">
        <f t="shared" si="89"/>
        <v>0</v>
      </c>
      <c r="M461" s="58">
        <f t="shared" si="79"/>
        <v>2534</v>
      </c>
      <c r="N461" s="59">
        <f t="shared" si="78"/>
        <v>342090</v>
      </c>
      <c r="O461" s="60">
        <v>135</v>
      </c>
      <c r="P461" s="61">
        <f>O461</f>
        <v>135</v>
      </c>
      <c r="Q461" s="58" t="e">
        <f>TRUNC(#REF!*P461,0)</f>
        <v>#REF!</v>
      </c>
      <c r="R461" s="143"/>
    </row>
    <row r="462" spans="1:18" s="86" customFormat="1" ht="20.100000000000001" hidden="1" customHeight="1">
      <c r="A462" s="123">
        <f t="shared" si="90"/>
        <v>189</v>
      </c>
      <c r="B462" s="122">
        <f t="shared" si="90"/>
        <v>189</v>
      </c>
      <c r="C462" s="19" t="s">
        <v>553</v>
      </c>
      <c r="D462" s="29" t="s">
        <v>554</v>
      </c>
      <c r="E462" s="10" t="s">
        <v>3189</v>
      </c>
      <c r="F462" s="60">
        <v>730</v>
      </c>
      <c r="G462" s="58">
        <v>604</v>
      </c>
      <c r="H462" s="58">
        <f t="shared" si="87"/>
        <v>440920</v>
      </c>
      <c r="I462" s="58">
        <v>105</v>
      </c>
      <c r="J462" s="58">
        <f t="shared" si="88"/>
        <v>76650</v>
      </c>
      <c r="K462" s="58">
        <v>0</v>
      </c>
      <c r="L462" s="58">
        <f t="shared" si="89"/>
        <v>0</v>
      </c>
      <c r="M462" s="58">
        <f t="shared" si="79"/>
        <v>709</v>
      </c>
      <c r="N462" s="59">
        <f t="shared" si="78"/>
        <v>517570</v>
      </c>
      <c r="O462" s="60">
        <v>730</v>
      </c>
      <c r="P462" s="61">
        <f>O462</f>
        <v>730</v>
      </c>
      <c r="Q462" s="58" t="e">
        <f>TRUNC(#REF!*P462,0)</f>
        <v>#REF!</v>
      </c>
      <c r="R462" s="143"/>
    </row>
    <row r="463" spans="1:18" s="86" customFormat="1" ht="20.100000000000001" hidden="1" customHeight="1">
      <c r="A463" s="123">
        <f t="shared" si="90"/>
        <v>190</v>
      </c>
      <c r="B463" s="122">
        <f t="shared" si="90"/>
        <v>190</v>
      </c>
      <c r="C463" s="19" t="s">
        <v>555</v>
      </c>
      <c r="D463" s="29" t="s">
        <v>556</v>
      </c>
      <c r="E463" s="10" t="s">
        <v>3207</v>
      </c>
      <c r="F463" s="60">
        <v>1027</v>
      </c>
      <c r="G463" s="58">
        <v>16775</v>
      </c>
      <c r="H463" s="58">
        <f t="shared" si="87"/>
        <v>17227925</v>
      </c>
      <c r="I463" s="58">
        <v>20072</v>
      </c>
      <c r="J463" s="58">
        <f t="shared" si="88"/>
        <v>20613944</v>
      </c>
      <c r="K463" s="58">
        <v>0</v>
      </c>
      <c r="L463" s="58">
        <f t="shared" si="89"/>
        <v>0</v>
      </c>
      <c r="M463" s="58">
        <f t="shared" si="79"/>
        <v>36847</v>
      </c>
      <c r="N463" s="59">
        <f t="shared" si="78"/>
        <v>37841869</v>
      </c>
      <c r="O463" s="60">
        <v>902</v>
      </c>
      <c r="P463" s="61">
        <f>O463</f>
        <v>902</v>
      </c>
      <c r="Q463" s="58" t="e">
        <f>TRUNC(#REF!*P463,0)</f>
        <v>#REF!</v>
      </c>
      <c r="R463" s="143"/>
    </row>
    <row r="464" spans="1:18" s="86" customFormat="1" ht="20.100000000000001" hidden="1" customHeight="1">
      <c r="A464" s="123">
        <f t="shared" si="90"/>
        <v>191</v>
      </c>
      <c r="B464" s="122">
        <f t="shared" si="90"/>
        <v>191</v>
      </c>
      <c r="C464" s="19" t="s">
        <v>557</v>
      </c>
      <c r="D464" s="29" t="s">
        <v>0</v>
      </c>
      <c r="E464" s="10" t="s">
        <v>22</v>
      </c>
      <c r="F464" s="60">
        <v>0</v>
      </c>
      <c r="G464" s="58">
        <v>0</v>
      </c>
      <c r="H464" s="58">
        <f t="shared" ref="H464:H547" si="91">TRUNC(F464*G464,0)</f>
        <v>0</v>
      </c>
      <c r="I464" s="58">
        <v>0</v>
      </c>
      <c r="J464" s="58">
        <f t="shared" ref="J464:J547" si="92">TRUNC(F464*I464,0)</f>
        <v>0</v>
      </c>
      <c r="K464" s="58">
        <v>0</v>
      </c>
      <c r="L464" s="58">
        <f t="shared" si="89"/>
        <v>0</v>
      </c>
      <c r="M464" s="58">
        <f t="shared" si="79"/>
        <v>0</v>
      </c>
      <c r="N464" s="59">
        <f t="shared" si="78"/>
        <v>0</v>
      </c>
      <c r="O464" s="60">
        <v>0</v>
      </c>
      <c r="P464" s="61">
        <f>O464</f>
        <v>0</v>
      </c>
      <c r="Q464" s="58" t="e">
        <f>TRUNC(#REF!*P464,0)</f>
        <v>#REF!</v>
      </c>
      <c r="R464" s="143"/>
    </row>
    <row r="465" spans="1:18" s="86" customFormat="1" ht="20.100000000000001" hidden="1" customHeight="1">
      <c r="A465" s="123">
        <f t="shared" si="90"/>
        <v>192</v>
      </c>
      <c r="B465" s="122">
        <f t="shared" si="90"/>
        <v>192</v>
      </c>
      <c r="C465" s="19" t="s">
        <v>558</v>
      </c>
      <c r="D465" s="29" t="s">
        <v>534</v>
      </c>
      <c r="E465" s="10" t="s">
        <v>3189</v>
      </c>
      <c r="F465" s="60">
        <v>15317</v>
      </c>
      <c r="G465" s="58">
        <v>76</v>
      </c>
      <c r="H465" s="58">
        <f t="shared" si="91"/>
        <v>1164092</v>
      </c>
      <c r="I465" s="58">
        <v>4</v>
      </c>
      <c r="J465" s="58">
        <f t="shared" si="92"/>
        <v>61268</v>
      </c>
      <c r="K465" s="58">
        <v>0</v>
      </c>
      <c r="L465" s="58">
        <f t="shared" si="89"/>
        <v>0</v>
      </c>
      <c r="M465" s="58">
        <f t="shared" si="79"/>
        <v>80</v>
      </c>
      <c r="N465" s="59">
        <f t="shared" si="78"/>
        <v>1225360</v>
      </c>
      <c r="O465" s="60">
        <v>13882</v>
      </c>
      <c r="P465" s="61">
        <f>O465</f>
        <v>13882</v>
      </c>
      <c r="Q465" s="58" t="e">
        <f>TRUNC(#REF!*P465,0)</f>
        <v>#REF!</v>
      </c>
      <c r="R465" s="143"/>
    </row>
    <row r="466" spans="1:18" s="86" customFormat="1" ht="20.100000000000001" hidden="1" customHeight="1">
      <c r="A466" s="123">
        <f t="shared" si="90"/>
        <v>193</v>
      </c>
      <c r="B466" s="122">
        <f t="shared" si="90"/>
        <v>193</v>
      </c>
      <c r="C466" s="19" t="s">
        <v>559</v>
      </c>
      <c r="D466" s="29" t="s">
        <v>62</v>
      </c>
      <c r="E466" s="10" t="s">
        <v>3189</v>
      </c>
      <c r="F466" s="60">
        <v>30542</v>
      </c>
      <c r="G466" s="58">
        <v>212</v>
      </c>
      <c r="H466" s="58">
        <f t="shared" si="91"/>
        <v>6474904</v>
      </c>
      <c r="I466" s="58">
        <v>11</v>
      </c>
      <c r="J466" s="58">
        <f t="shared" si="92"/>
        <v>335962</v>
      </c>
      <c r="K466" s="58">
        <v>0</v>
      </c>
      <c r="L466" s="58">
        <f t="shared" si="89"/>
        <v>0</v>
      </c>
      <c r="M466" s="58">
        <f t="shared" si="79"/>
        <v>223</v>
      </c>
      <c r="N466" s="59">
        <f t="shared" si="78"/>
        <v>6810866</v>
      </c>
      <c r="O466" s="60">
        <v>27845</v>
      </c>
      <c r="P466" s="61">
        <f>O466</f>
        <v>27845</v>
      </c>
      <c r="Q466" s="58" t="e">
        <f>TRUNC(#REF!*P466,0)</f>
        <v>#REF!</v>
      </c>
      <c r="R466" s="143"/>
    </row>
    <row r="467" spans="1:18" s="86" customFormat="1" ht="20.100000000000001" hidden="1" customHeight="1">
      <c r="A467" s="123">
        <f t="shared" si="90"/>
        <v>194</v>
      </c>
      <c r="B467" s="122">
        <f t="shared" si="90"/>
        <v>194</v>
      </c>
      <c r="C467" s="19" t="s">
        <v>560</v>
      </c>
      <c r="D467" s="29" t="s">
        <v>0</v>
      </c>
      <c r="E467" s="10" t="s">
        <v>22</v>
      </c>
      <c r="F467" s="60">
        <v>0</v>
      </c>
      <c r="G467" s="58">
        <v>0</v>
      </c>
      <c r="H467" s="58">
        <f t="shared" si="91"/>
        <v>0</v>
      </c>
      <c r="I467" s="58">
        <v>0</v>
      </c>
      <c r="J467" s="58">
        <f t="shared" si="92"/>
        <v>0</v>
      </c>
      <c r="K467" s="58">
        <v>0</v>
      </c>
      <c r="L467" s="58">
        <f t="shared" si="89"/>
        <v>0</v>
      </c>
      <c r="M467" s="58">
        <f t="shared" si="79"/>
        <v>0</v>
      </c>
      <c r="N467" s="59">
        <f t="shared" si="78"/>
        <v>0</v>
      </c>
      <c r="O467" s="60">
        <v>0</v>
      </c>
      <c r="P467" s="61">
        <f>O467</f>
        <v>0</v>
      </c>
      <c r="Q467" s="58" t="e">
        <f>TRUNC(#REF!*P467,0)</f>
        <v>#REF!</v>
      </c>
      <c r="R467" s="143"/>
    </row>
    <row r="468" spans="1:18" s="86" customFormat="1" ht="20.100000000000001" hidden="1" customHeight="1">
      <c r="A468" s="123">
        <f t="shared" si="90"/>
        <v>195</v>
      </c>
      <c r="B468" s="122">
        <f t="shared" si="90"/>
        <v>195</v>
      </c>
      <c r="C468" s="19" t="s">
        <v>561</v>
      </c>
      <c r="D468" s="29" t="s">
        <v>3264</v>
      </c>
      <c r="E468" s="10" t="s">
        <v>3199</v>
      </c>
      <c r="F468" s="60">
        <v>1942</v>
      </c>
      <c r="G468" s="58">
        <v>5734</v>
      </c>
      <c r="H468" s="58">
        <f t="shared" si="91"/>
        <v>11135428</v>
      </c>
      <c r="I468" s="58">
        <v>8280</v>
      </c>
      <c r="J468" s="58">
        <f t="shared" si="92"/>
        <v>16079760</v>
      </c>
      <c r="K468" s="58">
        <v>0</v>
      </c>
      <c r="L468" s="58">
        <f t="shared" si="89"/>
        <v>0</v>
      </c>
      <c r="M468" s="58">
        <f t="shared" si="79"/>
        <v>14014</v>
      </c>
      <c r="N468" s="59">
        <f t="shared" si="78"/>
        <v>27215188</v>
      </c>
      <c r="O468" s="60">
        <v>1692</v>
      </c>
      <c r="P468" s="61">
        <f>O468</f>
        <v>1692</v>
      </c>
      <c r="Q468" s="58" t="e">
        <f>TRUNC(#REF!*P468,0)</f>
        <v>#REF!</v>
      </c>
      <c r="R468" s="143"/>
    </row>
    <row r="469" spans="1:18" s="86" customFormat="1" ht="20.100000000000001" hidden="1" customHeight="1">
      <c r="A469" s="123">
        <f t="shared" si="90"/>
        <v>196</v>
      </c>
      <c r="B469" s="122">
        <f t="shared" si="90"/>
        <v>196</v>
      </c>
      <c r="C469" s="19" t="s">
        <v>3280</v>
      </c>
      <c r="D469" s="29" t="s">
        <v>3265</v>
      </c>
      <c r="E469" s="10" t="s">
        <v>3199</v>
      </c>
      <c r="F469" s="60">
        <v>0</v>
      </c>
      <c r="G469" s="58">
        <v>4495</v>
      </c>
      <c r="H469" s="58">
        <f t="shared" ref="H469" si="93">TRUNC(F469*G469,0)</f>
        <v>0</v>
      </c>
      <c r="I469" s="58">
        <v>8142</v>
      </c>
      <c r="J469" s="58">
        <f t="shared" ref="J469" si="94">TRUNC(F469*I469,0)</f>
        <v>0</v>
      </c>
      <c r="K469" s="58">
        <v>0</v>
      </c>
      <c r="L469" s="58">
        <f t="shared" ref="L469" si="95">TRUNC(F469*K469,0)</f>
        <v>0</v>
      </c>
      <c r="M469" s="58">
        <f t="shared" ref="M469:N469" si="96">G469+I469+K469</f>
        <v>12637</v>
      </c>
      <c r="N469" s="59">
        <f t="shared" si="96"/>
        <v>0</v>
      </c>
      <c r="O469" s="60">
        <v>1598</v>
      </c>
      <c r="P469" s="61">
        <f>O469</f>
        <v>1598</v>
      </c>
      <c r="Q469" s="58" t="e">
        <f>TRUNC(#REF!*P469,0)</f>
        <v>#REF!</v>
      </c>
      <c r="R469" s="143"/>
    </row>
    <row r="470" spans="1:18" s="86" customFormat="1" ht="20.100000000000001" hidden="1" customHeight="1">
      <c r="A470" s="123">
        <f t="shared" si="90"/>
        <v>197</v>
      </c>
      <c r="B470" s="122">
        <f t="shared" si="90"/>
        <v>197</v>
      </c>
      <c r="C470" s="19" t="s">
        <v>562</v>
      </c>
      <c r="D470" s="29" t="s">
        <v>0</v>
      </c>
      <c r="E470" s="10" t="s">
        <v>3207</v>
      </c>
      <c r="F470" s="60">
        <v>6092</v>
      </c>
      <c r="G470" s="58">
        <v>1380</v>
      </c>
      <c r="H470" s="58">
        <f t="shared" si="91"/>
        <v>8406960</v>
      </c>
      <c r="I470" s="58">
        <v>68</v>
      </c>
      <c r="J470" s="58">
        <f t="shared" si="92"/>
        <v>414256</v>
      </c>
      <c r="K470" s="58">
        <v>0</v>
      </c>
      <c r="L470" s="58">
        <f t="shared" si="89"/>
        <v>0</v>
      </c>
      <c r="M470" s="58">
        <f t="shared" si="79"/>
        <v>1448</v>
      </c>
      <c r="N470" s="59">
        <f t="shared" si="78"/>
        <v>8821216</v>
      </c>
      <c r="O470" s="60">
        <v>5036</v>
      </c>
      <c r="P470" s="61">
        <f>O470</f>
        <v>5036</v>
      </c>
      <c r="Q470" s="58" t="e">
        <f>TRUNC(#REF!*P470,0)</f>
        <v>#REF!</v>
      </c>
      <c r="R470" s="143"/>
    </row>
    <row r="471" spans="1:18" s="86" customFormat="1" ht="20.100000000000001" hidden="1" customHeight="1">
      <c r="A471" s="123">
        <f t="shared" si="90"/>
        <v>198</v>
      </c>
      <c r="B471" s="122">
        <f t="shared" si="90"/>
        <v>198</v>
      </c>
      <c r="C471" s="19" t="s">
        <v>563</v>
      </c>
      <c r="D471" s="29" t="s">
        <v>107</v>
      </c>
      <c r="E471" s="10" t="s">
        <v>3189</v>
      </c>
      <c r="F471" s="60">
        <v>3125</v>
      </c>
      <c r="G471" s="58">
        <v>488</v>
      </c>
      <c r="H471" s="58">
        <f t="shared" si="91"/>
        <v>1525000</v>
      </c>
      <c r="I471" s="58">
        <v>15801</v>
      </c>
      <c r="J471" s="58">
        <f t="shared" si="92"/>
        <v>49378125</v>
      </c>
      <c r="K471" s="58">
        <v>0</v>
      </c>
      <c r="L471" s="58">
        <f t="shared" si="89"/>
        <v>0</v>
      </c>
      <c r="M471" s="58">
        <f t="shared" si="79"/>
        <v>16289</v>
      </c>
      <c r="N471" s="59">
        <f t="shared" si="78"/>
        <v>50903125</v>
      </c>
      <c r="O471" s="60">
        <v>2581</v>
      </c>
      <c r="P471" s="61">
        <f>O471</f>
        <v>2581</v>
      </c>
      <c r="Q471" s="58" t="e">
        <f>TRUNC(#REF!*P471,0)</f>
        <v>#REF!</v>
      </c>
      <c r="R471" s="143"/>
    </row>
    <row r="472" spans="1:18" s="86" customFormat="1" ht="20.100000000000001" hidden="1" customHeight="1">
      <c r="A472" s="123">
        <f t="shared" si="90"/>
        <v>199</v>
      </c>
      <c r="B472" s="122">
        <f t="shared" si="90"/>
        <v>199</v>
      </c>
      <c r="C472" s="19" t="s">
        <v>564</v>
      </c>
      <c r="D472" s="29" t="s">
        <v>0</v>
      </c>
      <c r="E472" s="10" t="s">
        <v>22</v>
      </c>
      <c r="F472" s="60">
        <v>0</v>
      </c>
      <c r="G472" s="58">
        <v>0</v>
      </c>
      <c r="H472" s="58">
        <f t="shared" si="91"/>
        <v>0</v>
      </c>
      <c r="I472" s="58">
        <v>0</v>
      </c>
      <c r="J472" s="58">
        <f t="shared" si="92"/>
        <v>0</v>
      </c>
      <c r="K472" s="58">
        <v>0</v>
      </c>
      <c r="L472" s="58">
        <f t="shared" si="89"/>
        <v>0</v>
      </c>
      <c r="M472" s="58">
        <f t="shared" si="79"/>
        <v>0</v>
      </c>
      <c r="N472" s="59">
        <f t="shared" si="78"/>
        <v>0</v>
      </c>
      <c r="O472" s="60">
        <v>0</v>
      </c>
      <c r="P472" s="61">
        <f>O472</f>
        <v>0</v>
      </c>
      <c r="Q472" s="58" t="e">
        <f>TRUNC(#REF!*P472,0)</f>
        <v>#REF!</v>
      </c>
      <c r="R472" s="143"/>
    </row>
    <row r="473" spans="1:18" s="86" customFormat="1" ht="20.100000000000001" hidden="1" customHeight="1">
      <c r="A473" s="123">
        <f t="shared" si="90"/>
        <v>200</v>
      </c>
      <c r="B473" s="122">
        <f t="shared" si="90"/>
        <v>200</v>
      </c>
      <c r="C473" s="19" t="s">
        <v>565</v>
      </c>
      <c r="D473" s="29" t="s">
        <v>566</v>
      </c>
      <c r="E473" s="10" t="s">
        <v>3189</v>
      </c>
      <c r="F473" s="60">
        <v>723</v>
      </c>
      <c r="G473" s="58">
        <v>515</v>
      </c>
      <c r="H473" s="58">
        <f t="shared" si="91"/>
        <v>372345</v>
      </c>
      <c r="I473" s="58">
        <v>1262</v>
      </c>
      <c r="J473" s="58">
        <f t="shared" si="92"/>
        <v>912426</v>
      </c>
      <c r="K473" s="58">
        <v>0</v>
      </c>
      <c r="L473" s="58">
        <f t="shared" si="89"/>
        <v>0</v>
      </c>
      <c r="M473" s="58">
        <f t="shared" si="79"/>
        <v>1777</v>
      </c>
      <c r="N473" s="59">
        <f t="shared" si="78"/>
        <v>1284771</v>
      </c>
      <c r="O473" s="60">
        <v>643</v>
      </c>
      <c r="P473" s="61">
        <f>O473</f>
        <v>643</v>
      </c>
      <c r="Q473" s="58" t="e">
        <f>TRUNC(#REF!*P473,0)</f>
        <v>#REF!</v>
      </c>
      <c r="R473" s="143"/>
    </row>
    <row r="474" spans="1:18" s="86" customFormat="1" ht="20.100000000000001" hidden="1" customHeight="1">
      <c r="A474" s="123">
        <f t="shared" si="90"/>
        <v>201</v>
      </c>
      <c r="B474" s="122">
        <f t="shared" si="90"/>
        <v>201</v>
      </c>
      <c r="C474" s="19" t="s">
        <v>567</v>
      </c>
      <c r="D474" s="29" t="s">
        <v>568</v>
      </c>
      <c r="E474" s="10" t="s">
        <v>3207</v>
      </c>
      <c r="F474" s="60">
        <v>2024</v>
      </c>
      <c r="G474" s="58">
        <v>3920</v>
      </c>
      <c r="H474" s="58">
        <f t="shared" si="91"/>
        <v>7934080</v>
      </c>
      <c r="I474" s="58">
        <v>2972</v>
      </c>
      <c r="J474" s="58">
        <f t="shared" si="92"/>
        <v>6015328</v>
      </c>
      <c r="K474" s="58">
        <v>0</v>
      </c>
      <c r="L474" s="58">
        <f t="shared" si="89"/>
        <v>0</v>
      </c>
      <c r="M474" s="58">
        <f t="shared" si="79"/>
        <v>6892</v>
      </c>
      <c r="N474" s="59">
        <f t="shared" si="78"/>
        <v>13949408</v>
      </c>
      <c r="O474" s="60">
        <v>1757</v>
      </c>
      <c r="P474" s="61">
        <f>O474</f>
        <v>1757</v>
      </c>
      <c r="Q474" s="58" t="e">
        <f>TRUNC(#REF!*P474,0)</f>
        <v>#REF!</v>
      </c>
      <c r="R474" s="143"/>
    </row>
    <row r="475" spans="1:18" s="86" customFormat="1" ht="20.100000000000001" hidden="1" customHeight="1">
      <c r="A475" s="123">
        <f t="shared" si="90"/>
        <v>202</v>
      </c>
      <c r="B475" s="122">
        <f t="shared" si="90"/>
        <v>202</v>
      </c>
      <c r="C475" s="19" t="s">
        <v>569</v>
      </c>
      <c r="D475" s="29" t="s">
        <v>0</v>
      </c>
      <c r="E475" s="10" t="s">
        <v>22</v>
      </c>
      <c r="F475" s="60">
        <v>0</v>
      </c>
      <c r="G475" s="58">
        <v>0</v>
      </c>
      <c r="H475" s="58">
        <f t="shared" si="91"/>
        <v>0</v>
      </c>
      <c r="I475" s="58">
        <v>0</v>
      </c>
      <c r="J475" s="58">
        <f t="shared" si="92"/>
        <v>0</v>
      </c>
      <c r="K475" s="58">
        <v>0</v>
      </c>
      <c r="L475" s="58">
        <f t="shared" si="89"/>
        <v>0</v>
      </c>
      <c r="M475" s="58">
        <f t="shared" si="79"/>
        <v>0</v>
      </c>
      <c r="N475" s="59">
        <f t="shared" si="78"/>
        <v>0</v>
      </c>
      <c r="O475" s="60">
        <v>0</v>
      </c>
      <c r="P475" s="61">
        <f>O475</f>
        <v>0</v>
      </c>
      <c r="Q475" s="58" t="e">
        <f>TRUNC(#REF!*P475,0)</f>
        <v>#REF!</v>
      </c>
      <c r="R475" s="143"/>
    </row>
    <row r="476" spans="1:18" s="86" customFormat="1" ht="20.100000000000001" hidden="1" customHeight="1">
      <c r="A476" s="123">
        <f t="shared" si="90"/>
        <v>203</v>
      </c>
      <c r="B476" s="122">
        <f t="shared" si="90"/>
        <v>203</v>
      </c>
      <c r="C476" s="19" t="s">
        <v>570</v>
      </c>
      <c r="D476" s="29" t="s">
        <v>571</v>
      </c>
      <c r="E476" s="10" t="s">
        <v>3189</v>
      </c>
      <c r="F476" s="60">
        <v>90</v>
      </c>
      <c r="G476" s="58">
        <v>9902</v>
      </c>
      <c r="H476" s="58">
        <f t="shared" si="91"/>
        <v>891180</v>
      </c>
      <c r="I476" s="58">
        <v>6474</v>
      </c>
      <c r="J476" s="58">
        <f t="shared" si="92"/>
        <v>582660</v>
      </c>
      <c r="K476" s="58">
        <v>193</v>
      </c>
      <c r="L476" s="58">
        <f t="shared" si="89"/>
        <v>17370</v>
      </c>
      <c r="M476" s="58">
        <f t="shared" si="79"/>
        <v>16569</v>
      </c>
      <c r="N476" s="59">
        <f t="shared" si="78"/>
        <v>1491210</v>
      </c>
      <c r="O476" s="60">
        <v>90</v>
      </c>
      <c r="P476" s="61">
        <f>O476</f>
        <v>90</v>
      </c>
      <c r="Q476" s="58" t="e">
        <f>TRUNC(#REF!*P476,0)</f>
        <v>#REF!</v>
      </c>
      <c r="R476" s="143"/>
    </row>
    <row r="477" spans="1:18" s="86" customFormat="1" ht="20.100000000000001" hidden="1" customHeight="1">
      <c r="A477" s="123">
        <f t="shared" si="90"/>
        <v>204</v>
      </c>
      <c r="B477" s="122">
        <f t="shared" si="90"/>
        <v>204</v>
      </c>
      <c r="C477" s="19" t="s">
        <v>572</v>
      </c>
      <c r="D477" s="29" t="s">
        <v>573</v>
      </c>
      <c r="E477" s="10" t="s">
        <v>3189</v>
      </c>
      <c r="F477" s="60">
        <v>87</v>
      </c>
      <c r="G477" s="58">
        <v>10096</v>
      </c>
      <c r="H477" s="58">
        <f t="shared" si="91"/>
        <v>878352</v>
      </c>
      <c r="I477" s="58">
        <v>6474</v>
      </c>
      <c r="J477" s="58">
        <f t="shared" si="92"/>
        <v>563238</v>
      </c>
      <c r="K477" s="58">
        <v>0</v>
      </c>
      <c r="L477" s="58">
        <f t="shared" si="89"/>
        <v>0</v>
      </c>
      <c r="M477" s="58">
        <f t="shared" si="79"/>
        <v>16570</v>
      </c>
      <c r="N477" s="59">
        <f t="shared" si="78"/>
        <v>1441590</v>
      </c>
      <c r="O477" s="60">
        <v>87</v>
      </c>
      <c r="P477" s="61">
        <f>O477</f>
        <v>87</v>
      </c>
      <c r="Q477" s="58" t="e">
        <f>TRUNC(#REF!*P477,0)</f>
        <v>#REF!</v>
      </c>
      <c r="R477" s="143"/>
    </row>
    <row r="478" spans="1:18" s="86" customFormat="1" ht="20.100000000000001" hidden="1" customHeight="1">
      <c r="A478" s="123">
        <f t="shared" si="90"/>
        <v>205</v>
      </c>
      <c r="B478" s="122">
        <f t="shared" si="90"/>
        <v>205</v>
      </c>
      <c r="C478" s="19" t="s">
        <v>574</v>
      </c>
      <c r="D478" s="29" t="s">
        <v>575</v>
      </c>
      <c r="E478" s="10" t="s">
        <v>3189</v>
      </c>
      <c r="F478" s="60">
        <v>191</v>
      </c>
      <c r="G478" s="58">
        <v>10155</v>
      </c>
      <c r="H478" s="58">
        <f t="shared" si="91"/>
        <v>1939605</v>
      </c>
      <c r="I478" s="58">
        <v>8416</v>
      </c>
      <c r="J478" s="58">
        <f t="shared" si="92"/>
        <v>1607456</v>
      </c>
      <c r="K478" s="58">
        <v>0</v>
      </c>
      <c r="L478" s="58">
        <f t="shared" si="89"/>
        <v>0</v>
      </c>
      <c r="M478" s="58">
        <f t="shared" si="79"/>
        <v>18571</v>
      </c>
      <c r="N478" s="59">
        <f t="shared" si="78"/>
        <v>3547061</v>
      </c>
      <c r="O478" s="60">
        <v>191</v>
      </c>
      <c r="P478" s="61">
        <f>O478</f>
        <v>191</v>
      </c>
      <c r="Q478" s="58" t="e">
        <f>TRUNC(#REF!*P478,0)</f>
        <v>#REF!</v>
      </c>
      <c r="R478" s="143"/>
    </row>
    <row r="479" spans="1:18" s="86" customFormat="1" ht="20.100000000000001" hidden="1" customHeight="1">
      <c r="A479" s="123">
        <f t="shared" si="90"/>
        <v>206</v>
      </c>
      <c r="B479" s="122">
        <f t="shared" si="90"/>
        <v>206</v>
      </c>
      <c r="C479" s="19" t="s">
        <v>576</v>
      </c>
      <c r="D479" s="29" t="s">
        <v>577</v>
      </c>
      <c r="E479" s="10" t="s">
        <v>3189</v>
      </c>
      <c r="F479" s="60">
        <v>13237</v>
      </c>
      <c r="G479" s="58">
        <v>9148</v>
      </c>
      <c r="H479" s="58">
        <f t="shared" si="91"/>
        <v>121092076</v>
      </c>
      <c r="I479" s="58">
        <v>5374</v>
      </c>
      <c r="J479" s="58">
        <f t="shared" si="92"/>
        <v>71135638</v>
      </c>
      <c r="K479" s="58">
        <v>182</v>
      </c>
      <c r="L479" s="58">
        <f t="shared" si="89"/>
        <v>2409134</v>
      </c>
      <c r="M479" s="58">
        <f t="shared" si="79"/>
        <v>14704</v>
      </c>
      <c r="N479" s="59">
        <f t="shared" si="78"/>
        <v>194636848</v>
      </c>
      <c r="O479" s="60">
        <v>13629</v>
      </c>
      <c r="P479" s="61">
        <f>O479</f>
        <v>13629</v>
      </c>
      <c r="Q479" s="58" t="e">
        <f>TRUNC(#REF!*P479,0)</f>
        <v>#REF!</v>
      </c>
      <c r="R479" s="143"/>
    </row>
    <row r="480" spans="1:18" s="86" customFormat="1" ht="20.100000000000001" hidden="1" customHeight="1">
      <c r="A480" s="123"/>
      <c r="C480" s="19" t="s">
        <v>578</v>
      </c>
      <c r="D480" s="29" t="s">
        <v>0</v>
      </c>
      <c r="E480" s="10" t="s">
        <v>22</v>
      </c>
      <c r="F480" s="60">
        <v>0</v>
      </c>
      <c r="G480" s="58">
        <v>0</v>
      </c>
      <c r="H480" s="58">
        <f t="shared" si="91"/>
        <v>0</v>
      </c>
      <c r="I480" s="58">
        <v>0</v>
      </c>
      <c r="J480" s="58">
        <f t="shared" si="92"/>
        <v>0</v>
      </c>
      <c r="K480" s="58">
        <v>0</v>
      </c>
      <c r="L480" s="58">
        <f t="shared" si="89"/>
        <v>0</v>
      </c>
      <c r="M480" s="58">
        <f t="shared" si="79"/>
        <v>0</v>
      </c>
      <c r="N480" s="59">
        <f t="shared" si="78"/>
        <v>0</v>
      </c>
      <c r="O480" s="60">
        <v>0</v>
      </c>
      <c r="P480" s="61">
        <f>O480</f>
        <v>0</v>
      </c>
      <c r="Q480" s="58" t="e">
        <f>TRUNC(#REF!*P480,0)</f>
        <v>#REF!</v>
      </c>
      <c r="R480" s="143"/>
    </row>
    <row r="481" spans="1:18" s="86" customFormat="1" ht="20.100000000000001" hidden="1" customHeight="1">
      <c r="A481" s="123"/>
      <c r="C481" s="19" t="s">
        <v>579</v>
      </c>
      <c r="D481" s="29" t="s">
        <v>580</v>
      </c>
      <c r="E481" s="10" t="s">
        <v>3188</v>
      </c>
      <c r="F481" s="60">
        <v>8453</v>
      </c>
      <c r="G481" s="58">
        <v>228</v>
      </c>
      <c r="H481" s="58">
        <f t="shared" si="91"/>
        <v>1927284</v>
      </c>
      <c r="I481" s="58">
        <v>4008</v>
      </c>
      <c r="J481" s="58">
        <f t="shared" si="92"/>
        <v>33879624</v>
      </c>
      <c r="K481" s="58">
        <v>168</v>
      </c>
      <c r="L481" s="58">
        <f t="shared" si="89"/>
        <v>1420104</v>
      </c>
      <c r="M481" s="58">
        <f t="shared" si="79"/>
        <v>4404</v>
      </c>
      <c r="N481" s="59">
        <f t="shared" si="78"/>
        <v>37227012</v>
      </c>
      <c r="O481" s="60">
        <v>8271</v>
      </c>
      <c r="P481" s="61">
        <f>O481</f>
        <v>8271</v>
      </c>
      <c r="Q481" s="58" t="e">
        <f>TRUNC(#REF!*P481,0)</f>
        <v>#REF!</v>
      </c>
      <c r="R481" s="143"/>
    </row>
    <row r="482" spans="1:18" s="86" customFormat="1" ht="20.100000000000001" hidden="1" customHeight="1">
      <c r="A482" s="123"/>
      <c r="C482" s="19" t="s">
        <v>581</v>
      </c>
      <c r="D482" s="29" t="s">
        <v>580</v>
      </c>
      <c r="E482" s="10" t="s">
        <v>3188</v>
      </c>
      <c r="F482" s="60">
        <v>8542</v>
      </c>
      <c r="G482" s="58">
        <v>228</v>
      </c>
      <c r="H482" s="58">
        <f t="shared" si="91"/>
        <v>1947576</v>
      </c>
      <c r="I482" s="58">
        <v>4008</v>
      </c>
      <c r="J482" s="58">
        <f t="shared" si="92"/>
        <v>34236336</v>
      </c>
      <c r="K482" s="58">
        <v>168</v>
      </c>
      <c r="L482" s="58">
        <f t="shared" si="89"/>
        <v>1435056</v>
      </c>
      <c r="M482" s="58">
        <f t="shared" si="79"/>
        <v>4404</v>
      </c>
      <c r="N482" s="59">
        <f t="shared" si="78"/>
        <v>37618968</v>
      </c>
      <c r="O482" s="60">
        <v>8319</v>
      </c>
      <c r="P482" s="61">
        <f>O482</f>
        <v>8319</v>
      </c>
      <c r="Q482" s="58" t="e">
        <f>TRUNC(#REF!*P482,0)</f>
        <v>#REF!</v>
      </c>
      <c r="R482" s="143"/>
    </row>
    <row r="483" spans="1:18" s="86" customFormat="1" ht="20.100000000000001" hidden="1" customHeight="1">
      <c r="A483" s="123"/>
      <c r="C483" s="19" t="s">
        <v>582</v>
      </c>
      <c r="D483" s="29" t="s">
        <v>580</v>
      </c>
      <c r="E483" s="10" t="s">
        <v>3188</v>
      </c>
      <c r="F483" s="60">
        <v>7826</v>
      </c>
      <c r="G483" s="58">
        <v>228</v>
      </c>
      <c r="H483" s="58">
        <f t="shared" si="91"/>
        <v>1784328</v>
      </c>
      <c r="I483" s="58">
        <v>4008</v>
      </c>
      <c r="J483" s="58">
        <f t="shared" si="92"/>
        <v>31366608</v>
      </c>
      <c r="K483" s="58">
        <v>168</v>
      </c>
      <c r="L483" s="58">
        <f t="shared" si="89"/>
        <v>1314768</v>
      </c>
      <c r="M483" s="58">
        <f t="shared" si="79"/>
        <v>4404</v>
      </c>
      <c r="N483" s="59">
        <f t="shared" si="78"/>
        <v>34465704</v>
      </c>
      <c r="O483" s="60">
        <v>7826</v>
      </c>
      <c r="P483" s="61">
        <f>O483</f>
        <v>7826</v>
      </c>
      <c r="Q483" s="58" t="e">
        <f>TRUNC(#REF!*P483,0)</f>
        <v>#REF!</v>
      </c>
      <c r="R483" s="143"/>
    </row>
    <row r="484" spans="1:18" s="86" customFormat="1" ht="20.100000000000001" hidden="1" customHeight="1">
      <c r="A484" s="123"/>
      <c r="C484" s="19" t="s">
        <v>3024</v>
      </c>
      <c r="D484" s="29" t="s">
        <v>3025</v>
      </c>
      <c r="E484" s="10" t="s">
        <v>3188</v>
      </c>
      <c r="F484" s="60">
        <v>0</v>
      </c>
      <c r="G484" s="58">
        <v>438</v>
      </c>
      <c r="H484" s="58">
        <f t="shared" ref="H484" si="97">TRUNC(F484*G484,0)</f>
        <v>0</v>
      </c>
      <c r="I484" s="58">
        <v>465</v>
      </c>
      <c r="J484" s="58">
        <f t="shared" ref="J484" si="98">TRUNC(F484*I484,0)</f>
        <v>0</v>
      </c>
      <c r="K484" s="58">
        <v>279</v>
      </c>
      <c r="L484" s="58">
        <f t="shared" ref="L484" si="99">TRUNC(F484*K484,0)</f>
        <v>0</v>
      </c>
      <c r="M484" s="58">
        <f t="shared" ref="M484:N484" si="100">G484+I484+K484</f>
        <v>1182</v>
      </c>
      <c r="N484" s="59">
        <f t="shared" si="100"/>
        <v>0</v>
      </c>
      <c r="O484" s="60">
        <v>160</v>
      </c>
      <c r="P484" s="61">
        <v>279</v>
      </c>
      <c r="Q484" s="58" t="e">
        <f>TRUNC(#REF!*P484,0)</f>
        <v>#REF!</v>
      </c>
      <c r="R484" s="143"/>
    </row>
    <row r="485" spans="1:18" s="86" customFormat="1" ht="20.100000000000001" hidden="1" customHeight="1">
      <c r="A485" s="123"/>
      <c r="C485" s="19" t="s">
        <v>583</v>
      </c>
      <c r="D485" s="29" t="s">
        <v>0</v>
      </c>
      <c r="E485" s="10" t="s">
        <v>22</v>
      </c>
      <c r="F485" s="60">
        <v>0</v>
      </c>
      <c r="G485" s="58">
        <v>0</v>
      </c>
      <c r="H485" s="58">
        <f t="shared" si="91"/>
        <v>0</v>
      </c>
      <c r="I485" s="58">
        <v>0</v>
      </c>
      <c r="J485" s="58">
        <f t="shared" si="92"/>
        <v>0</v>
      </c>
      <c r="K485" s="58">
        <v>0</v>
      </c>
      <c r="L485" s="58">
        <f t="shared" si="89"/>
        <v>0</v>
      </c>
      <c r="M485" s="58">
        <f t="shared" si="79"/>
        <v>0</v>
      </c>
      <c r="N485" s="59">
        <f t="shared" si="78"/>
        <v>0</v>
      </c>
      <c r="O485" s="60">
        <v>0</v>
      </c>
      <c r="P485" s="61">
        <f>O485</f>
        <v>0</v>
      </c>
      <c r="Q485" s="58" t="e">
        <f>TRUNC(#REF!*P485,0)</f>
        <v>#REF!</v>
      </c>
      <c r="R485" s="143"/>
    </row>
    <row r="486" spans="1:18" s="86" customFormat="1" ht="20.100000000000001" hidden="1" customHeight="1">
      <c r="A486" s="123"/>
      <c r="C486" s="19" t="s">
        <v>584</v>
      </c>
      <c r="D486" s="29" t="s">
        <v>585</v>
      </c>
      <c r="E486" s="10" t="s">
        <v>3188</v>
      </c>
      <c r="F486" s="60">
        <v>3097</v>
      </c>
      <c r="G486" s="58">
        <v>4614</v>
      </c>
      <c r="H486" s="58">
        <f t="shared" si="91"/>
        <v>14289558</v>
      </c>
      <c r="I486" s="58">
        <v>5260</v>
      </c>
      <c r="J486" s="58">
        <f t="shared" si="92"/>
        <v>16290220</v>
      </c>
      <c r="K486" s="58">
        <v>5383</v>
      </c>
      <c r="L486" s="58">
        <f t="shared" si="89"/>
        <v>16671151</v>
      </c>
      <c r="M486" s="58">
        <f t="shared" si="79"/>
        <v>15257</v>
      </c>
      <c r="N486" s="59">
        <f t="shared" si="78"/>
        <v>47250929</v>
      </c>
      <c r="O486" s="60">
        <v>3158</v>
      </c>
      <c r="P486" s="61">
        <f>O486</f>
        <v>3158</v>
      </c>
      <c r="Q486" s="58" t="e">
        <f>TRUNC(#REF!*P486,0)</f>
        <v>#REF!</v>
      </c>
      <c r="R486" s="143"/>
    </row>
    <row r="487" spans="1:18" s="86" customFormat="1" ht="20.100000000000001" hidden="1" customHeight="1">
      <c r="A487" s="123">
        <f>A479+1</f>
        <v>207</v>
      </c>
      <c r="B487" s="122">
        <f>B479+1</f>
        <v>207</v>
      </c>
      <c r="C487" s="19" t="s">
        <v>586</v>
      </c>
      <c r="D487" s="29" t="s">
        <v>0</v>
      </c>
      <c r="E487" s="10" t="s">
        <v>3189</v>
      </c>
      <c r="F487" s="60">
        <v>293</v>
      </c>
      <c r="G487" s="58">
        <v>4439</v>
      </c>
      <c r="H487" s="58">
        <f t="shared" si="91"/>
        <v>1300627</v>
      </c>
      <c r="I487" s="58">
        <v>2860</v>
      </c>
      <c r="J487" s="58">
        <f t="shared" si="92"/>
        <v>837980</v>
      </c>
      <c r="K487" s="58">
        <v>0</v>
      </c>
      <c r="L487" s="58">
        <f t="shared" si="89"/>
        <v>0</v>
      </c>
      <c r="M487" s="58">
        <f t="shared" si="79"/>
        <v>7299</v>
      </c>
      <c r="N487" s="59">
        <f t="shared" si="78"/>
        <v>2138607</v>
      </c>
      <c r="O487" s="60">
        <v>293</v>
      </c>
      <c r="P487" s="61">
        <f>O487</f>
        <v>293</v>
      </c>
      <c r="Q487" s="58" t="e">
        <f>TRUNC(#REF!*P487,0)</f>
        <v>#REF!</v>
      </c>
      <c r="R487" s="143"/>
    </row>
    <row r="488" spans="1:18" s="86" customFormat="1" ht="20.100000000000001" hidden="1" customHeight="1">
      <c r="A488" s="123">
        <f>A487+1</f>
        <v>208</v>
      </c>
      <c r="B488" s="122">
        <f>B487+1</f>
        <v>208</v>
      </c>
      <c r="C488" s="19" t="s">
        <v>587</v>
      </c>
      <c r="D488" s="29" t="s">
        <v>0</v>
      </c>
      <c r="E488" s="10" t="s">
        <v>22</v>
      </c>
      <c r="F488" s="60">
        <v>0</v>
      </c>
      <c r="G488" s="58">
        <v>0</v>
      </c>
      <c r="H488" s="58">
        <f t="shared" si="91"/>
        <v>0</v>
      </c>
      <c r="I488" s="58">
        <v>0</v>
      </c>
      <c r="J488" s="58">
        <f t="shared" si="92"/>
        <v>0</v>
      </c>
      <c r="K488" s="58">
        <v>0</v>
      </c>
      <c r="L488" s="58">
        <f t="shared" si="89"/>
        <v>0</v>
      </c>
      <c r="M488" s="58">
        <f t="shared" si="79"/>
        <v>0</v>
      </c>
      <c r="N488" s="59">
        <f t="shared" si="78"/>
        <v>0</v>
      </c>
      <c r="O488" s="60">
        <v>0</v>
      </c>
      <c r="P488" s="61">
        <f>O488</f>
        <v>0</v>
      </c>
      <c r="Q488" s="58" t="e">
        <f>TRUNC(#REF!*P488,0)</f>
        <v>#REF!</v>
      </c>
      <c r="R488" s="143"/>
    </row>
    <row r="489" spans="1:18" s="86" customFormat="1" ht="20.100000000000001" hidden="1" customHeight="1">
      <c r="A489" s="123">
        <f t="shared" ref="A489:B493" si="101">A488+1</f>
        <v>209</v>
      </c>
      <c r="B489" s="122">
        <f t="shared" si="101"/>
        <v>209</v>
      </c>
      <c r="C489" s="19" t="s">
        <v>588</v>
      </c>
      <c r="D489" s="29" t="s">
        <v>589</v>
      </c>
      <c r="E489" s="10" t="s">
        <v>3189</v>
      </c>
      <c r="F489" s="60">
        <v>4</v>
      </c>
      <c r="G489" s="58">
        <v>0</v>
      </c>
      <c r="H489" s="58">
        <f t="shared" si="91"/>
        <v>0</v>
      </c>
      <c r="I489" s="58">
        <v>19012</v>
      </c>
      <c r="J489" s="58">
        <f t="shared" si="92"/>
        <v>76048</v>
      </c>
      <c r="K489" s="58">
        <v>0</v>
      </c>
      <c r="L489" s="58">
        <f t="shared" si="89"/>
        <v>0</v>
      </c>
      <c r="M489" s="58">
        <f t="shared" si="79"/>
        <v>19012</v>
      </c>
      <c r="N489" s="59">
        <f t="shared" si="78"/>
        <v>76048</v>
      </c>
      <c r="O489" s="60">
        <v>4</v>
      </c>
      <c r="P489" s="61">
        <f>O489</f>
        <v>4</v>
      </c>
      <c r="Q489" s="58" t="e">
        <f>TRUNC(#REF!*P489,0)</f>
        <v>#REF!</v>
      </c>
      <c r="R489" s="143"/>
    </row>
    <row r="490" spans="1:18" s="86" customFormat="1" ht="20.100000000000001" hidden="1" customHeight="1">
      <c r="A490" s="123">
        <f t="shared" si="101"/>
        <v>210</v>
      </c>
      <c r="B490" s="122">
        <f t="shared" si="101"/>
        <v>210</v>
      </c>
      <c r="C490" s="19" t="s">
        <v>590</v>
      </c>
      <c r="D490" s="29" t="s">
        <v>591</v>
      </c>
      <c r="E490" s="10" t="s">
        <v>3189</v>
      </c>
      <c r="F490" s="60">
        <v>3</v>
      </c>
      <c r="G490" s="58">
        <v>0</v>
      </c>
      <c r="H490" s="58">
        <f t="shared" si="91"/>
        <v>0</v>
      </c>
      <c r="I490" s="58">
        <v>17992</v>
      </c>
      <c r="J490" s="58">
        <f t="shared" si="92"/>
        <v>53976</v>
      </c>
      <c r="K490" s="58">
        <v>0</v>
      </c>
      <c r="L490" s="58">
        <f t="shared" si="89"/>
        <v>0</v>
      </c>
      <c r="M490" s="58">
        <f t="shared" si="79"/>
        <v>17992</v>
      </c>
      <c r="N490" s="59">
        <f t="shared" si="78"/>
        <v>53976</v>
      </c>
      <c r="O490" s="60">
        <v>3</v>
      </c>
      <c r="P490" s="61">
        <f>O490</f>
        <v>3</v>
      </c>
      <c r="Q490" s="58" t="e">
        <f>TRUNC(#REF!*P490,0)</f>
        <v>#REF!</v>
      </c>
      <c r="R490" s="143"/>
    </row>
    <row r="491" spans="1:18" s="86" customFormat="1" ht="20.100000000000001" hidden="1" customHeight="1">
      <c r="A491" s="123">
        <f t="shared" si="101"/>
        <v>211</v>
      </c>
      <c r="B491" s="122">
        <f t="shared" si="101"/>
        <v>211</v>
      </c>
      <c r="C491" s="19" t="s">
        <v>592</v>
      </c>
      <c r="D491" s="29" t="s">
        <v>593</v>
      </c>
      <c r="E491" s="10" t="s">
        <v>3189</v>
      </c>
      <c r="F491" s="60">
        <v>1</v>
      </c>
      <c r="G491" s="58">
        <v>0</v>
      </c>
      <c r="H491" s="58">
        <f t="shared" si="91"/>
        <v>0</v>
      </c>
      <c r="I491" s="58">
        <v>10441</v>
      </c>
      <c r="J491" s="58">
        <f t="shared" si="92"/>
        <v>10441</v>
      </c>
      <c r="K491" s="58">
        <v>0</v>
      </c>
      <c r="L491" s="58">
        <f t="shared" si="89"/>
        <v>0</v>
      </c>
      <c r="M491" s="58">
        <f t="shared" si="79"/>
        <v>10441</v>
      </c>
      <c r="N491" s="59">
        <f t="shared" si="78"/>
        <v>10441</v>
      </c>
      <c r="O491" s="60">
        <v>1</v>
      </c>
      <c r="P491" s="61">
        <f>O491</f>
        <v>1</v>
      </c>
      <c r="Q491" s="58" t="e">
        <f>TRUNC(#REF!*P491,0)</f>
        <v>#REF!</v>
      </c>
      <c r="R491" s="143"/>
    </row>
    <row r="492" spans="1:18" s="86" customFormat="1" ht="20.100000000000001" hidden="1" customHeight="1">
      <c r="A492" s="123">
        <f t="shared" si="101"/>
        <v>212</v>
      </c>
      <c r="B492" s="122">
        <f t="shared" si="101"/>
        <v>212</v>
      </c>
      <c r="C492" s="19" t="s">
        <v>594</v>
      </c>
      <c r="D492" s="29" t="s">
        <v>595</v>
      </c>
      <c r="E492" s="10" t="s">
        <v>3189</v>
      </c>
      <c r="F492" s="60">
        <v>213</v>
      </c>
      <c r="G492" s="58">
        <v>788</v>
      </c>
      <c r="H492" s="58">
        <f t="shared" si="91"/>
        <v>167844</v>
      </c>
      <c r="I492" s="58">
        <v>6288</v>
      </c>
      <c r="J492" s="58">
        <f t="shared" si="92"/>
        <v>1339344</v>
      </c>
      <c r="K492" s="58">
        <v>125</v>
      </c>
      <c r="L492" s="58">
        <f t="shared" ref="L492:L573" si="102">TRUNC(F492*K492,0)</f>
        <v>26625</v>
      </c>
      <c r="M492" s="58">
        <f t="shared" si="79"/>
        <v>7201</v>
      </c>
      <c r="N492" s="59">
        <f t="shared" si="78"/>
        <v>1533813</v>
      </c>
      <c r="O492" s="60">
        <v>213</v>
      </c>
      <c r="P492" s="61">
        <f>O492</f>
        <v>213</v>
      </c>
      <c r="Q492" s="58" t="e">
        <f>TRUNC(#REF!*P492,0)</f>
        <v>#REF!</v>
      </c>
      <c r="R492" s="143"/>
    </row>
    <row r="493" spans="1:18" s="86" customFormat="1" ht="20.100000000000001" hidden="1" customHeight="1">
      <c r="A493" s="123">
        <f t="shared" si="101"/>
        <v>213</v>
      </c>
      <c r="B493" s="122">
        <f t="shared" si="101"/>
        <v>213</v>
      </c>
      <c r="C493" s="19" t="s">
        <v>596</v>
      </c>
      <c r="D493" s="29" t="s">
        <v>0</v>
      </c>
      <c r="E493" s="10" t="s">
        <v>3189</v>
      </c>
      <c r="F493" s="60">
        <v>191</v>
      </c>
      <c r="G493" s="58">
        <v>1539</v>
      </c>
      <c r="H493" s="58">
        <f t="shared" si="91"/>
        <v>293949</v>
      </c>
      <c r="I493" s="58">
        <v>0</v>
      </c>
      <c r="J493" s="58">
        <f t="shared" si="92"/>
        <v>0</v>
      </c>
      <c r="K493" s="58">
        <v>0</v>
      </c>
      <c r="L493" s="58">
        <f t="shared" si="102"/>
        <v>0</v>
      </c>
      <c r="M493" s="58">
        <f t="shared" si="79"/>
        <v>1539</v>
      </c>
      <c r="N493" s="59">
        <f t="shared" si="78"/>
        <v>293949</v>
      </c>
      <c r="O493" s="60">
        <v>191</v>
      </c>
      <c r="P493" s="61">
        <f>O493</f>
        <v>191</v>
      </c>
      <c r="Q493" s="58" t="e">
        <f>TRUNC(#REF!*P493,0)</f>
        <v>#REF!</v>
      </c>
      <c r="R493" s="143"/>
    </row>
    <row r="494" spans="1:18" s="86" customFormat="1" ht="20.100000000000001" hidden="1" customHeight="1">
      <c r="A494" s="123"/>
      <c r="C494" s="19" t="s">
        <v>597</v>
      </c>
      <c r="D494" s="29" t="s">
        <v>481</v>
      </c>
      <c r="E494" s="10" t="s">
        <v>3199</v>
      </c>
      <c r="F494" s="60">
        <v>1</v>
      </c>
      <c r="G494" s="58">
        <v>0</v>
      </c>
      <c r="H494" s="58">
        <f t="shared" si="91"/>
        <v>0</v>
      </c>
      <c r="I494" s="58">
        <v>944</v>
      </c>
      <c r="J494" s="58">
        <f t="shared" si="92"/>
        <v>944</v>
      </c>
      <c r="K494" s="58">
        <v>0</v>
      </c>
      <c r="L494" s="58">
        <f t="shared" si="102"/>
        <v>0</v>
      </c>
      <c r="M494" s="58">
        <f t="shared" si="79"/>
        <v>944</v>
      </c>
      <c r="N494" s="59">
        <f t="shared" si="78"/>
        <v>944</v>
      </c>
      <c r="O494" s="60">
        <v>1</v>
      </c>
      <c r="P494" s="61">
        <f>O494</f>
        <v>1</v>
      </c>
      <c r="Q494" s="58" t="e">
        <f>TRUNC(#REF!*P494,0)</f>
        <v>#REF!</v>
      </c>
      <c r="R494" s="143"/>
    </row>
    <row r="495" spans="1:18" s="86" customFormat="1" ht="20.100000000000001" hidden="1" customHeight="1">
      <c r="A495" s="123">
        <f>A493+1</f>
        <v>214</v>
      </c>
      <c r="B495" s="122">
        <f>B493+1</f>
        <v>214</v>
      </c>
      <c r="C495" s="19" t="s">
        <v>598</v>
      </c>
      <c r="D495" s="29" t="s">
        <v>0</v>
      </c>
      <c r="E495" s="10" t="s">
        <v>22</v>
      </c>
      <c r="F495" s="60">
        <v>0</v>
      </c>
      <c r="G495" s="58">
        <v>0</v>
      </c>
      <c r="H495" s="58">
        <f t="shared" si="91"/>
        <v>0</v>
      </c>
      <c r="I495" s="58">
        <v>0</v>
      </c>
      <c r="J495" s="58">
        <f t="shared" si="92"/>
        <v>0</v>
      </c>
      <c r="K495" s="58">
        <v>0</v>
      </c>
      <c r="L495" s="58">
        <f t="shared" si="102"/>
        <v>0</v>
      </c>
      <c r="M495" s="58">
        <f t="shared" si="79"/>
        <v>0</v>
      </c>
      <c r="N495" s="59">
        <f t="shared" si="78"/>
        <v>0</v>
      </c>
      <c r="O495" s="60">
        <v>0</v>
      </c>
      <c r="P495" s="61">
        <f>O495</f>
        <v>0</v>
      </c>
      <c r="Q495" s="58" t="e">
        <f>TRUNC(#REF!*P495,0)</f>
        <v>#REF!</v>
      </c>
      <c r="R495" s="143"/>
    </row>
    <row r="496" spans="1:18" s="86" customFormat="1" ht="20.100000000000001" hidden="1" customHeight="1">
      <c r="A496" s="123">
        <f>A495+1</f>
        <v>215</v>
      </c>
      <c r="B496" s="122">
        <f>B495+1</f>
        <v>215</v>
      </c>
      <c r="C496" s="19" t="s">
        <v>599</v>
      </c>
      <c r="D496" s="29" t="s">
        <v>600</v>
      </c>
      <c r="E496" s="10" t="s">
        <v>3207</v>
      </c>
      <c r="F496" s="60">
        <v>229</v>
      </c>
      <c r="G496" s="58">
        <v>356</v>
      </c>
      <c r="H496" s="58">
        <f t="shared" si="91"/>
        <v>81524</v>
      </c>
      <c r="I496" s="58">
        <v>0</v>
      </c>
      <c r="J496" s="58">
        <f t="shared" si="92"/>
        <v>0</v>
      </c>
      <c r="K496" s="58">
        <v>0</v>
      </c>
      <c r="L496" s="58">
        <f t="shared" si="102"/>
        <v>0</v>
      </c>
      <c r="M496" s="58">
        <f t="shared" si="79"/>
        <v>356</v>
      </c>
      <c r="N496" s="59">
        <f t="shared" si="78"/>
        <v>81524</v>
      </c>
      <c r="O496" s="60">
        <v>229</v>
      </c>
      <c r="P496" s="61">
        <f>O496</f>
        <v>229</v>
      </c>
      <c r="Q496" s="58" t="e">
        <f>TRUNC(#REF!*P496,0)</f>
        <v>#REF!</v>
      </c>
      <c r="R496" s="143"/>
    </row>
    <row r="497" spans="1:18" s="86" customFormat="1" ht="20.100000000000001" hidden="1" customHeight="1">
      <c r="A497" s="123">
        <f>A496+1</f>
        <v>216</v>
      </c>
      <c r="B497" s="122">
        <f>B496+1</f>
        <v>216</v>
      </c>
      <c r="C497" s="19" t="s">
        <v>2227</v>
      </c>
      <c r="D497" s="29" t="s">
        <v>2228</v>
      </c>
      <c r="E497" s="10" t="s">
        <v>3199</v>
      </c>
      <c r="F497" s="60">
        <v>2</v>
      </c>
      <c r="G497" s="58">
        <v>48406</v>
      </c>
      <c r="H497" s="58">
        <f t="shared" si="91"/>
        <v>96812</v>
      </c>
      <c r="I497" s="58">
        <v>147672</v>
      </c>
      <c r="J497" s="58">
        <f t="shared" si="92"/>
        <v>295344</v>
      </c>
      <c r="K497" s="58">
        <v>4939</v>
      </c>
      <c r="L497" s="58">
        <f t="shared" si="102"/>
        <v>9878</v>
      </c>
      <c r="M497" s="58">
        <f t="shared" si="79"/>
        <v>201017</v>
      </c>
      <c r="N497" s="59">
        <f t="shared" si="78"/>
        <v>402034</v>
      </c>
      <c r="O497" s="60">
        <v>2</v>
      </c>
      <c r="P497" s="61">
        <f>O497</f>
        <v>2</v>
      </c>
      <c r="Q497" s="58" t="e">
        <f>TRUNC(#REF!*P497,0)</f>
        <v>#REF!</v>
      </c>
      <c r="R497" s="143"/>
    </row>
    <row r="498" spans="1:18" s="86" customFormat="1" ht="20.100000000000001" hidden="1" customHeight="1">
      <c r="A498" s="123"/>
      <c r="C498" s="19" t="s">
        <v>601</v>
      </c>
      <c r="D498" s="29" t="s">
        <v>0</v>
      </c>
      <c r="E498" s="10" t="s">
        <v>3196</v>
      </c>
      <c r="F498" s="60">
        <v>86</v>
      </c>
      <c r="G498" s="58">
        <v>0</v>
      </c>
      <c r="H498" s="58">
        <f t="shared" si="91"/>
        <v>0</v>
      </c>
      <c r="I498" s="58">
        <v>0</v>
      </c>
      <c r="J498" s="58">
        <f t="shared" si="92"/>
        <v>0</v>
      </c>
      <c r="K498" s="58">
        <v>460416</v>
      </c>
      <c r="L498" s="58">
        <f t="shared" si="102"/>
        <v>39595776</v>
      </c>
      <c r="M498" s="58">
        <f t="shared" si="79"/>
        <v>460416</v>
      </c>
      <c r="N498" s="59">
        <f t="shared" si="78"/>
        <v>39595776</v>
      </c>
      <c r="O498" s="60">
        <v>88</v>
      </c>
      <c r="P498" s="61">
        <f>O498</f>
        <v>88</v>
      </c>
      <c r="Q498" s="58" t="e">
        <f>TRUNC(#REF!*P498,0)</f>
        <v>#REF!</v>
      </c>
      <c r="R498" s="143"/>
    </row>
    <row r="499" spans="1:18" s="86" customFormat="1" ht="20.100000000000001" hidden="1" customHeight="1">
      <c r="A499" s="123"/>
      <c r="C499" s="19" t="s">
        <v>2942</v>
      </c>
      <c r="D499" s="29"/>
      <c r="E499" s="10" t="s">
        <v>22</v>
      </c>
      <c r="F499" s="60">
        <v>0</v>
      </c>
      <c r="G499" s="58">
        <v>0</v>
      </c>
      <c r="H499" s="58">
        <f t="shared" si="91"/>
        <v>0</v>
      </c>
      <c r="I499" s="58">
        <v>0</v>
      </c>
      <c r="J499" s="58">
        <f t="shared" si="92"/>
        <v>0</v>
      </c>
      <c r="K499" s="58">
        <v>0</v>
      </c>
      <c r="L499" s="58">
        <f t="shared" si="102"/>
        <v>0</v>
      </c>
      <c r="M499" s="58">
        <f t="shared" si="79"/>
        <v>0</v>
      </c>
      <c r="N499" s="59">
        <f t="shared" si="78"/>
        <v>0</v>
      </c>
      <c r="O499" s="60">
        <v>0</v>
      </c>
      <c r="P499" s="61">
        <f>O499</f>
        <v>0</v>
      </c>
      <c r="Q499" s="58" t="e">
        <f>TRUNC(#REF!*P499,0)</f>
        <v>#REF!</v>
      </c>
      <c r="R499" s="143"/>
    </row>
    <row r="500" spans="1:18" s="86" customFormat="1" ht="20.100000000000001" hidden="1" customHeight="1">
      <c r="A500" s="123"/>
      <c r="C500" s="19" t="s">
        <v>2941</v>
      </c>
      <c r="D500" s="29" t="s">
        <v>3133</v>
      </c>
      <c r="E500" s="10" t="s">
        <v>3207</v>
      </c>
      <c r="F500" s="88">
        <v>0</v>
      </c>
      <c r="G500" s="61"/>
      <c r="H500" s="58">
        <f t="shared" ref="H500:H501" si="103">TRUNC(F500*G500,0)</f>
        <v>0</v>
      </c>
      <c r="I500" s="61"/>
      <c r="J500" s="58">
        <f t="shared" ref="J500:J501" si="104">TRUNC(F500*I500,0)</f>
        <v>0</v>
      </c>
      <c r="K500" s="61"/>
      <c r="L500" s="58">
        <f t="shared" ref="L500:L501" si="105">TRUNC(F500*K500,0)</f>
        <v>0</v>
      </c>
      <c r="M500" s="58">
        <f t="shared" ref="M500:N501" si="106">G500+I500+K500</f>
        <v>0</v>
      </c>
      <c r="N500" s="59">
        <f t="shared" si="106"/>
        <v>0</v>
      </c>
      <c r="O500" s="88">
        <v>14</v>
      </c>
      <c r="P500" s="61">
        <v>65606</v>
      </c>
      <c r="Q500" s="58" t="e">
        <f>TRUNC(#REF!*P500,0)</f>
        <v>#REF!</v>
      </c>
      <c r="R500" s="143"/>
    </row>
    <row r="501" spans="1:18" s="86" customFormat="1" ht="20.100000000000001" hidden="1" customHeight="1">
      <c r="A501" s="123"/>
      <c r="C501" s="19" t="s">
        <v>2943</v>
      </c>
      <c r="D501" s="29" t="s">
        <v>3134</v>
      </c>
      <c r="E501" s="10" t="s">
        <v>3207</v>
      </c>
      <c r="F501" s="88">
        <v>0</v>
      </c>
      <c r="G501" s="61">
        <v>0</v>
      </c>
      <c r="H501" s="58">
        <f t="shared" si="103"/>
        <v>0</v>
      </c>
      <c r="I501" s="61">
        <v>0</v>
      </c>
      <c r="J501" s="58">
        <f t="shared" si="104"/>
        <v>0</v>
      </c>
      <c r="K501" s="61">
        <v>0</v>
      </c>
      <c r="L501" s="58">
        <f t="shared" si="105"/>
        <v>0</v>
      </c>
      <c r="M501" s="58">
        <f t="shared" si="106"/>
        <v>0</v>
      </c>
      <c r="N501" s="59">
        <f t="shared" si="106"/>
        <v>0</v>
      </c>
      <c r="O501" s="88">
        <v>96</v>
      </c>
      <c r="P501" s="61">
        <v>69197</v>
      </c>
      <c r="Q501" s="58" t="e">
        <f>TRUNC(#REF!*P501,0)</f>
        <v>#REF!</v>
      </c>
      <c r="R501" s="143"/>
    </row>
    <row r="502" spans="1:18" s="86" customFormat="1" ht="20.100000000000001" hidden="1" customHeight="1">
      <c r="A502" s="123"/>
      <c r="C502" s="19" t="s">
        <v>2941</v>
      </c>
      <c r="D502" s="29" t="s">
        <v>2954</v>
      </c>
      <c r="E502" s="10" t="s">
        <v>3207</v>
      </c>
      <c r="F502" s="88">
        <v>32.200000000000003</v>
      </c>
      <c r="G502" s="61">
        <v>700294</v>
      </c>
      <c r="H502" s="58">
        <f t="shared" si="91"/>
        <v>22549466</v>
      </c>
      <c r="I502" s="61">
        <v>163872</v>
      </c>
      <c r="J502" s="58">
        <f t="shared" si="92"/>
        <v>5276678</v>
      </c>
      <c r="K502" s="61">
        <v>92906</v>
      </c>
      <c r="L502" s="58">
        <f t="shared" si="102"/>
        <v>2991573</v>
      </c>
      <c r="M502" s="58">
        <f t="shared" si="79"/>
        <v>957072</v>
      </c>
      <c r="N502" s="59">
        <f t="shared" si="78"/>
        <v>30817717</v>
      </c>
      <c r="O502" s="88">
        <v>0</v>
      </c>
      <c r="P502" s="61">
        <v>92906</v>
      </c>
      <c r="Q502" s="58" t="e">
        <f>TRUNC(#REF!*P502,0)</f>
        <v>#REF!</v>
      </c>
      <c r="R502" s="143"/>
    </row>
    <row r="503" spans="1:18" s="86" customFormat="1" ht="20.100000000000001" hidden="1" customHeight="1">
      <c r="A503" s="123"/>
      <c r="C503" s="19" t="s">
        <v>2943</v>
      </c>
      <c r="D503" s="29" t="s">
        <v>3026</v>
      </c>
      <c r="E503" s="10" t="s">
        <v>3207</v>
      </c>
      <c r="F503" s="88">
        <v>0</v>
      </c>
      <c r="G503" s="61">
        <v>0</v>
      </c>
      <c r="H503" s="58">
        <f t="shared" ref="H503" si="107">TRUNC(F503*G503,0)</f>
        <v>0</v>
      </c>
      <c r="I503" s="61">
        <v>0</v>
      </c>
      <c r="J503" s="58">
        <f t="shared" ref="J503" si="108">TRUNC(F503*I503,0)</f>
        <v>0</v>
      </c>
      <c r="K503" s="61">
        <v>0</v>
      </c>
      <c r="L503" s="58">
        <f t="shared" ref="L503" si="109">TRUNC(F503*K503,0)</f>
        <v>0</v>
      </c>
      <c r="M503" s="58">
        <f t="shared" ref="M503:N503" si="110">G503+I503+K503</f>
        <v>0</v>
      </c>
      <c r="N503" s="59">
        <f t="shared" si="110"/>
        <v>0</v>
      </c>
      <c r="O503" s="88">
        <v>51.9</v>
      </c>
      <c r="P503" s="61">
        <v>111741</v>
      </c>
      <c r="Q503" s="58" t="e">
        <f>TRUNC(#REF!*P503,0)</f>
        <v>#REF!</v>
      </c>
      <c r="R503" s="143"/>
    </row>
    <row r="504" spans="1:18" s="86" customFormat="1" ht="20.100000000000001" hidden="1" customHeight="1">
      <c r="A504" s="123"/>
      <c r="C504" s="19" t="s">
        <v>2943</v>
      </c>
      <c r="D504" s="29" t="s">
        <v>3027</v>
      </c>
      <c r="E504" s="10" t="s">
        <v>3207</v>
      </c>
      <c r="F504" s="88">
        <v>0</v>
      </c>
      <c r="G504" s="61">
        <v>0</v>
      </c>
      <c r="H504" s="58">
        <f t="shared" ref="H504" si="111">TRUNC(F504*G504,0)</f>
        <v>0</v>
      </c>
      <c r="I504" s="61">
        <v>0</v>
      </c>
      <c r="J504" s="58">
        <f t="shared" ref="J504" si="112">TRUNC(F504*I504,0)</f>
        <v>0</v>
      </c>
      <c r="K504" s="61">
        <v>0</v>
      </c>
      <c r="L504" s="58">
        <f t="shared" ref="L504" si="113">TRUNC(F504*K504,0)</f>
        <v>0</v>
      </c>
      <c r="M504" s="58">
        <f t="shared" ref="M504" si="114">G504+I504+K504</f>
        <v>0</v>
      </c>
      <c r="N504" s="59">
        <f t="shared" ref="N504" si="115">H504+J504+L504</f>
        <v>0</v>
      </c>
      <c r="O504" s="88">
        <v>52.2</v>
      </c>
      <c r="P504" s="61">
        <v>200735</v>
      </c>
      <c r="Q504" s="58" t="e">
        <f>TRUNC(#REF!*P504,0)</f>
        <v>#REF!</v>
      </c>
      <c r="R504" s="143"/>
    </row>
    <row r="505" spans="1:18" s="86" customFormat="1" ht="20.100000000000001" hidden="1" customHeight="1">
      <c r="A505" s="123"/>
      <c r="C505" s="19" t="s">
        <v>2943</v>
      </c>
      <c r="D505" s="29" t="s">
        <v>2955</v>
      </c>
      <c r="E505" s="10" t="s">
        <v>3207</v>
      </c>
      <c r="F505" s="88">
        <v>40</v>
      </c>
      <c r="G505" s="61">
        <v>736904</v>
      </c>
      <c r="H505" s="58">
        <f t="shared" si="91"/>
        <v>29476160</v>
      </c>
      <c r="I505" s="61">
        <v>163872</v>
      </c>
      <c r="J505" s="58">
        <f t="shared" si="92"/>
        <v>6554880</v>
      </c>
      <c r="K505" s="61">
        <v>92906</v>
      </c>
      <c r="L505" s="58">
        <f t="shared" si="102"/>
        <v>3716240</v>
      </c>
      <c r="M505" s="58">
        <f t="shared" si="79"/>
        <v>993682</v>
      </c>
      <c r="N505" s="59">
        <f t="shared" si="78"/>
        <v>39747280</v>
      </c>
      <c r="O505" s="88">
        <v>0</v>
      </c>
      <c r="P505" s="61">
        <v>92906</v>
      </c>
      <c r="Q505" s="58" t="e">
        <f>TRUNC(#REF!*P505,0)</f>
        <v>#REF!</v>
      </c>
      <c r="R505" s="143"/>
    </row>
    <row r="506" spans="1:18" s="86" customFormat="1" ht="20.100000000000001" hidden="1" customHeight="1">
      <c r="A506" s="123"/>
      <c r="C506" s="19" t="s">
        <v>2943</v>
      </c>
      <c r="D506" s="29" t="s">
        <v>3028</v>
      </c>
      <c r="E506" s="10" t="s">
        <v>3207</v>
      </c>
      <c r="F506" s="88">
        <v>0</v>
      </c>
      <c r="G506" s="61">
        <v>0</v>
      </c>
      <c r="H506" s="58">
        <f t="shared" si="91"/>
        <v>0</v>
      </c>
      <c r="I506" s="61">
        <v>0</v>
      </c>
      <c r="J506" s="58">
        <f t="shared" si="92"/>
        <v>0</v>
      </c>
      <c r="K506" s="61">
        <v>0</v>
      </c>
      <c r="L506" s="58">
        <f t="shared" si="102"/>
        <v>0</v>
      </c>
      <c r="M506" s="58">
        <f t="shared" ref="M506" si="116">G506+I506+K506</f>
        <v>0</v>
      </c>
      <c r="N506" s="59">
        <f t="shared" ref="N506" si="117">H506+J506+L506</f>
        <v>0</v>
      </c>
      <c r="O506" s="88">
        <v>56</v>
      </c>
      <c r="P506" s="61">
        <v>200735</v>
      </c>
      <c r="Q506" s="58" t="e">
        <f>TRUNC(#REF!*P506,0)</f>
        <v>#REF!</v>
      </c>
      <c r="R506" s="143"/>
    </row>
    <row r="507" spans="1:18" s="86" customFormat="1" ht="20.100000000000001" hidden="1" customHeight="1">
      <c r="A507" s="123"/>
      <c r="C507" s="19" t="s">
        <v>2944</v>
      </c>
      <c r="D507" s="29" t="s">
        <v>2956</v>
      </c>
      <c r="E507" s="10" t="s">
        <v>3207</v>
      </c>
      <c r="F507" s="88">
        <v>28.6</v>
      </c>
      <c r="G507" s="61">
        <v>766192</v>
      </c>
      <c r="H507" s="58">
        <f t="shared" si="91"/>
        <v>21913091</v>
      </c>
      <c r="I507" s="61">
        <v>163872</v>
      </c>
      <c r="J507" s="58">
        <f t="shared" si="92"/>
        <v>4686739</v>
      </c>
      <c r="K507" s="61">
        <v>92906</v>
      </c>
      <c r="L507" s="58">
        <f t="shared" si="102"/>
        <v>2657111</v>
      </c>
      <c r="M507" s="58">
        <f t="shared" si="79"/>
        <v>1022970</v>
      </c>
      <c r="N507" s="59">
        <f t="shared" si="78"/>
        <v>29256941</v>
      </c>
      <c r="O507" s="88">
        <v>0</v>
      </c>
      <c r="P507" s="61">
        <v>92906</v>
      </c>
      <c r="Q507" s="58" t="e">
        <f>TRUNC(#REF!*P507,0)</f>
        <v>#REF!</v>
      </c>
      <c r="R507" s="143"/>
    </row>
    <row r="508" spans="1:18" s="86" customFormat="1" ht="20.100000000000001" hidden="1" customHeight="1">
      <c r="A508" s="123"/>
      <c r="C508" s="19" t="s">
        <v>2943</v>
      </c>
      <c r="D508" s="29" t="s">
        <v>3029</v>
      </c>
      <c r="E508" s="10" t="s">
        <v>3207</v>
      </c>
      <c r="F508" s="88">
        <v>0</v>
      </c>
      <c r="G508" s="61">
        <v>0</v>
      </c>
      <c r="H508" s="58">
        <f t="shared" ref="H508" si="118">TRUNC(F508*G508,0)</f>
        <v>0</v>
      </c>
      <c r="I508" s="61">
        <v>0</v>
      </c>
      <c r="J508" s="58">
        <f t="shared" ref="J508" si="119">TRUNC(F508*I508,0)</f>
        <v>0</v>
      </c>
      <c r="K508" s="61">
        <v>0</v>
      </c>
      <c r="L508" s="58">
        <f t="shared" ref="L508" si="120">TRUNC(F508*K508,0)</f>
        <v>0</v>
      </c>
      <c r="M508" s="58">
        <f t="shared" ref="M508" si="121">G508+I508+K508</f>
        <v>0</v>
      </c>
      <c r="N508" s="59">
        <f t="shared" ref="N508" si="122">H508+J508+L508</f>
        <v>0</v>
      </c>
      <c r="O508" s="88">
        <v>40</v>
      </c>
      <c r="P508" s="61">
        <v>200735</v>
      </c>
      <c r="Q508" s="58" t="e">
        <f>TRUNC(#REF!*P508,0)</f>
        <v>#REF!</v>
      </c>
      <c r="R508" s="143"/>
    </row>
    <row r="509" spans="1:18" s="86" customFormat="1" ht="20.100000000000001" hidden="1" customHeight="1">
      <c r="A509" s="123"/>
      <c r="C509" s="19" t="s">
        <v>2945</v>
      </c>
      <c r="D509" s="29" t="s">
        <v>2957</v>
      </c>
      <c r="E509" s="10" t="s">
        <v>3207</v>
      </c>
      <c r="F509" s="88">
        <v>20</v>
      </c>
      <c r="G509" s="61">
        <v>1190868</v>
      </c>
      <c r="H509" s="58">
        <f t="shared" si="91"/>
        <v>23817360</v>
      </c>
      <c r="I509" s="61">
        <v>163872</v>
      </c>
      <c r="J509" s="58">
        <f t="shared" si="92"/>
        <v>3277440</v>
      </c>
      <c r="K509" s="61">
        <v>92906</v>
      </c>
      <c r="L509" s="58">
        <f t="shared" si="102"/>
        <v>1858120</v>
      </c>
      <c r="M509" s="58">
        <f t="shared" si="79"/>
        <v>1447646</v>
      </c>
      <c r="N509" s="59">
        <f t="shared" si="78"/>
        <v>28952920</v>
      </c>
      <c r="O509" s="88">
        <v>0</v>
      </c>
      <c r="P509" s="61">
        <v>92906</v>
      </c>
      <c r="Q509" s="58" t="e">
        <f>TRUNC(#REF!*P509,0)</f>
        <v>#REF!</v>
      </c>
      <c r="R509" s="143"/>
    </row>
    <row r="510" spans="1:18" s="86" customFormat="1" ht="20.100000000000001" hidden="1" customHeight="1">
      <c r="A510" s="123"/>
      <c r="C510" s="19" t="s">
        <v>2943</v>
      </c>
      <c r="D510" s="29" t="s">
        <v>3030</v>
      </c>
      <c r="E510" s="10" t="s">
        <v>3207</v>
      </c>
      <c r="F510" s="88">
        <v>0</v>
      </c>
      <c r="G510" s="61">
        <v>0</v>
      </c>
      <c r="H510" s="58">
        <f t="shared" si="91"/>
        <v>0</v>
      </c>
      <c r="I510" s="61">
        <v>0</v>
      </c>
      <c r="J510" s="58">
        <f t="shared" si="92"/>
        <v>0</v>
      </c>
      <c r="K510" s="61">
        <v>0</v>
      </c>
      <c r="L510" s="58">
        <f t="shared" si="102"/>
        <v>0</v>
      </c>
      <c r="M510" s="58">
        <f t="shared" ref="M510:M511" si="123">G510+I510+K510</f>
        <v>0</v>
      </c>
      <c r="N510" s="59">
        <f t="shared" ref="N510:N511" si="124">H510+J510+L510</f>
        <v>0</v>
      </c>
      <c r="O510" s="88">
        <v>24</v>
      </c>
      <c r="P510" s="61">
        <v>200735</v>
      </c>
      <c r="Q510" s="58" t="e">
        <f>TRUNC(#REF!*P510,0)</f>
        <v>#REF!</v>
      </c>
      <c r="R510" s="143"/>
    </row>
    <row r="511" spans="1:18" s="86" customFormat="1" ht="20.100000000000001" hidden="1" customHeight="1">
      <c r="A511" s="123"/>
      <c r="C511" s="19" t="s">
        <v>2943</v>
      </c>
      <c r="D511" s="29" t="s">
        <v>3031</v>
      </c>
      <c r="E511" s="10" t="s">
        <v>3207</v>
      </c>
      <c r="F511" s="88">
        <v>0</v>
      </c>
      <c r="G511" s="61">
        <v>0</v>
      </c>
      <c r="H511" s="58">
        <f t="shared" si="91"/>
        <v>0</v>
      </c>
      <c r="I511" s="61">
        <v>0</v>
      </c>
      <c r="J511" s="58">
        <f t="shared" si="92"/>
        <v>0</v>
      </c>
      <c r="K511" s="61">
        <v>0</v>
      </c>
      <c r="L511" s="58">
        <f t="shared" si="102"/>
        <v>0</v>
      </c>
      <c r="M511" s="58">
        <f t="shared" si="123"/>
        <v>0</v>
      </c>
      <c r="N511" s="59">
        <f t="shared" si="124"/>
        <v>0</v>
      </c>
      <c r="O511" s="88">
        <v>36</v>
      </c>
      <c r="P511" s="61">
        <v>200735</v>
      </c>
      <c r="Q511" s="58" t="e">
        <f>TRUNC(#REF!*P511,0)</f>
        <v>#REF!</v>
      </c>
      <c r="R511" s="143"/>
    </row>
    <row r="512" spans="1:18" s="86" customFormat="1" ht="20.100000000000001" hidden="1" customHeight="1">
      <c r="A512" s="123"/>
      <c r="C512" s="19" t="s">
        <v>2946</v>
      </c>
      <c r="D512" s="29" t="s">
        <v>2958</v>
      </c>
      <c r="E512" s="10" t="s">
        <v>3207</v>
      </c>
      <c r="F512" s="88">
        <v>134.30000000000001</v>
      </c>
      <c r="G512" s="61">
        <v>764944</v>
      </c>
      <c r="H512" s="58">
        <f t="shared" si="91"/>
        <v>102731979</v>
      </c>
      <c r="I512" s="61">
        <v>185762</v>
      </c>
      <c r="J512" s="58">
        <f t="shared" si="92"/>
        <v>24947836</v>
      </c>
      <c r="K512" s="61">
        <v>59532</v>
      </c>
      <c r="L512" s="58">
        <f t="shared" si="102"/>
        <v>7995147</v>
      </c>
      <c r="M512" s="58">
        <f t="shared" si="79"/>
        <v>1010238</v>
      </c>
      <c r="N512" s="59">
        <f t="shared" si="78"/>
        <v>135674962</v>
      </c>
      <c r="O512" s="88">
        <v>134.30000000000001</v>
      </c>
      <c r="P512" s="61">
        <v>59532</v>
      </c>
      <c r="Q512" s="58" t="e">
        <f>TRUNC(#REF!*P512,0)</f>
        <v>#REF!</v>
      </c>
      <c r="R512" s="143"/>
    </row>
    <row r="513" spans="1:18" s="86" customFormat="1" ht="20.100000000000001" hidden="1" customHeight="1">
      <c r="A513" s="123"/>
      <c r="C513" s="19" t="s">
        <v>2947</v>
      </c>
      <c r="D513" s="29" t="s">
        <v>2959</v>
      </c>
      <c r="E513" s="10" t="s">
        <v>3207</v>
      </c>
      <c r="F513" s="88">
        <v>130.19999999999999</v>
      </c>
      <c r="G513" s="61">
        <v>945064</v>
      </c>
      <c r="H513" s="58">
        <f t="shared" si="91"/>
        <v>123047332</v>
      </c>
      <c r="I513" s="61">
        <v>185762</v>
      </c>
      <c r="J513" s="58">
        <f t="shared" si="92"/>
        <v>24186212</v>
      </c>
      <c r="K513" s="61">
        <v>59532</v>
      </c>
      <c r="L513" s="58">
        <f t="shared" si="102"/>
        <v>7751066</v>
      </c>
      <c r="M513" s="58">
        <f t="shared" si="79"/>
        <v>1190358</v>
      </c>
      <c r="N513" s="59">
        <f t="shared" si="78"/>
        <v>154984610</v>
      </c>
      <c r="O513" s="88">
        <v>130.19999999999999</v>
      </c>
      <c r="P513" s="61">
        <v>59532</v>
      </c>
      <c r="Q513" s="58" t="e">
        <f>TRUNC(#REF!*P513,0)</f>
        <v>#REF!</v>
      </c>
      <c r="R513" s="143"/>
    </row>
    <row r="514" spans="1:18" s="86" customFormat="1" ht="20.100000000000001" hidden="1" customHeight="1">
      <c r="A514" s="123"/>
      <c r="C514" s="19" t="s">
        <v>2948</v>
      </c>
      <c r="D514" s="29" t="s">
        <v>2960</v>
      </c>
      <c r="E514" s="10" t="s">
        <v>3207</v>
      </c>
      <c r="F514" s="88">
        <v>99.4</v>
      </c>
      <c r="G514" s="61">
        <v>1026188</v>
      </c>
      <c r="H514" s="58">
        <f t="shared" si="91"/>
        <v>102003087</v>
      </c>
      <c r="I514" s="61">
        <v>174816</v>
      </c>
      <c r="J514" s="58">
        <f t="shared" si="92"/>
        <v>17376710</v>
      </c>
      <c r="K514" s="61">
        <v>126757</v>
      </c>
      <c r="L514" s="58">
        <f t="shared" si="102"/>
        <v>12599645</v>
      </c>
      <c r="M514" s="58">
        <f t="shared" si="79"/>
        <v>1327761</v>
      </c>
      <c r="N514" s="59">
        <f t="shared" si="78"/>
        <v>131979442</v>
      </c>
      <c r="O514" s="88">
        <v>99.4</v>
      </c>
      <c r="P514" s="61">
        <v>126757</v>
      </c>
      <c r="Q514" s="58" t="e">
        <f>TRUNC(#REF!*P514,0)</f>
        <v>#REF!</v>
      </c>
      <c r="R514" s="143"/>
    </row>
    <row r="515" spans="1:18" s="86" customFormat="1" ht="20.100000000000001" hidden="1" customHeight="1">
      <c r="A515" s="123"/>
      <c r="C515" s="19" t="s">
        <v>2949</v>
      </c>
      <c r="D515" s="29" t="s">
        <v>2961</v>
      </c>
      <c r="E515" s="10" t="s">
        <v>3207</v>
      </c>
      <c r="F515" s="88">
        <v>51.3</v>
      </c>
      <c r="G515" s="61">
        <v>1026188</v>
      </c>
      <c r="H515" s="58">
        <f t="shared" si="91"/>
        <v>52643444</v>
      </c>
      <c r="I515" s="61">
        <v>174816</v>
      </c>
      <c r="J515" s="58">
        <f t="shared" si="92"/>
        <v>8968060</v>
      </c>
      <c r="K515" s="61">
        <v>126757</v>
      </c>
      <c r="L515" s="58">
        <f t="shared" si="102"/>
        <v>6502634</v>
      </c>
      <c r="M515" s="58">
        <f t="shared" si="79"/>
        <v>1327761</v>
      </c>
      <c r="N515" s="59">
        <f t="shared" si="78"/>
        <v>68114138</v>
      </c>
      <c r="O515" s="88">
        <v>51.3</v>
      </c>
      <c r="P515" s="61">
        <v>126757</v>
      </c>
      <c r="Q515" s="58" t="e">
        <f>TRUNC(#REF!*P515,0)</f>
        <v>#REF!</v>
      </c>
      <c r="R515" s="143"/>
    </row>
    <row r="516" spans="1:18" s="86" customFormat="1" ht="20.100000000000001" hidden="1" customHeight="1">
      <c r="A516" s="123"/>
      <c r="C516" s="19" t="s">
        <v>2950</v>
      </c>
      <c r="D516" s="29" t="s">
        <v>2962</v>
      </c>
      <c r="E516" s="10" t="s">
        <v>3207</v>
      </c>
      <c r="F516" s="88">
        <v>138.30000000000001</v>
      </c>
      <c r="G516" s="61">
        <v>1260497</v>
      </c>
      <c r="H516" s="58">
        <f t="shared" si="91"/>
        <v>174326735</v>
      </c>
      <c r="I516" s="61">
        <v>108697</v>
      </c>
      <c r="J516" s="58">
        <f t="shared" si="92"/>
        <v>15032795</v>
      </c>
      <c r="K516" s="61">
        <v>122272</v>
      </c>
      <c r="L516" s="58">
        <f t="shared" si="102"/>
        <v>16910217</v>
      </c>
      <c r="M516" s="58">
        <f t="shared" si="79"/>
        <v>1491466</v>
      </c>
      <c r="N516" s="59">
        <f t="shared" si="78"/>
        <v>206269747</v>
      </c>
      <c r="O516" s="88">
        <v>138.30000000000001</v>
      </c>
      <c r="P516" s="61">
        <v>122272</v>
      </c>
      <c r="Q516" s="58" t="e">
        <f>TRUNC(#REF!*P516,0)</f>
        <v>#REF!</v>
      </c>
      <c r="R516" s="143"/>
    </row>
    <row r="517" spans="1:18" s="86" customFormat="1" ht="20.100000000000001" hidden="1" customHeight="1">
      <c r="A517" s="123"/>
      <c r="C517" s="19" t="s">
        <v>2951</v>
      </c>
      <c r="D517" s="29" t="s">
        <v>2963</v>
      </c>
      <c r="E517" s="10" t="s">
        <v>3207</v>
      </c>
      <c r="F517" s="88">
        <v>67.2</v>
      </c>
      <c r="G517" s="61">
        <v>1357087</v>
      </c>
      <c r="H517" s="58">
        <f t="shared" si="91"/>
        <v>91196246</v>
      </c>
      <c r="I517" s="61">
        <v>116185</v>
      </c>
      <c r="J517" s="58">
        <f t="shared" si="92"/>
        <v>7807632</v>
      </c>
      <c r="K517" s="61">
        <v>158361</v>
      </c>
      <c r="L517" s="58">
        <f t="shared" si="102"/>
        <v>10641859</v>
      </c>
      <c r="M517" s="58">
        <f t="shared" si="79"/>
        <v>1631633</v>
      </c>
      <c r="N517" s="59">
        <f t="shared" si="78"/>
        <v>109645737</v>
      </c>
      <c r="O517" s="88">
        <v>74</v>
      </c>
      <c r="P517" s="61">
        <v>158361</v>
      </c>
      <c r="Q517" s="58" t="e">
        <f>TRUNC(#REF!*P517,0)</f>
        <v>#REF!</v>
      </c>
      <c r="R517" s="143"/>
    </row>
    <row r="518" spans="1:18" s="86" customFormat="1" ht="20.100000000000001" hidden="1" customHeight="1">
      <c r="A518" s="123"/>
      <c r="C518" s="19" t="s">
        <v>2943</v>
      </c>
      <c r="D518" s="29" t="s">
        <v>3032</v>
      </c>
      <c r="E518" s="10" t="s">
        <v>3207</v>
      </c>
      <c r="F518" s="88">
        <v>0</v>
      </c>
      <c r="G518" s="61">
        <v>0</v>
      </c>
      <c r="H518" s="58">
        <f t="shared" ref="H518" si="125">TRUNC(F518*G518,0)</f>
        <v>0</v>
      </c>
      <c r="I518" s="61">
        <v>0</v>
      </c>
      <c r="J518" s="58">
        <f t="shared" ref="J518" si="126">TRUNC(F518*I518,0)</f>
        <v>0</v>
      </c>
      <c r="K518" s="61">
        <v>0</v>
      </c>
      <c r="L518" s="58">
        <f t="shared" ref="L518" si="127">TRUNC(F518*K518,0)</f>
        <v>0</v>
      </c>
      <c r="M518" s="58">
        <f t="shared" ref="M518" si="128">G518+I518+K518</f>
        <v>0</v>
      </c>
      <c r="N518" s="59">
        <f t="shared" ref="N518" si="129">H518+J518+L518</f>
        <v>0</v>
      </c>
      <c r="O518" s="88">
        <v>98.9</v>
      </c>
      <c r="P518" s="61">
        <v>222393</v>
      </c>
      <c r="Q518" s="58" t="e">
        <f>TRUNC(#REF!*P518,0)</f>
        <v>#REF!</v>
      </c>
      <c r="R518" s="143"/>
    </row>
    <row r="519" spans="1:18" s="86" customFormat="1" ht="20.100000000000001" hidden="1" customHeight="1">
      <c r="A519" s="123"/>
      <c r="C519" s="19" t="s">
        <v>2952</v>
      </c>
      <c r="D519" s="29" t="s">
        <v>2964</v>
      </c>
      <c r="E519" s="10" t="s">
        <v>3207</v>
      </c>
      <c r="F519" s="88">
        <v>22.1</v>
      </c>
      <c r="G519" s="61">
        <v>1113392</v>
      </c>
      <c r="H519" s="58">
        <f t="shared" si="91"/>
        <v>24605963</v>
      </c>
      <c r="I519" s="61">
        <v>229719</v>
      </c>
      <c r="J519" s="58">
        <f t="shared" si="92"/>
        <v>5076789</v>
      </c>
      <c r="K519" s="61">
        <v>108536</v>
      </c>
      <c r="L519" s="58">
        <f t="shared" si="102"/>
        <v>2398645</v>
      </c>
      <c r="M519" s="58">
        <f t="shared" si="79"/>
        <v>1451647</v>
      </c>
      <c r="N519" s="59">
        <f t="shared" si="78"/>
        <v>32081397</v>
      </c>
      <c r="O519" s="88">
        <v>22.1</v>
      </c>
      <c r="P519" s="61">
        <v>108536</v>
      </c>
      <c r="Q519" s="58" t="e">
        <f>TRUNC(#REF!*P519,0)</f>
        <v>#REF!</v>
      </c>
      <c r="R519" s="143"/>
    </row>
    <row r="520" spans="1:18" s="86" customFormat="1" ht="20.100000000000001" hidden="1" customHeight="1">
      <c r="A520" s="123"/>
      <c r="C520" s="19" t="s">
        <v>2953</v>
      </c>
      <c r="D520" s="29" t="s">
        <v>2965</v>
      </c>
      <c r="E520" s="10" t="s">
        <v>3207</v>
      </c>
      <c r="F520" s="88">
        <v>69.5</v>
      </c>
      <c r="G520" s="61">
        <v>1399682</v>
      </c>
      <c r="H520" s="58">
        <f t="shared" si="91"/>
        <v>97277899</v>
      </c>
      <c r="I520" s="61">
        <v>229719</v>
      </c>
      <c r="J520" s="58">
        <f t="shared" si="92"/>
        <v>15965470</v>
      </c>
      <c r="K520" s="61">
        <v>108536</v>
      </c>
      <c r="L520" s="58">
        <f t="shared" si="102"/>
        <v>7543252</v>
      </c>
      <c r="M520" s="58">
        <f t="shared" si="79"/>
        <v>1737937</v>
      </c>
      <c r="N520" s="59">
        <f t="shared" si="78"/>
        <v>120786621</v>
      </c>
      <c r="O520" s="88">
        <v>69.5</v>
      </c>
      <c r="P520" s="61">
        <v>108536</v>
      </c>
      <c r="Q520" s="58" t="e">
        <f>TRUNC(#REF!*P520,0)</f>
        <v>#REF!</v>
      </c>
      <c r="R520" s="143"/>
    </row>
    <row r="521" spans="1:18" s="86" customFormat="1" ht="20.100000000000001" hidden="1" customHeight="1">
      <c r="A521" s="123">
        <f>A497+1</f>
        <v>217</v>
      </c>
      <c r="B521" s="122">
        <f>B497+1</f>
        <v>217</v>
      </c>
      <c r="C521" s="19" t="s">
        <v>602</v>
      </c>
      <c r="D521" s="29" t="s">
        <v>0</v>
      </c>
      <c r="E521" s="10" t="s">
        <v>22</v>
      </c>
      <c r="F521" s="60">
        <v>0</v>
      </c>
      <c r="G521" s="58">
        <v>0</v>
      </c>
      <c r="H521" s="58">
        <f t="shared" si="91"/>
        <v>0</v>
      </c>
      <c r="I521" s="58">
        <v>0</v>
      </c>
      <c r="J521" s="58">
        <f t="shared" si="92"/>
        <v>0</v>
      </c>
      <c r="K521" s="58">
        <v>0</v>
      </c>
      <c r="L521" s="58">
        <f t="shared" si="102"/>
        <v>0</v>
      </c>
      <c r="M521" s="58">
        <f t="shared" si="79"/>
        <v>0</v>
      </c>
      <c r="N521" s="59">
        <f t="shared" si="78"/>
        <v>0</v>
      </c>
      <c r="O521" s="60">
        <v>0</v>
      </c>
      <c r="P521" s="61">
        <f>O521</f>
        <v>0</v>
      </c>
      <c r="Q521" s="58" t="e">
        <f>TRUNC(#REF!*P521,0)</f>
        <v>#REF!</v>
      </c>
      <c r="R521" s="143"/>
    </row>
    <row r="522" spans="1:18" s="86" customFormat="1" ht="20.100000000000001" hidden="1" customHeight="1">
      <c r="A522" s="123">
        <f>A521+1</f>
        <v>218</v>
      </c>
      <c r="B522" s="122">
        <f>B521+1</f>
        <v>218</v>
      </c>
      <c r="C522" s="19" t="s">
        <v>603</v>
      </c>
      <c r="D522" s="29" t="s">
        <v>0</v>
      </c>
      <c r="E522" s="10" t="s">
        <v>22</v>
      </c>
      <c r="F522" s="60">
        <v>0</v>
      </c>
      <c r="G522" s="58">
        <v>0</v>
      </c>
      <c r="H522" s="58">
        <f t="shared" si="91"/>
        <v>0</v>
      </c>
      <c r="I522" s="58">
        <v>0</v>
      </c>
      <c r="J522" s="58">
        <f t="shared" si="92"/>
        <v>0</v>
      </c>
      <c r="K522" s="58">
        <v>0</v>
      </c>
      <c r="L522" s="58">
        <f t="shared" si="102"/>
        <v>0</v>
      </c>
      <c r="M522" s="58">
        <f t="shared" si="79"/>
        <v>0</v>
      </c>
      <c r="N522" s="59">
        <f t="shared" si="78"/>
        <v>0</v>
      </c>
      <c r="O522" s="60">
        <v>0</v>
      </c>
      <c r="P522" s="61">
        <f>O522</f>
        <v>0</v>
      </c>
      <c r="Q522" s="58" t="e">
        <f>TRUNC(#REF!*P522,0)</f>
        <v>#REF!</v>
      </c>
      <c r="R522" s="143"/>
    </row>
    <row r="523" spans="1:18" s="86" customFormat="1" ht="20.100000000000001" hidden="1" customHeight="1">
      <c r="A523" s="123">
        <f t="shared" ref="A523:B586" si="130">A522+1</f>
        <v>219</v>
      </c>
      <c r="B523" s="122">
        <f t="shared" si="130"/>
        <v>219</v>
      </c>
      <c r="C523" s="19" t="s">
        <v>604</v>
      </c>
      <c r="D523" s="29" t="s">
        <v>605</v>
      </c>
      <c r="E523" s="10" t="s">
        <v>22</v>
      </c>
      <c r="F523" s="60">
        <v>0</v>
      </c>
      <c r="G523" s="58">
        <v>0</v>
      </c>
      <c r="H523" s="58">
        <f t="shared" si="91"/>
        <v>0</v>
      </c>
      <c r="I523" s="58">
        <v>0</v>
      </c>
      <c r="J523" s="58">
        <f t="shared" si="92"/>
        <v>0</v>
      </c>
      <c r="K523" s="58">
        <v>0</v>
      </c>
      <c r="L523" s="58">
        <f t="shared" si="102"/>
        <v>0</v>
      </c>
      <c r="M523" s="58">
        <f t="shared" si="79"/>
        <v>0</v>
      </c>
      <c r="N523" s="59">
        <f t="shared" si="78"/>
        <v>0</v>
      </c>
      <c r="O523" s="60">
        <v>0</v>
      </c>
      <c r="P523" s="61">
        <f>O523</f>
        <v>0</v>
      </c>
      <c r="Q523" s="58" t="e">
        <f>TRUNC(#REF!*P523,0)</f>
        <v>#REF!</v>
      </c>
      <c r="R523" s="143"/>
    </row>
    <row r="524" spans="1:18" s="86" customFormat="1" ht="20.100000000000001" hidden="1" customHeight="1">
      <c r="A524" s="123">
        <f t="shared" si="130"/>
        <v>220</v>
      </c>
      <c r="B524" s="122">
        <f t="shared" si="130"/>
        <v>220</v>
      </c>
      <c r="C524" s="19" t="s">
        <v>606</v>
      </c>
      <c r="D524" s="29" t="s">
        <v>607</v>
      </c>
      <c r="E524" s="10" t="s">
        <v>3199</v>
      </c>
      <c r="F524" s="60">
        <v>19</v>
      </c>
      <c r="G524" s="58">
        <v>11070</v>
      </c>
      <c r="H524" s="58">
        <f t="shared" si="91"/>
        <v>210330</v>
      </c>
      <c r="I524" s="58">
        <v>64108</v>
      </c>
      <c r="J524" s="58">
        <f t="shared" si="92"/>
        <v>1218052</v>
      </c>
      <c r="K524" s="58">
        <v>0</v>
      </c>
      <c r="L524" s="58">
        <f t="shared" si="102"/>
        <v>0</v>
      </c>
      <c r="M524" s="58">
        <f t="shared" si="79"/>
        <v>75178</v>
      </c>
      <c r="N524" s="59">
        <f t="shared" si="78"/>
        <v>1428382</v>
      </c>
      <c r="O524" s="60">
        <v>0</v>
      </c>
      <c r="P524" s="61">
        <f>O524</f>
        <v>0</v>
      </c>
      <c r="Q524" s="58" t="e">
        <f>TRUNC(#REF!*P524,0)</f>
        <v>#REF!</v>
      </c>
      <c r="R524" s="143"/>
    </row>
    <row r="525" spans="1:18" s="86" customFormat="1" ht="20.100000000000001" hidden="1" customHeight="1">
      <c r="A525" s="123">
        <f t="shared" si="130"/>
        <v>221</v>
      </c>
      <c r="B525" s="122">
        <f t="shared" si="130"/>
        <v>221</v>
      </c>
      <c r="C525" s="19" t="s">
        <v>2229</v>
      </c>
      <c r="D525" s="29" t="s">
        <v>2230</v>
      </c>
      <c r="E525" s="10" t="s">
        <v>3199</v>
      </c>
      <c r="F525" s="60">
        <v>10</v>
      </c>
      <c r="G525" s="58">
        <v>11070</v>
      </c>
      <c r="H525" s="58">
        <f t="shared" si="91"/>
        <v>110700</v>
      </c>
      <c r="I525" s="58">
        <v>64108</v>
      </c>
      <c r="J525" s="58">
        <f t="shared" si="92"/>
        <v>641080</v>
      </c>
      <c r="K525" s="58">
        <v>0</v>
      </c>
      <c r="L525" s="58">
        <f t="shared" si="102"/>
        <v>0</v>
      </c>
      <c r="M525" s="58">
        <f t="shared" si="79"/>
        <v>75178</v>
      </c>
      <c r="N525" s="59">
        <f t="shared" si="78"/>
        <v>751780</v>
      </c>
      <c r="O525" s="60">
        <v>0</v>
      </c>
      <c r="P525" s="61">
        <f>O525</f>
        <v>0</v>
      </c>
      <c r="Q525" s="58" t="e">
        <f>TRUNC(#REF!*P525,0)</f>
        <v>#REF!</v>
      </c>
      <c r="R525" s="143"/>
    </row>
    <row r="526" spans="1:18" s="86" customFormat="1" ht="20.100000000000001" hidden="1" customHeight="1">
      <c r="A526" s="123">
        <f t="shared" si="130"/>
        <v>222</v>
      </c>
      <c r="B526" s="122">
        <f t="shared" si="130"/>
        <v>222</v>
      </c>
      <c r="C526" s="19" t="s">
        <v>609</v>
      </c>
      <c r="D526" s="29" t="s">
        <v>610</v>
      </c>
      <c r="E526" s="10" t="s">
        <v>3199</v>
      </c>
      <c r="F526" s="60">
        <v>26</v>
      </c>
      <c r="G526" s="58">
        <v>10099</v>
      </c>
      <c r="H526" s="58">
        <f t="shared" si="91"/>
        <v>262574</v>
      </c>
      <c r="I526" s="58">
        <v>56182</v>
      </c>
      <c r="J526" s="58">
        <f t="shared" si="92"/>
        <v>1460732</v>
      </c>
      <c r="K526" s="58">
        <v>0</v>
      </c>
      <c r="L526" s="58">
        <f t="shared" si="102"/>
        <v>0</v>
      </c>
      <c r="M526" s="58">
        <f t="shared" si="79"/>
        <v>66281</v>
      </c>
      <c r="N526" s="59">
        <f t="shared" si="78"/>
        <v>1723306</v>
      </c>
      <c r="O526" s="60">
        <v>26</v>
      </c>
      <c r="P526" s="61">
        <f>O526</f>
        <v>26</v>
      </c>
      <c r="Q526" s="58" t="e">
        <f>TRUNC(#REF!*P526,0)</f>
        <v>#REF!</v>
      </c>
      <c r="R526" s="143"/>
    </row>
    <row r="527" spans="1:18" s="86" customFormat="1" ht="20.100000000000001" hidden="1" customHeight="1">
      <c r="A527" s="123">
        <f t="shared" si="130"/>
        <v>223</v>
      </c>
      <c r="B527" s="122">
        <f t="shared" si="130"/>
        <v>223</v>
      </c>
      <c r="C527" s="19" t="s">
        <v>611</v>
      </c>
      <c r="D527" s="29" t="s">
        <v>607</v>
      </c>
      <c r="E527" s="10" t="s">
        <v>3199</v>
      </c>
      <c r="F527" s="60">
        <v>30</v>
      </c>
      <c r="G527" s="58">
        <v>11070</v>
      </c>
      <c r="H527" s="58">
        <f t="shared" si="91"/>
        <v>332100</v>
      </c>
      <c r="I527" s="58">
        <v>64108</v>
      </c>
      <c r="J527" s="58">
        <f t="shared" si="92"/>
        <v>1923240</v>
      </c>
      <c r="K527" s="58">
        <v>0</v>
      </c>
      <c r="L527" s="58">
        <f t="shared" si="102"/>
        <v>0</v>
      </c>
      <c r="M527" s="58">
        <f t="shared" si="79"/>
        <v>75178</v>
      </c>
      <c r="N527" s="59">
        <f t="shared" si="78"/>
        <v>2255340</v>
      </c>
      <c r="O527" s="60">
        <v>0</v>
      </c>
      <c r="P527" s="61">
        <f>O527</f>
        <v>0</v>
      </c>
      <c r="Q527" s="58" t="e">
        <f>TRUNC(#REF!*P527,0)</f>
        <v>#REF!</v>
      </c>
      <c r="R527" s="143"/>
    </row>
    <row r="528" spans="1:18" s="86" customFormat="1" ht="20.100000000000001" hidden="1" customHeight="1">
      <c r="A528" s="123"/>
      <c r="B528" s="122">
        <f t="shared" si="130"/>
        <v>224</v>
      </c>
      <c r="C528" s="19" t="s">
        <v>3220</v>
      </c>
      <c r="D528" s="29" t="s">
        <v>3221</v>
      </c>
      <c r="E528" s="10" t="s">
        <v>3199</v>
      </c>
      <c r="F528" s="60">
        <v>0</v>
      </c>
      <c r="G528" s="58">
        <v>0</v>
      </c>
      <c r="H528" s="58">
        <f t="shared" ref="H528" si="131">TRUNC(F528*G528,0)</f>
        <v>0</v>
      </c>
      <c r="I528" s="58">
        <v>0</v>
      </c>
      <c r="J528" s="58">
        <f t="shared" ref="J528" si="132">TRUNC(F528*I528,0)</f>
        <v>0</v>
      </c>
      <c r="K528" s="58">
        <v>0</v>
      </c>
      <c r="L528" s="58">
        <f t="shared" ref="L528" si="133">TRUNC(F528*K528,0)</f>
        <v>0</v>
      </c>
      <c r="M528" s="58">
        <f t="shared" ref="M528:N528" si="134">G528+I528+K528</f>
        <v>0</v>
      </c>
      <c r="N528" s="59">
        <f t="shared" si="134"/>
        <v>0</v>
      </c>
      <c r="O528" s="60">
        <v>19</v>
      </c>
      <c r="P528" s="61">
        <f>O528</f>
        <v>19</v>
      </c>
      <c r="Q528" s="58" t="e">
        <f>TRUNC(#REF!*P528,0)</f>
        <v>#REF!</v>
      </c>
      <c r="R528" s="143"/>
    </row>
    <row r="529" spans="1:18" s="86" customFormat="1" ht="20.100000000000001" hidden="1" customHeight="1">
      <c r="A529" s="123"/>
      <c r="B529" s="122">
        <f t="shared" si="130"/>
        <v>225</v>
      </c>
      <c r="C529" s="19" t="s">
        <v>3222</v>
      </c>
      <c r="D529" s="29" t="s">
        <v>3224</v>
      </c>
      <c r="E529" s="10" t="s">
        <v>3199</v>
      </c>
      <c r="F529" s="60">
        <v>0</v>
      </c>
      <c r="G529" s="58">
        <v>0</v>
      </c>
      <c r="H529" s="58">
        <v>0</v>
      </c>
      <c r="I529" s="58">
        <v>0</v>
      </c>
      <c r="J529" s="58">
        <f t="shared" ref="J529:J530" si="135">TRUNC(F529*I529,0)</f>
        <v>0</v>
      </c>
      <c r="K529" s="58">
        <v>0</v>
      </c>
      <c r="L529" s="58">
        <f t="shared" ref="L529:L530" si="136">TRUNC(F529*K529,0)</f>
        <v>0</v>
      </c>
      <c r="M529" s="58">
        <f t="shared" ref="M529:M530" si="137">G529+I529+K529</f>
        <v>0</v>
      </c>
      <c r="N529" s="59">
        <f t="shared" ref="N529:N530" si="138">H529+J529+L529</f>
        <v>0</v>
      </c>
      <c r="O529" s="60">
        <v>10</v>
      </c>
      <c r="P529" s="61">
        <f>O529</f>
        <v>10</v>
      </c>
      <c r="Q529" s="58" t="e">
        <f>TRUNC(#REF!*P529,0)</f>
        <v>#REF!</v>
      </c>
      <c r="R529" s="143"/>
    </row>
    <row r="530" spans="1:18" s="86" customFormat="1" ht="20.100000000000001" hidden="1" customHeight="1">
      <c r="A530" s="123"/>
      <c r="B530" s="122">
        <f t="shared" si="130"/>
        <v>226</v>
      </c>
      <c r="C530" s="19" t="s">
        <v>3223</v>
      </c>
      <c r="D530" s="29" t="s">
        <v>3221</v>
      </c>
      <c r="E530" s="10" t="s">
        <v>3199</v>
      </c>
      <c r="F530" s="60">
        <v>0</v>
      </c>
      <c r="G530" s="58">
        <v>0</v>
      </c>
      <c r="H530" s="58">
        <f t="shared" ref="H530" si="139">TRUNC(F530*G530,0)</f>
        <v>0</v>
      </c>
      <c r="I530" s="58">
        <v>0</v>
      </c>
      <c r="J530" s="58">
        <f t="shared" si="135"/>
        <v>0</v>
      </c>
      <c r="K530" s="58">
        <v>0</v>
      </c>
      <c r="L530" s="58">
        <f t="shared" si="136"/>
        <v>0</v>
      </c>
      <c r="M530" s="58">
        <f t="shared" si="137"/>
        <v>0</v>
      </c>
      <c r="N530" s="59">
        <f t="shared" si="138"/>
        <v>0</v>
      </c>
      <c r="O530" s="60">
        <v>30</v>
      </c>
      <c r="P530" s="61">
        <f>O530</f>
        <v>30</v>
      </c>
      <c r="Q530" s="58" t="e">
        <f>TRUNC(#REF!*P530,0)</f>
        <v>#REF!</v>
      </c>
      <c r="R530" s="143"/>
    </row>
    <row r="531" spans="1:18" s="86" customFormat="1" ht="20.100000000000001" hidden="1" customHeight="1">
      <c r="A531" s="123">
        <f>A527+1</f>
        <v>224</v>
      </c>
      <c r="B531" s="122">
        <f t="shared" si="130"/>
        <v>227</v>
      </c>
      <c r="C531" s="19" t="s">
        <v>612</v>
      </c>
      <c r="D531" s="29" t="s">
        <v>613</v>
      </c>
      <c r="E531" s="10" t="s">
        <v>22</v>
      </c>
      <c r="F531" s="60">
        <v>0</v>
      </c>
      <c r="G531" s="58">
        <v>0</v>
      </c>
      <c r="H531" s="58">
        <f t="shared" si="91"/>
        <v>0</v>
      </c>
      <c r="I531" s="58">
        <v>0</v>
      </c>
      <c r="J531" s="58">
        <f t="shared" si="92"/>
        <v>0</v>
      </c>
      <c r="K531" s="58">
        <v>0</v>
      </c>
      <c r="L531" s="58">
        <f t="shared" si="102"/>
        <v>0</v>
      </c>
      <c r="M531" s="58">
        <f t="shared" si="79"/>
        <v>0</v>
      </c>
      <c r="N531" s="59">
        <f t="shared" si="78"/>
        <v>0</v>
      </c>
      <c r="O531" s="60">
        <v>0</v>
      </c>
      <c r="P531" s="61">
        <f>O531</f>
        <v>0</v>
      </c>
      <c r="Q531" s="58" t="e">
        <f>TRUNC(#REF!*P531,0)</f>
        <v>#REF!</v>
      </c>
      <c r="R531" s="143"/>
    </row>
    <row r="532" spans="1:18" s="86" customFormat="1" ht="20.100000000000001" hidden="1" customHeight="1">
      <c r="A532" s="123">
        <f t="shared" si="130"/>
        <v>225</v>
      </c>
      <c r="B532" s="122">
        <f t="shared" si="130"/>
        <v>228</v>
      </c>
      <c r="C532" s="19" t="s">
        <v>614</v>
      </c>
      <c r="D532" s="29" t="s">
        <v>607</v>
      </c>
      <c r="E532" s="10" t="s">
        <v>3199</v>
      </c>
      <c r="F532" s="60">
        <v>51</v>
      </c>
      <c r="G532" s="58">
        <v>16465</v>
      </c>
      <c r="H532" s="58">
        <f t="shared" si="91"/>
        <v>839715</v>
      </c>
      <c r="I532" s="58">
        <v>93613</v>
      </c>
      <c r="J532" s="58">
        <f t="shared" si="92"/>
        <v>4774263</v>
      </c>
      <c r="K532" s="58">
        <v>0</v>
      </c>
      <c r="L532" s="58">
        <f t="shared" si="102"/>
        <v>0</v>
      </c>
      <c r="M532" s="58">
        <f t="shared" si="79"/>
        <v>110078</v>
      </c>
      <c r="N532" s="59">
        <f t="shared" si="78"/>
        <v>5613978</v>
      </c>
      <c r="O532" s="60">
        <v>0</v>
      </c>
      <c r="P532" s="61">
        <f>O532</f>
        <v>0</v>
      </c>
      <c r="Q532" s="58" t="e">
        <f>TRUNC(#REF!*P532,0)</f>
        <v>#REF!</v>
      </c>
      <c r="R532" s="143"/>
    </row>
    <row r="533" spans="1:18" s="86" customFormat="1" ht="20.100000000000001" hidden="1" customHeight="1">
      <c r="A533" s="123">
        <f t="shared" si="130"/>
        <v>226</v>
      </c>
      <c r="B533" s="122">
        <f t="shared" si="130"/>
        <v>229</v>
      </c>
      <c r="C533" s="19" t="s">
        <v>2231</v>
      </c>
      <c r="D533" s="29" t="s">
        <v>2230</v>
      </c>
      <c r="E533" s="10" t="s">
        <v>3199</v>
      </c>
      <c r="F533" s="60">
        <v>10</v>
      </c>
      <c r="G533" s="58">
        <v>16465</v>
      </c>
      <c r="H533" s="58">
        <f t="shared" si="91"/>
        <v>164650</v>
      </c>
      <c r="I533" s="58">
        <v>93613</v>
      </c>
      <c r="J533" s="58">
        <f t="shared" si="92"/>
        <v>936130</v>
      </c>
      <c r="K533" s="58">
        <v>0</v>
      </c>
      <c r="L533" s="58">
        <f t="shared" si="102"/>
        <v>0</v>
      </c>
      <c r="M533" s="58">
        <f t="shared" si="79"/>
        <v>110078</v>
      </c>
      <c r="N533" s="59">
        <f t="shared" si="78"/>
        <v>1100780</v>
      </c>
      <c r="O533" s="60">
        <v>0</v>
      </c>
      <c r="P533" s="61">
        <f>O533</f>
        <v>0</v>
      </c>
      <c r="Q533" s="58" t="e">
        <f>TRUNC(#REF!*P533,0)</f>
        <v>#REF!</v>
      </c>
      <c r="R533" s="143"/>
    </row>
    <row r="534" spans="1:18" s="86" customFormat="1" ht="20.100000000000001" hidden="1" customHeight="1">
      <c r="A534" s="123">
        <f t="shared" si="130"/>
        <v>227</v>
      </c>
      <c r="B534" s="122">
        <f t="shared" si="130"/>
        <v>230</v>
      </c>
      <c r="C534" s="19" t="s">
        <v>2232</v>
      </c>
      <c r="D534" s="29" t="s">
        <v>608</v>
      </c>
      <c r="E534" s="10" t="s">
        <v>3199</v>
      </c>
      <c r="F534" s="60">
        <v>2</v>
      </c>
      <c r="G534" s="58">
        <v>16465</v>
      </c>
      <c r="H534" s="58">
        <f t="shared" si="91"/>
        <v>32930</v>
      </c>
      <c r="I534" s="58">
        <v>93613</v>
      </c>
      <c r="J534" s="58">
        <f t="shared" si="92"/>
        <v>187226</v>
      </c>
      <c r="K534" s="58">
        <v>0</v>
      </c>
      <c r="L534" s="58">
        <f t="shared" si="102"/>
        <v>0</v>
      </c>
      <c r="M534" s="58">
        <f t="shared" si="79"/>
        <v>110078</v>
      </c>
      <c r="N534" s="59">
        <f t="shared" si="78"/>
        <v>220156</v>
      </c>
      <c r="O534" s="60">
        <v>0</v>
      </c>
      <c r="P534" s="61">
        <f>O534</f>
        <v>0</v>
      </c>
      <c r="Q534" s="58" t="e">
        <f>TRUNC(#REF!*P534,0)</f>
        <v>#REF!</v>
      </c>
      <c r="R534" s="143"/>
    </row>
    <row r="535" spans="1:18" s="86" customFormat="1" ht="20.100000000000001" hidden="1" customHeight="1">
      <c r="A535" s="123">
        <f t="shared" si="130"/>
        <v>228</v>
      </c>
      <c r="B535" s="122">
        <f t="shared" si="130"/>
        <v>231</v>
      </c>
      <c r="C535" s="19" t="s">
        <v>615</v>
      </c>
      <c r="D535" s="29" t="s">
        <v>607</v>
      </c>
      <c r="E535" s="10" t="s">
        <v>3199</v>
      </c>
      <c r="F535" s="60">
        <v>17</v>
      </c>
      <c r="G535" s="58">
        <v>16465</v>
      </c>
      <c r="H535" s="58">
        <f t="shared" si="91"/>
        <v>279905</v>
      </c>
      <c r="I535" s="58">
        <v>93613</v>
      </c>
      <c r="J535" s="58">
        <f t="shared" si="92"/>
        <v>1591421</v>
      </c>
      <c r="K535" s="58">
        <v>0</v>
      </c>
      <c r="L535" s="58">
        <f t="shared" si="102"/>
        <v>0</v>
      </c>
      <c r="M535" s="58">
        <f t="shared" si="79"/>
        <v>110078</v>
      </c>
      <c r="N535" s="59">
        <f t="shared" si="78"/>
        <v>1871326</v>
      </c>
      <c r="O535" s="60">
        <v>0</v>
      </c>
      <c r="P535" s="61">
        <f>O535</f>
        <v>0</v>
      </c>
      <c r="Q535" s="58" t="e">
        <f>TRUNC(#REF!*P535,0)</f>
        <v>#REF!</v>
      </c>
      <c r="R535" s="143"/>
    </row>
    <row r="536" spans="1:18" s="86" customFormat="1" ht="20.100000000000001" hidden="1" customHeight="1">
      <c r="A536" s="123"/>
      <c r="B536" s="122">
        <f t="shared" si="130"/>
        <v>232</v>
      </c>
      <c r="C536" s="19" t="s">
        <v>3225</v>
      </c>
      <c r="D536" s="29" t="s">
        <v>3221</v>
      </c>
      <c r="E536" s="10" t="s">
        <v>3199</v>
      </c>
      <c r="F536" s="60">
        <v>0</v>
      </c>
      <c r="G536" s="58">
        <v>0</v>
      </c>
      <c r="H536" s="58">
        <f t="shared" si="91"/>
        <v>0</v>
      </c>
      <c r="I536" s="58">
        <v>0</v>
      </c>
      <c r="J536" s="58">
        <f t="shared" si="92"/>
        <v>0</v>
      </c>
      <c r="K536" s="58">
        <v>0</v>
      </c>
      <c r="L536" s="58">
        <f t="shared" si="102"/>
        <v>0</v>
      </c>
      <c r="M536" s="58">
        <f t="shared" ref="M536:M539" si="140">G536+I536+K536</f>
        <v>0</v>
      </c>
      <c r="N536" s="59">
        <f t="shared" ref="N536:N539" si="141">H536+J536+L536</f>
        <v>0</v>
      </c>
      <c r="O536" s="60">
        <v>51</v>
      </c>
      <c r="P536" s="61">
        <f>O536</f>
        <v>51</v>
      </c>
      <c r="Q536" s="58" t="e">
        <f>TRUNC(#REF!*P536,0)</f>
        <v>#REF!</v>
      </c>
      <c r="R536" s="143"/>
    </row>
    <row r="537" spans="1:18" s="86" customFormat="1" ht="20.100000000000001" hidden="1" customHeight="1">
      <c r="A537" s="123"/>
      <c r="B537" s="122">
        <f t="shared" si="130"/>
        <v>233</v>
      </c>
      <c r="C537" s="19" t="s">
        <v>3226</v>
      </c>
      <c r="D537" s="29" t="s">
        <v>3224</v>
      </c>
      <c r="E537" s="10" t="s">
        <v>3199</v>
      </c>
      <c r="F537" s="60">
        <v>0</v>
      </c>
      <c r="G537" s="58">
        <v>0</v>
      </c>
      <c r="H537" s="58">
        <f t="shared" si="91"/>
        <v>0</v>
      </c>
      <c r="I537" s="58">
        <v>0</v>
      </c>
      <c r="J537" s="58">
        <f t="shared" si="92"/>
        <v>0</v>
      </c>
      <c r="K537" s="58">
        <v>0</v>
      </c>
      <c r="L537" s="58">
        <f t="shared" si="102"/>
        <v>0</v>
      </c>
      <c r="M537" s="58">
        <f t="shared" si="140"/>
        <v>0</v>
      </c>
      <c r="N537" s="59">
        <f t="shared" si="141"/>
        <v>0</v>
      </c>
      <c r="O537" s="60">
        <v>10</v>
      </c>
      <c r="P537" s="61">
        <f>O537</f>
        <v>10</v>
      </c>
      <c r="Q537" s="58" t="e">
        <f>TRUNC(#REF!*P537,0)</f>
        <v>#REF!</v>
      </c>
      <c r="R537" s="143"/>
    </row>
    <row r="538" spans="1:18" s="86" customFormat="1" ht="20.100000000000001" hidden="1" customHeight="1">
      <c r="A538" s="123"/>
      <c r="B538" s="122">
        <f t="shared" si="130"/>
        <v>234</v>
      </c>
      <c r="C538" s="19" t="s">
        <v>3228</v>
      </c>
      <c r="D538" s="29" t="s">
        <v>3229</v>
      </c>
      <c r="E538" s="10" t="s">
        <v>3199</v>
      </c>
      <c r="F538" s="60">
        <v>0</v>
      </c>
      <c r="G538" s="58">
        <v>0</v>
      </c>
      <c r="H538" s="58">
        <f t="shared" ref="H538" si="142">TRUNC(F538*G538,0)</f>
        <v>0</v>
      </c>
      <c r="I538" s="58">
        <v>0</v>
      </c>
      <c r="J538" s="58">
        <f t="shared" ref="J538" si="143">TRUNC(F538*I538,0)</f>
        <v>0</v>
      </c>
      <c r="K538" s="58">
        <v>0</v>
      </c>
      <c r="L538" s="58">
        <f t="shared" ref="L538" si="144">TRUNC(F538*K538,0)</f>
        <v>0</v>
      </c>
      <c r="M538" s="58">
        <f t="shared" ref="M538" si="145">G538+I538+K538</f>
        <v>0</v>
      </c>
      <c r="N538" s="59">
        <f t="shared" ref="N538" si="146">H538+J538+L538</f>
        <v>0</v>
      </c>
      <c r="O538" s="60">
        <v>2</v>
      </c>
      <c r="P538" s="61">
        <f>O538</f>
        <v>2</v>
      </c>
      <c r="Q538" s="58" t="e">
        <f>TRUNC(#REF!*P538,0)</f>
        <v>#REF!</v>
      </c>
      <c r="R538" s="143"/>
    </row>
    <row r="539" spans="1:18" s="86" customFormat="1" ht="20.100000000000001" hidden="1" customHeight="1">
      <c r="A539" s="123"/>
      <c r="B539" s="122">
        <f t="shared" si="130"/>
        <v>235</v>
      </c>
      <c r="C539" s="19" t="s">
        <v>3227</v>
      </c>
      <c r="D539" s="29" t="s">
        <v>3221</v>
      </c>
      <c r="E539" s="10" t="s">
        <v>3199</v>
      </c>
      <c r="F539" s="60">
        <v>0</v>
      </c>
      <c r="G539" s="58">
        <v>0</v>
      </c>
      <c r="H539" s="58">
        <f t="shared" si="91"/>
        <v>0</v>
      </c>
      <c r="I539" s="58">
        <v>0</v>
      </c>
      <c r="J539" s="58">
        <f t="shared" si="92"/>
        <v>0</v>
      </c>
      <c r="K539" s="58">
        <v>0</v>
      </c>
      <c r="L539" s="58">
        <f t="shared" si="102"/>
        <v>0</v>
      </c>
      <c r="M539" s="58">
        <f t="shared" si="140"/>
        <v>0</v>
      </c>
      <c r="N539" s="59">
        <f t="shared" si="141"/>
        <v>0</v>
      </c>
      <c r="O539" s="60">
        <v>17</v>
      </c>
      <c r="P539" s="61">
        <f>O539</f>
        <v>17</v>
      </c>
      <c r="Q539" s="58" t="e">
        <f>TRUNC(#REF!*P539,0)</f>
        <v>#REF!</v>
      </c>
      <c r="R539" s="143"/>
    </row>
    <row r="540" spans="1:18" s="86" customFormat="1" ht="20.100000000000001" hidden="1" customHeight="1">
      <c r="A540" s="123">
        <f>A535+1</f>
        <v>229</v>
      </c>
      <c r="B540" s="122">
        <f t="shared" si="130"/>
        <v>236</v>
      </c>
      <c r="C540" s="19" t="s">
        <v>616</v>
      </c>
      <c r="D540" s="29" t="s">
        <v>0</v>
      </c>
      <c r="E540" s="10" t="s">
        <v>22</v>
      </c>
      <c r="F540" s="60">
        <v>0</v>
      </c>
      <c r="G540" s="58">
        <v>0</v>
      </c>
      <c r="H540" s="58">
        <f t="shared" si="91"/>
        <v>0</v>
      </c>
      <c r="I540" s="58">
        <v>0</v>
      </c>
      <c r="J540" s="58">
        <f t="shared" si="92"/>
        <v>0</v>
      </c>
      <c r="K540" s="58">
        <v>0</v>
      </c>
      <c r="L540" s="58">
        <f t="shared" si="102"/>
        <v>0</v>
      </c>
      <c r="M540" s="58">
        <f t="shared" si="79"/>
        <v>0</v>
      </c>
      <c r="N540" s="59">
        <f t="shared" si="78"/>
        <v>0</v>
      </c>
      <c r="O540" s="60">
        <v>0</v>
      </c>
      <c r="P540" s="61">
        <f>O540</f>
        <v>0</v>
      </c>
      <c r="Q540" s="58" t="e">
        <f>TRUNC(#REF!*P540,0)</f>
        <v>#REF!</v>
      </c>
      <c r="R540" s="143"/>
    </row>
    <row r="541" spans="1:18" s="86" customFormat="1" ht="20.100000000000001" hidden="1" customHeight="1">
      <c r="A541" s="123">
        <f t="shared" si="130"/>
        <v>230</v>
      </c>
      <c r="B541" s="122">
        <f t="shared" si="130"/>
        <v>237</v>
      </c>
      <c r="C541" s="19" t="s">
        <v>617</v>
      </c>
      <c r="D541" s="29" t="s">
        <v>618</v>
      </c>
      <c r="E541" s="10" t="s">
        <v>3199</v>
      </c>
      <c r="F541" s="60">
        <v>8</v>
      </c>
      <c r="G541" s="58">
        <v>35367</v>
      </c>
      <c r="H541" s="58">
        <f t="shared" si="91"/>
        <v>282936</v>
      </c>
      <c r="I541" s="58">
        <v>125391</v>
      </c>
      <c r="J541" s="58">
        <f t="shared" si="92"/>
        <v>1003128</v>
      </c>
      <c r="K541" s="58">
        <v>0</v>
      </c>
      <c r="L541" s="58">
        <f t="shared" si="102"/>
        <v>0</v>
      </c>
      <c r="M541" s="58">
        <f t="shared" si="79"/>
        <v>160758</v>
      </c>
      <c r="N541" s="59">
        <f t="shared" si="78"/>
        <v>1286064</v>
      </c>
      <c r="O541" s="60">
        <v>0</v>
      </c>
      <c r="P541" s="61">
        <f>O541</f>
        <v>0</v>
      </c>
      <c r="Q541" s="58" t="e">
        <f>TRUNC(#REF!*P541,0)</f>
        <v>#REF!</v>
      </c>
      <c r="R541" s="143"/>
    </row>
    <row r="542" spans="1:18" s="86" customFormat="1" ht="20.100000000000001" hidden="1" customHeight="1">
      <c r="A542" s="123">
        <f t="shared" si="130"/>
        <v>231</v>
      </c>
      <c r="B542" s="122">
        <f t="shared" si="130"/>
        <v>238</v>
      </c>
      <c r="C542" s="19" t="s">
        <v>2233</v>
      </c>
      <c r="D542" s="29" t="s">
        <v>2234</v>
      </c>
      <c r="E542" s="10" t="s">
        <v>3199</v>
      </c>
      <c r="F542" s="60">
        <v>1</v>
      </c>
      <c r="G542" s="58">
        <v>35367</v>
      </c>
      <c r="H542" s="58">
        <f t="shared" si="91"/>
        <v>35367</v>
      </c>
      <c r="I542" s="58">
        <v>125391</v>
      </c>
      <c r="J542" s="58">
        <f t="shared" si="92"/>
        <v>125391</v>
      </c>
      <c r="K542" s="58">
        <v>0</v>
      </c>
      <c r="L542" s="58">
        <f t="shared" si="102"/>
        <v>0</v>
      </c>
      <c r="M542" s="58">
        <f t="shared" si="79"/>
        <v>160758</v>
      </c>
      <c r="N542" s="59">
        <f t="shared" si="78"/>
        <v>160758</v>
      </c>
      <c r="O542" s="60">
        <v>0</v>
      </c>
      <c r="P542" s="61">
        <f>O542</f>
        <v>0</v>
      </c>
      <c r="Q542" s="58" t="e">
        <f>TRUNC(#REF!*P542,0)</f>
        <v>#REF!</v>
      </c>
      <c r="R542" s="143"/>
    </row>
    <row r="543" spans="1:18" s="86" customFormat="1" ht="20.100000000000001" hidden="1" customHeight="1">
      <c r="A543" s="123">
        <f t="shared" si="130"/>
        <v>232</v>
      </c>
      <c r="B543" s="122">
        <f t="shared" si="130"/>
        <v>239</v>
      </c>
      <c r="C543" s="19" t="s">
        <v>619</v>
      </c>
      <c r="D543" s="29" t="s">
        <v>620</v>
      </c>
      <c r="E543" s="10" t="s">
        <v>3199</v>
      </c>
      <c r="F543" s="60">
        <v>6</v>
      </c>
      <c r="G543" s="58">
        <v>18977</v>
      </c>
      <c r="H543" s="58">
        <f t="shared" si="91"/>
        <v>113862</v>
      </c>
      <c r="I543" s="58">
        <v>105573</v>
      </c>
      <c r="J543" s="58">
        <f t="shared" si="92"/>
        <v>633438</v>
      </c>
      <c r="K543" s="58">
        <v>0</v>
      </c>
      <c r="L543" s="58">
        <f t="shared" si="102"/>
        <v>0</v>
      </c>
      <c r="M543" s="58">
        <f t="shared" si="79"/>
        <v>124550</v>
      </c>
      <c r="N543" s="59">
        <f t="shared" si="78"/>
        <v>747300</v>
      </c>
      <c r="O543" s="60">
        <v>6</v>
      </c>
      <c r="P543" s="61">
        <f>O543</f>
        <v>6</v>
      </c>
      <c r="Q543" s="58" t="e">
        <f>TRUNC(#REF!*P543,0)</f>
        <v>#REF!</v>
      </c>
      <c r="R543" s="143"/>
    </row>
    <row r="544" spans="1:18" s="86" customFormat="1" ht="20.100000000000001" hidden="1" customHeight="1">
      <c r="A544" s="123"/>
      <c r="B544" s="122">
        <f t="shared" si="130"/>
        <v>240</v>
      </c>
      <c r="C544" s="19" t="s">
        <v>3260</v>
      </c>
      <c r="D544" s="29" t="s">
        <v>3221</v>
      </c>
      <c r="E544" s="10" t="s">
        <v>3199</v>
      </c>
      <c r="F544" s="60">
        <v>0</v>
      </c>
      <c r="G544" s="58">
        <v>0</v>
      </c>
      <c r="H544" s="58">
        <f t="shared" ref="H544:H545" si="147">TRUNC(F544*G544,0)</f>
        <v>0</v>
      </c>
      <c r="I544" s="58">
        <v>0</v>
      </c>
      <c r="J544" s="58">
        <f t="shared" ref="J544:J545" si="148">TRUNC(F544*I544,0)</f>
        <v>0</v>
      </c>
      <c r="K544" s="58">
        <v>0</v>
      </c>
      <c r="L544" s="58">
        <f t="shared" ref="L544:L545" si="149">TRUNC(F544*K544,0)</f>
        <v>0</v>
      </c>
      <c r="M544" s="58">
        <f t="shared" ref="M544:M545" si="150">G544+I544+K544</f>
        <v>0</v>
      </c>
      <c r="N544" s="59">
        <f t="shared" ref="N544:N545" si="151">H544+J544+L544</f>
        <v>0</v>
      </c>
      <c r="O544" s="60">
        <v>8</v>
      </c>
      <c r="P544" s="61">
        <f>O544</f>
        <v>8</v>
      </c>
      <c r="Q544" s="58" t="e">
        <f>TRUNC(#REF!*P544,0)</f>
        <v>#REF!</v>
      </c>
      <c r="R544" s="143"/>
    </row>
    <row r="545" spans="1:18" s="86" customFormat="1" ht="20.100000000000001" hidden="1" customHeight="1">
      <c r="A545" s="123"/>
      <c r="B545" s="122">
        <f t="shared" si="130"/>
        <v>241</v>
      </c>
      <c r="C545" s="19" t="s">
        <v>3261</v>
      </c>
      <c r="D545" s="29" t="s">
        <v>3224</v>
      </c>
      <c r="E545" s="10" t="s">
        <v>3199</v>
      </c>
      <c r="F545" s="60">
        <v>0</v>
      </c>
      <c r="G545" s="58">
        <v>0</v>
      </c>
      <c r="H545" s="58">
        <f t="shared" si="147"/>
        <v>0</v>
      </c>
      <c r="I545" s="58">
        <v>0</v>
      </c>
      <c r="J545" s="58">
        <f t="shared" si="148"/>
        <v>0</v>
      </c>
      <c r="K545" s="58">
        <v>0</v>
      </c>
      <c r="L545" s="58">
        <f t="shared" si="149"/>
        <v>0</v>
      </c>
      <c r="M545" s="58">
        <f t="shared" si="150"/>
        <v>0</v>
      </c>
      <c r="N545" s="59">
        <f t="shared" si="151"/>
        <v>0</v>
      </c>
      <c r="O545" s="60">
        <v>1</v>
      </c>
      <c r="P545" s="61">
        <f>O545</f>
        <v>1</v>
      </c>
      <c r="Q545" s="58" t="e">
        <f>TRUNC(#REF!*P545,0)</f>
        <v>#REF!</v>
      </c>
      <c r="R545" s="143"/>
    </row>
    <row r="546" spans="1:18" s="86" customFormat="1" ht="20.100000000000001" hidden="1" customHeight="1">
      <c r="A546" s="123">
        <f>A543+1</f>
        <v>233</v>
      </c>
      <c r="B546" s="122">
        <f t="shared" si="130"/>
        <v>242</v>
      </c>
      <c r="C546" s="19" t="s">
        <v>621</v>
      </c>
      <c r="D546" s="29" t="s">
        <v>0</v>
      </c>
      <c r="E546" s="10" t="s">
        <v>22</v>
      </c>
      <c r="F546" s="60">
        <v>0</v>
      </c>
      <c r="G546" s="58">
        <v>0</v>
      </c>
      <c r="H546" s="58">
        <f t="shared" si="91"/>
        <v>0</v>
      </c>
      <c r="I546" s="58">
        <v>0</v>
      </c>
      <c r="J546" s="58">
        <f t="shared" si="92"/>
        <v>0</v>
      </c>
      <c r="K546" s="58">
        <v>0</v>
      </c>
      <c r="L546" s="58">
        <f t="shared" si="102"/>
        <v>0</v>
      </c>
      <c r="M546" s="58">
        <f t="shared" si="79"/>
        <v>0</v>
      </c>
      <c r="N546" s="59">
        <f t="shared" si="78"/>
        <v>0</v>
      </c>
      <c r="O546" s="60">
        <v>0</v>
      </c>
      <c r="P546" s="61">
        <f>O546</f>
        <v>0</v>
      </c>
      <c r="Q546" s="58" t="e">
        <f>TRUNC(#REF!*P546,0)</f>
        <v>#REF!</v>
      </c>
      <c r="R546" s="143"/>
    </row>
    <row r="547" spans="1:18" s="86" customFormat="1" ht="20.100000000000001" hidden="1" customHeight="1">
      <c r="A547" s="123">
        <f t="shared" si="130"/>
        <v>234</v>
      </c>
      <c r="B547" s="122">
        <f t="shared" si="130"/>
        <v>243</v>
      </c>
      <c r="C547" s="19" t="s">
        <v>622</v>
      </c>
      <c r="D547" s="29" t="s">
        <v>0</v>
      </c>
      <c r="E547" s="10" t="s">
        <v>22</v>
      </c>
      <c r="F547" s="60">
        <v>0</v>
      </c>
      <c r="G547" s="58">
        <v>0</v>
      </c>
      <c r="H547" s="58">
        <f t="shared" si="91"/>
        <v>0</v>
      </c>
      <c r="I547" s="58">
        <v>0</v>
      </c>
      <c r="J547" s="58">
        <f t="shared" si="92"/>
        <v>0</v>
      </c>
      <c r="K547" s="58">
        <v>0</v>
      </c>
      <c r="L547" s="58">
        <f t="shared" si="102"/>
        <v>0</v>
      </c>
      <c r="M547" s="58">
        <f t="shared" si="79"/>
        <v>0</v>
      </c>
      <c r="N547" s="59">
        <f t="shared" si="78"/>
        <v>0</v>
      </c>
      <c r="O547" s="60">
        <v>0</v>
      </c>
      <c r="P547" s="61">
        <f>O547</f>
        <v>0</v>
      </c>
      <c r="Q547" s="58" t="e">
        <f>TRUNC(#REF!*P547,0)</f>
        <v>#REF!</v>
      </c>
      <c r="R547" s="143"/>
    </row>
    <row r="548" spans="1:18" s="86" customFormat="1" ht="20.100000000000001" hidden="1" customHeight="1">
      <c r="A548" s="123">
        <f t="shared" si="130"/>
        <v>235</v>
      </c>
      <c r="B548" s="122">
        <f t="shared" si="130"/>
        <v>244</v>
      </c>
      <c r="C548" s="19" t="s">
        <v>623</v>
      </c>
      <c r="D548" s="29" t="s">
        <v>402</v>
      </c>
      <c r="E548" s="10" t="s">
        <v>3188</v>
      </c>
      <c r="F548" s="60">
        <v>57</v>
      </c>
      <c r="G548" s="58">
        <v>558</v>
      </c>
      <c r="H548" s="58">
        <f t="shared" ref="H548:H616" si="152">TRUNC(F548*G548,0)</f>
        <v>31806</v>
      </c>
      <c r="I548" s="58">
        <v>19982</v>
      </c>
      <c r="J548" s="58">
        <f t="shared" ref="J548:J616" si="153">TRUNC(F548*I548,0)</f>
        <v>1138974</v>
      </c>
      <c r="K548" s="58">
        <v>60</v>
      </c>
      <c r="L548" s="58">
        <f t="shared" si="102"/>
        <v>3420</v>
      </c>
      <c r="M548" s="58">
        <f t="shared" si="79"/>
        <v>20600</v>
      </c>
      <c r="N548" s="59">
        <f t="shared" si="78"/>
        <v>1174200</v>
      </c>
      <c r="O548" s="60">
        <v>57</v>
      </c>
      <c r="P548" s="61">
        <f>O548</f>
        <v>57</v>
      </c>
      <c r="Q548" s="58" t="e">
        <f>TRUNC(#REF!*P548,0)</f>
        <v>#REF!</v>
      </c>
      <c r="R548" s="143"/>
    </row>
    <row r="549" spans="1:18" s="86" customFormat="1" ht="20.100000000000001" hidden="1" customHeight="1">
      <c r="A549" s="123">
        <f t="shared" si="130"/>
        <v>236</v>
      </c>
      <c r="B549" s="122">
        <f t="shared" si="130"/>
        <v>245</v>
      </c>
      <c r="C549" s="19" t="s">
        <v>624</v>
      </c>
      <c r="D549" s="29" t="s">
        <v>625</v>
      </c>
      <c r="E549" s="10" t="s">
        <v>3188</v>
      </c>
      <c r="F549" s="60">
        <v>138</v>
      </c>
      <c r="G549" s="58">
        <v>0</v>
      </c>
      <c r="H549" s="58">
        <f t="shared" si="152"/>
        <v>0</v>
      </c>
      <c r="I549" s="58">
        <v>18024</v>
      </c>
      <c r="J549" s="58">
        <f t="shared" si="153"/>
        <v>2487312</v>
      </c>
      <c r="K549" s="58">
        <v>0</v>
      </c>
      <c r="L549" s="58">
        <f t="shared" si="102"/>
        <v>0</v>
      </c>
      <c r="M549" s="58">
        <f t="shared" si="79"/>
        <v>18024</v>
      </c>
      <c r="N549" s="59">
        <f t="shared" si="78"/>
        <v>2487312</v>
      </c>
      <c r="O549" s="60">
        <v>138</v>
      </c>
      <c r="P549" s="61">
        <f>O549</f>
        <v>138</v>
      </c>
      <c r="Q549" s="58" t="e">
        <f>TRUNC(#REF!*P549,0)</f>
        <v>#REF!</v>
      </c>
      <c r="R549" s="143"/>
    </row>
    <row r="550" spans="1:18" s="86" customFormat="1" ht="20.100000000000001" hidden="1" customHeight="1">
      <c r="A550" s="123">
        <f t="shared" si="130"/>
        <v>237</v>
      </c>
      <c r="B550" s="122">
        <f t="shared" si="130"/>
        <v>246</v>
      </c>
      <c r="C550" s="19" t="s">
        <v>626</v>
      </c>
      <c r="D550" s="29" t="s">
        <v>0</v>
      </c>
      <c r="E550" s="10" t="s">
        <v>22</v>
      </c>
      <c r="F550" s="60">
        <v>0</v>
      </c>
      <c r="G550" s="58">
        <v>0</v>
      </c>
      <c r="H550" s="58">
        <f t="shared" si="152"/>
        <v>0</v>
      </c>
      <c r="I550" s="58">
        <v>0</v>
      </c>
      <c r="J550" s="58">
        <f t="shared" si="153"/>
        <v>0</v>
      </c>
      <c r="K550" s="58">
        <v>0</v>
      </c>
      <c r="L550" s="58">
        <f t="shared" si="102"/>
        <v>0</v>
      </c>
      <c r="M550" s="58">
        <f t="shared" si="79"/>
        <v>0</v>
      </c>
      <c r="N550" s="59">
        <f t="shared" si="78"/>
        <v>0</v>
      </c>
      <c r="O550" s="60">
        <v>0</v>
      </c>
      <c r="P550" s="61">
        <f>O550</f>
        <v>0</v>
      </c>
      <c r="Q550" s="58" t="e">
        <f>TRUNC(#REF!*P550,0)</f>
        <v>#REF!</v>
      </c>
      <c r="R550" s="143"/>
    </row>
    <row r="551" spans="1:18" s="86" customFormat="1" ht="20.100000000000001" hidden="1" customHeight="1">
      <c r="A551" s="123">
        <f t="shared" si="130"/>
        <v>238</v>
      </c>
      <c r="B551" s="122">
        <f t="shared" si="130"/>
        <v>247</v>
      </c>
      <c r="C551" s="19" t="s">
        <v>627</v>
      </c>
      <c r="D551" s="29" t="s">
        <v>526</v>
      </c>
      <c r="E551" s="10" t="s">
        <v>3189</v>
      </c>
      <c r="F551" s="60">
        <v>1338</v>
      </c>
      <c r="G551" s="58">
        <v>2148</v>
      </c>
      <c r="H551" s="58">
        <f t="shared" si="152"/>
        <v>2874024</v>
      </c>
      <c r="I551" s="58">
        <v>9160</v>
      </c>
      <c r="J551" s="58">
        <f t="shared" si="153"/>
        <v>12256080</v>
      </c>
      <c r="K551" s="58">
        <v>0</v>
      </c>
      <c r="L551" s="58">
        <f t="shared" si="102"/>
        <v>0</v>
      </c>
      <c r="M551" s="58">
        <f t="shared" si="79"/>
        <v>11308</v>
      </c>
      <c r="N551" s="59">
        <f t="shared" si="78"/>
        <v>15130104</v>
      </c>
      <c r="O551" s="60">
        <v>1338</v>
      </c>
      <c r="P551" s="61">
        <f>O551</f>
        <v>1338</v>
      </c>
      <c r="Q551" s="58" t="e">
        <f>TRUNC(#REF!*P551,0)</f>
        <v>#REF!</v>
      </c>
      <c r="R551" s="143"/>
    </row>
    <row r="552" spans="1:18" s="86" customFormat="1" ht="20.100000000000001" hidden="1" customHeight="1">
      <c r="A552" s="123">
        <f t="shared" si="130"/>
        <v>239</v>
      </c>
      <c r="B552" s="122">
        <f t="shared" si="130"/>
        <v>248</v>
      </c>
      <c r="C552" s="19" t="s">
        <v>628</v>
      </c>
      <c r="D552" s="29" t="s">
        <v>0</v>
      </c>
      <c r="E552" s="10" t="s">
        <v>22</v>
      </c>
      <c r="F552" s="60">
        <v>0</v>
      </c>
      <c r="G552" s="58">
        <v>0</v>
      </c>
      <c r="H552" s="58">
        <f t="shared" si="152"/>
        <v>0</v>
      </c>
      <c r="I552" s="58">
        <v>0</v>
      </c>
      <c r="J552" s="58">
        <f t="shared" si="153"/>
        <v>0</v>
      </c>
      <c r="K552" s="58">
        <v>0</v>
      </c>
      <c r="L552" s="58">
        <f t="shared" si="102"/>
        <v>0</v>
      </c>
      <c r="M552" s="58">
        <f t="shared" si="79"/>
        <v>0</v>
      </c>
      <c r="N552" s="59">
        <f t="shared" si="78"/>
        <v>0</v>
      </c>
      <c r="O552" s="60">
        <v>0</v>
      </c>
      <c r="P552" s="61">
        <f>O552</f>
        <v>0</v>
      </c>
      <c r="Q552" s="58" t="e">
        <f>TRUNC(#REF!*P552,0)</f>
        <v>#REF!</v>
      </c>
      <c r="R552" s="143"/>
    </row>
    <row r="553" spans="1:18" s="86" customFormat="1" ht="20.100000000000001" hidden="1" customHeight="1">
      <c r="A553" s="123">
        <f t="shared" si="130"/>
        <v>240</v>
      </c>
      <c r="B553" s="122">
        <f t="shared" si="130"/>
        <v>249</v>
      </c>
      <c r="C553" s="19" t="s">
        <v>629</v>
      </c>
      <c r="D553" s="29" t="s">
        <v>105</v>
      </c>
      <c r="E553" s="10" t="s">
        <v>3191</v>
      </c>
      <c r="F553" s="87">
        <v>1.095</v>
      </c>
      <c r="G553" s="58">
        <v>2451</v>
      </c>
      <c r="H553" s="58">
        <f t="shared" si="152"/>
        <v>2683</v>
      </c>
      <c r="I553" s="58">
        <v>242667</v>
      </c>
      <c r="J553" s="58">
        <f t="shared" si="153"/>
        <v>265720</v>
      </c>
      <c r="K553" s="58">
        <v>0</v>
      </c>
      <c r="L553" s="58">
        <f t="shared" si="102"/>
        <v>0</v>
      </c>
      <c r="M553" s="58">
        <f t="shared" si="79"/>
        <v>245118</v>
      </c>
      <c r="N553" s="59">
        <f t="shared" si="78"/>
        <v>268403</v>
      </c>
      <c r="O553" s="87">
        <v>1.095</v>
      </c>
      <c r="P553" s="61">
        <f>O553</f>
        <v>1.095</v>
      </c>
      <c r="Q553" s="58" t="e">
        <f>TRUNC(#REF!*P553,0)</f>
        <v>#REF!</v>
      </c>
      <c r="R553" s="143"/>
    </row>
    <row r="554" spans="1:18" s="86" customFormat="1" ht="20.100000000000001" hidden="1" customHeight="1">
      <c r="A554" s="123">
        <f t="shared" si="130"/>
        <v>241</v>
      </c>
      <c r="B554" s="122">
        <f t="shared" si="130"/>
        <v>250</v>
      </c>
      <c r="C554" s="19" t="s">
        <v>630</v>
      </c>
      <c r="D554" s="29" t="s">
        <v>0</v>
      </c>
      <c r="E554" s="10" t="s">
        <v>22</v>
      </c>
      <c r="F554" s="60">
        <v>0</v>
      </c>
      <c r="G554" s="58">
        <v>0</v>
      </c>
      <c r="H554" s="58">
        <f t="shared" si="152"/>
        <v>0</v>
      </c>
      <c r="I554" s="58">
        <v>0</v>
      </c>
      <c r="J554" s="58">
        <f t="shared" si="153"/>
        <v>0</v>
      </c>
      <c r="K554" s="58">
        <v>0</v>
      </c>
      <c r="L554" s="58">
        <f t="shared" si="102"/>
        <v>0</v>
      </c>
      <c r="M554" s="58">
        <f t="shared" si="79"/>
        <v>0</v>
      </c>
      <c r="N554" s="59">
        <f t="shared" si="78"/>
        <v>0</v>
      </c>
      <c r="O554" s="60">
        <v>0</v>
      </c>
      <c r="P554" s="61">
        <f>O554</f>
        <v>0</v>
      </c>
      <c r="Q554" s="58" t="e">
        <f>TRUNC(#REF!*P554,0)</f>
        <v>#REF!</v>
      </c>
      <c r="R554" s="143"/>
    </row>
    <row r="555" spans="1:18" s="86" customFormat="1" ht="20.100000000000001" hidden="1" customHeight="1">
      <c r="A555" s="123">
        <f t="shared" si="130"/>
        <v>242</v>
      </c>
      <c r="B555" s="122">
        <f t="shared" si="130"/>
        <v>251</v>
      </c>
      <c r="C555" s="19" t="s">
        <v>631</v>
      </c>
      <c r="D555" s="29" t="s">
        <v>0</v>
      </c>
      <c r="E555" s="10" t="s">
        <v>22</v>
      </c>
      <c r="F555" s="60">
        <v>0</v>
      </c>
      <c r="G555" s="58">
        <v>0</v>
      </c>
      <c r="H555" s="58">
        <f t="shared" si="152"/>
        <v>0</v>
      </c>
      <c r="I555" s="58">
        <v>0</v>
      </c>
      <c r="J555" s="58">
        <f t="shared" si="153"/>
        <v>0</v>
      </c>
      <c r="K555" s="58">
        <v>0</v>
      </c>
      <c r="L555" s="58">
        <f t="shared" si="102"/>
        <v>0</v>
      </c>
      <c r="M555" s="58">
        <f t="shared" si="79"/>
        <v>0</v>
      </c>
      <c r="N555" s="59">
        <f t="shared" si="78"/>
        <v>0</v>
      </c>
      <c r="O555" s="60">
        <v>0</v>
      </c>
      <c r="P555" s="61">
        <f>O555</f>
        <v>0</v>
      </c>
      <c r="Q555" s="58" t="e">
        <f>TRUNC(#REF!*P555,0)</f>
        <v>#REF!</v>
      </c>
      <c r="R555" s="143"/>
    </row>
    <row r="556" spans="1:18" s="86" customFormat="1" ht="20.100000000000001" hidden="1" customHeight="1">
      <c r="A556" s="123">
        <f t="shared" si="130"/>
        <v>243</v>
      </c>
      <c r="B556" s="122">
        <f t="shared" si="130"/>
        <v>252</v>
      </c>
      <c r="C556" s="19" t="s">
        <v>632</v>
      </c>
      <c r="D556" s="29" t="s">
        <v>625</v>
      </c>
      <c r="E556" s="10" t="s">
        <v>3188</v>
      </c>
      <c r="F556" s="60">
        <v>38</v>
      </c>
      <c r="G556" s="58">
        <v>0</v>
      </c>
      <c r="H556" s="58">
        <f t="shared" si="152"/>
        <v>0</v>
      </c>
      <c r="I556" s="58">
        <v>18024</v>
      </c>
      <c r="J556" s="58">
        <f t="shared" si="153"/>
        <v>684912</v>
      </c>
      <c r="K556" s="58">
        <v>0</v>
      </c>
      <c r="L556" s="58">
        <f t="shared" si="102"/>
        <v>0</v>
      </c>
      <c r="M556" s="58">
        <f t="shared" si="79"/>
        <v>18024</v>
      </c>
      <c r="N556" s="59">
        <f t="shared" si="78"/>
        <v>684912</v>
      </c>
      <c r="O556" s="60">
        <v>38</v>
      </c>
      <c r="P556" s="61">
        <f>O556</f>
        <v>38</v>
      </c>
      <c r="Q556" s="58" t="e">
        <f>TRUNC(#REF!*P556,0)</f>
        <v>#REF!</v>
      </c>
      <c r="R556" s="143"/>
    </row>
    <row r="557" spans="1:18" s="86" customFormat="1" ht="20.100000000000001" hidden="1" customHeight="1">
      <c r="A557" s="123">
        <f t="shared" si="130"/>
        <v>244</v>
      </c>
      <c r="B557" s="122">
        <f t="shared" si="130"/>
        <v>253</v>
      </c>
      <c r="C557" s="19" t="s">
        <v>633</v>
      </c>
      <c r="D557" s="29" t="s">
        <v>0</v>
      </c>
      <c r="E557" s="10" t="s">
        <v>22</v>
      </c>
      <c r="F557" s="60">
        <v>0</v>
      </c>
      <c r="G557" s="58">
        <v>0</v>
      </c>
      <c r="H557" s="58">
        <f t="shared" si="152"/>
        <v>0</v>
      </c>
      <c r="I557" s="58">
        <v>0</v>
      </c>
      <c r="J557" s="58">
        <f t="shared" si="153"/>
        <v>0</v>
      </c>
      <c r="K557" s="58">
        <v>0</v>
      </c>
      <c r="L557" s="58">
        <f t="shared" si="102"/>
        <v>0</v>
      </c>
      <c r="M557" s="58">
        <f t="shared" si="79"/>
        <v>0</v>
      </c>
      <c r="N557" s="59">
        <f t="shared" si="78"/>
        <v>0</v>
      </c>
      <c r="O557" s="60">
        <v>0</v>
      </c>
      <c r="P557" s="61">
        <f>O557</f>
        <v>0</v>
      </c>
      <c r="Q557" s="58" t="e">
        <f>TRUNC(#REF!*P557,0)</f>
        <v>#REF!</v>
      </c>
      <c r="R557" s="143"/>
    </row>
    <row r="558" spans="1:18" s="86" customFormat="1" ht="20.100000000000001" hidden="1" customHeight="1">
      <c r="A558" s="123">
        <f t="shared" si="130"/>
        <v>245</v>
      </c>
      <c r="B558" s="122">
        <f t="shared" si="130"/>
        <v>254</v>
      </c>
      <c r="C558" s="19" t="s">
        <v>634</v>
      </c>
      <c r="D558" s="29" t="s">
        <v>526</v>
      </c>
      <c r="E558" s="10" t="s">
        <v>3189</v>
      </c>
      <c r="F558" s="60">
        <v>257</v>
      </c>
      <c r="G558" s="58">
        <v>2148</v>
      </c>
      <c r="H558" s="58">
        <f t="shared" si="152"/>
        <v>552036</v>
      </c>
      <c r="I558" s="58">
        <v>9160</v>
      </c>
      <c r="J558" s="58">
        <f t="shared" si="153"/>
        <v>2354120</v>
      </c>
      <c r="K558" s="58">
        <v>0</v>
      </c>
      <c r="L558" s="58">
        <f t="shared" si="102"/>
        <v>0</v>
      </c>
      <c r="M558" s="58">
        <f t="shared" si="79"/>
        <v>11308</v>
      </c>
      <c r="N558" s="59">
        <f t="shared" si="78"/>
        <v>2906156</v>
      </c>
      <c r="O558" s="60">
        <v>257</v>
      </c>
      <c r="P558" s="61">
        <f>O558</f>
        <v>257</v>
      </c>
      <c r="Q558" s="58" t="e">
        <f>TRUNC(#REF!*P558,0)</f>
        <v>#REF!</v>
      </c>
      <c r="R558" s="143"/>
    </row>
    <row r="559" spans="1:18" s="86" customFormat="1" ht="20.100000000000001" hidden="1" customHeight="1">
      <c r="A559" s="123">
        <f t="shared" si="130"/>
        <v>246</v>
      </c>
      <c r="B559" s="122">
        <f t="shared" si="130"/>
        <v>255</v>
      </c>
      <c r="C559" s="19" t="s">
        <v>635</v>
      </c>
      <c r="D559" s="29" t="s">
        <v>0</v>
      </c>
      <c r="E559" s="10" t="s">
        <v>22</v>
      </c>
      <c r="F559" s="60">
        <v>0</v>
      </c>
      <c r="G559" s="58">
        <v>0</v>
      </c>
      <c r="H559" s="58">
        <f t="shared" si="152"/>
        <v>0</v>
      </c>
      <c r="I559" s="58">
        <v>0</v>
      </c>
      <c r="J559" s="58">
        <f t="shared" si="153"/>
        <v>0</v>
      </c>
      <c r="K559" s="58">
        <v>0</v>
      </c>
      <c r="L559" s="58">
        <f t="shared" si="102"/>
        <v>0</v>
      </c>
      <c r="M559" s="58">
        <f t="shared" si="79"/>
        <v>0</v>
      </c>
      <c r="N559" s="59">
        <f t="shared" si="78"/>
        <v>0</v>
      </c>
      <c r="O559" s="60">
        <v>0</v>
      </c>
      <c r="P559" s="61">
        <f>O559</f>
        <v>0</v>
      </c>
      <c r="Q559" s="58" t="e">
        <f>TRUNC(#REF!*P559,0)</f>
        <v>#REF!</v>
      </c>
      <c r="R559" s="143"/>
    </row>
    <row r="560" spans="1:18" s="86" customFormat="1" ht="20.100000000000001" hidden="1" customHeight="1">
      <c r="A560" s="123">
        <f t="shared" si="130"/>
        <v>247</v>
      </c>
      <c r="B560" s="122">
        <f t="shared" si="130"/>
        <v>256</v>
      </c>
      <c r="C560" s="19" t="s">
        <v>636</v>
      </c>
      <c r="D560" s="29" t="s">
        <v>0</v>
      </c>
      <c r="E560" s="10" t="s">
        <v>22</v>
      </c>
      <c r="F560" s="60">
        <v>0</v>
      </c>
      <c r="G560" s="58">
        <v>0</v>
      </c>
      <c r="H560" s="58">
        <f t="shared" si="152"/>
        <v>0</v>
      </c>
      <c r="I560" s="58">
        <v>0</v>
      </c>
      <c r="J560" s="58">
        <f t="shared" si="153"/>
        <v>0</v>
      </c>
      <c r="K560" s="58">
        <v>0</v>
      </c>
      <c r="L560" s="58">
        <f t="shared" si="102"/>
        <v>0</v>
      </c>
      <c r="M560" s="58">
        <f t="shared" si="79"/>
        <v>0</v>
      </c>
      <c r="N560" s="59">
        <f t="shared" si="78"/>
        <v>0</v>
      </c>
      <c r="O560" s="60">
        <v>0</v>
      </c>
      <c r="P560" s="61">
        <f>O560</f>
        <v>0</v>
      </c>
      <c r="Q560" s="58" t="e">
        <f>TRUNC(#REF!*P560,0)</f>
        <v>#REF!</v>
      </c>
      <c r="R560" s="143"/>
    </row>
    <row r="561" spans="1:18" s="86" customFormat="1" ht="20.100000000000001" hidden="1" customHeight="1">
      <c r="A561" s="123">
        <f t="shared" si="130"/>
        <v>248</v>
      </c>
      <c r="B561" s="122">
        <f t="shared" si="130"/>
        <v>257</v>
      </c>
      <c r="C561" s="19" t="s">
        <v>637</v>
      </c>
      <c r="D561" s="29" t="s">
        <v>625</v>
      </c>
      <c r="E561" s="10" t="s">
        <v>3188</v>
      </c>
      <c r="F561" s="60">
        <v>115</v>
      </c>
      <c r="G561" s="58">
        <v>0</v>
      </c>
      <c r="H561" s="58">
        <f t="shared" si="152"/>
        <v>0</v>
      </c>
      <c r="I561" s="58">
        <v>18024</v>
      </c>
      <c r="J561" s="58">
        <f t="shared" si="153"/>
        <v>2072760</v>
      </c>
      <c r="K561" s="58">
        <v>0</v>
      </c>
      <c r="L561" s="58">
        <f t="shared" si="102"/>
        <v>0</v>
      </c>
      <c r="M561" s="58">
        <f t="shared" si="79"/>
        <v>18024</v>
      </c>
      <c r="N561" s="59">
        <f t="shared" si="78"/>
        <v>2072760</v>
      </c>
      <c r="O561" s="60">
        <v>115</v>
      </c>
      <c r="P561" s="61">
        <f>O561</f>
        <v>115</v>
      </c>
      <c r="Q561" s="58" t="e">
        <f>TRUNC(#REF!*P561,0)</f>
        <v>#REF!</v>
      </c>
      <c r="R561" s="143"/>
    </row>
    <row r="562" spans="1:18" s="86" customFormat="1" ht="20.100000000000001" hidden="1" customHeight="1">
      <c r="A562" s="123">
        <f t="shared" si="130"/>
        <v>249</v>
      </c>
      <c r="B562" s="122">
        <f t="shared" si="130"/>
        <v>258</v>
      </c>
      <c r="C562" s="19" t="s">
        <v>540</v>
      </c>
      <c r="D562" s="29" t="s">
        <v>0</v>
      </c>
      <c r="E562" s="10" t="s">
        <v>22</v>
      </c>
      <c r="F562" s="60">
        <v>0</v>
      </c>
      <c r="G562" s="58">
        <v>0</v>
      </c>
      <c r="H562" s="58">
        <f t="shared" si="152"/>
        <v>0</v>
      </c>
      <c r="I562" s="58">
        <v>0</v>
      </c>
      <c r="J562" s="58">
        <f t="shared" si="153"/>
        <v>0</v>
      </c>
      <c r="K562" s="58">
        <v>0</v>
      </c>
      <c r="L562" s="58">
        <f t="shared" si="102"/>
        <v>0</v>
      </c>
      <c r="M562" s="58">
        <f t="shared" si="79"/>
        <v>0</v>
      </c>
      <c r="N562" s="59">
        <f t="shared" si="78"/>
        <v>0</v>
      </c>
      <c r="O562" s="60">
        <v>0</v>
      </c>
      <c r="P562" s="61">
        <f>O562</f>
        <v>0</v>
      </c>
      <c r="Q562" s="58" t="e">
        <f>TRUNC(#REF!*P562,0)</f>
        <v>#REF!</v>
      </c>
      <c r="R562" s="143"/>
    </row>
    <row r="563" spans="1:18" s="86" customFormat="1" ht="20.100000000000001" hidden="1" customHeight="1">
      <c r="A563" s="123">
        <f t="shared" si="130"/>
        <v>250</v>
      </c>
      <c r="B563" s="122">
        <f t="shared" si="130"/>
        <v>259</v>
      </c>
      <c r="C563" s="19" t="s">
        <v>525</v>
      </c>
      <c r="D563" s="29" t="s">
        <v>526</v>
      </c>
      <c r="E563" s="10" t="s">
        <v>3189</v>
      </c>
      <c r="F563" s="60">
        <v>200</v>
      </c>
      <c r="G563" s="58">
        <v>2148</v>
      </c>
      <c r="H563" s="58">
        <f t="shared" si="152"/>
        <v>429600</v>
      </c>
      <c r="I563" s="58">
        <v>9160</v>
      </c>
      <c r="J563" s="58">
        <f t="shared" si="153"/>
        <v>1832000</v>
      </c>
      <c r="K563" s="58">
        <v>0</v>
      </c>
      <c r="L563" s="58">
        <f t="shared" si="102"/>
        <v>0</v>
      </c>
      <c r="M563" s="58">
        <f t="shared" si="79"/>
        <v>11308</v>
      </c>
      <c r="N563" s="59">
        <f t="shared" si="78"/>
        <v>2261600</v>
      </c>
      <c r="O563" s="60">
        <v>200</v>
      </c>
      <c r="P563" s="61">
        <f>O563</f>
        <v>200</v>
      </c>
      <c r="Q563" s="58" t="e">
        <f>TRUNC(#REF!*P563,0)</f>
        <v>#REF!</v>
      </c>
      <c r="R563" s="143"/>
    </row>
    <row r="564" spans="1:18" s="86" customFormat="1" ht="20.100000000000001" hidden="1" customHeight="1">
      <c r="A564" s="123">
        <f t="shared" si="130"/>
        <v>251</v>
      </c>
      <c r="B564" s="122">
        <f t="shared" si="130"/>
        <v>260</v>
      </c>
      <c r="C564" s="19" t="s">
        <v>527</v>
      </c>
      <c r="D564" s="29" t="s">
        <v>0</v>
      </c>
      <c r="E564" s="10" t="s">
        <v>22</v>
      </c>
      <c r="F564" s="60">
        <v>0</v>
      </c>
      <c r="G564" s="58">
        <v>0</v>
      </c>
      <c r="H564" s="58">
        <f t="shared" si="152"/>
        <v>0</v>
      </c>
      <c r="I564" s="58">
        <v>0</v>
      </c>
      <c r="J564" s="58">
        <f t="shared" si="153"/>
        <v>0</v>
      </c>
      <c r="K564" s="58">
        <v>0</v>
      </c>
      <c r="L564" s="58">
        <f t="shared" si="102"/>
        <v>0</v>
      </c>
      <c r="M564" s="58">
        <f t="shared" si="79"/>
        <v>0</v>
      </c>
      <c r="N564" s="59">
        <f t="shared" si="78"/>
        <v>0</v>
      </c>
      <c r="O564" s="60">
        <v>0</v>
      </c>
      <c r="P564" s="61">
        <f>O564</f>
        <v>0</v>
      </c>
      <c r="Q564" s="58" t="e">
        <f>TRUNC(#REF!*P564,0)</f>
        <v>#REF!</v>
      </c>
      <c r="R564" s="143"/>
    </row>
    <row r="565" spans="1:18" s="86" customFormat="1" ht="20.100000000000001" hidden="1" customHeight="1">
      <c r="A565" s="123">
        <f t="shared" si="130"/>
        <v>252</v>
      </c>
      <c r="B565" s="122">
        <f t="shared" si="130"/>
        <v>261</v>
      </c>
      <c r="C565" s="19" t="s">
        <v>528</v>
      </c>
      <c r="D565" s="29" t="s">
        <v>105</v>
      </c>
      <c r="E565" s="10" t="s">
        <v>3191</v>
      </c>
      <c r="F565" s="87">
        <v>2E-3</v>
      </c>
      <c r="G565" s="58">
        <v>2451</v>
      </c>
      <c r="H565" s="58">
        <f t="shared" si="152"/>
        <v>4</v>
      </c>
      <c r="I565" s="58">
        <v>242667</v>
      </c>
      <c r="J565" s="58">
        <f t="shared" si="153"/>
        <v>485</v>
      </c>
      <c r="K565" s="58">
        <v>0</v>
      </c>
      <c r="L565" s="58">
        <f t="shared" si="102"/>
        <v>0</v>
      </c>
      <c r="M565" s="58">
        <f t="shared" si="79"/>
        <v>245118</v>
      </c>
      <c r="N565" s="59">
        <f t="shared" si="78"/>
        <v>489</v>
      </c>
      <c r="O565" s="87">
        <v>2E-3</v>
      </c>
      <c r="P565" s="61">
        <f>O565</f>
        <v>2E-3</v>
      </c>
      <c r="Q565" s="58" t="e">
        <f>TRUNC(#REF!*P565,0)</f>
        <v>#REF!</v>
      </c>
      <c r="R565" s="143"/>
    </row>
    <row r="566" spans="1:18" s="86" customFormat="1" ht="20.100000000000001" hidden="1" customHeight="1">
      <c r="A566" s="123">
        <f t="shared" si="130"/>
        <v>253</v>
      </c>
      <c r="B566" s="122">
        <f t="shared" si="130"/>
        <v>262</v>
      </c>
      <c r="C566" s="19" t="s">
        <v>638</v>
      </c>
      <c r="D566" s="29" t="s">
        <v>0</v>
      </c>
      <c r="E566" s="10" t="s">
        <v>22</v>
      </c>
      <c r="F566" s="60">
        <v>0</v>
      </c>
      <c r="G566" s="58">
        <v>0</v>
      </c>
      <c r="H566" s="58">
        <f t="shared" si="152"/>
        <v>0</v>
      </c>
      <c r="I566" s="58">
        <v>0</v>
      </c>
      <c r="J566" s="58">
        <f t="shared" si="153"/>
        <v>0</v>
      </c>
      <c r="K566" s="58">
        <v>0</v>
      </c>
      <c r="L566" s="58">
        <f t="shared" si="102"/>
        <v>0</v>
      </c>
      <c r="M566" s="58">
        <f t="shared" si="79"/>
        <v>0</v>
      </c>
      <c r="N566" s="59">
        <f t="shared" si="78"/>
        <v>0</v>
      </c>
      <c r="O566" s="60">
        <v>0</v>
      </c>
      <c r="P566" s="61">
        <f>O566</f>
        <v>0</v>
      </c>
      <c r="Q566" s="58" t="e">
        <f>TRUNC(#REF!*P566,0)</f>
        <v>#REF!</v>
      </c>
      <c r="R566" s="143"/>
    </row>
    <row r="567" spans="1:18" s="86" customFormat="1" ht="20.100000000000001" hidden="1" customHeight="1">
      <c r="A567" s="123">
        <f t="shared" si="130"/>
        <v>254</v>
      </c>
      <c r="B567" s="122">
        <f t="shared" si="130"/>
        <v>263</v>
      </c>
      <c r="C567" s="19" t="s">
        <v>636</v>
      </c>
      <c r="D567" s="29" t="s">
        <v>0</v>
      </c>
      <c r="E567" s="10" t="s">
        <v>22</v>
      </c>
      <c r="F567" s="60">
        <v>0</v>
      </c>
      <c r="G567" s="58">
        <v>0</v>
      </c>
      <c r="H567" s="58">
        <f t="shared" si="152"/>
        <v>0</v>
      </c>
      <c r="I567" s="58">
        <v>0</v>
      </c>
      <c r="J567" s="58">
        <f t="shared" si="153"/>
        <v>0</v>
      </c>
      <c r="K567" s="58">
        <v>0</v>
      </c>
      <c r="L567" s="58">
        <f t="shared" si="102"/>
        <v>0</v>
      </c>
      <c r="M567" s="58">
        <f t="shared" si="79"/>
        <v>0</v>
      </c>
      <c r="N567" s="59">
        <f t="shared" si="78"/>
        <v>0</v>
      </c>
      <c r="O567" s="60">
        <v>0</v>
      </c>
      <c r="P567" s="61">
        <f>O567</f>
        <v>0</v>
      </c>
      <c r="Q567" s="58" t="e">
        <f>TRUNC(#REF!*P567,0)</f>
        <v>#REF!</v>
      </c>
      <c r="R567" s="143"/>
    </row>
    <row r="568" spans="1:18" s="86" customFormat="1" ht="20.100000000000001" hidden="1" customHeight="1">
      <c r="A568" s="123">
        <f t="shared" si="130"/>
        <v>255</v>
      </c>
      <c r="B568" s="122">
        <f t="shared" si="130"/>
        <v>264</v>
      </c>
      <c r="C568" s="19" t="s">
        <v>639</v>
      </c>
      <c r="D568" s="29" t="s">
        <v>640</v>
      </c>
      <c r="E568" s="10" t="s">
        <v>3188</v>
      </c>
      <c r="F568" s="60">
        <v>894</v>
      </c>
      <c r="G568" s="58">
        <v>4264</v>
      </c>
      <c r="H568" s="58">
        <f t="shared" si="152"/>
        <v>3812016</v>
      </c>
      <c r="I568" s="58">
        <v>27132</v>
      </c>
      <c r="J568" s="58">
        <f t="shared" si="153"/>
        <v>24256008</v>
      </c>
      <c r="K568" s="58">
        <v>8503</v>
      </c>
      <c r="L568" s="58">
        <f t="shared" si="102"/>
        <v>7601682</v>
      </c>
      <c r="M568" s="58">
        <f t="shared" si="79"/>
        <v>39899</v>
      </c>
      <c r="N568" s="59">
        <f t="shared" si="78"/>
        <v>35669706</v>
      </c>
      <c r="O568" s="60">
        <v>894</v>
      </c>
      <c r="P568" s="61">
        <f>O568</f>
        <v>894</v>
      </c>
      <c r="Q568" s="58" t="e">
        <f>TRUNC(#REF!*P568,0)</f>
        <v>#REF!</v>
      </c>
      <c r="R568" s="143"/>
    </row>
    <row r="569" spans="1:18" s="86" customFormat="1" ht="20.100000000000001" hidden="1" customHeight="1">
      <c r="A569" s="123">
        <f t="shared" si="130"/>
        <v>256</v>
      </c>
      <c r="B569" s="122">
        <f t="shared" si="130"/>
        <v>265</v>
      </c>
      <c r="C569" s="19" t="s">
        <v>641</v>
      </c>
      <c r="D569" s="29" t="s">
        <v>642</v>
      </c>
      <c r="E569" s="10" t="s">
        <v>3188</v>
      </c>
      <c r="F569" s="60">
        <v>298</v>
      </c>
      <c r="G569" s="58">
        <v>6057</v>
      </c>
      <c r="H569" s="58">
        <f t="shared" si="152"/>
        <v>1804986</v>
      </c>
      <c r="I569" s="58">
        <v>42306</v>
      </c>
      <c r="J569" s="58">
        <f t="shared" si="153"/>
        <v>12607188</v>
      </c>
      <c r="K569" s="58">
        <v>12073</v>
      </c>
      <c r="L569" s="58">
        <f t="shared" si="102"/>
        <v>3597754</v>
      </c>
      <c r="M569" s="58">
        <f t="shared" si="79"/>
        <v>60436</v>
      </c>
      <c r="N569" s="59">
        <f t="shared" si="78"/>
        <v>18009928</v>
      </c>
      <c r="O569" s="60">
        <v>298</v>
      </c>
      <c r="P569" s="61">
        <f>O569</f>
        <v>298</v>
      </c>
      <c r="Q569" s="58" t="e">
        <f>TRUNC(#REF!*P569,0)</f>
        <v>#REF!</v>
      </c>
      <c r="R569" s="143"/>
    </row>
    <row r="570" spans="1:18" s="86" customFormat="1" ht="20.100000000000001" hidden="1" customHeight="1">
      <c r="A570" s="123">
        <f t="shared" si="130"/>
        <v>257</v>
      </c>
      <c r="B570" s="122">
        <f t="shared" si="130"/>
        <v>266</v>
      </c>
      <c r="C570" s="19" t="s">
        <v>540</v>
      </c>
      <c r="D570" s="29" t="s">
        <v>0</v>
      </c>
      <c r="E570" s="10" t="s">
        <v>22</v>
      </c>
      <c r="F570" s="60">
        <v>0</v>
      </c>
      <c r="G570" s="58">
        <v>0</v>
      </c>
      <c r="H570" s="58">
        <f t="shared" si="152"/>
        <v>0</v>
      </c>
      <c r="I570" s="58">
        <v>0</v>
      </c>
      <c r="J570" s="58">
        <f t="shared" si="153"/>
        <v>0</v>
      </c>
      <c r="K570" s="58">
        <v>0</v>
      </c>
      <c r="L570" s="58">
        <f t="shared" si="102"/>
        <v>0</v>
      </c>
      <c r="M570" s="58">
        <f t="shared" si="79"/>
        <v>0</v>
      </c>
      <c r="N570" s="59">
        <f t="shared" si="78"/>
        <v>0</v>
      </c>
      <c r="O570" s="60">
        <v>0</v>
      </c>
      <c r="P570" s="61">
        <f>O570</f>
        <v>0</v>
      </c>
      <c r="Q570" s="58" t="e">
        <f>TRUNC(#REF!*P570,0)</f>
        <v>#REF!</v>
      </c>
      <c r="R570" s="143"/>
    </row>
    <row r="571" spans="1:18" s="86" customFormat="1" ht="20.100000000000001" hidden="1" customHeight="1">
      <c r="A571" s="123">
        <f t="shared" si="130"/>
        <v>258</v>
      </c>
      <c r="B571" s="122">
        <f t="shared" si="130"/>
        <v>267</v>
      </c>
      <c r="C571" s="19" t="s">
        <v>525</v>
      </c>
      <c r="D571" s="29" t="s">
        <v>643</v>
      </c>
      <c r="E571" s="10" t="s">
        <v>3189</v>
      </c>
      <c r="F571" s="60">
        <v>8101</v>
      </c>
      <c r="G571" s="58">
        <v>2148</v>
      </c>
      <c r="H571" s="58">
        <f t="shared" si="152"/>
        <v>17400948</v>
      </c>
      <c r="I571" s="58">
        <v>9160</v>
      </c>
      <c r="J571" s="58">
        <f t="shared" si="153"/>
        <v>74205160</v>
      </c>
      <c r="K571" s="58">
        <v>0</v>
      </c>
      <c r="L571" s="58">
        <f t="shared" si="102"/>
        <v>0</v>
      </c>
      <c r="M571" s="58">
        <f t="shared" si="79"/>
        <v>11308</v>
      </c>
      <c r="N571" s="59">
        <f t="shared" si="78"/>
        <v>91606108</v>
      </c>
      <c r="O571" s="60">
        <v>8101</v>
      </c>
      <c r="P571" s="61">
        <f>O571</f>
        <v>8101</v>
      </c>
      <c r="Q571" s="58" t="e">
        <f>TRUNC(#REF!*P571,0)</f>
        <v>#REF!</v>
      </c>
      <c r="R571" s="143"/>
    </row>
    <row r="572" spans="1:18" s="86" customFormat="1" ht="20.100000000000001" hidden="1" customHeight="1">
      <c r="A572" s="123">
        <f t="shared" si="130"/>
        <v>259</v>
      </c>
      <c r="B572" s="122">
        <f t="shared" si="130"/>
        <v>268</v>
      </c>
      <c r="C572" s="19" t="s">
        <v>527</v>
      </c>
      <c r="D572" s="29" t="s">
        <v>0</v>
      </c>
      <c r="E572" s="10" t="s">
        <v>22</v>
      </c>
      <c r="F572" s="60">
        <v>0</v>
      </c>
      <c r="G572" s="58">
        <v>0</v>
      </c>
      <c r="H572" s="58">
        <f t="shared" si="152"/>
        <v>0</v>
      </c>
      <c r="I572" s="58">
        <v>0</v>
      </c>
      <c r="J572" s="58">
        <f t="shared" si="153"/>
        <v>0</v>
      </c>
      <c r="K572" s="58">
        <v>0</v>
      </c>
      <c r="L572" s="58">
        <f t="shared" si="102"/>
        <v>0</v>
      </c>
      <c r="M572" s="58">
        <f t="shared" si="79"/>
        <v>0</v>
      </c>
      <c r="N572" s="59">
        <f t="shared" si="78"/>
        <v>0</v>
      </c>
      <c r="O572" s="60">
        <v>0</v>
      </c>
      <c r="P572" s="61">
        <f>O572</f>
        <v>0</v>
      </c>
      <c r="Q572" s="58" t="e">
        <f>TRUNC(#REF!*P572,0)</f>
        <v>#REF!</v>
      </c>
      <c r="R572" s="143"/>
    </row>
    <row r="573" spans="1:18" s="86" customFormat="1" ht="20.100000000000001" hidden="1" customHeight="1">
      <c r="A573" s="123">
        <f t="shared" si="130"/>
        <v>260</v>
      </c>
      <c r="B573" s="122">
        <f t="shared" si="130"/>
        <v>269</v>
      </c>
      <c r="C573" s="19" t="s">
        <v>528</v>
      </c>
      <c r="D573" s="29" t="s">
        <v>105</v>
      </c>
      <c r="E573" s="10" t="s">
        <v>3191</v>
      </c>
      <c r="F573" s="87">
        <v>63.484999999999999</v>
      </c>
      <c r="G573" s="58">
        <v>2451</v>
      </c>
      <c r="H573" s="58">
        <f t="shared" si="152"/>
        <v>155601</v>
      </c>
      <c r="I573" s="58">
        <v>242667</v>
      </c>
      <c r="J573" s="58">
        <f t="shared" si="153"/>
        <v>15405714</v>
      </c>
      <c r="K573" s="58">
        <v>0</v>
      </c>
      <c r="L573" s="58">
        <f t="shared" si="102"/>
        <v>0</v>
      </c>
      <c r="M573" s="58">
        <f t="shared" si="79"/>
        <v>245118</v>
      </c>
      <c r="N573" s="59">
        <f t="shared" si="78"/>
        <v>15561315</v>
      </c>
      <c r="O573" s="87">
        <v>63.484999999999999</v>
      </c>
      <c r="P573" s="61">
        <f>O573</f>
        <v>63.484999999999999</v>
      </c>
      <c r="Q573" s="58" t="e">
        <f>TRUNC(#REF!*P573,0)</f>
        <v>#REF!</v>
      </c>
      <c r="R573" s="143"/>
    </row>
    <row r="574" spans="1:18" s="86" customFormat="1" ht="20.100000000000001" hidden="1" customHeight="1">
      <c r="A574" s="123">
        <f t="shared" si="130"/>
        <v>261</v>
      </c>
      <c r="B574" s="122">
        <f t="shared" si="130"/>
        <v>270</v>
      </c>
      <c r="C574" s="19" t="s">
        <v>646</v>
      </c>
      <c r="D574" s="29" t="s">
        <v>0</v>
      </c>
      <c r="E574" s="10" t="s">
        <v>22</v>
      </c>
      <c r="F574" s="60">
        <v>0</v>
      </c>
      <c r="G574" s="58">
        <v>0</v>
      </c>
      <c r="H574" s="58">
        <f t="shared" si="152"/>
        <v>0</v>
      </c>
      <c r="I574" s="58">
        <v>0</v>
      </c>
      <c r="J574" s="58">
        <f t="shared" si="153"/>
        <v>0</v>
      </c>
      <c r="K574" s="58">
        <v>0</v>
      </c>
      <c r="L574" s="58">
        <f t="shared" ref="L574:L642" si="154">TRUNC(F574*K574,0)</f>
        <v>0</v>
      </c>
      <c r="M574" s="58">
        <f t="shared" si="79"/>
        <v>0</v>
      </c>
      <c r="N574" s="59">
        <f t="shared" si="78"/>
        <v>0</v>
      </c>
      <c r="O574" s="60">
        <v>0</v>
      </c>
      <c r="P574" s="61">
        <f>O574</f>
        <v>0</v>
      </c>
      <c r="Q574" s="58" t="e">
        <f>TRUNC(#REF!*P574,0)</f>
        <v>#REF!</v>
      </c>
      <c r="R574" s="143"/>
    </row>
    <row r="575" spans="1:18" s="86" customFormat="1" ht="20.100000000000001" hidden="1" customHeight="1">
      <c r="A575" s="123">
        <f t="shared" si="130"/>
        <v>262</v>
      </c>
      <c r="B575" s="122">
        <f t="shared" si="130"/>
        <v>271</v>
      </c>
      <c r="C575" s="19" t="s">
        <v>521</v>
      </c>
      <c r="D575" s="29" t="s">
        <v>0</v>
      </c>
      <c r="E575" s="10" t="s">
        <v>22</v>
      </c>
      <c r="F575" s="60">
        <v>0</v>
      </c>
      <c r="G575" s="58">
        <v>0</v>
      </c>
      <c r="H575" s="58">
        <f t="shared" si="152"/>
        <v>0</v>
      </c>
      <c r="I575" s="58">
        <v>0</v>
      </c>
      <c r="J575" s="58">
        <f t="shared" si="153"/>
        <v>0</v>
      </c>
      <c r="K575" s="58">
        <v>0</v>
      </c>
      <c r="L575" s="58">
        <f t="shared" si="154"/>
        <v>0</v>
      </c>
      <c r="M575" s="58">
        <f t="shared" si="79"/>
        <v>0</v>
      </c>
      <c r="N575" s="59">
        <f t="shared" si="78"/>
        <v>0</v>
      </c>
      <c r="O575" s="60">
        <v>0</v>
      </c>
      <c r="P575" s="61">
        <f>O575</f>
        <v>0</v>
      </c>
      <c r="Q575" s="58" t="e">
        <f>TRUNC(#REF!*P575,0)</f>
        <v>#REF!</v>
      </c>
      <c r="R575" s="143"/>
    </row>
    <row r="576" spans="1:18" s="86" customFormat="1" ht="20.100000000000001" hidden="1" customHeight="1">
      <c r="A576" s="123">
        <f t="shared" si="130"/>
        <v>263</v>
      </c>
      <c r="B576" s="122">
        <f t="shared" si="130"/>
        <v>272</v>
      </c>
      <c r="C576" s="19" t="s">
        <v>637</v>
      </c>
      <c r="D576" s="29" t="s">
        <v>625</v>
      </c>
      <c r="E576" s="10" t="s">
        <v>3188</v>
      </c>
      <c r="F576" s="60">
        <v>290</v>
      </c>
      <c r="G576" s="58">
        <v>0</v>
      </c>
      <c r="H576" s="58">
        <f t="shared" si="152"/>
        <v>0</v>
      </c>
      <c r="I576" s="58">
        <v>18024</v>
      </c>
      <c r="J576" s="58">
        <f t="shared" si="153"/>
        <v>5226960</v>
      </c>
      <c r="K576" s="58">
        <v>0</v>
      </c>
      <c r="L576" s="58">
        <f t="shared" si="154"/>
        <v>0</v>
      </c>
      <c r="M576" s="58">
        <f t="shared" si="79"/>
        <v>18024</v>
      </c>
      <c r="N576" s="59">
        <f t="shared" si="78"/>
        <v>5226960</v>
      </c>
      <c r="O576" s="60">
        <v>287</v>
      </c>
      <c r="P576" s="61">
        <f>O576</f>
        <v>287</v>
      </c>
      <c r="Q576" s="58" t="e">
        <f>TRUNC(#REF!*P576,0)</f>
        <v>#REF!</v>
      </c>
      <c r="R576" s="143"/>
    </row>
    <row r="577" spans="1:18" s="86" customFormat="1" ht="20.100000000000001" hidden="1" customHeight="1">
      <c r="A577" s="123">
        <f t="shared" si="130"/>
        <v>264</v>
      </c>
      <c r="B577" s="122">
        <f t="shared" si="130"/>
        <v>273</v>
      </c>
      <c r="C577" s="19" t="s">
        <v>647</v>
      </c>
      <c r="D577" s="29" t="s">
        <v>523</v>
      </c>
      <c r="E577" s="10" t="s">
        <v>3188</v>
      </c>
      <c r="F577" s="60">
        <v>2406</v>
      </c>
      <c r="G577" s="58">
        <v>989</v>
      </c>
      <c r="H577" s="58">
        <f t="shared" si="152"/>
        <v>2379534</v>
      </c>
      <c r="I577" s="58">
        <v>6591</v>
      </c>
      <c r="J577" s="58">
        <f t="shared" si="153"/>
        <v>15857946</v>
      </c>
      <c r="K577" s="58">
        <v>1242</v>
      </c>
      <c r="L577" s="58">
        <f t="shared" si="154"/>
        <v>2988252</v>
      </c>
      <c r="M577" s="58">
        <f t="shared" si="79"/>
        <v>8822</v>
      </c>
      <c r="N577" s="59">
        <f t="shared" si="78"/>
        <v>21225732</v>
      </c>
      <c r="O577" s="60">
        <v>2363</v>
      </c>
      <c r="P577" s="61">
        <f>O577</f>
        <v>2363</v>
      </c>
      <c r="Q577" s="58" t="e">
        <f>TRUNC(#REF!*P577,0)</f>
        <v>#REF!</v>
      </c>
      <c r="R577" s="143"/>
    </row>
    <row r="578" spans="1:18" s="86" customFormat="1" ht="20.100000000000001" hidden="1" customHeight="1">
      <c r="A578" s="123">
        <f t="shared" si="130"/>
        <v>265</v>
      </c>
      <c r="B578" s="122">
        <f t="shared" si="130"/>
        <v>274</v>
      </c>
      <c r="C578" s="19" t="s">
        <v>540</v>
      </c>
      <c r="D578" s="29" t="s">
        <v>0</v>
      </c>
      <c r="E578" s="10" t="s">
        <v>22</v>
      </c>
      <c r="F578" s="60">
        <v>0</v>
      </c>
      <c r="G578" s="58">
        <v>0</v>
      </c>
      <c r="H578" s="58">
        <f t="shared" si="152"/>
        <v>0</v>
      </c>
      <c r="I578" s="58">
        <v>0</v>
      </c>
      <c r="J578" s="58">
        <f t="shared" si="153"/>
        <v>0</v>
      </c>
      <c r="K578" s="58">
        <v>0</v>
      </c>
      <c r="L578" s="58">
        <f t="shared" si="154"/>
        <v>0</v>
      </c>
      <c r="M578" s="58">
        <f t="shared" si="79"/>
        <v>0</v>
      </c>
      <c r="N578" s="59">
        <f t="shared" si="78"/>
        <v>0</v>
      </c>
      <c r="O578" s="60">
        <v>0</v>
      </c>
      <c r="P578" s="61">
        <f>O578</f>
        <v>0</v>
      </c>
      <c r="Q578" s="58" t="e">
        <f>TRUNC(#REF!*P578,0)</f>
        <v>#REF!</v>
      </c>
      <c r="R578" s="143"/>
    </row>
    <row r="579" spans="1:18" s="86" customFormat="1" ht="20.100000000000001" hidden="1" customHeight="1">
      <c r="A579" s="123">
        <f t="shared" si="130"/>
        <v>266</v>
      </c>
      <c r="B579" s="122">
        <f t="shared" si="130"/>
        <v>275</v>
      </c>
      <c r="C579" s="19" t="s">
        <v>525</v>
      </c>
      <c r="D579" s="29" t="s">
        <v>526</v>
      </c>
      <c r="E579" s="10" t="s">
        <v>3189</v>
      </c>
      <c r="F579" s="60">
        <v>19243</v>
      </c>
      <c r="G579" s="58">
        <v>2148</v>
      </c>
      <c r="H579" s="58">
        <f t="shared" si="152"/>
        <v>41333964</v>
      </c>
      <c r="I579" s="58">
        <v>9160</v>
      </c>
      <c r="J579" s="58">
        <f t="shared" si="153"/>
        <v>176265880</v>
      </c>
      <c r="K579" s="58">
        <v>0</v>
      </c>
      <c r="L579" s="58">
        <f t="shared" si="154"/>
        <v>0</v>
      </c>
      <c r="M579" s="58">
        <f t="shared" si="79"/>
        <v>11308</v>
      </c>
      <c r="N579" s="59">
        <f t="shared" si="78"/>
        <v>217599844</v>
      </c>
      <c r="O579" s="60">
        <v>18874</v>
      </c>
      <c r="P579" s="61">
        <f>O579</f>
        <v>18874</v>
      </c>
      <c r="Q579" s="58" t="e">
        <f>TRUNC(#REF!*P579,0)</f>
        <v>#REF!</v>
      </c>
      <c r="R579" s="143"/>
    </row>
    <row r="580" spans="1:18" s="86" customFormat="1" ht="20.100000000000001" hidden="1" customHeight="1">
      <c r="A580" s="123">
        <f t="shared" si="130"/>
        <v>267</v>
      </c>
      <c r="B580" s="122">
        <f t="shared" si="130"/>
        <v>276</v>
      </c>
      <c r="C580" s="19" t="s">
        <v>527</v>
      </c>
      <c r="D580" s="29" t="s">
        <v>0</v>
      </c>
      <c r="E580" s="10" t="s">
        <v>22</v>
      </c>
      <c r="F580" s="60">
        <v>0</v>
      </c>
      <c r="G580" s="58">
        <v>0</v>
      </c>
      <c r="H580" s="58">
        <f t="shared" si="152"/>
        <v>0</v>
      </c>
      <c r="I580" s="58">
        <v>0</v>
      </c>
      <c r="J580" s="58">
        <f t="shared" si="153"/>
        <v>0</v>
      </c>
      <c r="K580" s="58">
        <v>0</v>
      </c>
      <c r="L580" s="58">
        <f t="shared" si="154"/>
        <v>0</v>
      </c>
      <c r="M580" s="58">
        <f t="shared" si="79"/>
        <v>0</v>
      </c>
      <c r="N580" s="59">
        <f t="shared" si="78"/>
        <v>0</v>
      </c>
      <c r="O580" s="60">
        <v>0</v>
      </c>
      <c r="P580" s="61">
        <f>O580</f>
        <v>0</v>
      </c>
      <c r="Q580" s="58" t="e">
        <f>TRUNC(#REF!*P580,0)</f>
        <v>#REF!</v>
      </c>
      <c r="R580" s="143"/>
    </row>
    <row r="581" spans="1:18" s="86" customFormat="1" ht="20.100000000000001" hidden="1" customHeight="1">
      <c r="A581" s="123">
        <f t="shared" si="130"/>
        <v>268</v>
      </c>
      <c r="B581" s="122">
        <f t="shared" si="130"/>
        <v>277</v>
      </c>
      <c r="C581" s="19" t="s">
        <v>528</v>
      </c>
      <c r="D581" s="29" t="s">
        <v>105</v>
      </c>
      <c r="E581" s="10" t="s">
        <v>3191</v>
      </c>
      <c r="F581" s="87">
        <v>1.5149999999999999</v>
      </c>
      <c r="G581" s="58">
        <v>2451</v>
      </c>
      <c r="H581" s="58">
        <f t="shared" si="152"/>
        <v>3713</v>
      </c>
      <c r="I581" s="58">
        <v>242667</v>
      </c>
      <c r="J581" s="58">
        <f t="shared" si="153"/>
        <v>367640</v>
      </c>
      <c r="K581" s="58">
        <v>0</v>
      </c>
      <c r="L581" s="58">
        <f t="shared" si="154"/>
        <v>0</v>
      </c>
      <c r="M581" s="58">
        <f t="shared" si="79"/>
        <v>245118</v>
      </c>
      <c r="N581" s="59">
        <f t="shared" si="78"/>
        <v>371353</v>
      </c>
      <c r="O581" s="87">
        <v>1.5009999999999999</v>
      </c>
      <c r="P581" s="61">
        <f>O581</f>
        <v>1.5009999999999999</v>
      </c>
      <c r="Q581" s="58" t="e">
        <f>TRUNC(#REF!*P581,0)</f>
        <v>#REF!</v>
      </c>
      <c r="R581" s="143"/>
    </row>
    <row r="582" spans="1:18" s="86" customFormat="1" ht="20.100000000000001" hidden="1" customHeight="1">
      <c r="A582" s="123">
        <f t="shared" si="130"/>
        <v>269</v>
      </c>
      <c r="B582" s="122">
        <f t="shared" si="130"/>
        <v>278</v>
      </c>
      <c r="C582" s="19" t="s">
        <v>529</v>
      </c>
      <c r="D582" s="29" t="s">
        <v>61</v>
      </c>
      <c r="E582" s="10" t="s">
        <v>3191</v>
      </c>
      <c r="F582" s="87">
        <v>137.982</v>
      </c>
      <c r="G582" s="58">
        <v>5398</v>
      </c>
      <c r="H582" s="58">
        <f t="shared" si="152"/>
        <v>744826</v>
      </c>
      <c r="I582" s="58">
        <v>264504</v>
      </c>
      <c r="J582" s="58">
        <f>TRUNC(F582*I582,0)+1</f>
        <v>36496791</v>
      </c>
      <c r="K582" s="58">
        <v>0</v>
      </c>
      <c r="L582" s="58">
        <f t="shared" si="154"/>
        <v>0</v>
      </c>
      <c r="M582" s="58">
        <f t="shared" si="79"/>
        <v>269902</v>
      </c>
      <c r="N582" s="59">
        <f t="shared" si="78"/>
        <v>37241617</v>
      </c>
      <c r="O582" s="87">
        <v>133.83500000000001</v>
      </c>
      <c r="P582" s="61">
        <f>O582</f>
        <v>133.83500000000001</v>
      </c>
      <c r="Q582" s="58" t="e">
        <f>TRUNC(#REF!*P582,0)</f>
        <v>#REF!</v>
      </c>
      <c r="R582" s="143"/>
    </row>
    <row r="583" spans="1:18" s="86" customFormat="1" ht="20.100000000000001" hidden="1" customHeight="1">
      <c r="A583" s="123">
        <f t="shared" si="130"/>
        <v>270</v>
      </c>
      <c r="B583" s="122">
        <f t="shared" si="130"/>
        <v>279</v>
      </c>
      <c r="C583" s="19" t="s">
        <v>648</v>
      </c>
      <c r="D583" s="29" t="s">
        <v>556</v>
      </c>
      <c r="E583" s="10" t="s">
        <v>3207</v>
      </c>
      <c r="F583" s="60">
        <v>731</v>
      </c>
      <c r="G583" s="58">
        <v>16775</v>
      </c>
      <c r="H583" s="58">
        <f t="shared" si="152"/>
        <v>12262525</v>
      </c>
      <c r="I583" s="58">
        <v>20072</v>
      </c>
      <c r="J583" s="58">
        <f t="shared" si="153"/>
        <v>14672632</v>
      </c>
      <c r="K583" s="58">
        <v>0</v>
      </c>
      <c r="L583" s="58">
        <f t="shared" si="154"/>
        <v>0</v>
      </c>
      <c r="M583" s="58">
        <f t="shared" si="79"/>
        <v>36847</v>
      </c>
      <c r="N583" s="59">
        <f t="shared" si="78"/>
        <v>26935157</v>
      </c>
      <c r="O583" s="60">
        <v>785</v>
      </c>
      <c r="P583" s="61">
        <f>O583</f>
        <v>785</v>
      </c>
      <c r="Q583" s="58" t="e">
        <f>TRUNC(#REF!*P583,0)</f>
        <v>#REF!</v>
      </c>
      <c r="R583" s="143"/>
    </row>
    <row r="584" spans="1:18" s="86" customFormat="1" ht="20.100000000000001" hidden="1" customHeight="1">
      <c r="A584" s="123">
        <f t="shared" si="130"/>
        <v>271</v>
      </c>
      <c r="B584" s="122">
        <f t="shared" si="130"/>
        <v>280</v>
      </c>
      <c r="C584" s="19" t="s">
        <v>649</v>
      </c>
      <c r="D584" s="29" t="s">
        <v>481</v>
      </c>
      <c r="E584" s="10" t="s">
        <v>3207</v>
      </c>
      <c r="F584" s="60">
        <v>696</v>
      </c>
      <c r="G584" s="58">
        <v>3</v>
      </c>
      <c r="H584" s="58">
        <f t="shared" si="152"/>
        <v>2088</v>
      </c>
      <c r="I584" s="58">
        <v>81</v>
      </c>
      <c r="J584" s="58">
        <f t="shared" si="153"/>
        <v>56376</v>
      </c>
      <c r="K584" s="58">
        <v>0</v>
      </c>
      <c r="L584" s="58">
        <f t="shared" si="154"/>
        <v>0</v>
      </c>
      <c r="M584" s="58">
        <f t="shared" si="79"/>
        <v>84</v>
      </c>
      <c r="N584" s="59">
        <f t="shared" si="78"/>
        <v>58464</v>
      </c>
      <c r="O584" s="60">
        <v>716</v>
      </c>
      <c r="P584" s="61">
        <f>O584</f>
        <v>716</v>
      </c>
      <c r="Q584" s="58" t="e">
        <f>TRUNC(#REF!*P584,0)</f>
        <v>#REF!</v>
      </c>
      <c r="R584" s="143"/>
    </row>
    <row r="585" spans="1:18" s="86" customFormat="1" ht="20.100000000000001" hidden="1" customHeight="1">
      <c r="A585" s="123">
        <f t="shared" si="130"/>
        <v>272</v>
      </c>
      <c r="B585" s="122">
        <f t="shared" si="130"/>
        <v>281</v>
      </c>
      <c r="C585" s="19" t="s">
        <v>650</v>
      </c>
      <c r="D585" s="29" t="s">
        <v>0</v>
      </c>
      <c r="E585" s="10" t="s">
        <v>22</v>
      </c>
      <c r="F585" s="60">
        <v>0</v>
      </c>
      <c r="G585" s="58">
        <v>0</v>
      </c>
      <c r="H585" s="58">
        <f t="shared" si="152"/>
        <v>0</v>
      </c>
      <c r="I585" s="58">
        <v>0</v>
      </c>
      <c r="J585" s="58">
        <f t="shared" si="153"/>
        <v>0</v>
      </c>
      <c r="K585" s="58">
        <v>0</v>
      </c>
      <c r="L585" s="58">
        <f t="shared" si="154"/>
        <v>0</v>
      </c>
      <c r="M585" s="58">
        <f t="shared" si="79"/>
        <v>0</v>
      </c>
      <c r="N585" s="59">
        <f t="shared" si="78"/>
        <v>0</v>
      </c>
      <c r="O585" s="60">
        <v>0</v>
      </c>
      <c r="P585" s="61">
        <f>O585</f>
        <v>0</v>
      </c>
      <c r="Q585" s="58" t="e">
        <f>TRUNC(#REF!*P585,0)</f>
        <v>#REF!</v>
      </c>
      <c r="R585" s="143"/>
    </row>
    <row r="586" spans="1:18" s="86" customFormat="1" ht="20.100000000000001" hidden="1" customHeight="1">
      <c r="A586" s="123">
        <f t="shared" si="130"/>
        <v>273</v>
      </c>
      <c r="B586" s="122">
        <f t="shared" si="130"/>
        <v>282</v>
      </c>
      <c r="C586" s="19" t="s">
        <v>651</v>
      </c>
      <c r="D586" s="29" t="s">
        <v>534</v>
      </c>
      <c r="E586" s="10" t="s">
        <v>3189</v>
      </c>
      <c r="F586" s="60">
        <v>5369</v>
      </c>
      <c r="G586" s="58">
        <v>76</v>
      </c>
      <c r="H586" s="58">
        <f t="shared" si="152"/>
        <v>408044</v>
      </c>
      <c r="I586" s="58">
        <v>4</v>
      </c>
      <c r="J586" s="58">
        <f t="shared" si="153"/>
        <v>21476</v>
      </c>
      <c r="K586" s="58">
        <v>0</v>
      </c>
      <c r="L586" s="58">
        <f t="shared" si="154"/>
        <v>0</v>
      </c>
      <c r="M586" s="58">
        <f t="shared" si="79"/>
        <v>80</v>
      </c>
      <c r="N586" s="59">
        <f t="shared" si="78"/>
        <v>429520</v>
      </c>
      <c r="O586" s="60">
        <v>5314</v>
      </c>
      <c r="P586" s="61">
        <f>O586</f>
        <v>5314</v>
      </c>
      <c r="Q586" s="58" t="e">
        <f>TRUNC(#REF!*P586,0)</f>
        <v>#REF!</v>
      </c>
      <c r="R586" s="143"/>
    </row>
    <row r="587" spans="1:18" s="86" customFormat="1" ht="20.100000000000001" hidden="1" customHeight="1">
      <c r="A587" s="123">
        <f t="shared" ref="A587:B592" si="155">A586+1</f>
        <v>274</v>
      </c>
      <c r="B587" s="122">
        <f t="shared" si="155"/>
        <v>283</v>
      </c>
      <c r="C587" s="19" t="s">
        <v>652</v>
      </c>
      <c r="D587" s="29" t="s">
        <v>62</v>
      </c>
      <c r="E587" s="10" t="s">
        <v>3189</v>
      </c>
      <c r="F587" s="60">
        <v>8084</v>
      </c>
      <c r="G587" s="58">
        <v>212</v>
      </c>
      <c r="H587" s="58">
        <f t="shared" si="152"/>
        <v>1713808</v>
      </c>
      <c r="I587" s="58">
        <v>11</v>
      </c>
      <c r="J587" s="58">
        <f t="shared" si="153"/>
        <v>88924</v>
      </c>
      <c r="K587" s="58">
        <v>0</v>
      </c>
      <c r="L587" s="58">
        <f t="shared" si="154"/>
        <v>0</v>
      </c>
      <c r="M587" s="58">
        <f t="shared" si="79"/>
        <v>223</v>
      </c>
      <c r="N587" s="59">
        <f t="shared" si="78"/>
        <v>1802732</v>
      </c>
      <c r="O587" s="60">
        <v>7922</v>
      </c>
      <c r="P587" s="61">
        <f>O587</f>
        <v>7922</v>
      </c>
      <c r="Q587" s="58" t="e">
        <f>TRUNC(#REF!*P587,0)</f>
        <v>#REF!</v>
      </c>
      <c r="R587" s="143"/>
    </row>
    <row r="588" spans="1:18" s="86" customFormat="1" ht="20.100000000000001" hidden="1" customHeight="1">
      <c r="A588" s="123">
        <f t="shared" si="155"/>
        <v>275</v>
      </c>
      <c r="B588" s="122">
        <f t="shared" si="155"/>
        <v>284</v>
      </c>
      <c r="C588" s="19" t="s">
        <v>653</v>
      </c>
      <c r="D588" s="29" t="s">
        <v>0</v>
      </c>
      <c r="E588" s="10" t="s">
        <v>22</v>
      </c>
      <c r="F588" s="60">
        <v>0</v>
      </c>
      <c r="G588" s="58">
        <v>0</v>
      </c>
      <c r="H588" s="58">
        <f t="shared" si="152"/>
        <v>0</v>
      </c>
      <c r="I588" s="58">
        <v>0</v>
      </c>
      <c r="J588" s="58">
        <f t="shared" si="153"/>
        <v>0</v>
      </c>
      <c r="K588" s="58">
        <v>0</v>
      </c>
      <c r="L588" s="58">
        <f t="shared" si="154"/>
        <v>0</v>
      </c>
      <c r="M588" s="58">
        <f t="shared" si="79"/>
        <v>0</v>
      </c>
      <c r="N588" s="59">
        <f t="shared" si="78"/>
        <v>0</v>
      </c>
      <c r="O588" s="60">
        <v>0</v>
      </c>
      <c r="P588" s="61">
        <f>O588</f>
        <v>0</v>
      </c>
      <c r="Q588" s="58" t="e">
        <f>TRUNC(#REF!*P588,0)</f>
        <v>#REF!</v>
      </c>
      <c r="R588" s="143"/>
    </row>
    <row r="589" spans="1:18" s="86" customFormat="1" ht="20.100000000000001" hidden="1" customHeight="1">
      <c r="A589" s="123">
        <f t="shared" si="155"/>
        <v>276</v>
      </c>
      <c r="B589" s="122">
        <f t="shared" si="155"/>
        <v>285</v>
      </c>
      <c r="C589" s="19" t="s">
        <v>654</v>
      </c>
      <c r="D589" s="29" t="s">
        <v>585</v>
      </c>
      <c r="E589" s="10" t="s">
        <v>3188</v>
      </c>
      <c r="F589" s="60">
        <v>1719</v>
      </c>
      <c r="G589" s="58">
        <v>4614</v>
      </c>
      <c r="H589" s="58">
        <f t="shared" si="152"/>
        <v>7931466</v>
      </c>
      <c r="I589" s="58">
        <v>5260</v>
      </c>
      <c r="J589" s="58">
        <f t="shared" si="153"/>
        <v>9041940</v>
      </c>
      <c r="K589" s="58">
        <v>5383</v>
      </c>
      <c r="L589" s="58">
        <f t="shared" si="154"/>
        <v>9253377</v>
      </c>
      <c r="M589" s="58">
        <f t="shared" si="79"/>
        <v>15257</v>
      </c>
      <c r="N589" s="59">
        <f t="shared" si="78"/>
        <v>26226783</v>
      </c>
      <c r="O589" s="60">
        <v>1698</v>
      </c>
      <c r="P589" s="61">
        <f>O589</f>
        <v>1698</v>
      </c>
      <c r="Q589" s="58" t="e">
        <f>TRUNC(#REF!*P589,0)</f>
        <v>#REF!</v>
      </c>
      <c r="R589" s="143"/>
    </row>
    <row r="590" spans="1:18" s="86" customFormat="1" ht="20.100000000000001" hidden="1" customHeight="1">
      <c r="A590" s="123">
        <f t="shared" si="155"/>
        <v>277</v>
      </c>
      <c r="B590" s="122">
        <f t="shared" si="155"/>
        <v>286</v>
      </c>
      <c r="C590" s="19" t="s">
        <v>535</v>
      </c>
      <c r="D590" s="29" t="s">
        <v>536</v>
      </c>
      <c r="E590" s="10" t="s">
        <v>3215</v>
      </c>
      <c r="F590" s="60">
        <v>274</v>
      </c>
      <c r="G590" s="58">
        <v>804</v>
      </c>
      <c r="H590" s="58">
        <f t="shared" si="152"/>
        <v>220296</v>
      </c>
      <c r="I590" s="58">
        <v>26021</v>
      </c>
      <c r="J590" s="58">
        <f t="shared" si="153"/>
        <v>7129754</v>
      </c>
      <c r="K590" s="58">
        <v>0</v>
      </c>
      <c r="L590" s="58">
        <f t="shared" si="154"/>
        <v>0</v>
      </c>
      <c r="M590" s="58">
        <f t="shared" si="79"/>
        <v>26825</v>
      </c>
      <c r="N590" s="59">
        <f t="shared" si="78"/>
        <v>7350050</v>
      </c>
      <c r="O590" s="60">
        <v>283</v>
      </c>
      <c r="P590" s="61">
        <f>O590</f>
        <v>283</v>
      </c>
      <c r="Q590" s="58" t="e">
        <f>TRUNC(#REF!*P590,0)</f>
        <v>#REF!</v>
      </c>
      <c r="R590" s="143"/>
    </row>
    <row r="591" spans="1:18" s="86" customFormat="1" ht="20.100000000000001" hidden="1" customHeight="1">
      <c r="A591" s="123">
        <f t="shared" si="155"/>
        <v>278</v>
      </c>
      <c r="B591" s="122">
        <f t="shared" si="155"/>
        <v>287</v>
      </c>
      <c r="C591" s="19" t="s">
        <v>655</v>
      </c>
      <c r="D591" s="29" t="s">
        <v>531</v>
      </c>
      <c r="E591" s="10" t="s">
        <v>3189</v>
      </c>
      <c r="F591" s="60">
        <v>1169</v>
      </c>
      <c r="G591" s="58">
        <v>1021</v>
      </c>
      <c r="H591" s="58">
        <f t="shared" si="152"/>
        <v>1193549</v>
      </c>
      <c r="I591" s="58">
        <v>6837</v>
      </c>
      <c r="J591" s="58">
        <f t="shared" si="153"/>
        <v>7992453</v>
      </c>
      <c r="K591" s="58">
        <v>0</v>
      </c>
      <c r="L591" s="58">
        <f t="shared" si="154"/>
        <v>0</v>
      </c>
      <c r="M591" s="58">
        <f t="shared" si="79"/>
        <v>7858</v>
      </c>
      <c r="N591" s="59">
        <f t="shared" si="78"/>
        <v>9186002</v>
      </c>
      <c r="O591" s="60">
        <v>1169</v>
      </c>
      <c r="P591" s="61">
        <f>O591</f>
        <v>1169</v>
      </c>
      <c r="Q591" s="58" t="e">
        <f>TRUNC(#REF!*P591,0)</f>
        <v>#REF!</v>
      </c>
      <c r="R591" s="143"/>
    </row>
    <row r="592" spans="1:18" s="86" customFormat="1" ht="20.100000000000001" hidden="1" customHeight="1">
      <c r="A592" s="123">
        <f t="shared" si="155"/>
        <v>279</v>
      </c>
      <c r="B592" s="122">
        <f t="shared" si="155"/>
        <v>288</v>
      </c>
      <c r="C592" s="19" t="s">
        <v>656</v>
      </c>
      <c r="D592" s="29" t="s">
        <v>657</v>
      </c>
      <c r="E592" s="10" t="s">
        <v>3207</v>
      </c>
      <c r="F592" s="60">
        <v>1186</v>
      </c>
      <c r="G592" s="58">
        <v>1021</v>
      </c>
      <c r="H592" s="58">
        <f t="shared" si="152"/>
        <v>1210906</v>
      </c>
      <c r="I592" s="58">
        <v>3821</v>
      </c>
      <c r="J592" s="58">
        <f t="shared" si="153"/>
        <v>4531706</v>
      </c>
      <c r="K592" s="58">
        <v>33</v>
      </c>
      <c r="L592" s="58">
        <f t="shared" si="154"/>
        <v>39138</v>
      </c>
      <c r="M592" s="58">
        <f t="shared" si="79"/>
        <v>4875</v>
      </c>
      <c r="N592" s="59">
        <f t="shared" si="78"/>
        <v>5781750</v>
      </c>
      <c r="O592" s="60">
        <v>1270</v>
      </c>
      <c r="P592" s="61">
        <f>O592</f>
        <v>1270</v>
      </c>
      <c r="Q592" s="58" t="e">
        <f>TRUNC(#REF!*P592,0)</f>
        <v>#REF!</v>
      </c>
      <c r="R592" s="143"/>
    </row>
    <row r="593" spans="1:18" s="86" customFormat="1" ht="20.100000000000001" hidden="1" customHeight="1">
      <c r="A593" s="123"/>
      <c r="C593" s="19" t="s">
        <v>3033</v>
      </c>
      <c r="D593" s="29" t="s">
        <v>0</v>
      </c>
      <c r="E593" s="10" t="s">
        <v>22</v>
      </c>
      <c r="F593" s="60">
        <v>0</v>
      </c>
      <c r="G593" s="58">
        <v>0</v>
      </c>
      <c r="H593" s="58">
        <f t="shared" ref="H593:H595" si="156">TRUNC(F593*G593,0)</f>
        <v>0</v>
      </c>
      <c r="I593" s="58">
        <v>0</v>
      </c>
      <c r="J593" s="58">
        <f t="shared" ref="J593:J595" si="157">TRUNC(F593*I593,0)</f>
        <v>0</v>
      </c>
      <c r="K593" s="58">
        <v>0</v>
      </c>
      <c r="L593" s="58">
        <f t="shared" ref="L593:L595" si="158">TRUNC(F593*K593,0)</f>
        <v>0</v>
      </c>
      <c r="M593" s="58">
        <f t="shared" ref="M593:N595" si="159">G593+I593+K593</f>
        <v>0</v>
      </c>
      <c r="N593" s="59">
        <f t="shared" si="159"/>
        <v>0</v>
      </c>
      <c r="O593" s="60">
        <v>0</v>
      </c>
      <c r="P593" s="61">
        <f>O593</f>
        <v>0</v>
      </c>
      <c r="Q593" s="58" t="e">
        <f>TRUNC(#REF!*P593,0)</f>
        <v>#REF!</v>
      </c>
      <c r="R593" s="143"/>
    </row>
    <row r="594" spans="1:18" s="86" customFormat="1" ht="20.100000000000001" hidden="1" customHeight="1">
      <c r="A594" s="123"/>
      <c r="C594" s="19" t="s">
        <v>3034</v>
      </c>
      <c r="D594" s="29" t="s">
        <v>3038</v>
      </c>
      <c r="E594" s="10" t="s">
        <v>3039</v>
      </c>
      <c r="F594" s="60">
        <v>0</v>
      </c>
      <c r="G594" s="58">
        <v>0</v>
      </c>
      <c r="H594" s="58">
        <f t="shared" si="156"/>
        <v>0</v>
      </c>
      <c r="I594" s="58">
        <v>0</v>
      </c>
      <c r="J594" s="58">
        <f t="shared" si="157"/>
        <v>0</v>
      </c>
      <c r="K594" s="58">
        <v>0</v>
      </c>
      <c r="L594" s="58">
        <f t="shared" si="158"/>
        <v>0</v>
      </c>
      <c r="M594" s="58">
        <f t="shared" si="159"/>
        <v>0</v>
      </c>
      <c r="N594" s="59">
        <f t="shared" si="159"/>
        <v>0</v>
      </c>
      <c r="O594" s="60">
        <v>120</v>
      </c>
      <c r="P594" s="61">
        <v>17058</v>
      </c>
      <c r="Q594" s="58" t="e">
        <f>TRUNC(#REF!*P594,0)</f>
        <v>#REF!</v>
      </c>
      <c r="R594" s="143"/>
    </row>
    <row r="595" spans="1:18" s="86" customFormat="1" ht="20.100000000000001" hidden="1" customHeight="1">
      <c r="A595" s="123"/>
      <c r="C595" s="19" t="s">
        <v>3035</v>
      </c>
      <c r="D595" s="29"/>
      <c r="E595" s="10" t="s">
        <v>3040</v>
      </c>
      <c r="F595" s="60">
        <v>0</v>
      </c>
      <c r="G595" s="58">
        <v>0</v>
      </c>
      <c r="H595" s="58">
        <f t="shared" si="156"/>
        <v>0</v>
      </c>
      <c r="I595" s="58">
        <v>0</v>
      </c>
      <c r="J595" s="58">
        <f t="shared" si="157"/>
        <v>0</v>
      </c>
      <c r="K595" s="58">
        <v>0</v>
      </c>
      <c r="L595" s="58">
        <f t="shared" si="158"/>
        <v>0</v>
      </c>
      <c r="M595" s="58">
        <f t="shared" si="159"/>
        <v>0</v>
      </c>
      <c r="N595" s="59">
        <f t="shared" si="159"/>
        <v>0</v>
      </c>
      <c r="O595" s="60">
        <v>20</v>
      </c>
      <c r="P595" s="61">
        <v>1154</v>
      </c>
      <c r="Q595" s="58" t="e">
        <f>TRUNC(#REF!*P595,0)</f>
        <v>#REF!</v>
      </c>
      <c r="R595" s="143"/>
    </row>
    <row r="596" spans="1:18" s="86" customFormat="1" ht="20.100000000000001" hidden="1" customHeight="1">
      <c r="A596" s="123"/>
      <c r="C596" s="19" t="s">
        <v>3036</v>
      </c>
      <c r="D596" s="29"/>
      <c r="E596" s="10" t="s">
        <v>3041</v>
      </c>
      <c r="F596" s="60">
        <v>0</v>
      </c>
      <c r="G596" s="58">
        <v>0</v>
      </c>
      <c r="H596" s="58">
        <f t="shared" ref="H596:H597" si="160">TRUNC(F596*G596,0)</f>
        <v>0</v>
      </c>
      <c r="I596" s="58">
        <v>0</v>
      </c>
      <c r="J596" s="58">
        <f t="shared" ref="J596:J597" si="161">TRUNC(F596*I596,0)</f>
        <v>0</v>
      </c>
      <c r="K596" s="58">
        <v>0</v>
      </c>
      <c r="L596" s="58">
        <f t="shared" ref="L596:L597" si="162">TRUNC(F596*K596,0)</f>
        <v>0</v>
      </c>
      <c r="M596" s="58">
        <f t="shared" ref="M596:M597" si="163">G596+I596+K596</f>
        <v>0</v>
      </c>
      <c r="N596" s="59">
        <f t="shared" ref="N596:N597" si="164">H596+J596+L596</f>
        <v>0</v>
      </c>
      <c r="O596" s="60">
        <v>24</v>
      </c>
      <c r="P596" s="61">
        <v>0</v>
      </c>
      <c r="Q596" s="58" t="e">
        <f>TRUNC(#REF!*P596,0)</f>
        <v>#REF!</v>
      </c>
      <c r="R596" s="143"/>
    </row>
    <row r="597" spans="1:18" s="86" customFormat="1" ht="20.100000000000001" hidden="1" customHeight="1">
      <c r="A597" s="123"/>
      <c r="C597" s="19" t="s">
        <v>3037</v>
      </c>
      <c r="D597" s="29"/>
      <c r="E597" s="10" t="s">
        <v>3040</v>
      </c>
      <c r="F597" s="60">
        <v>0</v>
      </c>
      <c r="G597" s="58">
        <v>0</v>
      </c>
      <c r="H597" s="58">
        <f t="shared" si="160"/>
        <v>0</v>
      </c>
      <c r="I597" s="58">
        <v>0</v>
      </c>
      <c r="J597" s="58">
        <f t="shared" si="161"/>
        <v>0</v>
      </c>
      <c r="K597" s="58">
        <v>0</v>
      </c>
      <c r="L597" s="58">
        <f t="shared" si="162"/>
        <v>0</v>
      </c>
      <c r="M597" s="58">
        <f t="shared" si="163"/>
        <v>0</v>
      </c>
      <c r="N597" s="59">
        <f t="shared" si="164"/>
        <v>0</v>
      </c>
      <c r="O597" s="60">
        <v>9</v>
      </c>
      <c r="P597" s="61">
        <v>279</v>
      </c>
      <c r="Q597" s="58" t="e">
        <f>TRUNC(#REF!*P597,0)</f>
        <v>#REF!</v>
      </c>
      <c r="R597" s="143"/>
    </row>
    <row r="598" spans="1:18" s="86" customFormat="1" ht="20.100000000000001" hidden="1" customHeight="1">
      <c r="A598" s="123">
        <f>A592+1</f>
        <v>280</v>
      </c>
      <c r="B598" s="122">
        <f>B592+1</f>
        <v>289</v>
      </c>
      <c r="C598" s="19" t="s">
        <v>661</v>
      </c>
      <c r="D598" s="29" t="s">
        <v>0</v>
      </c>
      <c r="E598" s="10" t="s">
        <v>22</v>
      </c>
      <c r="F598" s="60">
        <v>0</v>
      </c>
      <c r="G598" s="58">
        <v>0</v>
      </c>
      <c r="H598" s="58">
        <f t="shared" si="152"/>
        <v>0</v>
      </c>
      <c r="I598" s="58">
        <v>0</v>
      </c>
      <c r="J598" s="58">
        <f t="shared" si="153"/>
        <v>0</v>
      </c>
      <c r="K598" s="58">
        <v>0</v>
      </c>
      <c r="L598" s="58">
        <f t="shared" si="154"/>
        <v>0</v>
      </c>
      <c r="M598" s="58">
        <f t="shared" si="79"/>
        <v>0</v>
      </c>
      <c r="N598" s="59">
        <f t="shared" si="78"/>
        <v>0</v>
      </c>
      <c r="O598" s="60">
        <v>0</v>
      </c>
      <c r="P598" s="61">
        <f>O598</f>
        <v>0</v>
      </c>
      <c r="Q598" s="58" t="e">
        <f>TRUNC(#REF!*P598,0)</f>
        <v>#REF!</v>
      </c>
      <c r="R598" s="143"/>
    </row>
    <row r="599" spans="1:18" s="86" customFormat="1" ht="20.100000000000001" hidden="1" customHeight="1">
      <c r="A599" s="123">
        <f>A598+1</f>
        <v>281</v>
      </c>
      <c r="B599" s="122">
        <f>B598+1</f>
        <v>290</v>
      </c>
      <c r="C599" s="19" t="s">
        <v>2235</v>
      </c>
      <c r="D599" s="29" t="s">
        <v>0</v>
      </c>
      <c r="E599" s="10" t="s">
        <v>22</v>
      </c>
      <c r="F599" s="60">
        <v>0</v>
      </c>
      <c r="G599" s="58">
        <v>0</v>
      </c>
      <c r="H599" s="58">
        <f t="shared" si="152"/>
        <v>0</v>
      </c>
      <c r="I599" s="58">
        <v>0</v>
      </c>
      <c r="J599" s="58">
        <f t="shared" si="153"/>
        <v>0</v>
      </c>
      <c r="K599" s="58">
        <v>0</v>
      </c>
      <c r="L599" s="58">
        <f t="shared" si="154"/>
        <v>0</v>
      </c>
      <c r="M599" s="58">
        <f t="shared" si="79"/>
        <v>0</v>
      </c>
      <c r="N599" s="59">
        <f t="shared" si="78"/>
        <v>0</v>
      </c>
      <c r="O599" s="60">
        <v>0</v>
      </c>
      <c r="P599" s="61">
        <f>O599</f>
        <v>0</v>
      </c>
      <c r="Q599" s="58" t="e">
        <f>TRUNC(#REF!*P599,0)</f>
        <v>#REF!</v>
      </c>
      <c r="R599" s="143"/>
    </row>
    <row r="600" spans="1:18" s="86" customFormat="1" ht="20.100000000000001" hidden="1" customHeight="1">
      <c r="A600" s="123">
        <f t="shared" ref="A600:B626" si="165">A599+1</f>
        <v>282</v>
      </c>
      <c r="B600" s="122">
        <f t="shared" si="165"/>
        <v>291</v>
      </c>
      <c r="C600" s="19" t="s">
        <v>2236</v>
      </c>
      <c r="D600" s="29" t="s">
        <v>501</v>
      </c>
      <c r="E600" s="10" t="s">
        <v>3199</v>
      </c>
      <c r="F600" s="60">
        <v>2</v>
      </c>
      <c r="G600" s="58">
        <v>1448000</v>
      </c>
      <c r="H600" s="58">
        <f t="shared" si="152"/>
        <v>2896000</v>
      </c>
      <c r="I600" s="58">
        <v>144800</v>
      </c>
      <c r="J600" s="58">
        <f t="shared" si="153"/>
        <v>289600</v>
      </c>
      <c r="K600" s="58">
        <v>14480</v>
      </c>
      <c r="L600" s="58">
        <f t="shared" si="154"/>
        <v>28960</v>
      </c>
      <c r="M600" s="58">
        <f t="shared" si="79"/>
        <v>1607280</v>
      </c>
      <c r="N600" s="59">
        <f t="shared" si="78"/>
        <v>3214560</v>
      </c>
      <c r="O600" s="60">
        <v>2</v>
      </c>
      <c r="P600" s="61">
        <f>O600</f>
        <v>2</v>
      </c>
      <c r="Q600" s="58" t="e">
        <f>TRUNC(#REF!*P600,0)</f>
        <v>#REF!</v>
      </c>
      <c r="R600" s="143"/>
    </row>
    <row r="601" spans="1:18" s="86" customFormat="1" ht="20.100000000000001" hidden="1" customHeight="1">
      <c r="A601" s="123">
        <f t="shared" si="165"/>
        <v>283</v>
      </c>
      <c r="B601" s="122">
        <f t="shared" si="165"/>
        <v>292</v>
      </c>
      <c r="C601" s="19" t="s">
        <v>2237</v>
      </c>
      <c r="D601" s="29" t="s">
        <v>2238</v>
      </c>
      <c r="E601" s="10" t="s">
        <v>3199</v>
      </c>
      <c r="F601" s="60">
        <v>4</v>
      </c>
      <c r="G601" s="58">
        <v>4960000</v>
      </c>
      <c r="H601" s="58">
        <f t="shared" si="152"/>
        <v>19840000</v>
      </c>
      <c r="I601" s="58">
        <v>496000</v>
      </c>
      <c r="J601" s="58">
        <f t="shared" si="153"/>
        <v>1984000</v>
      </c>
      <c r="K601" s="58">
        <v>49600</v>
      </c>
      <c r="L601" s="58">
        <f t="shared" si="154"/>
        <v>198400</v>
      </c>
      <c r="M601" s="58">
        <f t="shared" si="79"/>
        <v>5505600</v>
      </c>
      <c r="N601" s="59">
        <f t="shared" si="78"/>
        <v>22022400</v>
      </c>
      <c r="O601" s="60">
        <v>4</v>
      </c>
      <c r="P601" s="61">
        <f>O601</f>
        <v>4</v>
      </c>
      <c r="Q601" s="58" t="e">
        <f>TRUNC(#REF!*P601,0)</f>
        <v>#REF!</v>
      </c>
      <c r="R601" s="143"/>
    </row>
    <row r="602" spans="1:18" s="86" customFormat="1" ht="20.100000000000001" hidden="1" customHeight="1">
      <c r="A602" s="123"/>
      <c r="B602" s="122"/>
      <c r="C602" s="19" t="s">
        <v>2239</v>
      </c>
      <c r="D602" s="29" t="s">
        <v>2240</v>
      </c>
      <c r="E602" s="10" t="s">
        <v>3199</v>
      </c>
      <c r="F602" s="60">
        <v>1</v>
      </c>
      <c r="G602" s="58">
        <v>4960000</v>
      </c>
      <c r="H602" s="58">
        <f t="shared" si="152"/>
        <v>4960000</v>
      </c>
      <c r="I602" s="58">
        <v>496000</v>
      </c>
      <c r="J602" s="58">
        <f t="shared" si="153"/>
        <v>496000</v>
      </c>
      <c r="K602" s="58">
        <v>49600</v>
      </c>
      <c r="L602" s="58">
        <f t="shared" si="154"/>
        <v>49600</v>
      </c>
      <c r="M602" s="58">
        <f t="shared" si="79"/>
        <v>5505600</v>
      </c>
      <c r="N602" s="59">
        <f t="shared" si="78"/>
        <v>5505600</v>
      </c>
      <c r="O602" s="60">
        <v>1</v>
      </c>
      <c r="P602" s="61">
        <f>O602</f>
        <v>1</v>
      </c>
      <c r="Q602" s="58" t="e">
        <f>TRUNC(#REF!*P602,0)</f>
        <v>#REF!</v>
      </c>
      <c r="R602" s="143"/>
    </row>
    <row r="603" spans="1:18" s="86" customFormat="1" ht="20.100000000000001" hidden="1" customHeight="1">
      <c r="A603" s="123">
        <f>A601+1</f>
        <v>284</v>
      </c>
      <c r="B603" s="122">
        <f>B601+1</f>
        <v>293</v>
      </c>
      <c r="C603" s="19" t="s">
        <v>2241</v>
      </c>
      <c r="D603" s="29" t="s">
        <v>0</v>
      </c>
      <c r="E603" s="10" t="s">
        <v>22</v>
      </c>
      <c r="F603" s="60">
        <v>0</v>
      </c>
      <c r="G603" s="58">
        <v>0</v>
      </c>
      <c r="H603" s="58">
        <f t="shared" si="152"/>
        <v>0</v>
      </c>
      <c r="I603" s="58">
        <v>0</v>
      </c>
      <c r="J603" s="58">
        <f t="shared" si="153"/>
        <v>0</v>
      </c>
      <c r="K603" s="58">
        <v>0</v>
      </c>
      <c r="L603" s="58">
        <f t="shared" si="154"/>
        <v>0</v>
      </c>
      <c r="M603" s="58">
        <f t="shared" si="79"/>
        <v>0</v>
      </c>
      <c r="N603" s="59">
        <f t="shared" si="78"/>
        <v>0</v>
      </c>
      <c r="O603" s="60">
        <v>0</v>
      </c>
      <c r="P603" s="61">
        <f>O603</f>
        <v>0</v>
      </c>
      <c r="Q603" s="58" t="e">
        <f>TRUNC(#REF!*P603,0)</f>
        <v>#REF!</v>
      </c>
      <c r="R603" s="143"/>
    </row>
    <row r="604" spans="1:18" s="86" customFormat="1" ht="20.100000000000001" hidden="1" customHeight="1">
      <c r="A604" s="123">
        <f t="shared" si="165"/>
        <v>285</v>
      </c>
      <c r="B604" s="122">
        <f t="shared" si="165"/>
        <v>294</v>
      </c>
      <c r="C604" s="19" t="s">
        <v>2242</v>
      </c>
      <c r="D604" s="29" t="s">
        <v>2243</v>
      </c>
      <c r="E604" s="10" t="s">
        <v>3199</v>
      </c>
      <c r="F604" s="60">
        <v>23</v>
      </c>
      <c r="G604" s="58">
        <v>227456</v>
      </c>
      <c r="H604" s="58">
        <f t="shared" si="152"/>
        <v>5231488</v>
      </c>
      <c r="I604" s="58">
        <v>14216</v>
      </c>
      <c r="J604" s="58">
        <f t="shared" si="153"/>
        <v>326968</v>
      </c>
      <c r="K604" s="58">
        <v>0</v>
      </c>
      <c r="L604" s="58">
        <f t="shared" si="154"/>
        <v>0</v>
      </c>
      <c r="M604" s="58">
        <f t="shared" si="79"/>
        <v>241672</v>
      </c>
      <c r="N604" s="59">
        <f t="shared" si="78"/>
        <v>5558456</v>
      </c>
      <c r="O604" s="60">
        <v>23</v>
      </c>
      <c r="P604" s="61">
        <f>O604</f>
        <v>23</v>
      </c>
      <c r="Q604" s="58" t="e">
        <f>TRUNC(#REF!*P604,0)</f>
        <v>#REF!</v>
      </c>
      <c r="R604" s="143"/>
    </row>
    <row r="605" spans="1:18" s="86" customFormat="1" ht="20.100000000000001" hidden="1" customHeight="1">
      <c r="A605" s="123">
        <f t="shared" si="165"/>
        <v>286</v>
      </c>
      <c r="B605" s="122">
        <f t="shared" si="165"/>
        <v>295</v>
      </c>
      <c r="C605" s="19" t="s">
        <v>2244</v>
      </c>
      <c r="D605" s="29" t="s">
        <v>0</v>
      </c>
      <c r="E605" s="10" t="s">
        <v>22</v>
      </c>
      <c r="F605" s="60">
        <v>0</v>
      </c>
      <c r="G605" s="58">
        <v>0</v>
      </c>
      <c r="H605" s="58">
        <f t="shared" si="152"/>
        <v>0</v>
      </c>
      <c r="I605" s="58">
        <v>0</v>
      </c>
      <c r="J605" s="58">
        <f t="shared" si="153"/>
        <v>0</v>
      </c>
      <c r="K605" s="58">
        <v>0</v>
      </c>
      <c r="L605" s="58">
        <f t="shared" si="154"/>
        <v>0</v>
      </c>
      <c r="M605" s="58">
        <f t="shared" si="79"/>
        <v>0</v>
      </c>
      <c r="N605" s="59">
        <f t="shared" si="78"/>
        <v>0</v>
      </c>
      <c r="O605" s="60">
        <v>0</v>
      </c>
      <c r="P605" s="61">
        <f>O605</f>
        <v>0</v>
      </c>
      <c r="Q605" s="58" t="e">
        <f>TRUNC(#REF!*P605,0)</f>
        <v>#REF!</v>
      </c>
      <c r="R605" s="143"/>
    </row>
    <row r="606" spans="1:18" s="86" customFormat="1" ht="20.100000000000001" hidden="1" customHeight="1">
      <c r="A606" s="123">
        <f t="shared" si="165"/>
        <v>287</v>
      </c>
      <c r="B606" s="122">
        <f t="shared" si="165"/>
        <v>296</v>
      </c>
      <c r="C606" s="19" t="s">
        <v>521</v>
      </c>
      <c r="D606" s="29" t="s">
        <v>0</v>
      </c>
      <c r="E606" s="10" t="s">
        <v>22</v>
      </c>
      <c r="F606" s="60">
        <v>0</v>
      </c>
      <c r="G606" s="58">
        <v>0</v>
      </c>
      <c r="H606" s="58">
        <f t="shared" si="152"/>
        <v>0</v>
      </c>
      <c r="I606" s="58">
        <v>0</v>
      </c>
      <c r="J606" s="58">
        <f t="shared" si="153"/>
        <v>0</v>
      </c>
      <c r="K606" s="58">
        <v>0</v>
      </c>
      <c r="L606" s="58">
        <f t="shared" si="154"/>
        <v>0</v>
      </c>
      <c r="M606" s="58">
        <f t="shared" si="79"/>
        <v>0</v>
      </c>
      <c r="N606" s="59">
        <f t="shared" si="78"/>
        <v>0</v>
      </c>
      <c r="O606" s="60">
        <v>0</v>
      </c>
      <c r="P606" s="61">
        <f>O606</f>
        <v>0</v>
      </c>
      <c r="Q606" s="58" t="e">
        <f>TRUNC(#REF!*P606,0)</f>
        <v>#REF!</v>
      </c>
      <c r="R606" s="143"/>
    </row>
    <row r="607" spans="1:18" s="86" customFormat="1" ht="20.100000000000001" hidden="1" customHeight="1">
      <c r="A607" s="123">
        <f t="shared" si="165"/>
        <v>288</v>
      </c>
      <c r="B607" s="122">
        <f t="shared" si="165"/>
        <v>297</v>
      </c>
      <c r="C607" s="19" t="s">
        <v>659</v>
      </c>
      <c r="D607" s="29" t="s">
        <v>625</v>
      </c>
      <c r="E607" s="10" t="s">
        <v>3188</v>
      </c>
      <c r="F607" s="60">
        <v>3</v>
      </c>
      <c r="G607" s="58">
        <v>0</v>
      </c>
      <c r="H607" s="58">
        <f t="shared" si="152"/>
        <v>0</v>
      </c>
      <c r="I607" s="58">
        <v>18024</v>
      </c>
      <c r="J607" s="58">
        <f t="shared" si="153"/>
        <v>54072</v>
      </c>
      <c r="K607" s="58">
        <v>0</v>
      </c>
      <c r="L607" s="58">
        <f t="shared" si="154"/>
        <v>0</v>
      </c>
      <c r="M607" s="58">
        <f t="shared" si="79"/>
        <v>18024</v>
      </c>
      <c r="N607" s="59">
        <f t="shared" si="78"/>
        <v>54072</v>
      </c>
      <c r="O607" s="60">
        <v>3</v>
      </c>
      <c r="P607" s="61">
        <f>O607</f>
        <v>3</v>
      </c>
      <c r="Q607" s="58" t="e">
        <f>TRUNC(#REF!*P607,0)</f>
        <v>#REF!</v>
      </c>
      <c r="R607" s="143"/>
    </row>
    <row r="608" spans="1:18" s="86" customFormat="1" ht="20.100000000000001" hidden="1" customHeight="1">
      <c r="A608" s="123">
        <f t="shared" si="165"/>
        <v>289</v>
      </c>
      <c r="B608" s="122">
        <f t="shared" si="165"/>
        <v>298</v>
      </c>
      <c r="C608" s="19" t="s">
        <v>540</v>
      </c>
      <c r="D608" s="29" t="s">
        <v>0</v>
      </c>
      <c r="E608" s="10" t="s">
        <v>22</v>
      </c>
      <c r="F608" s="60">
        <v>0</v>
      </c>
      <c r="G608" s="58">
        <v>0</v>
      </c>
      <c r="H608" s="58">
        <f t="shared" si="152"/>
        <v>0</v>
      </c>
      <c r="I608" s="58">
        <v>0</v>
      </c>
      <c r="J608" s="58">
        <f t="shared" si="153"/>
        <v>0</v>
      </c>
      <c r="K608" s="58">
        <v>0</v>
      </c>
      <c r="L608" s="58">
        <f t="shared" si="154"/>
        <v>0</v>
      </c>
      <c r="M608" s="58">
        <f t="shared" si="79"/>
        <v>0</v>
      </c>
      <c r="N608" s="59">
        <f t="shared" si="78"/>
        <v>0</v>
      </c>
      <c r="O608" s="60">
        <v>0</v>
      </c>
      <c r="P608" s="61">
        <f>O608</f>
        <v>0</v>
      </c>
      <c r="Q608" s="58" t="e">
        <f>TRUNC(#REF!*P608,0)</f>
        <v>#REF!</v>
      </c>
      <c r="R608" s="143"/>
    </row>
    <row r="609" spans="1:18" s="86" customFormat="1" ht="20.100000000000001" hidden="1" customHeight="1">
      <c r="A609" s="123">
        <f t="shared" si="165"/>
        <v>290</v>
      </c>
      <c r="B609" s="122">
        <f t="shared" si="165"/>
        <v>299</v>
      </c>
      <c r="C609" s="19" t="s">
        <v>644</v>
      </c>
      <c r="D609" s="29" t="s">
        <v>526</v>
      </c>
      <c r="E609" s="10" t="s">
        <v>3189</v>
      </c>
      <c r="F609" s="60">
        <v>36</v>
      </c>
      <c r="G609" s="58">
        <v>2148</v>
      </c>
      <c r="H609" s="58">
        <f t="shared" si="152"/>
        <v>77328</v>
      </c>
      <c r="I609" s="58">
        <v>9160</v>
      </c>
      <c r="J609" s="58">
        <f t="shared" si="153"/>
        <v>329760</v>
      </c>
      <c r="K609" s="58">
        <v>0</v>
      </c>
      <c r="L609" s="58">
        <f t="shared" si="154"/>
        <v>0</v>
      </c>
      <c r="M609" s="58">
        <f t="shared" si="79"/>
        <v>11308</v>
      </c>
      <c r="N609" s="59">
        <f t="shared" si="78"/>
        <v>407088</v>
      </c>
      <c r="O609" s="60">
        <v>36</v>
      </c>
      <c r="P609" s="61">
        <f>O609</f>
        <v>36</v>
      </c>
      <c r="Q609" s="58" t="e">
        <f>TRUNC(#REF!*P609,0)</f>
        <v>#REF!</v>
      </c>
      <c r="R609" s="143"/>
    </row>
    <row r="610" spans="1:18" s="86" customFormat="1" ht="20.100000000000001" hidden="1" customHeight="1">
      <c r="A610" s="123">
        <f t="shared" si="165"/>
        <v>291</v>
      </c>
      <c r="B610" s="122">
        <f t="shared" si="165"/>
        <v>300</v>
      </c>
      <c r="C610" s="19" t="s">
        <v>527</v>
      </c>
      <c r="D610" s="29" t="s">
        <v>105</v>
      </c>
      <c r="E610" s="10" t="s">
        <v>3191</v>
      </c>
      <c r="F610" s="87">
        <v>5.0000000000000001E-3</v>
      </c>
      <c r="G610" s="58">
        <v>2451</v>
      </c>
      <c r="H610" s="58">
        <f t="shared" si="152"/>
        <v>12</v>
      </c>
      <c r="I610" s="58">
        <v>242667</v>
      </c>
      <c r="J610" s="58">
        <f t="shared" si="153"/>
        <v>1213</v>
      </c>
      <c r="K610" s="58">
        <v>0</v>
      </c>
      <c r="L610" s="58">
        <f t="shared" si="154"/>
        <v>0</v>
      </c>
      <c r="M610" s="58">
        <f t="shared" si="79"/>
        <v>245118</v>
      </c>
      <c r="N610" s="59">
        <f t="shared" si="78"/>
        <v>1225</v>
      </c>
      <c r="O610" s="87">
        <v>5.0000000000000001E-3</v>
      </c>
      <c r="P610" s="61">
        <f>O610</f>
        <v>5.0000000000000001E-3</v>
      </c>
      <c r="Q610" s="58" t="e">
        <f>TRUNC(#REF!*P610,0)</f>
        <v>#REF!</v>
      </c>
      <c r="R610" s="143"/>
    </row>
    <row r="611" spans="1:18" s="86" customFormat="1" ht="20.100000000000001" hidden="1" customHeight="1">
      <c r="A611" s="123">
        <f t="shared" si="165"/>
        <v>292</v>
      </c>
      <c r="B611" s="122">
        <f t="shared" si="165"/>
        <v>301</v>
      </c>
      <c r="C611" s="19" t="s">
        <v>2245</v>
      </c>
      <c r="D611" s="29" t="s">
        <v>481</v>
      </c>
      <c r="E611" s="10" t="s">
        <v>3199</v>
      </c>
      <c r="F611" s="60">
        <v>6</v>
      </c>
      <c r="G611" s="58">
        <v>0</v>
      </c>
      <c r="H611" s="58">
        <f t="shared" si="152"/>
        <v>0</v>
      </c>
      <c r="I611" s="58">
        <v>944</v>
      </c>
      <c r="J611" s="58">
        <f t="shared" si="153"/>
        <v>5664</v>
      </c>
      <c r="K611" s="58">
        <v>0</v>
      </c>
      <c r="L611" s="58">
        <f t="shared" si="154"/>
        <v>0</v>
      </c>
      <c r="M611" s="58">
        <f t="shared" si="79"/>
        <v>944</v>
      </c>
      <c r="N611" s="59">
        <f t="shared" si="78"/>
        <v>5664</v>
      </c>
      <c r="O611" s="60">
        <v>6</v>
      </c>
      <c r="P611" s="61">
        <f>O611</f>
        <v>6</v>
      </c>
      <c r="Q611" s="58" t="e">
        <f>TRUNC(#REF!*P611,0)</f>
        <v>#REF!</v>
      </c>
      <c r="R611" s="143"/>
    </row>
    <row r="612" spans="1:18" s="86" customFormat="1" ht="20.100000000000001" hidden="1" customHeight="1">
      <c r="A612" s="123">
        <f t="shared" si="165"/>
        <v>293</v>
      </c>
      <c r="B612" s="122">
        <f t="shared" si="165"/>
        <v>302</v>
      </c>
      <c r="C612" s="19" t="s">
        <v>2246</v>
      </c>
      <c r="D612" s="29" t="s">
        <v>0</v>
      </c>
      <c r="E612" s="10" t="s">
        <v>22</v>
      </c>
      <c r="F612" s="60">
        <v>0</v>
      </c>
      <c r="G612" s="58">
        <v>0</v>
      </c>
      <c r="H612" s="58">
        <f t="shared" si="152"/>
        <v>0</v>
      </c>
      <c r="I612" s="58">
        <v>0</v>
      </c>
      <c r="J612" s="58">
        <f t="shared" si="153"/>
        <v>0</v>
      </c>
      <c r="K612" s="58">
        <v>0</v>
      </c>
      <c r="L612" s="58">
        <f t="shared" si="154"/>
        <v>0</v>
      </c>
      <c r="M612" s="58">
        <f t="shared" si="79"/>
        <v>0</v>
      </c>
      <c r="N612" s="59">
        <f t="shared" si="78"/>
        <v>0</v>
      </c>
      <c r="O612" s="60">
        <v>0</v>
      </c>
      <c r="P612" s="61">
        <f>O612</f>
        <v>0</v>
      </c>
      <c r="Q612" s="58" t="e">
        <f>TRUNC(#REF!*P612,0)</f>
        <v>#REF!</v>
      </c>
      <c r="R612" s="143"/>
    </row>
    <row r="613" spans="1:18" s="86" customFormat="1" ht="20.100000000000001" hidden="1" customHeight="1">
      <c r="A613" s="123">
        <f t="shared" si="165"/>
        <v>294</v>
      </c>
      <c r="B613" s="122">
        <f t="shared" si="165"/>
        <v>303</v>
      </c>
      <c r="C613" s="19" t="s">
        <v>2247</v>
      </c>
      <c r="D613" s="29" t="s">
        <v>1182</v>
      </c>
      <c r="E613" s="10" t="s">
        <v>3207</v>
      </c>
      <c r="F613" s="60">
        <v>60</v>
      </c>
      <c r="G613" s="58">
        <v>1847</v>
      </c>
      <c r="H613" s="58">
        <f t="shared" si="152"/>
        <v>110820</v>
      </c>
      <c r="I613" s="58">
        <v>13064</v>
      </c>
      <c r="J613" s="58">
        <f t="shared" si="153"/>
        <v>783840</v>
      </c>
      <c r="K613" s="58">
        <v>1945</v>
      </c>
      <c r="L613" s="58">
        <f t="shared" si="154"/>
        <v>116700</v>
      </c>
      <c r="M613" s="58">
        <f t="shared" si="79"/>
        <v>16856</v>
      </c>
      <c r="N613" s="59">
        <f t="shared" si="78"/>
        <v>1011360</v>
      </c>
      <c r="O613" s="60">
        <v>60</v>
      </c>
      <c r="P613" s="61">
        <f>O613</f>
        <v>60</v>
      </c>
      <c r="Q613" s="58" t="e">
        <f>TRUNC(#REF!*P613,0)</f>
        <v>#REF!</v>
      </c>
      <c r="R613" s="143"/>
    </row>
    <row r="614" spans="1:18" s="86" customFormat="1" ht="20.100000000000001" hidden="1" customHeight="1">
      <c r="A614" s="123">
        <f t="shared" si="165"/>
        <v>295</v>
      </c>
      <c r="B614" s="122">
        <f t="shared" si="165"/>
        <v>304</v>
      </c>
      <c r="C614" s="19" t="s">
        <v>663</v>
      </c>
      <c r="D614" s="29" t="s">
        <v>0</v>
      </c>
      <c r="E614" s="10" t="s">
        <v>22</v>
      </c>
      <c r="F614" s="60">
        <v>0</v>
      </c>
      <c r="G614" s="58">
        <v>0</v>
      </c>
      <c r="H614" s="58">
        <f t="shared" si="152"/>
        <v>0</v>
      </c>
      <c r="I614" s="58">
        <v>0</v>
      </c>
      <c r="J614" s="58">
        <f t="shared" si="153"/>
        <v>0</v>
      </c>
      <c r="K614" s="58">
        <v>0</v>
      </c>
      <c r="L614" s="58">
        <f t="shared" si="154"/>
        <v>0</v>
      </c>
      <c r="M614" s="58">
        <f t="shared" si="79"/>
        <v>0</v>
      </c>
      <c r="N614" s="59">
        <f t="shared" si="78"/>
        <v>0</v>
      </c>
      <c r="O614" s="60">
        <v>0</v>
      </c>
      <c r="P614" s="61">
        <f>O614</f>
        <v>0</v>
      </c>
      <c r="Q614" s="58" t="e">
        <f>TRUNC(#REF!*P614,0)</f>
        <v>#REF!</v>
      </c>
      <c r="R614" s="143"/>
    </row>
    <row r="615" spans="1:18" s="86" customFormat="1" ht="20.100000000000001" hidden="1" customHeight="1">
      <c r="A615" s="123">
        <f t="shared" si="165"/>
        <v>296</v>
      </c>
      <c r="B615" s="122">
        <f t="shared" si="165"/>
        <v>305</v>
      </c>
      <c r="C615" s="19" t="s">
        <v>521</v>
      </c>
      <c r="D615" s="29" t="s">
        <v>0</v>
      </c>
      <c r="E615" s="10" t="s">
        <v>22</v>
      </c>
      <c r="F615" s="60">
        <v>0</v>
      </c>
      <c r="G615" s="58">
        <v>0</v>
      </c>
      <c r="H615" s="58">
        <f t="shared" si="152"/>
        <v>0</v>
      </c>
      <c r="I615" s="58">
        <v>0</v>
      </c>
      <c r="J615" s="58">
        <f t="shared" si="153"/>
        <v>0</v>
      </c>
      <c r="K615" s="58">
        <v>0</v>
      </c>
      <c r="L615" s="58">
        <f t="shared" si="154"/>
        <v>0</v>
      </c>
      <c r="M615" s="58">
        <f t="shared" si="79"/>
        <v>0</v>
      </c>
      <c r="N615" s="59">
        <f t="shared" si="78"/>
        <v>0</v>
      </c>
      <c r="O615" s="60">
        <v>0</v>
      </c>
      <c r="P615" s="61">
        <f>O615</f>
        <v>0</v>
      </c>
      <c r="Q615" s="58" t="e">
        <f>TRUNC(#REF!*P615,0)</f>
        <v>#REF!</v>
      </c>
      <c r="R615" s="143"/>
    </row>
    <row r="616" spans="1:18" s="86" customFormat="1" ht="20.100000000000001" hidden="1" customHeight="1">
      <c r="A616" s="123">
        <f t="shared" si="165"/>
        <v>297</v>
      </c>
      <c r="B616" s="122">
        <f t="shared" si="165"/>
        <v>306</v>
      </c>
      <c r="C616" s="19" t="s">
        <v>538</v>
      </c>
      <c r="D616" s="29" t="s">
        <v>664</v>
      </c>
      <c r="E616" s="10" t="s">
        <v>3188</v>
      </c>
      <c r="F616" s="60">
        <v>65</v>
      </c>
      <c r="G616" s="58">
        <v>989</v>
      </c>
      <c r="H616" s="58">
        <f t="shared" si="152"/>
        <v>64285</v>
      </c>
      <c r="I616" s="58">
        <v>6591</v>
      </c>
      <c r="J616" s="58">
        <f t="shared" si="153"/>
        <v>428415</v>
      </c>
      <c r="K616" s="58">
        <v>1242</v>
      </c>
      <c r="L616" s="58">
        <f t="shared" si="154"/>
        <v>80730</v>
      </c>
      <c r="M616" s="58">
        <f t="shared" si="79"/>
        <v>8822</v>
      </c>
      <c r="N616" s="59">
        <f t="shared" si="78"/>
        <v>573430</v>
      </c>
      <c r="O616" s="60">
        <v>65</v>
      </c>
      <c r="P616" s="61">
        <f>O616</f>
        <v>65</v>
      </c>
      <c r="Q616" s="58" t="e">
        <f>TRUNC(#REF!*P616,0)</f>
        <v>#REF!</v>
      </c>
      <c r="R616" s="143"/>
    </row>
    <row r="617" spans="1:18" s="86" customFormat="1" ht="20.100000000000001" hidden="1" customHeight="1">
      <c r="A617" s="123">
        <f t="shared" si="165"/>
        <v>298</v>
      </c>
      <c r="B617" s="122">
        <f t="shared" si="165"/>
        <v>307</v>
      </c>
      <c r="C617" s="19" t="s">
        <v>659</v>
      </c>
      <c r="D617" s="29" t="s">
        <v>402</v>
      </c>
      <c r="E617" s="10" t="s">
        <v>3188</v>
      </c>
      <c r="F617" s="60">
        <v>17</v>
      </c>
      <c r="G617" s="58">
        <v>0</v>
      </c>
      <c r="H617" s="58">
        <f t="shared" ref="H617:H680" si="166">TRUNC(F617*G617,0)</f>
        <v>0</v>
      </c>
      <c r="I617" s="58">
        <v>18859</v>
      </c>
      <c r="J617" s="58">
        <f t="shared" ref="J617:J680" si="167">TRUNC(F617*I617,0)</f>
        <v>320603</v>
      </c>
      <c r="K617" s="58">
        <v>0</v>
      </c>
      <c r="L617" s="58">
        <f t="shared" si="154"/>
        <v>0</v>
      </c>
      <c r="M617" s="58">
        <f t="shared" si="79"/>
        <v>18859</v>
      </c>
      <c r="N617" s="59">
        <f t="shared" si="78"/>
        <v>320603</v>
      </c>
      <c r="O617" s="60">
        <v>17</v>
      </c>
      <c r="P617" s="61">
        <f>O617</f>
        <v>17</v>
      </c>
      <c r="Q617" s="58" t="e">
        <f>TRUNC(#REF!*P617,0)</f>
        <v>#REF!</v>
      </c>
      <c r="R617" s="143"/>
    </row>
    <row r="618" spans="1:18" s="86" customFormat="1" ht="20.100000000000001" hidden="1" customHeight="1">
      <c r="A618" s="123">
        <f t="shared" si="165"/>
        <v>299</v>
      </c>
      <c r="B618" s="122">
        <f t="shared" si="165"/>
        <v>308</v>
      </c>
      <c r="C618" s="19" t="s">
        <v>660</v>
      </c>
      <c r="D618" s="29" t="s">
        <v>526</v>
      </c>
      <c r="E618" s="10" t="s">
        <v>3189</v>
      </c>
      <c r="F618" s="60">
        <v>239</v>
      </c>
      <c r="G618" s="58">
        <v>2148</v>
      </c>
      <c r="H618" s="58">
        <f t="shared" si="166"/>
        <v>513372</v>
      </c>
      <c r="I618" s="58">
        <v>9160</v>
      </c>
      <c r="J618" s="58">
        <f t="shared" si="167"/>
        <v>2189240</v>
      </c>
      <c r="K618" s="58">
        <v>0</v>
      </c>
      <c r="L618" s="58">
        <f t="shared" si="154"/>
        <v>0</v>
      </c>
      <c r="M618" s="58">
        <f t="shared" si="79"/>
        <v>11308</v>
      </c>
      <c r="N618" s="59">
        <f t="shared" si="78"/>
        <v>2702612</v>
      </c>
      <c r="O618" s="60">
        <v>239</v>
      </c>
      <c r="P618" s="61">
        <f>O618</f>
        <v>239</v>
      </c>
      <c r="Q618" s="58" t="e">
        <f>TRUNC(#REF!*P618,0)</f>
        <v>#REF!</v>
      </c>
      <c r="R618" s="143"/>
    </row>
    <row r="619" spans="1:18" s="86" customFormat="1" ht="20.100000000000001" hidden="1" customHeight="1">
      <c r="A619" s="123">
        <f t="shared" si="165"/>
        <v>300</v>
      </c>
      <c r="B619" s="122">
        <f t="shared" si="165"/>
        <v>309</v>
      </c>
      <c r="C619" s="19" t="s">
        <v>527</v>
      </c>
      <c r="D619" s="29" t="s">
        <v>0</v>
      </c>
      <c r="E619" s="10" t="s">
        <v>22</v>
      </c>
      <c r="F619" s="60">
        <v>0</v>
      </c>
      <c r="G619" s="58">
        <v>0</v>
      </c>
      <c r="H619" s="58">
        <f t="shared" si="166"/>
        <v>0</v>
      </c>
      <c r="I619" s="58">
        <v>0</v>
      </c>
      <c r="J619" s="58">
        <f t="shared" si="167"/>
        <v>0</v>
      </c>
      <c r="K619" s="58">
        <v>0</v>
      </c>
      <c r="L619" s="58">
        <f t="shared" si="154"/>
        <v>0</v>
      </c>
      <c r="M619" s="58">
        <f t="shared" si="79"/>
        <v>0</v>
      </c>
      <c r="N619" s="59">
        <f t="shared" si="78"/>
        <v>0</v>
      </c>
      <c r="O619" s="60">
        <v>0</v>
      </c>
      <c r="P619" s="61">
        <f>O619</f>
        <v>0</v>
      </c>
      <c r="Q619" s="58" t="e">
        <f>TRUNC(#REF!*P619,0)</f>
        <v>#REF!</v>
      </c>
      <c r="R619" s="143"/>
    </row>
    <row r="620" spans="1:18" s="86" customFormat="1" ht="20.100000000000001" hidden="1" customHeight="1">
      <c r="A620" s="123">
        <f t="shared" si="165"/>
        <v>301</v>
      </c>
      <c r="B620" s="122">
        <f t="shared" si="165"/>
        <v>310</v>
      </c>
      <c r="C620" s="19" t="s">
        <v>529</v>
      </c>
      <c r="D620" s="29" t="s">
        <v>61</v>
      </c>
      <c r="E620" s="10" t="s">
        <v>3191</v>
      </c>
      <c r="F620" s="87">
        <v>8.1709999999999994</v>
      </c>
      <c r="G620" s="58">
        <v>5398</v>
      </c>
      <c r="H620" s="58">
        <f t="shared" si="166"/>
        <v>44107</v>
      </c>
      <c r="I620" s="58">
        <v>264504</v>
      </c>
      <c r="J620" s="58">
        <f t="shared" si="167"/>
        <v>2161262</v>
      </c>
      <c r="K620" s="58">
        <v>0</v>
      </c>
      <c r="L620" s="58">
        <f t="shared" si="154"/>
        <v>0</v>
      </c>
      <c r="M620" s="58">
        <f t="shared" si="79"/>
        <v>269902</v>
      </c>
      <c r="N620" s="59">
        <f t="shared" si="78"/>
        <v>2205369</v>
      </c>
      <c r="O620" s="87">
        <v>8.1709999999999994</v>
      </c>
      <c r="P620" s="61">
        <f>O620</f>
        <v>8.1709999999999994</v>
      </c>
      <c r="Q620" s="58" t="e">
        <f>TRUNC(#REF!*P620,0)</f>
        <v>#REF!</v>
      </c>
      <c r="R620" s="143"/>
    </row>
    <row r="621" spans="1:18" s="86" customFormat="1" ht="20.100000000000001" hidden="1" customHeight="1">
      <c r="A621" s="123"/>
      <c r="B621" s="122"/>
      <c r="C621" s="19" t="s">
        <v>665</v>
      </c>
      <c r="D621" s="29" t="s">
        <v>0</v>
      </c>
      <c r="E621" s="10" t="s">
        <v>22</v>
      </c>
      <c r="F621" s="60">
        <v>0</v>
      </c>
      <c r="G621" s="58">
        <v>0</v>
      </c>
      <c r="H621" s="58">
        <f t="shared" si="166"/>
        <v>0</v>
      </c>
      <c r="I621" s="58">
        <v>0</v>
      </c>
      <c r="J621" s="58">
        <f t="shared" si="167"/>
        <v>0</v>
      </c>
      <c r="K621" s="58">
        <v>0</v>
      </c>
      <c r="L621" s="58">
        <f t="shared" si="154"/>
        <v>0</v>
      </c>
      <c r="M621" s="58">
        <f t="shared" si="79"/>
        <v>0</v>
      </c>
      <c r="N621" s="59">
        <f t="shared" si="78"/>
        <v>0</v>
      </c>
      <c r="O621" s="60">
        <v>0</v>
      </c>
      <c r="P621" s="61">
        <f>O621</f>
        <v>0</v>
      </c>
      <c r="Q621" s="58" t="e">
        <f>TRUNC(#REF!*P621,0)</f>
        <v>#REF!</v>
      </c>
      <c r="R621" s="143"/>
    </row>
    <row r="622" spans="1:18" s="86" customFormat="1" ht="20.100000000000001" hidden="1" customHeight="1">
      <c r="A622" s="123"/>
      <c r="B622" s="122"/>
      <c r="C622" s="19" t="s">
        <v>666</v>
      </c>
      <c r="D622" s="29" t="s">
        <v>585</v>
      </c>
      <c r="E622" s="10" t="s">
        <v>3188</v>
      </c>
      <c r="F622" s="60">
        <v>36</v>
      </c>
      <c r="G622" s="58">
        <v>4614</v>
      </c>
      <c r="H622" s="58">
        <f t="shared" si="166"/>
        <v>166104</v>
      </c>
      <c r="I622" s="58">
        <v>5260</v>
      </c>
      <c r="J622" s="58">
        <f t="shared" si="167"/>
        <v>189360</v>
      </c>
      <c r="K622" s="58">
        <v>5383</v>
      </c>
      <c r="L622" s="58">
        <f t="shared" si="154"/>
        <v>193788</v>
      </c>
      <c r="M622" s="58">
        <f t="shared" si="79"/>
        <v>15257</v>
      </c>
      <c r="N622" s="59">
        <f t="shared" si="78"/>
        <v>549252</v>
      </c>
      <c r="O622" s="60">
        <v>36</v>
      </c>
      <c r="P622" s="61">
        <f>O622</f>
        <v>36</v>
      </c>
      <c r="Q622" s="58" t="e">
        <f>TRUNC(#REF!*P622,0)</f>
        <v>#REF!</v>
      </c>
      <c r="R622" s="143"/>
    </row>
    <row r="623" spans="1:18" s="86" customFormat="1" ht="20.100000000000001" hidden="1" customHeight="1">
      <c r="A623" s="123">
        <f>A620+1</f>
        <v>302</v>
      </c>
      <c r="B623" s="122">
        <f>B620+1</f>
        <v>311</v>
      </c>
      <c r="C623" s="19" t="s">
        <v>667</v>
      </c>
      <c r="D623" s="29" t="s">
        <v>0</v>
      </c>
      <c r="E623" s="10" t="s">
        <v>22</v>
      </c>
      <c r="F623" s="60">
        <v>0</v>
      </c>
      <c r="G623" s="58">
        <v>0</v>
      </c>
      <c r="H623" s="58">
        <f t="shared" si="166"/>
        <v>0</v>
      </c>
      <c r="I623" s="58">
        <v>0</v>
      </c>
      <c r="J623" s="58">
        <f t="shared" si="167"/>
        <v>0</v>
      </c>
      <c r="K623" s="58">
        <v>0</v>
      </c>
      <c r="L623" s="58">
        <f t="shared" si="154"/>
        <v>0</v>
      </c>
      <c r="M623" s="58">
        <f t="shared" si="79"/>
        <v>0</v>
      </c>
      <c r="N623" s="59">
        <f t="shared" si="78"/>
        <v>0</v>
      </c>
      <c r="O623" s="60">
        <v>0</v>
      </c>
      <c r="P623" s="61">
        <f>O623</f>
        <v>0</v>
      </c>
      <c r="Q623" s="58" t="e">
        <f>TRUNC(#REF!*P623,0)</f>
        <v>#REF!</v>
      </c>
      <c r="R623" s="143"/>
    </row>
    <row r="624" spans="1:18" s="86" customFormat="1" ht="20.100000000000001" hidden="1" customHeight="1">
      <c r="A624" s="123">
        <f t="shared" si="165"/>
        <v>303</v>
      </c>
      <c r="B624" s="122">
        <f t="shared" si="165"/>
        <v>312</v>
      </c>
      <c r="C624" s="19" t="s">
        <v>668</v>
      </c>
      <c r="D624" s="29" t="s">
        <v>534</v>
      </c>
      <c r="E624" s="10" t="s">
        <v>3189</v>
      </c>
      <c r="F624" s="60">
        <v>119</v>
      </c>
      <c r="G624" s="58">
        <v>76</v>
      </c>
      <c r="H624" s="58">
        <f t="shared" si="166"/>
        <v>9044</v>
      </c>
      <c r="I624" s="58">
        <v>4</v>
      </c>
      <c r="J624" s="58">
        <f t="shared" si="167"/>
        <v>476</v>
      </c>
      <c r="K624" s="58">
        <v>0</v>
      </c>
      <c r="L624" s="58">
        <f t="shared" si="154"/>
        <v>0</v>
      </c>
      <c r="M624" s="58">
        <f t="shared" si="79"/>
        <v>80</v>
      </c>
      <c r="N624" s="59">
        <f t="shared" si="78"/>
        <v>9520</v>
      </c>
      <c r="O624" s="60">
        <v>119</v>
      </c>
      <c r="P624" s="61">
        <f>O624</f>
        <v>119</v>
      </c>
      <c r="Q624" s="58" t="e">
        <f>TRUNC(#REF!*P624,0)</f>
        <v>#REF!</v>
      </c>
      <c r="R624" s="143"/>
    </row>
    <row r="625" spans="1:18" s="86" customFormat="1" ht="20.100000000000001" hidden="1" customHeight="1">
      <c r="A625" s="123">
        <f t="shared" si="165"/>
        <v>304</v>
      </c>
      <c r="B625" s="122">
        <f t="shared" si="165"/>
        <v>313</v>
      </c>
      <c r="C625" s="19" t="s">
        <v>669</v>
      </c>
      <c r="D625" s="29" t="s">
        <v>62</v>
      </c>
      <c r="E625" s="10" t="s">
        <v>3189</v>
      </c>
      <c r="F625" s="60">
        <v>218</v>
      </c>
      <c r="G625" s="58">
        <v>212</v>
      </c>
      <c r="H625" s="58">
        <f t="shared" si="166"/>
        <v>46216</v>
      </c>
      <c r="I625" s="58">
        <v>11</v>
      </c>
      <c r="J625" s="58">
        <f t="shared" si="167"/>
        <v>2398</v>
      </c>
      <c r="K625" s="58">
        <v>0</v>
      </c>
      <c r="L625" s="58">
        <f t="shared" si="154"/>
        <v>0</v>
      </c>
      <c r="M625" s="58">
        <f t="shared" si="79"/>
        <v>223</v>
      </c>
      <c r="N625" s="59">
        <f t="shared" si="78"/>
        <v>48614</v>
      </c>
      <c r="O625" s="60">
        <v>218</v>
      </c>
      <c r="P625" s="61">
        <f>O625</f>
        <v>218</v>
      </c>
      <c r="Q625" s="58" t="e">
        <f>TRUNC(#REF!*P625,0)</f>
        <v>#REF!</v>
      </c>
      <c r="R625" s="143"/>
    </row>
    <row r="626" spans="1:18" s="86" customFormat="1" ht="20.100000000000001" hidden="1" customHeight="1">
      <c r="A626" s="123">
        <f t="shared" si="165"/>
        <v>305</v>
      </c>
      <c r="B626" s="122">
        <f t="shared" si="165"/>
        <v>314</v>
      </c>
      <c r="C626" s="19" t="s">
        <v>2248</v>
      </c>
      <c r="D626" s="29" t="s">
        <v>0</v>
      </c>
      <c r="E626" s="10" t="s">
        <v>22</v>
      </c>
      <c r="F626" s="60">
        <v>0</v>
      </c>
      <c r="G626" s="58">
        <v>0</v>
      </c>
      <c r="H626" s="58">
        <f t="shared" si="166"/>
        <v>0</v>
      </c>
      <c r="I626" s="58">
        <v>0</v>
      </c>
      <c r="J626" s="58">
        <f t="shared" si="167"/>
        <v>0</v>
      </c>
      <c r="K626" s="58">
        <v>0</v>
      </c>
      <c r="L626" s="58">
        <f t="shared" si="154"/>
        <v>0</v>
      </c>
      <c r="M626" s="58">
        <f t="shared" si="79"/>
        <v>0</v>
      </c>
      <c r="N626" s="59">
        <f t="shared" si="78"/>
        <v>0</v>
      </c>
      <c r="O626" s="60">
        <v>0</v>
      </c>
      <c r="P626" s="61">
        <f>O626</f>
        <v>0</v>
      </c>
      <c r="Q626" s="58" t="e">
        <f>TRUNC(#REF!*P626,0)</f>
        <v>#REF!</v>
      </c>
      <c r="R626" s="143"/>
    </row>
    <row r="627" spans="1:18" s="86" customFormat="1" ht="20.100000000000001" hidden="1" customHeight="1">
      <c r="A627" s="123"/>
      <c r="C627" s="19" t="s">
        <v>2249</v>
      </c>
      <c r="D627" s="29" t="s">
        <v>2250</v>
      </c>
      <c r="E627" s="10" t="s">
        <v>3199</v>
      </c>
      <c r="F627" s="60">
        <v>1</v>
      </c>
      <c r="G627" s="58">
        <v>44398</v>
      </c>
      <c r="H627" s="58">
        <f t="shared" si="166"/>
        <v>44398</v>
      </c>
      <c r="I627" s="58">
        <v>79687</v>
      </c>
      <c r="J627" s="58">
        <f t="shared" si="167"/>
        <v>79687</v>
      </c>
      <c r="K627" s="58">
        <v>2664</v>
      </c>
      <c r="L627" s="58">
        <f t="shared" si="154"/>
        <v>2664</v>
      </c>
      <c r="M627" s="58">
        <f t="shared" si="79"/>
        <v>126749</v>
      </c>
      <c r="N627" s="59">
        <f t="shared" si="78"/>
        <v>126749</v>
      </c>
      <c r="O627" s="60">
        <v>1</v>
      </c>
      <c r="P627" s="61">
        <f>O627</f>
        <v>1</v>
      </c>
      <c r="Q627" s="58" t="e">
        <f>TRUNC(#REF!*P627,0)</f>
        <v>#REF!</v>
      </c>
      <c r="R627" s="143"/>
    </row>
    <row r="628" spans="1:18" s="86" customFormat="1" ht="20.100000000000001" hidden="1" customHeight="1">
      <c r="A628" s="123"/>
      <c r="C628" s="19" t="s">
        <v>2251</v>
      </c>
      <c r="D628" s="29" t="s">
        <v>2252</v>
      </c>
      <c r="E628" s="10" t="s">
        <v>3199</v>
      </c>
      <c r="F628" s="60">
        <v>1</v>
      </c>
      <c r="G628" s="58">
        <v>47424</v>
      </c>
      <c r="H628" s="58">
        <f t="shared" si="166"/>
        <v>47424</v>
      </c>
      <c r="I628" s="58">
        <v>89546</v>
      </c>
      <c r="J628" s="58">
        <f t="shared" si="167"/>
        <v>89546</v>
      </c>
      <c r="K628" s="58">
        <v>2994</v>
      </c>
      <c r="L628" s="58">
        <f t="shared" si="154"/>
        <v>2994</v>
      </c>
      <c r="M628" s="58">
        <f t="shared" si="79"/>
        <v>139964</v>
      </c>
      <c r="N628" s="59">
        <f t="shared" si="78"/>
        <v>139964</v>
      </c>
      <c r="O628" s="60">
        <v>1</v>
      </c>
      <c r="P628" s="61">
        <f>O628</f>
        <v>1</v>
      </c>
      <c r="Q628" s="58" t="e">
        <f>TRUNC(#REF!*P628,0)</f>
        <v>#REF!</v>
      </c>
      <c r="R628" s="143"/>
    </row>
    <row r="629" spans="1:18" s="86" customFormat="1" ht="20.100000000000001" hidden="1" customHeight="1">
      <c r="A629" s="123">
        <f>A626+1</f>
        <v>306</v>
      </c>
      <c r="B629" s="122">
        <f>B626+1</f>
        <v>315</v>
      </c>
      <c r="C629" s="19" t="s">
        <v>2253</v>
      </c>
      <c r="D629" s="29" t="s">
        <v>662</v>
      </c>
      <c r="E629" s="10" t="s">
        <v>3199</v>
      </c>
      <c r="F629" s="60">
        <v>2</v>
      </c>
      <c r="G629" s="58">
        <v>95648</v>
      </c>
      <c r="H629" s="58">
        <f t="shared" si="166"/>
        <v>191296</v>
      </c>
      <c r="I629" s="58">
        <v>240996</v>
      </c>
      <c r="J629" s="58">
        <f t="shared" si="167"/>
        <v>481992</v>
      </c>
      <c r="K629" s="58">
        <v>8060</v>
      </c>
      <c r="L629" s="58">
        <f t="shared" si="154"/>
        <v>16120</v>
      </c>
      <c r="M629" s="58">
        <f t="shared" si="79"/>
        <v>344704</v>
      </c>
      <c r="N629" s="59">
        <f t="shared" si="78"/>
        <v>689408</v>
      </c>
      <c r="O629" s="60">
        <v>2</v>
      </c>
      <c r="P629" s="61">
        <f>O629</f>
        <v>2</v>
      </c>
      <c r="Q629" s="58" t="e">
        <f>TRUNC(#REF!*P629,0)</f>
        <v>#REF!</v>
      </c>
      <c r="R629" s="143"/>
    </row>
    <row r="630" spans="1:18" s="86" customFormat="1" ht="20.100000000000001" hidden="1" customHeight="1">
      <c r="A630" s="123">
        <f>A629+1</f>
        <v>307</v>
      </c>
      <c r="B630" s="122">
        <f>B629+1</f>
        <v>316</v>
      </c>
      <c r="C630" s="19" t="s">
        <v>670</v>
      </c>
      <c r="D630" s="29" t="s">
        <v>0</v>
      </c>
      <c r="E630" s="10" t="s">
        <v>22</v>
      </c>
      <c r="F630" s="60">
        <v>0</v>
      </c>
      <c r="G630" s="58">
        <v>0</v>
      </c>
      <c r="H630" s="58">
        <f t="shared" si="166"/>
        <v>0</v>
      </c>
      <c r="I630" s="58">
        <v>0</v>
      </c>
      <c r="J630" s="58">
        <f t="shared" si="167"/>
        <v>0</v>
      </c>
      <c r="K630" s="58">
        <v>0</v>
      </c>
      <c r="L630" s="58">
        <f t="shared" si="154"/>
        <v>0</v>
      </c>
      <c r="M630" s="58">
        <f t="shared" si="79"/>
        <v>0</v>
      </c>
      <c r="N630" s="59">
        <f t="shared" si="78"/>
        <v>0</v>
      </c>
      <c r="O630" s="60">
        <v>0</v>
      </c>
      <c r="P630" s="61">
        <f>O630</f>
        <v>0</v>
      </c>
      <c r="Q630" s="58" t="e">
        <f>TRUNC(#REF!*P630,0)</f>
        <v>#REF!</v>
      </c>
      <c r="R630" s="143"/>
    </row>
    <row r="631" spans="1:18" s="86" customFormat="1" ht="20.100000000000001" hidden="1" customHeight="1">
      <c r="A631" s="123">
        <f t="shared" ref="A631:B653" si="168">A630+1</f>
        <v>308</v>
      </c>
      <c r="B631" s="122">
        <f t="shared" si="168"/>
        <v>317</v>
      </c>
      <c r="C631" s="19" t="s">
        <v>671</v>
      </c>
      <c r="D631" s="29" t="s">
        <v>0</v>
      </c>
      <c r="E631" s="10" t="s">
        <v>22</v>
      </c>
      <c r="F631" s="60">
        <v>0</v>
      </c>
      <c r="G631" s="58">
        <v>0</v>
      </c>
      <c r="H631" s="58">
        <f t="shared" si="166"/>
        <v>0</v>
      </c>
      <c r="I631" s="58">
        <v>0</v>
      </c>
      <c r="J631" s="58">
        <f t="shared" si="167"/>
        <v>0</v>
      </c>
      <c r="K631" s="58">
        <v>0</v>
      </c>
      <c r="L631" s="58">
        <f t="shared" si="154"/>
        <v>0</v>
      </c>
      <c r="M631" s="58">
        <f t="shared" si="79"/>
        <v>0</v>
      </c>
      <c r="N631" s="59">
        <f t="shared" si="78"/>
        <v>0</v>
      </c>
      <c r="O631" s="60">
        <v>0</v>
      </c>
      <c r="P631" s="61">
        <f>O631</f>
        <v>0</v>
      </c>
      <c r="Q631" s="58" t="e">
        <f>TRUNC(#REF!*P631,0)</f>
        <v>#REF!</v>
      </c>
      <c r="R631" s="143"/>
    </row>
    <row r="632" spans="1:18" s="86" customFormat="1" ht="20.100000000000001" hidden="1" customHeight="1">
      <c r="A632" s="123">
        <f t="shared" si="168"/>
        <v>309</v>
      </c>
      <c r="B632" s="122">
        <f t="shared" si="168"/>
        <v>318</v>
      </c>
      <c r="C632" s="19" t="s">
        <v>672</v>
      </c>
      <c r="D632" s="29" t="s">
        <v>0</v>
      </c>
      <c r="E632" s="10" t="s">
        <v>22</v>
      </c>
      <c r="F632" s="60">
        <v>0</v>
      </c>
      <c r="G632" s="58">
        <v>0</v>
      </c>
      <c r="H632" s="58">
        <f t="shared" si="166"/>
        <v>0</v>
      </c>
      <c r="I632" s="58">
        <v>0</v>
      </c>
      <c r="J632" s="58">
        <f t="shared" si="167"/>
        <v>0</v>
      </c>
      <c r="K632" s="58">
        <v>0</v>
      </c>
      <c r="L632" s="58">
        <f t="shared" si="154"/>
        <v>0</v>
      </c>
      <c r="M632" s="58">
        <f t="shared" si="79"/>
        <v>0</v>
      </c>
      <c r="N632" s="59">
        <f t="shared" si="78"/>
        <v>0</v>
      </c>
      <c r="O632" s="60">
        <v>0</v>
      </c>
      <c r="P632" s="61">
        <f>O632</f>
        <v>0</v>
      </c>
      <c r="Q632" s="58" t="e">
        <f>TRUNC(#REF!*P632,0)</f>
        <v>#REF!</v>
      </c>
      <c r="R632" s="143"/>
    </row>
    <row r="633" spans="1:18" s="86" customFormat="1" ht="20.100000000000001" hidden="1" customHeight="1">
      <c r="A633" s="123">
        <f t="shared" si="168"/>
        <v>310</v>
      </c>
      <c r="B633" s="122">
        <f t="shared" si="168"/>
        <v>319</v>
      </c>
      <c r="C633" s="19" t="s">
        <v>673</v>
      </c>
      <c r="D633" s="29" t="s">
        <v>526</v>
      </c>
      <c r="E633" s="10" t="s">
        <v>3189</v>
      </c>
      <c r="F633" s="60">
        <v>182</v>
      </c>
      <c r="G633" s="58">
        <v>6930</v>
      </c>
      <c r="H633" s="58">
        <f t="shared" si="166"/>
        <v>1261260</v>
      </c>
      <c r="I633" s="58">
        <v>12320</v>
      </c>
      <c r="J633" s="58">
        <f t="shared" si="167"/>
        <v>2242240</v>
      </c>
      <c r="K633" s="58">
        <v>0</v>
      </c>
      <c r="L633" s="58">
        <f t="shared" si="154"/>
        <v>0</v>
      </c>
      <c r="M633" s="58">
        <f t="shared" si="79"/>
        <v>19250</v>
      </c>
      <c r="N633" s="59">
        <f t="shared" si="78"/>
        <v>3503500</v>
      </c>
      <c r="O633" s="60">
        <v>182</v>
      </c>
      <c r="P633" s="61">
        <f>O633</f>
        <v>182</v>
      </c>
      <c r="Q633" s="58" t="e">
        <f>TRUNC(#REF!*P633,0)</f>
        <v>#REF!</v>
      </c>
      <c r="R633" s="143"/>
    </row>
    <row r="634" spans="1:18" s="86" customFormat="1" ht="20.100000000000001" hidden="1" customHeight="1">
      <c r="A634" s="123">
        <f t="shared" si="168"/>
        <v>311</v>
      </c>
      <c r="B634" s="122">
        <f t="shared" si="168"/>
        <v>320</v>
      </c>
      <c r="C634" s="19" t="s">
        <v>674</v>
      </c>
      <c r="D634" s="29" t="s">
        <v>526</v>
      </c>
      <c r="E634" s="10" t="s">
        <v>3189</v>
      </c>
      <c r="F634" s="60">
        <v>1382</v>
      </c>
      <c r="G634" s="58">
        <v>2148</v>
      </c>
      <c r="H634" s="58">
        <f t="shared" si="166"/>
        <v>2968536</v>
      </c>
      <c r="I634" s="58">
        <v>9160</v>
      </c>
      <c r="J634" s="58">
        <f t="shared" si="167"/>
        <v>12659120</v>
      </c>
      <c r="K634" s="58">
        <v>0</v>
      </c>
      <c r="L634" s="58">
        <f t="shared" si="154"/>
        <v>0</v>
      </c>
      <c r="M634" s="58">
        <f t="shared" si="79"/>
        <v>11308</v>
      </c>
      <c r="N634" s="59">
        <f t="shared" si="78"/>
        <v>15627656</v>
      </c>
      <c r="O634" s="60">
        <v>1382</v>
      </c>
      <c r="P634" s="61">
        <f>O634</f>
        <v>1382</v>
      </c>
      <c r="Q634" s="58" t="e">
        <f>TRUNC(#REF!*P634,0)</f>
        <v>#REF!</v>
      </c>
      <c r="R634" s="143"/>
    </row>
    <row r="635" spans="1:18" s="86" customFormat="1" ht="20.100000000000001" hidden="1" customHeight="1">
      <c r="A635" s="123">
        <f t="shared" si="168"/>
        <v>312</v>
      </c>
      <c r="B635" s="122">
        <f t="shared" si="168"/>
        <v>321</v>
      </c>
      <c r="C635" s="19" t="s">
        <v>675</v>
      </c>
      <c r="D635" s="29" t="s">
        <v>0</v>
      </c>
      <c r="E635" s="10" t="s">
        <v>22</v>
      </c>
      <c r="F635" s="60">
        <v>0</v>
      </c>
      <c r="G635" s="58">
        <v>0</v>
      </c>
      <c r="H635" s="58">
        <f t="shared" si="166"/>
        <v>0</v>
      </c>
      <c r="I635" s="58">
        <v>0</v>
      </c>
      <c r="J635" s="58">
        <f t="shared" si="167"/>
        <v>0</v>
      </c>
      <c r="K635" s="58">
        <v>0</v>
      </c>
      <c r="L635" s="58">
        <f t="shared" si="154"/>
        <v>0</v>
      </c>
      <c r="M635" s="58">
        <f t="shared" si="79"/>
        <v>0</v>
      </c>
      <c r="N635" s="59">
        <f t="shared" si="78"/>
        <v>0</v>
      </c>
      <c r="O635" s="60">
        <v>0</v>
      </c>
      <c r="P635" s="61">
        <f>O635</f>
        <v>0</v>
      </c>
      <c r="Q635" s="58" t="e">
        <f>TRUNC(#REF!*P635,0)</f>
        <v>#REF!</v>
      </c>
      <c r="R635" s="143"/>
    </row>
    <row r="636" spans="1:18" s="86" customFormat="1" ht="20.100000000000001" hidden="1" customHeight="1">
      <c r="A636" s="123">
        <f t="shared" si="168"/>
        <v>313</v>
      </c>
      <c r="B636" s="122">
        <f t="shared" si="168"/>
        <v>322</v>
      </c>
      <c r="C636" s="19" t="s">
        <v>676</v>
      </c>
      <c r="D636" s="29" t="s">
        <v>110</v>
      </c>
      <c r="E636" s="10" t="s">
        <v>3191</v>
      </c>
      <c r="F636" s="87">
        <v>42.568999999999996</v>
      </c>
      <c r="G636" s="58">
        <v>6339</v>
      </c>
      <c r="H636" s="58">
        <f t="shared" si="166"/>
        <v>269844</v>
      </c>
      <c r="I636" s="58">
        <v>310616</v>
      </c>
      <c r="J636" s="58">
        <f>TRUNC(F636*I636,0)-1</f>
        <v>13222611</v>
      </c>
      <c r="K636" s="58">
        <v>0</v>
      </c>
      <c r="L636" s="58">
        <f t="shared" si="154"/>
        <v>0</v>
      </c>
      <c r="M636" s="58">
        <f t="shared" si="79"/>
        <v>316955</v>
      </c>
      <c r="N636" s="59">
        <f t="shared" si="78"/>
        <v>13492455</v>
      </c>
      <c r="O636" s="87">
        <v>42.568999999999996</v>
      </c>
      <c r="P636" s="61">
        <f>O636</f>
        <v>42.568999999999996</v>
      </c>
      <c r="Q636" s="58" t="e">
        <f>TRUNC(#REF!*P636,0)</f>
        <v>#REF!</v>
      </c>
      <c r="R636" s="143"/>
    </row>
    <row r="637" spans="1:18" s="86" customFormat="1" ht="20.100000000000001" hidden="1" customHeight="1">
      <c r="A637" s="123">
        <f t="shared" si="168"/>
        <v>314</v>
      </c>
      <c r="B637" s="122">
        <f t="shared" si="168"/>
        <v>323</v>
      </c>
      <c r="C637" s="19" t="s">
        <v>677</v>
      </c>
      <c r="D637" s="29" t="s">
        <v>0</v>
      </c>
      <c r="E637" s="10" t="s">
        <v>22</v>
      </c>
      <c r="F637" s="60">
        <v>0</v>
      </c>
      <c r="G637" s="58">
        <v>0</v>
      </c>
      <c r="H637" s="58">
        <f t="shared" si="166"/>
        <v>0</v>
      </c>
      <c r="I637" s="58">
        <v>0</v>
      </c>
      <c r="J637" s="58">
        <f t="shared" si="167"/>
        <v>0</v>
      </c>
      <c r="K637" s="58">
        <v>0</v>
      </c>
      <c r="L637" s="58">
        <f t="shared" si="154"/>
        <v>0</v>
      </c>
      <c r="M637" s="58">
        <f t="shared" si="79"/>
        <v>0</v>
      </c>
      <c r="N637" s="59">
        <f t="shared" si="78"/>
        <v>0</v>
      </c>
      <c r="O637" s="60">
        <v>0</v>
      </c>
      <c r="P637" s="61">
        <f>O637</f>
        <v>0</v>
      </c>
      <c r="Q637" s="58" t="e">
        <f>TRUNC(#REF!*P637,0)</f>
        <v>#REF!</v>
      </c>
      <c r="R637" s="143"/>
    </row>
    <row r="638" spans="1:18" s="86" customFormat="1" ht="20.100000000000001" hidden="1" customHeight="1">
      <c r="A638" s="123">
        <f t="shared" si="168"/>
        <v>315</v>
      </c>
      <c r="B638" s="122">
        <f t="shared" si="168"/>
        <v>324</v>
      </c>
      <c r="C638" s="19" t="s">
        <v>678</v>
      </c>
      <c r="D638" s="29" t="s">
        <v>534</v>
      </c>
      <c r="E638" s="10" t="s">
        <v>3189</v>
      </c>
      <c r="F638" s="60">
        <v>576</v>
      </c>
      <c r="G638" s="58">
        <v>76</v>
      </c>
      <c r="H638" s="58">
        <f t="shared" si="166"/>
        <v>43776</v>
      </c>
      <c r="I638" s="58">
        <v>4</v>
      </c>
      <c r="J638" s="58">
        <f t="shared" si="167"/>
        <v>2304</v>
      </c>
      <c r="K638" s="58">
        <v>0</v>
      </c>
      <c r="L638" s="58">
        <f t="shared" si="154"/>
        <v>0</v>
      </c>
      <c r="M638" s="58">
        <f t="shared" si="79"/>
        <v>80</v>
      </c>
      <c r="N638" s="59">
        <f t="shared" si="78"/>
        <v>46080</v>
      </c>
      <c r="O638" s="60">
        <v>576</v>
      </c>
      <c r="P638" s="61">
        <f>O638</f>
        <v>576</v>
      </c>
      <c r="Q638" s="58" t="e">
        <f>TRUNC(#REF!*P638,0)</f>
        <v>#REF!</v>
      </c>
      <c r="R638" s="143"/>
    </row>
    <row r="639" spans="1:18" s="86" customFormat="1" ht="20.100000000000001" hidden="1" customHeight="1">
      <c r="A639" s="123">
        <f t="shared" si="168"/>
        <v>316</v>
      </c>
      <c r="B639" s="122">
        <f t="shared" si="168"/>
        <v>325</v>
      </c>
      <c r="C639" s="19" t="s">
        <v>679</v>
      </c>
      <c r="D639" s="29" t="s">
        <v>62</v>
      </c>
      <c r="E639" s="10" t="s">
        <v>3189</v>
      </c>
      <c r="F639" s="60">
        <v>1402</v>
      </c>
      <c r="G639" s="58">
        <v>212</v>
      </c>
      <c r="H639" s="58">
        <f t="shared" si="166"/>
        <v>297224</v>
      </c>
      <c r="I639" s="58">
        <v>11</v>
      </c>
      <c r="J639" s="58">
        <f t="shared" si="167"/>
        <v>15422</v>
      </c>
      <c r="K639" s="58">
        <v>0</v>
      </c>
      <c r="L639" s="58">
        <f t="shared" si="154"/>
        <v>0</v>
      </c>
      <c r="M639" s="58">
        <f t="shared" si="79"/>
        <v>223</v>
      </c>
      <c r="N639" s="59">
        <f t="shared" si="78"/>
        <v>312646</v>
      </c>
      <c r="O639" s="60">
        <v>1402</v>
      </c>
      <c r="P639" s="61">
        <f>O639</f>
        <v>1402</v>
      </c>
      <c r="Q639" s="58" t="e">
        <f>TRUNC(#REF!*P639,0)</f>
        <v>#REF!</v>
      </c>
      <c r="R639" s="143"/>
    </row>
    <row r="640" spans="1:18" s="86" customFormat="1" ht="20.100000000000001" hidden="1" customHeight="1">
      <c r="A640" s="123">
        <f t="shared" si="168"/>
        <v>317</v>
      </c>
      <c r="B640" s="122">
        <f t="shared" si="168"/>
        <v>326</v>
      </c>
      <c r="C640" s="19" t="s">
        <v>680</v>
      </c>
      <c r="D640" s="29" t="s">
        <v>0</v>
      </c>
      <c r="E640" s="10" t="s">
        <v>22</v>
      </c>
      <c r="F640" s="60">
        <v>0</v>
      </c>
      <c r="G640" s="58">
        <v>0</v>
      </c>
      <c r="H640" s="58">
        <f t="shared" si="166"/>
        <v>0</v>
      </c>
      <c r="I640" s="58">
        <v>0</v>
      </c>
      <c r="J640" s="58">
        <f t="shared" si="167"/>
        <v>0</v>
      </c>
      <c r="K640" s="58">
        <v>0</v>
      </c>
      <c r="L640" s="58">
        <f t="shared" si="154"/>
        <v>0</v>
      </c>
      <c r="M640" s="58">
        <f t="shared" si="79"/>
        <v>0</v>
      </c>
      <c r="N640" s="59">
        <f t="shared" si="78"/>
        <v>0</v>
      </c>
      <c r="O640" s="60">
        <v>0</v>
      </c>
      <c r="P640" s="61">
        <f>O640</f>
        <v>0</v>
      </c>
      <c r="Q640" s="58" t="e">
        <f>TRUNC(#REF!*P640,0)</f>
        <v>#REF!</v>
      </c>
      <c r="R640" s="143"/>
    </row>
    <row r="641" spans="1:18" s="86" customFormat="1" ht="20.100000000000001" hidden="1" customHeight="1">
      <c r="A641" s="123">
        <f t="shared" si="168"/>
        <v>318</v>
      </c>
      <c r="B641" s="122">
        <f t="shared" si="168"/>
        <v>327</v>
      </c>
      <c r="C641" s="19" t="s">
        <v>681</v>
      </c>
      <c r="D641" s="29" t="s">
        <v>664</v>
      </c>
      <c r="E641" s="10" t="s">
        <v>3188</v>
      </c>
      <c r="F641" s="60">
        <v>551</v>
      </c>
      <c r="G641" s="58">
        <v>989</v>
      </c>
      <c r="H641" s="58">
        <f t="shared" si="166"/>
        <v>544939</v>
      </c>
      <c r="I641" s="58">
        <v>6591</v>
      </c>
      <c r="J641" s="58">
        <f t="shared" si="167"/>
        <v>3631641</v>
      </c>
      <c r="K641" s="58">
        <v>1242</v>
      </c>
      <c r="L641" s="58">
        <f t="shared" si="154"/>
        <v>684342</v>
      </c>
      <c r="M641" s="58">
        <f t="shared" si="79"/>
        <v>8822</v>
      </c>
      <c r="N641" s="59">
        <f t="shared" si="78"/>
        <v>4860922</v>
      </c>
      <c r="O641" s="60">
        <v>551</v>
      </c>
      <c r="P641" s="61">
        <f>O641</f>
        <v>551</v>
      </c>
      <c r="Q641" s="58" t="e">
        <f>TRUNC(#REF!*P641,0)</f>
        <v>#REF!</v>
      </c>
      <c r="R641" s="143"/>
    </row>
    <row r="642" spans="1:18" s="86" customFormat="1" ht="20.100000000000001" hidden="1" customHeight="1">
      <c r="A642" s="123">
        <f t="shared" si="168"/>
        <v>319</v>
      </c>
      <c r="B642" s="122">
        <f t="shared" si="168"/>
        <v>328</v>
      </c>
      <c r="C642" s="19" t="s">
        <v>2254</v>
      </c>
      <c r="D642" s="29" t="s">
        <v>625</v>
      </c>
      <c r="E642" s="10" t="s">
        <v>3188</v>
      </c>
      <c r="F642" s="60">
        <v>62</v>
      </c>
      <c r="G642" s="58">
        <v>0</v>
      </c>
      <c r="H642" s="58">
        <f t="shared" si="166"/>
        <v>0</v>
      </c>
      <c r="I642" s="58">
        <v>18024</v>
      </c>
      <c r="J642" s="58">
        <f t="shared" si="167"/>
        <v>1117488</v>
      </c>
      <c r="K642" s="58">
        <v>0</v>
      </c>
      <c r="L642" s="58">
        <f t="shared" si="154"/>
        <v>0</v>
      </c>
      <c r="M642" s="58">
        <f t="shared" si="79"/>
        <v>18024</v>
      </c>
      <c r="N642" s="59">
        <f t="shared" si="78"/>
        <v>1117488</v>
      </c>
      <c r="O642" s="60">
        <v>62</v>
      </c>
      <c r="P642" s="61">
        <f>O642</f>
        <v>62</v>
      </c>
      <c r="Q642" s="58" t="e">
        <f>TRUNC(#REF!*P642,0)</f>
        <v>#REF!</v>
      </c>
      <c r="R642" s="143"/>
    </row>
    <row r="643" spans="1:18" s="86" customFormat="1" ht="20.100000000000001" hidden="1" customHeight="1">
      <c r="A643" s="123">
        <f t="shared" si="168"/>
        <v>320</v>
      </c>
      <c r="B643" s="122">
        <f t="shared" si="168"/>
        <v>329</v>
      </c>
      <c r="C643" s="19" t="s">
        <v>682</v>
      </c>
      <c r="D643" s="29" t="s">
        <v>683</v>
      </c>
      <c r="E643" s="10" t="s">
        <v>3189</v>
      </c>
      <c r="F643" s="60">
        <v>948</v>
      </c>
      <c r="G643" s="58">
        <v>693</v>
      </c>
      <c r="H643" s="58">
        <f t="shared" si="166"/>
        <v>656964</v>
      </c>
      <c r="I643" s="58">
        <v>261</v>
      </c>
      <c r="J643" s="58">
        <f t="shared" si="167"/>
        <v>247428</v>
      </c>
      <c r="K643" s="58">
        <v>4</v>
      </c>
      <c r="L643" s="58">
        <f t="shared" ref="L643:L705" si="169">TRUNC(F643*K643,0)</f>
        <v>3792</v>
      </c>
      <c r="M643" s="58">
        <f t="shared" si="79"/>
        <v>958</v>
      </c>
      <c r="N643" s="59">
        <f t="shared" si="78"/>
        <v>908184</v>
      </c>
      <c r="O643" s="60">
        <v>948</v>
      </c>
      <c r="P643" s="61">
        <f>O643</f>
        <v>948</v>
      </c>
      <c r="Q643" s="58" t="e">
        <f>TRUNC(#REF!*P643,0)</f>
        <v>#REF!</v>
      </c>
      <c r="R643" s="143"/>
    </row>
    <row r="644" spans="1:18" s="86" customFormat="1" ht="20.100000000000001" hidden="1" customHeight="1">
      <c r="A644" s="123">
        <f t="shared" si="168"/>
        <v>321</v>
      </c>
      <c r="B644" s="122">
        <f t="shared" si="168"/>
        <v>330</v>
      </c>
      <c r="C644" s="19" t="s">
        <v>684</v>
      </c>
      <c r="D644" s="29" t="s">
        <v>0</v>
      </c>
      <c r="E644" s="10" t="s">
        <v>3189</v>
      </c>
      <c r="F644" s="60">
        <v>460</v>
      </c>
      <c r="G644" s="58">
        <v>4439</v>
      </c>
      <c r="H644" s="58">
        <f t="shared" si="166"/>
        <v>2041940</v>
      </c>
      <c r="I644" s="58">
        <v>2860</v>
      </c>
      <c r="J644" s="58">
        <f t="shared" si="167"/>
        <v>1315600</v>
      </c>
      <c r="K644" s="58">
        <v>0</v>
      </c>
      <c r="L644" s="58">
        <f t="shared" si="169"/>
        <v>0</v>
      </c>
      <c r="M644" s="58">
        <f t="shared" si="79"/>
        <v>7299</v>
      </c>
      <c r="N644" s="59">
        <f t="shared" si="78"/>
        <v>3357540</v>
      </c>
      <c r="O644" s="60">
        <v>460</v>
      </c>
      <c r="P644" s="61">
        <f>O644</f>
        <v>460</v>
      </c>
      <c r="Q644" s="58" t="e">
        <f>TRUNC(#REF!*P644,0)</f>
        <v>#REF!</v>
      </c>
      <c r="R644" s="143"/>
    </row>
    <row r="645" spans="1:18" s="86" customFormat="1" ht="20.100000000000001" hidden="1" customHeight="1">
      <c r="A645" s="123">
        <f t="shared" si="168"/>
        <v>322</v>
      </c>
      <c r="B645" s="122">
        <f t="shared" si="168"/>
        <v>331</v>
      </c>
      <c r="C645" s="19" t="s">
        <v>685</v>
      </c>
      <c r="D645" s="29" t="s">
        <v>0</v>
      </c>
      <c r="E645" s="10" t="s">
        <v>22</v>
      </c>
      <c r="F645" s="60">
        <v>0</v>
      </c>
      <c r="G645" s="58">
        <v>0</v>
      </c>
      <c r="H645" s="58">
        <f t="shared" si="166"/>
        <v>0</v>
      </c>
      <c r="I645" s="58">
        <v>0</v>
      </c>
      <c r="J645" s="58">
        <f t="shared" si="167"/>
        <v>0</v>
      </c>
      <c r="K645" s="58">
        <v>0</v>
      </c>
      <c r="L645" s="58">
        <f t="shared" si="169"/>
        <v>0</v>
      </c>
      <c r="M645" s="58">
        <f t="shared" si="79"/>
        <v>0</v>
      </c>
      <c r="N645" s="59">
        <f t="shared" si="78"/>
        <v>0</v>
      </c>
      <c r="O645" s="60">
        <v>0</v>
      </c>
      <c r="P645" s="61">
        <f>O645</f>
        <v>0</v>
      </c>
      <c r="Q645" s="58" t="e">
        <f>TRUNC(#REF!*P645,0)</f>
        <v>#REF!</v>
      </c>
      <c r="R645" s="143"/>
    </row>
    <row r="646" spans="1:18" s="86" customFormat="1" ht="20.100000000000001" hidden="1" customHeight="1">
      <c r="A646" s="123">
        <f t="shared" si="168"/>
        <v>323</v>
      </c>
      <c r="B646" s="122">
        <f t="shared" si="168"/>
        <v>332</v>
      </c>
      <c r="C646" s="19" t="s">
        <v>686</v>
      </c>
      <c r="D646" s="29" t="s">
        <v>552</v>
      </c>
      <c r="E646" s="10" t="s">
        <v>3207</v>
      </c>
      <c r="F646" s="60">
        <v>60</v>
      </c>
      <c r="G646" s="58">
        <v>2408</v>
      </c>
      <c r="H646" s="58">
        <f t="shared" si="166"/>
        <v>144480</v>
      </c>
      <c r="I646" s="58">
        <v>126</v>
      </c>
      <c r="J646" s="58">
        <f t="shared" si="167"/>
        <v>7560</v>
      </c>
      <c r="K646" s="58">
        <v>0</v>
      </c>
      <c r="L646" s="58">
        <f t="shared" si="169"/>
        <v>0</v>
      </c>
      <c r="M646" s="58">
        <f t="shared" si="79"/>
        <v>2534</v>
      </c>
      <c r="N646" s="59">
        <f t="shared" si="78"/>
        <v>152040</v>
      </c>
      <c r="O646" s="60">
        <v>60</v>
      </c>
      <c r="P646" s="61">
        <f>O646</f>
        <v>60</v>
      </c>
      <c r="Q646" s="58" t="e">
        <f>TRUNC(#REF!*P646,0)</f>
        <v>#REF!</v>
      </c>
      <c r="R646" s="143"/>
    </row>
    <row r="647" spans="1:18" s="86" customFormat="1" ht="20.100000000000001" hidden="1" customHeight="1">
      <c r="A647" s="123">
        <f t="shared" si="168"/>
        <v>324</v>
      </c>
      <c r="B647" s="122">
        <f t="shared" si="168"/>
        <v>333</v>
      </c>
      <c r="C647" s="19" t="s">
        <v>2255</v>
      </c>
      <c r="D647" s="29" t="s">
        <v>2256</v>
      </c>
      <c r="E647" s="10" t="s">
        <v>3189</v>
      </c>
      <c r="F647" s="60">
        <v>11</v>
      </c>
      <c r="G647" s="58">
        <v>515</v>
      </c>
      <c r="H647" s="58">
        <f t="shared" si="166"/>
        <v>5665</v>
      </c>
      <c r="I647" s="58">
        <v>1262</v>
      </c>
      <c r="J647" s="58">
        <f t="shared" si="167"/>
        <v>13882</v>
      </c>
      <c r="K647" s="58">
        <v>0</v>
      </c>
      <c r="L647" s="58">
        <f t="shared" si="169"/>
        <v>0</v>
      </c>
      <c r="M647" s="58">
        <f t="shared" si="79"/>
        <v>1777</v>
      </c>
      <c r="N647" s="59">
        <f t="shared" si="78"/>
        <v>19547</v>
      </c>
      <c r="O647" s="60">
        <v>11</v>
      </c>
      <c r="P647" s="61">
        <f>O647</f>
        <v>11</v>
      </c>
      <c r="Q647" s="58" t="e">
        <f>TRUNC(#REF!*P647,0)</f>
        <v>#REF!</v>
      </c>
      <c r="R647" s="143"/>
    </row>
    <row r="648" spans="1:18" s="86" customFormat="1" ht="20.100000000000001" hidden="1" customHeight="1">
      <c r="A648" s="123">
        <f t="shared" si="168"/>
        <v>325</v>
      </c>
      <c r="B648" s="122">
        <f t="shared" si="168"/>
        <v>334</v>
      </c>
      <c r="C648" s="19" t="s">
        <v>2257</v>
      </c>
      <c r="D648" s="29" t="s">
        <v>0</v>
      </c>
      <c r="E648" s="10" t="s">
        <v>22</v>
      </c>
      <c r="F648" s="60">
        <v>0</v>
      </c>
      <c r="G648" s="58">
        <v>0</v>
      </c>
      <c r="H648" s="58">
        <f t="shared" si="166"/>
        <v>0</v>
      </c>
      <c r="I648" s="58">
        <v>0</v>
      </c>
      <c r="J648" s="58">
        <f t="shared" si="167"/>
        <v>0</v>
      </c>
      <c r="K648" s="58">
        <v>0</v>
      </c>
      <c r="L648" s="58">
        <f t="shared" si="169"/>
        <v>0</v>
      </c>
      <c r="M648" s="58">
        <f t="shared" si="79"/>
        <v>0</v>
      </c>
      <c r="N648" s="59">
        <f t="shared" si="78"/>
        <v>0</v>
      </c>
      <c r="O648" s="60">
        <v>0</v>
      </c>
      <c r="P648" s="61">
        <f>O648</f>
        <v>0</v>
      </c>
      <c r="Q648" s="58" t="e">
        <f>TRUNC(#REF!*P648,0)</f>
        <v>#REF!</v>
      </c>
      <c r="R648" s="143"/>
    </row>
    <row r="649" spans="1:18" s="86" customFormat="1" ht="20.100000000000001" hidden="1" customHeight="1">
      <c r="A649" s="123">
        <f t="shared" si="168"/>
        <v>326</v>
      </c>
      <c r="B649" s="122">
        <f t="shared" si="168"/>
        <v>335</v>
      </c>
      <c r="C649" s="19" t="s">
        <v>2258</v>
      </c>
      <c r="D649" s="29" t="s">
        <v>2259</v>
      </c>
      <c r="E649" s="10" t="s">
        <v>3199</v>
      </c>
      <c r="F649" s="60">
        <v>140</v>
      </c>
      <c r="G649" s="58">
        <v>4587</v>
      </c>
      <c r="H649" s="58">
        <f t="shared" si="166"/>
        <v>642180</v>
      </c>
      <c r="I649" s="58">
        <v>8240</v>
      </c>
      <c r="J649" s="58">
        <f t="shared" si="167"/>
        <v>1153600</v>
      </c>
      <c r="K649" s="58">
        <v>0</v>
      </c>
      <c r="L649" s="58">
        <f t="shared" si="169"/>
        <v>0</v>
      </c>
      <c r="M649" s="58">
        <f t="shared" si="79"/>
        <v>12827</v>
      </c>
      <c r="N649" s="59">
        <f t="shared" si="78"/>
        <v>1795780</v>
      </c>
      <c r="O649" s="60">
        <v>140</v>
      </c>
      <c r="P649" s="61">
        <f>O649</f>
        <v>140</v>
      </c>
      <c r="Q649" s="58" t="e">
        <f>TRUNC(#REF!*P649,0)</f>
        <v>#REF!</v>
      </c>
      <c r="R649" s="143"/>
    </row>
    <row r="650" spans="1:18" s="86" customFormat="1" ht="20.100000000000001" hidden="1" customHeight="1">
      <c r="A650" s="123">
        <f t="shared" si="168"/>
        <v>327</v>
      </c>
      <c r="B650" s="122">
        <f t="shared" si="168"/>
        <v>336</v>
      </c>
      <c r="C650" s="19" t="s">
        <v>2260</v>
      </c>
      <c r="D650" s="29" t="s">
        <v>568</v>
      </c>
      <c r="E650" s="10" t="s">
        <v>3207</v>
      </c>
      <c r="F650" s="60">
        <v>90</v>
      </c>
      <c r="G650" s="58">
        <v>3920</v>
      </c>
      <c r="H650" s="58">
        <f t="shared" si="166"/>
        <v>352800</v>
      </c>
      <c r="I650" s="58">
        <v>2972</v>
      </c>
      <c r="J650" s="58">
        <f t="shared" si="167"/>
        <v>267480</v>
      </c>
      <c r="K650" s="58">
        <v>0</v>
      </c>
      <c r="L650" s="58">
        <f t="shared" si="169"/>
        <v>0</v>
      </c>
      <c r="M650" s="58">
        <f t="shared" si="79"/>
        <v>6892</v>
      </c>
      <c r="N650" s="59">
        <f t="shared" si="78"/>
        <v>620280</v>
      </c>
      <c r="O650" s="60">
        <v>90</v>
      </c>
      <c r="P650" s="61">
        <f>O650</f>
        <v>90</v>
      </c>
      <c r="Q650" s="58" t="e">
        <f>TRUNC(#REF!*P650,0)</f>
        <v>#REF!</v>
      </c>
      <c r="R650" s="143"/>
    </row>
    <row r="651" spans="1:18" s="86" customFormat="1" ht="20.100000000000001" hidden="1" customHeight="1">
      <c r="A651" s="123">
        <f t="shared" si="168"/>
        <v>328</v>
      </c>
      <c r="B651" s="122">
        <f t="shared" si="168"/>
        <v>337</v>
      </c>
      <c r="C651" s="19" t="s">
        <v>687</v>
      </c>
      <c r="D651" s="29" t="s">
        <v>0</v>
      </c>
      <c r="E651" s="10" t="s">
        <v>3207</v>
      </c>
      <c r="F651" s="60">
        <v>169</v>
      </c>
      <c r="G651" s="58">
        <v>1380</v>
      </c>
      <c r="H651" s="58">
        <f t="shared" si="166"/>
        <v>233220</v>
      </c>
      <c r="I651" s="58">
        <v>68</v>
      </c>
      <c r="J651" s="58">
        <f t="shared" si="167"/>
        <v>11492</v>
      </c>
      <c r="K651" s="58">
        <v>0</v>
      </c>
      <c r="L651" s="58">
        <f t="shared" si="169"/>
        <v>0</v>
      </c>
      <c r="M651" s="58">
        <f t="shared" si="79"/>
        <v>1448</v>
      </c>
      <c r="N651" s="59">
        <f t="shared" si="78"/>
        <v>244712</v>
      </c>
      <c r="O651" s="60">
        <v>169</v>
      </c>
      <c r="P651" s="61">
        <f>O651</f>
        <v>169</v>
      </c>
      <c r="Q651" s="58" t="e">
        <f>TRUNC(#REF!*P651,0)</f>
        <v>#REF!</v>
      </c>
      <c r="R651" s="143"/>
    </row>
    <row r="652" spans="1:18" s="86" customFormat="1" ht="20.100000000000001" hidden="1" customHeight="1">
      <c r="A652" s="123">
        <f t="shared" si="168"/>
        <v>329</v>
      </c>
      <c r="B652" s="122">
        <f t="shared" si="168"/>
        <v>338</v>
      </c>
      <c r="C652" s="19" t="s">
        <v>2261</v>
      </c>
      <c r="D652" s="29" t="s">
        <v>107</v>
      </c>
      <c r="E652" s="10" t="s">
        <v>3189</v>
      </c>
      <c r="F652" s="60">
        <v>51</v>
      </c>
      <c r="G652" s="58">
        <v>488</v>
      </c>
      <c r="H652" s="58">
        <f t="shared" si="166"/>
        <v>24888</v>
      </c>
      <c r="I652" s="58">
        <v>15801</v>
      </c>
      <c r="J652" s="58">
        <f t="shared" si="167"/>
        <v>805851</v>
      </c>
      <c r="K652" s="58">
        <v>0</v>
      </c>
      <c r="L652" s="58">
        <f t="shared" si="169"/>
        <v>0</v>
      </c>
      <c r="M652" s="58">
        <f t="shared" si="79"/>
        <v>16289</v>
      </c>
      <c r="N652" s="59">
        <f t="shared" ref="N652:N732" si="170">H652+J652+L652</f>
        <v>830739</v>
      </c>
      <c r="O652" s="60">
        <v>51</v>
      </c>
      <c r="P652" s="61">
        <f>O652</f>
        <v>51</v>
      </c>
      <c r="Q652" s="58" t="e">
        <f>TRUNC(#REF!*P652,0)</f>
        <v>#REF!</v>
      </c>
      <c r="R652" s="143"/>
    </row>
    <row r="653" spans="1:18" s="86" customFormat="1" ht="20.100000000000001" hidden="1" customHeight="1">
      <c r="A653" s="123">
        <f t="shared" si="168"/>
        <v>330</v>
      </c>
      <c r="B653" s="122">
        <f t="shared" si="168"/>
        <v>339</v>
      </c>
      <c r="C653" s="19" t="s">
        <v>688</v>
      </c>
      <c r="D653" s="29" t="s">
        <v>657</v>
      </c>
      <c r="E653" s="10" t="s">
        <v>3207</v>
      </c>
      <c r="F653" s="60">
        <v>196</v>
      </c>
      <c r="G653" s="58">
        <v>1021</v>
      </c>
      <c r="H653" s="58">
        <f t="shared" si="166"/>
        <v>200116</v>
      </c>
      <c r="I653" s="58">
        <v>3821</v>
      </c>
      <c r="J653" s="58">
        <f t="shared" si="167"/>
        <v>748916</v>
      </c>
      <c r="K653" s="58">
        <v>33</v>
      </c>
      <c r="L653" s="58">
        <f t="shared" si="169"/>
        <v>6468</v>
      </c>
      <c r="M653" s="58">
        <f t="shared" ref="M653:N825" si="171">G653+I653+K653</f>
        <v>4875</v>
      </c>
      <c r="N653" s="59">
        <f t="shared" si="170"/>
        <v>955500</v>
      </c>
      <c r="O653" s="60">
        <v>196</v>
      </c>
      <c r="P653" s="61">
        <f>O653</f>
        <v>196</v>
      </c>
      <c r="Q653" s="58" t="e">
        <f>TRUNC(#REF!*P653,0)</f>
        <v>#REF!</v>
      </c>
      <c r="R653" s="143"/>
    </row>
    <row r="654" spans="1:18" s="86" customFormat="1" ht="20.100000000000001" hidden="1" customHeight="1">
      <c r="C654" s="19" t="s">
        <v>689</v>
      </c>
      <c r="D654" s="29" t="s">
        <v>0</v>
      </c>
      <c r="E654" s="10" t="s">
        <v>22</v>
      </c>
      <c r="F654" s="60">
        <v>0</v>
      </c>
      <c r="G654" s="58">
        <v>0</v>
      </c>
      <c r="H654" s="58">
        <f t="shared" si="166"/>
        <v>0</v>
      </c>
      <c r="I654" s="58">
        <v>0</v>
      </c>
      <c r="J654" s="58">
        <f t="shared" si="167"/>
        <v>0</v>
      </c>
      <c r="K654" s="58">
        <v>0</v>
      </c>
      <c r="L654" s="58">
        <f t="shared" si="169"/>
        <v>0</v>
      </c>
      <c r="M654" s="58">
        <f t="shared" si="171"/>
        <v>0</v>
      </c>
      <c r="N654" s="59">
        <f t="shared" si="170"/>
        <v>0</v>
      </c>
      <c r="O654" s="60">
        <v>0</v>
      </c>
      <c r="P654" s="61">
        <f>O654</f>
        <v>0</v>
      </c>
      <c r="Q654" s="58" t="e">
        <f>TRUNC(#REF!*P654,0)</f>
        <v>#REF!</v>
      </c>
      <c r="R654" s="143"/>
    </row>
    <row r="655" spans="1:18" s="86" customFormat="1" ht="20.100000000000001" hidden="1" customHeight="1">
      <c r="C655" s="19" t="s">
        <v>690</v>
      </c>
      <c r="D655" s="29" t="s">
        <v>0</v>
      </c>
      <c r="E655" s="10" t="s">
        <v>22</v>
      </c>
      <c r="F655" s="60">
        <v>0</v>
      </c>
      <c r="G655" s="58">
        <v>0</v>
      </c>
      <c r="H655" s="58">
        <f t="shared" si="166"/>
        <v>0</v>
      </c>
      <c r="I655" s="58">
        <v>0</v>
      </c>
      <c r="J655" s="58">
        <f t="shared" si="167"/>
        <v>0</v>
      </c>
      <c r="K655" s="58">
        <v>0</v>
      </c>
      <c r="L655" s="58">
        <f t="shared" si="169"/>
        <v>0</v>
      </c>
      <c r="M655" s="58">
        <f t="shared" si="171"/>
        <v>0</v>
      </c>
      <c r="N655" s="59">
        <f t="shared" si="170"/>
        <v>0</v>
      </c>
      <c r="O655" s="60">
        <v>0</v>
      </c>
      <c r="P655" s="61">
        <f>O655</f>
        <v>0</v>
      </c>
      <c r="Q655" s="58" t="e">
        <f>TRUNC(#REF!*P655,0)</f>
        <v>#REF!</v>
      </c>
      <c r="R655" s="143"/>
    </row>
    <row r="656" spans="1:18" s="86" customFormat="1" ht="20.100000000000001" hidden="1" customHeight="1">
      <c r="C656" s="19" t="s">
        <v>691</v>
      </c>
      <c r="D656" s="29" t="s">
        <v>692</v>
      </c>
      <c r="E656" s="10" t="s">
        <v>3188</v>
      </c>
      <c r="F656" s="60">
        <v>352</v>
      </c>
      <c r="G656" s="58">
        <v>295</v>
      </c>
      <c r="H656" s="58">
        <f t="shared" si="166"/>
        <v>103840</v>
      </c>
      <c r="I656" s="58">
        <v>1529</v>
      </c>
      <c r="J656" s="58">
        <f t="shared" si="167"/>
        <v>538208</v>
      </c>
      <c r="K656" s="58">
        <v>270</v>
      </c>
      <c r="L656" s="58">
        <f t="shared" si="169"/>
        <v>95040</v>
      </c>
      <c r="M656" s="58">
        <f t="shared" si="171"/>
        <v>2094</v>
      </c>
      <c r="N656" s="59">
        <f t="shared" si="170"/>
        <v>737088</v>
      </c>
      <c r="O656" s="60">
        <v>513</v>
      </c>
      <c r="P656" s="61">
        <f>O656</f>
        <v>513</v>
      </c>
      <c r="Q656" s="58" t="e">
        <f>TRUNC(#REF!*P656,0)</f>
        <v>#REF!</v>
      </c>
      <c r="R656" s="143"/>
    </row>
    <row r="657" spans="3:18" s="86" customFormat="1" ht="20.100000000000001" hidden="1" customHeight="1">
      <c r="C657" s="19" t="s">
        <v>693</v>
      </c>
      <c r="D657" s="29" t="s">
        <v>2</v>
      </c>
      <c r="E657" s="10" t="s">
        <v>3188</v>
      </c>
      <c r="F657" s="60">
        <v>131</v>
      </c>
      <c r="G657" s="58">
        <v>389</v>
      </c>
      <c r="H657" s="58">
        <f t="shared" si="166"/>
        <v>50959</v>
      </c>
      <c r="I657" s="58">
        <v>2237</v>
      </c>
      <c r="J657" s="58">
        <f t="shared" si="167"/>
        <v>293047</v>
      </c>
      <c r="K657" s="58">
        <v>279</v>
      </c>
      <c r="L657" s="58">
        <f t="shared" si="169"/>
        <v>36549</v>
      </c>
      <c r="M657" s="58">
        <f t="shared" si="171"/>
        <v>2905</v>
      </c>
      <c r="N657" s="59">
        <f t="shared" si="170"/>
        <v>380555</v>
      </c>
      <c r="O657" s="60">
        <v>200</v>
      </c>
      <c r="P657" s="61">
        <f>O657</f>
        <v>200</v>
      </c>
      <c r="Q657" s="58" t="e">
        <f>TRUNC(#REF!*P657,0)</f>
        <v>#REF!</v>
      </c>
      <c r="R657" s="143"/>
    </row>
    <row r="658" spans="3:18" s="86" customFormat="1" ht="20.100000000000001" hidden="1" customHeight="1">
      <c r="C658" s="19" t="s">
        <v>2262</v>
      </c>
      <c r="D658" s="29" t="s">
        <v>0</v>
      </c>
      <c r="E658" s="10" t="s">
        <v>22</v>
      </c>
      <c r="F658" s="60">
        <v>0</v>
      </c>
      <c r="G658" s="58">
        <v>0</v>
      </c>
      <c r="H658" s="58">
        <f t="shared" si="166"/>
        <v>0</v>
      </c>
      <c r="I658" s="58">
        <v>0</v>
      </c>
      <c r="J658" s="58">
        <f t="shared" si="167"/>
        <v>0</v>
      </c>
      <c r="K658" s="58">
        <v>0</v>
      </c>
      <c r="L658" s="58">
        <f t="shared" si="169"/>
        <v>0</v>
      </c>
      <c r="M658" s="58">
        <f t="shared" si="171"/>
        <v>0</v>
      </c>
      <c r="N658" s="59">
        <f t="shared" si="170"/>
        <v>0</v>
      </c>
      <c r="O658" s="60">
        <v>0</v>
      </c>
      <c r="P658" s="61">
        <f>O658</f>
        <v>0</v>
      </c>
      <c r="Q658" s="58" t="e">
        <f>TRUNC(#REF!*P658,0)</f>
        <v>#REF!</v>
      </c>
      <c r="R658" s="143"/>
    </row>
    <row r="659" spans="3:18" s="86" customFormat="1" ht="20.100000000000001" hidden="1" customHeight="1">
      <c r="C659" s="19" t="s">
        <v>2263</v>
      </c>
      <c r="D659" s="29" t="s">
        <v>0</v>
      </c>
      <c r="E659" s="10" t="s">
        <v>3188</v>
      </c>
      <c r="F659" s="60">
        <v>123</v>
      </c>
      <c r="G659" s="58">
        <v>4614</v>
      </c>
      <c r="H659" s="58">
        <f t="shared" si="166"/>
        <v>567522</v>
      </c>
      <c r="I659" s="58">
        <v>5260</v>
      </c>
      <c r="J659" s="58">
        <f t="shared" si="167"/>
        <v>646980</v>
      </c>
      <c r="K659" s="58">
        <v>5383</v>
      </c>
      <c r="L659" s="58">
        <f t="shared" si="169"/>
        <v>662109</v>
      </c>
      <c r="M659" s="58">
        <f t="shared" si="171"/>
        <v>15257</v>
      </c>
      <c r="N659" s="59">
        <f t="shared" si="170"/>
        <v>1876611</v>
      </c>
      <c r="O659" s="60">
        <v>123</v>
      </c>
      <c r="P659" s="61">
        <f>O659</f>
        <v>123</v>
      </c>
      <c r="Q659" s="58" t="e">
        <f>TRUNC(#REF!*P659,0)</f>
        <v>#REF!</v>
      </c>
      <c r="R659" s="143"/>
    </row>
    <row r="660" spans="3:18" s="86" customFormat="1" ht="20.100000000000001" hidden="1" customHeight="1">
      <c r="C660" s="19" t="s">
        <v>694</v>
      </c>
      <c r="D660" s="29" t="s">
        <v>526</v>
      </c>
      <c r="E660" s="10" t="s">
        <v>3189</v>
      </c>
      <c r="F660" s="60">
        <v>245</v>
      </c>
      <c r="G660" s="58">
        <v>2148</v>
      </c>
      <c r="H660" s="58">
        <f t="shared" si="166"/>
        <v>526260</v>
      </c>
      <c r="I660" s="58">
        <v>9160</v>
      </c>
      <c r="J660" s="58">
        <f t="shared" si="167"/>
        <v>2244200</v>
      </c>
      <c r="K660" s="58">
        <v>0</v>
      </c>
      <c r="L660" s="58">
        <f t="shared" si="169"/>
        <v>0</v>
      </c>
      <c r="M660" s="58">
        <f t="shared" si="171"/>
        <v>11308</v>
      </c>
      <c r="N660" s="59">
        <f t="shared" si="170"/>
        <v>2770460</v>
      </c>
      <c r="O660" s="60">
        <v>316</v>
      </c>
      <c r="P660" s="61">
        <f>O660</f>
        <v>316</v>
      </c>
      <c r="Q660" s="58" t="e">
        <f>TRUNC(#REF!*P660,0)</f>
        <v>#REF!</v>
      </c>
      <c r="R660" s="143"/>
    </row>
    <row r="661" spans="3:18" s="86" customFormat="1" ht="20.100000000000001" hidden="1" customHeight="1">
      <c r="C661" s="19" t="s">
        <v>695</v>
      </c>
      <c r="D661" s="29" t="s">
        <v>625</v>
      </c>
      <c r="E661" s="10" t="s">
        <v>3188</v>
      </c>
      <c r="F661" s="60">
        <v>123</v>
      </c>
      <c r="G661" s="58">
        <v>0</v>
      </c>
      <c r="H661" s="58">
        <f t="shared" si="166"/>
        <v>0</v>
      </c>
      <c r="I661" s="58">
        <v>18024</v>
      </c>
      <c r="J661" s="58">
        <f t="shared" si="167"/>
        <v>2216952</v>
      </c>
      <c r="K661" s="58">
        <v>0</v>
      </c>
      <c r="L661" s="58">
        <f t="shared" si="169"/>
        <v>0</v>
      </c>
      <c r="M661" s="58">
        <f t="shared" si="171"/>
        <v>18024</v>
      </c>
      <c r="N661" s="59">
        <f t="shared" si="170"/>
        <v>2216952</v>
      </c>
      <c r="O661" s="60">
        <v>156</v>
      </c>
      <c r="P661" s="61">
        <f>O661</f>
        <v>156</v>
      </c>
      <c r="Q661" s="58" t="e">
        <f>TRUNC(#REF!*P661,0)</f>
        <v>#REF!</v>
      </c>
      <c r="R661" s="143"/>
    </row>
    <row r="662" spans="3:18" s="86" customFormat="1" ht="20.100000000000001" hidden="1" customHeight="1">
      <c r="C662" s="19" t="s">
        <v>696</v>
      </c>
      <c r="D662" s="29" t="s">
        <v>0</v>
      </c>
      <c r="E662" s="10" t="s">
        <v>22</v>
      </c>
      <c r="F662" s="60">
        <v>0</v>
      </c>
      <c r="G662" s="58">
        <v>0</v>
      </c>
      <c r="H662" s="58">
        <f t="shared" si="166"/>
        <v>0</v>
      </c>
      <c r="I662" s="58">
        <v>0</v>
      </c>
      <c r="J662" s="58">
        <f t="shared" si="167"/>
        <v>0</v>
      </c>
      <c r="K662" s="58">
        <v>0</v>
      </c>
      <c r="L662" s="58">
        <f t="shared" si="169"/>
        <v>0</v>
      </c>
      <c r="M662" s="58">
        <f t="shared" si="171"/>
        <v>0</v>
      </c>
      <c r="N662" s="59">
        <f t="shared" si="170"/>
        <v>0</v>
      </c>
      <c r="O662" s="60">
        <v>0</v>
      </c>
      <c r="P662" s="61">
        <f>O662</f>
        <v>0</v>
      </c>
      <c r="Q662" s="58" t="e">
        <f>TRUNC(#REF!*P662,0)</f>
        <v>#REF!</v>
      </c>
      <c r="R662" s="143"/>
    </row>
    <row r="663" spans="3:18" s="86" customFormat="1" ht="20.100000000000001" hidden="1" customHeight="1">
      <c r="C663" s="19" t="s">
        <v>697</v>
      </c>
      <c r="D663" s="29" t="s">
        <v>698</v>
      </c>
      <c r="E663" s="10" t="s">
        <v>3189</v>
      </c>
      <c r="F663" s="60">
        <v>3701</v>
      </c>
      <c r="G663" s="58">
        <v>16084</v>
      </c>
      <c r="H663" s="58">
        <f t="shared" si="166"/>
        <v>59526884</v>
      </c>
      <c r="I663" s="58">
        <v>43358</v>
      </c>
      <c r="J663" s="58">
        <f t="shared" si="167"/>
        <v>160467958</v>
      </c>
      <c r="K663" s="58">
        <v>12820</v>
      </c>
      <c r="L663" s="58">
        <f t="shared" si="169"/>
        <v>47446820</v>
      </c>
      <c r="M663" s="58">
        <f t="shared" si="171"/>
        <v>72262</v>
      </c>
      <c r="N663" s="59">
        <f t="shared" si="170"/>
        <v>267441662</v>
      </c>
      <c r="O663" s="60">
        <v>4023</v>
      </c>
      <c r="P663" s="61">
        <f>O663</f>
        <v>4023</v>
      </c>
      <c r="Q663" s="58" t="e">
        <f>TRUNC(#REF!*P663,0)</f>
        <v>#REF!</v>
      </c>
      <c r="R663" s="143"/>
    </row>
    <row r="664" spans="3:18" s="86" customFormat="1" ht="20.100000000000001" hidden="1" customHeight="1">
      <c r="C664" s="19" t="s">
        <v>699</v>
      </c>
      <c r="D664" s="29" t="s">
        <v>0</v>
      </c>
      <c r="E664" s="10" t="s">
        <v>22</v>
      </c>
      <c r="F664" s="60">
        <v>0</v>
      </c>
      <c r="G664" s="58">
        <v>0</v>
      </c>
      <c r="H664" s="58">
        <f t="shared" si="166"/>
        <v>0</v>
      </c>
      <c r="I664" s="58">
        <v>0</v>
      </c>
      <c r="J664" s="58">
        <f t="shared" si="167"/>
        <v>0</v>
      </c>
      <c r="K664" s="58">
        <v>0</v>
      </c>
      <c r="L664" s="58">
        <f t="shared" si="169"/>
        <v>0</v>
      </c>
      <c r="M664" s="58">
        <f t="shared" si="171"/>
        <v>0</v>
      </c>
      <c r="N664" s="59">
        <f t="shared" si="170"/>
        <v>0</v>
      </c>
      <c r="O664" s="60">
        <v>0</v>
      </c>
      <c r="P664" s="61">
        <f>O664</f>
        <v>0</v>
      </c>
      <c r="Q664" s="58" t="e">
        <f>TRUNC(#REF!*P664,0)</f>
        <v>#REF!</v>
      </c>
      <c r="R664" s="143"/>
    </row>
    <row r="665" spans="3:18" s="86" customFormat="1" ht="20.100000000000001" hidden="1" customHeight="1">
      <c r="C665" s="19" t="s">
        <v>700</v>
      </c>
      <c r="D665" s="29" t="s">
        <v>0</v>
      </c>
      <c r="E665" s="10" t="s">
        <v>3189</v>
      </c>
      <c r="F665" s="60">
        <v>51</v>
      </c>
      <c r="G665" s="58">
        <v>64000</v>
      </c>
      <c r="H665" s="58">
        <f t="shared" si="166"/>
        <v>3264000</v>
      </c>
      <c r="I665" s="58">
        <v>0</v>
      </c>
      <c r="J665" s="58">
        <f t="shared" si="167"/>
        <v>0</v>
      </c>
      <c r="K665" s="58">
        <v>0</v>
      </c>
      <c r="L665" s="58">
        <f t="shared" si="169"/>
        <v>0</v>
      </c>
      <c r="M665" s="58">
        <f t="shared" si="171"/>
        <v>64000</v>
      </c>
      <c r="N665" s="59">
        <f t="shared" si="170"/>
        <v>3264000</v>
      </c>
      <c r="O665" s="60">
        <v>70</v>
      </c>
      <c r="P665" s="61">
        <f>O665</f>
        <v>70</v>
      </c>
      <c r="Q665" s="58" t="e">
        <f>TRUNC(#REF!*P665,0)</f>
        <v>#REF!</v>
      </c>
      <c r="R665" s="143"/>
    </row>
    <row r="666" spans="3:18" s="86" customFormat="1" ht="20.100000000000001" hidden="1" customHeight="1">
      <c r="C666" s="19" t="s">
        <v>701</v>
      </c>
      <c r="D666" s="29" t="s">
        <v>0</v>
      </c>
      <c r="E666" s="10" t="s">
        <v>3189</v>
      </c>
      <c r="F666" s="60">
        <v>3650</v>
      </c>
      <c r="G666" s="58">
        <v>62336</v>
      </c>
      <c r="H666" s="58">
        <f t="shared" si="166"/>
        <v>227526400</v>
      </c>
      <c r="I666" s="58">
        <v>0</v>
      </c>
      <c r="J666" s="58">
        <f t="shared" si="167"/>
        <v>0</v>
      </c>
      <c r="K666" s="58">
        <v>0</v>
      </c>
      <c r="L666" s="58">
        <f t="shared" si="169"/>
        <v>0</v>
      </c>
      <c r="M666" s="58">
        <f t="shared" si="171"/>
        <v>62336</v>
      </c>
      <c r="N666" s="59">
        <f t="shared" si="170"/>
        <v>227526400</v>
      </c>
      <c r="O666" s="60">
        <v>3963</v>
      </c>
      <c r="P666" s="61">
        <f>O666</f>
        <v>3963</v>
      </c>
      <c r="Q666" s="58" t="e">
        <f>TRUNC(#REF!*P666,0)</f>
        <v>#REF!</v>
      </c>
      <c r="R666" s="143"/>
    </row>
    <row r="667" spans="3:18" s="86" customFormat="1" ht="20.100000000000001" hidden="1" customHeight="1">
      <c r="C667" s="19" t="s">
        <v>2264</v>
      </c>
      <c r="D667" s="29" t="s">
        <v>1093</v>
      </c>
      <c r="E667" s="10" t="s">
        <v>3189</v>
      </c>
      <c r="F667" s="60">
        <v>4783</v>
      </c>
      <c r="G667" s="58">
        <v>5666</v>
      </c>
      <c r="H667" s="58">
        <f t="shared" si="166"/>
        <v>27100478</v>
      </c>
      <c r="I667" s="58">
        <v>0</v>
      </c>
      <c r="J667" s="58">
        <f t="shared" si="167"/>
        <v>0</v>
      </c>
      <c r="K667" s="58">
        <v>0</v>
      </c>
      <c r="L667" s="58">
        <f t="shared" si="169"/>
        <v>0</v>
      </c>
      <c r="M667" s="58">
        <f t="shared" si="171"/>
        <v>5666</v>
      </c>
      <c r="N667" s="59">
        <f t="shared" si="170"/>
        <v>27100478</v>
      </c>
      <c r="O667" s="60">
        <v>4783</v>
      </c>
      <c r="P667" s="61">
        <f>O667</f>
        <v>4783</v>
      </c>
      <c r="Q667" s="58" t="e">
        <f>TRUNC(#REF!*P667,0)</f>
        <v>#REF!</v>
      </c>
      <c r="R667" s="143"/>
    </row>
    <row r="668" spans="3:18" s="86" customFormat="1" ht="20.100000000000001" hidden="1" customHeight="1">
      <c r="C668" s="19" t="s">
        <v>702</v>
      </c>
      <c r="D668" s="29" t="s">
        <v>703</v>
      </c>
      <c r="E668" s="10" t="s">
        <v>3189</v>
      </c>
      <c r="F668" s="60">
        <v>6194</v>
      </c>
      <c r="G668" s="58">
        <v>7000</v>
      </c>
      <c r="H668" s="58">
        <f t="shared" si="166"/>
        <v>43358000</v>
      </c>
      <c r="I668" s="58">
        <v>0</v>
      </c>
      <c r="J668" s="58">
        <f t="shared" si="167"/>
        <v>0</v>
      </c>
      <c r="K668" s="58">
        <v>0</v>
      </c>
      <c r="L668" s="58">
        <f t="shared" si="169"/>
        <v>0</v>
      </c>
      <c r="M668" s="58">
        <f t="shared" si="171"/>
        <v>7000</v>
      </c>
      <c r="N668" s="59">
        <f t="shared" si="170"/>
        <v>43358000</v>
      </c>
      <c r="O668" s="60">
        <v>7265</v>
      </c>
      <c r="P668" s="61">
        <f>O668</f>
        <v>7265</v>
      </c>
      <c r="Q668" s="58" t="e">
        <f>TRUNC(#REF!*P668,0)</f>
        <v>#REF!</v>
      </c>
      <c r="R668" s="143"/>
    </row>
    <row r="669" spans="3:18" s="86" customFormat="1" ht="20.100000000000001" hidden="1" customHeight="1">
      <c r="C669" s="19" t="s">
        <v>704</v>
      </c>
      <c r="D669" s="29" t="s">
        <v>705</v>
      </c>
      <c r="E669" s="10" t="s">
        <v>3189</v>
      </c>
      <c r="F669" s="60">
        <v>5981</v>
      </c>
      <c r="G669" s="58">
        <v>8933</v>
      </c>
      <c r="H669" s="58">
        <f t="shared" si="166"/>
        <v>53428273</v>
      </c>
      <c r="I669" s="58">
        <v>0</v>
      </c>
      <c r="J669" s="58">
        <f t="shared" si="167"/>
        <v>0</v>
      </c>
      <c r="K669" s="58">
        <v>0</v>
      </c>
      <c r="L669" s="58">
        <f t="shared" si="169"/>
        <v>0</v>
      </c>
      <c r="M669" s="58">
        <f t="shared" si="171"/>
        <v>8933</v>
      </c>
      <c r="N669" s="59">
        <f t="shared" si="170"/>
        <v>53428273</v>
      </c>
      <c r="O669" s="60">
        <v>7231</v>
      </c>
      <c r="P669" s="61">
        <f>O669</f>
        <v>7231</v>
      </c>
      <c r="Q669" s="58" t="e">
        <f>TRUNC(#REF!*P669,0)</f>
        <v>#REF!</v>
      </c>
      <c r="R669" s="143"/>
    </row>
    <row r="670" spans="3:18" s="86" customFormat="1" ht="20.100000000000001" hidden="1" customHeight="1">
      <c r="C670" s="19" t="s">
        <v>706</v>
      </c>
      <c r="D670" s="29" t="s">
        <v>707</v>
      </c>
      <c r="E670" s="10" t="s">
        <v>3189</v>
      </c>
      <c r="F670" s="60">
        <v>3653</v>
      </c>
      <c r="G670" s="58">
        <v>10933</v>
      </c>
      <c r="H670" s="58">
        <f t="shared" si="166"/>
        <v>39938249</v>
      </c>
      <c r="I670" s="58">
        <v>0</v>
      </c>
      <c r="J670" s="58">
        <f t="shared" si="167"/>
        <v>0</v>
      </c>
      <c r="K670" s="58">
        <v>0</v>
      </c>
      <c r="L670" s="58">
        <f t="shared" si="169"/>
        <v>0</v>
      </c>
      <c r="M670" s="58">
        <f t="shared" si="171"/>
        <v>10933</v>
      </c>
      <c r="N670" s="59">
        <f t="shared" si="170"/>
        <v>39938249</v>
      </c>
      <c r="O670" s="60">
        <v>3653</v>
      </c>
      <c r="P670" s="61">
        <f>O670</f>
        <v>3653</v>
      </c>
      <c r="Q670" s="58" t="e">
        <f>TRUNC(#REF!*P670,0)</f>
        <v>#REF!</v>
      </c>
      <c r="R670" s="143"/>
    </row>
    <row r="671" spans="3:18" s="86" customFormat="1" ht="20.100000000000001" hidden="1" customHeight="1">
      <c r="C671" s="19" t="s">
        <v>2265</v>
      </c>
      <c r="D671" s="29" t="s">
        <v>931</v>
      </c>
      <c r="E671" s="10" t="s">
        <v>3189</v>
      </c>
      <c r="F671" s="60">
        <v>616</v>
      </c>
      <c r="G671" s="58">
        <v>12533</v>
      </c>
      <c r="H671" s="58">
        <f t="shared" si="166"/>
        <v>7720328</v>
      </c>
      <c r="I671" s="58">
        <v>0</v>
      </c>
      <c r="J671" s="58">
        <f t="shared" si="167"/>
        <v>0</v>
      </c>
      <c r="K671" s="58">
        <v>0</v>
      </c>
      <c r="L671" s="58">
        <f t="shared" si="169"/>
        <v>0</v>
      </c>
      <c r="M671" s="58">
        <f t="shared" si="171"/>
        <v>12533</v>
      </c>
      <c r="N671" s="59">
        <f t="shared" si="170"/>
        <v>7720328</v>
      </c>
      <c r="O671" s="60">
        <v>616</v>
      </c>
      <c r="P671" s="61">
        <f>O671</f>
        <v>616</v>
      </c>
      <c r="Q671" s="58" t="e">
        <f>TRUNC(#REF!*P671,0)</f>
        <v>#REF!</v>
      </c>
      <c r="R671" s="143"/>
    </row>
    <row r="672" spans="3:18" s="86" customFormat="1" ht="20.100000000000001" hidden="1" customHeight="1">
      <c r="C672" s="19" t="s">
        <v>708</v>
      </c>
      <c r="D672" s="29" t="s">
        <v>0</v>
      </c>
      <c r="E672" s="10" t="s">
        <v>3189</v>
      </c>
      <c r="F672" s="60">
        <v>289</v>
      </c>
      <c r="G672" s="58">
        <v>576</v>
      </c>
      <c r="H672" s="58">
        <f t="shared" si="166"/>
        <v>166464</v>
      </c>
      <c r="I672" s="58">
        <v>0</v>
      </c>
      <c r="J672" s="58">
        <f t="shared" si="167"/>
        <v>0</v>
      </c>
      <c r="K672" s="58">
        <v>0</v>
      </c>
      <c r="L672" s="58">
        <f t="shared" si="169"/>
        <v>0</v>
      </c>
      <c r="M672" s="58">
        <f t="shared" si="171"/>
        <v>576</v>
      </c>
      <c r="N672" s="59">
        <f t="shared" si="170"/>
        <v>166464</v>
      </c>
      <c r="O672" s="60">
        <v>367</v>
      </c>
      <c r="P672" s="61">
        <f>O672</f>
        <v>367</v>
      </c>
      <c r="Q672" s="58" t="e">
        <f>TRUNC(#REF!*P672,0)</f>
        <v>#REF!</v>
      </c>
      <c r="R672" s="143"/>
    </row>
    <row r="673" spans="3:18" s="86" customFormat="1" ht="20.100000000000001" hidden="1" customHeight="1">
      <c r="C673" s="19" t="s">
        <v>709</v>
      </c>
      <c r="D673" s="29" t="s">
        <v>118</v>
      </c>
      <c r="E673" s="10" t="s">
        <v>3207</v>
      </c>
      <c r="F673" s="60">
        <v>409</v>
      </c>
      <c r="G673" s="58">
        <v>3208</v>
      </c>
      <c r="H673" s="58">
        <f t="shared" si="166"/>
        <v>1312072</v>
      </c>
      <c r="I673" s="58">
        <v>0</v>
      </c>
      <c r="J673" s="58">
        <f t="shared" si="167"/>
        <v>0</v>
      </c>
      <c r="K673" s="58">
        <v>0</v>
      </c>
      <c r="L673" s="58">
        <f t="shared" si="169"/>
        <v>0</v>
      </c>
      <c r="M673" s="58">
        <f t="shared" si="171"/>
        <v>3208</v>
      </c>
      <c r="N673" s="59">
        <f t="shared" si="170"/>
        <v>1312072</v>
      </c>
      <c r="O673" s="60">
        <v>520</v>
      </c>
      <c r="P673" s="61">
        <f>O673</f>
        <v>520</v>
      </c>
      <c r="Q673" s="58" t="e">
        <f>TRUNC(#REF!*P673,0)</f>
        <v>#REF!</v>
      </c>
      <c r="R673" s="143"/>
    </row>
    <row r="674" spans="3:18" s="86" customFormat="1" ht="20.100000000000001" hidden="1" customHeight="1">
      <c r="C674" s="19" t="s">
        <v>710</v>
      </c>
      <c r="D674" s="29" t="s">
        <v>0</v>
      </c>
      <c r="E674" s="10" t="s">
        <v>22</v>
      </c>
      <c r="F674" s="60">
        <v>0</v>
      </c>
      <c r="G674" s="58">
        <v>0</v>
      </c>
      <c r="H674" s="58">
        <f t="shared" si="166"/>
        <v>0</v>
      </c>
      <c r="I674" s="58">
        <v>0</v>
      </c>
      <c r="J674" s="58">
        <f t="shared" si="167"/>
        <v>0</v>
      </c>
      <c r="K674" s="58">
        <v>0</v>
      </c>
      <c r="L674" s="58">
        <f t="shared" si="169"/>
        <v>0</v>
      </c>
      <c r="M674" s="58">
        <f t="shared" si="171"/>
        <v>0</v>
      </c>
      <c r="N674" s="59">
        <f t="shared" si="170"/>
        <v>0</v>
      </c>
      <c r="O674" s="60">
        <v>0</v>
      </c>
      <c r="P674" s="61">
        <f>O674</f>
        <v>0</v>
      </c>
      <c r="Q674" s="58" t="e">
        <f>TRUNC(#REF!*P674,0)</f>
        <v>#REF!</v>
      </c>
      <c r="R674" s="143"/>
    </row>
    <row r="675" spans="3:18" s="86" customFormat="1" ht="20.100000000000001" hidden="1" customHeight="1">
      <c r="C675" s="19" t="s">
        <v>711</v>
      </c>
      <c r="D675" s="29" t="s">
        <v>712</v>
      </c>
      <c r="E675" s="10" t="s">
        <v>3189</v>
      </c>
      <c r="F675" s="60">
        <v>51</v>
      </c>
      <c r="G675" s="58">
        <v>0</v>
      </c>
      <c r="H675" s="58">
        <f t="shared" si="166"/>
        <v>0</v>
      </c>
      <c r="I675" s="58">
        <v>0</v>
      </c>
      <c r="J675" s="58">
        <f t="shared" si="167"/>
        <v>0</v>
      </c>
      <c r="K675" s="58">
        <v>12972</v>
      </c>
      <c r="L675" s="58">
        <f t="shared" si="169"/>
        <v>661572</v>
      </c>
      <c r="M675" s="58">
        <f t="shared" si="171"/>
        <v>12972</v>
      </c>
      <c r="N675" s="59">
        <f t="shared" si="170"/>
        <v>661572</v>
      </c>
      <c r="O675" s="60">
        <v>70</v>
      </c>
      <c r="P675" s="61">
        <f>O675</f>
        <v>70</v>
      </c>
      <c r="Q675" s="58" t="e">
        <f>TRUNC(#REF!*P675,0)</f>
        <v>#REF!</v>
      </c>
      <c r="R675" s="143"/>
    </row>
    <row r="676" spans="3:18" s="86" customFormat="1" ht="20.100000000000001" hidden="1" customHeight="1">
      <c r="C676" s="19" t="s">
        <v>713</v>
      </c>
      <c r="D676" s="29" t="s">
        <v>714</v>
      </c>
      <c r="E676" s="10" t="s">
        <v>3189</v>
      </c>
      <c r="F676" s="60">
        <v>3650</v>
      </c>
      <c r="G676" s="58">
        <v>0</v>
      </c>
      <c r="H676" s="58">
        <f t="shared" si="166"/>
        <v>0</v>
      </c>
      <c r="I676" s="58">
        <v>0</v>
      </c>
      <c r="J676" s="58">
        <f t="shared" si="167"/>
        <v>0</v>
      </c>
      <c r="K676" s="58">
        <v>10512</v>
      </c>
      <c r="L676" s="58">
        <f t="shared" si="169"/>
        <v>38368800</v>
      </c>
      <c r="M676" s="58">
        <f t="shared" si="171"/>
        <v>10512</v>
      </c>
      <c r="N676" s="59">
        <f t="shared" si="170"/>
        <v>38368800</v>
      </c>
      <c r="O676" s="60">
        <v>3963</v>
      </c>
      <c r="P676" s="61">
        <f>O676</f>
        <v>3963</v>
      </c>
      <c r="Q676" s="58" t="e">
        <f>TRUNC(#REF!*P676,0)</f>
        <v>#REF!</v>
      </c>
      <c r="R676" s="143"/>
    </row>
    <row r="677" spans="3:18" s="86" customFormat="1" ht="20.100000000000001" hidden="1" customHeight="1">
      <c r="C677" s="19" t="s">
        <v>716</v>
      </c>
      <c r="D677" s="29" t="s">
        <v>0</v>
      </c>
      <c r="E677" s="10" t="s">
        <v>22</v>
      </c>
      <c r="F677" s="60">
        <v>0</v>
      </c>
      <c r="G677" s="58">
        <v>0</v>
      </c>
      <c r="H677" s="58">
        <f t="shared" si="166"/>
        <v>0</v>
      </c>
      <c r="I677" s="58">
        <v>0</v>
      </c>
      <c r="J677" s="58">
        <f t="shared" si="167"/>
        <v>0</v>
      </c>
      <c r="K677" s="58">
        <v>0</v>
      </c>
      <c r="L677" s="58">
        <f t="shared" si="169"/>
        <v>0</v>
      </c>
      <c r="M677" s="58">
        <f t="shared" si="171"/>
        <v>0</v>
      </c>
      <c r="N677" s="59">
        <f t="shared" si="170"/>
        <v>0</v>
      </c>
      <c r="O677" s="60">
        <v>0</v>
      </c>
      <c r="P677" s="61">
        <f>O677</f>
        <v>0</v>
      </c>
      <c r="Q677" s="58" t="e">
        <f>TRUNC(#REF!*P677,0)</f>
        <v>#REF!</v>
      </c>
      <c r="R677" s="143"/>
    </row>
    <row r="678" spans="3:18" s="86" customFormat="1" ht="20.100000000000001" hidden="1" customHeight="1">
      <c r="C678" s="19" t="s">
        <v>717</v>
      </c>
      <c r="D678" s="29" t="s">
        <v>718</v>
      </c>
      <c r="E678" s="10" t="s">
        <v>3193</v>
      </c>
      <c r="F678" s="60">
        <v>192</v>
      </c>
      <c r="G678" s="58">
        <v>95</v>
      </c>
      <c r="H678" s="58">
        <f t="shared" si="166"/>
        <v>18240</v>
      </c>
      <c r="I678" s="58">
        <v>1128</v>
      </c>
      <c r="J678" s="58">
        <f t="shared" si="167"/>
        <v>216576</v>
      </c>
      <c r="K678" s="58">
        <v>160</v>
      </c>
      <c r="L678" s="58">
        <f t="shared" si="169"/>
        <v>30720</v>
      </c>
      <c r="M678" s="58">
        <f t="shared" si="171"/>
        <v>1383</v>
      </c>
      <c r="N678" s="59">
        <f t="shared" si="170"/>
        <v>265536</v>
      </c>
      <c r="O678" s="60">
        <v>192</v>
      </c>
      <c r="P678" s="61">
        <f>O678</f>
        <v>192</v>
      </c>
      <c r="Q678" s="58" t="e">
        <f>TRUNC(#REF!*P678,0)</f>
        <v>#REF!</v>
      </c>
      <c r="R678" s="143"/>
    </row>
    <row r="679" spans="3:18" s="86" customFormat="1" ht="20.100000000000001" hidden="1" customHeight="1">
      <c r="C679" s="19" t="s">
        <v>719</v>
      </c>
      <c r="D679" s="29" t="s">
        <v>64</v>
      </c>
      <c r="E679" s="10" t="s">
        <v>3191</v>
      </c>
      <c r="F679" s="87">
        <v>2684.431</v>
      </c>
      <c r="G679" s="58">
        <v>906</v>
      </c>
      <c r="H679" s="58">
        <f t="shared" si="166"/>
        <v>2432094</v>
      </c>
      <c r="I679" s="58">
        <v>7386</v>
      </c>
      <c r="J679" s="58">
        <f t="shared" si="167"/>
        <v>19827207</v>
      </c>
      <c r="K679" s="58">
        <v>1892</v>
      </c>
      <c r="L679" s="58">
        <f>TRUNC(F679*K679,0)-1</f>
        <v>5078942</v>
      </c>
      <c r="M679" s="58">
        <f t="shared" si="171"/>
        <v>10184</v>
      </c>
      <c r="N679" s="59">
        <f>H679+J679+L679</f>
        <v>27338243</v>
      </c>
      <c r="O679" s="87">
        <v>2642.1240000000003</v>
      </c>
      <c r="P679" s="61">
        <f>O679</f>
        <v>2642.1240000000003</v>
      </c>
      <c r="Q679" s="55" t="e">
        <f>TRUNC(#REF!*P679,0)-1</f>
        <v>#REF!</v>
      </c>
      <c r="R679" s="142"/>
    </row>
    <row r="680" spans="3:18" s="86" customFormat="1" ht="20.100000000000001" hidden="1" customHeight="1">
      <c r="C680" s="19" t="s">
        <v>720</v>
      </c>
      <c r="D680" s="29" t="s">
        <v>0</v>
      </c>
      <c r="E680" s="10" t="s">
        <v>22</v>
      </c>
      <c r="F680" s="60">
        <v>0</v>
      </c>
      <c r="G680" s="58">
        <v>0</v>
      </c>
      <c r="H680" s="58">
        <f t="shared" si="166"/>
        <v>0</v>
      </c>
      <c r="I680" s="58">
        <v>0</v>
      </c>
      <c r="J680" s="58">
        <f t="shared" si="167"/>
        <v>0</v>
      </c>
      <c r="K680" s="58">
        <v>0</v>
      </c>
      <c r="L680" s="58">
        <f t="shared" si="169"/>
        <v>0</v>
      </c>
      <c r="M680" s="58">
        <f t="shared" si="171"/>
        <v>0</v>
      </c>
      <c r="N680" s="59">
        <f t="shared" si="170"/>
        <v>0</v>
      </c>
      <c r="O680" s="60">
        <v>0</v>
      </c>
      <c r="P680" s="61">
        <f>O680</f>
        <v>0</v>
      </c>
      <c r="Q680" s="58" t="e">
        <f>TRUNC(#REF!*P680,0)</f>
        <v>#REF!</v>
      </c>
      <c r="R680" s="143"/>
    </row>
    <row r="681" spans="3:18" s="86" customFormat="1" ht="20.100000000000001" hidden="1" customHeight="1">
      <c r="C681" s="19" t="s">
        <v>721</v>
      </c>
      <c r="D681" s="29" t="s">
        <v>718</v>
      </c>
      <c r="E681" s="10" t="s">
        <v>3193</v>
      </c>
      <c r="F681" s="60">
        <v>192</v>
      </c>
      <c r="G681" s="58">
        <v>2480</v>
      </c>
      <c r="H681" s="58">
        <f t="shared" ref="H681:H728" si="172">TRUNC(F681*G681,0)</f>
        <v>476160</v>
      </c>
      <c r="I681" s="58">
        <v>0</v>
      </c>
      <c r="J681" s="58">
        <f t="shared" ref="J681:J728" si="173">TRUNC(F681*I681,0)</f>
        <v>0</v>
      </c>
      <c r="K681" s="58">
        <v>0</v>
      </c>
      <c r="L681" s="58">
        <f t="shared" si="169"/>
        <v>0</v>
      </c>
      <c r="M681" s="58">
        <f t="shared" si="171"/>
        <v>2480</v>
      </c>
      <c r="N681" s="59">
        <f t="shared" si="170"/>
        <v>476160</v>
      </c>
      <c r="O681" s="60">
        <v>192</v>
      </c>
      <c r="P681" s="61">
        <f>O681</f>
        <v>192</v>
      </c>
      <c r="Q681" s="58" t="e">
        <f>TRUNC(#REF!*P681,0)</f>
        <v>#REF!</v>
      </c>
      <c r="R681" s="143"/>
    </row>
    <row r="682" spans="3:18" s="86" customFormat="1" ht="20.100000000000001" hidden="1" customHeight="1">
      <c r="C682" s="19" t="s">
        <v>722</v>
      </c>
      <c r="D682" s="29" t="s">
        <v>723</v>
      </c>
      <c r="E682" s="10" t="s">
        <v>22</v>
      </c>
      <c r="F682" s="60">
        <v>0</v>
      </c>
      <c r="G682" s="58">
        <v>0</v>
      </c>
      <c r="H682" s="58">
        <f t="shared" si="172"/>
        <v>0</v>
      </c>
      <c r="I682" s="58">
        <v>0</v>
      </c>
      <c r="J682" s="58">
        <f t="shared" si="173"/>
        <v>0</v>
      </c>
      <c r="K682" s="58">
        <v>0</v>
      </c>
      <c r="L682" s="58">
        <f t="shared" si="169"/>
        <v>0</v>
      </c>
      <c r="M682" s="58">
        <f t="shared" si="171"/>
        <v>0</v>
      </c>
      <c r="N682" s="59">
        <f t="shared" si="170"/>
        <v>0</v>
      </c>
      <c r="O682" s="60">
        <v>0</v>
      </c>
      <c r="P682" s="61">
        <f>O682</f>
        <v>0</v>
      </c>
      <c r="Q682" s="58" t="e">
        <f>TRUNC(#REF!*P682,0)</f>
        <v>#REF!</v>
      </c>
      <c r="R682" s="143"/>
    </row>
    <row r="683" spans="3:18" s="86" customFormat="1" ht="20.100000000000001" hidden="1" customHeight="1">
      <c r="C683" s="19" t="s">
        <v>724</v>
      </c>
      <c r="D683" s="29" t="s">
        <v>725</v>
      </c>
      <c r="E683" s="10" t="s">
        <v>3191</v>
      </c>
      <c r="F683" s="87">
        <v>49.462999999999994</v>
      </c>
      <c r="G683" s="58">
        <v>560000</v>
      </c>
      <c r="H683" s="58">
        <f t="shared" si="172"/>
        <v>27699280</v>
      </c>
      <c r="I683" s="58">
        <v>0</v>
      </c>
      <c r="J683" s="58">
        <f t="shared" si="173"/>
        <v>0</v>
      </c>
      <c r="K683" s="58">
        <v>0</v>
      </c>
      <c r="L683" s="58">
        <f t="shared" si="169"/>
        <v>0</v>
      </c>
      <c r="M683" s="58">
        <f t="shared" si="171"/>
        <v>560000</v>
      </c>
      <c r="N683" s="59">
        <f t="shared" si="170"/>
        <v>27699280</v>
      </c>
      <c r="O683" s="87">
        <v>17.12299999999999</v>
      </c>
      <c r="P683" s="61">
        <f>O683</f>
        <v>17.12299999999999</v>
      </c>
      <c r="Q683" s="58" t="e">
        <f>TRUNC(#REF!*P683,0)</f>
        <v>#REF!</v>
      </c>
      <c r="R683" s="143"/>
    </row>
    <row r="684" spans="3:18" s="86" customFormat="1" ht="20.100000000000001" hidden="1" customHeight="1">
      <c r="C684" s="19" t="s">
        <v>724</v>
      </c>
      <c r="D684" s="29" t="s">
        <v>726</v>
      </c>
      <c r="E684" s="10" t="s">
        <v>3191</v>
      </c>
      <c r="F684" s="87">
        <v>202.601</v>
      </c>
      <c r="G684" s="58">
        <v>556000</v>
      </c>
      <c r="H684" s="58">
        <f t="shared" si="172"/>
        <v>112646156</v>
      </c>
      <c r="I684" s="58">
        <v>0</v>
      </c>
      <c r="J684" s="58">
        <f t="shared" si="173"/>
        <v>0</v>
      </c>
      <c r="K684" s="58">
        <v>0</v>
      </c>
      <c r="L684" s="58">
        <f t="shared" si="169"/>
        <v>0</v>
      </c>
      <c r="M684" s="58">
        <f t="shared" si="171"/>
        <v>556000</v>
      </c>
      <c r="N684" s="59">
        <f t="shared" si="170"/>
        <v>112646156</v>
      </c>
      <c r="O684" s="87">
        <v>29.454999999999984</v>
      </c>
      <c r="P684" s="61">
        <f>O684</f>
        <v>29.454999999999984</v>
      </c>
      <c r="Q684" s="58" t="e">
        <f>TRUNC(#REF!*P684,0)</f>
        <v>#REF!</v>
      </c>
      <c r="R684" s="143"/>
    </row>
    <row r="685" spans="3:18" s="86" customFormat="1" ht="20.100000000000001" hidden="1" customHeight="1">
      <c r="C685" s="19" t="s">
        <v>727</v>
      </c>
      <c r="D685" s="29" t="s">
        <v>725</v>
      </c>
      <c r="E685" s="10" t="s">
        <v>3191</v>
      </c>
      <c r="F685" s="87">
        <v>187.55200000000002</v>
      </c>
      <c r="G685" s="58">
        <v>584000</v>
      </c>
      <c r="H685" s="58">
        <f t="shared" si="172"/>
        <v>109530368</v>
      </c>
      <c r="I685" s="58">
        <v>0</v>
      </c>
      <c r="J685" s="58">
        <f t="shared" si="173"/>
        <v>0</v>
      </c>
      <c r="K685" s="58">
        <v>0</v>
      </c>
      <c r="L685" s="58">
        <f t="shared" si="169"/>
        <v>0</v>
      </c>
      <c r="M685" s="58">
        <f t="shared" si="171"/>
        <v>584000</v>
      </c>
      <c r="N685" s="59">
        <f t="shared" si="170"/>
        <v>109530368</v>
      </c>
      <c r="O685" s="87">
        <v>215.75800000000001</v>
      </c>
      <c r="P685" s="61">
        <f>O685</f>
        <v>215.75800000000001</v>
      </c>
      <c r="Q685" s="58" t="e">
        <f>TRUNC(#REF!*P685,0)</f>
        <v>#REF!</v>
      </c>
      <c r="R685" s="143"/>
    </row>
    <row r="686" spans="3:18" s="86" customFormat="1" ht="20.100000000000001" hidden="1" customHeight="1">
      <c r="C686" s="19" t="s">
        <v>727</v>
      </c>
      <c r="D686" s="29" t="s">
        <v>726</v>
      </c>
      <c r="E686" s="10" t="s">
        <v>3191</v>
      </c>
      <c r="F686" s="87">
        <v>1811.0450000000001</v>
      </c>
      <c r="G686" s="58">
        <v>580000</v>
      </c>
      <c r="H686" s="58">
        <f t="shared" si="172"/>
        <v>1050406100</v>
      </c>
      <c r="I686" s="58">
        <v>0</v>
      </c>
      <c r="J686" s="58">
        <f t="shared" si="173"/>
        <v>0</v>
      </c>
      <c r="K686" s="58">
        <v>0</v>
      </c>
      <c r="L686" s="58">
        <f t="shared" si="169"/>
        <v>0</v>
      </c>
      <c r="M686" s="58">
        <f t="shared" si="171"/>
        <v>580000</v>
      </c>
      <c r="N686" s="59">
        <f t="shared" si="170"/>
        <v>1050406100</v>
      </c>
      <c r="O686" s="87">
        <v>1941.9650000000001</v>
      </c>
      <c r="P686" s="61">
        <f>O686</f>
        <v>1941.9650000000001</v>
      </c>
      <c r="Q686" s="58" t="e">
        <f>TRUNC(#REF!*P686,0)</f>
        <v>#REF!</v>
      </c>
      <c r="R686" s="143"/>
    </row>
    <row r="687" spans="3:18" s="86" customFormat="1" ht="20.100000000000001" hidden="1" customHeight="1">
      <c r="C687" s="19" t="s">
        <v>728</v>
      </c>
      <c r="D687" s="29" t="s">
        <v>729</v>
      </c>
      <c r="E687" s="10" t="s">
        <v>3191</v>
      </c>
      <c r="F687" s="87">
        <v>44.589999999999996</v>
      </c>
      <c r="G687" s="58">
        <v>564000</v>
      </c>
      <c r="H687" s="58">
        <f t="shared" si="172"/>
        <v>25148760</v>
      </c>
      <c r="I687" s="58">
        <v>0</v>
      </c>
      <c r="J687" s="58">
        <f t="shared" si="173"/>
        <v>0</v>
      </c>
      <c r="K687" s="58">
        <v>0</v>
      </c>
      <c r="L687" s="58">
        <f t="shared" si="169"/>
        <v>0</v>
      </c>
      <c r="M687" s="58">
        <f t="shared" si="171"/>
        <v>564000</v>
      </c>
      <c r="N687" s="59">
        <f t="shared" si="170"/>
        <v>25148760</v>
      </c>
      <c r="O687" s="87">
        <v>43.984999999999999</v>
      </c>
      <c r="P687" s="61">
        <f>O687</f>
        <v>43.984999999999999</v>
      </c>
      <c r="Q687" s="58" t="e">
        <f>TRUNC(#REF!*P687,0)</f>
        <v>#REF!</v>
      </c>
      <c r="R687" s="143"/>
    </row>
    <row r="688" spans="3:18" s="86" customFormat="1" ht="20.100000000000001" hidden="1" customHeight="1">
      <c r="C688" s="19" t="s">
        <v>728</v>
      </c>
      <c r="D688" s="29" t="s">
        <v>730</v>
      </c>
      <c r="E688" s="10" t="s">
        <v>3191</v>
      </c>
      <c r="F688" s="87">
        <v>310.81600000000003</v>
      </c>
      <c r="G688" s="58">
        <v>556000</v>
      </c>
      <c r="H688" s="58">
        <f t="shared" si="172"/>
        <v>172813696</v>
      </c>
      <c r="I688" s="58">
        <v>0</v>
      </c>
      <c r="J688" s="58">
        <f t="shared" si="173"/>
        <v>0</v>
      </c>
      <c r="K688" s="58">
        <v>0</v>
      </c>
      <c r="L688" s="58">
        <f t="shared" si="169"/>
        <v>0</v>
      </c>
      <c r="M688" s="58">
        <f t="shared" si="171"/>
        <v>556000</v>
      </c>
      <c r="N688" s="59">
        <f t="shared" si="170"/>
        <v>172813696</v>
      </c>
      <c r="O688" s="87">
        <v>314.48200000000003</v>
      </c>
      <c r="P688" s="61">
        <f>O688</f>
        <v>314.48200000000003</v>
      </c>
      <c r="Q688" s="58" t="e">
        <f>TRUNC(#REF!*P688,0)</f>
        <v>#REF!</v>
      </c>
      <c r="R688" s="143"/>
    </row>
    <row r="689" spans="3:18" s="86" customFormat="1" ht="20.100000000000001" hidden="1" customHeight="1">
      <c r="C689" s="19" t="s">
        <v>728</v>
      </c>
      <c r="D689" s="29" t="s">
        <v>731</v>
      </c>
      <c r="E689" s="10" t="s">
        <v>3191</v>
      </c>
      <c r="F689" s="87">
        <v>47.784999999999997</v>
      </c>
      <c r="G689" s="58">
        <v>552000</v>
      </c>
      <c r="H689" s="58">
        <f t="shared" si="172"/>
        <v>26377320</v>
      </c>
      <c r="I689" s="58">
        <v>0</v>
      </c>
      <c r="J689" s="58">
        <f t="shared" si="173"/>
        <v>0</v>
      </c>
      <c r="K689" s="58">
        <v>0</v>
      </c>
      <c r="L689" s="58">
        <f t="shared" si="169"/>
        <v>0</v>
      </c>
      <c r="M689" s="58">
        <f t="shared" si="171"/>
        <v>552000</v>
      </c>
      <c r="N689" s="59">
        <f t="shared" si="170"/>
        <v>26377320</v>
      </c>
      <c r="O689" s="87">
        <v>48.758999999999993</v>
      </c>
      <c r="P689" s="61">
        <f>O689</f>
        <v>48.758999999999993</v>
      </c>
      <c r="Q689" s="58" t="e">
        <f>TRUNC(#REF!*P689,0)</f>
        <v>#REF!</v>
      </c>
      <c r="R689" s="143"/>
    </row>
    <row r="690" spans="3:18" s="86" customFormat="1" ht="20.100000000000001" hidden="1" customHeight="1">
      <c r="C690" s="19" t="s">
        <v>732</v>
      </c>
      <c r="D690" s="29" t="s">
        <v>723</v>
      </c>
      <c r="E690" s="10" t="s">
        <v>3188</v>
      </c>
      <c r="F690" s="60">
        <v>1162</v>
      </c>
      <c r="G690" s="58">
        <v>16800</v>
      </c>
      <c r="H690" s="58">
        <f t="shared" si="172"/>
        <v>19521600</v>
      </c>
      <c r="I690" s="58">
        <v>0</v>
      </c>
      <c r="J690" s="58">
        <f t="shared" si="173"/>
        <v>0</v>
      </c>
      <c r="K690" s="58">
        <v>0</v>
      </c>
      <c r="L690" s="58">
        <f t="shared" si="169"/>
        <v>0</v>
      </c>
      <c r="M690" s="58">
        <f t="shared" si="171"/>
        <v>16800</v>
      </c>
      <c r="N690" s="59">
        <f t="shared" si="170"/>
        <v>19521600</v>
      </c>
      <c r="O690" s="60">
        <v>1328</v>
      </c>
      <c r="P690" s="61">
        <f>O690</f>
        <v>1328</v>
      </c>
      <c r="Q690" s="58" t="e">
        <f>TRUNC(#REF!*P690,0)</f>
        <v>#REF!</v>
      </c>
      <c r="R690" s="143"/>
    </row>
    <row r="691" spans="3:18" s="86" customFormat="1" ht="20.100000000000001" hidden="1" customHeight="1">
      <c r="C691" s="19" t="s">
        <v>733</v>
      </c>
      <c r="D691" s="29" t="s">
        <v>723</v>
      </c>
      <c r="E691" s="10" t="s">
        <v>22</v>
      </c>
      <c r="F691" s="60">
        <v>0</v>
      </c>
      <c r="G691" s="58">
        <v>0</v>
      </c>
      <c r="H691" s="58">
        <f t="shared" si="172"/>
        <v>0</v>
      </c>
      <c r="I691" s="58">
        <v>0</v>
      </c>
      <c r="J691" s="58">
        <f t="shared" si="173"/>
        <v>0</v>
      </c>
      <c r="K691" s="58">
        <v>0</v>
      </c>
      <c r="L691" s="58">
        <f t="shared" si="169"/>
        <v>0</v>
      </c>
      <c r="M691" s="58">
        <f t="shared" si="171"/>
        <v>0</v>
      </c>
      <c r="N691" s="59">
        <f t="shared" si="170"/>
        <v>0</v>
      </c>
      <c r="O691" s="60">
        <v>0</v>
      </c>
      <c r="P691" s="61">
        <f>O691</f>
        <v>0</v>
      </c>
      <c r="Q691" s="58" t="e">
        <f>TRUNC(#REF!*P691,0)</f>
        <v>#REF!</v>
      </c>
      <c r="R691" s="143"/>
    </row>
    <row r="692" spans="3:18" s="86" customFormat="1" ht="20.100000000000001" hidden="1" customHeight="1">
      <c r="C692" s="19" t="s">
        <v>734</v>
      </c>
      <c r="D692" s="29" t="s">
        <v>0</v>
      </c>
      <c r="E692" s="10" t="s">
        <v>3188</v>
      </c>
      <c r="F692" s="60">
        <v>6327</v>
      </c>
      <c r="G692" s="58">
        <v>67613</v>
      </c>
      <c r="H692" s="58">
        <f t="shared" si="172"/>
        <v>427787451</v>
      </c>
      <c r="I692" s="58">
        <v>0</v>
      </c>
      <c r="J692" s="58">
        <f t="shared" si="173"/>
        <v>0</v>
      </c>
      <c r="K692" s="58">
        <v>0</v>
      </c>
      <c r="L692" s="58">
        <f t="shared" si="169"/>
        <v>0</v>
      </c>
      <c r="M692" s="58">
        <f t="shared" si="171"/>
        <v>67613</v>
      </c>
      <c r="N692" s="59">
        <f t="shared" si="170"/>
        <v>427787451</v>
      </c>
      <c r="O692" s="60">
        <v>6330.14</v>
      </c>
      <c r="P692" s="61">
        <f>O692</f>
        <v>6330.14</v>
      </c>
      <c r="Q692" s="58" t="e">
        <f>TRUNC(#REF!*P692,0)</f>
        <v>#REF!</v>
      </c>
      <c r="R692" s="143"/>
    </row>
    <row r="693" spans="3:18" s="86" customFormat="1" ht="20.100000000000001" hidden="1" customHeight="1">
      <c r="C693" s="19" t="s">
        <v>735</v>
      </c>
      <c r="D693" s="29" t="s">
        <v>0</v>
      </c>
      <c r="E693" s="10" t="s">
        <v>3188</v>
      </c>
      <c r="F693" s="60">
        <v>925</v>
      </c>
      <c r="G693" s="58">
        <v>61275</v>
      </c>
      <c r="H693" s="58">
        <f t="shared" si="172"/>
        <v>56679375</v>
      </c>
      <c r="I693" s="58">
        <v>4490</v>
      </c>
      <c r="J693" s="58">
        <f t="shared" si="173"/>
        <v>4153250</v>
      </c>
      <c r="K693" s="58">
        <v>2713</v>
      </c>
      <c r="L693" s="58">
        <f t="shared" si="169"/>
        <v>2509525</v>
      </c>
      <c r="M693" s="58">
        <f t="shared" si="171"/>
        <v>68478</v>
      </c>
      <c r="N693" s="59">
        <f t="shared" si="170"/>
        <v>63342150</v>
      </c>
      <c r="O693" s="60">
        <v>925</v>
      </c>
      <c r="P693" s="61">
        <f>O693</f>
        <v>925</v>
      </c>
      <c r="Q693" s="58" t="e">
        <f>TRUNC(#REF!*P693,0)</f>
        <v>#REF!</v>
      </c>
      <c r="R693" s="143"/>
    </row>
    <row r="694" spans="3:18" s="86" customFormat="1" ht="20.100000000000001" hidden="1" customHeight="1">
      <c r="C694" s="19" t="s">
        <v>736</v>
      </c>
      <c r="D694" s="29" t="s">
        <v>0</v>
      </c>
      <c r="E694" s="10" t="s">
        <v>3188</v>
      </c>
      <c r="F694" s="60">
        <v>2886</v>
      </c>
      <c r="G694" s="58">
        <v>52211</v>
      </c>
      <c r="H694" s="58">
        <f t="shared" si="172"/>
        <v>150680946</v>
      </c>
      <c r="I694" s="58">
        <v>0</v>
      </c>
      <c r="J694" s="58">
        <f t="shared" si="173"/>
        <v>0</v>
      </c>
      <c r="K694" s="58">
        <v>0</v>
      </c>
      <c r="L694" s="58">
        <f t="shared" si="169"/>
        <v>0</v>
      </c>
      <c r="M694" s="58">
        <f t="shared" si="171"/>
        <v>52211</v>
      </c>
      <c r="N694" s="59">
        <f t="shared" si="170"/>
        <v>150680946</v>
      </c>
      <c r="O694" s="60">
        <v>3047</v>
      </c>
      <c r="P694" s="61">
        <f>O694</f>
        <v>3047</v>
      </c>
      <c r="Q694" s="58" t="e">
        <f>TRUNC(#REF!*P694,0)</f>
        <v>#REF!</v>
      </c>
      <c r="R694" s="143"/>
    </row>
    <row r="695" spans="3:18" s="86" customFormat="1" ht="20.100000000000001" hidden="1" customHeight="1">
      <c r="C695" s="19" t="s">
        <v>737</v>
      </c>
      <c r="D695" s="29" t="s">
        <v>0</v>
      </c>
      <c r="E695" s="10" t="s">
        <v>3188</v>
      </c>
      <c r="F695" s="60">
        <v>2564</v>
      </c>
      <c r="G695" s="58">
        <v>59200</v>
      </c>
      <c r="H695" s="58">
        <f t="shared" si="172"/>
        <v>151788800</v>
      </c>
      <c r="I695" s="58">
        <v>0</v>
      </c>
      <c r="J695" s="58">
        <f t="shared" si="173"/>
        <v>0</v>
      </c>
      <c r="K695" s="58">
        <v>0</v>
      </c>
      <c r="L695" s="58">
        <f t="shared" si="169"/>
        <v>0</v>
      </c>
      <c r="M695" s="58">
        <f t="shared" si="171"/>
        <v>59200</v>
      </c>
      <c r="N695" s="59">
        <f t="shared" si="170"/>
        <v>151788800</v>
      </c>
      <c r="O695" s="60">
        <v>2520</v>
      </c>
      <c r="P695" s="61">
        <f>O695</f>
        <v>2520</v>
      </c>
      <c r="Q695" s="58" t="e">
        <f>TRUNC(#REF!*P695,0)</f>
        <v>#REF!</v>
      </c>
      <c r="R695" s="143"/>
    </row>
    <row r="696" spans="3:18" s="86" customFormat="1" ht="20.100000000000001" hidden="1" customHeight="1">
      <c r="C696" s="19" t="s">
        <v>738</v>
      </c>
      <c r="D696" s="29" t="s">
        <v>0</v>
      </c>
      <c r="E696" s="10" t="s">
        <v>3188</v>
      </c>
      <c r="F696" s="60">
        <v>6701</v>
      </c>
      <c r="G696" s="58">
        <v>43410</v>
      </c>
      <c r="H696" s="58">
        <f t="shared" si="172"/>
        <v>290890410</v>
      </c>
      <c r="I696" s="58">
        <v>0</v>
      </c>
      <c r="J696" s="58">
        <f t="shared" si="173"/>
        <v>0</v>
      </c>
      <c r="K696" s="58">
        <v>0</v>
      </c>
      <c r="L696" s="58">
        <f t="shared" si="169"/>
        <v>0</v>
      </c>
      <c r="M696" s="58">
        <f t="shared" si="171"/>
        <v>43410</v>
      </c>
      <c r="N696" s="59">
        <f t="shared" si="170"/>
        <v>290890410</v>
      </c>
      <c r="O696" s="60">
        <v>6719</v>
      </c>
      <c r="P696" s="61">
        <f>O696</f>
        <v>6719</v>
      </c>
      <c r="Q696" s="58" t="e">
        <f>TRUNC(#REF!*P696,0)</f>
        <v>#REF!</v>
      </c>
      <c r="R696" s="143"/>
    </row>
    <row r="697" spans="3:18" s="86" customFormat="1" ht="20.100000000000001" hidden="1" customHeight="1">
      <c r="C697" s="19" t="s">
        <v>739</v>
      </c>
      <c r="D697" s="29" t="s">
        <v>0</v>
      </c>
      <c r="E697" s="10" t="s">
        <v>3188</v>
      </c>
      <c r="F697" s="60">
        <v>1357</v>
      </c>
      <c r="G697" s="58">
        <v>45490</v>
      </c>
      <c r="H697" s="58">
        <f t="shared" si="172"/>
        <v>61729930</v>
      </c>
      <c r="I697" s="58">
        <v>0</v>
      </c>
      <c r="J697" s="58">
        <f t="shared" si="173"/>
        <v>0</v>
      </c>
      <c r="K697" s="58">
        <v>0</v>
      </c>
      <c r="L697" s="58">
        <f t="shared" si="169"/>
        <v>0</v>
      </c>
      <c r="M697" s="58">
        <f t="shared" si="171"/>
        <v>45490</v>
      </c>
      <c r="N697" s="59">
        <f t="shared" si="170"/>
        <v>61729930</v>
      </c>
      <c r="O697" s="60">
        <v>1359</v>
      </c>
      <c r="P697" s="61">
        <f>O697</f>
        <v>1359</v>
      </c>
      <c r="Q697" s="58" t="e">
        <f>TRUNC(#REF!*P697,0)</f>
        <v>#REF!</v>
      </c>
      <c r="R697" s="143"/>
    </row>
    <row r="698" spans="3:18" s="86" customFormat="1" ht="20.100000000000001" hidden="1" customHeight="1">
      <c r="C698" s="19" t="s">
        <v>2997</v>
      </c>
      <c r="D698" s="29" t="s">
        <v>0</v>
      </c>
      <c r="E698" s="10" t="s">
        <v>3188</v>
      </c>
      <c r="F698" s="60">
        <v>1182</v>
      </c>
      <c r="G698" s="58">
        <v>41464</v>
      </c>
      <c r="H698" s="58">
        <f t="shared" ref="H698" si="174">TRUNC(F698*G698,0)</f>
        <v>49010448</v>
      </c>
      <c r="I698" s="58">
        <v>0</v>
      </c>
      <c r="J698" s="58">
        <f t="shared" ref="J698" si="175">TRUNC(F698*I698,0)</f>
        <v>0</v>
      </c>
      <c r="K698" s="58">
        <v>0</v>
      </c>
      <c r="L698" s="58">
        <f t="shared" ref="L698" si="176">TRUNC(F698*K698,0)</f>
        <v>0</v>
      </c>
      <c r="M698" s="58">
        <f t="shared" ref="M698" si="177">G698+I698+K698</f>
        <v>41464</v>
      </c>
      <c r="N698" s="59">
        <f t="shared" ref="N698" si="178">H698+J698+L698</f>
        <v>49010448</v>
      </c>
      <c r="O698" s="60">
        <v>1601</v>
      </c>
      <c r="P698" s="61">
        <f>O698</f>
        <v>1601</v>
      </c>
      <c r="Q698" s="58" t="e">
        <f>TRUNC(#REF!*P698,0)</f>
        <v>#REF!</v>
      </c>
      <c r="R698" s="143"/>
    </row>
    <row r="699" spans="3:18" s="86" customFormat="1" ht="20.100000000000001" hidden="1" customHeight="1">
      <c r="C699" s="19" t="s">
        <v>740</v>
      </c>
      <c r="D699" s="29" t="s">
        <v>0</v>
      </c>
      <c r="E699" s="10" t="s">
        <v>3188</v>
      </c>
      <c r="F699" s="60">
        <v>4303</v>
      </c>
      <c r="G699" s="58">
        <v>45236</v>
      </c>
      <c r="H699" s="58">
        <f t="shared" si="172"/>
        <v>194650508</v>
      </c>
      <c r="I699" s="58">
        <v>0</v>
      </c>
      <c r="J699" s="58">
        <f t="shared" si="173"/>
        <v>0</v>
      </c>
      <c r="K699" s="58">
        <v>0</v>
      </c>
      <c r="L699" s="58">
        <f t="shared" si="169"/>
        <v>0</v>
      </c>
      <c r="M699" s="58">
        <f t="shared" si="171"/>
        <v>45236</v>
      </c>
      <c r="N699" s="59">
        <f t="shared" si="170"/>
        <v>194650508</v>
      </c>
      <c r="O699" s="60">
        <v>4303</v>
      </c>
      <c r="P699" s="61">
        <f>O699</f>
        <v>4303</v>
      </c>
      <c r="Q699" s="58" t="e">
        <f>TRUNC(#REF!*P699,0)</f>
        <v>#REF!</v>
      </c>
      <c r="R699" s="143"/>
    </row>
    <row r="700" spans="3:18" s="86" customFormat="1" ht="20.100000000000001" hidden="1" customHeight="1">
      <c r="C700" s="19" t="s">
        <v>741</v>
      </c>
      <c r="D700" s="29" t="s">
        <v>0</v>
      </c>
      <c r="E700" s="10" t="s">
        <v>3188</v>
      </c>
      <c r="F700" s="60">
        <v>18282</v>
      </c>
      <c r="G700" s="58">
        <v>55200</v>
      </c>
      <c r="H700" s="58">
        <f t="shared" si="172"/>
        <v>1009166400</v>
      </c>
      <c r="I700" s="58">
        <v>0</v>
      </c>
      <c r="J700" s="58">
        <f t="shared" si="173"/>
        <v>0</v>
      </c>
      <c r="K700" s="58">
        <v>0</v>
      </c>
      <c r="L700" s="58">
        <f t="shared" si="169"/>
        <v>0</v>
      </c>
      <c r="M700" s="58">
        <f t="shared" si="171"/>
        <v>55200</v>
      </c>
      <c r="N700" s="59">
        <f t="shared" si="170"/>
        <v>1009166400</v>
      </c>
      <c r="O700" s="60">
        <v>17550</v>
      </c>
      <c r="P700" s="61">
        <f>O700</f>
        <v>17550</v>
      </c>
      <c r="Q700" s="58" t="e">
        <f>TRUNC(#REF!*P700,0)</f>
        <v>#REF!</v>
      </c>
      <c r="R700" s="143"/>
    </row>
    <row r="701" spans="3:18" s="86" customFormat="1" ht="20.100000000000001" hidden="1" customHeight="1">
      <c r="C701" s="19" t="s">
        <v>742</v>
      </c>
      <c r="D701" s="29" t="s">
        <v>743</v>
      </c>
      <c r="E701" s="10" t="s">
        <v>22</v>
      </c>
      <c r="F701" s="60">
        <v>0</v>
      </c>
      <c r="G701" s="58">
        <v>0</v>
      </c>
      <c r="H701" s="58">
        <f t="shared" si="172"/>
        <v>0</v>
      </c>
      <c r="I701" s="58">
        <v>0</v>
      </c>
      <c r="J701" s="58">
        <f t="shared" si="173"/>
        <v>0</v>
      </c>
      <c r="K701" s="58">
        <v>0</v>
      </c>
      <c r="L701" s="58">
        <f t="shared" si="169"/>
        <v>0</v>
      </c>
      <c r="M701" s="58">
        <f t="shared" si="171"/>
        <v>0</v>
      </c>
      <c r="N701" s="59">
        <f t="shared" si="170"/>
        <v>0</v>
      </c>
      <c r="O701" s="60">
        <v>0</v>
      </c>
      <c r="P701" s="61">
        <f>O701</f>
        <v>0</v>
      </c>
      <c r="Q701" s="58" t="e">
        <f>TRUNC(#REF!*P701,0)</f>
        <v>#REF!</v>
      </c>
      <c r="R701" s="143"/>
    </row>
    <row r="702" spans="3:18" s="86" customFormat="1" ht="20.100000000000001" hidden="1" customHeight="1">
      <c r="C702" s="19" t="s">
        <v>2266</v>
      </c>
      <c r="D702" s="29" t="s">
        <v>0</v>
      </c>
      <c r="E702" s="10" t="s">
        <v>3207</v>
      </c>
      <c r="F702" s="60">
        <v>155</v>
      </c>
      <c r="G702" s="58">
        <v>13288</v>
      </c>
      <c r="H702" s="58">
        <f t="shared" si="172"/>
        <v>2059640</v>
      </c>
      <c r="I702" s="58">
        <v>0</v>
      </c>
      <c r="J702" s="58">
        <f t="shared" si="173"/>
        <v>0</v>
      </c>
      <c r="K702" s="58">
        <v>0</v>
      </c>
      <c r="L702" s="58">
        <f t="shared" si="169"/>
        <v>0</v>
      </c>
      <c r="M702" s="58">
        <f t="shared" si="171"/>
        <v>13288</v>
      </c>
      <c r="N702" s="59">
        <f t="shared" si="170"/>
        <v>2059640</v>
      </c>
      <c r="O702" s="60">
        <v>155</v>
      </c>
      <c r="P702" s="61">
        <f>O702</f>
        <v>155</v>
      </c>
      <c r="Q702" s="58" t="e">
        <f>TRUNC(#REF!*P702,0)</f>
        <v>#REF!</v>
      </c>
      <c r="R702" s="143"/>
    </row>
    <row r="703" spans="3:18" s="86" customFormat="1" ht="20.100000000000001" hidden="1" customHeight="1">
      <c r="C703" s="19" t="s">
        <v>744</v>
      </c>
      <c r="D703" s="29" t="s">
        <v>0</v>
      </c>
      <c r="E703" s="10" t="s">
        <v>3207</v>
      </c>
      <c r="F703" s="60">
        <v>4980</v>
      </c>
      <c r="G703" s="58">
        <v>16336</v>
      </c>
      <c r="H703" s="58">
        <f t="shared" si="172"/>
        <v>81353280</v>
      </c>
      <c r="I703" s="58">
        <v>0</v>
      </c>
      <c r="J703" s="58">
        <f t="shared" si="173"/>
        <v>0</v>
      </c>
      <c r="K703" s="58">
        <v>0</v>
      </c>
      <c r="L703" s="58">
        <f t="shared" si="169"/>
        <v>0</v>
      </c>
      <c r="M703" s="58">
        <f t="shared" si="171"/>
        <v>16336</v>
      </c>
      <c r="N703" s="59">
        <f t="shared" si="170"/>
        <v>81353280</v>
      </c>
      <c r="O703" s="60">
        <v>4980</v>
      </c>
      <c r="P703" s="61">
        <f>O703</f>
        <v>4980</v>
      </c>
      <c r="Q703" s="58" t="e">
        <f>TRUNC(#REF!*P703,0)</f>
        <v>#REF!</v>
      </c>
      <c r="R703" s="143"/>
    </row>
    <row r="704" spans="3:18" s="86" customFormat="1" ht="20.100000000000001" hidden="1" customHeight="1">
      <c r="C704" s="19" t="s">
        <v>745</v>
      </c>
      <c r="D704" s="29" t="s">
        <v>0</v>
      </c>
      <c r="E704" s="10" t="s">
        <v>3207</v>
      </c>
      <c r="F704" s="60">
        <v>3874</v>
      </c>
      <c r="G704" s="58">
        <v>26576</v>
      </c>
      <c r="H704" s="58">
        <f t="shared" si="172"/>
        <v>102955424</v>
      </c>
      <c r="I704" s="58">
        <v>0</v>
      </c>
      <c r="J704" s="58">
        <f t="shared" si="173"/>
        <v>0</v>
      </c>
      <c r="K704" s="58">
        <v>0</v>
      </c>
      <c r="L704" s="58">
        <f t="shared" si="169"/>
        <v>0</v>
      </c>
      <c r="M704" s="58">
        <f t="shared" si="171"/>
        <v>26576</v>
      </c>
      <c r="N704" s="59">
        <f t="shared" si="170"/>
        <v>102955424</v>
      </c>
      <c r="O704" s="60">
        <v>3874</v>
      </c>
      <c r="P704" s="61">
        <f>O704</f>
        <v>3874</v>
      </c>
      <c r="Q704" s="58" t="e">
        <f>TRUNC(#REF!*P704,0)</f>
        <v>#REF!</v>
      </c>
      <c r="R704" s="143"/>
    </row>
    <row r="705" spans="3:18" s="86" customFormat="1" ht="20.100000000000001" hidden="1" customHeight="1">
      <c r="C705" s="19" t="s">
        <v>746</v>
      </c>
      <c r="D705" s="29" t="s">
        <v>0</v>
      </c>
      <c r="E705" s="10" t="s">
        <v>3207</v>
      </c>
      <c r="F705" s="60">
        <v>855</v>
      </c>
      <c r="G705" s="58">
        <v>46905</v>
      </c>
      <c r="H705" s="58">
        <f t="shared" si="172"/>
        <v>40103775</v>
      </c>
      <c r="I705" s="58">
        <v>0</v>
      </c>
      <c r="J705" s="58">
        <f t="shared" si="173"/>
        <v>0</v>
      </c>
      <c r="K705" s="58">
        <v>0</v>
      </c>
      <c r="L705" s="58">
        <f t="shared" si="169"/>
        <v>0</v>
      </c>
      <c r="M705" s="58">
        <f t="shared" si="171"/>
        <v>46905</v>
      </c>
      <c r="N705" s="59">
        <f t="shared" si="170"/>
        <v>40103775</v>
      </c>
      <c r="O705" s="60">
        <v>855</v>
      </c>
      <c r="P705" s="61">
        <f>O705</f>
        <v>855</v>
      </c>
      <c r="Q705" s="58" t="e">
        <f>TRUNC(#REF!*P705,0)</f>
        <v>#REF!</v>
      </c>
      <c r="R705" s="143"/>
    </row>
    <row r="706" spans="3:18" s="86" customFormat="1" ht="20.100000000000001" hidden="1" customHeight="1">
      <c r="C706" s="19" t="s">
        <v>747</v>
      </c>
      <c r="D706" s="29" t="s">
        <v>0</v>
      </c>
      <c r="E706" s="10" t="s">
        <v>3207</v>
      </c>
      <c r="F706" s="60">
        <v>1393</v>
      </c>
      <c r="G706" s="58">
        <v>73989</v>
      </c>
      <c r="H706" s="58">
        <f t="shared" si="172"/>
        <v>103066677</v>
      </c>
      <c r="I706" s="58">
        <v>0</v>
      </c>
      <c r="J706" s="58">
        <f t="shared" si="173"/>
        <v>0</v>
      </c>
      <c r="K706" s="58">
        <v>0</v>
      </c>
      <c r="L706" s="58">
        <f t="shared" ref="L706:L728" si="179">TRUNC(F706*K706,0)</f>
        <v>0</v>
      </c>
      <c r="M706" s="58">
        <f t="shared" si="171"/>
        <v>73989</v>
      </c>
      <c r="N706" s="59">
        <f t="shared" si="170"/>
        <v>103066677</v>
      </c>
      <c r="O706" s="60">
        <v>1392</v>
      </c>
      <c r="P706" s="61">
        <f>O706</f>
        <v>1392</v>
      </c>
      <c r="Q706" s="58" t="e">
        <f>TRUNC(#REF!*P706,0)</f>
        <v>#REF!</v>
      </c>
      <c r="R706" s="143"/>
    </row>
    <row r="707" spans="3:18" s="86" customFormat="1" ht="20.100000000000001" hidden="1" customHeight="1">
      <c r="C707" s="19" t="s">
        <v>748</v>
      </c>
      <c r="D707" s="29" t="s">
        <v>0</v>
      </c>
      <c r="E707" s="10" t="s">
        <v>3207</v>
      </c>
      <c r="F707" s="60">
        <v>240</v>
      </c>
      <c r="G707" s="58">
        <v>104023</v>
      </c>
      <c r="H707" s="58">
        <f t="shared" si="172"/>
        <v>24965520</v>
      </c>
      <c r="I707" s="58">
        <v>0</v>
      </c>
      <c r="J707" s="58">
        <f t="shared" si="173"/>
        <v>0</v>
      </c>
      <c r="K707" s="58">
        <v>0</v>
      </c>
      <c r="L707" s="58">
        <f t="shared" si="179"/>
        <v>0</v>
      </c>
      <c r="M707" s="58">
        <f t="shared" si="171"/>
        <v>104023</v>
      </c>
      <c r="N707" s="59">
        <f t="shared" si="170"/>
        <v>24965520</v>
      </c>
      <c r="O707" s="60">
        <v>230</v>
      </c>
      <c r="P707" s="61">
        <f>O707</f>
        <v>230</v>
      </c>
      <c r="Q707" s="58" t="e">
        <f>TRUNC(#REF!*P707,0)</f>
        <v>#REF!</v>
      </c>
      <c r="R707" s="143"/>
    </row>
    <row r="708" spans="3:18" s="28" customFormat="1" ht="20.100000000000001" hidden="1" customHeight="1">
      <c r="C708" s="26" t="s">
        <v>3142</v>
      </c>
      <c r="D708" s="5" t="s">
        <v>743</v>
      </c>
      <c r="E708" s="6" t="s">
        <v>22</v>
      </c>
      <c r="F708" s="89">
        <v>0</v>
      </c>
      <c r="G708" s="55">
        <v>0</v>
      </c>
      <c r="H708" s="55">
        <f t="shared" ref="H708:H709" si="180">TRUNC(F708*G708,0)</f>
        <v>0</v>
      </c>
      <c r="I708" s="55">
        <v>0</v>
      </c>
      <c r="J708" s="55">
        <f t="shared" ref="J708:J709" si="181">TRUNC(F708*I708,0)</f>
        <v>0</v>
      </c>
      <c r="K708" s="55">
        <v>0</v>
      </c>
      <c r="L708" s="55">
        <f t="shared" si="179"/>
        <v>0</v>
      </c>
      <c r="M708" s="55">
        <f t="shared" ref="M708:M709" si="182">G708+I708+K708</f>
        <v>0</v>
      </c>
      <c r="N708" s="56">
        <f t="shared" ref="N708:N709" si="183">H708+J708+L708</f>
        <v>0</v>
      </c>
      <c r="O708" s="60">
        <v>0</v>
      </c>
      <c r="P708" s="90">
        <f>O708</f>
        <v>0</v>
      </c>
      <c r="Q708" s="55" t="e">
        <f>TRUNC(#REF!*P708,0)</f>
        <v>#REF!</v>
      </c>
      <c r="R708" s="142"/>
    </row>
    <row r="709" spans="3:18" s="28" customFormat="1" ht="20.100000000000001" hidden="1" customHeight="1">
      <c r="C709" s="26" t="s">
        <v>3143</v>
      </c>
      <c r="D709" s="5" t="s">
        <v>0</v>
      </c>
      <c r="E709" s="6" t="s">
        <v>3207</v>
      </c>
      <c r="F709" s="89">
        <v>0</v>
      </c>
      <c r="G709" s="55"/>
      <c r="H709" s="55">
        <f t="shared" si="180"/>
        <v>0</v>
      </c>
      <c r="I709" s="55">
        <v>0</v>
      </c>
      <c r="J709" s="55">
        <f t="shared" si="181"/>
        <v>0</v>
      </c>
      <c r="K709" s="55">
        <v>0</v>
      </c>
      <c r="L709" s="55">
        <f t="shared" si="179"/>
        <v>0</v>
      </c>
      <c r="M709" s="55">
        <f t="shared" si="182"/>
        <v>0</v>
      </c>
      <c r="N709" s="56">
        <f t="shared" si="183"/>
        <v>0</v>
      </c>
      <c r="O709" s="60">
        <v>24</v>
      </c>
      <c r="P709" s="90">
        <f>O709</f>
        <v>24</v>
      </c>
      <c r="Q709" s="55" t="e">
        <f>TRUNC(#REF!*P709,0)</f>
        <v>#REF!</v>
      </c>
      <c r="R709" s="142"/>
    </row>
    <row r="710" spans="3:18" s="86" customFormat="1" ht="20.100000000000001" hidden="1" customHeight="1">
      <c r="C710" s="19" t="s">
        <v>749</v>
      </c>
      <c r="D710" s="29" t="s">
        <v>0</v>
      </c>
      <c r="E710" s="10" t="s">
        <v>22</v>
      </c>
      <c r="F710" s="60">
        <v>0</v>
      </c>
      <c r="G710" s="58">
        <v>0</v>
      </c>
      <c r="H710" s="58">
        <f t="shared" si="172"/>
        <v>0</v>
      </c>
      <c r="I710" s="58">
        <v>0</v>
      </c>
      <c r="J710" s="58">
        <f t="shared" si="173"/>
        <v>0</v>
      </c>
      <c r="K710" s="58">
        <v>0</v>
      </c>
      <c r="L710" s="58">
        <f t="shared" si="179"/>
        <v>0</v>
      </c>
      <c r="M710" s="58">
        <f t="shared" si="171"/>
        <v>0</v>
      </c>
      <c r="N710" s="59">
        <f t="shared" si="170"/>
        <v>0</v>
      </c>
      <c r="O710" s="60">
        <v>0</v>
      </c>
      <c r="P710" s="61">
        <f>O710</f>
        <v>0</v>
      </c>
      <c r="Q710" s="58" t="e">
        <f>TRUNC(#REF!*P710,0)</f>
        <v>#REF!</v>
      </c>
      <c r="R710" s="143"/>
    </row>
    <row r="711" spans="3:18" s="86" customFormat="1" ht="20.100000000000001" hidden="1" customHeight="1">
      <c r="C711" s="19" t="s">
        <v>750</v>
      </c>
      <c r="D711" s="29" t="s">
        <v>751</v>
      </c>
      <c r="E711" s="10" t="s">
        <v>3212</v>
      </c>
      <c r="F711" s="60">
        <v>221</v>
      </c>
      <c r="G711" s="58">
        <v>80421</v>
      </c>
      <c r="H711" s="58">
        <f t="shared" si="172"/>
        <v>17773041</v>
      </c>
      <c r="I711" s="58">
        <v>0</v>
      </c>
      <c r="J711" s="58">
        <f t="shared" si="173"/>
        <v>0</v>
      </c>
      <c r="K711" s="58">
        <v>0</v>
      </c>
      <c r="L711" s="58">
        <f t="shared" si="179"/>
        <v>0</v>
      </c>
      <c r="M711" s="58">
        <f t="shared" si="171"/>
        <v>80421</v>
      </c>
      <c r="N711" s="59">
        <f t="shared" si="170"/>
        <v>17773041</v>
      </c>
      <c r="O711" s="60">
        <v>221</v>
      </c>
      <c r="P711" s="61">
        <f>O711</f>
        <v>221</v>
      </c>
      <c r="Q711" s="58" t="e">
        <f>TRUNC(#REF!*P711,0)</f>
        <v>#REF!</v>
      </c>
      <c r="R711" s="143"/>
    </row>
    <row r="712" spans="3:18" s="86" customFormat="1" ht="20.100000000000001" hidden="1" customHeight="1">
      <c r="C712" s="19" t="s">
        <v>750</v>
      </c>
      <c r="D712" s="29" t="s">
        <v>752</v>
      </c>
      <c r="E712" s="10" t="s">
        <v>3212</v>
      </c>
      <c r="F712" s="60">
        <v>60</v>
      </c>
      <c r="G712" s="58">
        <v>117185</v>
      </c>
      <c r="H712" s="58">
        <f t="shared" si="172"/>
        <v>7031100</v>
      </c>
      <c r="I712" s="58">
        <v>0</v>
      </c>
      <c r="J712" s="58">
        <f t="shared" si="173"/>
        <v>0</v>
      </c>
      <c r="K712" s="58">
        <v>0</v>
      </c>
      <c r="L712" s="58">
        <f t="shared" si="179"/>
        <v>0</v>
      </c>
      <c r="M712" s="58">
        <f t="shared" si="171"/>
        <v>117185</v>
      </c>
      <c r="N712" s="59">
        <f t="shared" si="170"/>
        <v>7031100</v>
      </c>
      <c r="O712" s="60">
        <v>62</v>
      </c>
      <c r="P712" s="61">
        <f>O712</f>
        <v>62</v>
      </c>
      <c r="Q712" s="58" t="e">
        <f>TRUNC(#REF!*P712,0)</f>
        <v>#REF!</v>
      </c>
      <c r="R712" s="143"/>
    </row>
    <row r="713" spans="3:18" s="86" customFormat="1" ht="20.100000000000001" hidden="1" customHeight="1">
      <c r="C713" s="19" t="s">
        <v>750</v>
      </c>
      <c r="D713" s="29" t="s">
        <v>753</v>
      </c>
      <c r="E713" s="10" t="s">
        <v>3212</v>
      </c>
      <c r="F713" s="60">
        <v>26</v>
      </c>
      <c r="G713" s="58">
        <v>157779</v>
      </c>
      <c r="H713" s="58">
        <f t="shared" si="172"/>
        <v>4102254</v>
      </c>
      <c r="I713" s="58">
        <v>0</v>
      </c>
      <c r="J713" s="58">
        <f t="shared" si="173"/>
        <v>0</v>
      </c>
      <c r="K713" s="58">
        <v>0</v>
      </c>
      <c r="L713" s="58">
        <f t="shared" si="179"/>
        <v>0</v>
      </c>
      <c r="M713" s="58">
        <f t="shared" si="171"/>
        <v>157779</v>
      </c>
      <c r="N713" s="59">
        <f t="shared" si="170"/>
        <v>4102254</v>
      </c>
      <c r="O713" s="60">
        <v>26</v>
      </c>
      <c r="P713" s="61">
        <f>O713</f>
        <v>26</v>
      </c>
      <c r="Q713" s="58" t="e">
        <f>TRUNC(#REF!*P713,0)</f>
        <v>#REF!</v>
      </c>
      <c r="R713" s="143"/>
    </row>
    <row r="714" spans="3:18" s="86" customFormat="1" ht="20.100000000000001" hidden="1" customHeight="1">
      <c r="C714" s="19" t="s">
        <v>750</v>
      </c>
      <c r="D714" s="29" t="s">
        <v>754</v>
      </c>
      <c r="E714" s="10" t="s">
        <v>3212</v>
      </c>
      <c r="F714" s="60">
        <v>116</v>
      </c>
      <c r="G714" s="58">
        <v>163140</v>
      </c>
      <c r="H714" s="58">
        <f t="shared" si="172"/>
        <v>18924240</v>
      </c>
      <c r="I714" s="58">
        <v>0</v>
      </c>
      <c r="J714" s="58">
        <f t="shared" si="173"/>
        <v>0</v>
      </c>
      <c r="K714" s="58">
        <v>0</v>
      </c>
      <c r="L714" s="58">
        <f t="shared" si="179"/>
        <v>0</v>
      </c>
      <c r="M714" s="58">
        <f t="shared" si="171"/>
        <v>163140</v>
      </c>
      <c r="N714" s="59">
        <f t="shared" si="170"/>
        <v>18924240</v>
      </c>
      <c r="O714" s="60">
        <v>116</v>
      </c>
      <c r="P714" s="61">
        <f>O714</f>
        <v>116</v>
      </c>
      <c r="Q714" s="58" t="e">
        <f>TRUNC(#REF!*P714,0)</f>
        <v>#REF!</v>
      </c>
      <c r="R714" s="143"/>
    </row>
    <row r="715" spans="3:18" s="86" customFormat="1" ht="20.100000000000001" hidden="1" customHeight="1">
      <c r="C715" s="19" t="s">
        <v>750</v>
      </c>
      <c r="D715" s="29" t="s">
        <v>755</v>
      </c>
      <c r="E715" s="10" t="s">
        <v>3212</v>
      </c>
      <c r="F715" s="60">
        <v>85</v>
      </c>
      <c r="G715" s="58">
        <v>188416</v>
      </c>
      <c r="H715" s="58">
        <f t="shared" si="172"/>
        <v>16015360</v>
      </c>
      <c r="I715" s="58">
        <v>0</v>
      </c>
      <c r="J715" s="58">
        <f t="shared" si="173"/>
        <v>0</v>
      </c>
      <c r="K715" s="58">
        <v>0</v>
      </c>
      <c r="L715" s="58">
        <f t="shared" si="179"/>
        <v>0</v>
      </c>
      <c r="M715" s="58">
        <f t="shared" si="171"/>
        <v>188416</v>
      </c>
      <c r="N715" s="59">
        <f t="shared" si="170"/>
        <v>16015360</v>
      </c>
      <c r="O715" s="60">
        <v>85</v>
      </c>
      <c r="P715" s="61">
        <f>O715</f>
        <v>85</v>
      </c>
      <c r="Q715" s="58" t="e">
        <f>TRUNC(#REF!*P715,0)</f>
        <v>#REF!</v>
      </c>
      <c r="R715" s="143"/>
    </row>
    <row r="716" spans="3:18" s="86" customFormat="1" ht="20.100000000000001" hidden="1" customHeight="1">
      <c r="C716" s="19" t="s">
        <v>750</v>
      </c>
      <c r="D716" s="29" t="s">
        <v>2267</v>
      </c>
      <c r="E716" s="10" t="s">
        <v>3212</v>
      </c>
      <c r="F716" s="60">
        <v>2</v>
      </c>
      <c r="G716" s="58">
        <v>219052</v>
      </c>
      <c r="H716" s="58">
        <f t="shared" si="172"/>
        <v>438104</v>
      </c>
      <c r="I716" s="58">
        <v>0</v>
      </c>
      <c r="J716" s="58">
        <f t="shared" si="173"/>
        <v>0</v>
      </c>
      <c r="K716" s="58">
        <v>0</v>
      </c>
      <c r="L716" s="58">
        <f t="shared" si="179"/>
        <v>0</v>
      </c>
      <c r="M716" s="58">
        <f t="shared" si="171"/>
        <v>219052</v>
      </c>
      <c r="N716" s="59">
        <f t="shared" si="170"/>
        <v>438104</v>
      </c>
      <c r="O716" s="60">
        <v>4</v>
      </c>
      <c r="P716" s="61">
        <f>O716</f>
        <v>4</v>
      </c>
      <c r="Q716" s="58" t="e">
        <f>TRUNC(#REF!*P716,0)</f>
        <v>#REF!</v>
      </c>
      <c r="R716" s="143"/>
    </row>
    <row r="717" spans="3:18" s="86" customFormat="1" ht="20.100000000000001" hidden="1" customHeight="1">
      <c r="C717" s="19" t="s">
        <v>750</v>
      </c>
      <c r="D717" s="29" t="s">
        <v>3135</v>
      </c>
      <c r="E717" s="10" t="s">
        <v>3212</v>
      </c>
      <c r="F717" s="60">
        <v>0</v>
      </c>
      <c r="G717" s="58"/>
      <c r="H717" s="58">
        <f t="shared" ref="H717" si="184">TRUNC(F717*G717,0)</f>
        <v>0</v>
      </c>
      <c r="I717" s="58">
        <v>0</v>
      </c>
      <c r="J717" s="58">
        <f t="shared" ref="J717" si="185">TRUNC(F717*I717,0)</f>
        <v>0</v>
      </c>
      <c r="K717" s="58">
        <v>0</v>
      </c>
      <c r="L717" s="58">
        <f t="shared" ref="L717" si="186">TRUNC(F717*K717,0)</f>
        <v>0</v>
      </c>
      <c r="M717" s="58">
        <f t="shared" ref="M717" si="187">G717+I717+K717</f>
        <v>0</v>
      </c>
      <c r="N717" s="59">
        <f t="shared" ref="N717" si="188">H717+J717+L717</f>
        <v>0</v>
      </c>
      <c r="O717" s="60">
        <v>1</v>
      </c>
      <c r="P717" s="61">
        <f>O717</f>
        <v>1</v>
      </c>
      <c r="Q717" s="58" t="e">
        <f>TRUNC(#REF!*P717,0)</f>
        <v>#REF!</v>
      </c>
      <c r="R717" s="143"/>
    </row>
    <row r="718" spans="3:18" s="86" customFormat="1" ht="20.100000000000001" hidden="1" customHeight="1">
      <c r="C718" s="19" t="s">
        <v>750</v>
      </c>
      <c r="D718" s="29" t="s">
        <v>2268</v>
      </c>
      <c r="E718" s="10" t="s">
        <v>3212</v>
      </c>
      <c r="F718" s="60">
        <v>44</v>
      </c>
      <c r="G718" s="58">
        <v>21445</v>
      </c>
      <c r="H718" s="58">
        <f t="shared" si="172"/>
        <v>943580</v>
      </c>
      <c r="I718" s="58">
        <v>0</v>
      </c>
      <c r="J718" s="58">
        <f t="shared" si="173"/>
        <v>0</v>
      </c>
      <c r="K718" s="58">
        <v>0</v>
      </c>
      <c r="L718" s="58">
        <f t="shared" si="179"/>
        <v>0</v>
      </c>
      <c r="M718" s="58">
        <f t="shared" si="171"/>
        <v>21445</v>
      </c>
      <c r="N718" s="59">
        <f t="shared" si="170"/>
        <v>943580</v>
      </c>
      <c r="O718" s="60">
        <v>44</v>
      </c>
      <c r="P718" s="61">
        <f>O718</f>
        <v>44</v>
      </c>
      <c r="Q718" s="58" t="e">
        <f>TRUNC(#REF!*P718,0)</f>
        <v>#REF!</v>
      </c>
      <c r="R718" s="143"/>
    </row>
    <row r="719" spans="3:18" s="86" customFormat="1" ht="20.100000000000001" hidden="1" customHeight="1">
      <c r="C719" s="19" t="s">
        <v>750</v>
      </c>
      <c r="D719" s="29" t="s">
        <v>756</v>
      </c>
      <c r="E719" s="10" t="s">
        <v>3212</v>
      </c>
      <c r="F719" s="60">
        <v>46</v>
      </c>
      <c r="G719" s="58">
        <v>15318</v>
      </c>
      <c r="H719" s="58">
        <f t="shared" si="172"/>
        <v>704628</v>
      </c>
      <c r="I719" s="58">
        <v>0</v>
      </c>
      <c r="J719" s="58">
        <f t="shared" si="173"/>
        <v>0</v>
      </c>
      <c r="K719" s="58">
        <v>0</v>
      </c>
      <c r="L719" s="58">
        <f t="shared" si="179"/>
        <v>0</v>
      </c>
      <c r="M719" s="58">
        <f t="shared" si="171"/>
        <v>15318</v>
      </c>
      <c r="N719" s="59">
        <f t="shared" si="170"/>
        <v>704628</v>
      </c>
      <c r="O719" s="60">
        <v>46</v>
      </c>
      <c r="P719" s="61">
        <f>O719</f>
        <v>46</v>
      </c>
      <c r="Q719" s="58" t="e">
        <f>TRUNC(#REF!*P719,0)</f>
        <v>#REF!</v>
      </c>
      <c r="R719" s="143"/>
    </row>
    <row r="720" spans="3:18" s="86" customFormat="1" ht="20.100000000000001" hidden="1" customHeight="1">
      <c r="C720" s="19" t="s">
        <v>2269</v>
      </c>
      <c r="D720" s="29" t="s">
        <v>0</v>
      </c>
      <c r="E720" s="10" t="s">
        <v>22</v>
      </c>
      <c r="F720" s="60">
        <v>0</v>
      </c>
      <c r="G720" s="58">
        <v>0</v>
      </c>
      <c r="H720" s="58">
        <f t="shared" si="172"/>
        <v>0</v>
      </c>
      <c r="I720" s="58">
        <v>0</v>
      </c>
      <c r="J720" s="58">
        <f t="shared" si="173"/>
        <v>0</v>
      </c>
      <c r="K720" s="58">
        <v>0</v>
      </c>
      <c r="L720" s="58">
        <f t="shared" si="179"/>
        <v>0</v>
      </c>
      <c r="M720" s="58">
        <f t="shared" si="171"/>
        <v>0</v>
      </c>
      <c r="N720" s="59">
        <f t="shared" si="170"/>
        <v>0</v>
      </c>
      <c r="O720" s="60">
        <v>0</v>
      </c>
      <c r="P720" s="61">
        <f>O720</f>
        <v>0</v>
      </c>
      <c r="Q720" s="58" t="e">
        <f>TRUNC(#REF!*P720,0)</f>
        <v>#REF!</v>
      </c>
      <c r="R720" s="143"/>
    </row>
    <row r="721" spans="1:19" s="86" customFormat="1" ht="20.100000000000001" hidden="1" customHeight="1">
      <c r="C721" s="19" t="s">
        <v>2270</v>
      </c>
      <c r="D721" s="29" t="s">
        <v>2271</v>
      </c>
      <c r="E721" s="10" t="s">
        <v>3188</v>
      </c>
      <c r="F721" s="60">
        <v>9945</v>
      </c>
      <c r="G721" s="58">
        <v>14000</v>
      </c>
      <c r="H721" s="58">
        <f t="shared" si="172"/>
        <v>139230000</v>
      </c>
      <c r="I721" s="58">
        <v>0</v>
      </c>
      <c r="J721" s="58">
        <f t="shared" si="173"/>
        <v>0</v>
      </c>
      <c r="K721" s="58">
        <v>0</v>
      </c>
      <c r="L721" s="58">
        <f t="shared" si="179"/>
        <v>0</v>
      </c>
      <c r="M721" s="58">
        <f t="shared" si="171"/>
        <v>14000</v>
      </c>
      <c r="N721" s="59">
        <f t="shared" si="170"/>
        <v>139230000</v>
      </c>
      <c r="O721" s="60">
        <v>9739</v>
      </c>
      <c r="P721" s="61">
        <f>O721</f>
        <v>9739</v>
      </c>
      <c r="Q721" s="58" t="e">
        <f>TRUNC(#REF!*P721,0)</f>
        <v>#REF!</v>
      </c>
      <c r="R721" s="143"/>
    </row>
    <row r="722" spans="1:19" s="86" customFormat="1" ht="20.100000000000001" hidden="1" customHeight="1">
      <c r="C722" s="19" t="s">
        <v>2272</v>
      </c>
      <c r="D722" s="29" t="s">
        <v>2273</v>
      </c>
      <c r="E722" s="10" t="s">
        <v>3188</v>
      </c>
      <c r="F722" s="60">
        <v>6630</v>
      </c>
      <c r="G722" s="58">
        <v>8820</v>
      </c>
      <c r="H722" s="58">
        <f t="shared" si="172"/>
        <v>58476600</v>
      </c>
      <c r="I722" s="58">
        <v>2475</v>
      </c>
      <c r="J722" s="58">
        <f t="shared" si="173"/>
        <v>16409250</v>
      </c>
      <c r="K722" s="58">
        <v>1857</v>
      </c>
      <c r="L722" s="58">
        <f t="shared" si="179"/>
        <v>12311910</v>
      </c>
      <c r="M722" s="58">
        <f t="shared" si="171"/>
        <v>13152</v>
      </c>
      <c r="N722" s="59">
        <f t="shared" si="170"/>
        <v>87197760</v>
      </c>
      <c r="O722" s="60">
        <v>6492</v>
      </c>
      <c r="P722" s="61">
        <f>O722</f>
        <v>6492</v>
      </c>
      <c r="Q722" s="58" t="e">
        <f>TRUNC(#REF!*P722,0)</f>
        <v>#REF!</v>
      </c>
      <c r="R722" s="143"/>
    </row>
    <row r="723" spans="1:19" s="86" customFormat="1" ht="20.100000000000001" hidden="1" customHeight="1">
      <c r="C723" s="19" t="s">
        <v>2274</v>
      </c>
      <c r="D723" s="29" t="s">
        <v>0</v>
      </c>
      <c r="E723" s="10" t="s">
        <v>22</v>
      </c>
      <c r="F723" s="60">
        <v>0</v>
      </c>
      <c r="G723" s="58">
        <v>0</v>
      </c>
      <c r="H723" s="58">
        <f t="shared" si="172"/>
        <v>0</v>
      </c>
      <c r="I723" s="58">
        <v>0</v>
      </c>
      <c r="J723" s="58">
        <f t="shared" si="173"/>
        <v>0</v>
      </c>
      <c r="K723" s="58">
        <v>0</v>
      </c>
      <c r="L723" s="58">
        <f t="shared" si="179"/>
        <v>0</v>
      </c>
      <c r="M723" s="58">
        <f t="shared" si="171"/>
        <v>0</v>
      </c>
      <c r="N723" s="59">
        <f t="shared" si="170"/>
        <v>0</v>
      </c>
      <c r="O723" s="60">
        <v>0</v>
      </c>
      <c r="P723" s="61">
        <f>O723</f>
        <v>0</v>
      </c>
      <c r="Q723" s="58" t="e">
        <f>TRUNC(#REF!*P723,0)</f>
        <v>#REF!</v>
      </c>
      <c r="R723" s="143"/>
    </row>
    <row r="724" spans="1:19" s="86" customFormat="1" ht="20.100000000000001" hidden="1" customHeight="1">
      <c r="C724" s="19" t="s">
        <v>2275</v>
      </c>
      <c r="D724" s="29" t="s">
        <v>2276</v>
      </c>
      <c r="E724" s="10" t="s">
        <v>3188</v>
      </c>
      <c r="F724" s="60">
        <v>5140</v>
      </c>
      <c r="G724" s="58">
        <v>14800</v>
      </c>
      <c r="H724" s="58">
        <f t="shared" si="172"/>
        <v>76072000</v>
      </c>
      <c r="I724" s="58">
        <v>0</v>
      </c>
      <c r="J724" s="58">
        <f t="shared" si="173"/>
        <v>0</v>
      </c>
      <c r="K724" s="58">
        <v>0</v>
      </c>
      <c r="L724" s="58">
        <f t="shared" si="179"/>
        <v>0</v>
      </c>
      <c r="M724" s="58">
        <f t="shared" si="171"/>
        <v>14800</v>
      </c>
      <c r="N724" s="59">
        <f t="shared" si="170"/>
        <v>76072000</v>
      </c>
      <c r="O724" s="60">
        <v>5210</v>
      </c>
      <c r="P724" s="61">
        <f>O724</f>
        <v>5210</v>
      </c>
      <c r="Q724" s="58" t="e">
        <f>TRUNC(#REF!*P724,0)</f>
        <v>#REF!</v>
      </c>
      <c r="R724" s="143"/>
    </row>
    <row r="725" spans="1:19" s="86" customFormat="1" ht="20.100000000000001" hidden="1" customHeight="1">
      <c r="C725" s="19" t="s">
        <v>2277</v>
      </c>
      <c r="D725" s="29" t="s">
        <v>2278</v>
      </c>
      <c r="E725" s="10" t="s">
        <v>3188</v>
      </c>
      <c r="F725" s="60">
        <v>6360</v>
      </c>
      <c r="G725" s="58">
        <v>14800</v>
      </c>
      <c r="H725" s="58">
        <f t="shared" si="172"/>
        <v>94128000</v>
      </c>
      <c r="I725" s="58">
        <v>0</v>
      </c>
      <c r="J725" s="58">
        <f t="shared" si="173"/>
        <v>0</v>
      </c>
      <c r="K725" s="58">
        <v>0</v>
      </c>
      <c r="L725" s="58">
        <f t="shared" si="179"/>
        <v>0</v>
      </c>
      <c r="M725" s="58">
        <f t="shared" si="171"/>
        <v>14800</v>
      </c>
      <c r="N725" s="59">
        <f t="shared" si="170"/>
        <v>94128000</v>
      </c>
      <c r="O725" s="60">
        <v>6527</v>
      </c>
      <c r="P725" s="61">
        <f>O725</f>
        <v>6527</v>
      </c>
      <c r="Q725" s="58" t="e">
        <f>TRUNC(#REF!*P725,0)</f>
        <v>#REF!</v>
      </c>
      <c r="R725" s="143"/>
    </row>
    <row r="726" spans="1:19" s="86" customFormat="1" ht="20.100000000000001" hidden="1" customHeight="1">
      <c r="C726" s="19" t="s">
        <v>757</v>
      </c>
      <c r="D726" s="29" t="s">
        <v>758</v>
      </c>
      <c r="E726" s="10" t="s">
        <v>3191</v>
      </c>
      <c r="F726" s="87">
        <v>138.32</v>
      </c>
      <c r="G726" s="58">
        <v>-296000</v>
      </c>
      <c r="H726" s="58">
        <f t="shared" si="172"/>
        <v>-40942720</v>
      </c>
      <c r="I726" s="58">
        <v>0</v>
      </c>
      <c r="J726" s="58">
        <f t="shared" si="173"/>
        <v>0</v>
      </c>
      <c r="K726" s="58">
        <v>0</v>
      </c>
      <c r="L726" s="58">
        <f t="shared" si="179"/>
        <v>0</v>
      </c>
      <c r="M726" s="58">
        <f t="shared" si="171"/>
        <v>-296000</v>
      </c>
      <c r="N726" s="59">
        <f t="shared" si="170"/>
        <v>-40942720</v>
      </c>
      <c r="O726" s="87">
        <v>134.232</v>
      </c>
      <c r="P726" s="61">
        <f>O726</f>
        <v>134.232</v>
      </c>
      <c r="Q726" s="58" t="e">
        <f>TRUNC(#REF!*P726,0)</f>
        <v>#REF!</v>
      </c>
      <c r="R726" s="143"/>
    </row>
    <row r="727" spans="1:19" ht="20.100000000000001" hidden="1" customHeight="1">
      <c r="C727" s="26" t="s">
        <v>21</v>
      </c>
      <c r="D727" s="5" t="s">
        <v>0</v>
      </c>
      <c r="E727" s="6" t="s">
        <v>0</v>
      </c>
      <c r="F727" s="60">
        <v>0</v>
      </c>
      <c r="G727" s="44">
        <v>0</v>
      </c>
      <c r="H727" s="44">
        <f t="shared" si="172"/>
        <v>0</v>
      </c>
      <c r="I727" s="44"/>
      <c r="J727" s="44">
        <f t="shared" si="173"/>
        <v>0</v>
      </c>
      <c r="K727" s="44"/>
      <c r="L727" s="44">
        <f t="shared" si="179"/>
        <v>0</v>
      </c>
      <c r="M727" s="58">
        <f t="shared" si="171"/>
        <v>0</v>
      </c>
      <c r="N727" s="59">
        <f t="shared" si="170"/>
        <v>0</v>
      </c>
      <c r="O727" s="60">
        <v>0</v>
      </c>
      <c r="P727" s="61">
        <f>O727</f>
        <v>0</v>
      </c>
      <c r="Q727" s="44" t="e">
        <f>TRUNC(#REF!*P727,0)</f>
        <v>#REF!</v>
      </c>
      <c r="R727" s="52"/>
    </row>
    <row r="728" spans="1:19" ht="20.100000000000001" hidden="1" customHeight="1">
      <c r="A728" s="128">
        <f>A653+1+1</f>
        <v>332</v>
      </c>
      <c r="C728" s="26"/>
      <c r="D728" s="5"/>
      <c r="E728" s="6"/>
      <c r="F728" s="60">
        <v>0</v>
      </c>
      <c r="G728" s="44"/>
      <c r="H728" s="44">
        <f t="shared" si="172"/>
        <v>0</v>
      </c>
      <c r="I728" s="44"/>
      <c r="J728" s="44">
        <f t="shared" si="173"/>
        <v>0</v>
      </c>
      <c r="K728" s="44"/>
      <c r="L728" s="44">
        <f t="shared" si="179"/>
        <v>0</v>
      </c>
      <c r="M728" s="58">
        <f t="shared" si="171"/>
        <v>0</v>
      </c>
      <c r="N728" s="59">
        <f t="shared" si="170"/>
        <v>0</v>
      </c>
      <c r="O728" s="60">
        <v>0</v>
      </c>
      <c r="P728" s="61">
        <f>O728</f>
        <v>0</v>
      </c>
      <c r="Q728" s="44" t="e">
        <f>TRUNC(#REF!*P728,0)</f>
        <v>#REF!</v>
      </c>
      <c r="R728" s="52"/>
    </row>
    <row r="729" spans="1:19" s="96" customFormat="1" ht="20.100000000000001" hidden="1" customHeight="1">
      <c r="A729" s="128">
        <f>A728+1</f>
        <v>333</v>
      </c>
      <c r="B729" s="122">
        <f>B653+1</f>
        <v>340</v>
      </c>
      <c r="C729" s="20" t="s">
        <v>49</v>
      </c>
      <c r="D729" s="30"/>
      <c r="E729" s="9" t="s">
        <v>1</v>
      </c>
      <c r="F729" s="91">
        <v>1</v>
      </c>
      <c r="G729" s="92"/>
      <c r="H729" s="92">
        <f>SUM(H730:H749)</f>
        <v>21455681198</v>
      </c>
      <c r="I729" s="92"/>
      <c r="J729" s="92">
        <f>SUM(J730:J749)</f>
        <v>10296399594</v>
      </c>
      <c r="K729" s="92"/>
      <c r="L729" s="92">
        <f>SUM(L730:L749)</f>
        <v>5611418980</v>
      </c>
      <c r="M729" s="93">
        <f t="shared" si="171"/>
        <v>0</v>
      </c>
      <c r="N729" s="94">
        <f t="shared" si="170"/>
        <v>37363499772</v>
      </c>
      <c r="O729" s="91">
        <v>1</v>
      </c>
      <c r="P729" s="95"/>
      <c r="Q729" s="92">
        <f>SUM(Q730:Q749)</f>
        <v>0</v>
      </c>
      <c r="R729" s="155"/>
      <c r="S729" s="48"/>
    </row>
    <row r="730" spans="1:19" s="83" customFormat="1" ht="20.100000000000001" hidden="1" customHeight="1">
      <c r="A730" s="47"/>
      <c r="B730" s="47"/>
      <c r="C730" s="31" t="s">
        <v>2279</v>
      </c>
      <c r="D730" s="32" t="s">
        <v>2280</v>
      </c>
      <c r="E730" s="12" t="s">
        <v>1</v>
      </c>
      <c r="F730" s="81">
        <v>1</v>
      </c>
      <c r="G730" s="78"/>
      <c r="H730" s="78">
        <f>H752</f>
        <v>438872140</v>
      </c>
      <c r="I730" s="78"/>
      <c r="J730" s="78">
        <f>J752</f>
        <v>234209920</v>
      </c>
      <c r="K730" s="78"/>
      <c r="L730" s="78">
        <f>L752</f>
        <v>55797528</v>
      </c>
      <c r="M730" s="79">
        <f t="shared" si="171"/>
        <v>0</v>
      </c>
      <c r="N730" s="80">
        <f t="shared" si="170"/>
        <v>728879588</v>
      </c>
      <c r="O730" s="81">
        <v>1</v>
      </c>
      <c r="P730" s="82"/>
      <c r="Q730" s="78">
        <f>Q752</f>
        <v>0</v>
      </c>
      <c r="R730" s="53"/>
      <c r="S730" s="47"/>
    </row>
    <row r="731" spans="1:19" s="97" customFormat="1" ht="20.100000000000001" hidden="1" customHeight="1">
      <c r="C731" s="33" t="s">
        <v>2281</v>
      </c>
      <c r="D731" s="34" t="s">
        <v>2282</v>
      </c>
      <c r="E731" s="13" t="s">
        <v>1</v>
      </c>
      <c r="F731" s="81">
        <v>1</v>
      </c>
      <c r="G731" s="79"/>
      <c r="H731" s="78">
        <f>H924</f>
        <v>543705257</v>
      </c>
      <c r="I731" s="79"/>
      <c r="J731" s="78">
        <f>J924</f>
        <v>280461796</v>
      </c>
      <c r="K731" s="79"/>
      <c r="L731" s="78">
        <f>L924</f>
        <v>77605785</v>
      </c>
      <c r="M731" s="79">
        <f t="shared" si="171"/>
        <v>0</v>
      </c>
      <c r="N731" s="80">
        <f t="shared" si="170"/>
        <v>901772838</v>
      </c>
      <c r="O731" s="81">
        <v>1</v>
      </c>
      <c r="P731" s="82"/>
      <c r="Q731" s="78">
        <f>Q924</f>
        <v>0</v>
      </c>
      <c r="R731" s="53"/>
    </row>
    <row r="732" spans="1:19" s="97" customFormat="1" ht="20.100000000000001" hidden="1" customHeight="1">
      <c r="C732" s="33" t="s">
        <v>2283</v>
      </c>
      <c r="D732" s="34" t="s">
        <v>2284</v>
      </c>
      <c r="E732" s="13" t="s">
        <v>1</v>
      </c>
      <c r="F732" s="81">
        <v>1</v>
      </c>
      <c r="G732" s="79"/>
      <c r="H732" s="78">
        <f>H1110</f>
        <v>1089075240</v>
      </c>
      <c r="I732" s="79"/>
      <c r="J732" s="78">
        <f>J1110</f>
        <v>527378893</v>
      </c>
      <c r="K732" s="79"/>
      <c r="L732" s="78">
        <f>L1110</f>
        <v>165596924</v>
      </c>
      <c r="M732" s="79">
        <f t="shared" si="171"/>
        <v>0</v>
      </c>
      <c r="N732" s="80">
        <f t="shared" si="170"/>
        <v>1782051057</v>
      </c>
      <c r="O732" s="81">
        <v>1</v>
      </c>
      <c r="P732" s="82"/>
      <c r="Q732" s="78">
        <f>Q1110</f>
        <v>0</v>
      </c>
      <c r="R732" s="53"/>
    </row>
    <row r="733" spans="1:19" s="97" customFormat="1" ht="20.100000000000001" hidden="1" customHeight="1">
      <c r="C733" s="33" t="s">
        <v>2285</v>
      </c>
      <c r="D733" s="34" t="s">
        <v>2286</v>
      </c>
      <c r="E733" s="13" t="s">
        <v>1</v>
      </c>
      <c r="F733" s="81">
        <v>1</v>
      </c>
      <c r="G733" s="79"/>
      <c r="H733" s="78">
        <f>H1352</f>
        <v>470029829</v>
      </c>
      <c r="I733" s="79"/>
      <c r="J733" s="78">
        <f>J1352</f>
        <v>246561350</v>
      </c>
      <c r="K733" s="79"/>
      <c r="L733" s="78">
        <f>L1352</f>
        <v>54692241</v>
      </c>
      <c r="M733" s="79">
        <f t="shared" si="171"/>
        <v>0</v>
      </c>
      <c r="N733" s="80">
        <f t="shared" si="171"/>
        <v>771283420</v>
      </c>
      <c r="O733" s="81">
        <v>1</v>
      </c>
      <c r="P733" s="82"/>
      <c r="Q733" s="78">
        <f>Q1352</f>
        <v>0</v>
      </c>
      <c r="R733" s="53"/>
    </row>
    <row r="734" spans="1:19" s="97" customFormat="1" ht="20.100000000000001" hidden="1" customHeight="1">
      <c r="C734" s="33" t="s">
        <v>2287</v>
      </c>
      <c r="D734" s="34" t="s">
        <v>2288</v>
      </c>
      <c r="E734" s="13" t="s">
        <v>1</v>
      </c>
      <c r="F734" s="81">
        <v>1</v>
      </c>
      <c r="G734" s="79"/>
      <c r="H734" s="78">
        <f>H1522</f>
        <v>430695447</v>
      </c>
      <c r="I734" s="79"/>
      <c r="J734" s="78">
        <f>J1522</f>
        <v>229446911</v>
      </c>
      <c r="K734" s="79"/>
      <c r="L734" s="78">
        <f>L1522</f>
        <v>21204437</v>
      </c>
      <c r="M734" s="79">
        <f t="shared" si="171"/>
        <v>0</v>
      </c>
      <c r="N734" s="80">
        <f t="shared" si="171"/>
        <v>681346795</v>
      </c>
      <c r="O734" s="81">
        <v>1</v>
      </c>
      <c r="P734" s="82"/>
      <c r="Q734" s="78">
        <f>Q1522</f>
        <v>0</v>
      </c>
      <c r="R734" s="53"/>
    </row>
    <row r="735" spans="1:19" s="97" customFormat="1" ht="20.100000000000001" hidden="1" customHeight="1">
      <c r="C735" s="33" t="s">
        <v>2289</v>
      </c>
      <c r="D735" s="34" t="s">
        <v>2290</v>
      </c>
      <c r="E735" s="13" t="s">
        <v>1</v>
      </c>
      <c r="F735" s="81">
        <v>1</v>
      </c>
      <c r="G735" s="79"/>
      <c r="H735" s="78">
        <f>H1639</f>
        <v>534565872</v>
      </c>
      <c r="I735" s="79"/>
      <c r="J735" s="78">
        <f>J1639</f>
        <v>304251392</v>
      </c>
      <c r="K735" s="79"/>
      <c r="L735" s="78">
        <f>L1639</f>
        <v>30822031</v>
      </c>
      <c r="M735" s="79">
        <f t="shared" si="171"/>
        <v>0</v>
      </c>
      <c r="N735" s="80">
        <f t="shared" si="171"/>
        <v>869639295</v>
      </c>
      <c r="O735" s="81">
        <v>1</v>
      </c>
      <c r="P735" s="82"/>
      <c r="Q735" s="78">
        <f>Q1639</f>
        <v>0</v>
      </c>
      <c r="R735" s="53"/>
    </row>
    <row r="736" spans="1:19" s="97" customFormat="1" ht="20.100000000000001" hidden="1" customHeight="1">
      <c r="C736" s="33" t="s">
        <v>2291</v>
      </c>
      <c r="D736" s="34" t="s">
        <v>2292</v>
      </c>
      <c r="E736" s="13" t="s">
        <v>1</v>
      </c>
      <c r="F736" s="81">
        <v>1</v>
      </c>
      <c r="G736" s="79"/>
      <c r="H736" s="78">
        <f>H1766</f>
        <v>466065394</v>
      </c>
      <c r="I736" s="79"/>
      <c r="J736" s="78">
        <f>J1766</f>
        <v>257728590</v>
      </c>
      <c r="K736" s="79"/>
      <c r="L736" s="78">
        <f>L1766</f>
        <v>32832531</v>
      </c>
      <c r="M736" s="79">
        <f t="shared" si="171"/>
        <v>0</v>
      </c>
      <c r="N736" s="80">
        <f t="shared" si="171"/>
        <v>756626515</v>
      </c>
      <c r="O736" s="81">
        <v>1</v>
      </c>
      <c r="P736" s="82"/>
      <c r="Q736" s="78">
        <f>Q1766</f>
        <v>0</v>
      </c>
      <c r="R736" s="53"/>
    </row>
    <row r="737" spans="1:19" s="97" customFormat="1" ht="20.100000000000001" hidden="1" customHeight="1">
      <c r="C737" s="33" t="s">
        <v>2293</v>
      </c>
      <c r="D737" s="34" t="s">
        <v>2294</v>
      </c>
      <c r="E737" s="13" t="s">
        <v>1</v>
      </c>
      <c r="F737" s="81">
        <v>1</v>
      </c>
      <c r="G737" s="79"/>
      <c r="H737" s="78">
        <f>H1886</f>
        <v>2041468571</v>
      </c>
      <c r="I737" s="79"/>
      <c r="J737" s="78">
        <f>J1886</f>
        <v>1192735745</v>
      </c>
      <c r="K737" s="79"/>
      <c r="L737" s="78">
        <f>L1886</f>
        <v>607388139</v>
      </c>
      <c r="M737" s="79">
        <f t="shared" si="171"/>
        <v>0</v>
      </c>
      <c r="N737" s="80">
        <f t="shared" si="171"/>
        <v>3841592455</v>
      </c>
      <c r="O737" s="81">
        <v>1</v>
      </c>
      <c r="P737" s="82"/>
      <c r="Q737" s="78">
        <f>Q1886</f>
        <v>0</v>
      </c>
      <c r="R737" s="53"/>
    </row>
    <row r="738" spans="1:19" s="97" customFormat="1" ht="20.100000000000001" hidden="1" customHeight="1">
      <c r="A738" s="128">
        <f>A729+1</f>
        <v>334</v>
      </c>
      <c r="C738" s="33" t="s">
        <v>2295</v>
      </c>
      <c r="D738" s="34" t="s">
        <v>2296</v>
      </c>
      <c r="E738" s="13" t="s">
        <v>1</v>
      </c>
      <c r="F738" s="81">
        <v>1</v>
      </c>
      <c r="G738" s="79"/>
      <c r="H738" s="78">
        <f>H2128</f>
        <v>1076635506</v>
      </c>
      <c r="I738" s="79"/>
      <c r="J738" s="78">
        <f>J2128</f>
        <v>660081889</v>
      </c>
      <c r="K738" s="79"/>
      <c r="L738" s="78">
        <f>L2128</f>
        <v>703930713</v>
      </c>
      <c r="M738" s="79">
        <f t="shared" si="171"/>
        <v>0</v>
      </c>
      <c r="N738" s="80">
        <f t="shared" si="171"/>
        <v>2440648108</v>
      </c>
      <c r="O738" s="81">
        <v>1</v>
      </c>
      <c r="P738" s="82"/>
      <c r="Q738" s="78">
        <f>Q2128</f>
        <v>0</v>
      </c>
      <c r="R738" s="53"/>
    </row>
    <row r="739" spans="1:19" s="97" customFormat="1" ht="20.100000000000001" hidden="1" customHeight="1">
      <c r="A739" s="128">
        <f>A738+1</f>
        <v>335</v>
      </c>
      <c r="C739" s="33" t="s">
        <v>2297</v>
      </c>
      <c r="D739" s="34" t="s">
        <v>2298</v>
      </c>
      <c r="E739" s="13" t="s">
        <v>1</v>
      </c>
      <c r="F739" s="81">
        <v>1</v>
      </c>
      <c r="G739" s="79"/>
      <c r="H739" s="78">
        <f>H2413</f>
        <v>765806134</v>
      </c>
      <c r="I739" s="79"/>
      <c r="J739" s="78">
        <f>J2413</f>
        <v>348000088</v>
      </c>
      <c r="K739" s="79"/>
      <c r="L739" s="78">
        <f>L2413</f>
        <v>106371801</v>
      </c>
      <c r="M739" s="79">
        <f t="shared" si="171"/>
        <v>0</v>
      </c>
      <c r="N739" s="80">
        <f t="shared" si="171"/>
        <v>1220178023</v>
      </c>
      <c r="O739" s="81">
        <v>1</v>
      </c>
      <c r="P739" s="82"/>
      <c r="Q739" s="78">
        <f>Q2413</f>
        <v>0</v>
      </c>
      <c r="R739" s="53"/>
    </row>
    <row r="740" spans="1:19" s="97" customFormat="1" ht="20.100000000000001" hidden="1" customHeight="1">
      <c r="A740" s="128">
        <f>A739+1</f>
        <v>336</v>
      </c>
      <c r="C740" s="33" t="s">
        <v>2299</v>
      </c>
      <c r="D740" s="34" t="s">
        <v>2300</v>
      </c>
      <c r="E740" s="13" t="s">
        <v>1</v>
      </c>
      <c r="F740" s="81">
        <v>1</v>
      </c>
      <c r="G740" s="79"/>
      <c r="H740" s="78">
        <f>H2589</f>
        <v>608276229</v>
      </c>
      <c r="I740" s="79"/>
      <c r="J740" s="78">
        <f>J2589</f>
        <v>332381616</v>
      </c>
      <c r="K740" s="79"/>
      <c r="L740" s="78">
        <f>L2589</f>
        <v>147509504</v>
      </c>
      <c r="M740" s="79">
        <f t="shared" si="171"/>
        <v>0</v>
      </c>
      <c r="N740" s="80">
        <f t="shared" si="171"/>
        <v>1088167349</v>
      </c>
      <c r="O740" s="81">
        <v>1</v>
      </c>
      <c r="P740" s="82"/>
      <c r="Q740" s="78">
        <f>Q2589</f>
        <v>0</v>
      </c>
      <c r="R740" s="53"/>
    </row>
    <row r="741" spans="1:19" s="97" customFormat="1" ht="20.100000000000001" hidden="1" customHeight="1">
      <c r="A741" s="128">
        <f>A740+1</f>
        <v>337</v>
      </c>
      <c r="C741" s="33" t="s">
        <v>2301</v>
      </c>
      <c r="D741" s="34" t="s">
        <v>2302</v>
      </c>
      <c r="E741" s="13" t="s">
        <v>1</v>
      </c>
      <c r="F741" s="81">
        <v>1</v>
      </c>
      <c r="G741" s="79"/>
      <c r="H741" s="78">
        <f>H2757</f>
        <v>1215973687</v>
      </c>
      <c r="I741" s="79"/>
      <c r="J741" s="78">
        <f>J2757</f>
        <v>753200382</v>
      </c>
      <c r="K741" s="79"/>
      <c r="L741" s="78">
        <f>L2757</f>
        <v>226938010</v>
      </c>
      <c r="M741" s="79">
        <f t="shared" si="171"/>
        <v>0</v>
      </c>
      <c r="N741" s="80">
        <f t="shared" si="171"/>
        <v>2196112079</v>
      </c>
      <c r="O741" s="81">
        <v>1</v>
      </c>
      <c r="P741" s="82"/>
      <c r="Q741" s="78">
        <f>Q2757</f>
        <v>0</v>
      </c>
      <c r="R741" s="53"/>
    </row>
    <row r="742" spans="1:19" s="97" customFormat="1" ht="20.100000000000001" hidden="1" customHeight="1">
      <c r="C742" s="33" t="s">
        <v>2303</v>
      </c>
      <c r="D742" s="34" t="s">
        <v>2304</v>
      </c>
      <c r="E742" s="13" t="s">
        <v>1</v>
      </c>
      <c r="F742" s="81">
        <v>1</v>
      </c>
      <c r="G742" s="79"/>
      <c r="H742" s="78">
        <f>H3040</f>
        <v>572207009</v>
      </c>
      <c r="I742" s="79"/>
      <c r="J742" s="78">
        <f>J3040</f>
        <v>307352036</v>
      </c>
      <c r="K742" s="79"/>
      <c r="L742" s="78">
        <f>L3040</f>
        <v>17432175</v>
      </c>
      <c r="M742" s="79">
        <f t="shared" si="171"/>
        <v>0</v>
      </c>
      <c r="N742" s="80">
        <f t="shared" si="171"/>
        <v>896991220</v>
      </c>
      <c r="O742" s="81">
        <v>1</v>
      </c>
      <c r="P742" s="82"/>
      <c r="Q742" s="78">
        <f>Q3040</f>
        <v>0</v>
      </c>
      <c r="R742" s="53"/>
    </row>
    <row r="743" spans="1:19" s="97" customFormat="1" ht="20.100000000000001" hidden="1" customHeight="1">
      <c r="C743" s="33" t="s">
        <v>2305</v>
      </c>
      <c r="D743" s="34" t="s">
        <v>2306</v>
      </c>
      <c r="E743" s="13" t="s">
        <v>1</v>
      </c>
      <c r="F743" s="81">
        <v>1</v>
      </c>
      <c r="G743" s="79"/>
      <c r="H743" s="78">
        <f>H3139</f>
        <v>616777933</v>
      </c>
      <c r="I743" s="79"/>
      <c r="J743" s="78">
        <f>J3139</f>
        <v>412189705</v>
      </c>
      <c r="K743" s="79"/>
      <c r="L743" s="78">
        <f>L3139</f>
        <v>155598628</v>
      </c>
      <c r="M743" s="79">
        <f t="shared" si="171"/>
        <v>0</v>
      </c>
      <c r="N743" s="80">
        <f t="shared" si="171"/>
        <v>1184566266</v>
      </c>
      <c r="O743" s="81">
        <v>1</v>
      </c>
      <c r="P743" s="82"/>
      <c r="Q743" s="78">
        <f>Q3139</f>
        <v>0</v>
      </c>
      <c r="R743" s="53"/>
    </row>
    <row r="744" spans="1:19" s="97" customFormat="1" ht="20.100000000000001" hidden="1" customHeight="1">
      <c r="A744" s="128">
        <f>A741+1</f>
        <v>338</v>
      </c>
      <c r="C744" s="33" t="s">
        <v>2307</v>
      </c>
      <c r="D744" s="34" t="s">
        <v>2308</v>
      </c>
      <c r="E744" s="13" t="s">
        <v>1</v>
      </c>
      <c r="F744" s="81">
        <v>1</v>
      </c>
      <c r="G744" s="79"/>
      <c r="H744" s="78">
        <f>H3291</f>
        <v>630415512</v>
      </c>
      <c r="I744" s="79"/>
      <c r="J744" s="78">
        <f>J3291</f>
        <v>307955905</v>
      </c>
      <c r="K744" s="79"/>
      <c r="L744" s="78">
        <f>L3291</f>
        <v>109282636</v>
      </c>
      <c r="M744" s="79">
        <f t="shared" si="171"/>
        <v>0</v>
      </c>
      <c r="N744" s="80">
        <f t="shared" si="171"/>
        <v>1047654053</v>
      </c>
      <c r="O744" s="81">
        <v>1</v>
      </c>
      <c r="P744" s="82"/>
      <c r="Q744" s="78">
        <f>Q3291</f>
        <v>0</v>
      </c>
      <c r="R744" s="53"/>
    </row>
    <row r="745" spans="1:19" s="97" customFormat="1" ht="20.100000000000001" hidden="1" customHeight="1">
      <c r="A745" s="128">
        <f t="shared" ref="A745:A749" si="189">A744+1</f>
        <v>339</v>
      </c>
      <c r="C745" s="33" t="s">
        <v>2309</v>
      </c>
      <c r="D745" s="34" t="s">
        <v>2310</v>
      </c>
      <c r="E745" s="13" t="s">
        <v>1</v>
      </c>
      <c r="F745" s="81">
        <v>1</v>
      </c>
      <c r="G745" s="79"/>
      <c r="H745" s="78">
        <f>H3452</f>
        <v>2771925814</v>
      </c>
      <c r="I745" s="79"/>
      <c r="J745" s="78">
        <f>J3452</f>
        <v>839888387</v>
      </c>
      <c r="K745" s="79"/>
      <c r="L745" s="78">
        <f>L3452</f>
        <v>230964424</v>
      </c>
      <c r="M745" s="79">
        <f t="shared" si="171"/>
        <v>0</v>
      </c>
      <c r="N745" s="80">
        <f t="shared" si="171"/>
        <v>3842778625</v>
      </c>
      <c r="O745" s="81">
        <v>1</v>
      </c>
      <c r="P745" s="82"/>
      <c r="Q745" s="78">
        <f>Q3452</f>
        <v>0</v>
      </c>
      <c r="R745" s="53"/>
    </row>
    <row r="746" spans="1:19" s="97" customFormat="1" ht="20.100000000000001" hidden="1" customHeight="1">
      <c r="A746" s="128">
        <f t="shared" si="189"/>
        <v>340</v>
      </c>
      <c r="C746" s="33" t="s">
        <v>2311</v>
      </c>
      <c r="D746" s="34" t="s">
        <v>2312</v>
      </c>
      <c r="E746" s="13" t="s">
        <v>1</v>
      </c>
      <c r="F746" s="81">
        <v>1</v>
      </c>
      <c r="G746" s="79"/>
      <c r="H746" s="78">
        <f>H3562</f>
        <v>694525145</v>
      </c>
      <c r="I746" s="79"/>
      <c r="J746" s="78">
        <f>J3562</f>
        <v>527275532</v>
      </c>
      <c r="K746" s="79"/>
      <c r="L746" s="78">
        <f>L3562</f>
        <v>92857888</v>
      </c>
      <c r="M746" s="79">
        <f t="shared" si="171"/>
        <v>0</v>
      </c>
      <c r="N746" s="80">
        <f t="shared" si="171"/>
        <v>1314658565</v>
      </c>
      <c r="O746" s="81">
        <v>1</v>
      </c>
      <c r="P746" s="82"/>
      <c r="Q746" s="78">
        <f>Q3562</f>
        <v>0</v>
      </c>
      <c r="R746" s="53"/>
    </row>
    <row r="747" spans="1:19" s="97" customFormat="1" ht="20.100000000000001" hidden="1" customHeight="1">
      <c r="A747" s="128">
        <f t="shared" si="189"/>
        <v>341</v>
      </c>
      <c r="C747" s="33" t="s">
        <v>2313</v>
      </c>
      <c r="D747" s="34" t="s">
        <v>2314</v>
      </c>
      <c r="E747" s="13" t="s">
        <v>1</v>
      </c>
      <c r="F747" s="81">
        <v>1</v>
      </c>
      <c r="G747" s="79"/>
      <c r="H747" s="78">
        <f>H3649</f>
        <v>1373409633</v>
      </c>
      <c r="I747" s="79"/>
      <c r="J747" s="78">
        <f>J3649</f>
        <v>391245399</v>
      </c>
      <c r="K747" s="79"/>
      <c r="L747" s="78">
        <f>L3649</f>
        <v>122752960</v>
      </c>
      <c r="M747" s="79">
        <f t="shared" si="171"/>
        <v>0</v>
      </c>
      <c r="N747" s="80">
        <f t="shared" si="171"/>
        <v>1887407992</v>
      </c>
      <c r="O747" s="81">
        <v>1</v>
      </c>
      <c r="P747" s="82"/>
      <c r="Q747" s="78">
        <f>Q3649</f>
        <v>0</v>
      </c>
      <c r="R747" s="53"/>
    </row>
    <row r="748" spans="1:19" s="97" customFormat="1" ht="20.100000000000001" hidden="1" customHeight="1">
      <c r="A748" s="128">
        <f t="shared" si="189"/>
        <v>342</v>
      </c>
      <c r="C748" s="33" t="s">
        <v>2315</v>
      </c>
      <c r="D748" s="34" t="s">
        <v>2316</v>
      </c>
      <c r="E748" s="13" t="s">
        <v>1</v>
      </c>
      <c r="F748" s="81">
        <v>1</v>
      </c>
      <c r="G748" s="79"/>
      <c r="H748" s="78">
        <f>H3756</f>
        <v>3613283494</v>
      </c>
      <c r="I748" s="79"/>
      <c r="J748" s="78">
        <f>J3756</f>
        <v>1527288172</v>
      </c>
      <c r="K748" s="79"/>
      <c r="L748" s="78">
        <f>L3756</f>
        <v>2489761743</v>
      </c>
      <c r="M748" s="79">
        <f t="shared" si="171"/>
        <v>0</v>
      </c>
      <c r="N748" s="80">
        <f t="shared" si="171"/>
        <v>7630333409</v>
      </c>
      <c r="O748" s="81">
        <v>1</v>
      </c>
      <c r="P748" s="82"/>
      <c r="Q748" s="78">
        <f>Q3756</f>
        <v>0</v>
      </c>
      <c r="R748" s="53"/>
    </row>
    <row r="749" spans="1:19" s="97" customFormat="1" ht="20.100000000000001" hidden="1" customHeight="1">
      <c r="A749" s="128">
        <f t="shared" si="189"/>
        <v>343</v>
      </c>
      <c r="C749" s="33" t="s">
        <v>2317</v>
      </c>
      <c r="D749" s="34" t="s">
        <v>2318</v>
      </c>
      <c r="E749" s="13" t="s">
        <v>1</v>
      </c>
      <c r="F749" s="81">
        <v>1</v>
      </c>
      <c r="G749" s="79"/>
      <c r="H749" s="78">
        <f>H3885</f>
        <v>1501967352</v>
      </c>
      <c r="I749" s="79"/>
      <c r="J749" s="78">
        <f>J3885</f>
        <v>616765886</v>
      </c>
      <c r="K749" s="79"/>
      <c r="L749" s="78">
        <f>L3885</f>
        <v>162078882</v>
      </c>
      <c r="M749" s="79">
        <f t="shared" si="171"/>
        <v>0</v>
      </c>
      <c r="N749" s="80">
        <f t="shared" si="171"/>
        <v>2280812120</v>
      </c>
      <c r="O749" s="81">
        <v>1</v>
      </c>
      <c r="P749" s="82"/>
      <c r="Q749" s="78">
        <f>Q3885</f>
        <v>0</v>
      </c>
      <c r="R749" s="53"/>
    </row>
    <row r="750" spans="1:19" s="86" customFormat="1" ht="20.100000000000001" hidden="1" customHeight="1">
      <c r="C750" s="19"/>
      <c r="D750" s="29"/>
      <c r="E750" s="10"/>
      <c r="F750" s="60"/>
      <c r="G750" s="58"/>
      <c r="H750" s="58"/>
      <c r="I750" s="58"/>
      <c r="J750" s="58"/>
      <c r="K750" s="58"/>
      <c r="L750" s="58"/>
      <c r="M750" s="58"/>
      <c r="N750" s="59"/>
      <c r="O750" s="60"/>
      <c r="P750" s="61"/>
      <c r="Q750" s="58"/>
      <c r="R750" s="143"/>
    </row>
    <row r="751" spans="1:19" s="86" customFormat="1" ht="20.100000000000001" hidden="1" customHeight="1">
      <c r="C751" s="19"/>
      <c r="D751" s="29"/>
      <c r="E751" s="10"/>
      <c r="F751" s="60"/>
      <c r="G751" s="58"/>
      <c r="H751" s="58"/>
      <c r="I751" s="58"/>
      <c r="J751" s="58"/>
      <c r="K751" s="58"/>
      <c r="L751" s="58"/>
      <c r="M751" s="58"/>
      <c r="N751" s="59"/>
      <c r="O751" s="60"/>
      <c r="P751" s="61"/>
      <c r="Q751" s="58"/>
      <c r="R751" s="143"/>
    </row>
    <row r="752" spans="1:19" s="86" customFormat="1" ht="20.100000000000001" customHeight="1">
      <c r="A752" s="97"/>
      <c r="B752" s="97"/>
      <c r="C752" s="29" t="s">
        <v>2279</v>
      </c>
      <c r="D752" s="29" t="s">
        <v>2280</v>
      </c>
      <c r="E752" s="152" t="s">
        <v>1</v>
      </c>
      <c r="F752" s="82">
        <v>1</v>
      </c>
      <c r="G752" s="79"/>
      <c r="H752" s="79">
        <f>SUM(H753:H923)</f>
        <v>438872140</v>
      </c>
      <c r="I752" s="79"/>
      <c r="J752" s="79">
        <f>SUM(J753:J923)</f>
        <v>234209920</v>
      </c>
      <c r="K752" s="79"/>
      <c r="L752" s="79">
        <f>SUM(L753:L923)</f>
        <v>55797528</v>
      </c>
      <c r="M752" s="79">
        <f t="shared" si="171"/>
        <v>0</v>
      </c>
      <c r="N752" s="148">
        <f t="shared" si="171"/>
        <v>728879588</v>
      </c>
      <c r="O752" s="58">
        <v>1</v>
      </c>
      <c r="P752" s="61"/>
      <c r="Q752" s="58">
        <f>Q842</f>
        <v>0</v>
      </c>
      <c r="R752" s="163"/>
      <c r="S752" s="86">
        <v>1</v>
      </c>
    </row>
    <row r="753" spans="3:18" s="86" customFormat="1" ht="20.100000000000001" hidden="1" customHeight="1">
      <c r="C753" s="19" t="s">
        <v>759</v>
      </c>
      <c r="D753" s="29" t="s">
        <v>0</v>
      </c>
      <c r="E753" s="10" t="s">
        <v>22</v>
      </c>
      <c r="F753" s="60">
        <v>0</v>
      </c>
      <c r="G753" s="58">
        <v>0</v>
      </c>
      <c r="H753" s="58">
        <f t="shared" ref="H753:H815" si="190">TRUNC(F753*G753,0)</f>
        <v>0</v>
      </c>
      <c r="I753" s="58">
        <v>0</v>
      </c>
      <c r="J753" s="58">
        <f t="shared" ref="J753:J815" si="191">TRUNC(F753*I753,0)</f>
        <v>0</v>
      </c>
      <c r="K753" s="58">
        <v>0</v>
      </c>
      <c r="L753" s="44">
        <f t="shared" ref="L753:L818" si="192">TRUNC(F753*K753,0)</f>
        <v>0</v>
      </c>
      <c r="M753" s="58">
        <f t="shared" si="171"/>
        <v>0</v>
      </c>
      <c r="N753" s="59">
        <f t="shared" si="171"/>
        <v>0</v>
      </c>
      <c r="O753" s="60">
        <v>0</v>
      </c>
      <c r="P753" s="61">
        <f>O753</f>
        <v>0</v>
      </c>
      <c r="Q753" s="44" t="e">
        <f>TRUNC(#REF!*P753,0)</f>
        <v>#REF!</v>
      </c>
      <c r="R753" s="52"/>
    </row>
    <row r="754" spans="3:18" s="86" customFormat="1" ht="20.100000000000001" hidden="1" customHeight="1">
      <c r="C754" s="19" t="s">
        <v>983</v>
      </c>
      <c r="D754" s="29" t="s">
        <v>2</v>
      </c>
      <c r="E754" s="10" t="s">
        <v>22</v>
      </c>
      <c r="F754" s="60">
        <v>0</v>
      </c>
      <c r="G754" s="58">
        <v>0</v>
      </c>
      <c r="H754" s="58">
        <f t="shared" si="190"/>
        <v>0</v>
      </c>
      <c r="I754" s="58">
        <v>0</v>
      </c>
      <c r="J754" s="58">
        <f t="shared" si="191"/>
        <v>0</v>
      </c>
      <c r="K754" s="58">
        <v>0</v>
      </c>
      <c r="L754" s="58">
        <f t="shared" si="192"/>
        <v>0</v>
      </c>
      <c r="M754" s="58">
        <f t="shared" si="171"/>
        <v>0</v>
      </c>
      <c r="N754" s="59">
        <f t="shared" si="171"/>
        <v>0</v>
      </c>
      <c r="O754" s="60">
        <v>0</v>
      </c>
      <c r="P754" s="61">
        <f>O754</f>
        <v>0</v>
      </c>
      <c r="Q754" s="58" t="e">
        <f>TRUNC(#REF!*P754,0)</f>
        <v>#REF!</v>
      </c>
      <c r="R754" s="143"/>
    </row>
    <row r="755" spans="3:18" s="86" customFormat="1" ht="20.100000000000001" hidden="1" customHeight="1">
      <c r="C755" s="19" t="s">
        <v>984</v>
      </c>
      <c r="D755" s="29" t="s">
        <v>985</v>
      </c>
      <c r="E755" s="10" t="s">
        <v>3188</v>
      </c>
      <c r="F755" s="60">
        <v>480</v>
      </c>
      <c r="G755" s="58">
        <v>317</v>
      </c>
      <c r="H755" s="58">
        <f t="shared" si="190"/>
        <v>152160</v>
      </c>
      <c r="I755" s="58">
        <v>203</v>
      </c>
      <c r="J755" s="58">
        <f t="shared" si="191"/>
        <v>97440</v>
      </c>
      <c r="K755" s="58">
        <v>291</v>
      </c>
      <c r="L755" s="58">
        <f t="shared" si="192"/>
        <v>139680</v>
      </c>
      <c r="M755" s="58">
        <f t="shared" si="171"/>
        <v>811</v>
      </c>
      <c r="N755" s="59">
        <f t="shared" si="171"/>
        <v>389280</v>
      </c>
      <c r="O755" s="60">
        <v>480</v>
      </c>
      <c r="P755" s="61">
        <f>O755</f>
        <v>480</v>
      </c>
      <c r="Q755" s="58" t="e">
        <f>TRUNC(#REF!*P755,0)</f>
        <v>#REF!</v>
      </c>
      <c r="R755" s="143"/>
    </row>
    <row r="756" spans="3:18" s="86" customFormat="1" ht="20.100000000000001" hidden="1" customHeight="1">
      <c r="C756" s="19" t="s">
        <v>1064</v>
      </c>
      <c r="D756" s="29" t="s">
        <v>1065</v>
      </c>
      <c r="E756" s="10" t="s">
        <v>3188</v>
      </c>
      <c r="F756" s="60">
        <v>228</v>
      </c>
      <c r="G756" s="58">
        <v>318</v>
      </c>
      <c r="H756" s="58">
        <f t="shared" si="190"/>
        <v>72504</v>
      </c>
      <c r="I756" s="58">
        <v>203</v>
      </c>
      <c r="J756" s="58">
        <f t="shared" si="191"/>
        <v>46284</v>
      </c>
      <c r="K756" s="58">
        <v>290</v>
      </c>
      <c r="L756" s="58">
        <f t="shared" si="192"/>
        <v>66120</v>
      </c>
      <c r="M756" s="58">
        <f t="shared" si="171"/>
        <v>811</v>
      </c>
      <c r="N756" s="59">
        <f t="shared" si="171"/>
        <v>184908</v>
      </c>
      <c r="O756" s="60">
        <v>228</v>
      </c>
      <c r="P756" s="61">
        <f>O756</f>
        <v>228</v>
      </c>
      <c r="Q756" s="58" t="e">
        <f>TRUNC(#REF!*P756,0)</f>
        <v>#REF!</v>
      </c>
      <c r="R756" s="143"/>
    </row>
    <row r="757" spans="3:18" s="86" customFormat="1" ht="20.100000000000001" hidden="1" customHeight="1">
      <c r="C757" s="19" t="s">
        <v>988</v>
      </c>
      <c r="D757" s="29" t="s">
        <v>0</v>
      </c>
      <c r="E757" s="10" t="s">
        <v>22</v>
      </c>
      <c r="F757" s="60">
        <v>0</v>
      </c>
      <c r="G757" s="58">
        <v>0</v>
      </c>
      <c r="H757" s="58">
        <f t="shared" si="190"/>
        <v>0</v>
      </c>
      <c r="I757" s="58">
        <v>0</v>
      </c>
      <c r="J757" s="58">
        <f t="shared" si="191"/>
        <v>0</v>
      </c>
      <c r="K757" s="58">
        <v>0</v>
      </c>
      <c r="L757" s="58">
        <f t="shared" si="192"/>
        <v>0</v>
      </c>
      <c r="M757" s="58">
        <f t="shared" si="171"/>
        <v>0</v>
      </c>
      <c r="N757" s="59">
        <f t="shared" si="171"/>
        <v>0</v>
      </c>
      <c r="O757" s="60">
        <v>0</v>
      </c>
      <c r="P757" s="61">
        <f>O757</f>
        <v>0</v>
      </c>
      <c r="Q757" s="58" t="e">
        <f>TRUNC(#REF!*P757,0)</f>
        <v>#REF!</v>
      </c>
      <c r="R757" s="143"/>
    </row>
    <row r="758" spans="3:18" s="86" customFormat="1" ht="20.100000000000001" hidden="1" customHeight="1">
      <c r="C758" s="19" t="s">
        <v>989</v>
      </c>
      <c r="D758" s="29" t="s">
        <v>990</v>
      </c>
      <c r="E758" s="10" t="s">
        <v>3188</v>
      </c>
      <c r="F758" s="60">
        <v>97</v>
      </c>
      <c r="G758" s="58">
        <v>389</v>
      </c>
      <c r="H758" s="58">
        <f t="shared" si="190"/>
        <v>37733</v>
      </c>
      <c r="I758" s="58">
        <v>2237</v>
      </c>
      <c r="J758" s="58">
        <f t="shared" si="191"/>
        <v>216989</v>
      </c>
      <c r="K758" s="58">
        <v>279</v>
      </c>
      <c r="L758" s="58">
        <f t="shared" si="192"/>
        <v>27063</v>
      </c>
      <c r="M758" s="58">
        <f t="shared" si="171"/>
        <v>2905</v>
      </c>
      <c r="N758" s="59">
        <f t="shared" si="171"/>
        <v>281785</v>
      </c>
      <c r="O758" s="60">
        <v>97</v>
      </c>
      <c r="P758" s="61">
        <f>O758</f>
        <v>97</v>
      </c>
      <c r="Q758" s="58" t="e">
        <f>TRUNC(#REF!*P758,0)</f>
        <v>#REF!</v>
      </c>
      <c r="R758" s="143"/>
    </row>
    <row r="759" spans="3:18" s="86" customFormat="1" ht="20.100000000000001" hidden="1" customHeight="1">
      <c r="C759" s="19" t="s">
        <v>1142</v>
      </c>
      <c r="D759" s="29" t="s">
        <v>0</v>
      </c>
      <c r="E759" s="10" t="s">
        <v>22</v>
      </c>
      <c r="F759" s="60">
        <v>0</v>
      </c>
      <c r="G759" s="58">
        <v>0</v>
      </c>
      <c r="H759" s="58">
        <f t="shared" si="190"/>
        <v>0</v>
      </c>
      <c r="I759" s="58">
        <v>0</v>
      </c>
      <c r="J759" s="58">
        <f t="shared" si="191"/>
        <v>0</v>
      </c>
      <c r="K759" s="58">
        <v>0</v>
      </c>
      <c r="L759" s="58">
        <f t="shared" si="192"/>
        <v>0</v>
      </c>
      <c r="M759" s="58">
        <f t="shared" si="171"/>
        <v>0</v>
      </c>
      <c r="N759" s="59">
        <f t="shared" si="171"/>
        <v>0</v>
      </c>
      <c r="O759" s="60">
        <v>0</v>
      </c>
      <c r="P759" s="61">
        <f>O759</f>
        <v>0</v>
      </c>
      <c r="Q759" s="58" t="e">
        <f>TRUNC(#REF!*P759,0)</f>
        <v>#REF!</v>
      </c>
      <c r="R759" s="143"/>
    </row>
    <row r="760" spans="3:18" s="86" customFormat="1" ht="20.100000000000001" hidden="1" customHeight="1">
      <c r="C760" s="19" t="s">
        <v>2319</v>
      </c>
      <c r="D760" s="29" t="s">
        <v>0</v>
      </c>
      <c r="E760" s="10" t="s">
        <v>3188</v>
      </c>
      <c r="F760" s="60">
        <v>578</v>
      </c>
      <c r="G760" s="58">
        <v>726</v>
      </c>
      <c r="H760" s="58">
        <f t="shared" si="190"/>
        <v>419628</v>
      </c>
      <c r="I760" s="58">
        <v>608</v>
      </c>
      <c r="J760" s="58">
        <f t="shared" si="191"/>
        <v>351424</v>
      </c>
      <c r="K760" s="58">
        <v>530</v>
      </c>
      <c r="L760" s="58">
        <f t="shared" si="192"/>
        <v>306340</v>
      </c>
      <c r="M760" s="58">
        <f t="shared" si="171"/>
        <v>1864</v>
      </c>
      <c r="N760" s="59">
        <f t="shared" si="171"/>
        <v>1077392</v>
      </c>
      <c r="O760" s="60">
        <v>578</v>
      </c>
      <c r="P760" s="61">
        <f>O760</f>
        <v>578</v>
      </c>
      <c r="Q760" s="58" t="e">
        <f>TRUNC(#REF!*P760,0)</f>
        <v>#REF!</v>
      </c>
      <c r="R760" s="143"/>
    </row>
    <row r="761" spans="3:18" s="86" customFormat="1" ht="20.100000000000001" hidden="1" customHeight="1">
      <c r="C761" s="19" t="s">
        <v>760</v>
      </c>
      <c r="D761" s="29" t="s">
        <v>0</v>
      </c>
      <c r="E761" s="10" t="s">
        <v>22</v>
      </c>
      <c r="F761" s="60">
        <v>0</v>
      </c>
      <c r="G761" s="58">
        <v>0</v>
      </c>
      <c r="H761" s="58">
        <f t="shared" si="190"/>
        <v>0</v>
      </c>
      <c r="I761" s="58">
        <v>0</v>
      </c>
      <c r="J761" s="58">
        <f t="shared" si="191"/>
        <v>0</v>
      </c>
      <c r="K761" s="58">
        <v>0</v>
      </c>
      <c r="L761" s="58">
        <f t="shared" si="192"/>
        <v>0</v>
      </c>
      <c r="M761" s="58">
        <f t="shared" si="171"/>
        <v>0</v>
      </c>
      <c r="N761" s="59">
        <f t="shared" si="171"/>
        <v>0</v>
      </c>
      <c r="O761" s="60">
        <v>0</v>
      </c>
      <c r="P761" s="61">
        <f>O761</f>
        <v>0</v>
      </c>
      <c r="Q761" s="58" t="e">
        <f>TRUNC(#REF!*P761,0)</f>
        <v>#REF!</v>
      </c>
      <c r="R761" s="143"/>
    </row>
    <row r="762" spans="3:18" s="86" customFormat="1" ht="20.100000000000001" hidden="1" customHeight="1">
      <c r="C762" s="19" t="s">
        <v>761</v>
      </c>
      <c r="D762" s="29" t="s">
        <v>715</v>
      </c>
      <c r="E762" s="10" t="s">
        <v>3188</v>
      </c>
      <c r="F762" s="60">
        <v>729</v>
      </c>
      <c r="G762" s="58">
        <v>228</v>
      </c>
      <c r="H762" s="58">
        <f t="shared" si="190"/>
        <v>166212</v>
      </c>
      <c r="I762" s="58">
        <v>4008</v>
      </c>
      <c r="J762" s="58">
        <f t="shared" si="191"/>
        <v>2921832</v>
      </c>
      <c r="K762" s="58">
        <v>168</v>
      </c>
      <c r="L762" s="58">
        <f t="shared" si="192"/>
        <v>122472</v>
      </c>
      <c r="M762" s="58">
        <f t="shared" si="171"/>
        <v>4404</v>
      </c>
      <c r="N762" s="59">
        <f t="shared" si="171"/>
        <v>3210516</v>
      </c>
      <c r="O762" s="60">
        <v>729</v>
      </c>
      <c r="P762" s="61">
        <f>O762</f>
        <v>729</v>
      </c>
      <c r="Q762" s="58" t="e">
        <f>TRUNC(#REF!*P762,0)</f>
        <v>#REF!</v>
      </c>
      <c r="R762" s="143"/>
    </row>
    <row r="763" spans="3:18" s="86" customFormat="1" ht="20.100000000000001" hidden="1" customHeight="1">
      <c r="C763" s="19" t="s">
        <v>762</v>
      </c>
      <c r="D763" s="29" t="s">
        <v>0</v>
      </c>
      <c r="E763" s="10" t="s">
        <v>22</v>
      </c>
      <c r="F763" s="60">
        <v>0</v>
      </c>
      <c r="G763" s="58">
        <v>0</v>
      </c>
      <c r="H763" s="58">
        <f t="shared" si="190"/>
        <v>0</v>
      </c>
      <c r="I763" s="58">
        <v>0</v>
      </c>
      <c r="J763" s="58">
        <f t="shared" si="191"/>
        <v>0</v>
      </c>
      <c r="K763" s="58">
        <v>0</v>
      </c>
      <c r="L763" s="58">
        <f t="shared" si="192"/>
        <v>0</v>
      </c>
      <c r="M763" s="58">
        <f t="shared" si="171"/>
        <v>0</v>
      </c>
      <c r="N763" s="59">
        <f t="shared" si="171"/>
        <v>0</v>
      </c>
      <c r="O763" s="60">
        <v>0</v>
      </c>
      <c r="P763" s="61">
        <f>O763</f>
        <v>0</v>
      </c>
      <c r="Q763" s="58" t="e">
        <f>TRUNC(#REF!*P763,0)</f>
        <v>#REF!</v>
      </c>
      <c r="R763" s="143"/>
    </row>
    <row r="764" spans="3:18" s="86" customFormat="1" ht="20.100000000000001" hidden="1" customHeight="1">
      <c r="C764" s="19" t="s">
        <v>763</v>
      </c>
      <c r="D764" s="29" t="s">
        <v>0</v>
      </c>
      <c r="E764" s="10" t="s">
        <v>22</v>
      </c>
      <c r="F764" s="60">
        <v>0</v>
      </c>
      <c r="G764" s="58">
        <v>0</v>
      </c>
      <c r="H764" s="58">
        <f t="shared" si="190"/>
        <v>0</v>
      </c>
      <c r="I764" s="58">
        <v>0</v>
      </c>
      <c r="J764" s="58">
        <f t="shared" si="191"/>
        <v>0</v>
      </c>
      <c r="K764" s="58">
        <v>0</v>
      </c>
      <c r="L764" s="58">
        <f t="shared" si="192"/>
        <v>0</v>
      </c>
      <c r="M764" s="58">
        <f t="shared" si="171"/>
        <v>0</v>
      </c>
      <c r="N764" s="59">
        <f t="shared" si="171"/>
        <v>0</v>
      </c>
      <c r="O764" s="60">
        <v>0</v>
      </c>
      <c r="P764" s="61">
        <f>O764</f>
        <v>0</v>
      </c>
      <c r="Q764" s="58" t="e">
        <f>TRUNC(#REF!*P764,0)</f>
        <v>#REF!</v>
      </c>
      <c r="R764" s="143"/>
    </row>
    <row r="765" spans="3:18" s="86" customFormat="1" ht="20.100000000000001" hidden="1" customHeight="1">
      <c r="C765" s="19" t="s">
        <v>764</v>
      </c>
      <c r="D765" s="29" t="s">
        <v>41</v>
      </c>
      <c r="E765" s="10" t="s">
        <v>3188</v>
      </c>
      <c r="F765" s="60">
        <v>2327</v>
      </c>
      <c r="G765" s="58">
        <v>212</v>
      </c>
      <c r="H765" s="58">
        <f t="shared" si="190"/>
        <v>493324</v>
      </c>
      <c r="I765" s="58">
        <v>121</v>
      </c>
      <c r="J765" s="58">
        <f t="shared" si="191"/>
        <v>281567</v>
      </c>
      <c r="K765" s="58">
        <v>100</v>
      </c>
      <c r="L765" s="58">
        <f t="shared" si="192"/>
        <v>232700</v>
      </c>
      <c r="M765" s="58">
        <f t="shared" si="171"/>
        <v>433</v>
      </c>
      <c r="N765" s="59">
        <f t="shared" si="171"/>
        <v>1007591</v>
      </c>
      <c r="O765" s="60">
        <v>2327</v>
      </c>
      <c r="P765" s="61">
        <f>O765</f>
        <v>2327</v>
      </c>
      <c r="Q765" s="58" t="e">
        <f>TRUNC(#REF!*P765,0)</f>
        <v>#REF!</v>
      </c>
      <c r="R765" s="143"/>
    </row>
    <row r="766" spans="3:18" s="86" customFormat="1" ht="20.100000000000001" hidden="1" customHeight="1">
      <c r="C766" s="19" t="s">
        <v>765</v>
      </c>
      <c r="D766" s="29" t="s">
        <v>766</v>
      </c>
      <c r="E766" s="10" t="s">
        <v>3188</v>
      </c>
      <c r="F766" s="60">
        <v>6194</v>
      </c>
      <c r="G766" s="58">
        <v>287</v>
      </c>
      <c r="H766" s="58">
        <f t="shared" si="190"/>
        <v>1777678</v>
      </c>
      <c r="I766" s="58">
        <v>2839</v>
      </c>
      <c r="J766" s="58">
        <f t="shared" si="191"/>
        <v>17584766</v>
      </c>
      <c r="K766" s="58">
        <v>294</v>
      </c>
      <c r="L766" s="58">
        <f t="shared" si="192"/>
        <v>1821036</v>
      </c>
      <c r="M766" s="58">
        <f t="shared" si="171"/>
        <v>3420</v>
      </c>
      <c r="N766" s="59">
        <f t="shared" si="171"/>
        <v>21183480</v>
      </c>
      <c r="O766" s="60">
        <v>6194</v>
      </c>
      <c r="P766" s="61">
        <f>O766</f>
        <v>6194</v>
      </c>
      <c r="Q766" s="58" t="e">
        <f>TRUNC(#REF!*P766,0)</f>
        <v>#REF!</v>
      </c>
      <c r="R766" s="143"/>
    </row>
    <row r="767" spans="3:18" s="86" customFormat="1" ht="20.100000000000001" hidden="1" customHeight="1">
      <c r="C767" s="19" t="s">
        <v>767</v>
      </c>
      <c r="D767" s="29" t="s">
        <v>0</v>
      </c>
      <c r="E767" s="10" t="s">
        <v>22</v>
      </c>
      <c r="F767" s="60">
        <v>0</v>
      </c>
      <c r="G767" s="58">
        <v>0</v>
      </c>
      <c r="H767" s="58">
        <f t="shared" si="190"/>
        <v>0</v>
      </c>
      <c r="I767" s="58">
        <v>0</v>
      </c>
      <c r="J767" s="58">
        <f t="shared" si="191"/>
        <v>0</v>
      </c>
      <c r="K767" s="58">
        <v>0</v>
      </c>
      <c r="L767" s="58">
        <f t="shared" si="192"/>
        <v>0</v>
      </c>
      <c r="M767" s="58">
        <f t="shared" si="171"/>
        <v>0</v>
      </c>
      <c r="N767" s="59">
        <f t="shared" si="171"/>
        <v>0</v>
      </c>
      <c r="O767" s="60">
        <v>0</v>
      </c>
      <c r="P767" s="61">
        <f>O767</f>
        <v>0</v>
      </c>
      <c r="Q767" s="58" t="e">
        <f>TRUNC(#REF!*P767,0)</f>
        <v>#REF!</v>
      </c>
      <c r="R767" s="143"/>
    </row>
    <row r="768" spans="3:18" s="86" customFormat="1" ht="20.100000000000001" hidden="1" customHeight="1">
      <c r="C768" s="19" t="s">
        <v>768</v>
      </c>
      <c r="D768" s="29" t="s">
        <v>0</v>
      </c>
      <c r="E768" s="10" t="s">
        <v>22</v>
      </c>
      <c r="F768" s="60">
        <v>0</v>
      </c>
      <c r="G768" s="58">
        <v>0</v>
      </c>
      <c r="H768" s="58">
        <f t="shared" si="190"/>
        <v>0</v>
      </c>
      <c r="I768" s="58">
        <v>0</v>
      </c>
      <c r="J768" s="58">
        <f t="shared" si="191"/>
        <v>0</v>
      </c>
      <c r="K768" s="58">
        <v>0</v>
      </c>
      <c r="L768" s="58">
        <f t="shared" si="192"/>
        <v>0</v>
      </c>
      <c r="M768" s="58">
        <f t="shared" si="171"/>
        <v>0</v>
      </c>
      <c r="N768" s="59">
        <f t="shared" si="171"/>
        <v>0</v>
      </c>
      <c r="O768" s="60">
        <v>0</v>
      </c>
      <c r="P768" s="61">
        <f>O768</f>
        <v>0</v>
      </c>
      <c r="Q768" s="58" t="e">
        <f>TRUNC(#REF!*P768,0)</f>
        <v>#REF!</v>
      </c>
      <c r="R768" s="143"/>
    </row>
    <row r="769" spans="3:18" s="86" customFormat="1" ht="20.100000000000001" hidden="1" customHeight="1">
      <c r="C769" s="19" t="s">
        <v>2320</v>
      </c>
      <c r="D769" s="29" t="s">
        <v>2321</v>
      </c>
      <c r="E769" s="10" t="s">
        <v>22</v>
      </c>
      <c r="F769" s="60">
        <v>0</v>
      </c>
      <c r="G769" s="58">
        <v>0</v>
      </c>
      <c r="H769" s="58">
        <f t="shared" si="190"/>
        <v>0</v>
      </c>
      <c r="I769" s="58">
        <v>0</v>
      </c>
      <c r="J769" s="58">
        <f t="shared" si="191"/>
        <v>0</v>
      </c>
      <c r="K769" s="58">
        <v>0</v>
      </c>
      <c r="L769" s="58">
        <f t="shared" si="192"/>
        <v>0</v>
      </c>
      <c r="M769" s="58">
        <f t="shared" si="171"/>
        <v>0</v>
      </c>
      <c r="N769" s="59">
        <f t="shared" si="171"/>
        <v>0</v>
      </c>
      <c r="O769" s="60">
        <v>0</v>
      </c>
      <c r="P769" s="61">
        <f>O769</f>
        <v>0</v>
      </c>
      <c r="Q769" s="58" t="e">
        <f>TRUNC(#REF!*P769,0)</f>
        <v>#REF!</v>
      </c>
      <c r="R769" s="143"/>
    </row>
    <row r="770" spans="3:18" s="86" customFormat="1" ht="20.100000000000001" hidden="1" customHeight="1">
      <c r="C770" s="19" t="s">
        <v>2322</v>
      </c>
      <c r="D770" s="29" t="s">
        <v>1054</v>
      </c>
      <c r="E770" s="10" t="s">
        <v>3218</v>
      </c>
      <c r="F770" s="60">
        <v>11</v>
      </c>
      <c r="G770" s="58">
        <v>1972800</v>
      </c>
      <c r="H770" s="58">
        <f t="shared" si="190"/>
        <v>21700800</v>
      </c>
      <c r="I770" s="58">
        <v>0</v>
      </c>
      <c r="J770" s="58">
        <f t="shared" si="191"/>
        <v>0</v>
      </c>
      <c r="K770" s="58">
        <v>0</v>
      </c>
      <c r="L770" s="58">
        <f t="shared" si="192"/>
        <v>0</v>
      </c>
      <c r="M770" s="58">
        <f t="shared" si="171"/>
        <v>1972800</v>
      </c>
      <c r="N770" s="59">
        <f t="shared" si="171"/>
        <v>21700800</v>
      </c>
      <c r="O770" s="60">
        <v>11</v>
      </c>
      <c r="P770" s="61">
        <f>O770</f>
        <v>11</v>
      </c>
      <c r="Q770" s="58" t="e">
        <f>TRUNC(#REF!*P770,0)</f>
        <v>#REF!</v>
      </c>
      <c r="R770" s="143"/>
    </row>
    <row r="771" spans="3:18" s="86" customFormat="1" ht="20.100000000000001" hidden="1" customHeight="1">
      <c r="C771" s="19" t="s">
        <v>2323</v>
      </c>
      <c r="D771" s="29" t="s">
        <v>2324</v>
      </c>
      <c r="E771" s="10" t="s">
        <v>3218</v>
      </c>
      <c r="F771" s="60">
        <v>10</v>
      </c>
      <c r="G771" s="58">
        <v>2218320</v>
      </c>
      <c r="H771" s="58">
        <f t="shared" si="190"/>
        <v>22183200</v>
      </c>
      <c r="I771" s="58">
        <v>0</v>
      </c>
      <c r="J771" s="58">
        <f t="shared" si="191"/>
        <v>0</v>
      </c>
      <c r="K771" s="58">
        <v>0</v>
      </c>
      <c r="L771" s="58">
        <f t="shared" si="192"/>
        <v>0</v>
      </c>
      <c r="M771" s="58">
        <f t="shared" si="171"/>
        <v>2218320</v>
      </c>
      <c r="N771" s="59">
        <f t="shared" si="171"/>
        <v>22183200</v>
      </c>
      <c r="O771" s="60">
        <v>10</v>
      </c>
      <c r="P771" s="61">
        <f>O771</f>
        <v>10</v>
      </c>
      <c r="Q771" s="58" t="e">
        <f>TRUNC(#REF!*P771,0)</f>
        <v>#REF!</v>
      </c>
      <c r="R771" s="143"/>
    </row>
    <row r="772" spans="3:18" s="86" customFormat="1" ht="20.100000000000001" hidden="1" customHeight="1">
      <c r="C772" s="19" t="s">
        <v>2325</v>
      </c>
      <c r="D772" s="29" t="s">
        <v>2326</v>
      </c>
      <c r="E772" s="10" t="s">
        <v>3218</v>
      </c>
      <c r="F772" s="60">
        <v>10</v>
      </c>
      <c r="G772" s="58">
        <v>2303920</v>
      </c>
      <c r="H772" s="58">
        <f t="shared" si="190"/>
        <v>23039200</v>
      </c>
      <c r="I772" s="58">
        <v>0</v>
      </c>
      <c r="J772" s="58">
        <f t="shared" si="191"/>
        <v>0</v>
      </c>
      <c r="K772" s="58">
        <v>0</v>
      </c>
      <c r="L772" s="58">
        <f t="shared" si="192"/>
        <v>0</v>
      </c>
      <c r="M772" s="58">
        <f t="shared" si="171"/>
        <v>2303920</v>
      </c>
      <c r="N772" s="59">
        <f t="shared" si="171"/>
        <v>23039200</v>
      </c>
      <c r="O772" s="60">
        <v>10</v>
      </c>
      <c r="P772" s="61">
        <f>O772</f>
        <v>10</v>
      </c>
      <c r="Q772" s="58" t="e">
        <f>TRUNC(#REF!*P772,0)</f>
        <v>#REF!</v>
      </c>
      <c r="R772" s="143"/>
    </row>
    <row r="773" spans="3:18" s="86" customFormat="1" ht="20.100000000000001" hidden="1" customHeight="1">
      <c r="C773" s="19" t="s">
        <v>2327</v>
      </c>
      <c r="D773" s="29" t="s">
        <v>2328</v>
      </c>
      <c r="E773" s="10" t="s">
        <v>3218</v>
      </c>
      <c r="F773" s="60">
        <v>10</v>
      </c>
      <c r="G773" s="58">
        <v>2389440</v>
      </c>
      <c r="H773" s="58">
        <f t="shared" si="190"/>
        <v>23894400</v>
      </c>
      <c r="I773" s="58">
        <v>0</v>
      </c>
      <c r="J773" s="58">
        <f t="shared" si="191"/>
        <v>0</v>
      </c>
      <c r="K773" s="58">
        <v>0</v>
      </c>
      <c r="L773" s="58">
        <f t="shared" si="192"/>
        <v>0</v>
      </c>
      <c r="M773" s="58">
        <f t="shared" si="171"/>
        <v>2389440</v>
      </c>
      <c r="N773" s="59">
        <f t="shared" si="171"/>
        <v>23894400</v>
      </c>
      <c r="O773" s="60">
        <v>10</v>
      </c>
      <c r="P773" s="61">
        <f>O773</f>
        <v>10</v>
      </c>
      <c r="Q773" s="58" t="e">
        <f>TRUNC(#REF!*P773,0)</f>
        <v>#REF!</v>
      </c>
      <c r="R773" s="143"/>
    </row>
    <row r="774" spans="3:18" s="86" customFormat="1" ht="20.100000000000001" hidden="1" customHeight="1">
      <c r="C774" s="19" t="s">
        <v>770</v>
      </c>
      <c r="D774" s="29" t="s">
        <v>0</v>
      </c>
      <c r="E774" s="10" t="s">
        <v>22</v>
      </c>
      <c r="F774" s="60">
        <v>0</v>
      </c>
      <c r="G774" s="58">
        <v>0</v>
      </c>
      <c r="H774" s="58">
        <f t="shared" si="190"/>
        <v>0</v>
      </c>
      <c r="I774" s="58">
        <v>0</v>
      </c>
      <c r="J774" s="58">
        <f t="shared" si="191"/>
        <v>0</v>
      </c>
      <c r="K774" s="58">
        <v>0</v>
      </c>
      <c r="L774" s="58">
        <f t="shared" si="192"/>
        <v>0</v>
      </c>
      <c r="M774" s="58">
        <f t="shared" si="171"/>
        <v>0</v>
      </c>
      <c r="N774" s="59">
        <f t="shared" si="171"/>
        <v>0</v>
      </c>
      <c r="O774" s="60">
        <v>0</v>
      </c>
      <c r="P774" s="61">
        <f>O774</f>
        <v>0</v>
      </c>
      <c r="Q774" s="58" t="e">
        <f>TRUNC(#REF!*P774,0)</f>
        <v>#REF!</v>
      </c>
      <c r="R774" s="143"/>
    </row>
    <row r="775" spans="3:18" s="86" customFormat="1" ht="20.100000000000001" hidden="1" customHeight="1">
      <c r="C775" s="19" t="s">
        <v>771</v>
      </c>
      <c r="D775" s="29" t="s">
        <v>772</v>
      </c>
      <c r="E775" s="10" t="s">
        <v>22</v>
      </c>
      <c r="F775" s="60">
        <v>0</v>
      </c>
      <c r="G775" s="58">
        <v>0</v>
      </c>
      <c r="H775" s="58">
        <f t="shared" si="190"/>
        <v>0</v>
      </c>
      <c r="I775" s="58">
        <v>0</v>
      </c>
      <c r="J775" s="58">
        <f t="shared" si="191"/>
        <v>0</v>
      </c>
      <c r="K775" s="58">
        <v>0</v>
      </c>
      <c r="L775" s="58">
        <f t="shared" si="192"/>
        <v>0</v>
      </c>
      <c r="M775" s="58">
        <f t="shared" si="171"/>
        <v>0</v>
      </c>
      <c r="N775" s="59">
        <f t="shared" si="171"/>
        <v>0</v>
      </c>
      <c r="O775" s="60">
        <v>0</v>
      </c>
      <c r="P775" s="61">
        <f>O775</f>
        <v>0</v>
      </c>
      <c r="Q775" s="58" t="e">
        <f>TRUNC(#REF!*P775,0)</f>
        <v>#REF!</v>
      </c>
      <c r="R775" s="143"/>
    </row>
    <row r="776" spans="3:18" s="86" customFormat="1" ht="20.100000000000001" hidden="1" customHeight="1">
      <c r="C776" s="19" t="s">
        <v>773</v>
      </c>
      <c r="D776" s="29" t="s">
        <v>774</v>
      </c>
      <c r="E776" s="10" t="s">
        <v>3207</v>
      </c>
      <c r="F776" s="60">
        <v>644</v>
      </c>
      <c r="G776" s="58">
        <v>18792</v>
      </c>
      <c r="H776" s="58">
        <f t="shared" si="190"/>
        <v>12102048</v>
      </c>
      <c r="I776" s="58">
        <v>10699</v>
      </c>
      <c r="J776" s="58">
        <f t="shared" si="191"/>
        <v>6890156</v>
      </c>
      <c r="K776" s="58">
        <v>8864</v>
      </c>
      <c r="L776" s="58">
        <f t="shared" si="192"/>
        <v>5708416</v>
      </c>
      <c r="M776" s="58">
        <f t="shared" si="171"/>
        <v>38355</v>
      </c>
      <c r="N776" s="59">
        <f t="shared" si="171"/>
        <v>24700620</v>
      </c>
      <c r="O776" s="60">
        <v>644</v>
      </c>
      <c r="P776" s="61">
        <f>O776</f>
        <v>644</v>
      </c>
      <c r="Q776" s="58" t="e">
        <f>TRUNC(#REF!*P776,0)</f>
        <v>#REF!</v>
      </c>
      <c r="R776" s="143"/>
    </row>
    <row r="777" spans="3:18" s="86" customFormat="1" ht="20.100000000000001" hidden="1" customHeight="1">
      <c r="C777" s="19" t="s">
        <v>775</v>
      </c>
      <c r="D777" s="29" t="s">
        <v>0</v>
      </c>
      <c r="E777" s="10" t="s">
        <v>22</v>
      </c>
      <c r="F777" s="60">
        <v>0</v>
      </c>
      <c r="G777" s="58">
        <v>0</v>
      </c>
      <c r="H777" s="58">
        <f t="shared" si="190"/>
        <v>0</v>
      </c>
      <c r="I777" s="58">
        <v>0</v>
      </c>
      <c r="J777" s="58">
        <f t="shared" si="191"/>
        <v>0</v>
      </c>
      <c r="K777" s="58">
        <v>0</v>
      </c>
      <c r="L777" s="58">
        <f t="shared" si="192"/>
        <v>0</v>
      </c>
      <c r="M777" s="58">
        <f t="shared" si="171"/>
        <v>0</v>
      </c>
      <c r="N777" s="59">
        <f t="shared" si="171"/>
        <v>0</v>
      </c>
      <c r="O777" s="60">
        <v>0</v>
      </c>
      <c r="P777" s="61">
        <f>O777</f>
        <v>0</v>
      </c>
      <c r="Q777" s="58" t="e">
        <f>TRUNC(#REF!*P777,0)</f>
        <v>#REF!</v>
      </c>
      <c r="R777" s="143"/>
    </row>
    <row r="778" spans="3:18" s="86" customFormat="1" ht="20.100000000000001" hidden="1" customHeight="1">
      <c r="C778" s="19" t="s">
        <v>776</v>
      </c>
      <c r="D778" s="29" t="s">
        <v>777</v>
      </c>
      <c r="E778" s="10" t="s">
        <v>22</v>
      </c>
      <c r="F778" s="60">
        <v>0</v>
      </c>
      <c r="G778" s="58">
        <v>0</v>
      </c>
      <c r="H778" s="58">
        <f t="shared" si="190"/>
        <v>0</v>
      </c>
      <c r="I778" s="58">
        <v>0</v>
      </c>
      <c r="J778" s="58">
        <f t="shared" si="191"/>
        <v>0</v>
      </c>
      <c r="K778" s="58">
        <v>0</v>
      </c>
      <c r="L778" s="58">
        <f t="shared" si="192"/>
        <v>0</v>
      </c>
      <c r="M778" s="58">
        <f t="shared" si="171"/>
        <v>0</v>
      </c>
      <c r="N778" s="59">
        <f t="shared" si="171"/>
        <v>0</v>
      </c>
      <c r="O778" s="60">
        <v>0</v>
      </c>
      <c r="P778" s="61">
        <f>O778</f>
        <v>0</v>
      </c>
      <c r="Q778" s="58" t="e">
        <f>TRUNC(#REF!*P778,0)</f>
        <v>#REF!</v>
      </c>
      <c r="R778" s="143"/>
    </row>
    <row r="779" spans="3:18" s="86" customFormat="1" ht="20.100000000000001" hidden="1" customHeight="1">
      <c r="C779" s="19" t="s">
        <v>778</v>
      </c>
      <c r="D779" s="29" t="s">
        <v>774</v>
      </c>
      <c r="E779" s="10" t="s">
        <v>3199</v>
      </c>
      <c r="F779" s="60">
        <v>41</v>
      </c>
      <c r="G779" s="58">
        <v>40000</v>
      </c>
      <c r="H779" s="58">
        <f t="shared" si="190"/>
        <v>1640000</v>
      </c>
      <c r="I779" s="58">
        <v>67200</v>
      </c>
      <c r="J779" s="58">
        <f t="shared" si="191"/>
        <v>2755200</v>
      </c>
      <c r="K779" s="58">
        <v>800</v>
      </c>
      <c r="L779" s="58">
        <f t="shared" si="192"/>
        <v>32800</v>
      </c>
      <c r="M779" s="58">
        <f t="shared" si="171"/>
        <v>108000</v>
      </c>
      <c r="N779" s="59">
        <f t="shared" si="171"/>
        <v>4428000</v>
      </c>
      <c r="O779" s="60">
        <v>41</v>
      </c>
      <c r="P779" s="61">
        <f>O779</f>
        <v>41</v>
      </c>
      <c r="Q779" s="58" t="e">
        <f>TRUNC(#REF!*P779,0)</f>
        <v>#REF!</v>
      </c>
      <c r="R779" s="143"/>
    </row>
    <row r="780" spans="3:18" s="86" customFormat="1" ht="20.100000000000001" hidden="1" customHeight="1">
      <c r="C780" s="19" t="s">
        <v>779</v>
      </c>
      <c r="D780" s="29" t="s">
        <v>0</v>
      </c>
      <c r="E780" s="10" t="s">
        <v>22</v>
      </c>
      <c r="F780" s="60">
        <v>0</v>
      </c>
      <c r="G780" s="58">
        <v>0</v>
      </c>
      <c r="H780" s="58">
        <f t="shared" si="190"/>
        <v>0</v>
      </c>
      <c r="I780" s="58">
        <v>0</v>
      </c>
      <c r="J780" s="58">
        <f t="shared" si="191"/>
        <v>0</v>
      </c>
      <c r="K780" s="58">
        <v>0</v>
      </c>
      <c r="L780" s="58">
        <f t="shared" si="192"/>
        <v>0</v>
      </c>
      <c r="M780" s="58">
        <f t="shared" si="171"/>
        <v>0</v>
      </c>
      <c r="N780" s="59">
        <f t="shared" si="171"/>
        <v>0</v>
      </c>
      <c r="O780" s="60">
        <v>0</v>
      </c>
      <c r="P780" s="61">
        <f>O780</f>
        <v>0</v>
      </c>
      <c r="Q780" s="58" t="e">
        <f>TRUNC(#REF!*P780,0)</f>
        <v>#REF!</v>
      </c>
      <c r="R780" s="143"/>
    </row>
    <row r="781" spans="3:18" s="86" customFormat="1" ht="20.100000000000001" hidden="1" customHeight="1">
      <c r="C781" s="19" t="s">
        <v>780</v>
      </c>
      <c r="D781" s="29" t="s">
        <v>781</v>
      </c>
      <c r="E781" s="10" t="s">
        <v>3196</v>
      </c>
      <c r="F781" s="60">
        <v>4</v>
      </c>
      <c r="G781" s="58">
        <v>0</v>
      </c>
      <c r="H781" s="58">
        <f t="shared" si="190"/>
        <v>0</v>
      </c>
      <c r="I781" s="58">
        <v>0</v>
      </c>
      <c r="J781" s="58">
        <f t="shared" si="191"/>
        <v>0</v>
      </c>
      <c r="K781" s="58">
        <v>460416</v>
      </c>
      <c r="L781" s="58">
        <f t="shared" si="192"/>
        <v>1841664</v>
      </c>
      <c r="M781" s="58">
        <f t="shared" si="171"/>
        <v>460416</v>
      </c>
      <c r="N781" s="59">
        <f t="shared" si="171"/>
        <v>1841664</v>
      </c>
      <c r="O781" s="60">
        <v>4</v>
      </c>
      <c r="P781" s="61">
        <f>O781</f>
        <v>4</v>
      </c>
      <c r="Q781" s="58" t="e">
        <f>TRUNC(#REF!*P781,0)</f>
        <v>#REF!</v>
      </c>
      <c r="R781" s="143"/>
    </row>
    <row r="782" spans="3:18" s="86" customFormat="1" ht="20.100000000000001" hidden="1" customHeight="1">
      <c r="C782" s="19" t="s">
        <v>782</v>
      </c>
      <c r="D782" s="29" t="s">
        <v>783</v>
      </c>
      <c r="E782" s="10" t="s">
        <v>3196</v>
      </c>
      <c r="F782" s="60">
        <v>4</v>
      </c>
      <c r="G782" s="58">
        <v>167073</v>
      </c>
      <c r="H782" s="58">
        <f t="shared" si="190"/>
        <v>668292</v>
      </c>
      <c r="I782" s="58">
        <v>264409</v>
      </c>
      <c r="J782" s="58">
        <f t="shared" si="191"/>
        <v>1057636</v>
      </c>
      <c r="K782" s="58">
        <v>419380</v>
      </c>
      <c r="L782" s="58">
        <f t="shared" si="192"/>
        <v>1677520</v>
      </c>
      <c r="M782" s="58">
        <f t="shared" si="171"/>
        <v>850862</v>
      </c>
      <c r="N782" s="59">
        <f t="shared" si="171"/>
        <v>3403448</v>
      </c>
      <c r="O782" s="60">
        <v>4</v>
      </c>
      <c r="P782" s="61">
        <f>O782</f>
        <v>4</v>
      </c>
      <c r="Q782" s="58" t="e">
        <f>TRUNC(#REF!*P782,0)</f>
        <v>#REF!</v>
      </c>
      <c r="R782" s="143"/>
    </row>
    <row r="783" spans="3:18" s="86" customFormat="1" ht="20.100000000000001" hidden="1" customHeight="1">
      <c r="C783" s="19" t="s">
        <v>784</v>
      </c>
      <c r="D783" s="29" t="s">
        <v>785</v>
      </c>
      <c r="E783" s="10" t="s">
        <v>3196</v>
      </c>
      <c r="F783" s="60">
        <v>4</v>
      </c>
      <c r="G783" s="58">
        <v>167073</v>
      </c>
      <c r="H783" s="58">
        <f t="shared" si="190"/>
        <v>668292</v>
      </c>
      <c r="I783" s="58">
        <v>264409</v>
      </c>
      <c r="J783" s="58">
        <f t="shared" si="191"/>
        <v>1057636</v>
      </c>
      <c r="K783" s="58">
        <v>419380</v>
      </c>
      <c r="L783" s="58">
        <f t="shared" si="192"/>
        <v>1677520</v>
      </c>
      <c r="M783" s="58">
        <f t="shared" si="171"/>
        <v>850862</v>
      </c>
      <c r="N783" s="59">
        <f t="shared" si="171"/>
        <v>3403448</v>
      </c>
      <c r="O783" s="60">
        <v>4</v>
      </c>
      <c r="P783" s="61">
        <f>O783</f>
        <v>4</v>
      </c>
      <c r="Q783" s="58" t="e">
        <f>TRUNC(#REF!*P783,0)</f>
        <v>#REF!</v>
      </c>
      <c r="R783" s="143"/>
    </row>
    <row r="784" spans="3:18" s="86" customFormat="1" ht="20.100000000000001" hidden="1" customHeight="1">
      <c r="C784" s="19" t="s">
        <v>784</v>
      </c>
      <c r="D784" s="29" t="s">
        <v>786</v>
      </c>
      <c r="E784" s="10" t="s">
        <v>3196</v>
      </c>
      <c r="F784" s="60">
        <v>2</v>
      </c>
      <c r="G784" s="58">
        <v>0</v>
      </c>
      <c r="H784" s="58">
        <f t="shared" si="190"/>
        <v>0</v>
      </c>
      <c r="I784" s="58">
        <v>0</v>
      </c>
      <c r="J784" s="58">
        <f t="shared" si="191"/>
        <v>0</v>
      </c>
      <c r="K784" s="58">
        <v>3200000</v>
      </c>
      <c r="L784" s="58">
        <f t="shared" si="192"/>
        <v>6400000</v>
      </c>
      <c r="M784" s="58">
        <f t="shared" si="171"/>
        <v>3200000</v>
      </c>
      <c r="N784" s="59">
        <f t="shared" si="171"/>
        <v>6400000</v>
      </c>
      <c r="O784" s="60">
        <v>2</v>
      </c>
      <c r="P784" s="61">
        <f>O784</f>
        <v>2</v>
      </c>
      <c r="Q784" s="58" t="e">
        <f>TRUNC(#REF!*P784,0)</f>
        <v>#REF!</v>
      </c>
      <c r="R784" s="143"/>
    </row>
    <row r="785" spans="3:18" s="86" customFormat="1" ht="20.100000000000001" hidden="1" customHeight="1">
      <c r="C785" s="19" t="s">
        <v>787</v>
      </c>
      <c r="D785" s="29" t="s">
        <v>788</v>
      </c>
      <c r="E785" s="10" t="s">
        <v>3196</v>
      </c>
      <c r="F785" s="60">
        <v>2</v>
      </c>
      <c r="G785" s="58">
        <v>0</v>
      </c>
      <c r="H785" s="58">
        <f t="shared" si="190"/>
        <v>0</v>
      </c>
      <c r="I785" s="58">
        <v>0</v>
      </c>
      <c r="J785" s="58">
        <f t="shared" si="191"/>
        <v>0</v>
      </c>
      <c r="K785" s="58">
        <v>2302080</v>
      </c>
      <c r="L785" s="58">
        <f t="shared" si="192"/>
        <v>4604160</v>
      </c>
      <c r="M785" s="58">
        <f t="shared" si="171"/>
        <v>2302080</v>
      </c>
      <c r="N785" s="59">
        <f t="shared" si="171"/>
        <v>4604160</v>
      </c>
      <c r="O785" s="60">
        <v>2</v>
      </c>
      <c r="P785" s="61">
        <f>O785</f>
        <v>2</v>
      </c>
      <c r="Q785" s="58" t="e">
        <f>TRUNC(#REF!*P785,0)</f>
        <v>#REF!</v>
      </c>
      <c r="R785" s="143"/>
    </row>
    <row r="786" spans="3:18" s="86" customFormat="1" ht="20.100000000000001" hidden="1" customHeight="1">
      <c r="C786" s="19" t="s">
        <v>1146</v>
      </c>
      <c r="D786" s="29" t="s">
        <v>1147</v>
      </c>
      <c r="E786" s="10" t="s">
        <v>3207</v>
      </c>
      <c r="F786" s="60">
        <v>28</v>
      </c>
      <c r="G786" s="58">
        <v>0</v>
      </c>
      <c r="H786" s="58">
        <f t="shared" si="190"/>
        <v>0</v>
      </c>
      <c r="I786" s="58">
        <v>0</v>
      </c>
      <c r="J786" s="58">
        <f t="shared" si="191"/>
        <v>0</v>
      </c>
      <c r="K786" s="58">
        <v>22304</v>
      </c>
      <c r="L786" s="58">
        <f t="shared" si="192"/>
        <v>624512</v>
      </c>
      <c r="M786" s="58">
        <f t="shared" si="171"/>
        <v>22304</v>
      </c>
      <c r="N786" s="59">
        <f t="shared" si="171"/>
        <v>624512</v>
      </c>
      <c r="O786" s="60">
        <v>28</v>
      </c>
      <c r="P786" s="61">
        <f>O786</f>
        <v>28</v>
      </c>
      <c r="Q786" s="58" t="e">
        <f>TRUNC(#REF!*P786,0)</f>
        <v>#REF!</v>
      </c>
      <c r="R786" s="143"/>
    </row>
    <row r="787" spans="3:18" s="86" customFormat="1" ht="20.100000000000001" hidden="1" customHeight="1">
      <c r="C787" s="19" t="s">
        <v>789</v>
      </c>
      <c r="D787" s="29" t="s">
        <v>0</v>
      </c>
      <c r="E787" s="10" t="s">
        <v>22</v>
      </c>
      <c r="F787" s="60">
        <v>0</v>
      </c>
      <c r="G787" s="58">
        <v>0</v>
      </c>
      <c r="H787" s="58">
        <f t="shared" si="190"/>
        <v>0</v>
      </c>
      <c r="I787" s="58">
        <v>0</v>
      </c>
      <c r="J787" s="58">
        <f t="shared" si="191"/>
        <v>0</v>
      </c>
      <c r="K787" s="58">
        <v>0</v>
      </c>
      <c r="L787" s="58">
        <f t="shared" si="192"/>
        <v>0</v>
      </c>
      <c r="M787" s="58">
        <f t="shared" si="171"/>
        <v>0</v>
      </c>
      <c r="N787" s="59">
        <f t="shared" si="171"/>
        <v>0</v>
      </c>
      <c r="O787" s="60">
        <v>0</v>
      </c>
      <c r="P787" s="61">
        <f>O787</f>
        <v>0</v>
      </c>
      <c r="Q787" s="58" t="e">
        <f>TRUNC(#REF!*P787,0)</f>
        <v>#REF!</v>
      </c>
      <c r="R787" s="143"/>
    </row>
    <row r="788" spans="3:18" s="86" customFormat="1" ht="20.100000000000001" hidden="1" customHeight="1">
      <c r="C788" s="19" t="s">
        <v>790</v>
      </c>
      <c r="D788" s="29" t="s">
        <v>111</v>
      </c>
      <c r="E788" s="10" t="s">
        <v>22</v>
      </c>
      <c r="F788" s="60">
        <v>0</v>
      </c>
      <c r="G788" s="58">
        <v>0</v>
      </c>
      <c r="H788" s="58">
        <f t="shared" si="190"/>
        <v>0</v>
      </c>
      <c r="I788" s="58">
        <v>0</v>
      </c>
      <c r="J788" s="58">
        <f t="shared" si="191"/>
        <v>0</v>
      </c>
      <c r="K788" s="58">
        <v>0</v>
      </c>
      <c r="L788" s="58">
        <f t="shared" si="192"/>
        <v>0</v>
      </c>
      <c r="M788" s="58">
        <f t="shared" si="171"/>
        <v>0</v>
      </c>
      <c r="N788" s="59">
        <f t="shared" si="171"/>
        <v>0</v>
      </c>
      <c r="O788" s="60">
        <v>0</v>
      </c>
      <c r="P788" s="61">
        <f>O788</f>
        <v>0</v>
      </c>
      <c r="Q788" s="58" t="e">
        <f>TRUNC(#REF!*P788,0)</f>
        <v>#REF!</v>
      </c>
      <c r="R788" s="143"/>
    </row>
    <row r="789" spans="3:18" s="86" customFormat="1" ht="20.100000000000001" hidden="1" customHeight="1">
      <c r="C789" s="19" t="s">
        <v>791</v>
      </c>
      <c r="D789" s="29" t="s">
        <v>792</v>
      </c>
      <c r="E789" s="10" t="s">
        <v>3189</v>
      </c>
      <c r="F789" s="60">
        <v>597</v>
      </c>
      <c r="G789" s="58">
        <v>6252</v>
      </c>
      <c r="H789" s="58">
        <f t="shared" si="190"/>
        <v>3732444</v>
      </c>
      <c r="I789" s="58">
        <v>10200</v>
      </c>
      <c r="J789" s="58">
        <f t="shared" si="191"/>
        <v>6089400</v>
      </c>
      <c r="K789" s="58">
        <v>0</v>
      </c>
      <c r="L789" s="58">
        <f t="shared" si="192"/>
        <v>0</v>
      </c>
      <c r="M789" s="58">
        <f t="shared" si="171"/>
        <v>16452</v>
      </c>
      <c r="N789" s="59">
        <f t="shared" si="171"/>
        <v>9821844</v>
      </c>
      <c r="O789" s="60">
        <v>250</v>
      </c>
      <c r="P789" s="61">
        <f>O789</f>
        <v>250</v>
      </c>
      <c r="Q789" s="58" t="e">
        <f>TRUNC(#REF!*P789,0)</f>
        <v>#REF!</v>
      </c>
      <c r="R789" s="143"/>
    </row>
    <row r="790" spans="3:18" s="86" customFormat="1" ht="20.100000000000001" hidden="1" customHeight="1">
      <c r="C790" s="19" t="s">
        <v>800</v>
      </c>
      <c r="D790" s="29" t="s">
        <v>0</v>
      </c>
      <c r="E790" s="10" t="s">
        <v>22</v>
      </c>
      <c r="F790" s="60">
        <v>0</v>
      </c>
      <c r="G790" s="58">
        <v>0</v>
      </c>
      <c r="H790" s="58">
        <f t="shared" si="190"/>
        <v>0</v>
      </c>
      <c r="I790" s="58">
        <v>0</v>
      </c>
      <c r="J790" s="58">
        <f t="shared" si="191"/>
        <v>0</v>
      </c>
      <c r="K790" s="58">
        <v>0</v>
      </c>
      <c r="L790" s="58">
        <f t="shared" si="192"/>
        <v>0</v>
      </c>
      <c r="M790" s="58">
        <f t="shared" si="171"/>
        <v>0</v>
      </c>
      <c r="N790" s="59">
        <f t="shared" si="171"/>
        <v>0</v>
      </c>
      <c r="O790" s="60">
        <v>0</v>
      </c>
      <c r="P790" s="61">
        <f>O790</f>
        <v>0</v>
      </c>
      <c r="Q790" s="58" t="e">
        <f>TRUNC(#REF!*P790,0)</f>
        <v>#REF!</v>
      </c>
      <c r="R790" s="143"/>
    </row>
    <row r="791" spans="3:18" s="86" customFormat="1" ht="20.100000000000001" hidden="1" customHeight="1">
      <c r="C791" s="19" t="s">
        <v>801</v>
      </c>
      <c r="D791" s="29" t="s">
        <v>797</v>
      </c>
      <c r="E791" s="10" t="s">
        <v>3189</v>
      </c>
      <c r="F791" s="60">
        <v>1055</v>
      </c>
      <c r="G791" s="58">
        <v>2148</v>
      </c>
      <c r="H791" s="58">
        <f t="shared" si="190"/>
        <v>2266140</v>
      </c>
      <c r="I791" s="58">
        <v>9160</v>
      </c>
      <c r="J791" s="58">
        <f t="shared" si="191"/>
        <v>9663800</v>
      </c>
      <c r="K791" s="58">
        <v>0</v>
      </c>
      <c r="L791" s="58">
        <f t="shared" si="192"/>
        <v>0</v>
      </c>
      <c r="M791" s="58">
        <f t="shared" si="171"/>
        <v>11308</v>
      </c>
      <c r="N791" s="59">
        <f t="shared" si="171"/>
        <v>11929940</v>
      </c>
      <c r="O791" s="60">
        <v>1055</v>
      </c>
      <c r="P791" s="61">
        <f>O791</f>
        <v>1055</v>
      </c>
      <c r="Q791" s="58" t="e">
        <f>TRUNC(#REF!*P791,0)</f>
        <v>#REF!</v>
      </c>
      <c r="R791" s="143"/>
    </row>
    <row r="792" spans="3:18" s="86" customFormat="1" ht="20.100000000000001" hidden="1" customHeight="1">
      <c r="C792" s="19" t="s">
        <v>3136</v>
      </c>
      <c r="D792" s="29" t="s">
        <v>0</v>
      </c>
      <c r="E792" s="10" t="s">
        <v>22</v>
      </c>
      <c r="F792" s="60">
        <v>0</v>
      </c>
      <c r="G792" s="58">
        <v>0</v>
      </c>
      <c r="H792" s="58">
        <f t="shared" ref="H792:H793" si="193">TRUNC(F792*G792,0)</f>
        <v>0</v>
      </c>
      <c r="I792" s="58">
        <v>0</v>
      </c>
      <c r="J792" s="58">
        <f t="shared" ref="J792:J793" si="194">TRUNC(F792*I792,0)</f>
        <v>0</v>
      </c>
      <c r="K792" s="58">
        <v>0</v>
      </c>
      <c r="L792" s="58">
        <f t="shared" ref="L792:L793" si="195">TRUNC(F792*K792,0)</f>
        <v>0</v>
      </c>
      <c r="M792" s="58">
        <f t="shared" ref="M792:N793" si="196">G792+I792+K792</f>
        <v>0</v>
      </c>
      <c r="N792" s="59">
        <f t="shared" si="196"/>
        <v>0</v>
      </c>
      <c r="O792" s="60">
        <v>0</v>
      </c>
      <c r="P792" s="61">
        <f>O792</f>
        <v>0</v>
      </c>
      <c r="Q792" s="58" t="e">
        <f>TRUNC(#REF!*P792,0)</f>
        <v>#REF!</v>
      </c>
      <c r="R792" s="143"/>
    </row>
    <row r="793" spans="3:18" s="86" customFormat="1" ht="20.100000000000001" hidden="1" customHeight="1">
      <c r="C793" s="19" t="s">
        <v>3137</v>
      </c>
      <c r="D793" s="29" t="s">
        <v>3138</v>
      </c>
      <c r="E793" s="10" t="s">
        <v>3083</v>
      </c>
      <c r="F793" s="60"/>
      <c r="G793" s="58">
        <v>83014</v>
      </c>
      <c r="H793" s="58">
        <f t="shared" si="193"/>
        <v>0</v>
      </c>
      <c r="I793" s="58">
        <v>13509</v>
      </c>
      <c r="J793" s="58">
        <f t="shared" si="194"/>
        <v>0</v>
      </c>
      <c r="K793" s="58">
        <v>5076</v>
      </c>
      <c r="L793" s="58">
        <f t="shared" si="195"/>
        <v>0</v>
      </c>
      <c r="M793" s="58">
        <f t="shared" si="196"/>
        <v>101599</v>
      </c>
      <c r="N793" s="59">
        <f t="shared" si="196"/>
        <v>0</v>
      </c>
      <c r="O793" s="60">
        <v>365</v>
      </c>
      <c r="P793" s="61">
        <f>O793</f>
        <v>365</v>
      </c>
      <c r="Q793" s="58" t="e">
        <f>TRUNC(#REF!*P793,0)</f>
        <v>#REF!</v>
      </c>
      <c r="R793" s="143"/>
    </row>
    <row r="794" spans="3:18" s="86" customFormat="1" ht="20.100000000000001" hidden="1" customHeight="1">
      <c r="C794" s="19" t="s">
        <v>802</v>
      </c>
      <c r="D794" s="29" t="s">
        <v>0</v>
      </c>
      <c r="E794" s="10" t="s">
        <v>22</v>
      </c>
      <c r="F794" s="60">
        <v>0</v>
      </c>
      <c r="G794" s="58">
        <v>0</v>
      </c>
      <c r="H794" s="58">
        <f t="shared" si="190"/>
        <v>0</v>
      </c>
      <c r="I794" s="58">
        <v>0</v>
      </c>
      <c r="J794" s="58">
        <f t="shared" si="191"/>
        <v>0</v>
      </c>
      <c r="K794" s="58">
        <v>0</v>
      </c>
      <c r="L794" s="58">
        <f t="shared" si="192"/>
        <v>0</v>
      </c>
      <c r="M794" s="58">
        <f t="shared" si="171"/>
        <v>0</v>
      </c>
      <c r="N794" s="59">
        <f t="shared" si="171"/>
        <v>0</v>
      </c>
      <c r="O794" s="60">
        <v>0</v>
      </c>
      <c r="P794" s="61">
        <f>O794</f>
        <v>0</v>
      </c>
      <c r="Q794" s="58" t="e">
        <f>TRUNC(#REF!*P794,0)</f>
        <v>#REF!</v>
      </c>
      <c r="R794" s="143"/>
    </row>
    <row r="795" spans="3:18" s="86" customFormat="1" ht="20.100000000000001" hidden="1" customHeight="1">
      <c r="C795" s="19" t="s">
        <v>803</v>
      </c>
      <c r="D795" s="29" t="s">
        <v>531</v>
      </c>
      <c r="E795" s="10" t="s">
        <v>3189</v>
      </c>
      <c r="F795" s="60">
        <v>978</v>
      </c>
      <c r="G795" s="58">
        <v>1021</v>
      </c>
      <c r="H795" s="58">
        <f t="shared" si="190"/>
        <v>998538</v>
      </c>
      <c r="I795" s="58">
        <v>6837</v>
      </c>
      <c r="J795" s="58">
        <f t="shared" si="191"/>
        <v>6686586</v>
      </c>
      <c r="K795" s="58">
        <v>0</v>
      </c>
      <c r="L795" s="58">
        <f t="shared" si="192"/>
        <v>0</v>
      </c>
      <c r="M795" s="58">
        <f t="shared" si="171"/>
        <v>7858</v>
      </c>
      <c r="N795" s="59">
        <f t="shared" si="171"/>
        <v>7685124</v>
      </c>
      <c r="O795" s="60">
        <v>978</v>
      </c>
      <c r="P795" s="61">
        <f>O795</f>
        <v>978</v>
      </c>
      <c r="Q795" s="58" t="e">
        <f>TRUNC(#REF!*P795,0)</f>
        <v>#REF!</v>
      </c>
      <c r="R795" s="143"/>
    </row>
    <row r="796" spans="3:18" s="86" customFormat="1" ht="20.100000000000001" hidden="1" customHeight="1">
      <c r="C796" s="19" t="s">
        <v>804</v>
      </c>
      <c r="D796" s="29" t="s">
        <v>531</v>
      </c>
      <c r="E796" s="10" t="s">
        <v>3207</v>
      </c>
      <c r="F796" s="60">
        <v>427</v>
      </c>
      <c r="G796" s="58">
        <v>3649</v>
      </c>
      <c r="H796" s="58">
        <f t="shared" si="190"/>
        <v>1558123</v>
      </c>
      <c r="I796" s="58">
        <v>20680</v>
      </c>
      <c r="J796" s="58">
        <f t="shared" si="191"/>
        <v>8830360</v>
      </c>
      <c r="K796" s="58">
        <v>0</v>
      </c>
      <c r="L796" s="58">
        <f t="shared" si="192"/>
        <v>0</v>
      </c>
      <c r="M796" s="58">
        <f t="shared" si="171"/>
        <v>24329</v>
      </c>
      <c r="N796" s="59">
        <f t="shared" si="171"/>
        <v>10388483</v>
      </c>
      <c r="O796" s="60">
        <v>427</v>
      </c>
      <c r="P796" s="61">
        <f>O796</f>
        <v>427</v>
      </c>
      <c r="Q796" s="58" t="e">
        <f>TRUNC(#REF!*P796,0)</f>
        <v>#REF!</v>
      </c>
      <c r="R796" s="143"/>
    </row>
    <row r="797" spans="3:18" s="86" customFormat="1" ht="20.100000000000001" hidden="1" customHeight="1">
      <c r="C797" s="19" t="s">
        <v>805</v>
      </c>
      <c r="D797" s="29" t="s">
        <v>806</v>
      </c>
      <c r="E797" s="10" t="s">
        <v>22</v>
      </c>
      <c r="F797" s="60">
        <v>0</v>
      </c>
      <c r="G797" s="58">
        <v>0</v>
      </c>
      <c r="H797" s="58">
        <f t="shared" si="190"/>
        <v>0</v>
      </c>
      <c r="I797" s="58">
        <v>0</v>
      </c>
      <c r="J797" s="58">
        <f t="shared" si="191"/>
        <v>0</v>
      </c>
      <c r="K797" s="58">
        <v>0</v>
      </c>
      <c r="L797" s="58">
        <f t="shared" si="192"/>
        <v>0</v>
      </c>
      <c r="M797" s="58">
        <f t="shared" si="171"/>
        <v>0</v>
      </c>
      <c r="N797" s="59">
        <f t="shared" si="171"/>
        <v>0</v>
      </c>
      <c r="O797" s="60">
        <v>0</v>
      </c>
      <c r="P797" s="61">
        <f>O797</f>
        <v>0</v>
      </c>
      <c r="Q797" s="58" t="e">
        <f>TRUNC(#REF!*P797,0)</f>
        <v>#REF!</v>
      </c>
      <c r="R797" s="143"/>
    </row>
    <row r="798" spans="3:18" s="86" customFormat="1" ht="20.100000000000001" hidden="1" customHeight="1">
      <c r="C798" s="19" t="s">
        <v>807</v>
      </c>
      <c r="D798" s="29" t="s">
        <v>808</v>
      </c>
      <c r="E798" s="10" t="s">
        <v>3199</v>
      </c>
      <c r="F798" s="60">
        <v>12</v>
      </c>
      <c r="G798" s="58">
        <v>0</v>
      </c>
      <c r="H798" s="58">
        <f t="shared" si="190"/>
        <v>0</v>
      </c>
      <c r="I798" s="58">
        <v>0</v>
      </c>
      <c r="J798" s="58">
        <f t="shared" si="191"/>
        <v>0</v>
      </c>
      <c r="K798" s="58">
        <v>120000</v>
      </c>
      <c r="L798" s="58">
        <f t="shared" si="192"/>
        <v>1440000</v>
      </c>
      <c r="M798" s="58">
        <f t="shared" si="171"/>
        <v>120000</v>
      </c>
      <c r="N798" s="59">
        <f t="shared" si="171"/>
        <v>1440000</v>
      </c>
      <c r="O798" s="60">
        <v>12</v>
      </c>
      <c r="P798" s="61">
        <f>O798</f>
        <v>12</v>
      </c>
      <c r="Q798" s="58" t="e">
        <f>TRUNC(#REF!*P798,0)</f>
        <v>#REF!</v>
      </c>
      <c r="R798" s="143"/>
    </row>
    <row r="799" spans="3:18" s="86" customFormat="1" ht="20.100000000000001" hidden="1" customHeight="1">
      <c r="C799" s="19" t="s">
        <v>809</v>
      </c>
      <c r="D799" s="29" t="s">
        <v>810</v>
      </c>
      <c r="E799" s="10" t="s">
        <v>3199</v>
      </c>
      <c r="F799" s="60">
        <v>6</v>
      </c>
      <c r="G799" s="58">
        <v>0</v>
      </c>
      <c r="H799" s="58">
        <f t="shared" si="190"/>
        <v>0</v>
      </c>
      <c r="I799" s="58">
        <v>0</v>
      </c>
      <c r="J799" s="58">
        <f t="shared" si="191"/>
        <v>0</v>
      </c>
      <c r="K799" s="58">
        <v>144000</v>
      </c>
      <c r="L799" s="58">
        <f t="shared" si="192"/>
        <v>864000</v>
      </c>
      <c r="M799" s="58">
        <f t="shared" si="171"/>
        <v>144000</v>
      </c>
      <c r="N799" s="59">
        <f t="shared" si="171"/>
        <v>864000</v>
      </c>
      <c r="O799" s="60">
        <v>6</v>
      </c>
      <c r="P799" s="61">
        <f>O799</f>
        <v>6</v>
      </c>
      <c r="Q799" s="58" t="e">
        <f>TRUNC(#REF!*P799,0)</f>
        <v>#REF!</v>
      </c>
      <c r="R799" s="143"/>
    </row>
    <row r="800" spans="3:18" s="86" customFormat="1" ht="20.100000000000001" hidden="1" customHeight="1">
      <c r="C800" s="19" t="s">
        <v>811</v>
      </c>
      <c r="D800" s="29" t="s">
        <v>0</v>
      </c>
      <c r="E800" s="10" t="s">
        <v>22</v>
      </c>
      <c r="F800" s="60">
        <v>0</v>
      </c>
      <c r="G800" s="58">
        <v>0</v>
      </c>
      <c r="H800" s="58">
        <f t="shared" si="190"/>
        <v>0</v>
      </c>
      <c r="I800" s="58">
        <v>0</v>
      </c>
      <c r="J800" s="58">
        <f t="shared" si="191"/>
        <v>0</v>
      </c>
      <c r="K800" s="58">
        <v>0</v>
      </c>
      <c r="L800" s="58">
        <f t="shared" si="192"/>
        <v>0</v>
      </c>
      <c r="M800" s="58">
        <f t="shared" si="171"/>
        <v>0</v>
      </c>
      <c r="N800" s="59">
        <f t="shared" si="171"/>
        <v>0</v>
      </c>
      <c r="O800" s="60">
        <v>0</v>
      </c>
      <c r="P800" s="61">
        <f>O800</f>
        <v>0</v>
      </c>
      <c r="Q800" s="58" t="e">
        <f>TRUNC(#REF!*P800,0)</f>
        <v>#REF!</v>
      </c>
      <c r="R800" s="143"/>
    </row>
    <row r="801" spans="3:18" s="86" customFormat="1" ht="20.100000000000001" hidden="1" customHeight="1">
      <c r="C801" s="19" t="s">
        <v>812</v>
      </c>
      <c r="D801" s="29" t="s">
        <v>813</v>
      </c>
      <c r="E801" s="10" t="s">
        <v>3207</v>
      </c>
      <c r="F801" s="60">
        <v>3</v>
      </c>
      <c r="G801" s="58">
        <v>0</v>
      </c>
      <c r="H801" s="58">
        <f t="shared" si="190"/>
        <v>0</v>
      </c>
      <c r="I801" s="58">
        <v>0</v>
      </c>
      <c r="J801" s="58">
        <f t="shared" si="191"/>
        <v>0</v>
      </c>
      <c r="K801" s="58">
        <v>132000</v>
      </c>
      <c r="L801" s="58">
        <f t="shared" si="192"/>
        <v>396000</v>
      </c>
      <c r="M801" s="58">
        <f t="shared" si="171"/>
        <v>132000</v>
      </c>
      <c r="N801" s="59">
        <f t="shared" si="171"/>
        <v>396000</v>
      </c>
      <c r="O801" s="60">
        <v>3</v>
      </c>
      <c r="P801" s="61">
        <f>O801</f>
        <v>3</v>
      </c>
      <c r="Q801" s="58" t="e">
        <f>TRUNC(#REF!*P801,0)</f>
        <v>#REF!</v>
      </c>
      <c r="R801" s="143"/>
    </row>
    <row r="802" spans="3:18" s="86" customFormat="1" ht="20.100000000000001" hidden="1" customHeight="1">
      <c r="C802" s="19" t="s">
        <v>814</v>
      </c>
      <c r="D802" s="29" t="s">
        <v>0</v>
      </c>
      <c r="E802" s="10" t="s">
        <v>22</v>
      </c>
      <c r="F802" s="60">
        <v>0</v>
      </c>
      <c r="G802" s="58">
        <v>0</v>
      </c>
      <c r="H802" s="58">
        <f t="shared" si="190"/>
        <v>0</v>
      </c>
      <c r="I802" s="58">
        <v>0</v>
      </c>
      <c r="J802" s="58">
        <f t="shared" si="191"/>
        <v>0</v>
      </c>
      <c r="K802" s="58">
        <v>0</v>
      </c>
      <c r="L802" s="58">
        <f t="shared" si="192"/>
        <v>0</v>
      </c>
      <c r="M802" s="58">
        <f t="shared" si="171"/>
        <v>0</v>
      </c>
      <c r="N802" s="59">
        <f t="shared" si="171"/>
        <v>0</v>
      </c>
      <c r="O802" s="60">
        <v>0</v>
      </c>
      <c r="P802" s="61">
        <f>O802</f>
        <v>0</v>
      </c>
      <c r="Q802" s="58" t="e">
        <f>TRUNC(#REF!*P802,0)</f>
        <v>#REF!</v>
      </c>
      <c r="R802" s="143"/>
    </row>
    <row r="803" spans="3:18" s="86" customFormat="1" ht="20.100000000000001" hidden="1" customHeight="1">
      <c r="C803" s="19" t="s">
        <v>815</v>
      </c>
      <c r="D803" s="29" t="s">
        <v>816</v>
      </c>
      <c r="E803" s="10" t="s">
        <v>3215</v>
      </c>
      <c r="F803" s="60">
        <v>37</v>
      </c>
      <c r="G803" s="58">
        <v>652</v>
      </c>
      <c r="H803" s="58">
        <f t="shared" si="190"/>
        <v>24124</v>
      </c>
      <c r="I803" s="58">
        <v>15660</v>
      </c>
      <c r="J803" s="58">
        <f t="shared" si="191"/>
        <v>579420</v>
      </c>
      <c r="K803" s="58">
        <v>0</v>
      </c>
      <c r="L803" s="58">
        <f t="shared" si="192"/>
        <v>0</v>
      </c>
      <c r="M803" s="58">
        <f t="shared" si="171"/>
        <v>16312</v>
      </c>
      <c r="N803" s="59">
        <f t="shared" si="171"/>
        <v>603544</v>
      </c>
      <c r="O803" s="60">
        <v>37</v>
      </c>
      <c r="P803" s="61">
        <f>O803</f>
        <v>37</v>
      </c>
      <c r="Q803" s="58" t="e">
        <f>TRUNC(#REF!*P803,0)</f>
        <v>#REF!</v>
      </c>
      <c r="R803" s="143"/>
    </row>
    <row r="804" spans="3:18" s="86" customFormat="1" ht="20.100000000000001" hidden="1" customHeight="1">
      <c r="C804" s="19" t="s">
        <v>817</v>
      </c>
      <c r="D804" s="29" t="s">
        <v>818</v>
      </c>
      <c r="E804" s="10" t="s">
        <v>3215</v>
      </c>
      <c r="F804" s="60">
        <v>35</v>
      </c>
      <c r="G804" s="58">
        <v>804</v>
      </c>
      <c r="H804" s="58">
        <f t="shared" si="190"/>
        <v>28140</v>
      </c>
      <c r="I804" s="58">
        <v>26021</v>
      </c>
      <c r="J804" s="58">
        <f t="shared" si="191"/>
        <v>910735</v>
      </c>
      <c r="K804" s="58">
        <v>0</v>
      </c>
      <c r="L804" s="58">
        <f t="shared" si="192"/>
        <v>0</v>
      </c>
      <c r="M804" s="58">
        <f t="shared" si="171"/>
        <v>26825</v>
      </c>
      <c r="N804" s="59">
        <f t="shared" si="171"/>
        <v>938875</v>
      </c>
      <c r="O804" s="60">
        <v>2</v>
      </c>
      <c r="P804" s="61">
        <f>O804</f>
        <v>2</v>
      </c>
      <c r="Q804" s="58" t="e">
        <f>TRUNC(#REF!*P804,0)</f>
        <v>#REF!</v>
      </c>
      <c r="R804" s="143"/>
    </row>
    <row r="805" spans="3:18" s="86" customFormat="1" ht="20.100000000000001" hidden="1" customHeight="1">
      <c r="C805" s="19" t="s">
        <v>819</v>
      </c>
      <c r="D805" s="29" t="s">
        <v>820</v>
      </c>
      <c r="E805" s="10" t="s">
        <v>3207</v>
      </c>
      <c r="F805" s="60">
        <v>123</v>
      </c>
      <c r="G805" s="58">
        <v>2622</v>
      </c>
      <c r="H805" s="58">
        <f t="shared" si="190"/>
        <v>322506</v>
      </c>
      <c r="I805" s="58">
        <v>21504</v>
      </c>
      <c r="J805" s="58">
        <f t="shared" si="191"/>
        <v>2644992</v>
      </c>
      <c r="K805" s="58">
        <v>2</v>
      </c>
      <c r="L805" s="58">
        <f t="shared" si="192"/>
        <v>246</v>
      </c>
      <c r="M805" s="58">
        <f t="shared" si="171"/>
        <v>24128</v>
      </c>
      <c r="N805" s="59">
        <f t="shared" si="171"/>
        <v>2967744</v>
      </c>
      <c r="O805" s="60">
        <v>123</v>
      </c>
      <c r="P805" s="61">
        <f>O805</f>
        <v>123</v>
      </c>
      <c r="Q805" s="58" t="e">
        <f>TRUNC(#REF!*P805,0)</f>
        <v>#REF!</v>
      </c>
      <c r="R805" s="143"/>
    </row>
    <row r="806" spans="3:18" s="86" customFormat="1" ht="20.100000000000001" hidden="1" customHeight="1">
      <c r="C806" s="19" t="s">
        <v>964</v>
      </c>
      <c r="D806" s="29" t="s">
        <v>0</v>
      </c>
      <c r="E806" s="10" t="s">
        <v>22</v>
      </c>
      <c r="F806" s="60">
        <v>0</v>
      </c>
      <c r="G806" s="58">
        <v>0</v>
      </c>
      <c r="H806" s="58">
        <f t="shared" si="190"/>
        <v>0</v>
      </c>
      <c r="I806" s="58">
        <v>0</v>
      </c>
      <c r="J806" s="58">
        <f t="shared" si="191"/>
        <v>0</v>
      </c>
      <c r="K806" s="58">
        <v>0</v>
      </c>
      <c r="L806" s="58">
        <f t="shared" si="192"/>
        <v>0</v>
      </c>
      <c r="M806" s="58">
        <f t="shared" si="171"/>
        <v>0</v>
      </c>
      <c r="N806" s="59">
        <f t="shared" si="171"/>
        <v>0</v>
      </c>
      <c r="O806" s="60">
        <v>0</v>
      </c>
      <c r="P806" s="61">
        <f>O806</f>
        <v>0</v>
      </c>
      <c r="Q806" s="58" t="e">
        <f>TRUNC(#REF!*P806,0)</f>
        <v>#REF!</v>
      </c>
      <c r="R806" s="143"/>
    </row>
    <row r="807" spans="3:18" s="86" customFormat="1" ht="20.100000000000001" hidden="1" customHeight="1">
      <c r="C807" s="19" t="s">
        <v>965</v>
      </c>
      <c r="D807" s="29" t="s">
        <v>966</v>
      </c>
      <c r="E807" s="10" t="s">
        <v>3199</v>
      </c>
      <c r="F807" s="60">
        <v>120</v>
      </c>
      <c r="G807" s="58">
        <v>6257</v>
      </c>
      <c r="H807" s="58">
        <f t="shared" si="190"/>
        <v>750840</v>
      </c>
      <c r="I807" s="58">
        <v>127090</v>
      </c>
      <c r="J807" s="58">
        <f t="shared" si="191"/>
        <v>15250800</v>
      </c>
      <c r="K807" s="58">
        <v>4234</v>
      </c>
      <c r="L807" s="58">
        <f t="shared" si="192"/>
        <v>508080</v>
      </c>
      <c r="M807" s="58">
        <f t="shared" si="171"/>
        <v>137581</v>
      </c>
      <c r="N807" s="59">
        <f t="shared" si="171"/>
        <v>16509720</v>
      </c>
      <c r="O807" s="60">
        <v>12</v>
      </c>
      <c r="P807" s="61">
        <f>O807</f>
        <v>12</v>
      </c>
      <c r="Q807" s="58" t="e">
        <f>TRUNC(#REF!*P807,0)</f>
        <v>#REF!</v>
      </c>
      <c r="R807" s="143"/>
    </row>
    <row r="808" spans="3:18" s="86" customFormat="1" ht="20.100000000000001" hidden="1" customHeight="1">
      <c r="C808" s="19" t="s">
        <v>821</v>
      </c>
      <c r="D808" s="29" t="s">
        <v>547</v>
      </c>
      <c r="E808" s="10" t="s">
        <v>3189</v>
      </c>
      <c r="F808" s="60">
        <v>2</v>
      </c>
      <c r="G808" s="58">
        <v>616</v>
      </c>
      <c r="H808" s="58">
        <f t="shared" si="190"/>
        <v>1232</v>
      </c>
      <c r="I808" s="58">
        <v>2185</v>
      </c>
      <c r="J808" s="58">
        <f t="shared" si="191"/>
        <v>4370</v>
      </c>
      <c r="K808" s="58">
        <v>0</v>
      </c>
      <c r="L808" s="58">
        <f t="shared" si="192"/>
        <v>0</v>
      </c>
      <c r="M808" s="58">
        <f t="shared" si="171"/>
        <v>2801</v>
      </c>
      <c r="N808" s="59">
        <f t="shared" si="171"/>
        <v>5602</v>
      </c>
      <c r="O808" s="60">
        <v>2</v>
      </c>
      <c r="P808" s="61">
        <f>O808</f>
        <v>2</v>
      </c>
      <c r="Q808" s="58" t="e">
        <f>TRUNC(#REF!*P808,0)</f>
        <v>#REF!</v>
      </c>
      <c r="R808" s="143"/>
    </row>
    <row r="809" spans="3:18" s="86" customFormat="1" ht="20.100000000000001" hidden="1" customHeight="1">
      <c r="C809" s="19" t="s">
        <v>822</v>
      </c>
      <c r="D809" s="29" t="s">
        <v>0</v>
      </c>
      <c r="E809" s="10" t="s">
        <v>22</v>
      </c>
      <c r="F809" s="60">
        <v>0</v>
      </c>
      <c r="G809" s="58">
        <v>0</v>
      </c>
      <c r="H809" s="58">
        <f t="shared" si="190"/>
        <v>0</v>
      </c>
      <c r="I809" s="58">
        <v>0</v>
      </c>
      <c r="J809" s="58">
        <f t="shared" si="191"/>
        <v>0</v>
      </c>
      <c r="K809" s="58">
        <v>0</v>
      </c>
      <c r="L809" s="58">
        <f t="shared" si="192"/>
        <v>0</v>
      </c>
      <c r="M809" s="58">
        <f t="shared" si="171"/>
        <v>0</v>
      </c>
      <c r="N809" s="59">
        <f t="shared" si="171"/>
        <v>0</v>
      </c>
      <c r="O809" s="60">
        <v>0</v>
      </c>
      <c r="P809" s="61">
        <f>O809</f>
        <v>0</v>
      </c>
      <c r="Q809" s="58" t="e">
        <f>TRUNC(#REF!*P809,0)</f>
        <v>#REF!</v>
      </c>
      <c r="R809" s="143"/>
    </row>
    <row r="810" spans="3:18" s="86" customFormat="1" ht="20.100000000000001" hidden="1" customHeight="1">
      <c r="C810" s="19" t="s">
        <v>823</v>
      </c>
      <c r="D810" s="29" t="s">
        <v>110</v>
      </c>
      <c r="E810" s="10" t="s">
        <v>3191</v>
      </c>
      <c r="F810" s="87">
        <v>71.015000000000001</v>
      </c>
      <c r="G810" s="58">
        <v>6339</v>
      </c>
      <c r="H810" s="58">
        <f t="shared" si="190"/>
        <v>450164</v>
      </c>
      <c r="I810" s="58">
        <v>310616</v>
      </c>
      <c r="J810" s="58">
        <f t="shared" si="191"/>
        <v>22058395</v>
      </c>
      <c r="K810" s="58">
        <v>0</v>
      </c>
      <c r="L810" s="58">
        <f t="shared" si="192"/>
        <v>0</v>
      </c>
      <c r="M810" s="58">
        <f t="shared" si="171"/>
        <v>316955</v>
      </c>
      <c r="N810" s="59">
        <f t="shared" si="171"/>
        <v>22508559</v>
      </c>
      <c r="O810" s="87">
        <v>66.981999999999999</v>
      </c>
      <c r="P810" s="61">
        <f>O810</f>
        <v>66.981999999999999</v>
      </c>
      <c r="Q810" s="58" t="e">
        <f>TRUNC(#REF!*P810,0)</f>
        <v>#REF!</v>
      </c>
      <c r="R810" s="143"/>
    </row>
    <row r="811" spans="3:18" s="86" customFormat="1" ht="20.100000000000001" hidden="1" customHeight="1">
      <c r="C811" s="19" t="s">
        <v>824</v>
      </c>
      <c r="D811" s="29" t="s">
        <v>825</v>
      </c>
      <c r="E811" s="10" t="s">
        <v>22</v>
      </c>
      <c r="F811" s="60">
        <v>0</v>
      </c>
      <c r="G811" s="58">
        <v>0</v>
      </c>
      <c r="H811" s="58">
        <f t="shared" si="190"/>
        <v>0</v>
      </c>
      <c r="I811" s="58">
        <v>0</v>
      </c>
      <c r="J811" s="58">
        <f t="shared" si="191"/>
        <v>0</v>
      </c>
      <c r="K811" s="58">
        <v>0</v>
      </c>
      <c r="L811" s="58">
        <f t="shared" si="192"/>
        <v>0</v>
      </c>
      <c r="M811" s="58">
        <f t="shared" si="171"/>
        <v>0</v>
      </c>
      <c r="N811" s="59">
        <f t="shared" si="171"/>
        <v>0</v>
      </c>
      <c r="O811" s="60">
        <v>0</v>
      </c>
      <c r="P811" s="61">
        <f>O811</f>
        <v>0</v>
      </c>
      <c r="Q811" s="58" t="e">
        <f>TRUNC(#REF!*P811,0)</f>
        <v>#REF!</v>
      </c>
      <c r="R811" s="143"/>
    </row>
    <row r="812" spans="3:18" s="86" customFormat="1" ht="20.100000000000001" hidden="1" customHeight="1">
      <c r="C812" s="19" t="s">
        <v>1025</v>
      </c>
      <c r="D812" s="29" t="s">
        <v>1026</v>
      </c>
      <c r="E812" s="10" t="s">
        <v>3191</v>
      </c>
      <c r="F812" s="87">
        <v>29.568999999999999</v>
      </c>
      <c r="G812" s="58">
        <v>3240</v>
      </c>
      <c r="H812" s="58">
        <f t="shared" si="190"/>
        <v>95803</v>
      </c>
      <c r="I812" s="58">
        <v>4476</v>
      </c>
      <c r="J812" s="58">
        <f t="shared" si="191"/>
        <v>132350</v>
      </c>
      <c r="K812" s="58">
        <v>9497</v>
      </c>
      <c r="L812" s="58">
        <f t="shared" si="192"/>
        <v>280816</v>
      </c>
      <c r="M812" s="58">
        <f t="shared" si="171"/>
        <v>17213</v>
      </c>
      <c r="N812" s="59">
        <f t="shared" si="171"/>
        <v>508969</v>
      </c>
      <c r="O812" s="87">
        <v>25.536000000000001</v>
      </c>
      <c r="P812" s="61">
        <f>O812</f>
        <v>25.536000000000001</v>
      </c>
      <c r="Q812" s="58" t="e">
        <f>TRUNC(#REF!*P812,0)</f>
        <v>#REF!</v>
      </c>
      <c r="R812" s="143"/>
    </row>
    <row r="813" spans="3:18" s="86" customFormat="1" ht="20.100000000000001" hidden="1" customHeight="1">
      <c r="C813" s="19" t="s">
        <v>826</v>
      </c>
      <c r="D813" s="29" t="s">
        <v>0</v>
      </c>
      <c r="E813" s="10" t="s">
        <v>22</v>
      </c>
      <c r="F813" s="60">
        <v>0</v>
      </c>
      <c r="G813" s="58">
        <v>0</v>
      </c>
      <c r="H813" s="58">
        <f t="shared" si="190"/>
        <v>0</v>
      </c>
      <c r="I813" s="58">
        <v>0</v>
      </c>
      <c r="J813" s="58">
        <f t="shared" si="191"/>
        <v>0</v>
      </c>
      <c r="K813" s="58">
        <v>0</v>
      </c>
      <c r="L813" s="58">
        <f t="shared" si="192"/>
        <v>0</v>
      </c>
      <c r="M813" s="58">
        <f t="shared" si="171"/>
        <v>0</v>
      </c>
      <c r="N813" s="59">
        <f t="shared" si="171"/>
        <v>0</v>
      </c>
      <c r="O813" s="60">
        <v>0</v>
      </c>
      <c r="P813" s="61">
        <f>O813</f>
        <v>0</v>
      </c>
      <c r="Q813" s="58" t="e">
        <f>TRUNC(#REF!*P813,0)</f>
        <v>#REF!</v>
      </c>
      <c r="R813" s="143"/>
    </row>
    <row r="814" spans="3:18" s="86" customFormat="1" ht="20.100000000000001" hidden="1" customHeight="1">
      <c r="C814" s="19" t="s">
        <v>636</v>
      </c>
      <c r="D814" s="29" t="s">
        <v>827</v>
      </c>
      <c r="E814" s="10" t="s">
        <v>3188</v>
      </c>
      <c r="F814" s="60">
        <v>130</v>
      </c>
      <c r="G814" s="58">
        <v>0</v>
      </c>
      <c r="H814" s="58">
        <f t="shared" si="190"/>
        <v>0</v>
      </c>
      <c r="I814" s="58">
        <v>18024</v>
      </c>
      <c r="J814" s="58">
        <f t="shared" si="191"/>
        <v>2343120</v>
      </c>
      <c r="K814" s="58">
        <v>0</v>
      </c>
      <c r="L814" s="58">
        <f t="shared" si="192"/>
        <v>0</v>
      </c>
      <c r="M814" s="58">
        <f t="shared" si="171"/>
        <v>18024</v>
      </c>
      <c r="N814" s="59">
        <f t="shared" si="171"/>
        <v>2343120</v>
      </c>
      <c r="O814" s="60">
        <v>130</v>
      </c>
      <c r="P814" s="61">
        <f>O814</f>
        <v>130</v>
      </c>
      <c r="Q814" s="58" t="e">
        <f>TRUNC(#REF!*P814,0)</f>
        <v>#REF!</v>
      </c>
      <c r="R814" s="143"/>
    </row>
    <row r="815" spans="3:18" s="86" customFormat="1" ht="20.100000000000001" hidden="1" customHeight="1">
      <c r="C815" s="19" t="s">
        <v>828</v>
      </c>
      <c r="D815" s="29" t="s">
        <v>829</v>
      </c>
      <c r="E815" s="10" t="s">
        <v>3188</v>
      </c>
      <c r="F815" s="60">
        <v>973</v>
      </c>
      <c r="G815" s="58">
        <v>989</v>
      </c>
      <c r="H815" s="58">
        <f t="shared" si="190"/>
        <v>962297</v>
      </c>
      <c r="I815" s="58">
        <v>6591</v>
      </c>
      <c r="J815" s="58">
        <f t="shared" si="191"/>
        <v>6413043</v>
      </c>
      <c r="K815" s="58">
        <v>1242</v>
      </c>
      <c r="L815" s="58">
        <f t="shared" si="192"/>
        <v>1208466</v>
      </c>
      <c r="M815" s="58">
        <f t="shared" si="171"/>
        <v>8822</v>
      </c>
      <c r="N815" s="59">
        <f t="shared" si="171"/>
        <v>8583806</v>
      </c>
      <c r="O815" s="60">
        <v>933</v>
      </c>
      <c r="P815" s="61">
        <f>O815</f>
        <v>933</v>
      </c>
      <c r="Q815" s="58" t="e">
        <f>TRUNC(#REF!*P815,0)</f>
        <v>#REF!</v>
      </c>
      <c r="R815" s="143"/>
    </row>
    <row r="816" spans="3:18" s="86" customFormat="1" ht="20.100000000000001" hidden="1" customHeight="1">
      <c r="C816" s="19" t="s">
        <v>830</v>
      </c>
      <c r="D816" s="29" t="s">
        <v>0</v>
      </c>
      <c r="E816" s="10" t="s">
        <v>22</v>
      </c>
      <c r="F816" s="60">
        <v>0</v>
      </c>
      <c r="G816" s="58">
        <v>0</v>
      </c>
      <c r="H816" s="58">
        <f t="shared" ref="H816:H879" si="197">TRUNC(F816*G816,0)</f>
        <v>0</v>
      </c>
      <c r="I816" s="58">
        <v>0</v>
      </c>
      <c r="J816" s="58">
        <f t="shared" ref="J816:J879" si="198">TRUNC(F816*I816,0)</f>
        <v>0</v>
      </c>
      <c r="K816" s="58">
        <v>0</v>
      </c>
      <c r="L816" s="58">
        <f t="shared" si="192"/>
        <v>0</v>
      </c>
      <c r="M816" s="58">
        <f t="shared" si="171"/>
        <v>0</v>
      </c>
      <c r="N816" s="59">
        <f t="shared" si="171"/>
        <v>0</v>
      </c>
      <c r="O816" s="60">
        <v>0</v>
      </c>
      <c r="P816" s="61">
        <f>O816</f>
        <v>0</v>
      </c>
      <c r="Q816" s="58" t="e">
        <f>TRUNC(#REF!*P816,0)</f>
        <v>#REF!</v>
      </c>
      <c r="R816" s="143"/>
    </row>
    <row r="817" spans="3:18" s="86" customFormat="1" ht="20.100000000000001" hidden="1" customHeight="1">
      <c r="C817" s="19" t="s">
        <v>831</v>
      </c>
      <c r="D817" s="29" t="s">
        <v>832</v>
      </c>
      <c r="E817" s="10" t="s">
        <v>3189</v>
      </c>
      <c r="F817" s="60">
        <v>702</v>
      </c>
      <c r="G817" s="58">
        <v>202</v>
      </c>
      <c r="H817" s="58">
        <f t="shared" si="197"/>
        <v>141804</v>
      </c>
      <c r="I817" s="58">
        <v>129</v>
      </c>
      <c r="J817" s="58">
        <f t="shared" si="198"/>
        <v>90558</v>
      </c>
      <c r="K817" s="58">
        <v>0</v>
      </c>
      <c r="L817" s="58">
        <f t="shared" si="192"/>
        <v>0</v>
      </c>
      <c r="M817" s="58">
        <f t="shared" si="171"/>
        <v>331</v>
      </c>
      <c r="N817" s="59">
        <f t="shared" si="171"/>
        <v>232362</v>
      </c>
      <c r="O817" s="60">
        <v>702</v>
      </c>
      <c r="P817" s="61">
        <f>O817</f>
        <v>702</v>
      </c>
      <c r="Q817" s="58" t="e">
        <f>TRUNC(#REF!*P817,0)</f>
        <v>#REF!</v>
      </c>
      <c r="R817" s="143"/>
    </row>
    <row r="818" spans="3:18" s="86" customFormat="1" ht="20.100000000000001" hidden="1" customHeight="1">
      <c r="C818" s="19" t="s">
        <v>833</v>
      </c>
      <c r="D818" s="29" t="s">
        <v>834</v>
      </c>
      <c r="E818" s="10" t="s">
        <v>3189</v>
      </c>
      <c r="F818" s="60">
        <v>702</v>
      </c>
      <c r="G818" s="58">
        <v>150</v>
      </c>
      <c r="H818" s="58">
        <f t="shared" si="197"/>
        <v>105300</v>
      </c>
      <c r="I818" s="58">
        <v>105</v>
      </c>
      <c r="J818" s="58">
        <f t="shared" si="198"/>
        <v>73710</v>
      </c>
      <c r="K818" s="58">
        <v>96</v>
      </c>
      <c r="L818" s="58">
        <f t="shared" si="192"/>
        <v>67392</v>
      </c>
      <c r="M818" s="58">
        <f t="shared" si="171"/>
        <v>351</v>
      </c>
      <c r="N818" s="59">
        <f t="shared" si="171"/>
        <v>246402</v>
      </c>
      <c r="O818" s="60">
        <v>702</v>
      </c>
      <c r="P818" s="61">
        <f>O818</f>
        <v>702</v>
      </c>
      <c r="Q818" s="58" t="e">
        <f>TRUNC(#REF!*P818,0)</f>
        <v>#REF!</v>
      </c>
      <c r="R818" s="143"/>
    </row>
    <row r="819" spans="3:18" s="86" customFormat="1" ht="20.100000000000001" hidden="1" customHeight="1">
      <c r="C819" s="19" t="s">
        <v>835</v>
      </c>
      <c r="D819" s="29" t="s">
        <v>0</v>
      </c>
      <c r="E819" s="10" t="s">
        <v>3189</v>
      </c>
      <c r="F819" s="60">
        <v>240</v>
      </c>
      <c r="G819" s="58">
        <v>202</v>
      </c>
      <c r="H819" s="58">
        <f t="shared" si="197"/>
        <v>48480</v>
      </c>
      <c r="I819" s="58">
        <v>129</v>
      </c>
      <c r="J819" s="58">
        <f t="shared" si="198"/>
        <v>30960</v>
      </c>
      <c r="K819" s="58">
        <v>0</v>
      </c>
      <c r="L819" s="58">
        <f t="shared" ref="L819:L882" si="199">TRUNC(F819*K819,0)</f>
        <v>0</v>
      </c>
      <c r="M819" s="58">
        <f t="shared" si="171"/>
        <v>331</v>
      </c>
      <c r="N819" s="59">
        <f t="shared" si="171"/>
        <v>79440</v>
      </c>
      <c r="O819" s="60">
        <v>240</v>
      </c>
      <c r="P819" s="61">
        <f>O819</f>
        <v>240</v>
      </c>
      <c r="Q819" s="58" t="e">
        <f>TRUNC(#REF!*P819,0)</f>
        <v>#REF!</v>
      </c>
      <c r="R819" s="143"/>
    </row>
    <row r="820" spans="3:18" s="86" customFormat="1" ht="20.100000000000001" hidden="1" customHeight="1">
      <c r="C820" s="19" t="s">
        <v>836</v>
      </c>
      <c r="D820" s="29" t="s">
        <v>0</v>
      </c>
      <c r="E820" s="10" t="s">
        <v>22</v>
      </c>
      <c r="F820" s="60">
        <v>0</v>
      </c>
      <c r="G820" s="58">
        <v>0</v>
      </c>
      <c r="H820" s="58">
        <f t="shared" si="197"/>
        <v>0</v>
      </c>
      <c r="I820" s="58">
        <v>0</v>
      </c>
      <c r="J820" s="58">
        <f t="shared" si="198"/>
        <v>0</v>
      </c>
      <c r="K820" s="58">
        <v>0</v>
      </c>
      <c r="L820" s="58">
        <f t="shared" si="199"/>
        <v>0</v>
      </c>
      <c r="M820" s="58">
        <f t="shared" si="171"/>
        <v>0</v>
      </c>
      <c r="N820" s="59">
        <f t="shared" si="171"/>
        <v>0</v>
      </c>
      <c r="O820" s="60">
        <v>0</v>
      </c>
      <c r="P820" s="61">
        <f>O820</f>
        <v>0</v>
      </c>
      <c r="Q820" s="58" t="e">
        <f>TRUNC(#REF!*P820,0)</f>
        <v>#REF!</v>
      </c>
      <c r="R820" s="143"/>
    </row>
    <row r="821" spans="3:18" s="86" customFormat="1" ht="20.100000000000001" hidden="1" customHeight="1">
      <c r="C821" s="19" t="s">
        <v>837</v>
      </c>
      <c r="D821" s="29" t="s">
        <v>838</v>
      </c>
      <c r="E821" s="10" t="s">
        <v>22</v>
      </c>
      <c r="F821" s="60">
        <v>0</v>
      </c>
      <c r="G821" s="58">
        <v>0</v>
      </c>
      <c r="H821" s="58">
        <f t="shared" si="197"/>
        <v>0</v>
      </c>
      <c r="I821" s="58">
        <v>0</v>
      </c>
      <c r="J821" s="58">
        <f t="shared" si="198"/>
        <v>0</v>
      </c>
      <c r="K821" s="58">
        <v>0</v>
      </c>
      <c r="L821" s="58">
        <f t="shared" si="199"/>
        <v>0</v>
      </c>
      <c r="M821" s="58">
        <f t="shared" si="171"/>
        <v>0</v>
      </c>
      <c r="N821" s="59">
        <f t="shared" si="171"/>
        <v>0</v>
      </c>
      <c r="O821" s="60">
        <v>0</v>
      </c>
      <c r="P821" s="61">
        <f>O821</f>
        <v>0</v>
      </c>
      <c r="Q821" s="58" t="e">
        <f>TRUNC(#REF!*P821,0)</f>
        <v>#REF!</v>
      </c>
      <c r="R821" s="143"/>
    </row>
    <row r="822" spans="3:18" s="86" customFormat="1" ht="20.100000000000001" hidden="1" customHeight="1">
      <c r="C822" s="19" t="s">
        <v>839</v>
      </c>
      <c r="D822" s="29" t="s">
        <v>2329</v>
      </c>
      <c r="E822" s="10" t="s">
        <v>3212</v>
      </c>
      <c r="F822" s="60">
        <v>2</v>
      </c>
      <c r="G822" s="58">
        <v>1796160</v>
      </c>
      <c r="H822" s="58">
        <f t="shared" si="197"/>
        <v>3592320</v>
      </c>
      <c r="I822" s="58">
        <v>117380</v>
      </c>
      <c r="J822" s="58">
        <f t="shared" si="198"/>
        <v>234760</v>
      </c>
      <c r="K822" s="58">
        <v>36203</v>
      </c>
      <c r="L822" s="58">
        <f t="shared" si="199"/>
        <v>72406</v>
      </c>
      <c r="M822" s="58">
        <f t="shared" si="171"/>
        <v>1949743</v>
      </c>
      <c r="N822" s="59">
        <f t="shared" si="171"/>
        <v>3899486</v>
      </c>
      <c r="O822" s="60">
        <v>2</v>
      </c>
      <c r="P822" s="61">
        <f>O822</f>
        <v>2</v>
      </c>
      <c r="Q822" s="58" t="e">
        <f>TRUNC(#REF!*P822,0)</f>
        <v>#REF!</v>
      </c>
      <c r="R822" s="143"/>
    </row>
    <row r="823" spans="3:18" s="86" customFormat="1" ht="20.100000000000001" hidden="1" customHeight="1">
      <c r="C823" s="19" t="s">
        <v>839</v>
      </c>
      <c r="D823" s="29" t="s">
        <v>2330</v>
      </c>
      <c r="E823" s="10" t="s">
        <v>3212</v>
      </c>
      <c r="F823" s="60">
        <v>6</v>
      </c>
      <c r="G823" s="58">
        <v>1777760</v>
      </c>
      <c r="H823" s="58">
        <f t="shared" si="197"/>
        <v>10666560</v>
      </c>
      <c r="I823" s="58">
        <v>117380</v>
      </c>
      <c r="J823" s="58">
        <f t="shared" si="198"/>
        <v>704280</v>
      </c>
      <c r="K823" s="58">
        <v>36203</v>
      </c>
      <c r="L823" s="58">
        <f t="shared" si="199"/>
        <v>217218</v>
      </c>
      <c r="M823" s="58">
        <f t="shared" si="171"/>
        <v>1931343</v>
      </c>
      <c r="N823" s="59">
        <f t="shared" si="171"/>
        <v>11588058</v>
      </c>
      <c r="O823" s="60">
        <v>6</v>
      </c>
      <c r="P823" s="61">
        <f>O823</f>
        <v>6</v>
      </c>
      <c r="Q823" s="58" t="e">
        <f>TRUNC(#REF!*P823,0)</f>
        <v>#REF!</v>
      </c>
      <c r="R823" s="143"/>
    </row>
    <row r="824" spans="3:18" s="86" customFormat="1" ht="20.100000000000001" hidden="1" customHeight="1">
      <c r="C824" s="19" t="s">
        <v>839</v>
      </c>
      <c r="D824" s="29" t="s">
        <v>2331</v>
      </c>
      <c r="E824" s="10" t="s">
        <v>3212</v>
      </c>
      <c r="F824" s="60">
        <v>4</v>
      </c>
      <c r="G824" s="58">
        <v>1465184</v>
      </c>
      <c r="H824" s="58">
        <f t="shared" si="197"/>
        <v>5860736</v>
      </c>
      <c r="I824" s="58">
        <v>78505</v>
      </c>
      <c r="J824" s="58">
        <f t="shared" si="198"/>
        <v>314020</v>
      </c>
      <c r="K824" s="58">
        <v>27222</v>
      </c>
      <c r="L824" s="58">
        <f t="shared" si="199"/>
        <v>108888</v>
      </c>
      <c r="M824" s="58">
        <f t="shared" si="171"/>
        <v>1570911</v>
      </c>
      <c r="N824" s="59">
        <f t="shared" si="171"/>
        <v>6283644</v>
      </c>
      <c r="O824" s="60">
        <v>4</v>
      </c>
      <c r="P824" s="61">
        <f>O824</f>
        <v>4</v>
      </c>
      <c r="Q824" s="58" t="e">
        <f>TRUNC(#REF!*P824,0)</f>
        <v>#REF!</v>
      </c>
      <c r="R824" s="143"/>
    </row>
    <row r="825" spans="3:18" s="86" customFormat="1" ht="20.100000000000001" hidden="1" customHeight="1">
      <c r="C825" s="19" t="s">
        <v>839</v>
      </c>
      <c r="D825" s="29" t="s">
        <v>2332</v>
      </c>
      <c r="E825" s="10" t="s">
        <v>3212</v>
      </c>
      <c r="F825" s="60">
        <v>2</v>
      </c>
      <c r="G825" s="58">
        <v>2447360</v>
      </c>
      <c r="H825" s="58">
        <f t="shared" si="197"/>
        <v>4894720</v>
      </c>
      <c r="I825" s="58">
        <v>117380</v>
      </c>
      <c r="J825" s="58">
        <f t="shared" si="198"/>
        <v>234760</v>
      </c>
      <c r="K825" s="58">
        <v>36203</v>
      </c>
      <c r="L825" s="58">
        <f t="shared" si="199"/>
        <v>72406</v>
      </c>
      <c r="M825" s="58">
        <f t="shared" si="171"/>
        <v>2600943</v>
      </c>
      <c r="N825" s="59">
        <f t="shared" ref="M825:N952" si="200">H825+J825+L825</f>
        <v>5201886</v>
      </c>
      <c r="O825" s="60">
        <v>2</v>
      </c>
      <c r="P825" s="61">
        <f>O825</f>
        <v>2</v>
      </c>
      <c r="Q825" s="58" t="e">
        <f>TRUNC(#REF!*P825,0)</f>
        <v>#REF!</v>
      </c>
      <c r="R825" s="143"/>
    </row>
    <row r="826" spans="3:18" s="86" customFormat="1" ht="20.100000000000001" hidden="1" customHeight="1">
      <c r="C826" s="19" t="s">
        <v>839</v>
      </c>
      <c r="D826" s="29" t="s">
        <v>2333</v>
      </c>
      <c r="E826" s="10" t="s">
        <v>3212</v>
      </c>
      <c r="F826" s="60">
        <v>2</v>
      </c>
      <c r="G826" s="58">
        <v>2090560</v>
      </c>
      <c r="H826" s="58">
        <f t="shared" si="197"/>
        <v>4181120</v>
      </c>
      <c r="I826" s="58">
        <v>117380</v>
      </c>
      <c r="J826" s="58">
        <f t="shared" si="198"/>
        <v>234760</v>
      </c>
      <c r="K826" s="58">
        <v>36203</v>
      </c>
      <c r="L826" s="58">
        <f t="shared" si="199"/>
        <v>72406</v>
      </c>
      <c r="M826" s="58">
        <f t="shared" si="200"/>
        <v>2244143</v>
      </c>
      <c r="N826" s="59">
        <f t="shared" si="200"/>
        <v>4488286</v>
      </c>
      <c r="O826" s="60">
        <v>2</v>
      </c>
      <c r="P826" s="61">
        <f>O826</f>
        <v>2</v>
      </c>
      <c r="Q826" s="58" t="e">
        <f>TRUNC(#REF!*P826,0)</f>
        <v>#REF!</v>
      </c>
      <c r="R826" s="143"/>
    </row>
    <row r="827" spans="3:18" s="86" customFormat="1" ht="20.100000000000001" hidden="1" customHeight="1">
      <c r="C827" s="19" t="s">
        <v>842</v>
      </c>
      <c r="D827" s="29" t="s">
        <v>843</v>
      </c>
      <c r="E827" s="10" t="s">
        <v>22</v>
      </c>
      <c r="F827" s="60">
        <v>0</v>
      </c>
      <c r="G827" s="58">
        <v>0</v>
      </c>
      <c r="H827" s="58">
        <f t="shared" si="197"/>
        <v>0</v>
      </c>
      <c r="I827" s="58">
        <v>0</v>
      </c>
      <c r="J827" s="58">
        <f t="shared" si="198"/>
        <v>0</v>
      </c>
      <c r="K827" s="58">
        <v>0</v>
      </c>
      <c r="L827" s="58">
        <f t="shared" si="199"/>
        <v>0</v>
      </c>
      <c r="M827" s="58">
        <f t="shared" si="200"/>
        <v>0</v>
      </c>
      <c r="N827" s="59">
        <f t="shared" si="200"/>
        <v>0</v>
      </c>
      <c r="O827" s="60">
        <v>0</v>
      </c>
      <c r="P827" s="61">
        <f>O827</f>
        <v>0</v>
      </c>
      <c r="Q827" s="58" t="e">
        <f>TRUNC(#REF!*P827,0)</f>
        <v>#REF!</v>
      </c>
      <c r="R827" s="143"/>
    </row>
    <row r="828" spans="3:18" s="86" customFormat="1" ht="20.100000000000001" hidden="1" customHeight="1">
      <c r="C828" s="19" t="s">
        <v>2334</v>
      </c>
      <c r="D828" s="29" t="s">
        <v>0</v>
      </c>
      <c r="E828" s="10" t="s">
        <v>22</v>
      </c>
      <c r="F828" s="60">
        <v>0</v>
      </c>
      <c r="G828" s="58">
        <v>0</v>
      </c>
      <c r="H828" s="58">
        <f t="shared" si="197"/>
        <v>0</v>
      </c>
      <c r="I828" s="58">
        <v>0</v>
      </c>
      <c r="J828" s="58">
        <f t="shared" si="198"/>
        <v>0</v>
      </c>
      <c r="K828" s="58">
        <v>0</v>
      </c>
      <c r="L828" s="58">
        <f t="shared" si="199"/>
        <v>0</v>
      </c>
      <c r="M828" s="58">
        <f t="shared" si="200"/>
        <v>0</v>
      </c>
      <c r="N828" s="59">
        <f t="shared" si="200"/>
        <v>0</v>
      </c>
      <c r="O828" s="60">
        <v>0</v>
      </c>
      <c r="P828" s="61">
        <f>O828</f>
        <v>0</v>
      </c>
      <c r="Q828" s="58" t="e">
        <f>TRUNC(#REF!*P828,0)</f>
        <v>#REF!</v>
      </c>
      <c r="R828" s="143"/>
    </row>
    <row r="829" spans="3:18" s="86" customFormat="1" ht="20.100000000000001" hidden="1" customHeight="1">
      <c r="C829" s="19" t="s">
        <v>2335</v>
      </c>
      <c r="D829" s="29" t="s">
        <v>2336</v>
      </c>
      <c r="E829" s="10" t="s">
        <v>3218</v>
      </c>
      <c r="F829" s="60">
        <v>8</v>
      </c>
      <c r="G829" s="58">
        <v>10012321</v>
      </c>
      <c r="H829" s="58">
        <f t="shared" si="197"/>
        <v>80098568</v>
      </c>
      <c r="I829" s="58">
        <v>9215163</v>
      </c>
      <c r="J829" s="58">
        <f t="shared" si="198"/>
        <v>73721304</v>
      </c>
      <c r="K829" s="58">
        <v>1443976</v>
      </c>
      <c r="L829" s="58">
        <f t="shared" si="199"/>
        <v>11551808</v>
      </c>
      <c r="M829" s="58">
        <f t="shared" si="200"/>
        <v>20671460</v>
      </c>
      <c r="N829" s="59">
        <f t="shared" si="200"/>
        <v>165371680</v>
      </c>
      <c r="O829" s="60">
        <v>8</v>
      </c>
      <c r="P829" s="61">
        <f>O829</f>
        <v>8</v>
      </c>
      <c r="Q829" s="58" t="e">
        <f>TRUNC(#REF!*P829,0)</f>
        <v>#REF!</v>
      </c>
      <c r="R829" s="143"/>
    </row>
    <row r="830" spans="3:18" s="86" customFormat="1" ht="20.100000000000001" hidden="1" customHeight="1">
      <c r="C830" s="19" t="s">
        <v>844</v>
      </c>
      <c r="D830" s="29" t="s">
        <v>0</v>
      </c>
      <c r="E830" s="10" t="s">
        <v>22</v>
      </c>
      <c r="F830" s="60">
        <v>0</v>
      </c>
      <c r="G830" s="58">
        <v>0</v>
      </c>
      <c r="H830" s="58">
        <f t="shared" si="197"/>
        <v>0</v>
      </c>
      <c r="I830" s="58">
        <v>0</v>
      </c>
      <c r="J830" s="58">
        <f t="shared" si="198"/>
        <v>0</v>
      </c>
      <c r="K830" s="58">
        <v>0</v>
      </c>
      <c r="L830" s="58">
        <f t="shared" si="199"/>
        <v>0</v>
      </c>
      <c r="M830" s="58">
        <f t="shared" si="200"/>
        <v>0</v>
      </c>
      <c r="N830" s="59">
        <f t="shared" si="200"/>
        <v>0</v>
      </c>
      <c r="O830" s="60">
        <v>0</v>
      </c>
      <c r="P830" s="61">
        <f>O830</f>
        <v>0</v>
      </c>
      <c r="Q830" s="58" t="e">
        <f>TRUNC(#REF!*P830,0)</f>
        <v>#REF!</v>
      </c>
      <c r="R830" s="143"/>
    </row>
    <row r="831" spans="3:18" s="86" customFormat="1" ht="20.100000000000001" hidden="1" customHeight="1">
      <c r="C831" s="19" t="s">
        <v>845</v>
      </c>
      <c r="D831" s="29" t="s">
        <v>846</v>
      </c>
      <c r="E831" s="10" t="s">
        <v>22</v>
      </c>
      <c r="F831" s="60">
        <v>0</v>
      </c>
      <c r="G831" s="58">
        <v>0</v>
      </c>
      <c r="H831" s="58">
        <f t="shared" si="197"/>
        <v>0</v>
      </c>
      <c r="I831" s="58">
        <v>0</v>
      </c>
      <c r="J831" s="58">
        <f t="shared" si="198"/>
        <v>0</v>
      </c>
      <c r="K831" s="58">
        <v>0</v>
      </c>
      <c r="L831" s="58">
        <f t="shared" si="199"/>
        <v>0</v>
      </c>
      <c r="M831" s="58">
        <f t="shared" si="200"/>
        <v>0</v>
      </c>
      <c r="N831" s="59">
        <f t="shared" si="200"/>
        <v>0</v>
      </c>
      <c r="O831" s="60">
        <v>0</v>
      </c>
      <c r="P831" s="61">
        <f>O831</f>
        <v>0</v>
      </c>
      <c r="Q831" s="58" t="e">
        <f>TRUNC(#REF!*P831,0)</f>
        <v>#REF!</v>
      </c>
      <c r="R831" s="143"/>
    </row>
    <row r="832" spans="3:18" s="86" customFormat="1" ht="20.100000000000001" hidden="1" customHeight="1">
      <c r="C832" s="19" t="s">
        <v>973</v>
      </c>
      <c r="D832" s="29" t="s">
        <v>974</v>
      </c>
      <c r="E832" s="10" t="s">
        <v>3207</v>
      </c>
      <c r="F832" s="60">
        <v>23</v>
      </c>
      <c r="G832" s="58">
        <v>368000</v>
      </c>
      <c r="H832" s="58">
        <f t="shared" si="197"/>
        <v>8464000</v>
      </c>
      <c r="I832" s="58">
        <v>396800</v>
      </c>
      <c r="J832" s="58">
        <f t="shared" si="198"/>
        <v>9126400</v>
      </c>
      <c r="K832" s="58">
        <v>0</v>
      </c>
      <c r="L832" s="58">
        <f t="shared" si="199"/>
        <v>0</v>
      </c>
      <c r="M832" s="58">
        <f t="shared" si="200"/>
        <v>764800</v>
      </c>
      <c r="N832" s="59">
        <f t="shared" si="200"/>
        <v>17590400</v>
      </c>
      <c r="O832" s="60">
        <v>23</v>
      </c>
      <c r="P832" s="61">
        <f>O832</f>
        <v>23</v>
      </c>
      <c r="Q832" s="58" t="e">
        <f>TRUNC(#REF!*P832,0)</f>
        <v>#REF!</v>
      </c>
      <c r="R832" s="143"/>
    </row>
    <row r="833" spans="3:19" s="86" customFormat="1" ht="20.100000000000001" hidden="1" customHeight="1">
      <c r="C833" s="19" t="s">
        <v>2337</v>
      </c>
      <c r="D833" s="29" t="s">
        <v>0</v>
      </c>
      <c r="E833" s="10" t="s">
        <v>22</v>
      </c>
      <c r="F833" s="60">
        <v>0</v>
      </c>
      <c r="G833" s="58">
        <v>0</v>
      </c>
      <c r="H833" s="58">
        <f t="shared" si="197"/>
        <v>0</v>
      </c>
      <c r="I833" s="58">
        <v>0</v>
      </c>
      <c r="J833" s="58">
        <f t="shared" si="198"/>
        <v>0</v>
      </c>
      <c r="K833" s="58">
        <v>0</v>
      </c>
      <c r="L833" s="58">
        <f t="shared" si="199"/>
        <v>0</v>
      </c>
      <c r="M833" s="58">
        <f t="shared" si="200"/>
        <v>0</v>
      </c>
      <c r="N833" s="59">
        <f t="shared" si="200"/>
        <v>0</v>
      </c>
      <c r="O833" s="60">
        <v>0</v>
      </c>
      <c r="P833" s="61">
        <f>O833</f>
        <v>0</v>
      </c>
      <c r="Q833" s="58" t="e">
        <f>TRUNC(#REF!*P833,0)</f>
        <v>#REF!</v>
      </c>
      <c r="R833" s="143"/>
    </row>
    <row r="834" spans="3:19" s="86" customFormat="1" ht="20.100000000000001" hidden="1" customHeight="1">
      <c r="C834" s="19" t="s">
        <v>2338</v>
      </c>
      <c r="D834" s="29" t="s">
        <v>2339</v>
      </c>
      <c r="E834" s="10" t="s">
        <v>3198</v>
      </c>
      <c r="F834" s="60">
        <v>114</v>
      </c>
      <c r="G834" s="58">
        <v>4315</v>
      </c>
      <c r="H834" s="58">
        <f t="shared" si="197"/>
        <v>491910</v>
      </c>
      <c r="I834" s="58">
        <v>8627</v>
      </c>
      <c r="J834" s="58">
        <f t="shared" si="198"/>
        <v>983478</v>
      </c>
      <c r="K834" s="58">
        <v>0</v>
      </c>
      <c r="L834" s="58">
        <f t="shared" si="199"/>
        <v>0</v>
      </c>
      <c r="M834" s="58">
        <f t="shared" si="200"/>
        <v>12942</v>
      </c>
      <c r="N834" s="59">
        <f t="shared" si="200"/>
        <v>1475388</v>
      </c>
      <c r="O834" s="60">
        <v>114</v>
      </c>
      <c r="P834" s="61">
        <f>O834</f>
        <v>114</v>
      </c>
      <c r="Q834" s="58" t="e">
        <f>TRUNC(#REF!*P834,0)</f>
        <v>#REF!</v>
      </c>
      <c r="R834" s="143"/>
    </row>
    <row r="835" spans="3:19" s="86" customFormat="1" ht="20.100000000000001" hidden="1" customHeight="1">
      <c r="C835" s="19" t="s">
        <v>849</v>
      </c>
      <c r="D835" s="29" t="s">
        <v>0</v>
      </c>
      <c r="E835" s="10" t="s">
        <v>22</v>
      </c>
      <c r="F835" s="60">
        <v>0</v>
      </c>
      <c r="G835" s="58">
        <v>0</v>
      </c>
      <c r="H835" s="58">
        <f t="shared" si="197"/>
        <v>0</v>
      </c>
      <c r="I835" s="58">
        <v>0</v>
      </c>
      <c r="J835" s="58">
        <f t="shared" si="198"/>
        <v>0</v>
      </c>
      <c r="K835" s="58">
        <v>0</v>
      </c>
      <c r="L835" s="58">
        <f t="shared" si="199"/>
        <v>0</v>
      </c>
      <c r="M835" s="58">
        <f t="shared" si="200"/>
        <v>0</v>
      </c>
      <c r="N835" s="59">
        <f t="shared" si="200"/>
        <v>0</v>
      </c>
      <c r="O835" s="60">
        <v>0</v>
      </c>
      <c r="P835" s="61">
        <f>O835</f>
        <v>0</v>
      </c>
      <c r="Q835" s="58" t="e">
        <f>TRUNC(#REF!*P835,0)</f>
        <v>#REF!</v>
      </c>
      <c r="R835" s="143"/>
    </row>
    <row r="836" spans="3:19" s="86" customFormat="1" ht="20.100000000000001" hidden="1" customHeight="1">
      <c r="C836" s="19" t="s">
        <v>850</v>
      </c>
      <c r="D836" s="29" t="s">
        <v>851</v>
      </c>
      <c r="E836" s="10" t="s">
        <v>3188</v>
      </c>
      <c r="F836" s="60">
        <v>0.82</v>
      </c>
      <c r="G836" s="58">
        <v>21498</v>
      </c>
      <c r="H836" s="58">
        <f t="shared" si="197"/>
        <v>17628</v>
      </c>
      <c r="I836" s="58">
        <v>112868</v>
      </c>
      <c r="J836" s="58">
        <f t="shared" si="198"/>
        <v>92551</v>
      </c>
      <c r="K836" s="58">
        <v>0</v>
      </c>
      <c r="L836" s="58">
        <f t="shared" si="199"/>
        <v>0</v>
      </c>
      <c r="M836" s="58">
        <f t="shared" si="200"/>
        <v>134366</v>
      </c>
      <c r="N836" s="59">
        <f t="shared" si="200"/>
        <v>110179</v>
      </c>
      <c r="O836" s="60">
        <v>0.82</v>
      </c>
      <c r="P836" s="61">
        <f>O836</f>
        <v>0.82</v>
      </c>
      <c r="Q836" s="58" t="e">
        <f>TRUNC(#REF!*P836,0)</f>
        <v>#REF!</v>
      </c>
      <c r="R836" s="143"/>
    </row>
    <row r="837" spans="3:19" s="86" customFormat="1" ht="20.100000000000001" hidden="1" customHeight="1">
      <c r="C837" s="19" t="s">
        <v>852</v>
      </c>
      <c r="D837" s="29" t="s">
        <v>853</v>
      </c>
      <c r="E837" s="10" t="s">
        <v>3188</v>
      </c>
      <c r="F837" s="60">
        <v>1.8080000000000001</v>
      </c>
      <c r="G837" s="58">
        <v>0</v>
      </c>
      <c r="H837" s="58">
        <f t="shared" si="197"/>
        <v>0</v>
      </c>
      <c r="I837" s="58">
        <v>44338</v>
      </c>
      <c r="J837" s="58">
        <f t="shared" si="198"/>
        <v>80163</v>
      </c>
      <c r="K837" s="58">
        <v>0</v>
      </c>
      <c r="L837" s="58">
        <f t="shared" si="199"/>
        <v>0</v>
      </c>
      <c r="M837" s="58">
        <f t="shared" si="200"/>
        <v>44338</v>
      </c>
      <c r="N837" s="59">
        <f t="shared" si="200"/>
        <v>80163</v>
      </c>
      <c r="O837" s="60">
        <v>1.8080000000000001</v>
      </c>
      <c r="P837" s="61">
        <f>O837</f>
        <v>1.8080000000000001</v>
      </c>
      <c r="Q837" s="58" t="e">
        <f>TRUNC(#REF!*P837,0)</f>
        <v>#REF!</v>
      </c>
      <c r="R837" s="143"/>
    </row>
    <row r="838" spans="3:19" s="86" customFormat="1" ht="20.100000000000001" hidden="1" customHeight="1">
      <c r="C838" s="19" t="s">
        <v>854</v>
      </c>
      <c r="D838" s="29" t="s">
        <v>0</v>
      </c>
      <c r="E838" s="10" t="s">
        <v>3188</v>
      </c>
      <c r="F838" s="60">
        <v>2.81</v>
      </c>
      <c r="G838" s="58">
        <v>8828</v>
      </c>
      <c r="H838" s="58">
        <f t="shared" si="197"/>
        <v>24806</v>
      </c>
      <c r="I838" s="58">
        <v>167728</v>
      </c>
      <c r="J838" s="58">
        <f t="shared" si="198"/>
        <v>471315</v>
      </c>
      <c r="K838" s="58">
        <v>0</v>
      </c>
      <c r="L838" s="58">
        <f t="shared" si="199"/>
        <v>0</v>
      </c>
      <c r="M838" s="58">
        <f t="shared" si="200"/>
        <v>176556</v>
      </c>
      <c r="N838" s="59">
        <f t="shared" si="200"/>
        <v>496121</v>
      </c>
      <c r="O838" s="60">
        <v>2.81</v>
      </c>
      <c r="P838" s="61">
        <f>O838</f>
        <v>2.81</v>
      </c>
      <c r="Q838" s="58" t="e">
        <f>TRUNC(#REF!*P838,0)</f>
        <v>#REF!</v>
      </c>
      <c r="R838" s="143"/>
    </row>
    <row r="839" spans="3:19" s="86" customFormat="1" ht="20.100000000000001" hidden="1" customHeight="1">
      <c r="C839" s="19" t="s">
        <v>855</v>
      </c>
      <c r="D839" s="29" t="s">
        <v>0</v>
      </c>
      <c r="E839" s="10" t="s">
        <v>22</v>
      </c>
      <c r="F839" s="60">
        <v>0</v>
      </c>
      <c r="G839" s="58">
        <v>0</v>
      </c>
      <c r="H839" s="58">
        <f t="shared" si="197"/>
        <v>0</v>
      </c>
      <c r="I839" s="58">
        <v>0</v>
      </c>
      <c r="J839" s="58">
        <f t="shared" si="198"/>
        <v>0</v>
      </c>
      <c r="K839" s="58">
        <v>0</v>
      </c>
      <c r="L839" s="58">
        <f t="shared" si="199"/>
        <v>0</v>
      </c>
      <c r="M839" s="58">
        <f t="shared" si="200"/>
        <v>0</v>
      </c>
      <c r="N839" s="59">
        <f t="shared" si="200"/>
        <v>0</v>
      </c>
      <c r="O839" s="60">
        <v>0</v>
      </c>
      <c r="P839" s="61">
        <f>O839</f>
        <v>0</v>
      </c>
      <c r="Q839" s="58" t="e">
        <f>TRUNC(#REF!*P839,0)</f>
        <v>#REF!</v>
      </c>
      <c r="R839" s="143"/>
    </row>
    <row r="840" spans="3:19" s="86" customFormat="1" ht="20.100000000000001" hidden="1" customHeight="1">
      <c r="C840" s="19" t="s">
        <v>856</v>
      </c>
      <c r="D840" s="29" t="s">
        <v>0</v>
      </c>
      <c r="E840" s="10" t="s">
        <v>22</v>
      </c>
      <c r="F840" s="60">
        <v>0</v>
      </c>
      <c r="G840" s="58">
        <v>0</v>
      </c>
      <c r="H840" s="58">
        <f t="shared" si="197"/>
        <v>0</v>
      </c>
      <c r="I840" s="58">
        <v>0</v>
      </c>
      <c r="J840" s="58">
        <f t="shared" si="198"/>
        <v>0</v>
      </c>
      <c r="K840" s="58">
        <v>0</v>
      </c>
      <c r="L840" s="58">
        <f t="shared" si="199"/>
        <v>0</v>
      </c>
      <c r="M840" s="58">
        <f t="shared" si="200"/>
        <v>0</v>
      </c>
      <c r="N840" s="59">
        <f t="shared" si="200"/>
        <v>0</v>
      </c>
      <c r="O840" s="60">
        <v>0</v>
      </c>
      <c r="P840" s="61">
        <f>O840</f>
        <v>0</v>
      </c>
      <c r="Q840" s="58" t="e">
        <f>TRUNC(#REF!*P840,0)</f>
        <v>#REF!</v>
      </c>
      <c r="R840" s="143"/>
    </row>
    <row r="841" spans="3:19" s="86" customFormat="1" ht="20.100000000000001" hidden="1" customHeight="1">
      <c r="C841" s="19" t="s">
        <v>857</v>
      </c>
      <c r="D841" s="29" t="s">
        <v>0</v>
      </c>
      <c r="E841" s="10" t="s">
        <v>3189</v>
      </c>
      <c r="F841" s="60">
        <v>491</v>
      </c>
      <c r="G841" s="58">
        <v>1820</v>
      </c>
      <c r="H841" s="58">
        <f t="shared" si="197"/>
        <v>893620</v>
      </c>
      <c r="I841" s="58">
        <v>3380</v>
      </c>
      <c r="J841" s="58">
        <f t="shared" si="198"/>
        <v>1659580</v>
      </c>
      <c r="K841" s="58">
        <v>0</v>
      </c>
      <c r="L841" s="58">
        <f t="shared" si="199"/>
        <v>0</v>
      </c>
      <c r="M841" s="58">
        <f t="shared" si="200"/>
        <v>5200</v>
      </c>
      <c r="N841" s="59">
        <f t="shared" si="200"/>
        <v>2553200</v>
      </c>
      <c r="O841" s="60">
        <v>491</v>
      </c>
      <c r="P841" s="61">
        <f>O841</f>
        <v>491</v>
      </c>
      <c r="Q841" s="58" t="e">
        <f>TRUNC(#REF!*P841,0)</f>
        <v>#REF!</v>
      </c>
      <c r="R841" s="143"/>
    </row>
    <row r="842" spans="3:19" s="86" customFormat="1" ht="20.100000000000001" customHeight="1">
      <c r="C842" s="29" t="s">
        <v>858</v>
      </c>
      <c r="D842" s="29" t="s">
        <v>0</v>
      </c>
      <c r="E842" s="152" t="s">
        <v>22</v>
      </c>
      <c r="F842" s="61">
        <v>0</v>
      </c>
      <c r="G842" s="58">
        <v>0</v>
      </c>
      <c r="H842" s="58">
        <f t="shared" si="197"/>
        <v>0</v>
      </c>
      <c r="I842" s="58">
        <v>0</v>
      </c>
      <c r="J842" s="58">
        <f t="shared" si="198"/>
        <v>0</v>
      </c>
      <c r="K842" s="58">
        <v>0</v>
      </c>
      <c r="L842" s="58">
        <f t="shared" si="199"/>
        <v>0</v>
      </c>
      <c r="M842" s="58">
        <f t="shared" si="200"/>
        <v>0</v>
      </c>
      <c r="N842" s="149">
        <f t="shared" si="200"/>
        <v>0</v>
      </c>
      <c r="O842" s="58">
        <v>0</v>
      </c>
      <c r="P842" s="61">
        <f>O842</f>
        <v>0</v>
      </c>
      <c r="Q842" s="58">
        <f>Q843+Q846</f>
        <v>0</v>
      </c>
      <c r="R842" s="163"/>
      <c r="S842" s="86" t="s">
        <v>3281</v>
      </c>
    </row>
    <row r="843" spans="3:19" s="86" customFormat="1" ht="20.100000000000001" customHeight="1">
      <c r="C843" s="29" t="s">
        <v>859</v>
      </c>
      <c r="D843" s="29" t="s">
        <v>0</v>
      </c>
      <c r="E843" s="152" t="s">
        <v>22</v>
      </c>
      <c r="F843" s="61">
        <v>0</v>
      </c>
      <c r="G843" s="58">
        <v>0</v>
      </c>
      <c r="H843" s="58">
        <f t="shared" si="197"/>
        <v>0</v>
      </c>
      <c r="I843" s="58">
        <v>0</v>
      </c>
      <c r="J843" s="58">
        <f t="shared" si="198"/>
        <v>0</v>
      </c>
      <c r="K843" s="58">
        <v>0</v>
      </c>
      <c r="L843" s="58">
        <f t="shared" si="199"/>
        <v>0</v>
      </c>
      <c r="M843" s="58">
        <f t="shared" si="200"/>
        <v>0</v>
      </c>
      <c r="N843" s="149">
        <f t="shared" si="200"/>
        <v>0</v>
      </c>
      <c r="O843" s="58">
        <v>0</v>
      </c>
      <c r="P843" s="61">
        <f>O843</f>
        <v>0</v>
      </c>
      <c r="Q843" s="58">
        <f>Q844+Q845</f>
        <v>0</v>
      </c>
      <c r="R843" s="163"/>
      <c r="S843" s="86" t="s">
        <v>3281</v>
      </c>
    </row>
    <row r="844" spans="3:19" s="86" customFormat="1" ht="20.100000000000001" customHeight="1">
      <c r="C844" s="29" t="s">
        <v>860</v>
      </c>
      <c r="D844" s="29" t="s">
        <v>861</v>
      </c>
      <c r="E844" s="152" t="s">
        <v>3189</v>
      </c>
      <c r="F844" s="61">
        <v>645</v>
      </c>
      <c r="G844" s="58">
        <v>3855</v>
      </c>
      <c r="H844" s="58">
        <f t="shared" si="197"/>
        <v>2486475</v>
      </c>
      <c r="I844" s="58">
        <v>12209</v>
      </c>
      <c r="J844" s="58">
        <f t="shared" si="198"/>
        <v>7874805</v>
      </c>
      <c r="K844" s="58">
        <v>0</v>
      </c>
      <c r="L844" s="58">
        <f t="shared" si="199"/>
        <v>0</v>
      </c>
      <c r="M844" s="58">
        <f t="shared" si="200"/>
        <v>16064</v>
      </c>
      <c r="N844" s="149">
        <f t="shared" si="200"/>
        <v>10361280</v>
      </c>
      <c r="O844" s="58">
        <v>645</v>
      </c>
      <c r="P844" s="167">
        <v>0</v>
      </c>
      <c r="Q844" s="58">
        <f>INT(O844*P844)</f>
        <v>0</v>
      </c>
      <c r="R844" s="163"/>
      <c r="S844" s="86" t="s">
        <v>3281</v>
      </c>
    </row>
    <row r="845" spans="3:19" s="86" customFormat="1" ht="20.100000000000001" customHeight="1">
      <c r="C845" s="29" t="s">
        <v>862</v>
      </c>
      <c r="D845" s="29" t="s">
        <v>0</v>
      </c>
      <c r="E845" s="152" t="s">
        <v>3207</v>
      </c>
      <c r="F845" s="61">
        <v>72</v>
      </c>
      <c r="G845" s="58">
        <v>3084</v>
      </c>
      <c r="H845" s="58">
        <f t="shared" si="197"/>
        <v>222048</v>
      </c>
      <c r="I845" s="58">
        <v>7618</v>
      </c>
      <c r="J845" s="58">
        <f t="shared" si="198"/>
        <v>548496</v>
      </c>
      <c r="K845" s="58">
        <v>0</v>
      </c>
      <c r="L845" s="58">
        <f t="shared" si="199"/>
        <v>0</v>
      </c>
      <c r="M845" s="58">
        <f t="shared" si="200"/>
        <v>10702</v>
      </c>
      <c r="N845" s="149">
        <f t="shared" si="200"/>
        <v>770544</v>
      </c>
      <c r="O845" s="58">
        <v>72</v>
      </c>
      <c r="P845" s="167">
        <v>0</v>
      </c>
      <c r="Q845" s="58">
        <f>INT(O845*P845)</f>
        <v>0</v>
      </c>
      <c r="R845" s="163"/>
      <c r="S845" s="86" t="s">
        <v>3281</v>
      </c>
    </row>
    <row r="846" spans="3:19" s="86" customFormat="1" ht="20.100000000000001" customHeight="1">
      <c r="C846" s="29" t="s">
        <v>863</v>
      </c>
      <c r="D846" s="29" t="s">
        <v>0</v>
      </c>
      <c r="E846" s="152" t="s">
        <v>22</v>
      </c>
      <c r="F846" s="61">
        <v>0</v>
      </c>
      <c r="G846" s="58">
        <v>0</v>
      </c>
      <c r="H846" s="58">
        <f t="shared" si="197"/>
        <v>0</v>
      </c>
      <c r="I846" s="58">
        <v>0</v>
      </c>
      <c r="J846" s="58">
        <f t="shared" si="198"/>
        <v>0</v>
      </c>
      <c r="K846" s="58">
        <v>0</v>
      </c>
      <c r="L846" s="58">
        <f t="shared" si="199"/>
        <v>0</v>
      </c>
      <c r="M846" s="58">
        <f t="shared" si="200"/>
        <v>0</v>
      </c>
      <c r="N846" s="149">
        <f t="shared" si="200"/>
        <v>0</v>
      </c>
      <c r="O846" s="58">
        <v>0</v>
      </c>
      <c r="P846" s="61">
        <f>O846</f>
        <v>0</v>
      </c>
      <c r="Q846" s="58">
        <f>SUBTOTAL(9,Q847:Q848)</f>
        <v>0</v>
      </c>
      <c r="R846" s="163"/>
      <c r="S846" s="86" t="s">
        <v>3281</v>
      </c>
    </row>
    <row r="847" spans="3:19" s="86" customFormat="1" ht="20.100000000000001" customHeight="1">
      <c r="C847" s="29" t="s">
        <v>864</v>
      </c>
      <c r="D847" s="29" t="s">
        <v>0</v>
      </c>
      <c r="E847" s="152" t="s">
        <v>3207</v>
      </c>
      <c r="F847" s="61">
        <v>40</v>
      </c>
      <c r="G847" s="58">
        <v>9796</v>
      </c>
      <c r="H847" s="58">
        <f t="shared" si="197"/>
        <v>391840</v>
      </c>
      <c r="I847" s="58">
        <v>17715</v>
      </c>
      <c r="J847" s="58">
        <f t="shared" si="198"/>
        <v>708600</v>
      </c>
      <c r="K847" s="58">
        <v>0</v>
      </c>
      <c r="L847" s="58">
        <f t="shared" si="199"/>
        <v>0</v>
      </c>
      <c r="M847" s="58">
        <f t="shared" si="200"/>
        <v>27511</v>
      </c>
      <c r="N847" s="149">
        <f t="shared" si="200"/>
        <v>1100440</v>
      </c>
      <c r="O847" s="58">
        <v>40</v>
      </c>
      <c r="P847" s="167">
        <v>0</v>
      </c>
      <c r="Q847" s="58">
        <f>INT(O847*P847)</f>
        <v>0</v>
      </c>
      <c r="R847" s="163"/>
      <c r="S847" s="86" t="s">
        <v>3281</v>
      </c>
    </row>
    <row r="848" spans="3:19" s="86" customFormat="1" ht="20.100000000000001" customHeight="1">
      <c r="C848" s="29" t="s">
        <v>865</v>
      </c>
      <c r="D848" s="29" t="s">
        <v>0</v>
      </c>
      <c r="E848" s="152" t="s">
        <v>3199</v>
      </c>
      <c r="F848" s="61">
        <v>6</v>
      </c>
      <c r="G848" s="58">
        <v>5849</v>
      </c>
      <c r="H848" s="58">
        <f t="shared" si="197"/>
        <v>35094</v>
      </c>
      <c r="I848" s="58">
        <v>13475</v>
      </c>
      <c r="J848" s="58">
        <f t="shared" si="198"/>
        <v>80850</v>
      </c>
      <c r="K848" s="58">
        <v>0</v>
      </c>
      <c r="L848" s="58">
        <f t="shared" si="199"/>
        <v>0</v>
      </c>
      <c r="M848" s="58">
        <f t="shared" si="200"/>
        <v>19324</v>
      </c>
      <c r="N848" s="149">
        <f t="shared" si="200"/>
        <v>115944</v>
      </c>
      <c r="O848" s="58">
        <v>6</v>
      </c>
      <c r="P848" s="167">
        <v>0</v>
      </c>
      <c r="Q848" s="58">
        <f>INT(O848*P848)</f>
        <v>0</v>
      </c>
      <c r="R848" s="163"/>
      <c r="S848" s="86" t="s">
        <v>3281</v>
      </c>
    </row>
    <row r="849" spans="3:18" s="86" customFormat="1" ht="20.100000000000001" hidden="1" customHeight="1">
      <c r="C849" s="19" t="s">
        <v>866</v>
      </c>
      <c r="D849" s="29" t="s">
        <v>0</v>
      </c>
      <c r="E849" s="10" t="s">
        <v>3207</v>
      </c>
      <c r="F849" s="60">
        <v>80</v>
      </c>
      <c r="G849" s="58">
        <v>1370</v>
      </c>
      <c r="H849" s="58">
        <f t="shared" si="197"/>
        <v>109600</v>
      </c>
      <c r="I849" s="58">
        <v>4577</v>
      </c>
      <c r="J849" s="58">
        <f t="shared" si="198"/>
        <v>366160</v>
      </c>
      <c r="K849" s="58">
        <v>0</v>
      </c>
      <c r="L849" s="58">
        <f t="shared" si="199"/>
        <v>0</v>
      </c>
      <c r="M849" s="58">
        <f t="shared" si="200"/>
        <v>5947</v>
      </c>
      <c r="N849" s="59">
        <f t="shared" si="200"/>
        <v>475760</v>
      </c>
      <c r="O849" s="60">
        <v>80</v>
      </c>
      <c r="P849" s="61">
        <f>O849</f>
        <v>80</v>
      </c>
      <c r="Q849" s="58" t="e">
        <f>TRUNC(#REF!*P849,0)</f>
        <v>#REF!</v>
      </c>
      <c r="R849" s="143"/>
    </row>
    <row r="850" spans="3:18" s="86" customFormat="1" ht="20.100000000000001" hidden="1" customHeight="1">
      <c r="C850" s="19" t="s">
        <v>867</v>
      </c>
      <c r="D850" s="29" t="s">
        <v>0</v>
      </c>
      <c r="E850" s="10" t="s">
        <v>22</v>
      </c>
      <c r="F850" s="60">
        <v>0</v>
      </c>
      <c r="G850" s="58">
        <v>0</v>
      </c>
      <c r="H850" s="58">
        <f t="shared" si="197"/>
        <v>0</v>
      </c>
      <c r="I850" s="58">
        <v>0</v>
      </c>
      <c r="J850" s="58">
        <f t="shared" si="198"/>
        <v>0</v>
      </c>
      <c r="K850" s="58">
        <v>0</v>
      </c>
      <c r="L850" s="58">
        <f t="shared" si="199"/>
        <v>0</v>
      </c>
      <c r="M850" s="58">
        <f t="shared" si="200"/>
        <v>0</v>
      </c>
      <c r="N850" s="59">
        <f t="shared" si="200"/>
        <v>0</v>
      </c>
      <c r="O850" s="60">
        <v>0</v>
      </c>
      <c r="P850" s="61">
        <f>O850</f>
        <v>0</v>
      </c>
      <c r="Q850" s="58" t="e">
        <f>TRUNC(#REF!*P850,0)</f>
        <v>#REF!</v>
      </c>
      <c r="R850" s="143"/>
    </row>
    <row r="851" spans="3:18" s="86" customFormat="1" ht="20.100000000000001" hidden="1" customHeight="1">
      <c r="C851" s="19" t="s">
        <v>868</v>
      </c>
      <c r="D851" s="29" t="s">
        <v>0</v>
      </c>
      <c r="E851" s="10" t="s">
        <v>22</v>
      </c>
      <c r="F851" s="60">
        <v>0</v>
      </c>
      <c r="G851" s="58">
        <v>0</v>
      </c>
      <c r="H851" s="58">
        <f t="shared" si="197"/>
        <v>0</v>
      </c>
      <c r="I851" s="58">
        <v>0</v>
      </c>
      <c r="J851" s="58">
        <f t="shared" si="198"/>
        <v>0</v>
      </c>
      <c r="K851" s="58">
        <v>0</v>
      </c>
      <c r="L851" s="58">
        <f t="shared" si="199"/>
        <v>0</v>
      </c>
      <c r="M851" s="58">
        <f t="shared" si="200"/>
        <v>0</v>
      </c>
      <c r="N851" s="59">
        <f t="shared" si="200"/>
        <v>0</v>
      </c>
      <c r="O851" s="60">
        <v>0</v>
      </c>
      <c r="P851" s="61">
        <f>O851</f>
        <v>0</v>
      </c>
      <c r="Q851" s="58" t="e">
        <f>TRUNC(#REF!*P851,0)</f>
        <v>#REF!</v>
      </c>
      <c r="R851" s="143"/>
    </row>
    <row r="852" spans="3:18" s="86" customFormat="1" ht="20.100000000000001" hidden="1" customHeight="1">
      <c r="C852" s="19" t="s">
        <v>871</v>
      </c>
      <c r="D852" s="29" t="s">
        <v>0</v>
      </c>
      <c r="E852" s="10" t="s">
        <v>22</v>
      </c>
      <c r="F852" s="60">
        <v>0</v>
      </c>
      <c r="G852" s="58">
        <v>0</v>
      </c>
      <c r="H852" s="58">
        <f t="shared" si="197"/>
        <v>0</v>
      </c>
      <c r="I852" s="58">
        <v>0</v>
      </c>
      <c r="J852" s="58">
        <f t="shared" si="198"/>
        <v>0</v>
      </c>
      <c r="K852" s="58">
        <v>0</v>
      </c>
      <c r="L852" s="58">
        <f t="shared" si="199"/>
        <v>0</v>
      </c>
      <c r="M852" s="58">
        <f t="shared" si="200"/>
        <v>0</v>
      </c>
      <c r="N852" s="59">
        <f t="shared" si="200"/>
        <v>0</v>
      </c>
      <c r="O852" s="60">
        <v>0</v>
      </c>
      <c r="P852" s="61">
        <f>O852</f>
        <v>0</v>
      </c>
      <c r="Q852" s="58" t="e">
        <f>TRUNC(#REF!*P852,0)</f>
        <v>#REF!</v>
      </c>
      <c r="R852" s="143"/>
    </row>
    <row r="853" spans="3:18" s="86" customFormat="1" ht="20.100000000000001" hidden="1" customHeight="1">
      <c r="C853" s="19" t="s">
        <v>872</v>
      </c>
      <c r="D853" s="29" t="s">
        <v>879</v>
      </c>
      <c r="E853" s="10" t="s">
        <v>3198</v>
      </c>
      <c r="F853" s="60">
        <v>2</v>
      </c>
      <c r="G853" s="58">
        <v>0</v>
      </c>
      <c r="H853" s="58">
        <f t="shared" si="197"/>
        <v>0</v>
      </c>
      <c r="I853" s="58">
        <v>0</v>
      </c>
      <c r="J853" s="58">
        <f t="shared" si="198"/>
        <v>0</v>
      </c>
      <c r="K853" s="58">
        <v>50400</v>
      </c>
      <c r="L853" s="58">
        <f t="shared" si="199"/>
        <v>100800</v>
      </c>
      <c r="M853" s="58">
        <f t="shared" si="200"/>
        <v>50400</v>
      </c>
      <c r="N853" s="59">
        <f t="shared" si="200"/>
        <v>100800</v>
      </c>
      <c r="O853" s="60">
        <v>2</v>
      </c>
      <c r="P853" s="61">
        <f>O853</f>
        <v>2</v>
      </c>
      <c r="Q853" s="58" t="e">
        <f>TRUNC(#REF!*P853,0)</f>
        <v>#REF!</v>
      </c>
      <c r="R853" s="143"/>
    </row>
    <row r="854" spans="3:18" s="86" customFormat="1" ht="20.100000000000001" hidden="1" customHeight="1">
      <c r="C854" s="19" t="s">
        <v>2340</v>
      </c>
      <c r="D854" s="29" t="s">
        <v>874</v>
      </c>
      <c r="E854" s="10" t="s">
        <v>3198</v>
      </c>
      <c r="F854" s="60">
        <v>2</v>
      </c>
      <c r="G854" s="58">
        <v>0</v>
      </c>
      <c r="H854" s="58">
        <f t="shared" si="197"/>
        <v>0</v>
      </c>
      <c r="I854" s="58">
        <v>0</v>
      </c>
      <c r="J854" s="58">
        <f t="shared" si="198"/>
        <v>0</v>
      </c>
      <c r="K854" s="58">
        <v>60000</v>
      </c>
      <c r="L854" s="58">
        <f t="shared" si="199"/>
        <v>120000</v>
      </c>
      <c r="M854" s="58">
        <f t="shared" si="200"/>
        <v>60000</v>
      </c>
      <c r="N854" s="59">
        <f t="shared" si="200"/>
        <v>120000</v>
      </c>
      <c r="O854" s="60">
        <v>2</v>
      </c>
      <c r="P854" s="61">
        <f>O854</f>
        <v>2</v>
      </c>
      <c r="Q854" s="58" t="e">
        <f>TRUNC(#REF!*P854,0)</f>
        <v>#REF!</v>
      </c>
      <c r="R854" s="143"/>
    </row>
    <row r="855" spans="3:18" s="86" customFormat="1" ht="20.100000000000001" hidden="1" customHeight="1">
      <c r="C855" s="19" t="s">
        <v>873</v>
      </c>
      <c r="D855" s="29" t="s">
        <v>0</v>
      </c>
      <c r="E855" s="10" t="s">
        <v>22</v>
      </c>
      <c r="F855" s="60">
        <v>0</v>
      </c>
      <c r="G855" s="58">
        <v>0</v>
      </c>
      <c r="H855" s="58">
        <f t="shared" si="197"/>
        <v>0</v>
      </c>
      <c r="I855" s="58">
        <v>0</v>
      </c>
      <c r="J855" s="58">
        <f t="shared" si="198"/>
        <v>0</v>
      </c>
      <c r="K855" s="58">
        <v>0</v>
      </c>
      <c r="L855" s="58">
        <f t="shared" si="199"/>
        <v>0</v>
      </c>
      <c r="M855" s="58">
        <f t="shared" si="200"/>
        <v>0</v>
      </c>
      <c r="N855" s="59">
        <f t="shared" si="200"/>
        <v>0</v>
      </c>
      <c r="O855" s="60">
        <v>0</v>
      </c>
      <c r="P855" s="61">
        <f>O855</f>
        <v>0</v>
      </c>
      <c r="Q855" s="58" t="e">
        <f>TRUNC(#REF!*P855,0)</f>
        <v>#REF!</v>
      </c>
      <c r="R855" s="143"/>
    </row>
    <row r="856" spans="3:18" s="86" customFormat="1" ht="20.100000000000001" hidden="1" customHeight="1">
      <c r="C856" s="19" t="s">
        <v>2341</v>
      </c>
      <c r="D856" s="29" t="s">
        <v>879</v>
      </c>
      <c r="E856" s="10" t="s">
        <v>3217</v>
      </c>
      <c r="F856" s="60">
        <v>20</v>
      </c>
      <c r="G856" s="58">
        <v>0</v>
      </c>
      <c r="H856" s="58">
        <f t="shared" si="197"/>
        <v>0</v>
      </c>
      <c r="I856" s="58">
        <v>0</v>
      </c>
      <c r="J856" s="58">
        <f t="shared" si="198"/>
        <v>0</v>
      </c>
      <c r="K856" s="58">
        <v>30199</v>
      </c>
      <c r="L856" s="58">
        <f t="shared" si="199"/>
        <v>603980</v>
      </c>
      <c r="M856" s="58">
        <f t="shared" si="200"/>
        <v>30199</v>
      </c>
      <c r="N856" s="59">
        <f t="shared" si="200"/>
        <v>603980</v>
      </c>
      <c r="O856" s="60">
        <v>20</v>
      </c>
      <c r="P856" s="61">
        <f>O856</f>
        <v>20</v>
      </c>
      <c r="Q856" s="58" t="e">
        <f>TRUNC(#REF!*P856,0)</f>
        <v>#REF!</v>
      </c>
      <c r="R856" s="143"/>
    </row>
    <row r="857" spans="3:18" s="86" customFormat="1" ht="20.100000000000001" hidden="1" customHeight="1">
      <c r="C857" s="19" t="s">
        <v>2342</v>
      </c>
      <c r="D857" s="29" t="s">
        <v>2343</v>
      </c>
      <c r="E857" s="10" t="s">
        <v>3217</v>
      </c>
      <c r="F857" s="60">
        <v>4</v>
      </c>
      <c r="G857" s="58">
        <v>0</v>
      </c>
      <c r="H857" s="58">
        <f t="shared" si="197"/>
        <v>0</v>
      </c>
      <c r="I857" s="58">
        <v>0</v>
      </c>
      <c r="J857" s="58">
        <f t="shared" si="198"/>
        <v>0</v>
      </c>
      <c r="K857" s="58">
        <v>33120</v>
      </c>
      <c r="L857" s="58">
        <f t="shared" si="199"/>
        <v>132480</v>
      </c>
      <c r="M857" s="58">
        <f t="shared" si="200"/>
        <v>33120</v>
      </c>
      <c r="N857" s="59">
        <f t="shared" si="200"/>
        <v>132480</v>
      </c>
      <c r="O857" s="60">
        <v>4</v>
      </c>
      <c r="P857" s="61">
        <f>O857</f>
        <v>4</v>
      </c>
      <c r="Q857" s="58" t="e">
        <f>TRUNC(#REF!*P857,0)</f>
        <v>#REF!</v>
      </c>
      <c r="R857" s="143"/>
    </row>
    <row r="858" spans="3:18" s="86" customFormat="1" ht="20.100000000000001" hidden="1" customHeight="1">
      <c r="C858" s="19" t="s">
        <v>875</v>
      </c>
      <c r="D858" s="29" t="s">
        <v>0</v>
      </c>
      <c r="E858" s="10" t="s">
        <v>22</v>
      </c>
      <c r="F858" s="60">
        <v>0</v>
      </c>
      <c r="G858" s="58">
        <v>0</v>
      </c>
      <c r="H858" s="58">
        <f t="shared" si="197"/>
        <v>0</v>
      </c>
      <c r="I858" s="58">
        <v>0</v>
      </c>
      <c r="J858" s="58">
        <f t="shared" si="198"/>
        <v>0</v>
      </c>
      <c r="K858" s="58">
        <v>0</v>
      </c>
      <c r="L858" s="58">
        <f t="shared" si="199"/>
        <v>0</v>
      </c>
      <c r="M858" s="58">
        <f t="shared" si="200"/>
        <v>0</v>
      </c>
      <c r="N858" s="59">
        <f t="shared" si="200"/>
        <v>0</v>
      </c>
      <c r="O858" s="60">
        <v>0</v>
      </c>
      <c r="P858" s="61">
        <f>O858</f>
        <v>0</v>
      </c>
      <c r="Q858" s="58" t="e">
        <f>TRUNC(#REF!*P858,0)</f>
        <v>#REF!</v>
      </c>
      <c r="R858" s="143"/>
    </row>
    <row r="859" spans="3:18" s="86" customFormat="1" ht="20.100000000000001" hidden="1" customHeight="1">
      <c r="C859" s="19" t="s">
        <v>876</v>
      </c>
      <c r="D859" s="29" t="s">
        <v>879</v>
      </c>
      <c r="E859" s="10" t="s">
        <v>3198</v>
      </c>
      <c r="F859" s="60">
        <v>32</v>
      </c>
      <c r="G859" s="58">
        <v>0</v>
      </c>
      <c r="H859" s="58">
        <f t="shared" si="197"/>
        <v>0</v>
      </c>
      <c r="I859" s="58">
        <v>0</v>
      </c>
      <c r="J859" s="58">
        <f t="shared" si="198"/>
        <v>0</v>
      </c>
      <c r="K859" s="58">
        <v>25920</v>
      </c>
      <c r="L859" s="58">
        <f t="shared" si="199"/>
        <v>829440</v>
      </c>
      <c r="M859" s="58">
        <f t="shared" si="200"/>
        <v>25920</v>
      </c>
      <c r="N859" s="59">
        <f t="shared" si="200"/>
        <v>829440</v>
      </c>
      <c r="O859" s="60">
        <v>32</v>
      </c>
      <c r="P859" s="61">
        <f>O859</f>
        <v>32</v>
      </c>
      <c r="Q859" s="58" t="e">
        <f>TRUNC(#REF!*P859,0)</f>
        <v>#REF!</v>
      </c>
      <c r="R859" s="143"/>
    </row>
    <row r="860" spans="3:18" s="86" customFormat="1" ht="20.100000000000001" hidden="1" customHeight="1">
      <c r="C860" s="19" t="s">
        <v>877</v>
      </c>
      <c r="D860" s="29" t="s">
        <v>0</v>
      </c>
      <c r="E860" s="10" t="s">
        <v>22</v>
      </c>
      <c r="F860" s="60">
        <v>0</v>
      </c>
      <c r="G860" s="58">
        <v>0</v>
      </c>
      <c r="H860" s="58">
        <f t="shared" si="197"/>
        <v>0</v>
      </c>
      <c r="I860" s="58">
        <v>0</v>
      </c>
      <c r="J860" s="58">
        <f t="shared" si="198"/>
        <v>0</v>
      </c>
      <c r="K860" s="58">
        <v>0</v>
      </c>
      <c r="L860" s="58">
        <f t="shared" si="199"/>
        <v>0</v>
      </c>
      <c r="M860" s="58">
        <f t="shared" si="200"/>
        <v>0</v>
      </c>
      <c r="N860" s="59">
        <f t="shared" si="200"/>
        <v>0</v>
      </c>
      <c r="O860" s="60">
        <v>0</v>
      </c>
      <c r="P860" s="61">
        <f>O860</f>
        <v>0</v>
      </c>
      <c r="Q860" s="58" t="e">
        <f>TRUNC(#REF!*P860,0)</f>
        <v>#REF!</v>
      </c>
      <c r="R860" s="143"/>
    </row>
    <row r="861" spans="3:18" s="86" customFormat="1" ht="20.100000000000001" hidden="1" customHeight="1">
      <c r="C861" s="19" t="s">
        <v>878</v>
      </c>
      <c r="D861" s="29" t="s">
        <v>879</v>
      </c>
      <c r="E861" s="10" t="s">
        <v>3207</v>
      </c>
      <c r="F861" s="60">
        <v>57</v>
      </c>
      <c r="G861" s="58">
        <v>0</v>
      </c>
      <c r="H861" s="58">
        <f t="shared" si="197"/>
        <v>0</v>
      </c>
      <c r="I861" s="58">
        <v>0</v>
      </c>
      <c r="J861" s="58">
        <f t="shared" si="198"/>
        <v>0</v>
      </c>
      <c r="K861" s="58">
        <v>97920</v>
      </c>
      <c r="L861" s="58">
        <f t="shared" si="199"/>
        <v>5581440</v>
      </c>
      <c r="M861" s="58">
        <f t="shared" si="200"/>
        <v>97920</v>
      </c>
      <c r="N861" s="59">
        <f t="shared" si="200"/>
        <v>5581440</v>
      </c>
      <c r="O861" s="60">
        <v>57</v>
      </c>
      <c r="P861" s="61">
        <f>O861</f>
        <v>57</v>
      </c>
      <c r="Q861" s="58" t="e">
        <f>TRUNC(#REF!*P861,0)</f>
        <v>#REF!</v>
      </c>
      <c r="R861" s="143"/>
    </row>
    <row r="862" spans="3:18" s="86" customFormat="1" ht="20.100000000000001" hidden="1" customHeight="1">
      <c r="C862" s="19" t="s">
        <v>880</v>
      </c>
      <c r="D862" s="29" t="s">
        <v>0</v>
      </c>
      <c r="E862" s="10" t="s">
        <v>22</v>
      </c>
      <c r="F862" s="60">
        <v>0</v>
      </c>
      <c r="G862" s="58">
        <v>0</v>
      </c>
      <c r="H862" s="58">
        <f t="shared" si="197"/>
        <v>0</v>
      </c>
      <c r="I862" s="58">
        <v>0</v>
      </c>
      <c r="J862" s="58">
        <f t="shared" si="198"/>
        <v>0</v>
      </c>
      <c r="K862" s="58">
        <v>0</v>
      </c>
      <c r="L862" s="58">
        <f t="shared" si="199"/>
        <v>0</v>
      </c>
      <c r="M862" s="58">
        <f t="shared" si="200"/>
        <v>0</v>
      </c>
      <c r="N862" s="59">
        <f t="shared" si="200"/>
        <v>0</v>
      </c>
      <c r="O862" s="60">
        <v>0</v>
      </c>
      <c r="P862" s="61">
        <f>O862</f>
        <v>0</v>
      </c>
      <c r="Q862" s="58" t="e">
        <f>TRUNC(#REF!*P862,0)</f>
        <v>#REF!</v>
      </c>
      <c r="R862" s="143"/>
    </row>
    <row r="863" spans="3:18" s="86" customFormat="1" ht="20.100000000000001" hidden="1" customHeight="1">
      <c r="C863" s="19" t="s">
        <v>881</v>
      </c>
      <c r="D863" s="29" t="s">
        <v>2344</v>
      </c>
      <c r="E863" s="10" t="s">
        <v>3198</v>
      </c>
      <c r="F863" s="60">
        <v>5</v>
      </c>
      <c r="G863" s="58">
        <v>0</v>
      </c>
      <c r="H863" s="58">
        <f t="shared" si="197"/>
        <v>0</v>
      </c>
      <c r="I863" s="58">
        <v>0</v>
      </c>
      <c r="J863" s="58">
        <f t="shared" si="198"/>
        <v>0</v>
      </c>
      <c r="K863" s="58">
        <v>100295</v>
      </c>
      <c r="L863" s="58">
        <f t="shared" si="199"/>
        <v>501475</v>
      </c>
      <c r="M863" s="58">
        <f t="shared" si="200"/>
        <v>100295</v>
      </c>
      <c r="N863" s="59">
        <f t="shared" si="200"/>
        <v>501475</v>
      </c>
      <c r="O863" s="60">
        <v>5</v>
      </c>
      <c r="P863" s="61">
        <f>O863</f>
        <v>5</v>
      </c>
      <c r="Q863" s="58" t="e">
        <f>TRUNC(#REF!*P863,0)</f>
        <v>#REF!</v>
      </c>
      <c r="R863" s="143"/>
    </row>
    <row r="864" spans="3:18" s="86" customFormat="1" ht="20.100000000000001" hidden="1" customHeight="1">
      <c r="C864" s="19" t="s">
        <v>882</v>
      </c>
      <c r="D864" s="29" t="s">
        <v>0</v>
      </c>
      <c r="E864" s="10" t="s">
        <v>22</v>
      </c>
      <c r="F864" s="60">
        <v>0</v>
      </c>
      <c r="G864" s="58">
        <v>0</v>
      </c>
      <c r="H864" s="58">
        <f t="shared" si="197"/>
        <v>0</v>
      </c>
      <c r="I864" s="58">
        <v>0</v>
      </c>
      <c r="J864" s="58">
        <f t="shared" si="198"/>
        <v>0</v>
      </c>
      <c r="K864" s="58">
        <v>0</v>
      </c>
      <c r="L864" s="58">
        <f t="shared" si="199"/>
        <v>0</v>
      </c>
      <c r="M864" s="58">
        <f t="shared" si="200"/>
        <v>0</v>
      </c>
      <c r="N864" s="59">
        <f t="shared" si="200"/>
        <v>0</v>
      </c>
      <c r="O864" s="60">
        <v>0</v>
      </c>
      <c r="P864" s="61">
        <f>O864</f>
        <v>0</v>
      </c>
      <c r="Q864" s="58" t="e">
        <f>TRUNC(#REF!*P864,0)</f>
        <v>#REF!</v>
      </c>
      <c r="R864" s="143"/>
    </row>
    <row r="865" spans="3:18" s="86" customFormat="1" ht="20.100000000000001" hidden="1" customHeight="1">
      <c r="C865" s="19" t="s">
        <v>883</v>
      </c>
      <c r="D865" s="29" t="s">
        <v>2345</v>
      </c>
      <c r="E865" s="10" t="s">
        <v>3198</v>
      </c>
      <c r="F865" s="60">
        <v>3</v>
      </c>
      <c r="G865" s="58">
        <v>0</v>
      </c>
      <c r="H865" s="58">
        <f t="shared" si="197"/>
        <v>0</v>
      </c>
      <c r="I865" s="58">
        <v>0</v>
      </c>
      <c r="J865" s="58">
        <f t="shared" si="198"/>
        <v>0</v>
      </c>
      <c r="K865" s="58">
        <v>259911</v>
      </c>
      <c r="L865" s="58">
        <f t="shared" si="199"/>
        <v>779733</v>
      </c>
      <c r="M865" s="58">
        <f t="shared" si="200"/>
        <v>259911</v>
      </c>
      <c r="N865" s="59">
        <f t="shared" si="200"/>
        <v>779733</v>
      </c>
      <c r="O865" s="60">
        <v>3</v>
      </c>
      <c r="P865" s="61">
        <f>O865</f>
        <v>3</v>
      </c>
      <c r="Q865" s="58" t="e">
        <f>TRUNC(#REF!*P865,0)</f>
        <v>#REF!</v>
      </c>
      <c r="R865" s="143"/>
    </row>
    <row r="866" spans="3:18" s="86" customFormat="1" ht="20.100000000000001" hidden="1" customHeight="1">
      <c r="C866" s="19" t="s">
        <v>883</v>
      </c>
      <c r="D866" s="29" t="s">
        <v>2346</v>
      </c>
      <c r="E866" s="10" t="s">
        <v>3198</v>
      </c>
      <c r="F866" s="60">
        <v>4</v>
      </c>
      <c r="G866" s="58">
        <v>0</v>
      </c>
      <c r="H866" s="58">
        <f t="shared" si="197"/>
        <v>0</v>
      </c>
      <c r="I866" s="58">
        <v>0</v>
      </c>
      <c r="J866" s="58">
        <f t="shared" si="198"/>
        <v>0</v>
      </c>
      <c r="K866" s="58">
        <v>298979</v>
      </c>
      <c r="L866" s="58">
        <f t="shared" si="199"/>
        <v>1195916</v>
      </c>
      <c r="M866" s="58">
        <f t="shared" si="200"/>
        <v>298979</v>
      </c>
      <c r="N866" s="59">
        <f t="shared" si="200"/>
        <v>1195916</v>
      </c>
      <c r="O866" s="60">
        <v>4</v>
      </c>
      <c r="P866" s="61">
        <f>O866</f>
        <v>4</v>
      </c>
      <c r="Q866" s="58" t="e">
        <f>TRUNC(#REF!*P866,0)</f>
        <v>#REF!</v>
      </c>
      <c r="R866" s="143"/>
    </row>
    <row r="867" spans="3:18" s="86" customFormat="1" ht="20.100000000000001" hidden="1" customHeight="1">
      <c r="C867" s="19" t="s">
        <v>2347</v>
      </c>
      <c r="D867" s="29" t="s">
        <v>0</v>
      </c>
      <c r="E867" s="10" t="s">
        <v>22</v>
      </c>
      <c r="F867" s="60">
        <v>0</v>
      </c>
      <c r="G867" s="58">
        <v>0</v>
      </c>
      <c r="H867" s="58">
        <f t="shared" si="197"/>
        <v>0</v>
      </c>
      <c r="I867" s="58">
        <v>0</v>
      </c>
      <c r="J867" s="58">
        <f t="shared" si="198"/>
        <v>0</v>
      </c>
      <c r="K867" s="58">
        <v>0</v>
      </c>
      <c r="L867" s="58">
        <f t="shared" si="199"/>
        <v>0</v>
      </c>
      <c r="M867" s="58">
        <f t="shared" si="200"/>
        <v>0</v>
      </c>
      <c r="N867" s="59">
        <f t="shared" si="200"/>
        <v>0</v>
      </c>
      <c r="O867" s="60">
        <v>0</v>
      </c>
      <c r="P867" s="61">
        <f>O867</f>
        <v>0</v>
      </c>
      <c r="Q867" s="58" t="e">
        <f>TRUNC(#REF!*P867,0)</f>
        <v>#REF!</v>
      </c>
      <c r="R867" s="143"/>
    </row>
    <row r="868" spans="3:18" s="86" customFormat="1" ht="20.100000000000001" hidden="1" customHeight="1">
      <c r="C868" s="19" t="s">
        <v>2348</v>
      </c>
      <c r="D868" s="29" t="s">
        <v>879</v>
      </c>
      <c r="E868" s="10" t="s">
        <v>3198</v>
      </c>
      <c r="F868" s="60">
        <v>2</v>
      </c>
      <c r="G868" s="58">
        <v>0</v>
      </c>
      <c r="H868" s="58">
        <f t="shared" si="197"/>
        <v>0</v>
      </c>
      <c r="I868" s="58">
        <v>0</v>
      </c>
      <c r="J868" s="58">
        <f t="shared" si="198"/>
        <v>0</v>
      </c>
      <c r="K868" s="58">
        <v>64800</v>
      </c>
      <c r="L868" s="58">
        <f t="shared" si="199"/>
        <v>129600</v>
      </c>
      <c r="M868" s="58">
        <f t="shared" si="200"/>
        <v>64800</v>
      </c>
      <c r="N868" s="59">
        <f t="shared" si="200"/>
        <v>129600</v>
      </c>
      <c r="O868" s="60">
        <v>2</v>
      </c>
      <c r="P868" s="61">
        <f>O868</f>
        <v>2</v>
      </c>
      <c r="Q868" s="58" t="e">
        <f>TRUNC(#REF!*P868,0)</f>
        <v>#REF!</v>
      </c>
      <c r="R868" s="143"/>
    </row>
    <row r="869" spans="3:18" s="86" customFormat="1" ht="20.100000000000001" hidden="1" customHeight="1">
      <c r="C869" s="19" t="s">
        <v>884</v>
      </c>
      <c r="D869" s="29" t="s">
        <v>0</v>
      </c>
      <c r="E869" s="10" t="s">
        <v>22</v>
      </c>
      <c r="F869" s="60">
        <v>0</v>
      </c>
      <c r="G869" s="58">
        <v>0</v>
      </c>
      <c r="H869" s="58">
        <f t="shared" si="197"/>
        <v>0</v>
      </c>
      <c r="I869" s="58">
        <v>0</v>
      </c>
      <c r="J869" s="58">
        <f t="shared" si="198"/>
        <v>0</v>
      </c>
      <c r="K869" s="58">
        <v>0</v>
      </c>
      <c r="L869" s="58">
        <f t="shared" si="199"/>
        <v>0</v>
      </c>
      <c r="M869" s="58">
        <f t="shared" si="200"/>
        <v>0</v>
      </c>
      <c r="N869" s="59">
        <f t="shared" si="200"/>
        <v>0</v>
      </c>
      <c r="O869" s="60">
        <v>0</v>
      </c>
      <c r="P869" s="61">
        <f>O869</f>
        <v>0</v>
      </c>
      <c r="Q869" s="58" t="e">
        <f>TRUNC(#REF!*P869,0)</f>
        <v>#REF!</v>
      </c>
      <c r="R869" s="143"/>
    </row>
    <row r="870" spans="3:18" s="86" customFormat="1" ht="20.100000000000001" hidden="1" customHeight="1">
      <c r="C870" s="19" t="s">
        <v>885</v>
      </c>
      <c r="D870" s="29" t="s">
        <v>62</v>
      </c>
      <c r="E870" s="10" t="s">
        <v>3189</v>
      </c>
      <c r="F870" s="60">
        <v>1182</v>
      </c>
      <c r="G870" s="58">
        <v>212</v>
      </c>
      <c r="H870" s="58">
        <f t="shared" si="197"/>
        <v>250584</v>
      </c>
      <c r="I870" s="58">
        <v>11</v>
      </c>
      <c r="J870" s="58">
        <f t="shared" si="198"/>
        <v>13002</v>
      </c>
      <c r="K870" s="58">
        <v>0</v>
      </c>
      <c r="L870" s="58">
        <f t="shared" si="199"/>
        <v>0</v>
      </c>
      <c r="M870" s="58">
        <f t="shared" si="200"/>
        <v>223</v>
      </c>
      <c r="N870" s="59">
        <f t="shared" si="200"/>
        <v>263586</v>
      </c>
      <c r="O870" s="60">
        <v>1182</v>
      </c>
      <c r="P870" s="61">
        <f>O870</f>
        <v>1182</v>
      </c>
      <c r="Q870" s="58" t="e">
        <f>TRUNC(#REF!*P870,0)</f>
        <v>#REF!</v>
      </c>
      <c r="R870" s="143"/>
    </row>
    <row r="871" spans="3:18" s="86" customFormat="1" ht="20.100000000000001" hidden="1" customHeight="1">
      <c r="C871" s="19" t="s">
        <v>886</v>
      </c>
      <c r="D871" s="29" t="s">
        <v>116</v>
      </c>
      <c r="E871" s="10" t="s">
        <v>3189</v>
      </c>
      <c r="F871" s="60">
        <v>988</v>
      </c>
      <c r="G871" s="58">
        <v>76</v>
      </c>
      <c r="H871" s="58">
        <f t="shared" si="197"/>
        <v>75088</v>
      </c>
      <c r="I871" s="58">
        <v>4</v>
      </c>
      <c r="J871" s="58">
        <f t="shared" si="198"/>
        <v>3952</v>
      </c>
      <c r="K871" s="58">
        <v>0</v>
      </c>
      <c r="L871" s="58">
        <f t="shared" si="199"/>
        <v>0</v>
      </c>
      <c r="M871" s="58">
        <f t="shared" si="200"/>
        <v>80</v>
      </c>
      <c r="N871" s="59">
        <f t="shared" si="200"/>
        <v>79040</v>
      </c>
      <c r="O871" s="60">
        <v>988</v>
      </c>
      <c r="P871" s="61">
        <f>O871</f>
        <v>988</v>
      </c>
      <c r="Q871" s="58" t="e">
        <f>TRUNC(#REF!*P871,0)</f>
        <v>#REF!</v>
      </c>
      <c r="R871" s="143"/>
    </row>
    <row r="872" spans="3:18" s="86" customFormat="1" ht="20.100000000000001" hidden="1" customHeight="1">
      <c r="C872" s="19" t="s">
        <v>887</v>
      </c>
      <c r="D872" s="29" t="s">
        <v>0</v>
      </c>
      <c r="E872" s="10" t="s">
        <v>22</v>
      </c>
      <c r="F872" s="60">
        <v>0</v>
      </c>
      <c r="G872" s="58">
        <v>0</v>
      </c>
      <c r="H872" s="58">
        <f t="shared" si="197"/>
        <v>0</v>
      </c>
      <c r="I872" s="58">
        <v>0</v>
      </c>
      <c r="J872" s="58">
        <f t="shared" si="198"/>
        <v>0</v>
      </c>
      <c r="K872" s="58">
        <v>0</v>
      </c>
      <c r="L872" s="58">
        <f t="shared" si="199"/>
        <v>0</v>
      </c>
      <c r="M872" s="58">
        <f t="shared" si="200"/>
        <v>0</v>
      </c>
      <c r="N872" s="59">
        <f t="shared" si="200"/>
        <v>0</v>
      </c>
      <c r="O872" s="60">
        <v>0</v>
      </c>
      <c r="P872" s="61">
        <f>O872</f>
        <v>0</v>
      </c>
      <c r="Q872" s="58" t="e">
        <f>TRUNC(#REF!*P872,0)</f>
        <v>#REF!</v>
      </c>
      <c r="R872" s="143"/>
    </row>
    <row r="873" spans="3:18" s="86" customFormat="1" ht="20.100000000000001" hidden="1" customHeight="1">
      <c r="C873" s="19" t="s">
        <v>888</v>
      </c>
      <c r="D873" s="29" t="s">
        <v>0</v>
      </c>
      <c r="E873" s="10" t="s">
        <v>22</v>
      </c>
      <c r="F873" s="60">
        <v>0</v>
      </c>
      <c r="G873" s="58">
        <v>0</v>
      </c>
      <c r="H873" s="58">
        <f t="shared" si="197"/>
        <v>0</v>
      </c>
      <c r="I873" s="58">
        <v>0</v>
      </c>
      <c r="J873" s="58">
        <f t="shared" si="198"/>
        <v>0</v>
      </c>
      <c r="K873" s="58">
        <v>0</v>
      </c>
      <c r="L873" s="58">
        <f t="shared" si="199"/>
        <v>0</v>
      </c>
      <c r="M873" s="58">
        <f t="shared" si="200"/>
        <v>0</v>
      </c>
      <c r="N873" s="59">
        <f t="shared" si="200"/>
        <v>0</v>
      </c>
      <c r="O873" s="60">
        <v>0</v>
      </c>
      <c r="P873" s="61">
        <f>O873</f>
        <v>0</v>
      </c>
      <c r="Q873" s="58" t="e">
        <f>TRUNC(#REF!*P873,0)</f>
        <v>#REF!</v>
      </c>
      <c r="R873" s="143"/>
    </row>
    <row r="874" spans="3:18" s="86" customFormat="1" ht="20.100000000000001" hidden="1" customHeight="1">
      <c r="C874" s="19" t="s">
        <v>889</v>
      </c>
      <c r="D874" s="29" t="s">
        <v>890</v>
      </c>
      <c r="E874" s="10" t="s">
        <v>3198</v>
      </c>
      <c r="F874" s="60">
        <v>2</v>
      </c>
      <c r="G874" s="58">
        <v>218400</v>
      </c>
      <c r="H874" s="58">
        <f t="shared" si="197"/>
        <v>436800</v>
      </c>
      <c r="I874" s="58">
        <v>10920</v>
      </c>
      <c r="J874" s="58">
        <f t="shared" si="198"/>
        <v>21840</v>
      </c>
      <c r="K874" s="58">
        <v>0</v>
      </c>
      <c r="L874" s="58">
        <f t="shared" si="199"/>
        <v>0</v>
      </c>
      <c r="M874" s="58">
        <f t="shared" si="200"/>
        <v>229320</v>
      </c>
      <c r="N874" s="59">
        <f t="shared" si="200"/>
        <v>458640</v>
      </c>
      <c r="O874" s="60">
        <v>2</v>
      </c>
      <c r="P874" s="61">
        <f>O874</f>
        <v>2</v>
      </c>
      <c r="Q874" s="58" t="e">
        <f>TRUNC(#REF!*P874,0)</f>
        <v>#REF!</v>
      </c>
      <c r="R874" s="143"/>
    </row>
    <row r="875" spans="3:18" s="86" customFormat="1" ht="20.100000000000001" hidden="1" customHeight="1">
      <c r="C875" s="19" t="s">
        <v>891</v>
      </c>
      <c r="D875" s="29" t="s">
        <v>0</v>
      </c>
      <c r="E875" s="10" t="s">
        <v>3198</v>
      </c>
      <c r="F875" s="60">
        <v>2</v>
      </c>
      <c r="G875" s="58">
        <v>21060</v>
      </c>
      <c r="H875" s="58">
        <f t="shared" si="197"/>
        <v>42120</v>
      </c>
      <c r="I875" s="58">
        <v>1108</v>
      </c>
      <c r="J875" s="58">
        <f t="shared" si="198"/>
        <v>2216</v>
      </c>
      <c r="K875" s="58">
        <v>0</v>
      </c>
      <c r="L875" s="58">
        <f t="shared" si="199"/>
        <v>0</v>
      </c>
      <c r="M875" s="58">
        <f t="shared" si="200"/>
        <v>22168</v>
      </c>
      <c r="N875" s="59">
        <f t="shared" si="200"/>
        <v>44336</v>
      </c>
      <c r="O875" s="60">
        <v>2</v>
      </c>
      <c r="P875" s="61">
        <f>O875</f>
        <v>2</v>
      </c>
      <c r="Q875" s="58" t="e">
        <f>TRUNC(#REF!*P875,0)</f>
        <v>#REF!</v>
      </c>
      <c r="R875" s="143"/>
    </row>
    <row r="876" spans="3:18" s="86" customFormat="1" ht="20.100000000000001" hidden="1" customHeight="1">
      <c r="C876" s="19" t="s">
        <v>892</v>
      </c>
      <c r="D876" s="29" t="s">
        <v>95</v>
      </c>
      <c r="E876" s="10" t="s">
        <v>3207</v>
      </c>
      <c r="F876" s="60">
        <v>36</v>
      </c>
      <c r="G876" s="58">
        <v>14051</v>
      </c>
      <c r="H876" s="58">
        <f t="shared" si="197"/>
        <v>505836</v>
      </c>
      <c r="I876" s="58">
        <v>22284</v>
      </c>
      <c r="J876" s="58">
        <f t="shared" si="198"/>
        <v>802224</v>
      </c>
      <c r="K876" s="58">
        <v>0</v>
      </c>
      <c r="L876" s="58">
        <f t="shared" si="199"/>
        <v>0</v>
      </c>
      <c r="M876" s="58">
        <f t="shared" si="200"/>
        <v>36335</v>
      </c>
      <c r="N876" s="59">
        <f t="shared" si="200"/>
        <v>1308060</v>
      </c>
      <c r="O876" s="60">
        <v>36</v>
      </c>
      <c r="P876" s="61">
        <f>O876</f>
        <v>36</v>
      </c>
      <c r="Q876" s="58" t="e">
        <f>TRUNC(#REF!*P876,0)</f>
        <v>#REF!</v>
      </c>
      <c r="R876" s="143"/>
    </row>
    <row r="877" spans="3:18" s="86" customFormat="1" ht="20.100000000000001" hidden="1" customHeight="1">
      <c r="C877" s="19" t="s">
        <v>893</v>
      </c>
      <c r="D877" s="29" t="s">
        <v>0</v>
      </c>
      <c r="E877" s="10" t="s">
        <v>3207</v>
      </c>
      <c r="F877" s="60">
        <v>148</v>
      </c>
      <c r="G877" s="58">
        <v>356</v>
      </c>
      <c r="H877" s="58">
        <f t="shared" si="197"/>
        <v>52688</v>
      </c>
      <c r="I877" s="58">
        <v>0</v>
      </c>
      <c r="J877" s="58">
        <f t="shared" si="198"/>
        <v>0</v>
      </c>
      <c r="K877" s="58">
        <v>0</v>
      </c>
      <c r="L877" s="58">
        <f t="shared" si="199"/>
        <v>0</v>
      </c>
      <c r="M877" s="58">
        <f t="shared" si="200"/>
        <v>356</v>
      </c>
      <c r="N877" s="59">
        <f t="shared" si="200"/>
        <v>52688</v>
      </c>
      <c r="O877" s="60">
        <v>148</v>
      </c>
      <c r="P877" s="61">
        <f>O877</f>
        <v>148</v>
      </c>
      <c r="Q877" s="58" t="e">
        <f>TRUNC(#REF!*P877,0)</f>
        <v>#REF!</v>
      </c>
      <c r="R877" s="143"/>
    </row>
    <row r="878" spans="3:18" s="86" customFormat="1" ht="20.100000000000001" hidden="1" customHeight="1">
      <c r="C878" s="19" t="s">
        <v>894</v>
      </c>
      <c r="D878" s="29" t="s">
        <v>0</v>
      </c>
      <c r="E878" s="10" t="s">
        <v>3207</v>
      </c>
      <c r="F878" s="60">
        <v>27</v>
      </c>
      <c r="G878" s="58">
        <v>19972</v>
      </c>
      <c r="H878" s="58">
        <f t="shared" si="197"/>
        <v>539244</v>
      </c>
      <c r="I878" s="58">
        <v>5817</v>
      </c>
      <c r="J878" s="58">
        <f t="shared" si="198"/>
        <v>157059</v>
      </c>
      <c r="K878" s="58">
        <v>142</v>
      </c>
      <c r="L878" s="58">
        <f t="shared" si="199"/>
        <v>3834</v>
      </c>
      <c r="M878" s="58">
        <f t="shared" si="200"/>
        <v>25931</v>
      </c>
      <c r="N878" s="59">
        <f t="shared" si="200"/>
        <v>700137</v>
      </c>
      <c r="O878" s="60">
        <v>27</v>
      </c>
      <c r="P878" s="61">
        <f>O878</f>
        <v>27</v>
      </c>
      <c r="Q878" s="58" t="e">
        <f>TRUNC(#REF!*P878,0)</f>
        <v>#REF!</v>
      </c>
      <c r="R878" s="143"/>
    </row>
    <row r="879" spans="3:18" s="86" customFormat="1" ht="20.100000000000001" hidden="1" customHeight="1">
      <c r="C879" s="19" t="s">
        <v>895</v>
      </c>
      <c r="D879" s="29" t="s">
        <v>0</v>
      </c>
      <c r="E879" s="10" t="s">
        <v>22</v>
      </c>
      <c r="F879" s="60">
        <v>0</v>
      </c>
      <c r="G879" s="58">
        <v>0</v>
      </c>
      <c r="H879" s="58">
        <f t="shared" si="197"/>
        <v>0</v>
      </c>
      <c r="I879" s="58">
        <v>0</v>
      </c>
      <c r="J879" s="58">
        <f t="shared" si="198"/>
        <v>0</v>
      </c>
      <c r="K879" s="58">
        <v>0</v>
      </c>
      <c r="L879" s="58">
        <f t="shared" si="199"/>
        <v>0</v>
      </c>
      <c r="M879" s="58">
        <f t="shared" si="200"/>
        <v>0</v>
      </c>
      <c r="N879" s="59">
        <f t="shared" si="200"/>
        <v>0</v>
      </c>
      <c r="O879" s="60">
        <v>0</v>
      </c>
      <c r="P879" s="61">
        <f>O879</f>
        <v>0</v>
      </c>
      <c r="Q879" s="58" t="e">
        <f>TRUNC(#REF!*P879,0)</f>
        <v>#REF!</v>
      </c>
      <c r="R879" s="143"/>
    </row>
    <row r="880" spans="3:18" s="86" customFormat="1" ht="20.100000000000001" hidden="1" customHeight="1">
      <c r="C880" s="19" t="s">
        <v>896</v>
      </c>
      <c r="D880" s="29" t="s">
        <v>897</v>
      </c>
      <c r="E880" s="10" t="s">
        <v>3189</v>
      </c>
      <c r="F880" s="60">
        <v>702</v>
      </c>
      <c r="G880" s="58">
        <v>26656</v>
      </c>
      <c r="H880" s="58">
        <f t="shared" ref="H880:H943" si="201">TRUNC(F880*G880,0)</f>
        <v>18712512</v>
      </c>
      <c r="I880" s="58">
        <v>6740</v>
      </c>
      <c r="J880" s="58">
        <f t="shared" ref="J880:J943" si="202">TRUNC(F880*I880,0)</f>
        <v>4731480</v>
      </c>
      <c r="K880" s="58">
        <v>2848</v>
      </c>
      <c r="L880" s="58">
        <f t="shared" si="199"/>
        <v>1999296</v>
      </c>
      <c r="M880" s="58">
        <f t="shared" si="200"/>
        <v>36244</v>
      </c>
      <c r="N880" s="59">
        <f t="shared" si="200"/>
        <v>25443288</v>
      </c>
      <c r="O880" s="60">
        <v>702</v>
      </c>
      <c r="P880" s="61">
        <f>O880</f>
        <v>702</v>
      </c>
      <c r="Q880" s="58" t="e">
        <f>TRUNC(#REF!*P880,0)</f>
        <v>#REF!</v>
      </c>
      <c r="R880" s="143"/>
    </row>
    <row r="881" spans="3:18" s="86" customFormat="1" ht="20.100000000000001" hidden="1" customHeight="1">
      <c r="C881" s="19" t="s">
        <v>975</v>
      </c>
      <c r="D881" s="29" t="s">
        <v>0</v>
      </c>
      <c r="E881" s="10" t="s">
        <v>22</v>
      </c>
      <c r="F881" s="60">
        <v>0</v>
      </c>
      <c r="G881" s="58">
        <v>0</v>
      </c>
      <c r="H881" s="58">
        <f t="shared" si="201"/>
        <v>0</v>
      </c>
      <c r="I881" s="58">
        <v>0</v>
      </c>
      <c r="J881" s="58">
        <f t="shared" si="202"/>
        <v>0</v>
      </c>
      <c r="K881" s="58">
        <v>0</v>
      </c>
      <c r="L881" s="58">
        <f t="shared" si="199"/>
        <v>0</v>
      </c>
      <c r="M881" s="58">
        <f t="shared" si="200"/>
        <v>0</v>
      </c>
      <c r="N881" s="59">
        <f t="shared" si="200"/>
        <v>0</v>
      </c>
      <c r="O881" s="60">
        <v>0</v>
      </c>
      <c r="P881" s="61">
        <f>O881</f>
        <v>0</v>
      </c>
      <c r="Q881" s="58" t="e">
        <f>TRUNC(#REF!*P881,0)</f>
        <v>#REF!</v>
      </c>
      <c r="R881" s="143"/>
    </row>
    <row r="882" spans="3:18" s="86" customFormat="1" ht="20.100000000000001" hidden="1" customHeight="1">
      <c r="C882" s="19" t="s">
        <v>976</v>
      </c>
      <c r="D882" s="29" t="s">
        <v>977</v>
      </c>
      <c r="E882" s="10" t="s">
        <v>3207</v>
      </c>
      <c r="F882" s="60">
        <v>51</v>
      </c>
      <c r="G882" s="58">
        <v>80160</v>
      </c>
      <c r="H882" s="58">
        <f t="shared" si="201"/>
        <v>4088160</v>
      </c>
      <c r="I882" s="58">
        <v>32000</v>
      </c>
      <c r="J882" s="58">
        <f t="shared" si="202"/>
        <v>1632000</v>
      </c>
      <c r="K882" s="58">
        <v>0</v>
      </c>
      <c r="L882" s="58">
        <f t="shared" si="199"/>
        <v>0</v>
      </c>
      <c r="M882" s="58">
        <f t="shared" si="200"/>
        <v>112160</v>
      </c>
      <c r="N882" s="59">
        <f t="shared" si="200"/>
        <v>5720160</v>
      </c>
      <c r="O882" s="60">
        <v>51</v>
      </c>
      <c r="P882" s="61">
        <f>O882</f>
        <v>51</v>
      </c>
      <c r="Q882" s="58" t="e">
        <f>TRUNC(#REF!*P882,0)</f>
        <v>#REF!</v>
      </c>
      <c r="R882" s="143"/>
    </row>
    <row r="883" spans="3:18" s="86" customFormat="1" ht="20.100000000000001" hidden="1" customHeight="1">
      <c r="C883" s="19" t="s">
        <v>898</v>
      </c>
      <c r="D883" s="29" t="s">
        <v>0</v>
      </c>
      <c r="E883" s="10" t="s">
        <v>22</v>
      </c>
      <c r="F883" s="60">
        <v>0</v>
      </c>
      <c r="G883" s="58">
        <v>0</v>
      </c>
      <c r="H883" s="58">
        <f t="shared" si="201"/>
        <v>0</v>
      </c>
      <c r="I883" s="58">
        <v>0</v>
      </c>
      <c r="J883" s="58">
        <f t="shared" si="202"/>
        <v>0</v>
      </c>
      <c r="K883" s="58">
        <v>0</v>
      </c>
      <c r="L883" s="58">
        <f t="shared" ref="L883:L923" si="203">TRUNC(F883*K883,0)</f>
        <v>0</v>
      </c>
      <c r="M883" s="58">
        <f t="shared" si="200"/>
        <v>0</v>
      </c>
      <c r="N883" s="59">
        <f t="shared" si="200"/>
        <v>0</v>
      </c>
      <c r="O883" s="60">
        <v>0</v>
      </c>
      <c r="P883" s="61">
        <f>O883</f>
        <v>0</v>
      </c>
      <c r="Q883" s="58" t="e">
        <f>TRUNC(#REF!*P883,0)</f>
        <v>#REF!</v>
      </c>
      <c r="R883" s="143"/>
    </row>
    <row r="884" spans="3:18" s="86" customFormat="1" ht="20.100000000000001" hidden="1" customHeight="1">
      <c r="C884" s="19" t="s">
        <v>899</v>
      </c>
      <c r="D884" s="29" t="s">
        <v>0</v>
      </c>
      <c r="E884" s="10" t="s">
        <v>22</v>
      </c>
      <c r="F884" s="60">
        <v>0</v>
      </c>
      <c r="G884" s="58">
        <v>0</v>
      </c>
      <c r="H884" s="58">
        <f t="shared" si="201"/>
        <v>0</v>
      </c>
      <c r="I884" s="58">
        <v>0</v>
      </c>
      <c r="J884" s="58">
        <f t="shared" si="202"/>
        <v>0</v>
      </c>
      <c r="K884" s="58">
        <v>0</v>
      </c>
      <c r="L884" s="58">
        <f t="shared" si="203"/>
        <v>0</v>
      </c>
      <c r="M884" s="58">
        <f t="shared" si="200"/>
        <v>0</v>
      </c>
      <c r="N884" s="59">
        <f t="shared" si="200"/>
        <v>0</v>
      </c>
      <c r="O884" s="60">
        <v>0</v>
      </c>
      <c r="P884" s="61">
        <f>O884</f>
        <v>0</v>
      </c>
      <c r="Q884" s="58" t="e">
        <f>TRUNC(#REF!*P884,0)</f>
        <v>#REF!</v>
      </c>
      <c r="R884" s="143"/>
    </row>
    <row r="885" spans="3:18" s="86" customFormat="1" ht="20.100000000000001" hidden="1" customHeight="1">
      <c r="C885" s="19" t="s">
        <v>900</v>
      </c>
      <c r="D885" s="29" t="s">
        <v>901</v>
      </c>
      <c r="E885" s="10" t="s">
        <v>3207</v>
      </c>
      <c r="F885" s="60">
        <v>83</v>
      </c>
      <c r="G885" s="58">
        <v>4170</v>
      </c>
      <c r="H885" s="58">
        <f t="shared" si="201"/>
        <v>346110</v>
      </c>
      <c r="I885" s="58">
        <v>25410</v>
      </c>
      <c r="J885" s="58">
        <f t="shared" si="202"/>
        <v>2109030</v>
      </c>
      <c r="K885" s="58">
        <v>1379</v>
      </c>
      <c r="L885" s="58">
        <f t="shared" si="203"/>
        <v>114457</v>
      </c>
      <c r="M885" s="58">
        <f t="shared" si="200"/>
        <v>30959</v>
      </c>
      <c r="N885" s="59">
        <f t="shared" si="200"/>
        <v>2569597</v>
      </c>
      <c r="O885" s="60">
        <v>83</v>
      </c>
      <c r="P885" s="61">
        <f>O885</f>
        <v>83</v>
      </c>
      <c r="Q885" s="58" t="e">
        <f>TRUNC(#REF!*P885,0)</f>
        <v>#REF!</v>
      </c>
      <c r="R885" s="143"/>
    </row>
    <row r="886" spans="3:18" s="86" customFormat="1" ht="20.100000000000001" hidden="1" customHeight="1">
      <c r="C886" s="19" t="s">
        <v>902</v>
      </c>
      <c r="D886" s="29" t="s">
        <v>903</v>
      </c>
      <c r="E886" s="10" t="s">
        <v>3207</v>
      </c>
      <c r="F886" s="60">
        <v>83</v>
      </c>
      <c r="G886" s="58">
        <v>4696</v>
      </c>
      <c r="H886" s="58">
        <f t="shared" si="201"/>
        <v>389768</v>
      </c>
      <c r="I886" s="58">
        <v>29752</v>
      </c>
      <c r="J886" s="58">
        <f t="shared" si="202"/>
        <v>2469416</v>
      </c>
      <c r="K886" s="58">
        <v>1381</v>
      </c>
      <c r="L886" s="58">
        <f t="shared" si="203"/>
        <v>114623</v>
      </c>
      <c r="M886" s="58">
        <f t="shared" si="200"/>
        <v>35829</v>
      </c>
      <c r="N886" s="59">
        <f t="shared" si="200"/>
        <v>2973807</v>
      </c>
      <c r="O886" s="60">
        <v>83</v>
      </c>
      <c r="P886" s="61">
        <f>O886</f>
        <v>83</v>
      </c>
      <c r="Q886" s="58" t="e">
        <f>TRUNC(#REF!*P886,0)</f>
        <v>#REF!</v>
      </c>
      <c r="R886" s="143"/>
    </row>
    <row r="887" spans="3:18" s="86" customFormat="1" ht="20.100000000000001" hidden="1" customHeight="1">
      <c r="C887" s="19" t="s">
        <v>908</v>
      </c>
      <c r="D887" s="29" t="s">
        <v>0</v>
      </c>
      <c r="E887" s="10" t="s">
        <v>22</v>
      </c>
      <c r="F887" s="60">
        <v>0</v>
      </c>
      <c r="G887" s="58">
        <v>0</v>
      </c>
      <c r="H887" s="58">
        <f t="shared" si="201"/>
        <v>0</v>
      </c>
      <c r="I887" s="58">
        <v>0</v>
      </c>
      <c r="J887" s="58">
        <f t="shared" si="202"/>
        <v>0</v>
      </c>
      <c r="K887" s="58">
        <v>0</v>
      </c>
      <c r="L887" s="58">
        <f t="shared" si="203"/>
        <v>0</v>
      </c>
      <c r="M887" s="58">
        <f t="shared" si="200"/>
        <v>0</v>
      </c>
      <c r="N887" s="59">
        <f t="shared" si="200"/>
        <v>0</v>
      </c>
      <c r="O887" s="60">
        <v>0</v>
      </c>
      <c r="P887" s="61">
        <f>O887</f>
        <v>0</v>
      </c>
      <c r="Q887" s="58" t="e">
        <f>TRUNC(#REF!*P887,0)</f>
        <v>#REF!</v>
      </c>
      <c r="R887" s="143"/>
    </row>
    <row r="888" spans="3:18" s="86" customFormat="1" ht="20.100000000000001" hidden="1" customHeight="1">
      <c r="C888" s="19" t="s">
        <v>909</v>
      </c>
      <c r="D888" s="29" t="s">
        <v>0</v>
      </c>
      <c r="E888" s="10" t="s">
        <v>3207</v>
      </c>
      <c r="F888" s="60">
        <v>167</v>
      </c>
      <c r="G888" s="58">
        <v>8292</v>
      </c>
      <c r="H888" s="58">
        <f t="shared" si="201"/>
        <v>1384764</v>
      </c>
      <c r="I888" s="58">
        <v>414</v>
      </c>
      <c r="J888" s="58">
        <f t="shared" si="202"/>
        <v>69138</v>
      </c>
      <c r="K888" s="58">
        <v>0</v>
      </c>
      <c r="L888" s="58">
        <f t="shared" si="203"/>
        <v>0</v>
      </c>
      <c r="M888" s="58">
        <f t="shared" si="200"/>
        <v>8706</v>
      </c>
      <c r="N888" s="59">
        <f t="shared" si="200"/>
        <v>1453902</v>
      </c>
      <c r="O888" s="60">
        <v>167</v>
      </c>
      <c r="P888" s="61">
        <f>O888</f>
        <v>167</v>
      </c>
      <c r="Q888" s="58" t="e">
        <f>TRUNC(#REF!*P888,0)</f>
        <v>#REF!</v>
      </c>
      <c r="R888" s="143"/>
    </row>
    <row r="889" spans="3:18" s="86" customFormat="1" ht="20.100000000000001" hidden="1" customHeight="1">
      <c r="C889" s="19" t="s">
        <v>910</v>
      </c>
      <c r="D889" s="29" t="s">
        <v>911</v>
      </c>
      <c r="E889" s="10" t="s">
        <v>22</v>
      </c>
      <c r="F889" s="60">
        <v>0</v>
      </c>
      <c r="G889" s="58">
        <v>0</v>
      </c>
      <c r="H889" s="58">
        <f t="shared" si="201"/>
        <v>0</v>
      </c>
      <c r="I889" s="58">
        <v>0</v>
      </c>
      <c r="J889" s="58">
        <f t="shared" si="202"/>
        <v>0</v>
      </c>
      <c r="K889" s="58">
        <v>0</v>
      </c>
      <c r="L889" s="58">
        <f t="shared" si="203"/>
        <v>0</v>
      </c>
      <c r="M889" s="58">
        <f t="shared" si="200"/>
        <v>0</v>
      </c>
      <c r="N889" s="59">
        <f t="shared" si="200"/>
        <v>0</v>
      </c>
      <c r="O889" s="60">
        <v>0</v>
      </c>
      <c r="P889" s="61">
        <f>O889</f>
        <v>0</v>
      </c>
      <c r="Q889" s="58" t="e">
        <f>TRUNC(#REF!*P889,0)</f>
        <v>#REF!</v>
      </c>
      <c r="R889" s="143"/>
    </row>
    <row r="890" spans="3:18" s="86" customFormat="1" ht="20.100000000000001" hidden="1" customHeight="1">
      <c r="C890" s="19" t="s">
        <v>899</v>
      </c>
      <c r="D890" s="29" t="s">
        <v>0</v>
      </c>
      <c r="E890" s="10" t="s">
        <v>22</v>
      </c>
      <c r="F890" s="60">
        <v>0</v>
      </c>
      <c r="G890" s="58">
        <v>0</v>
      </c>
      <c r="H890" s="58">
        <f t="shared" si="201"/>
        <v>0</v>
      </c>
      <c r="I890" s="58">
        <v>0</v>
      </c>
      <c r="J890" s="58">
        <f t="shared" si="202"/>
        <v>0</v>
      </c>
      <c r="K890" s="58">
        <v>0</v>
      </c>
      <c r="L890" s="58">
        <f t="shared" si="203"/>
        <v>0</v>
      </c>
      <c r="M890" s="58">
        <f t="shared" si="200"/>
        <v>0</v>
      </c>
      <c r="N890" s="59">
        <f t="shared" si="200"/>
        <v>0</v>
      </c>
      <c r="O890" s="60">
        <v>0</v>
      </c>
      <c r="P890" s="61">
        <f>O890</f>
        <v>0</v>
      </c>
      <c r="Q890" s="58" t="e">
        <f>TRUNC(#REF!*P890,0)</f>
        <v>#REF!</v>
      </c>
      <c r="R890" s="143"/>
    </row>
    <row r="891" spans="3:18" s="86" customFormat="1" ht="20.100000000000001" hidden="1" customHeight="1">
      <c r="C891" s="19" t="s">
        <v>913</v>
      </c>
      <c r="D891" s="29" t="s">
        <v>0</v>
      </c>
      <c r="E891" s="10" t="s">
        <v>3199</v>
      </c>
      <c r="F891" s="60">
        <v>4</v>
      </c>
      <c r="G891" s="58">
        <v>123932</v>
      </c>
      <c r="H891" s="58">
        <f t="shared" si="201"/>
        <v>495728</v>
      </c>
      <c r="I891" s="58">
        <v>124262</v>
      </c>
      <c r="J891" s="58">
        <f t="shared" si="202"/>
        <v>497048</v>
      </c>
      <c r="K891" s="58">
        <v>4156</v>
      </c>
      <c r="L891" s="58">
        <f t="shared" si="203"/>
        <v>16624</v>
      </c>
      <c r="M891" s="58">
        <f t="shared" si="200"/>
        <v>252350</v>
      </c>
      <c r="N891" s="59">
        <f t="shared" si="200"/>
        <v>1009400</v>
      </c>
      <c r="O891" s="60">
        <v>4</v>
      </c>
      <c r="P891" s="61">
        <f>O891</f>
        <v>4</v>
      </c>
      <c r="Q891" s="58" t="e">
        <f>TRUNC(#REF!*P891,0)</f>
        <v>#REF!</v>
      </c>
      <c r="R891" s="143"/>
    </row>
    <row r="892" spans="3:18" s="86" customFormat="1" ht="20.100000000000001" hidden="1" customHeight="1">
      <c r="C892" s="19" t="s">
        <v>914</v>
      </c>
      <c r="D892" s="29" t="s">
        <v>114</v>
      </c>
      <c r="E892" s="10" t="s">
        <v>3199</v>
      </c>
      <c r="F892" s="60">
        <v>4</v>
      </c>
      <c r="G892" s="58">
        <v>132821</v>
      </c>
      <c r="H892" s="58">
        <f t="shared" si="201"/>
        <v>531284</v>
      </c>
      <c r="I892" s="58">
        <v>133452</v>
      </c>
      <c r="J892" s="58">
        <f t="shared" si="202"/>
        <v>533808</v>
      </c>
      <c r="K892" s="58">
        <v>4463</v>
      </c>
      <c r="L892" s="58">
        <f t="shared" si="203"/>
        <v>17852</v>
      </c>
      <c r="M892" s="58">
        <f t="shared" si="200"/>
        <v>270736</v>
      </c>
      <c r="N892" s="59">
        <f t="shared" si="200"/>
        <v>1082944</v>
      </c>
      <c r="O892" s="60">
        <v>4</v>
      </c>
      <c r="P892" s="61">
        <f>O892</f>
        <v>4</v>
      </c>
      <c r="Q892" s="58" t="e">
        <f>TRUNC(#REF!*P892,0)</f>
        <v>#REF!</v>
      </c>
      <c r="R892" s="143"/>
    </row>
    <row r="893" spans="3:18" s="86" customFormat="1" ht="20.100000000000001" hidden="1" customHeight="1">
      <c r="C893" s="19" t="s">
        <v>978</v>
      </c>
      <c r="D893" s="29" t="s">
        <v>0</v>
      </c>
      <c r="E893" s="10" t="s">
        <v>22</v>
      </c>
      <c r="F893" s="60">
        <v>0</v>
      </c>
      <c r="G893" s="58">
        <v>0</v>
      </c>
      <c r="H893" s="58">
        <f t="shared" si="201"/>
        <v>0</v>
      </c>
      <c r="I893" s="58">
        <v>0</v>
      </c>
      <c r="J893" s="58">
        <f t="shared" si="202"/>
        <v>0</v>
      </c>
      <c r="K893" s="58">
        <v>0</v>
      </c>
      <c r="L893" s="58">
        <f t="shared" si="203"/>
        <v>0</v>
      </c>
      <c r="M893" s="58">
        <f t="shared" si="200"/>
        <v>0</v>
      </c>
      <c r="N893" s="59">
        <f t="shared" si="200"/>
        <v>0</v>
      </c>
      <c r="O893" s="60">
        <v>0</v>
      </c>
      <c r="P893" s="61">
        <f>O893</f>
        <v>0</v>
      </c>
      <c r="Q893" s="58" t="e">
        <f>TRUNC(#REF!*P893,0)</f>
        <v>#REF!</v>
      </c>
      <c r="R893" s="143"/>
    </row>
    <row r="894" spans="3:18" s="86" customFormat="1" ht="20.100000000000001" hidden="1" customHeight="1">
      <c r="C894" s="19" t="s">
        <v>979</v>
      </c>
      <c r="D894" s="29" t="s">
        <v>0</v>
      </c>
      <c r="E894" s="10" t="s">
        <v>22</v>
      </c>
      <c r="F894" s="60">
        <v>0</v>
      </c>
      <c r="G894" s="58">
        <v>0</v>
      </c>
      <c r="H894" s="58">
        <f t="shared" si="201"/>
        <v>0</v>
      </c>
      <c r="I894" s="58">
        <v>0</v>
      </c>
      <c r="J894" s="58">
        <f t="shared" si="202"/>
        <v>0</v>
      </c>
      <c r="K894" s="58">
        <v>0</v>
      </c>
      <c r="L894" s="58">
        <f t="shared" si="203"/>
        <v>0</v>
      </c>
      <c r="M894" s="58">
        <f t="shared" si="200"/>
        <v>0</v>
      </c>
      <c r="N894" s="59">
        <f t="shared" si="200"/>
        <v>0</v>
      </c>
      <c r="O894" s="60">
        <v>0</v>
      </c>
      <c r="P894" s="61">
        <f>O894</f>
        <v>0</v>
      </c>
      <c r="Q894" s="58" t="e">
        <f>TRUNC(#REF!*P894,0)</f>
        <v>#REF!</v>
      </c>
      <c r="R894" s="143"/>
    </row>
    <row r="895" spans="3:18" s="86" customFormat="1" ht="20.100000000000001" hidden="1" customHeight="1">
      <c r="C895" s="19" t="s">
        <v>980</v>
      </c>
      <c r="D895" s="29" t="s">
        <v>981</v>
      </c>
      <c r="E895" s="10" t="s">
        <v>3189</v>
      </c>
      <c r="F895" s="60">
        <v>153</v>
      </c>
      <c r="G895" s="58">
        <v>4518</v>
      </c>
      <c r="H895" s="58">
        <f t="shared" si="201"/>
        <v>691254</v>
      </c>
      <c r="I895" s="58">
        <v>17518</v>
      </c>
      <c r="J895" s="58">
        <f t="shared" si="202"/>
        <v>2680254</v>
      </c>
      <c r="K895" s="58">
        <v>4036</v>
      </c>
      <c r="L895" s="58">
        <f t="shared" si="203"/>
        <v>617508</v>
      </c>
      <c r="M895" s="58">
        <f t="shared" si="200"/>
        <v>26072</v>
      </c>
      <c r="N895" s="59">
        <f t="shared" si="200"/>
        <v>3989016</v>
      </c>
      <c r="O895" s="60">
        <v>153</v>
      </c>
      <c r="P895" s="61">
        <f>O895</f>
        <v>153</v>
      </c>
      <c r="Q895" s="58" t="e">
        <f>TRUNC(#REF!*P895,0)</f>
        <v>#REF!</v>
      </c>
      <c r="R895" s="143"/>
    </row>
    <row r="896" spans="3:18" s="86" customFormat="1" ht="20.100000000000001" hidden="1" customHeight="1">
      <c r="C896" s="19" t="s">
        <v>982</v>
      </c>
      <c r="D896" s="29" t="s">
        <v>981</v>
      </c>
      <c r="E896" s="10" t="s">
        <v>3207</v>
      </c>
      <c r="F896" s="60">
        <v>51</v>
      </c>
      <c r="G896" s="58">
        <v>1439</v>
      </c>
      <c r="H896" s="58">
        <f t="shared" si="201"/>
        <v>73389</v>
      </c>
      <c r="I896" s="58">
        <v>10174</v>
      </c>
      <c r="J896" s="58">
        <f t="shared" si="202"/>
        <v>518874</v>
      </c>
      <c r="K896" s="58">
        <v>0</v>
      </c>
      <c r="L896" s="58">
        <f t="shared" si="203"/>
        <v>0</v>
      </c>
      <c r="M896" s="58">
        <f t="shared" si="200"/>
        <v>11613</v>
      </c>
      <c r="N896" s="59">
        <f t="shared" si="200"/>
        <v>592263</v>
      </c>
      <c r="O896" s="60">
        <v>51</v>
      </c>
      <c r="P896" s="61">
        <f>O896</f>
        <v>51</v>
      </c>
      <c r="Q896" s="58" t="e">
        <f>TRUNC(#REF!*P896,0)</f>
        <v>#REF!</v>
      </c>
      <c r="R896" s="143"/>
    </row>
    <row r="897" spans="3:18" s="86" customFormat="1" ht="20.100000000000001" hidden="1" customHeight="1">
      <c r="C897" s="19" t="s">
        <v>915</v>
      </c>
      <c r="D897" s="29" t="s">
        <v>0</v>
      </c>
      <c r="E897" s="10" t="s">
        <v>22</v>
      </c>
      <c r="F897" s="60">
        <v>0</v>
      </c>
      <c r="G897" s="58">
        <v>0</v>
      </c>
      <c r="H897" s="58">
        <f t="shared" si="201"/>
        <v>0</v>
      </c>
      <c r="I897" s="58">
        <v>0</v>
      </c>
      <c r="J897" s="58">
        <f t="shared" si="202"/>
        <v>0</v>
      </c>
      <c r="K897" s="58">
        <v>0</v>
      </c>
      <c r="L897" s="58">
        <f t="shared" si="203"/>
        <v>0</v>
      </c>
      <c r="M897" s="58">
        <f t="shared" si="200"/>
        <v>0</v>
      </c>
      <c r="N897" s="59">
        <f t="shared" si="200"/>
        <v>0</v>
      </c>
      <c r="O897" s="60">
        <v>0</v>
      </c>
      <c r="P897" s="61">
        <f>O897</f>
        <v>0</v>
      </c>
      <c r="Q897" s="58" t="e">
        <f>TRUNC(#REF!*P897,0)</f>
        <v>#REF!</v>
      </c>
      <c r="R897" s="143"/>
    </row>
    <row r="898" spans="3:18" s="86" customFormat="1" ht="20.100000000000001" hidden="1" customHeight="1">
      <c r="C898" s="19" t="s">
        <v>916</v>
      </c>
      <c r="D898" s="29" t="s">
        <v>917</v>
      </c>
      <c r="E898" s="10" t="s">
        <v>3189</v>
      </c>
      <c r="F898" s="60">
        <v>382</v>
      </c>
      <c r="G898" s="58">
        <v>12939</v>
      </c>
      <c r="H898" s="58">
        <f t="shared" si="201"/>
        <v>4942698</v>
      </c>
      <c r="I898" s="58">
        <v>3280</v>
      </c>
      <c r="J898" s="58">
        <f t="shared" si="202"/>
        <v>1252960</v>
      </c>
      <c r="K898" s="58">
        <v>272</v>
      </c>
      <c r="L898" s="58">
        <f t="shared" si="203"/>
        <v>103904</v>
      </c>
      <c r="M898" s="58">
        <f t="shared" si="200"/>
        <v>16491</v>
      </c>
      <c r="N898" s="59">
        <f t="shared" si="200"/>
        <v>6299562</v>
      </c>
      <c r="O898" s="60">
        <v>382</v>
      </c>
      <c r="P898" s="61">
        <f>O898</f>
        <v>382</v>
      </c>
      <c r="Q898" s="58" t="e">
        <f>TRUNC(#REF!*P898,0)</f>
        <v>#REF!</v>
      </c>
      <c r="R898" s="143"/>
    </row>
    <row r="899" spans="3:18" s="86" customFormat="1" ht="20.100000000000001" hidden="1" customHeight="1">
      <c r="C899" s="19" t="s">
        <v>942</v>
      </c>
      <c r="D899" s="29" t="s">
        <v>0</v>
      </c>
      <c r="E899" s="10" t="s">
        <v>22</v>
      </c>
      <c r="F899" s="60">
        <v>0</v>
      </c>
      <c r="G899" s="58">
        <v>0</v>
      </c>
      <c r="H899" s="58">
        <f t="shared" si="201"/>
        <v>0</v>
      </c>
      <c r="I899" s="58">
        <v>0</v>
      </c>
      <c r="J899" s="58">
        <f t="shared" si="202"/>
        <v>0</v>
      </c>
      <c r="K899" s="58">
        <v>0</v>
      </c>
      <c r="L899" s="58">
        <f t="shared" si="203"/>
        <v>0</v>
      </c>
      <c r="M899" s="58">
        <f t="shared" si="200"/>
        <v>0</v>
      </c>
      <c r="N899" s="59">
        <f t="shared" si="200"/>
        <v>0</v>
      </c>
      <c r="O899" s="60">
        <v>0</v>
      </c>
      <c r="P899" s="61">
        <f>O899</f>
        <v>0</v>
      </c>
      <c r="Q899" s="58" t="e">
        <f>TRUNC(#REF!*P899,0)</f>
        <v>#REF!</v>
      </c>
      <c r="R899" s="143"/>
    </row>
    <row r="900" spans="3:18" s="86" customFormat="1" ht="20.100000000000001" hidden="1" customHeight="1">
      <c r="C900" s="19" t="s">
        <v>943</v>
      </c>
      <c r="D900" s="29" t="s">
        <v>0</v>
      </c>
      <c r="E900" s="10" t="s">
        <v>3191</v>
      </c>
      <c r="F900" s="87">
        <v>111.85599999999999</v>
      </c>
      <c r="G900" s="58">
        <v>906</v>
      </c>
      <c r="H900" s="58">
        <f t="shared" si="201"/>
        <v>101341</v>
      </c>
      <c r="I900" s="58">
        <v>7386</v>
      </c>
      <c r="J900" s="58">
        <f t="shared" si="202"/>
        <v>826168</v>
      </c>
      <c r="K900" s="58">
        <v>1892</v>
      </c>
      <c r="L900" s="58">
        <f t="shared" si="203"/>
        <v>211631</v>
      </c>
      <c r="M900" s="58">
        <f t="shared" si="200"/>
        <v>10184</v>
      </c>
      <c r="N900" s="59">
        <f t="shared" si="200"/>
        <v>1139140</v>
      </c>
      <c r="O900" s="87">
        <v>107.70099999999999</v>
      </c>
      <c r="P900" s="61">
        <f>O900</f>
        <v>107.70099999999999</v>
      </c>
      <c r="Q900" s="58" t="e">
        <f>TRUNC(#REF!*P900,0)-1</f>
        <v>#REF!</v>
      </c>
      <c r="R900" s="143"/>
    </row>
    <row r="901" spans="3:18" s="86" customFormat="1" ht="20.100000000000001" hidden="1" customHeight="1">
      <c r="C901" s="19" t="s">
        <v>944</v>
      </c>
      <c r="D901" s="29" t="s">
        <v>0</v>
      </c>
      <c r="E901" s="10" t="s">
        <v>718</v>
      </c>
      <c r="F901" s="60">
        <v>3005</v>
      </c>
      <c r="G901" s="58">
        <v>95</v>
      </c>
      <c r="H901" s="58">
        <f t="shared" si="201"/>
        <v>285475</v>
      </c>
      <c r="I901" s="58">
        <v>1128</v>
      </c>
      <c r="J901" s="58">
        <f t="shared" si="202"/>
        <v>3389640</v>
      </c>
      <c r="K901" s="58">
        <v>160</v>
      </c>
      <c r="L901" s="58">
        <f t="shared" si="203"/>
        <v>480800</v>
      </c>
      <c r="M901" s="58">
        <f t="shared" si="200"/>
        <v>1383</v>
      </c>
      <c r="N901" s="59">
        <f t="shared" si="200"/>
        <v>4155915</v>
      </c>
      <c r="O901" s="60">
        <v>3005</v>
      </c>
      <c r="P901" s="61">
        <f>O901</f>
        <v>3005</v>
      </c>
      <c r="Q901" s="58" t="e">
        <f>TRUNC(#REF!*P901,0)</f>
        <v>#REF!</v>
      </c>
      <c r="R901" s="143"/>
    </row>
    <row r="902" spans="3:18" s="86" customFormat="1" ht="20.100000000000001" hidden="1" customHeight="1">
      <c r="C902" s="19" t="s">
        <v>945</v>
      </c>
      <c r="D902" s="29" t="s">
        <v>0</v>
      </c>
      <c r="E902" s="10" t="s">
        <v>22</v>
      </c>
      <c r="F902" s="60">
        <v>0</v>
      </c>
      <c r="G902" s="58">
        <v>0</v>
      </c>
      <c r="H902" s="58">
        <f t="shared" si="201"/>
        <v>0</v>
      </c>
      <c r="I902" s="58">
        <v>0</v>
      </c>
      <c r="J902" s="58">
        <f t="shared" si="202"/>
        <v>0</v>
      </c>
      <c r="K902" s="58">
        <v>0</v>
      </c>
      <c r="L902" s="58">
        <f t="shared" si="203"/>
        <v>0</v>
      </c>
      <c r="M902" s="58">
        <f t="shared" si="200"/>
        <v>0</v>
      </c>
      <c r="N902" s="59">
        <f t="shared" si="200"/>
        <v>0</v>
      </c>
      <c r="O902" s="60">
        <v>0</v>
      </c>
      <c r="P902" s="61">
        <f>O902</f>
        <v>0</v>
      </c>
      <c r="Q902" s="58" t="e">
        <f>TRUNC(#REF!*P902,0)</f>
        <v>#REF!</v>
      </c>
      <c r="R902" s="143"/>
    </row>
    <row r="903" spans="3:18" s="86" customFormat="1" ht="20.100000000000001" hidden="1" customHeight="1">
      <c r="C903" s="19" t="s">
        <v>946</v>
      </c>
      <c r="D903" s="29" t="s">
        <v>0</v>
      </c>
      <c r="E903" s="10" t="s">
        <v>22</v>
      </c>
      <c r="F903" s="60">
        <v>0</v>
      </c>
      <c r="G903" s="58">
        <v>0</v>
      </c>
      <c r="H903" s="58">
        <f t="shared" si="201"/>
        <v>0</v>
      </c>
      <c r="I903" s="58">
        <v>0</v>
      </c>
      <c r="J903" s="58">
        <f t="shared" si="202"/>
        <v>0</v>
      </c>
      <c r="K903" s="58">
        <v>0</v>
      </c>
      <c r="L903" s="58">
        <f t="shared" si="203"/>
        <v>0</v>
      </c>
      <c r="M903" s="58">
        <f t="shared" si="200"/>
        <v>0</v>
      </c>
      <c r="N903" s="59">
        <f t="shared" si="200"/>
        <v>0</v>
      </c>
      <c r="O903" s="60">
        <v>0</v>
      </c>
      <c r="P903" s="61">
        <f>O903</f>
        <v>0</v>
      </c>
      <c r="Q903" s="58" t="e">
        <f>TRUNC(#REF!*P903,0)</f>
        <v>#REF!</v>
      </c>
      <c r="R903" s="143"/>
    </row>
    <row r="904" spans="3:18" s="86" customFormat="1" ht="20.100000000000001" hidden="1" customHeight="1">
      <c r="C904" s="19" t="s">
        <v>947</v>
      </c>
      <c r="D904" s="29" t="s">
        <v>98</v>
      </c>
      <c r="E904" s="10" t="s">
        <v>3188</v>
      </c>
      <c r="F904" s="60">
        <v>758</v>
      </c>
      <c r="G904" s="58">
        <v>54508</v>
      </c>
      <c r="H904" s="58">
        <f t="shared" si="201"/>
        <v>41317064</v>
      </c>
      <c r="I904" s="58">
        <v>0</v>
      </c>
      <c r="J904" s="58">
        <f t="shared" si="202"/>
        <v>0</v>
      </c>
      <c r="K904" s="58">
        <v>0</v>
      </c>
      <c r="L904" s="58">
        <f t="shared" si="203"/>
        <v>0</v>
      </c>
      <c r="M904" s="58">
        <f t="shared" si="200"/>
        <v>54508</v>
      </c>
      <c r="N904" s="59">
        <f t="shared" si="200"/>
        <v>41317064</v>
      </c>
      <c r="O904" s="60">
        <v>718</v>
      </c>
      <c r="P904" s="61">
        <f>O904</f>
        <v>718</v>
      </c>
      <c r="Q904" s="58" t="e">
        <f>TRUNC(#REF!*P904,0)</f>
        <v>#REF!</v>
      </c>
      <c r="R904" s="143"/>
    </row>
    <row r="905" spans="3:18" s="86" customFormat="1" ht="20.100000000000001" hidden="1" customHeight="1">
      <c r="C905" s="19" t="s">
        <v>948</v>
      </c>
      <c r="D905" s="29" t="s">
        <v>949</v>
      </c>
      <c r="E905" s="10" t="s">
        <v>3188</v>
      </c>
      <c r="F905" s="60">
        <v>94</v>
      </c>
      <c r="G905" s="58">
        <v>71862</v>
      </c>
      <c r="H905" s="58">
        <f t="shared" si="201"/>
        <v>6755028</v>
      </c>
      <c r="I905" s="58">
        <v>0</v>
      </c>
      <c r="J905" s="58">
        <f t="shared" si="202"/>
        <v>0</v>
      </c>
      <c r="K905" s="58">
        <v>0</v>
      </c>
      <c r="L905" s="58">
        <f t="shared" si="203"/>
        <v>0</v>
      </c>
      <c r="M905" s="58">
        <f t="shared" si="200"/>
        <v>71862</v>
      </c>
      <c r="N905" s="59">
        <f t="shared" si="200"/>
        <v>6755028</v>
      </c>
      <c r="O905" s="60">
        <v>94</v>
      </c>
      <c r="P905" s="61">
        <f>O905</f>
        <v>94</v>
      </c>
      <c r="Q905" s="58" t="e">
        <f>TRUNC(#REF!*P905,0)</f>
        <v>#REF!</v>
      </c>
      <c r="R905" s="143"/>
    </row>
    <row r="906" spans="3:18" s="86" customFormat="1" ht="20.100000000000001" hidden="1" customHeight="1">
      <c r="C906" s="19" t="s">
        <v>2998</v>
      </c>
      <c r="D906" s="29" t="s">
        <v>2999</v>
      </c>
      <c r="E906" s="10" t="s">
        <v>3188</v>
      </c>
      <c r="F906" s="60">
        <v>23</v>
      </c>
      <c r="G906" s="58">
        <v>43410</v>
      </c>
      <c r="H906" s="58">
        <f t="shared" si="201"/>
        <v>998430</v>
      </c>
      <c r="I906" s="58">
        <v>0</v>
      </c>
      <c r="J906" s="58">
        <f t="shared" si="202"/>
        <v>0</v>
      </c>
      <c r="K906" s="58">
        <v>0</v>
      </c>
      <c r="L906" s="58">
        <f t="shared" si="203"/>
        <v>0</v>
      </c>
      <c r="M906" s="58">
        <f t="shared" ref="M906" si="204">G906+I906+K906</f>
        <v>43410</v>
      </c>
      <c r="N906" s="59">
        <f t="shared" ref="N906" si="205">H906+J906+L906</f>
        <v>998430</v>
      </c>
      <c r="O906" s="60">
        <v>23</v>
      </c>
      <c r="P906" s="61">
        <f>O906</f>
        <v>23</v>
      </c>
      <c r="Q906" s="58" t="e">
        <f>TRUNC(#REF!*P906,0)</f>
        <v>#REF!</v>
      </c>
      <c r="R906" s="143"/>
    </row>
    <row r="907" spans="3:18" s="86" customFormat="1" ht="20.100000000000001" hidden="1" customHeight="1">
      <c r="C907" s="19" t="s">
        <v>950</v>
      </c>
      <c r="D907" s="29" t="s">
        <v>122</v>
      </c>
      <c r="E907" s="10" t="s">
        <v>3188</v>
      </c>
      <c r="F907" s="60">
        <v>224</v>
      </c>
      <c r="G907" s="58">
        <v>55200</v>
      </c>
      <c r="H907" s="58">
        <f t="shared" si="201"/>
        <v>12364800</v>
      </c>
      <c r="I907" s="58">
        <v>0</v>
      </c>
      <c r="J907" s="58">
        <f t="shared" si="202"/>
        <v>0</v>
      </c>
      <c r="K907" s="58">
        <v>0</v>
      </c>
      <c r="L907" s="58">
        <f t="shared" si="203"/>
        <v>0</v>
      </c>
      <c r="M907" s="58">
        <f t="shared" si="200"/>
        <v>55200</v>
      </c>
      <c r="N907" s="59">
        <f t="shared" si="200"/>
        <v>12364800</v>
      </c>
      <c r="O907" s="60">
        <v>224</v>
      </c>
      <c r="P907" s="61">
        <f>O907</f>
        <v>224</v>
      </c>
      <c r="Q907" s="58" t="e">
        <f>TRUNC(#REF!*P907,0)</f>
        <v>#REF!</v>
      </c>
      <c r="R907" s="143"/>
    </row>
    <row r="908" spans="3:18" s="86" customFormat="1" ht="20.100000000000001" hidden="1" customHeight="1">
      <c r="C908" s="19" t="s">
        <v>3001</v>
      </c>
      <c r="D908" s="29" t="s">
        <v>3187</v>
      </c>
      <c r="E908" s="10" t="s">
        <v>3188</v>
      </c>
      <c r="F908" s="60">
        <v>202</v>
      </c>
      <c r="G908" s="58">
        <v>72400</v>
      </c>
      <c r="H908" s="58">
        <f t="shared" si="201"/>
        <v>14624800</v>
      </c>
      <c r="I908" s="58">
        <v>0</v>
      </c>
      <c r="J908" s="58">
        <f t="shared" si="202"/>
        <v>0</v>
      </c>
      <c r="K908" s="58">
        <v>0</v>
      </c>
      <c r="L908" s="58">
        <f t="shared" si="203"/>
        <v>0</v>
      </c>
      <c r="M908" s="58">
        <f t="shared" ref="M908" si="206">G908+I908+K908</f>
        <v>72400</v>
      </c>
      <c r="N908" s="59">
        <f t="shared" ref="N908" si="207">H908+J908+L908</f>
        <v>14624800</v>
      </c>
      <c r="O908" s="60">
        <v>202</v>
      </c>
      <c r="P908" s="61">
        <f>O908</f>
        <v>202</v>
      </c>
      <c r="Q908" s="58" t="e">
        <f>TRUNC(#REF!*P908,0)</f>
        <v>#REF!</v>
      </c>
      <c r="R908" s="143"/>
    </row>
    <row r="909" spans="3:18" s="86" customFormat="1" ht="20.100000000000001" hidden="1" customHeight="1">
      <c r="C909" s="19" t="s">
        <v>3003</v>
      </c>
      <c r="D909" s="29" t="s">
        <v>3005</v>
      </c>
      <c r="E909" s="10" t="s">
        <v>3188</v>
      </c>
      <c r="F909" s="60">
        <v>109</v>
      </c>
      <c r="G909" s="58">
        <v>41464</v>
      </c>
      <c r="H909" s="58">
        <f t="shared" ref="H909" si="208">TRUNC(F909*G909,0)</f>
        <v>4519576</v>
      </c>
      <c r="I909" s="58">
        <v>0</v>
      </c>
      <c r="J909" s="58">
        <f t="shared" ref="J909" si="209">TRUNC(F909*I909,0)</f>
        <v>0</v>
      </c>
      <c r="K909" s="58">
        <v>0</v>
      </c>
      <c r="L909" s="58">
        <f t="shared" ref="L909" si="210">TRUNC(F909*K909,0)</f>
        <v>0</v>
      </c>
      <c r="M909" s="58">
        <f t="shared" ref="M909:N909" si="211">G909+I909+K909</f>
        <v>41464</v>
      </c>
      <c r="N909" s="59">
        <f t="shared" si="211"/>
        <v>4519576</v>
      </c>
      <c r="O909" s="60">
        <v>109</v>
      </c>
      <c r="P909" s="61">
        <f>O909</f>
        <v>109</v>
      </c>
      <c r="Q909" s="58" t="e">
        <f>TRUNC(#REF!*P909,0)</f>
        <v>#REF!</v>
      </c>
      <c r="R909" s="143"/>
    </row>
    <row r="910" spans="3:18" s="86" customFormat="1" ht="20.100000000000001" hidden="1" customHeight="1">
      <c r="C910" s="19" t="s">
        <v>722</v>
      </c>
      <c r="D910" s="29" t="s">
        <v>0</v>
      </c>
      <c r="E910" s="10" t="s">
        <v>22</v>
      </c>
      <c r="F910" s="60">
        <v>0</v>
      </c>
      <c r="G910" s="58">
        <v>0</v>
      </c>
      <c r="H910" s="58">
        <f t="shared" si="201"/>
        <v>0</v>
      </c>
      <c r="I910" s="58">
        <v>0</v>
      </c>
      <c r="J910" s="58">
        <f t="shared" si="202"/>
        <v>0</v>
      </c>
      <c r="K910" s="58">
        <v>0</v>
      </c>
      <c r="L910" s="58">
        <f t="shared" si="203"/>
        <v>0</v>
      </c>
      <c r="M910" s="58">
        <f t="shared" si="200"/>
        <v>0</v>
      </c>
      <c r="N910" s="59">
        <f t="shared" si="200"/>
        <v>0</v>
      </c>
      <c r="O910" s="60">
        <v>0</v>
      </c>
      <c r="P910" s="61">
        <f>O910</f>
        <v>0</v>
      </c>
      <c r="Q910" s="58" t="e">
        <f>TRUNC(#REF!*P910,0)</f>
        <v>#REF!</v>
      </c>
      <c r="R910" s="143"/>
    </row>
    <row r="911" spans="3:18" s="86" customFormat="1" ht="20.100000000000001" hidden="1" customHeight="1">
      <c r="C911" s="19" t="s">
        <v>952</v>
      </c>
      <c r="D911" s="29" t="s">
        <v>953</v>
      </c>
      <c r="E911" s="10" t="s">
        <v>3191</v>
      </c>
      <c r="F911" s="87">
        <v>1.014</v>
      </c>
      <c r="G911" s="58">
        <v>568000</v>
      </c>
      <c r="H911" s="58">
        <f t="shared" si="201"/>
        <v>575952</v>
      </c>
      <c r="I911" s="58">
        <v>0</v>
      </c>
      <c r="J911" s="58">
        <f t="shared" si="202"/>
        <v>0</v>
      </c>
      <c r="K911" s="58">
        <v>0</v>
      </c>
      <c r="L911" s="58">
        <f t="shared" si="203"/>
        <v>0</v>
      </c>
      <c r="M911" s="58">
        <f t="shared" si="200"/>
        <v>568000</v>
      </c>
      <c r="N911" s="59">
        <f t="shared" si="200"/>
        <v>575952</v>
      </c>
      <c r="O911" s="87">
        <v>1.0029999999999999</v>
      </c>
      <c r="P911" s="61">
        <f>O911</f>
        <v>1.0029999999999999</v>
      </c>
      <c r="Q911" s="58" t="e">
        <f>TRUNC(#REF!*P911,0)</f>
        <v>#REF!</v>
      </c>
      <c r="R911" s="143"/>
    </row>
    <row r="912" spans="3:18" s="86" customFormat="1" ht="20.100000000000001" hidden="1" customHeight="1">
      <c r="C912" s="19" t="s">
        <v>954</v>
      </c>
      <c r="D912" s="29" t="s">
        <v>725</v>
      </c>
      <c r="E912" s="10" t="s">
        <v>3191</v>
      </c>
      <c r="F912" s="87">
        <v>26.829000000000001</v>
      </c>
      <c r="G912" s="58">
        <v>560000</v>
      </c>
      <c r="H912" s="58">
        <f t="shared" si="201"/>
        <v>15024240</v>
      </c>
      <c r="I912" s="58">
        <v>0</v>
      </c>
      <c r="J912" s="58">
        <f t="shared" si="202"/>
        <v>0</v>
      </c>
      <c r="K912" s="58">
        <v>0</v>
      </c>
      <c r="L912" s="58">
        <f t="shared" si="203"/>
        <v>0</v>
      </c>
      <c r="M912" s="58">
        <f t="shared" si="200"/>
        <v>560000</v>
      </c>
      <c r="N912" s="59">
        <f t="shared" si="200"/>
        <v>15024240</v>
      </c>
      <c r="O912" s="87">
        <v>26.317</v>
      </c>
      <c r="P912" s="61">
        <f>O912</f>
        <v>26.317</v>
      </c>
      <c r="Q912" s="58" t="e">
        <f>TRUNC(#REF!*P912,0)</f>
        <v>#REF!</v>
      </c>
      <c r="R912" s="143"/>
    </row>
    <row r="913" spans="1:19" s="86" customFormat="1" ht="20.100000000000001" hidden="1" customHeight="1">
      <c r="C913" s="19" t="s">
        <v>955</v>
      </c>
      <c r="D913" s="29" t="s">
        <v>726</v>
      </c>
      <c r="E913" s="10" t="s">
        <v>3191</v>
      </c>
      <c r="F913" s="87">
        <v>84.013000000000005</v>
      </c>
      <c r="G913" s="58">
        <v>556000</v>
      </c>
      <c r="H913" s="58">
        <f t="shared" si="201"/>
        <v>46711228</v>
      </c>
      <c r="I913" s="58">
        <v>0</v>
      </c>
      <c r="J913" s="58">
        <f t="shared" si="202"/>
        <v>0</v>
      </c>
      <c r="K913" s="58">
        <v>0</v>
      </c>
      <c r="L913" s="58">
        <f t="shared" si="203"/>
        <v>0</v>
      </c>
      <c r="M913" s="58">
        <f t="shared" si="200"/>
        <v>556000</v>
      </c>
      <c r="N913" s="59">
        <f t="shared" si="200"/>
        <v>46711228</v>
      </c>
      <c r="O913" s="87">
        <v>80.381</v>
      </c>
      <c r="P913" s="61">
        <f>O913</f>
        <v>80.381</v>
      </c>
      <c r="Q913" s="58" t="e">
        <f>TRUNC(#REF!*P913,0)</f>
        <v>#REF!</v>
      </c>
      <c r="R913" s="143"/>
    </row>
    <row r="914" spans="1:19" s="86" customFormat="1" ht="20.100000000000001" hidden="1" customHeight="1">
      <c r="C914" s="19" t="s">
        <v>957</v>
      </c>
      <c r="D914" s="29" t="s">
        <v>0</v>
      </c>
      <c r="E914" s="10" t="s">
        <v>22</v>
      </c>
      <c r="F914" s="60">
        <v>0</v>
      </c>
      <c r="G914" s="58">
        <v>0</v>
      </c>
      <c r="H914" s="58">
        <f t="shared" si="201"/>
        <v>0</v>
      </c>
      <c r="I914" s="58">
        <v>0</v>
      </c>
      <c r="J914" s="58">
        <f t="shared" si="202"/>
        <v>0</v>
      </c>
      <c r="K914" s="58">
        <v>0</v>
      </c>
      <c r="L914" s="58">
        <f t="shared" si="203"/>
        <v>0</v>
      </c>
      <c r="M914" s="58">
        <f t="shared" si="200"/>
        <v>0</v>
      </c>
      <c r="N914" s="59">
        <f t="shared" si="200"/>
        <v>0</v>
      </c>
      <c r="O914" s="60">
        <v>0</v>
      </c>
      <c r="P914" s="61">
        <f>O914</f>
        <v>0</v>
      </c>
      <c r="Q914" s="58" t="e">
        <f>TRUNC(#REF!*P914,0)</f>
        <v>#REF!</v>
      </c>
      <c r="R914" s="143"/>
    </row>
    <row r="915" spans="1:19" s="86" customFormat="1" ht="20.100000000000001" hidden="1" customHeight="1">
      <c r="C915" s="19" t="s">
        <v>958</v>
      </c>
      <c r="D915" s="29" t="s">
        <v>0</v>
      </c>
      <c r="E915" s="10" t="s">
        <v>3193</v>
      </c>
      <c r="F915" s="60">
        <v>3005</v>
      </c>
      <c r="G915" s="58">
        <v>2480</v>
      </c>
      <c r="H915" s="58">
        <f t="shared" si="201"/>
        <v>7452400</v>
      </c>
      <c r="I915" s="58">
        <v>0</v>
      </c>
      <c r="J915" s="58">
        <f t="shared" si="202"/>
        <v>0</v>
      </c>
      <c r="K915" s="58">
        <v>0</v>
      </c>
      <c r="L915" s="58">
        <f t="shared" si="203"/>
        <v>0</v>
      </c>
      <c r="M915" s="58">
        <f t="shared" si="200"/>
        <v>2480</v>
      </c>
      <c r="N915" s="59">
        <f t="shared" si="200"/>
        <v>7452400</v>
      </c>
      <c r="O915" s="60">
        <v>3005</v>
      </c>
      <c r="P915" s="61">
        <f>O915</f>
        <v>3005</v>
      </c>
      <c r="Q915" s="58" t="e">
        <f>TRUNC(#REF!*P915,0)</f>
        <v>#REF!</v>
      </c>
      <c r="R915" s="143"/>
    </row>
    <row r="916" spans="1:19" s="86" customFormat="1" ht="20.100000000000001" hidden="1" customHeight="1">
      <c r="C916" s="19" t="s">
        <v>959</v>
      </c>
      <c r="D916" s="29" t="s">
        <v>723</v>
      </c>
      <c r="E916" s="10" t="s">
        <v>3188</v>
      </c>
      <c r="F916" s="60">
        <v>4</v>
      </c>
      <c r="G916" s="58">
        <v>16800</v>
      </c>
      <c r="H916" s="58">
        <f t="shared" si="201"/>
        <v>67200</v>
      </c>
      <c r="I916" s="58">
        <v>0</v>
      </c>
      <c r="J916" s="58">
        <f t="shared" si="202"/>
        <v>0</v>
      </c>
      <c r="K916" s="58">
        <v>0</v>
      </c>
      <c r="L916" s="58">
        <f t="shared" si="203"/>
        <v>0</v>
      </c>
      <c r="M916" s="58">
        <f t="shared" si="200"/>
        <v>16800</v>
      </c>
      <c r="N916" s="59">
        <f t="shared" si="200"/>
        <v>67200</v>
      </c>
      <c r="O916" s="60">
        <v>4</v>
      </c>
      <c r="P916" s="61">
        <f>O916</f>
        <v>4</v>
      </c>
      <c r="Q916" s="58" t="e">
        <f>TRUNC(#REF!*P916,0)</f>
        <v>#REF!</v>
      </c>
      <c r="R916" s="143"/>
    </row>
    <row r="917" spans="1:19" s="86" customFormat="1" ht="20.100000000000001" hidden="1" customHeight="1">
      <c r="C917" s="19" t="s">
        <v>960</v>
      </c>
      <c r="D917" s="29" t="s">
        <v>0</v>
      </c>
      <c r="E917" s="10" t="s">
        <v>22</v>
      </c>
      <c r="F917" s="60">
        <v>0</v>
      </c>
      <c r="G917" s="58">
        <v>0</v>
      </c>
      <c r="H917" s="58">
        <f t="shared" si="201"/>
        <v>0</v>
      </c>
      <c r="I917" s="58">
        <v>0</v>
      </c>
      <c r="J917" s="58">
        <f t="shared" si="202"/>
        <v>0</v>
      </c>
      <c r="K917" s="58">
        <v>0</v>
      </c>
      <c r="L917" s="58">
        <f t="shared" si="203"/>
        <v>0</v>
      </c>
      <c r="M917" s="58">
        <f t="shared" si="200"/>
        <v>0</v>
      </c>
      <c r="N917" s="59">
        <f t="shared" si="200"/>
        <v>0</v>
      </c>
      <c r="O917" s="60">
        <v>0</v>
      </c>
      <c r="P917" s="61">
        <f>O917</f>
        <v>0</v>
      </c>
      <c r="Q917" s="58" t="e">
        <f>TRUNC(#REF!*P917,0)</f>
        <v>#REF!</v>
      </c>
      <c r="R917" s="143"/>
    </row>
    <row r="918" spans="1:19" s="86" customFormat="1" ht="20.100000000000001" hidden="1" customHeight="1">
      <c r="C918" s="19" t="s">
        <v>961</v>
      </c>
      <c r="D918" s="29" t="s">
        <v>962</v>
      </c>
      <c r="E918" s="10" t="s">
        <v>3188</v>
      </c>
      <c r="F918" s="60">
        <v>1</v>
      </c>
      <c r="G918" s="58">
        <v>14800</v>
      </c>
      <c r="H918" s="58">
        <f t="shared" si="201"/>
        <v>14800</v>
      </c>
      <c r="I918" s="58">
        <v>0</v>
      </c>
      <c r="J918" s="58">
        <f t="shared" si="202"/>
        <v>0</v>
      </c>
      <c r="K918" s="58">
        <v>0</v>
      </c>
      <c r="L918" s="58">
        <f t="shared" si="203"/>
        <v>0</v>
      </c>
      <c r="M918" s="58">
        <f t="shared" si="200"/>
        <v>14800</v>
      </c>
      <c r="N918" s="59">
        <f t="shared" si="200"/>
        <v>14800</v>
      </c>
      <c r="O918" s="60">
        <v>1</v>
      </c>
      <c r="P918" s="61">
        <f>O918</f>
        <v>1</v>
      </c>
      <c r="Q918" s="58" t="e">
        <f>TRUNC(#REF!*P918,0)</f>
        <v>#REF!</v>
      </c>
      <c r="R918" s="143"/>
    </row>
    <row r="919" spans="1:19" s="86" customFormat="1" ht="20.100000000000001" hidden="1" customHeight="1">
      <c r="C919" s="19" t="s">
        <v>2349</v>
      </c>
      <c r="D919" s="29" t="s">
        <v>0</v>
      </c>
      <c r="E919" s="10" t="s">
        <v>22</v>
      </c>
      <c r="F919" s="60">
        <v>0</v>
      </c>
      <c r="G919" s="58">
        <v>0</v>
      </c>
      <c r="H919" s="58">
        <f t="shared" si="201"/>
        <v>0</v>
      </c>
      <c r="I919" s="58">
        <v>0</v>
      </c>
      <c r="J919" s="58">
        <f t="shared" si="202"/>
        <v>0</v>
      </c>
      <c r="K919" s="58">
        <v>0</v>
      </c>
      <c r="L919" s="58">
        <f t="shared" si="203"/>
        <v>0</v>
      </c>
      <c r="M919" s="58">
        <f t="shared" si="200"/>
        <v>0</v>
      </c>
      <c r="N919" s="59">
        <f t="shared" si="200"/>
        <v>0</v>
      </c>
      <c r="O919" s="60">
        <v>0</v>
      </c>
      <c r="P919" s="61">
        <f>O919</f>
        <v>0</v>
      </c>
      <c r="Q919" s="58" t="e">
        <f>TRUNC(#REF!*P919,0)</f>
        <v>#REF!</v>
      </c>
      <c r="R919" s="143"/>
    </row>
    <row r="920" spans="1:19" s="86" customFormat="1" ht="20.100000000000001" hidden="1" customHeight="1">
      <c r="C920" s="19" t="s">
        <v>2350</v>
      </c>
      <c r="D920" s="29" t="s">
        <v>723</v>
      </c>
      <c r="E920" s="10" t="s">
        <v>3188</v>
      </c>
      <c r="F920" s="60">
        <v>900</v>
      </c>
      <c r="G920" s="58">
        <v>14000</v>
      </c>
      <c r="H920" s="58">
        <f t="shared" si="201"/>
        <v>12600000</v>
      </c>
      <c r="I920" s="58">
        <v>0</v>
      </c>
      <c r="J920" s="58">
        <f t="shared" si="202"/>
        <v>0</v>
      </c>
      <c r="K920" s="58">
        <v>0</v>
      </c>
      <c r="L920" s="58">
        <f t="shared" si="203"/>
        <v>0</v>
      </c>
      <c r="M920" s="58">
        <f t="shared" si="200"/>
        <v>14000</v>
      </c>
      <c r="N920" s="59">
        <f t="shared" si="200"/>
        <v>12600000</v>
      </c>
      <c r="O920" s="60">
        <v>900</v>
      </c>
      <c r="P920" s="61">
        <f>O920</f>
        <v>900</v>
      </c>
      <c r="Q920" s="58" t="e">
        <f>TRUNC(#REF!*P920,0)</f>
        <v>#REF!</v>
      </c>
      <c r="R920" s="143"/>
    </row>
    <row r="921" spans="1:19" s="86" customFormat="1" ht="20.100000000000001" hidden="1" customHeight="1">
      <c r="C921" s="19" t="s">
        <v>963</v>
      </c>
      <c r="D921" s="29" t="s">
        <v>0</v>
      </c>
      <c r="E921" s="10" t="s">
        <v>3191</v>
      </c>
      <c r="F921" s="87">
        <v>3.4820000000000002</v>
      </c>
      <c r="G921" s="58">
        <v>-296000</v>
      </c>
      <c r="H921" s="58">
        <f t="shared" si="201"/>
        <v>-1030672</v>
      </c>
      <c r="I921" s="58">
        <v>0</v>
      </c>
      <c r="J921" s="58">
        <f t="shared" si="202"/>
        <v>0</v>
      </c>
      <c r="K921" s="58">
        <v>0</v>
      </c>
      <c r="L921" s="58">
        <f t="shared" si="203"/>
        <v>0</v>
      </c>
      <c r="M921" s="58">
        <f t="shared" si="200"/>
        <v>-296000</v>
      </c>
      <c r="N921" s="59">
        <f t="shared" si="200"/>
        <v>-1030672</v>
      </c>
      <c r="O921" s="87">
        <v>3.3600000000000003</v>
      </c>
      <c r="P921" s="61">
        <f>O921</f>
        <v>3.3600000000000003</v>
      </c>
      <c r="Q921" s="58" t="e">
        <f>TRUNC(#REF!*P921,0)</f>
        <v>#REF!</v>
      </c>
      <c r="R921" s="143"/>
    </row>
    <row r="922" spans="1:19" s="86" customFormat="1" ht="20.100000000000001" hidden="1" customHeight="1">
      <c r="C922" s="19" t="s">
        <v>48</v>
      </c>
      <c r="D922" s="29" t="s">
        <v>48</v>
      </c>
      <c r="E922" s="10" t="s">
        <v>22</v>
      </c>
      <c r="F922" s="60">
        <v>0</v>
      </c>
      <c r="G922" s="58">
        <v>0</v>
      </c>
      <c r="H922" s="58">
        <f t="shared" si="201"/>
        <v>0</v>
      </c>
      <c r="I922" s="58">
        <v>0</v>
      </c>
      <c r="J922" s="58">
        <f t="shared" si="202"/>
        <v>0</v>
      </c>
      <c r="K922" s="58">
        <v>0</v>
      </c>
      <c r="L922" s="58">
        <f t="shared" si="203"/>
        <v>0</v>
      </c>
      <c r="M922" s="58">
        <f t="shared" si="200"/>
        <v>0</v>
      </c>
      <c r="N922" s="59">
        <f t="shared" si="200"/>
        <v>0</v>
      </c>
      <c r="O922" s="60">
        <v>0</v>
      </c>
      <c r="P922" s="61">
        <f>O922</f>
        <v>0</v>
      </c>
      <c r="Q922" s="58" t="e">
        <f>TRUNC(#REF!*P922,0)</f>
        <v>#REF!</v>
      </c>
      <c r="R922" s="143"/>
    </row>
    <row r="923" spans="1:19" s="86" customFormat="1" ht="20.100000000000001" hidden="1" customHeight="1">
      <c r="C923" s="19"/>
      <c r="D923" s="29"/>
      <c r="E923" s="10"/>
      <c r="F923" s="60">
        <v>0</v>
      </c>
      <c r="G923" s="58">
        <v>0</v>
      </c>
      <c r="H923" s="58">
        <f t="shared" si="201"/>
        <v>0</v>
      </c>
      <c r="I923" s="58">
        <v>0</v>
      </c>
      <c r="J923" s="58">
        <f t="shared" si="202"/>
        <v>0</v>
      </c>
      <c r="K923" s="58">
        <v>0</v>
      </c>
      <c r="L923" s="58">
        <f t="shared" si="203"/>
        <v>0</v>
      </c>
      <c r="M923" s="58">
        <f t="shared" si="200"/>
        <v>0</v>
      </c>
      <c r="N923" s="59">
        <f t="shared" si="200"/>
        <v>0</v>
      </c>
      <c r="O923" s="60">
        <v>0</v>
      </c>
      <c r="P923" s="61">
        <v>0</v>
      </c>
      <c r="Q923" s="58" t="e">
        <f>TRUNC(#REF!*P923,0)</f>
        <v>#REF!</v>
      </c>
      <c r="R923" s="143"/>
    </row>
    <row r="924" spans="1:19" s="86" customFormat="1" ht="20.100000000000001" customHeight="1">
      <c r="A924" s="97"/>
      <c r="B924" s="97"/>
      <c r="C924" s="29" t="s">
        <v>2281</v>
      </c>
      <c r="D924" s="29" t="s">
        <v>2282</v>
      </c>
      <c r="E924" s="152" t="s">
        <v>1</v>
      </c>
      <c r="F924" s="82">
        <v>1</v>
      </c>
      <c r="G924" s="79">
        <v>0</v>
      </c>
      <c r="H924" s="79">
        <f>SUM(H925:H1109)</f>
        <v>543705257</v>
      </c>
      <c r="I924" s="79">
        <v>0</v>
      </c>
      <c r="J924" s="79">
        <f>SUM(J925:J1109)</f>
        <v>280461796</v>
      </c>
      <c r="K924" s="79">
        <v>0</v>
      </c>
      <c r="L924" s="79">
        <f>SUM(L925:L1109)</f>
        <v>77605785</v>
      </c>
      <c r="M924" s="79">
        <f t="shared" si="200"/>
        <v>0</v>
      </c>
      <c r="N924" s="148">
        <f t="shared" si="200"/>
        <v>901772838</v>
      </c>
      <c r="O924" s="58">
        <v>1</v>
      </c>
      <c r="P924" s="61">
        <v>0</v>
      </c>
      <c r="Q924" s="58">
        <f>Q1017</f>
        <v>0</v>
      </c>
      <c r="R924" s="163"/>
      <c r="S924" s="86">
        <v>1</v>
      </c>
    </row>
    <row r="925" spans="1:19" s="86" customFormat="1" ht="20.100000000000001" hidden="1" customHeight="1">
      <c r="C925" s="19" t="s">
        <v>760</v>
      </c>
      <c r="D925" s="29" t="s">
        <v>0</v>
      </c>
      <c r="E925" s="10" t="s">
        <v>22</v>
      </c>
      <c r="F925" s="60">
        <v>0</v>
      </c>
      <c r="G925" s="58">
        <v>0</v>
      </c>
      <c r="H925" s="58">
        <f t="shared" si="201"/>
        <v>0</v>
      </c>
      <c r="I925" s="58">
        <v>0</v>
      </c>
      <c r="J925" s="58">
        <f t="shared" si="202"/>
        <v>0</v>
      </c>
      <c r="K925" s="58">
        <v>0</v>
      </c>
      <c r="L925" s="58">
        <f t="shared" ref="L925:L990" si="212">TRUNC(F925*K925,0)</f>
        <v>0</v>
      </c>
      <c r="M925" s="58">
        <f t="shared" si="200"/>
        <v>0</v>
      </c>
      <c r="N925" s="59">
        <f t="shared" si="200"/>
        <v>0</v>
      </c>
      <c r="O925" s="60">
        <v>0</v>
      </c>
      <c r="P925" s="61">
        <f>O925</f>
        <v>0</v>
      </c>
      <c r="Q925" s="58" t="e">
        <f>TRUNC(#REF!*P925,0)</f>
        <v>#REF!</v>
      </c>
      <c r="R925" s="143"/>
    </row>
    <row r="926" spans="1:19" s="86" customFormat="1" ht="20.100000000000001" hidden="1" customHeight="1">
      <c r="C926" s="19" t="s">
        <v>761</v>
      </c>
      <c r="D926" s="29" t="s">
        <v>715</v>
      </c>
      <c r="E926" s="10" t="s">
        <v>3188</v>
      </c>
      <c r="F926" s="60">
        <v>677</v>
      </c>
      <c r="G926" s="58">
        <v>228</v>
      </c>
      <c r="H926" s="58">
        <f t="shared" si="201"/>
        <v>154356</v>
      </c>
      <c r="I926" s="58">
        <v>4008</v>
      </c>
      <c r="J926" s="58">
        <f t="shared" si="202"/>
        <v>2713416</v>
      </c>
      <c r="K926" s="58">
        <v>168</v>
      </c>
      <c r="L926" s="58">
        <f t="shared" si="212"/>
        <v>113736</v>
      </c>
      <c r="M926" s="58">
        <f t="shared" si="200"/>
        <v>4404</v>
      </c>
      <c r="N926" s="59">
        <f t="shared" si="200"/>
        <v>2981508</v>
      </c>
      <c r="O926" s="60">
        <v>677</v>
      </c>
      <c r="P926" s="61">
        <f>O926</f>
        <v>677</v>
      </c>
      <c r="Q926" s="58" t="e">
        <f>TRUNC(#REF!*P926,0)</f>
        <v>#REF!</v>
      </c>
      <c r="R926" s="143"/>
    </row>
    <row r="927" spans="1:19" s="86" customFormat="1" ht="20.100000000000001" hidden="1" customHeight="1">
      <c r="C927" s="19" t="s">
        <v>2351</v>
      </c>
      <c r="D927" s="29" t="s">
        <v>2352</v>
      </c>
      <c r="E927" s="10" t="s">
        <v>3188</v>
      </c>
      <c r="F927" s="60">
        <v>115</v>
      </c>
      <c r="G927" s="58">
        <v>228</v>
      </c>
      <c r="H927" s="58">
        <f t="shared" si="201"/>
        <v>26220</v>
      </c>
      <c r="I927" s="58">
        <v>4008</v>
      </c>
      <c r="J927" s="58">
        <f t="shared" si="202"/>
        <v>460920</v>
      </c>
      <c r="K927" s="58">
        <v>168</v>
      </c>
      <c r="L927" s="58">
        <f t="shared" si="212"/>
        <v>19320</v>
      </c>
      <c r="M927" s="58">
        <f t="shared" si="200"/>
        <v>4404</v>
      </c>
      <c r="N927" s="59">
        <f t="shared" si="200"/>
        <v>506460</v>
      </c>
      <c r="O927" s="60">
        <v>115</v>
      </c>
      <c r="P927" s="61">
        <f>O927</f>
        <v>115</v>
      </c>
      <c r="Q927" s="58" t="e">
        <f>TRUNC(#REF!*P927,0)</f>
        <v>#REF!</v>
      </c>
      <c r="R927" s="143"/>
    </row>
    <row r="928" spans="1:19" s="86" customFormat="1" ht="20.100000000000001" hidden="1" customHeight="1">
      <c r="C928" s="19" t="s">
        <v>2353</v>
      </c>
      <c r="D928" s="29" t="s">
        <v>0</v>
      </c>
      <c r="E928" s="10" t="s">
        <v>22</v>
      </c>
      <c r="F928" s="60">
        <v>0</v>
      </c>
      <c r="G928" s="58">
        <v>0</v>
      </c>
      <c r="H928" s="58">
        <f t="shared" si="201"/>
        <v>0</v>
      </c>
      <c r="I928" s="58">
        <v>0</v>
      </c>
      <c r="J928" s="58">
        <f t="shared" si="202"/>
        <v>0</v>
      </c>
      <c r="K928" s="58">
        <v>0</v>
      </c>
      <c r="L928" s="58">
        <f t="shared" si="212"/>
        <v>0</v>
      </c>
      <c r="M928" s="58">
        <f t="shared" si="200"/>
        <v>0</v>
      </c>
      <c r="N928" s="59">
        <f t="shared" si="200"/>
        <v>0</v>
      </c>
      <c r="O928" s="60">
        <v>0</v>
      </c>
      <c r="P928" s="61">
        <f>O928</f>
        <v>0</v>
      </c>
      <c r="Q928" s="58" t="e">
        <f>TRUNC(#REF!*P928,0)</f>
        <v>#REF!</v>
      </c>
      <c r="R928" s="143"/>
    </row>
    <row r="929" spans="3:18" s="86" customFormat="1" ht="20.100000000000001" hidden="1" customHeight="1">
      <c r="C929" s="19" t="s">
        <v>2354</v>
      </c>
      <c r="D929" s="29" t="s">
        <v>0</v>
      </c>
      <c r="E929" s="10" t="s">
        <v>3188</v>
      </c>
      <c r="F929" s="60">
        <v>31</v>
      </c>
      <c r="G929" s="58">
        <v>4614</v>
      </c>
      <c r="H929" s="58">
        <f t="shared" si="201"/>
        <v>143034</v>
      </c>
      <c r="I929" s="58">
        <v>5260</v>
      </c>
      <c r="J929" s="58">
        <f t="shared" si="202"/>
        <v>163060</v>
      </c>
      <c r="K929" s="58">
        <v>5383</v>
      </c>
      <c r="L929" s="58">
        <f t="shared" si="212"/>
        <v>166873</v>
      </c>
      <c r="M929" s="58">
        <f t="shared" si="200"/>
        <v>15257</v>
      </c>
      <c r="N929" s="59">
        <f t="shared" si="200"/>
        <v>472967</v>
      </c>
      <c r="O929" s="60">
        <v>31</v>
      </c>
      <c r="P929" s="61">
        <f>O929</f>
        <v>31</v>
      </c>
      <c r="Q929" s="58" t="e">
        <f>TRUNC(#REF!*P929,0)</f>
        <v>#REF!</v>
      </c>
      <c r="R929" s="143"/>
    </row>
    <row r="930" spans="3:18" s="86" customFormat="1" ht="20.100000000000001" hidden="1" customHeight="1">
      <c r="C930" s="19" t="s">
        <v>762</v>
      </c>
      <c r="D930" s="29" t="s">
        <v>0</v>
      </c>
      <c r="E930" s="10" t="s">
        <v>22</v>
      </c>
      <c r="F930" s="60">
        <v>0</v>
      </c>
      <c r="G930" s="58">
        <v>0</v>
      </c>
      <c r="H930" s="58">
        <f t="shared" si="201"/>
        <v>0</v>
      </c>
      <c r="I930" s="58">
        <v>0</v>
      </c>
      <c r="J930" s="58">
        <f t="shared" si="202"/>
        <v>0</v>
      </c>
      <c r="K930" s="58">
        <v>0</v>
      </c>
      <c r="L930" s="58">
        <f t="shared" si="212"/>
        <v>0</v>
      </c>
      <c r="M930" s="58">
        <f t="shared" si="200"/>
        <v>0</v>
      </c>
      <c r="N930" s="59">
        <f t="shared" si="200"/>
        <v>0</v>
      </c>
      <c r="O930" s="60">
        <v>0</v>
      </c>
      <c r="P930" s="61">
        <f>O930</f>
        <v>0</v>
      </c>
      <c r="Q930" s="58" t="e">
        <f>TRUNC(#REF!*P930,0)</f>
        <v>#REF!</v>
      </c>
      <c r="R930" s="143"/>
    </row>
    <row r="931" spans="3:18" s="86" customFormat="1" ht="20.100000000000001" hidden="1" customHeight="1">
      <c r="C931" s="19" t="s">
        <v>763</v>
      </c>
      <c r="D931" s="29" t="s">
        <v>0</v>
      </c>
      <c r="E931" s="10" t="s">
        <v>22</v>
      </c>
      <c r="F931" s="60">
        <v>0</v>
      </c>
      <c r="G931" s="58">
        <v>0</v>
      </c>
      <c r="H931" s="58">
        <f t="shared" si="201"/>
        <v>0</v>
      </c>
      <c r="I931" s="58">
        <v>0</v>
      </c>
      <c r="J931" s="58">
        <f t="shared" si="202"/>
        <v>0</v>
      </c>
      <c r="K931" s="58">
        <v>0</v>
      </c>
      <c r="L931" s="58">
        <f t="shared" si="212"/>
        <v>0</v>
      </c>
      <c r="M931" s="58">
        <f t="shared" si="200"/>
        <v>0</v>
      </c>
      <c r="N931" s="59">
        <f t="shared" si="200"/>
        <v>0</v>
      </c>
      <c r="O931" s="60">
        <v>0</v>
      </c>
      <c r="P931" s="61">
        <f>O931</f>
        <v>0</v>
      </c>
      <c r="Q931" s="58" t="e">
        <f>TRUNC(#REF!*P931,0)</f>
        <v>#REF!</v>
      </c>
      <c r="R931" s="143"/>
    </row>
    <row r="932" spans="3:18" s="86" customFormat="1" ht="20.100000000000001" hidden="1" customHeight="1">
      <c r="C932" s="19" t="s">
        <v>764</v>
      </c>
      <c r="D932" s="29" t="s">
        <v>41</v>
      </c>
      <c r="E932" s="10" t="s">
        <v>3188</v>
      </c>
      <c r="F932" s="60">
        <v>617</v>
      </c>
      <c r="G932" s="58">
        <v>212</v>
      </c>
      <c r="H932" s="58">
        <f t="shared" si="201"/>
        <v>130804</v>
      </c>
      <c r="I932" s="58">
        <v>121</v>
      </c>
      <c r="J932" s="58">
        <f t="shared" si="202"/>
        <v>74657</v>
      </c>
      <c r="K932" s="58">
        <v>100</v>
      </c>
      <c r="L932" s="58">
        <f t="shared" si="212"/>
        <v>61700</v>
      </c>
      <c r="M932" s="58">
        <f t="shared" si="200"/>
        <v>433</v>
      </c>
      <c r="N932" s="59">
        <f t="shared" si="200"/>
        <v>267161</v>
      </c>
      <c r="O932" s="60">
        <v>617</v>
      </c>
      <c r="P932" s="61">
        <f>O932</f>
        <v>617</v>
      </c>
      <c r="Q932" s="58" t="e">
        <f>TRUNC(#REF!*P932,0)</f>
        <v>#REF!</v>
      </c>
      <c r="R932" s="143"/>
    </row>
    <row r="933" spans="3:18" s="86" customFormat="1" ht="20.100000000000001" hidden="1" customHeight="1">
      <c r="C933" s="19" t="s">
        <v>765</v>
      </c>
      <c r="D933" s="29" t="s">
        <v>766</v>
      </c>
      <c r="E933" s="10" t="s">
        <v>3188</v>
      </c>
      <c r="F933" s="60">
        <v>5296</v>
      </c>
      <c r="G933" s="58">
        <v>287</v>
      </c>
      <c r="H933" s="58">
        <f t="shared" si="201"/>
        <v>1519952</v>
      </c>
      <c r="I933" s="58">
        <v>2839</v>
      </c>
      <c r="J933" s="58">
        <f t="shared" si="202"/>
        <v>15035344</v>
      </c>
      <c r="K933" s="58">
        <v>294</v>
      </c>
      <c r="L933" s="58">
        <f t="shared" si="212"/>
        <v>1557024</v>
      </c>
      <c r="M933" s="58">
        <f t="shared" si="200"/>
        <v>3420</v>
      </c>
      <c r="N933" s="59">
        <f t="shared" si="200"/>
        <v>18112320</v>
      </c>
      <c r="O933" s="60">
        <v>5296</v>
      </c>
      <c r="P933" s="61">
        <f>O933</f>
        <v>5296</v>
      </c>
      <c r="Q933" s="58" t="e">
        <f>TRUNC(#REF!*P933,0)</f>
        <v>#REF!</v>
      </c>
      <c r="R933" s="143"/>
    </row>
    <row r="934" spans="3:18" s="86" customFormat="1" ht="20.100000000000001" hidden="1" customHeight="1">
      <c r="C934" s="19" t="s">
        <v>767</v>
      </c>
      <c r="D934" s="29" t="s">
        <v>0</v>
      </c>
      <c r="E934" s="10" t="s">
        <v>22</v>
      </c>
      <c r="F934" s="60">
        <v>0</v>
      </c>
      <c r="G934" s="58">
        <v>0</v>
      </c>
      <c r="H934" s="58">
        <f t="shared" si="201"/>
        <v>0</v>
      </c>
      <c r="I934" s="58">
        <v>0</v>
      </c>
      <c r="J934" s="58">
        <f t="shared" si="202"/>
        <v>0</v>
      </c>
      <c r="K934" s="58">
        <v>0</v>
      </c>
      <c r="L934" s="58">
        <f t="shared" si="212"/>
        <v>0</v>
      </c>
      <c r="M934" s="58">
        <f t="shared" si="200"/>
        <v>0</v>
      </c>
      <c r="N934" s="59">
        <f t="shared" si="200"/>
        <v>0</v>
      </c>
      <c r="O934" s="60">
        <v>0</v>
      </c>
      <c r="P934" s="61">
        <f>O934</f>
        <v>0</v>
      </c>
      <c r="Q934" s="58" t="e">
        <f>TRUNC(#REF!*P934,0)</f>
        <v>#REF!</v>
      </c>
      <c r="R934" s="143"/>
    </row>
    <row r="935" spans="3:18" s="86" customFormat="1" ht="20.100000000000001" hidden="1" customHeight="1">
      <c r="C935" s="19" t="s">
        <v>768</v>
      </c>
      <c r="D935" s="29" t="s">
        <v>0</v>
      </c>
      <c r="E935" s="10" t="s">
        <v>22</v>
      </c>
      <c r="F935" s="60">
        <v>0</v>
      </c>
      <c r="G935" s="58">
        <v>0</v>
      </c>
      <c r="H935" s="58">
        <f t="shared" si="201"/>
        <v>0</v>
      </c>
      <c r="I935" s="58">
        <v>0</v>
      </c>
      <c r="J935" s="58">
        <f t="shared" si="202"/>
        <v>0</v>
      </c>
      <c r="K935" s="58">
        <v>0</v>
      </c>
      <c r="L935" s="58">
        <f t="shared" si="212"/>
        <v>0</v>
      </c>
      <c r="M935" s="58">
        <f t="shared" si="200"/>
        <v>0</v>
      </c>
      <c r="N935" s="59">
        <f t="shared" si="200"/>
        <v>0</v>
      </c>
      <c r="O935" s="60">
        <v>0</v>
      </c>
      <c r="P935" s="61">
        <f>O935</f>
        <v>0</v>
      </c>
      <c r="Q935" s="58" t="e">
        <f>TRUNC(#REF!*P935,0)</f>
        <v>#REF!</v>
      </c>
      <c r="R935" s="143"/>
    </row>
    <row r="936" spans="3:18" s="86" customFormat="1" ht="20.100000000000001" hidden="1" customHeight="1">
      <c r="C936" s="19" t="s">
        <v>2320</v>
      </c>
      <c r="D936" s="29" t="s">
        <v>2321</v>
      </c>
      <c r="E936" s="10" t="s">
        <v>22</v>
      </c>
      <c r="F936" s="60">
        <v>0</v>
      </c>
      <c r="G936" s="58">
        <v>0</v>
      </c>
      <c r="H936" s="58">
        <f t="shared" si="201"/>
        <v>0</v>
      </c>
      <c r="I936" s="58">
        <v>0</v>
      </c>
      <c r="J936" s="58">
        <f t="shared" si="202"/>
        <v>0</v>
      </c>
      <c r="K936" s="58">
        <v>0</v>
      </c>
      <c r="L936" s="58">
        <f t="shared" si="212"/>
        <v>0</v>
      </c>
      <c r="M936" s="58">
        <f t="shared" si="200"/>
        <v>0</v>
      </c>
      <c r="N936" s="59">
        <f t="shared" si="200"/>
        <v>0</v>
      </c>
      <c r="O936" s="60">
        <v>0</v>
      </c>
      <c r="P936" s="61">
        <f>O936</f>
        <v>0</v>
      </c>
      <c r="Q936" s="58" t="e">
        <f>TRUNC(#REF!*P936,0)</f>
        <v>#REF!</v>
      </c>
      <c r="R936" s="143"/>
    </row>
    <row r="937" spans="3:18" s="86" customFormat="1" ht="20.100000000000001" hidden="1" customHeight="1">
      <c r="C937" s="19" t="s">
        <v>2325</v>
      </c>
      <c r="D937" s="29" t="s">
        <v>2326</v>
      </c>
      <c r="E937" s="10" t="s">
        <v>3218</v>
      </c>
      <c r="F937" s="60">
        <v>64</v>
      </c>
      <c r="G937" s="58">
        <v>2303920</v>
      </c>
      <c r="H937" s="58">
        <f t="shared" si="201"/>
        <v>147450880</v>
      </c>
      <c r="I937" s="58">
        <v>0</v>
      </c>
      <c r="J937" s="58">
        <f t="shared" si="202"/>
        <v>0</v>
      </c>
      <c r="K937" s="58">
        <v>0</v>
      </c>
      <c r="L937" s="58">
        <f t="shared" si="212"/>
        <v>0</v>
      </c>
      <c r="M937" s="58">
        <f t="shared" si="200"/>
        <v>2303920</v>
      </c>
      <c r="N937" s="59">
        <f t="shared" si="200"/>
        <v>147450880</v>
      </c>
      <c r="O937" s="60">
        <v>64</v>
      </c>
      <c r="P937" s="61">
        <f>O937</f>
        <v>64</v>
      </c>
      <c r="Q937" s="58" t="e">
        <f>TRUNC(#REF!*P937,0)</f>
        <v>#REF!</v>
      </c>
      <c r="R937" s="143"/>
    </row>
    <row r="938" spans="3:18" s="86" customFormat="1" ht="20.100000000000001" hidden="1" customHeight="1">
      <c r="C938" s="19" t="s">
        <v>770</v>
      </c>
      <c r="D938" s="29" t="s">
        <v>0</v>
      </c>
      <c r="E938" s="10" t="s">
        <v>22</v>
      </c>
      <c r="F938" s="60">
        <v>0</v>
      </c>
      <c r="G938" s="58">
        <v>0</v>
      </c>
      <c r="H938" s="58">
        <f t="shared" si="201"/>
        <v>0</v>
      </c>
      <c r="I938" s="58">
        <v>0</v>
      </c>
      <c r="J938" s="58">
        <f t="shared" si="202"/>
        <v>0</v>
      </c>
      <c r="K938" s="58">
        <v>0</v>
      </c>
      <c r="L938" s="58">
        <f t="shared" si="212"/>
        <v>0</v>
      </c>
      <c r="M938" s="58">
        <f t="shared" si="200"/>
        <v>0</v>
      </c>
      <c r="N938" s="59">
        <f t="shared" si="200"/>
        <v>0</v>
      </c>
      <c r="O938" s="60">
        <v>0</v>
      </c>
      <c r="P938" s="61">
        <f>O938</f>
        <v>0</v>
      </c>
      <c r="Q938" s="58" t="e">
        <f>TRUNC(#REF!*P938,0)</f>
        <v>#REF!</v>
      </c>
      <c r="R938" s="143"/>
    </row>
    <row r="939" spans="3:18" s="86" customFormat="1" ht="20.100000000000001" hidden="1" customHeight="1">
      <c r="C939" s="19" t="s">
        <v>771</v>
      </c>
      <c r="D939" s="29" t="s">
        <v>772</v>
      </c>
      <c r="E939" s="10" t="s">
        <v>22</v>
      </c>
      <c r="F939" s="60">
        <v>0</v>
      </c>
      <c r="G939" s="58">
        <v>0</v>
      </c>
      <c r="H939" s="58">
        <f t="shared" si="201"/>
        <v>0</v>
      </c>
      <c r="I939" s="58">
        <v>0</v>
      </c>
      <c r="J939" s="58">
        <f t="shared" si="202"/>
        <v>0</v>
      </c>
      <c r="K939" s="58">
        <v>0</v>
      </c>
      <c r="L939" s="58">
        <f t="shared" si="212"/>
        <v>0</v>
      </c>
      <c r="M939" s="58">
        <f t="shared" si="200"/>
        <v>0</v>
      </c>
      <c r="N939" s="59">
        <f t="shared" si="200"/>
        <v>0</v>
      </c>
      <c r="O939" s="60">
        <v>0</v>
      </c>
      <c r="P939" s="61">
        <f>O939</f>
        <v>0</v>
      </c>
      <c r="Q939" s="58" t="e">
        <f>TRUNC(#REF!*P939,0)</f>
        <v>#REF!</v>
      </c>
      <c r="R939" s="143"/>
    </row>
    <row r="940" spans="3:18" s="86" customFormat="1" ht="20.100000000000001" hidden="1" customHeight="1">
      <c r="C940" s="19" t="s">
        <v>773</v>
      </c>
      <c r="D940" s="29" t="s">
        <v>774</v>
      </c>
      <c r="E940" s="10" t="s">
        <v>3207</v>
      </c>
      <c r="F940" s="60">
        <v>1075</v>
      </c>
      <c r="G940" s="58">
        <v>18792</v>
      </c>
      <c r="H940" s="58">
        <f t="shared" si="201"/>
        <v>20201400</v>
      </c>
      <c r="I940" s="58">
        <v>10699</v>
      </c>
      <c r="J940" s="58">
        <f t="shared" si="202"/>
        <v>11501425</v>
      </c>
      <c r="K940" s="58">
        <v>8864</v>
      </c>
      <c r="L940" s="58">
        <f t="shared" si="212"/>
        <v>9528800</v>
      </c>
      <c r="M940" s="58">
        <f t="shared" si="200"/>
        <v>38355</v>
      </c>
      <c r="N940" s="59">
        <f t="shared" si="200"/>
        <v>41231625</v>
      </c>
      <c r="O940" s="60">
        <v>1075</v>
      </c>
      <c r="P940" s="61">
        <f>O940</f>
        <v>1075</v>
      </c>
      <c r="Q940" s="58" t="e">
        <f>TRUNC(#REF!*P940,0)</f>
        <v>#REF!</v>
      </c>
      <c r="R940" s="143"/>
    </row>
    <row r="941" spans="3:18" s="86" customFormat="1" ht="20.100000000000001" hidden="1" customHeight="1">
      <c r="C941" s="19" t="s">
        <v>775</v>
      </c>
      <c r="D941" s="29" t="s">
        <v>0</v>
      </c>
      <c r="E941" s="10" t="s">
        <v>22</v>
      </c>
      <c r="F941" s="60">
        <v>0</v>
      </c>
      <c r="G941" s="58">
        <v>0</v>
      </c>
      <c r="H941" s="58">
        <f t="shared" si="201"/>
        <v>0</v>
      </c>
      <c r="I941" s="58">
        <v>0</v>
      </c>
      <c r="J941" s="58">
        <f t="shared" si="202"/>
        <v>0</v>
      </c>
      <c r="K941" s="58">
        <v>0</v>
      </c>
      <c r="L941" s="58">
        <f t="shared" si="212"/>
        <v>0</v>
      </c>
      <c r="M941" s="58">
        <f t="shared" si="200"/>
        <v>0</v>
      </c>
      <c r="N941" s="59">
        <f t="shared" si="200"/>
        <v>0</v>
      </c>
      <c r="O941" s="60">
        <v>0</v>
      </c>
      <c r="P941" s="61">
        <f>O941</f>
        <v>0</v>
      </c>
      <c r="Q941" s="58" t="e">
        <f>TRUNC(#REF!*P941,0)</f>
        <v>#REF!</v>
      </c>
      <c r="R941" s="143"/>
    </row>
    <row r="942" spans="3:18" s="86" customFormat="1" ht="20.100000000000001" hidden="1" customHeight="1">
      <c r="C942" s="19" t="s">
        <v>776</v>
      </c>
      <c r="D942" s="29" t="s">
        <v>777</v>
      </c>
      <c r="E942" s="10" t="s">
        <v>22</v>
      </c>
      <c r="F942" s="60">
        <v>0</v>
      </c>
      <c r="G942" s="58">
        <v>0</v>
      </c>
      <c r="H942" s="58">
        <f t="shared" si="201"/>
        <v>0</v>
      </c>
      <c r="I942" s="58">
        <v>0</v>
      </c>
      <c r="J942" s="58">
        <f t="shared" si="202"/>
        <v>0</v>
      </c>
      <c r="K942" s="58">
        <v>0</v>
      </c>
      <c r="L942" s="58">
        <f t="shared" si="212"/>
        <v>0</v>
      </c>
      <c r="M942" s="58">
        <f t="shared" si="200"/>
        <v>0</v>
      </c>
      <c r="N942" s="59">
        <f t="shared" si="200"/>
        <v>0</v>
      </c>
      <c r="O942" s="60">
        <v>0</v>
      </c>
      <c r="P942" s="61">
        <f>O942</f>
        <v>0</v>
      </c>
      <c r="Q942" s="58" t="e">
        <f>TRUNC(#REF!*P942,0)</f>
        <v>#REF!</v>
      </c>
      <c r="R942" s="143"/>
    </row>
    <row r="943" spans="3:18" s="86" customFormat="1" ht="20.100000000000001" hidden="1" customHeight="1">
      <c r="C943" s="19" t="s">
        <v>778</v>
      </c>
      <c r="D943" s="29" t="s">
        <v>774</v>
      </c>
      <c r="E943" s="10" t="s">
        <v>3199</v>
      </c>
      <c r="F943" s="60">
        <v>64</v>
      </c>
      <c r="G943" s="58">
        <v>40000</v>
      </c>
      <c r="H943" s="58">
        <f t="shared" si="201"/>
        <v>2560000</v>
      </c>
      <c r="I943" s="58">
        <v>67200</v>
      </c>
      <c r="J943" s="58">
        <f t="shared" si="202"/>
        <v>4300800</v>
      </c>
      <c r="K943" s="58">
        <v>800</v>
      </c>
      <c r="L943" s="58">
        <f t="shared" si="212"/>
        <v>51200</v>
      </c>
      <c r="M943" s="58">
        <f t="shared" si="200"/>
        <v>108000</v>
      </c>
      <c r="N943" s="59">
        <f t="shared" si="200"/>
        <v>6912000</v>
      </c>
      <c r="O943" s="60">
        <v>64</v>
      </c>
      <c r="P943" s="61">
        <f>O943</f>
        <v>64</v>
      </c>
      <c r="Q943" s="58" t="e">
        <f>TRUNC(#REF!*P943,0)</f>
        <v>#REF!</v>
      </c>
      <c r="R943" s="143"/>
    </row>
    <row r="944" spans="3:18" s="86" customFormat="1" ht="20.100000000000001" hidden="1" customHeight="1">
      <c r="C944" s="19" t="s">
        <v>779</v>
      </c>
      <c r="D944" s="29" t="s">
        <v>0</v>
      </c>
      <c r="E944" s="10" t="s">
        <v>22</v>
      </c>
      <c r="F944" s="60">
        <v>0</v>
      </c>
      <c r="G944" s="58">
        <v>0</v>
      </c>
      <c r="H944" s="58">
        <f t="shared" ref="H944:H1009" si="213">TRUNC(F944*G944,0)</f>
        <v>0</v>
      </c>
      <c r="I944" s="58">
        <v>0</v>
      </c>
      <c r="J944" s="58">
        <f t="shared" ref="J944:J1009" si="214">TRUNC(F944*I944,0)</f>
        <v>0</v>
      </c>
      <c r="K944" s="58">
        <v>0</v>
      </c>
      <c r="L944" s="58">
        <f t="shared" si="212"/>
        <v>0</v>
      </c>
      <c r="M944" s="58">
        <f t="shared" si="200"/>
        <v>0</v>
      </c>
      <c r="N944" s="59">
        <f t="shared" si="200"/>
        <v>0</v>
      </c>
      <c r="O944" s="60">
        <v>0</v>
      </c>
      <c r="P944" s="61">
        <f>O944</f>
        <v>0</v>
      </c>
      <c r="Q944" s="58" t="e">
        <f>TRUNC(#REF!*P944,0)</f>
        <v>#REF!</v>
      </c>
      <c r="R944" s="143"/>
    </row>
    <row r="945" spans="3:18" s="86" customFormat="1" ht="20.100000000000001" hidden="1" customHeight="1">
      <c r="C945" s="19" t="s">
        <v>780</v>
      </c>
      <c r="D945" s="29" t="s">
        <v>781</v>
      </c>
      <c r="E945" s="10" t="s">
        <v>3196</v>
      </c>
      <c r="F945" s="60">
        <v>2</v>
      </c>
      <c r="G945" s="58">
        <v>0</v>
      </c>
      <c r="H945" s="58">
        <f t="shared" si="213"/>
        <v>0</v>
      </c>
      <c r="I945" s="58">
        <v>0</v>
      </c>
      <c r="J945" s="58">
        <f t="shared" si="214"/>
        <v>0</v>
      </c>
      <c r="K945" s="58">
        <v>460416</v>
      </c>
      <c r="L945" s="58">
        <f t="shared" si="212"/>
        <v>920832</v>
      </c>
      <c r="M945" s="58">
        <f t="shared" si="200"/>
        <v>460416</v>
      </c>
      <c r="N945" s="59">
        <f t="shared" si="200"/>
        <v>920832</v>
      </c>
      <c r="O945" s="60">
        <v>2</v>
      </c>
      <c r="P945" s="61">
        <f>O945</f>
        <v>2</v>
      </c>
      <c r="Q945" s="58" t="e">
        <f>TRUNC(#REF!*P945,0)</f>
        <v>#REF!</v>
      </c>
      <c r="R945" s="143"/>
    </row>
    <row r="946" spans="3:18" s="86" customFormat="1" ht="20.100000000000001" hidden="1" customHeight="1">
      <c r="C946" s="19" t="s">
        <v>782</v>
      </c>
      <c r="D946" s="29" t="s">
        <v>783</v>
      </c>
      <c r="E946" s="10" t="s">
        <v>3196</v>
      </c>
      <c r="F946" s="60">
        <v>2</v>
      </c>
      <c r="G946" s="58">
        <v>167073</v>
      </c>
      <c r="H946" s="58">
        <f t="shared" si="213"/>
        <v>334146</v>
      </c>
      <c r="I946" s="58">
        <v>264409</v>
      </c>
      <c r="J946" s="58">
        <f t="shared" si="214"/>
        <v>528818</v>
      </c>
      <c r="K946" s="58">
        <v>419380</v>
      </c>
      <c r="L946" s="58">
        <f t="shared" si="212"/>
        <v>838760</v>
      </c>
      <c r="M946" s="58">
        <f t="shared" si="200"/>
        <v>850862</v>
      </c>
      <c r="N946" s="59">
        <f t="shared" si="200"/>
        <v>1701724</v>
      </c>
      <c r="O946" s="60">
        <v>2</v>
      </c>
      <c r="P946" s="61">
        <f>O946</f>
        <v>2</v>
      </c>
      <c r="Q946" s="58" t="e">
        <f>TRUNC(#REF!*P946,0)</f>
        <v>#REF!</v>
      </c>
      <c r="R946" s="143"/>
    </row>
    <row r="947" spans="3:18" s="86" customFormat="1" ht="20.100000000000001" hidden="1" customHeight="1">
      <c r="C947" s="19" t="s">
        <v>784</v>
      </c>
      <c r="D947" s="29" t="s">
        <v>785</v>
      </c>
      <c r="E947" s="10" t="s">
        <v>3196</v>
      </c>
      <c r="F947" s="60">
        <v>2</v>
      </c>
      <c r="G947" s="58">
        <v>167073</v>
      </c>
      <c r="H947" s="58">
        <f t="shared" si="213"/>
        <v>334146</v>
      </c>
      <c r="I947" s="58">
        <v>264409</v>
      </c>
      <c r="J947" s="58">
        <f t="shared" si="214"/>
        <v>528818</v>
      </c>
      <c r="K947" s="58">
        <v>419380</v>
      </c>
      <c r="L947" s="58">
        <f t="shared" si="212"/>
        <v>838760</v>
      </c>
      <c r="M947" s="58">
        <f t="shared" si="200"/>
        <v>850862</v>
      </c>
      <c r="N947" s="59">
        <f t="shared" si="200"/>
        <v>1701724</v>
      </c>
      <c r="O947" s="60">
        <v>2</v>
      </c>
      <c r="P947" s="61">
        <f>O947</f>
        <v>2</v>
      </c>
      <c r="Q947" s="58" t="e">
        <f>TRUNC(#REF!*P947,0)</f>
        <v>#REF!</v>
      </c>
      <c r="R947" s="143"/>
    </row>
    <row r="948" spans="3:18" s="86" customFormat="1" ht="20.100000000000001" hidden="1" customHeight="1">
      <c r="C948" s="19" t="s">
        <v>784</v>
      </c>
      <c r="D948" s="29" t="s">
        <v>786</v>
      </c>
      <c r="E948" s="10" t="s">
        <v>3196</v>
      </c>
      <c r="F948" s="60">
        <v>1</v>
      </c>
      <c r="G948" s="58">
        <v>0</v>
      </c>
      <c r="H948" s="58">
        <f t="shared" si="213"/>
        <v>0</v>
      </c>
      <c r="I948" s="58">
        <v>0</v>
      </c>
      <c r="J948" s="58">
        <f t="shared" si="214"/>
        <v>0</v>
      </c>
      <c r="K948" s="58">
        <v>3200000</v>
      </c>
      <c r="L948" s="58">
        <f t="shared" si="212"/>
        <v>3200000</v>
      </c>
      <c r="M948" s="58">
        <f t="shared" si="200"/>
        <v>3200000</v>
      </c>
      <c r="N948" s="59">
        <f t="shared" si="200"/>
        <v>3200000</v>
      </c>
      <c r="O948" s="60">
        <v>1</v>
      </c>
      <c r="P948" s="61">
        <f>O948</f>
        <v>1</v>
      </c>
      <c r="Q948" s="58" t="e">
        <f>TRUNC(#REF!*P948,0)</f>
        <v>#REF!</v>
      </c>
      <c r="R948" s="143"/>
    </row>
    <row r="949" spans="3:18" s="86" customFormat="1" ht="20.100000000000001" hidden="1" customHeight="1">
      <c r="C949" s="19" t="s">
        <v>787</v>
      </c>
      <c r="D949" s="29" t="s">
        <v>788</v>
      </c>
      <c r="E949" s="10" t="s">
        <v>3196</v>
      </c>
      <c r="F949" s="60">
        <v>1</v>
      </c>
      <c r="G949" s="58">
        <v>0</v>
      </c>
      <c r="H949" s="58">
        <f t="shared" si="213"/>
        <v>0</v>
      </c>
      <c r="I949" s="58">
        <v>0</v>
      </c>
      <c r="J949" s="58">
        <f t="shared" si="214"/>
        <v>0</v>
      </c>
      <c r="K949" s="58">
        <v>2302080</v>
      </c>
      <c r="L949" s="58">
        <f t="shared" si="212"/>
        <v>2302080</v>
      </c>
      <c r="M949" s="58">
        <f t="shared" si="200"/>
        <v>2302080</v>
      </c>
      <c r="N949" s="59">
        <f t="shared" si="200"/>
        <v>2302080</v>
      </c>
      <c r="O949" s="60">
        <v>1</v>
      </c>
      <c r="P949" s="61">
        <f>O949</f>
        <v>1</v>
      </c>
      <c r="Q949" s="58" t="e">
        <f>TRUNC(#REF!*P949,0)</f>
        <v>#REF!</v>
      </c>
      <c r="R949" s="143"/>
    </row>
    <row r="950" spans="3:18" s="86" customFormat="1" ht="20.100000000000001" hidden="1" customHeight="1">
      <c r="C950" s="19" t="s">
        <v>1146</v>
      </c>
      <c r="D950" s="29" t="s">
        <v>1147</v>
      </c>
      <c r="E950" s="10" t="s">
        <v>3207</v>
      </c>
      <c r="F950" s="60">
        <v>45</v>
      </c>
      <c r="G950" s="58">
        <v>0</v>
      </c>
      <c r="H950" s="58">
        <f t="shared" si="213"/>
        <v>0</v>
      </c>
      <c r="I950" s="58">
        <v>0</v>
      </c>
      <c r="J950" s="58">
        <f t="shared" si="214"/>
        <v>0</v>
      </c>
      <c r="K950" s="58">
        <v>22304</v>
      </c>
      <c r="L950" s="58">
        <f t="shared" si="212"/>
        <v>1003680</v>
      </c>
      <c r="M950" s="58">
        <f t="shared" si="200"/>
        <v>22304</v>
      </c>
      <c r="N950" s="59">
        <f t="shared" si="200"/>
        <v>1003680</v>
      </c>
      <c r="O950" s="60">
        <v>45</v>
      </c>
      <c r="P950" s="61">
        <f>O950</f>
        <v>45</v>
      </c>
      <c r="Q950" s="58" t="e">
        <f>TRUNC(#REF!*P950,0)</f>
        <v>#REF!</v>
      </c>
      <c r="R950" s="143"/>
    </row>
    <row r="951" spans="3:18" s="86" customFormat="1" ht="20.100000000000001" hidden="1" customHeight="1">
      <c r="C951" s="19" t="s">
        <v>789</v>
      </c>
      <c r="D951" s="29" t="s">
        <v>0</v>
      </c>
      <c r="E951" s="10" t="s">
        <v>22</v>
      </c>
      <c r="F951" s="60">
        <v>0</v>
      </c>
      <c r="G951" s="58">
        <v>0</v>
      </c>
      <c r="H951" s="58">
        <f t="shared" si="213"/>
        <v>0</v>
      </c>
      <c r="I951" s="58">
        <v>0</v>
      </c>
      <c r="J951" s="58">
        <f t="shared" si="214"/>
        <v>0</v>
      </c>
      <c r="K951" s="58">
        <v>0</v>
      </c>
      <c r="L951" s="58">
        <f t="shared" si="212"/>
        <v>0</v>
      </c>
      <c r="M951" s="58">
        <f t="shared" si="200"/>
        <v>0</v>
      </c>
      <c r="N951" s="59">
        <f t="shared" si="200"/>
        <v>0</v>
      </c>
      <c r="O951" s="60">
        <v>0</v>
      </c>
      <c r="P951" s="61">
        <f>O951</f>
        <v>0</v>
      </c>
      <c r="Q951" s="58" t="e">
        <f>TRUNC(#REF!*P951,0)</f>
        <v>#REF!</v>
      </c>
      <c r="R951" s="143"/>
    </row>
    <row r="952" spans="3:18" s="86" customFormat="1" ht="20.100000000000001" hidden="1" customHeight="1">
      <c r="C952" s="19" t="s">
        <v>790</v>
      </c>
      <c r="D952" s="29" t="s">
        <v>111</v>
      </c>
      <c r="E952" s="10" t="s">
        <v>22</v>
      </c>
      <c r="F952" s="60">
        <v>0</v>
      </c>
      <c r="G952" s="58">
        <v>0</v>
      </c>
      <c r="H952" s="58">
        <f t="shared" si="213"/>
        <v>0</v>
      </c>
      <c r="I952" s="58">
        <v>0</v>
      </c>
      <c r="J952" s="58">
        <f t="shared" si="214"/>
        <v>0</v>
      </c>
      <c r="K952" s="58">
        <v>0</v>
      </c>
      <c r="L952" s="58">
        <f t="shared" si="212"/>
        <v>0</v>
      </c>
      <c r="M952" s="58">
        <f t="shared" si="200"/>
        <v>0</v>
      </c>
      <c r="N952" s="59">
        <f t="shared" si="200"/>
        <v>0</v>
      </c>
      <c r="O952" s="60">
        <v>0</v>
      </c>
      <c r="P952" s="61">
        <f>O952</f>
        <v>0</v>
      </c>
      <c r="Q952" s="58" t="e">
        <f>TRUNC(#REF!*P952,0)</f>
        <v>#REF!</v>
      </c>
      <c r="R952" s="143"/>
    </row>
    <row r="953" spans="3:18" s="86" customFormat="1" ht="20.100000000000001" hidden="1" customHeight="1">
      <c r="C953" s="19" t="s">
        <v>793</v>
      </c>
      <c r="D953" s="29" t="s">
        <v>794</v>
      </c>
      <c r="E953" s="10" t="s">
        <v>3189</v>
      </c>
      <c r="F953" s="60">
        <v>627</v>
      </c>
      <c r="G953" s="58">
        <v>6252</v>
      </c>
      <c r="H953" s="58">
        <f t="shared" si="213"/>
        <v>3920004</v>
      </c>
      <c r="I953" s="58">
        <v>11220</v>
      </c>
      <c r="J953" s="58">
        <f t="shared" si="214"/>
        <v>7034940</v>
      </c>
      <c r="K953" s="58">
        <v>0</v>
      </c>
      <c r="L953" s="58">
        <f t="shared" si="212"/>
        <v>0</v>
      </c>
      <c r="M953" s="58">
        <f t="shared" ref="M953:N1082" si="215">G953+I953+K953</f>
        <v>17472</v>
      </c>
      <c r="N953" s="59">
        <f t="shared" si="215"/>
        <v>10954944</v>
      </c>
      <c r="O953" s="60">
        <v>161</v>
      </c>
      <c r="P953" s="61">
        <f>O953</f>
        <v>161</v>
      </c>
      <c r="Q953" s="58" t="e">
        <f>TRUNC(#REF!*P953,0)</f>
        <v>#REF!</v>
      </c>
      <c r="R953" s="143"/>
    </row>
    <row r="954" spans="3:18" s="86" customFormat="1" ht="20.100000000000001" hidden="1" customHeight="1">
      <c r="C954" s="19" t="s">
        <v>800</v>
      </c>
      <c r="D954" s="29" t="s">
        <v>0</v>
      </c>
      <c r="E954" s="10" t="s">
        <v>22</v>
      </c>
      <c r="F954" s="60">
        <v>0</v>
      </c>
      <c r="G954" s="58">
        <v>0</v>
      </c>
      <c r="H954" s="58">
        <f t="shared" si="213"/>
        <v>0</v>
      </c>
      <c r="I954" s="58">
        <v>0</v>
      </c>
      <c r="J954" s="58">
        <f t="shared" si="214"/>
        <v>0</v>
      </c>
      <c r="K954" s="58">
        <v>0</v>
      </c>
      <c r="L954" s="58">
        <f t="shared" si="212"/>
        <v>0</v>
      </c>
      <c r="M954" s="58">
        <f t="shared" si="215"/>
        <v>0</v>
      </c>
      <c r="N954" s="59">
        <f t="shared" si="215"/>
        <v>0</v>
      </c>
      <c r="O954" s="60">
        <v>0</v>
      </c>
      <c r="P954" s="61">
        <f>O954</f>
        <v>0</v>
      </c>
      <c r="Q954" s="58" t="e">
        <f>TRUNC(#REF!*P954,0)</f>
        <v>#REF!</v>
      </c>
      <c r="R954" s="143"/>
    </row>
    <row r="955" spans="3:18" s="86" customFormat="1" ht="20.100000000000001" hidden="1" customHeight="1">
      <c r="C955" s="19" t="s">
        <v>801</v>
      </c>
      <c r="D955" s="29" t="s">
        <v>797</v>
      </c>
      <c r="E955" s="10" t="s">
        <v>3189</v>
      </c>
      <c r="F955" s="60">
        <v>1410</v>
      </c>
      <c r="G955" s="58">
        <v>2148</v>
      </c>
      <c r="H955" s="58">
        <f t="shared" si="213"/>
        <v>3028680</v>
      </c>
      <c r="I955" s="58">
        <v>9160</v>
      </c>
      <c r="J955" s="58">
        <f t="shared" si="214"/>
        <v>12915600</v>
      </c>
      <c r="K955" s="58">
        <v>0</v>
      </c>
      <c r="L955" s="58">
        <f t="shared" si="212"/>
        <v>0</v>
      </c>
      <c r="M955" s="58">
        <f t="shared" si="215"/>
        <v>11308</v>
      </c>
      <c r="N955" s="59">
        <f t="shared" si="215"/>
        <v>15944280</v>
      </c>
      <c r="O955" s="60">
        <v>1410</v>
      </c>
      <c r="P955" s="61">
        <f>O955</f>
        <v>1410</v>
      </c>
      <c r="Q955" s="58" t="e">
        <f>TRUNC(#REF!*P955,0)</f>
        <v>#REF!</v>
      </c>
      <c r="R955" s="143"/>
    </row>
    <row r="956" spans="3:18" s="86" customFormat="1" ht="20.100000000000001" hidden="1" customHeight="1">
      <c r="C956" s="19" t="s">
        <v>3136</v>
      </c>
      <c r="D956" s="29" t="s">
        <v>0</v>
      </c>
      <c r="E956" s="10" t="s">
        <v>22</v>
      </c>
      <c r="F956" s="60">
        <v>0</v>
      </c>
      <c r="G956" s="58">
        <v>0</v>
      </c>
      <c r="H956" s="58">
        <f t="shared" si="213"/>
        <v>0</v>
      </c>
      <c r="I956" s="58">
        <v>0</v>
      </c>
      <c r="J956" s="58">
        <f t="shared" si="214"/>
        <v>0</v>
      </c>
      <c r="K956" s="58">
        <v>0</v>
      </c>
      <c r="L956" s="58">
        <f t="shared" si="212"/>
        <v>0</v>
      </c>
      <c r="M956" s="58">
        <f t="shared" ref="M956:M957" si="216">G956+I956+K956</f>
        <v>0</v>
      </c>
      <c r="N956" s="59">
        <f t="shared" ref="N956:N957" si="217">H956+J956+L956</f>
        <v>0</v>
      </c>
      <c r="O956" s="60">
        <v>0</v>
      </c>
      <c r="P956" s="61">
        <f>O956</f>
        <v>0</v>
      </c>
      <c r="Q956" s="58" t="e">
        <f>TRUNC(#REF!*P956,0)</f>
        <v>#REF!</v>
      </c>
      <c r="R956" s="143"/>
    </row>
    <row r="957" spans="3:18" s="86" customFormat="1" ht="20.100000000000001" hidden="1" customHeight="1">
      <c r="C957" s="19" t="s">
        <v>3137</v>
      </c>
      <c r="D957" s="29" t="s">
        <v>3138</v>
      </c>
      <c r="E957" s="10" t="s">
        <v>3083</v>
      </c>
      <c r="F957" s="60"/>
      <c r="G957" s="58">
        <v>83014</v>
      </c>
      <c r="H957" s="58">
        <f t="shared" si="213"/>
        <v>0</v>
      </c>
      <c r="I957" s="58">
        <v>13509</v>
      </c>
      <c r="J957" s="58">
        <f t="shared" si="214"/>
        <v>0</v>
      </c>
      <c r="K957" s="58">
        <v>5076</v>
      </c>
      <c r="L957" s="58">
        <f t="shared" si="212"/>
        <v>0</v>
      </c>
      <c r="M957" s="58">
        <f t="shared" si="216"/>
        <v>101599</v>
      </c>
      <c r="N957" s="59">
        <f t="shared" si="217"/>
        <v>0</v>
      </c>
      <c r="O957" s="60">
        <v>466</v>
      </c>
      <c r="P957" s="61">
        <f>O957</f>
        <v>466</v>
      </c>
      <c r="Q957" s="58" t="e">
        <f>TRUNC(#REF!*P957,0)</f>
        <v>#REF!</v>
      </c>
      <c r="R957" s="143"/>
    </row>
    <row r="958" spans="3:18" s="86" customFormat="1" ht="20.100000000000001" hidden="1" customHeight="1">
      <c r="C958" s="19" t="s">
        <v>802</v>
      </c>
      <c r="D958" s="29" t="s">
        <v>0</v>
      </c>
      <c r="E958" s="10" t="s">
        <v>22</v>
      </c>
      <c r="F958" s="60">
        <v>0</v>
      </c>
      <c r="G958" s="58">
        <v>0</v>
      </c>
      <c r="H958" s="58">
        <f t="shared" si="213"/>
        <v>0</v>
      </c>
      <c r="I958" s="58">
        <v>0</v>
      </c>
      <c r="J958" s="58">
        <f t="shared" si="214"/>
        <v>0</v>
      </c>
      <c r="K958" s="58">
        <v>0</v>
      </c>
      <c r="L958" s="58">
        <f t="shared" si="212"/>
        <v>0</v>
      </c>
      <c r="M958" s="58">
        <f t="shared" si="215"/>
        <v>0</v>
      </c>
      <c r="N958" s="59">
        <f t="shared" si="215"/>
        <v>0</v>
      </c>
      <c r="O958" s="60">
        <v>0</v>
      </c>
      <c r="P958" s="61">
        <f>O958</f>
        <v>0</v>
      </c>
      <c r="Q958" s="58" t="e">
        <f>TRUNC(#REF!*P958,0)</f>
        <v>#REF!</v>
      </c>
      <c r="R958" s="143"/>
    </row>
    <row r="959" spans="3:18" s="86" customFormat="1" ht="20.100000000000001" hidden="1" customHeight="1">
      <c r="C959" s="19" t="s">
        <v>803</v>
      </c>
      <c r="D959" s="29" t="s">
        <v>531</v>
      </c>
      <c r="E959" s="10" t="s">
        <v>3189</v>
      </c>
      <c r="F959" s="60">
        <v>867</v>
      </c>
      <c r="G959" s="58">
        <v>1021</v>
      </c>
      <c r="H959" s="58">
        <f t="shared" si="213"/>
        <v>885207</v>
      </c>
      <c r="I959" s="58">
        <v>6837</v>
      </c>
      <c r="J959" s="58">
        <f t="shared" si="214"/>
        <v>5927679</v>
      </c>
      <c r="K959" s="58">
        <v>0</v>
      </c>
      <c r="L959" s="58">
        <f t="shared" si="212"/>
        <v>0</v>
      </c>
      <c r="M959" s="58">
        <f t="shared" si="215"/>
        <v>7858</v>
      </c>
      <c r="N959" s="59">
        <f t="shared" si="215"/>
        <v>6812886</v>
      </c>
      <c r="O959" s="60">
        <v>867</v>
      </c>
      <c r="P959" s="61">
        <f>O959</f>
        <v>867</v>
      </c>
      <c r="Q959" s="58" t="e">
        <f>TRUNC(#REF!*P959,0)</f>
        <v>#REF!</v>
      </c>
      <c r="R959" s="143"/>
    </row>
    <row r="960" spans="3:18" s="86" customFormat="1" ht="20.100000000000001" hidden="1" customHeight="1">
      <c r="C960" s="19" t="s">
        <v>804</v>
      </c>
      <c r="D960" s="29" t="s">
        <v>531</v>
      </c>
      <c r="E960" s="10" t="s">
        <v>3207</v>
      </c>
      <c r="F960" s="60">
        <v>434</v>
      </c>
      <c r="G960" s="58">
        <v>3649</v>
      </c>
      <c r="H960" s="58">
        <f t="shared" si="213"/>
        <v>1583666</v>
      </c>
      <c r="I960" s="58">
        <v>20680</v>
      </c>
      <c r="J960" s="58">
        <f t="shared" si="214"/>
        <v>8975120</v>
      </c>
      <c r="K960" s="58">
        <v>0</v>
      </c>
      <c r="L960" s="58">
        <f t="shared" si="212"/>
        <v>0</v>
      </c>
      <c r="M960" s="58">
        <f t="shared" si="215"/>
        <v>24329</v>
      </c>
      <c r="N960" s="59">
        <f t="shared" si="215"/>
        <v>10558786</v>
      </c>
      <c r="O960" s="60">
        <v>434</v>
      </c>
      <c r="P960" s="61">
        <f>O960</f>
        <v>434</v>
      </c>
      <c r="Q960" s="58" t="e">
        <f>TRUNC(#REF!*P960,0)</f>
        <v>#REF!</v>
      </c>
      <c r="R960" s="143"/>
    </row>
    <row r="961" spans="3:18" s="86" customFormat="1" ht="20.100000000000001" hidden="1" customHeight="1">
      <c r="C961" s="19" t="s">
        <v>805</v>
      </c>
      <c r="D961" s="29" t="s">
        <v>806</v>
      </c>
      <c r="E961" s="10" t="s">
        <v>22</v>
      </c>
      <c r="F961" s="60">
        <v>0</v>
      </c>
      <c r="G961" s="58">
        <v>0</v>
      </c>
      <c r="H961" s="58">
        <f t="shared" si="213"/>
        <v>0</v>
      </c>
      <c r="I961" s="58">
        <v>0</v>
      </c>
      <c r="J961" s="58">
        <f t="shared" si="214"/>
        <v>0</v>
      </c>
      <c r="K961" s="58">
        <v>0</v>
      </c>
      <c r="L961" s="58">
        <f t="shared" si="212"/>
        <v>0</v>
      </c>
      <c r="M961" s="58">
        <f t="shared" si="215"/>
        <v>0</v>
      </c>
      <c r="N961" s="59">
        <f t="shared" si="215"/>
        <v>0</v>
      </c>
      <c r="O961" s="60">
        <v>0</v>
      </c>
      <c r="P961" s="61">
        <f>O961</f>
        <v>0</v>
      </c>
      <c r="Q961" s="58" t="e">
        <f>TRUNC(#REF!*P961,0)</f>
        <v>#REF!</v>
      </c>
      <c r="R961" s="143"/>
    </row>
    <row r="962" spans="3:18" s="86" customFormat="1" ht="20.100000000000001" hidden="1" customHeight="1">
      <c r="C962" s="19" t="s">
        <v>807</v>
      </c>
      <c r="D962" s="29" t="s">
        <v>808</v>
      </c>
      <c r="E962" s="10" t="s">
        <v>3199</v>
      </c>
      <c r="F962" s="60">
        <v>14</v>
      </c>
      <c r="G962" s="58">
        <v>0</v>
      </c>
      <c r="H962" s="58">
        <f t="shared" si="213"/>
        <v>0</v>
      </c>
      <c r="I962" s="58">
        <v>0</v>
      </c>
      <c r="J962" s="58">
        <f t="shared" si="214"/>
        <v>0</v>
      </c>
      <c r="K962" s="58">
        <v>120000</v>
      </c>
      <c r="L962" s="58">
        <f t="shared" si="212"/>
        <v>1680000</v>
      </c>
      <c r="M962" s="58">
        <f t="shared" si="215"/>
        <v>120000</v>
      </c>
      <c r="N962" s="59">
        <f t="shared" si="215"/>
        <v>1680000</v>
      </c>
      <c r="O962" s="60">
        <v>14</v>
      </c>
      <c r="P962" s="61">
        <f>O962</f>
        <v>14</v>
      </c>
      <c r="Q962" s="58" t="e">
        <f>TRUNC(#REF!*P962,0)</f>
        <v>#REF!</v>
      </c>
      <c r="R962" s="143"/>
    </row>
    <row r="963" spans="3:18" s="86" customFormat="1" ht="20.100000000000001" hidden="1" customHeight="1">
      <c r="C963" s="19" t="s">
        <v>809</v>
      </c>
      <c r="D963" s="29" t="s">
        <v>810</v>
      </c>
      <c r="E963" s="10" t="s">
        <v>3199</v>
      </c>
      <c r="F963" s="60">
        <v>7</v>
      </c>
      <c r="G963" s="58">
        <v>0</v>
      </c>
      <c r="H963" s="58">
        <f t="shared" si="213"/>
        <v>0</v>
      </c>
      <c r="I963" s="58">
        <v>0</v>
      </c>
      <c r="J963" s="58">
        <f t="shared" si="214"/>
        <v>0</v>
      </c>
      <c r="K963" s="58">
        <v>144000</v>
      </c>
      <c r="L963" s="58">
        <f t="shared" si="212"/>
        <v>1008000</v>
      </c>
      <c r="M963" s="58">
        <f t="shared" si="215"/>
        <v>144000</v>
      </c>
      <c r="N963" s="59">
        <f t="shared" si="215"/>
        <v>1008000</v>
      </c>
      <c r="O963" s="60">
        <v>7</v>
      </c>
      <c r="P963" s="61">
        <f>O963</f>
        <v>7</v>
      </c>
      <c r="Q963" s="58" t="e">
        <f>TRUNC(#REF!*P963,0)</f>
        <v>#REF!</v>
      </c>
      <c r="R963" s="143"/>
    </row>
    <row r="964" spans="3:18" s="86" customFormat="1" ht="20.100000000000001" hidden="1" customHeight="1">
      <c r="C964" s="19" t="s">
        <v>814</v>
      </c>
      <c r="D964" s="29" t="s">
        <v>0</v>
      </c>
      <c r="E964" s="10" t="s">
        <v>22</v>
      </c>
      <c r="F964" s="60">
        <v>0</v>
      </c>
      <c r="G964" s="58">
        <v>0</v>
      </c>
      <c r="H964" s="58">
        <f t="shared" si="213"/>
        <v>0</v>
      </c>
      <c r="I964" s="58">
        <v>0</v>
      </c>
      <c r="J964" s="58">
        <f t="shared" si="214"/>
        <v>0</v>
      </c>
      <c r="K964" s="58">
        <v>0</v>
      </c>
      <c r="L964" s="58">
        <f t="shared" si="212"/>
        <v>0</v>
      </c>
      <c r="M964" s="58">
        <f t="shared" si="215"/>
        <v>0</v>
      </c>
      <c r="N964" s="59">
        <f t="shared" si="215"/>
        <v>0</v>
      </c>
      <c r="O964" s="60">
        <v>0</v>
      </c>
      <c r="P964" s="61">
        <f>O964</f>
        <v>0</v>
      </c>
      <c r="Q964" s="58" t="e">
        <f>TRUNC(#REF!*P964,0)</f>
        <v>#REF!</v>
      </c>
      <c r="R964" s="143"/>
    </row>
    <row r="965" spans="3:18" s="86" customFormat="1" ht="20.100000000000001" hidden="1" customHeight="1">
      <c r="C965" s="19" t="s">
        <v>815</v>
      </c>
      <c r="D965" s="29" t="s">
        <v>816</v>
      </c>
      <c r="E965" s="10" t="s">
        <v>3215</v>
      </c>
      <c r="F965" s="60">
        <v>35</v>
      </c>
      <c r="G965" s="58">
        <v>652</v>
      </c>
      <c r="H965" s="58">
        <f t="shared" si="213"/>
        <v>22820</v>
      </c>
      <c r="I965" s="58">
        <v>15660</v>
      </c>
      <c r="J965" s="58">
        <f t="shared" si="214"/>
        <v>548100</v>
      </c>
      <c r="K965" s="58">
        <v>0</v>
      </c>
      <c r="L965" s="58">
        <f t="shared" si="212"/>
        <v>0</v>
      </c>
      <c r="M965" s="58">
        <f t="shared" si="215"/>
        <v>16312</v>
      </c>
      <c r="N965" s="59">
        <f t="shared" si="215"/>
        <v>570920</v>
      </c>
      <c r="O965" s="60">
        <v>35</v>
      </c>
      <c r="P965" s="61">
        <f>O965</f>
        <v>35</v>
      </c>
      <c r="Q965" s="58" t="e">
        <f>TRUNC(#REF!*P965,0)</f>
        <v>#REF!</v>
      </c>
      <c r="R965" s="143"/>
    </row>
    <row r="966" spans="3:18" s="86" customFormat="1" ht="20.100000000000001" hidden="1" customHeight="1">
      <c r="C966" s="19" t="s">
        <v>817</v>
      </c>
      <c r="D966" s="29" t="s">
        <v>818</v>
      </c>
      <c r="E966" s="10" t="s">
        <v>3215</v>
      </c>
      <c r="F966" s="60">
        <v>41</v>
      </c>
      <c r="G966" s="58">
        <v>804</v>
      </c>
      <c r="H966" s="58">
        <f t="shared" si="213"/>
        <v>32964</v>
      </c>
      <c r="I966" s="58">
        <v>26021</v>
      </c>
      <c r="J966" s="58">
        <f t="shared" si="214"/>
        <v>1066861</v>
      </c>
      <c r="K966" s="58">
        <v>0</v>
      </c>
      <c r="L966" s="58">
        <f t="shared" si="212"/>
        <v>0</v>
      </c>
      <c r="M966" s="58">
        <f t="shared" si="215"/>
        <v>26825</v>
      </c>
      <c r="N966" s="59">
        <f t="shared" si="215"/>
        <v>1099825</v>
      </c>
      <c r="O966" s="60">
        <v>2</v>
      </c>
      <c r="P966" s="61">
        <f>O966</f>
        <v>2</v>
      </c>
      <c r="Q966" s="58" t="e">
        <f>TRUNC(#REF!*P966,0)</f>
        <v>#REF!</v>
      </c>
      <c r="R966" s="143"/>
    </row>
    <row r="967" spans="3:18" s="86" customFormat="1" ht="20.100000000000001" hidden="1" customHeight="1">
      <c r="C967" s="19" t="s">
        <v>819</v>
      </c>
      <c r="D967" s="29" t="s">
        <v>820</v>
      </c>
      <c r="E967" s="10" t="s">
        <v>3207</v>
      </c>
      <c r="F967" s="60">
        <v>60</v>
      </c>
      <c r="G967" s="58">
        <v>2622</v>
      </c>
      <c r="H967" s="58">
        <f t="shared" si="213"/>
        <v>157320</v>
      </c>
      <c r="I967" s="58">
        <v>21504</v>
      </c>
      <c r="J967" s="58">
        <f t="shared" si="214"/>
        <v>1290240</v>
      </c>
      <c r="K967" s="58">
        <v>2</v>
      </c>
      <c r="L967" s="58">
        <f t="shared" si="212"/>
        <v>120</v>
      </c>
      <c r="M967" s="58">
        <f t="shared" si="215"/>
        <v>24128</v>
      </c>
      <c r="N967" s="59">
        <f t="shared" si="215"/>
        <v>1447680</v>
      </c>
      <c r="O967" s="60">
        <v>60</v>
      </c>
      <c r="P967" s="61">
        <f>O967</f>
        <v>60</v>
      </c>
      <c r="Q967" s="58" t="e">
        <f>TRUNC(#REF!*P967,0)</f>
        <v>#REF!</v>
      </c>
      <c r="R967" s="143"/>
    </row>
    <row r="968" spans="3:18" s="86" customFormat="1" ht="20.100000000000001" hidden="1" customHeight="1">
      <c r="C968" s="19" t="s">
        <v>964</v>
      </c>
      <c r="D968" s="29" t="s">
        <v>0</v>
      </c>
      <c r="E968" s="10" t="s">
        <v>22</v>
      </c>
      <c r="F968" s="60">
        <v>0</v>
      </c>
      <c r="G968" s="58">
        <v>0</v>
      </c>
      <c r="H968" s="58">
        <f t="shared" si="213"/>
        <v>0</v>
      </c>
      <c r="I968" s="58">
        <v>0</v>
      </c>
      <c r="J968" s="58">
        <f t="shared" si="214"/>
        <v>0</v>
      </c>
      <c r="K968" s="58">
        <v>0</v>
      </c>
      <c r="L968" s="58">
        <f t="shared" si="212"/>
        <v>0</v>
      </c>
      <c r="M968" s="58">
        <f t="shared" si="215"/>
        <v>0</v>
      </c>
      <c r="N968" s="59">
        <f t="shared" si="215"/>
        <v>0</v>
      </c>
      <c r="O968" s="60">
        <v>0</v>
      </c>
      <c r="P968" s="61">
        <f>O968</f>
        <v>0</v>
      </c>
      <c r="Q968" s="58" t="e">
        <f>TRUNC(#REF!*P968,0)</f>
        <v>#REF!</v>
      </c>
      <c r="R968" s="143"/>
    </row>
    <row r="969" spans="3:18" s="86" customFormat="1" ht="20.100000000000001" hidden="1" customHeight="1">
      <c r="C969" s="19" t="s">
        <v>965</v>
      </c>
      <c r="D969" s="29" t="s">
        <v>966</v>
      </c>
      <c r="E969" s="10" t="s">
        <v>3199</v>
      </c>
      <c r="F969" s="60">
        <v>168</v>
      </c>
      <c r="G969" s="58">
        <v>6257</v>
      </c>
      <c r="H969" s="58">
        <f t="shared" si="213"/>
        <v>1051176</v>
      </c>
      <c r="I969" s="58">
        <v>127090</v>
      </c>
      <c r="J969" s="58">
        <f t="shared" si="214"/>
        <v>21351120</v>
      </c>
      <c r="K969" s="58">
        <v>4234</v>
      </c>
      <c r="L969" s="58">
        <f t="shared" si="212"/>
        <v>711312</v>
      </c>
      <c r="M969" s="58">
        <f t="shared" si="215"/>
        <v>137581</v>
      </c>
      <c r="N969" s="59">
        <f t="shared" si="215"/>
        <v>23113608</v>
      </c>
      <c r="O969" s="60">
        <v>14</v>
      </c>
      <c r="P969" s="61">
        <f>O969</f>
        <v>14</v>
      </c>
      <c r="Q969" s="58" t="e">
        <f>TRUNC(#REF!*P969,0)</f>
        <v>#REF!</v>
      </c>
      <c r="R969" s="143"/>
    </row>
    <row r="970" spans="3:18" s="86" customFormat="1" ht="20.100000000000001" hidden="1" customHeight="1">
      <c r="C970" s="19" t="s">
        <v>821</v>
      </c>
      <c r="D970" s="29" t="s">
        <v>547</v>
      </c>
      <c r="E970" s="10" t="s">
        <v>3189</v>
      </c>
      <c r="F970" s="60">
        <v>3</v>
      </c>
      <c r="G970" s="58">
        <v>616</v>
      </c>
      <c r="H970" s="58">
        <f t="shared" si="213"/>
        <v>1848</v>
      </c>
      <c r="I970" s="58">
        <v>2185</v>
      </c>
      <c r="J970" s="58">
        <f t="shared" si="214"/>
        <v>6555</v>
      </c>
      <c r="K970" s="58">
        <v>0</v>
      </c>
      <c r="L970" s="58">
        <f t="shared" si="212"/>
        <v>0</v>
      </c>
      <c r="M970" s="58">
        <f t="shared" si="215"/>
        <v>2801</v>
      </c>
      <c r="N970" s="59">
        <f t="shared" si="215"/>
        <v>8403</v>
      </c>
      <c r="O970" s="60">
        <v>3</v>
      </c>
      <c r="P970" s="61">
        <f>O970</f>
        <v>3</v>
      </c>
      <c r="Q970" s="58" t="e">
        <f>TRUNC(#REF!*P970,0)</f>
        <v>#REF!</v>
      </c>
      <c r="R970" s="143"/>
    </row>
    <row r="971" spans="3:18" s="86" customFormat="1" ht="20.100000000000001" hidden="1" customHeight="1">
      <c r="C971" s="19" t="s">
        <v>822</v>
      </c>
      <c r="D971" s="29" t="s">
        <v>0</v>
      </c>
      <c r="E971" s="10" t="s">
        <v>22</v>
      </c>
      <c r="F971" s="60">
        <v>0</v>
      </c>
      <c r="G971" s="58">
        <v>0</v>
      </c>
      <c r="H971" s="58">
        <f t="shared" si="213"/>
        <v>0</v>
      </c>
      <c r="I971" s="58">
        <v>0</v>
      </c>
      <c r="J971" s="58">
        <f t="shared" si="214"/>
        <v>0</v>
      </c>
      <c r="K971" s="58">
        <v>0</v>
      </c>
      <c r="L971" s="58">
        <f t="shared" si="212"/>
        <v>0</v>
      </c>
      <c r="M971" s="58">
        <f t="shared" si="215"/>
        <v>0</v>
      </c>
      <c r="N971" s="59">
        <f t="shared" si="215"/>
        <v>0</v>
      </c>
      <c r="O971" s="60">
        <v>0</v>
      </c>
      <c r="P971" s="61">
        <f>O971</f>
        <v>0</v>
      </c>
      <c r="Q971" s="58" t="e">
        <f>TRUNC(#REF!*P971,0)</f>
        <v>#REF!</v>
      </c>
      <c r="R971" s="143"/>
    </row>
    <row r="972" spans="3:18" s="86" customFormat="1" ht="20.100000000000001" hidden="1" customHeight="1">
      <c r="C972" s="19" t="s">
        <v>1156</v>
      </c>
      <c r="D972" s="29" t="s">
        <v>61</v>
      </c>
      <c r="E972" s="10" t="s">
        <v>3191</v>
      </c>
      <c r="F972" s="87">
        <v>25.956</v>
      </c>
      <c r="G972" s="58">
        <v>5398</v>
      </c>
      <c r="H972" s="58">
        <f t="shared" si="213"/>
        <v>140110</v>
      </c>
      <c r="I972" s="58">
        <v>264504</v>
      </c>
      <c r="J972" s="58">
        <f t="shared" si="214"/>
        <v>6865465</v>
      </c>
      <c r="K972" s="58">
        <v>0</v>
      </c>
      <c r="L972" s="58">
        <f t="shared" si="212"/>
        <v>0</v>
      </c>
      <c r="M972" s="58">
        <f t="shared" si="215"/>
        <v>269902</v>
      </c>
      <c r="N972" s="59">
        <f t="shared" si="215"/>
        <v>7005575</v>
      </c>
      <c r="O972" s="87">
        <v>25.956</v>
      </c>
      <c r="P972" s="61">
        <f>O972</f>
        <v>25.956</v>
      </c>
      <c r="Q972" s="58" t="e">
        <f>TRUNC(#REF!*P972,0)</f>
        <v>#REF!</v>
      </c>
      <c r="R972" s="143"/>
    </row>
    <row r="973" spans="3:18" s="86" customFormat="1" ht="20.100000000000001" hidden="1" customHeight="1">
      <c r="C973" s="19" t="s">
        <v>823</v>
      </c>
      <c r="D973" s="29" t="s">
        <v>110</v>
      </c>
      <c r="E973" s="10" t="s">
        <v>3191</v>
      </c>
      <c r="F973" s="87">
        <v>82.781000000000006</v>
      </c>
      <c r="G973" s="58">
        <v>6339</v>
      </c>
      <c r="H973" s="58">
        <f t="shared" si="213"/>
        <v>524748</v>
      </c>
      <c r="I973" s="58">
        <v>310616</v>
      </c>
      <c r="J973" s="58">
        <f t="shared" si="214"/>
        <v>25713103</v>
      </c>
      <c r="K973" s="58">
        <v>0</v>
      </c>
      <c r="L973" s="58">
        <f t="shared" si="212"/>
        <v>0</v>
      </c>
      <c r="M973" s="58">
        <f t="shared" si="215"/>
        <v>316955</v>
      </c>
      <c r="N973" s="59">
        <f t="shared" si="215"/>
        <v>26237851</v>
      </c>
      <c r="O973" s="87">
        <v>77.09</v>
      </c>
      <c r="P973" s="61">
        <f>O973</f>
        <v>77.09</v>
      </c>
      <c r="Q973" s="58" t="e">
        <f>TRUNC(#REF!*P973,0)</f>
        <v>#REF!</v>
      </c>
      <c r="R973" s="143"/>
    </row>
    <row r="974" spans="3:18" s="86" customFormat="1" ht="20.100000000000001" hidden="1" customHeight="1">
      <c r="C974" s="19" t="s">
        <v>1019</v>
      </c>
      <c r="D974" s="29" t="s">
        <v>1020</v>
      </c>
      <c r="E974" s="10" t="s">
        <v>22</v>
      </c>
      <c r="F974" s="60">
        <v>0</v>
      </c>
      <c r="G974" s="58">
        <v>0</v>
      </c>
      <c r="H974" s="58">
        <f t="shared" si="213"/>
        <v>0</v>
      </c>
      <c r="I974" s="58">
        <v>0</v>
      </c>
      <c r="J974" s="58">
        <f t="shared" si="214"/>
        <v>0</v>
      </c>
      <c r="K974" s="58">
        <v>0</v>
      </c>
      <c r="L974" s="58">
        <f t="shared" si="212"/>
        <v>0</v>
      </c>
      <c r="M974" s="58">
        <f t="shared" si="215"/>
        <v>0</v>
      </c>
      <c r="N974" s="59">
        <f t="shared" si="215"/>
        <v>0</v>
      </c>
      <c r="O974" s="60">
        <v>0</v>
      </c>
      <c r="P974" s="61">
        <f>O974</f>
        <v>0</v>
      </c>
      <c r="Q974" s="58" t="e">
        <f>TRUNC(#REF!*P974,0)</f>
        <v>#REF!</v>
      </c>
      <c r="R974" s="143"/>
    </row>
    <row r="975" spans="3:18" s="86" customFormat="1" ht="20.100000000000001" hidden="1" customHeight="1">
      <c r="C975" s="19" t="s">
        <v>1021</v>
      </c>
      <c r="D975" s="29" t="s">
        <v>1022</v>
      </c>
      <c r="E975" s="10" t="s">
        <v>3198</v>
      </c>
      <c r="F975" s="60">
        <v>256</v>
      </c>
      <c r="G975" s="58">
        <v>3890</v>
      </c>
      <c r="H975" s="58">
        <f t="shared" si="213"/>
        <v>995840</v>
      </c>
      <c r="I975" s="58">
        <v>432</v>
      </c>
      <c r="J975" s="58">
        <f t="shared" si="214"/>
        <v>110592</v>
      </c>
      <c r="K975" s="58">
        <v>0</v>
      </c>
      <c r="L975" s="58">
        <f t="shared" si="212"/>
        <v>0</v>
      </c>
      <c r="M975" s="58">
        <f t="shared" si="215"/>
        <v>4322</v>
      </c>
      <c r="N975" s="59">
        <f t="shared" si="215"/>
        <v>1106432</v>
      </c>
      <c r="O975" s="60">
        <v>256</v>
      </c>
      <c r="P975" s="61">
        <f>O975</f>
        <v>256</v>
      </c>
      <c r="Q975" s="58" t="e">
        <f>TRUNC(#REF!*P975,0)</f>
        <v>#REF!</v>
      </c>
      <c r="R975" s="143"/>
    </row>
    <row r="976" spans="3:18" s="86" customFormat="1" ht="20.100000000000001" hidden="1" customHeight="1">
      <c r="C976" s="19" t="s">
        <v>824</v>
      </c>
      <c r="D976" s="29" t="s">
        <v>825</v>
      </c>
      <c r="E976" s="10" t="s">
        <v>22</v>
      </c>
      <c r="F976" s="60">
        <v>0</v>
      </c>
      <c r="G976" s="58">
        <v>0</v>
      </c>
      <c r="H976" s="58">
        <f t="shared" si="213"/>
        <v>0</v>
      </c>
      <c r="I976" s="58">
        <v>0</v>
      </c>
      <c r="J976" s="58">
        <f t="shared" si="214"/>
        <v>0</v>
      </c>
      <c r="K976" s="58">
        <v>0</v>
      </c>
      <c r="L976" s="58">
        <f t="shared" si="212"/>
        <v>0</v>
      </c>
      <c r="M976" s="58">
        <f t="shared" si="215"/>
        <v>0</v>
      </c>
      <c r="N976" s="59">
        <f t="shared" si="215"/>
        <v>0</v>
      </c>
      <c r="O976" s="60">
        <v>0</v>
      </c>
      <c r="P976" s="61">
        <f>O976</f>
        <v>0</v>
      </c>
      <c r="Q976" s="58" t="e">
        <f>TRUNC(#REF!*P976,0)</f>
        <v>#REF!</v>
      </c>
      <c r="R976" s="143"/>
    </row>
    <row r="977" spans="3:18" s="86" customFormat="1" ht="20.100000000000001" hidden="1" customHeight="1">
      <c r="C977" s="19" t="s">
        <v>1025</v>
      </c>
      <c r="D977" s="29" t="s">
        <v>1026</v>
      </c>
      <c r="E977" s="10" t="s">
        <v>3191</v>
      </c>
      <c r="F977" s="87">
        <v>28.637</v>
      </c>
      <c r="G977" s="58">
        <v>3240</v>
      </c>
      <c r="H977" s="58">
        <f t="shared" si="213"/>
        <v>92783</v>
      </c>
      <c r="I977" s="58">
        <v>4476</v>
      </c>
      <c r="J977" s="58">
        <f t="shared" si="214"/>
        <v>128179</v>
      </c>
      <c r="K977" s="58">
        <v>9497</v>
      </c>
      <c r="L977" s="58">
        <f t="shared" si="212"/>
        <v>271965</v>
      </c>
      <c r="M977" s="58">
        <f t="shared" si="215"/>
        <v>17213</v>
      </c>
      <c r="N977" s="59">
        <f t="shared" si="215"/>
        <v>492927</v>
      </c>
      <c r="O977" s="87">
        <v>22.635999999999999</v>
      </c>
      <c r="P977" s="61">
        <f>O977</f>
        <v>22.635999999999999</v>
      </c>
      <c r="Q977" s="58" t="e">
        <f>TRUNC(#REF!*P977,0)+1</f>
        <v>#REF!</v>
      </c>
      <c r="R977" s="143"/>
    </row>
    <row r="978" spans="3:18" s="86" customFormat="1" ht="20.100000000000001" hidden="1" customHeight="1">
      <c r="C978" s="19" t="s">
        <v>826</v>
      </c>
      <c r="D978" s="29" t="s">
        <v>0</v>
      </c>
      <c r="E978" s="10" t="s">
        <v>22</v>
      </c>
      <c r="F978" s="60">
        <v>0</v>
      </c>
      <c r="G978" s="58">
        <v>0</v>
      </c>
      <c r="H978" s="58">
        <f t="shared" si="213"/>
        <v>0</v>
      </c>
      <c r="I978" s="58">
        <v>0</v>
      </c>
      <c r="J978" s="58">
        <f t="shared" si="214"/>
        <v>0</v>
      </c>
      <c r="K978" s="58">
        <v>0</v>
      </c>
      <c r="L978" s="58">
        <f t="shared" si="212"/>
        <v>0</v>
      </c>
      <c r="M978" s="58">
        <f t="shared" si="215"/>
        <v>0</v>
      </c>
      <c r="N978" s="59">
        <f t="shared" si="215"/>
        <v>0</v>
      </c>
      <c r="O978" s="60">
        <v>0</v>
      </c>
      <c r="P978" s="61">
        <f>O978</f>
        <v>0</v>
      </c>
      <c r="Q978" s="58" t="e">
        <f>TRUNC(#REF!*P978,0)</f>
        <v>#REF!</v>
      </c>
      <c r="R978" s="143"/>
    </row>
    <row r="979" spans="3:18" s="86" customFormat="1" ht="20.100000000000001" hidden="1" customHeight="1">
      <c r="C979" s="19" t="s">
        <v>636</v>
      </c>
      <c r="D979" s="29" t="s">
        <v>827</v>
      </c>
      <c r="E979" s="10" t="s">
        <v>3188</v>
      </c>
      <c r="F979" s="60">
        <v>138</v>
      </c>
      <c r="G979" s="58">
        <v>0</v>
      </c>
      <c r="H979" s="58">
        <f t="shared" si="213"/>
        <v>0</v>
      </c>
      <c r="I979" s="58">
        <v>18024</v>
      </c>
      <c r="J979" s="58">
        <f t="shared" si="214"/>
        <v>2487312</v>
      </c>
      <c r="K979" s="58">
        <v>0</v>
      </c>
      <c r="L979" s="58">
        <f t="shared" si="212"/>
        <v>0</v>
      </c>
      <c r="M979" s="58">
        <f t="shared" si="215"/>
        <v>18024</v>
      </c>
      <c r="N979" s="59">
        <f t="shared" si="215"/>
        <v>2487312</v>
      </c>
      <c r="O979" s="60">
        <v>138</v>
      </c>
      <c r="P979" s="61">
        <f>O979</f>
        <v>138</v>
      </c>
      <c r="Q979" s="58" t="e">
        <f>TRUNC(#REF!*P979,0)</f>
        <v>#REF!</v>
      </c>
      <c r="R979" s="143"/>
    </row>
    <row r="980" spans="3:18" s="86" customFormat="1" ht="20.100000000000001" hidden="1" customHeight="1">
      <c r="C980" s="19" t="s">
        <v>828</v>
      </c>
      <c r="D980" s="29" t="s">
        <v>829</v>
      </c>
      <c r="E980" s="10" t="s">
        <v>3188</v>
      </c>
      <c r="F980" s="60">
        <v>1493</v>
      </c>
      <c r="G980" s="58">
        <v>989</v>
      </c>
      <c r="H980" s="58">
        <f t="shared" si="213"/>
        <v>1476577</v>
      </c>
      <c r="I980" s="58">
        <v>6591</v>
      </c>
      <c r="J980" s="58">
        <f t="shared" si="214"/>
        <v>9840363</v>
      </c>
      <c r="K980" s="58">
        <v>1242</v>
      </c>
      <c r="L980" s="58">
        <f t="shared" si="212"/>
        <v>1854306</v>
      </c>
      <c r="M980" s="58">
        <f t="shared" si="215"/>
        <v>8822</v>
      </c>
      <c r="N980" s="59">
        <f t="shared" si="215"/>
        <v>13171246</v>
      </c>
      <c r="O980" s="60">
        <v>1553</v>
      </c>
      <c r="P980" s="61">
        <f>O980</f>
        <v>1553</v>
      </c>
      <c r="Q980" s="58" t="e">
        <f>TRUNC(#REF!*P980,0)</f>
        <v>#REF!</v>
      </c>
      <c r="R980" s="143"/>
    </row>
    <row r="981" spans="3:18" s="86" customFormat="1" ht="20.100000000000001" hidden="1" customHeight="1">
      <c r="C981" s="19" t="s">
        <v>830</v>
      </c>
      <c r="D981" s="29" t="s">
        <v>0</v>
      </c>
      <c r="E981" s="10" t="s">
        <v>22</v>
      </c>
      <c r="F981" s="60">
        <v>0</v>
      </c>
      <c r="G981" s="58">
        <v>0</v>
      </c>
      <c r="H981" s="58">
        <f t="shared" si="213"/>
        <v>0</v>
      </c>
      <c r="I981" s="58">
        <v>0</v>
      </c>
      <c r="J981" s="58">
        <f t="shared" si="214"/>
        <v>0</v>
      </c>
      <c r="K981" s="58">
        <v>0</v>
      </c>
      <c r="L981" s="58">
        <f t="shared" si="212"/>
        <v>0</v>
      </c>
      <c r="M981" s="58">
        <f t="shared" si="215"/>
        <v>0</v>
      </c>
      <c r="N981" s="59">
        <f t="shared" si="215"/>
        <v>0</v>
      </c>
      <c r="O981" s="60">
        <v>0</v>
      </c>
      <c r="P981" s="61">
        <f>O981</f>
        <v>0</v>
      </c>
      <c r="Q981" s="58" t="e">
        <f>TRUNC(#REF!*P981,0)</f>
        <v>#REF!</v>
      </c>
      <c r="R981" s="143"/>
    </row>
    <row r="982" spans="3:18" s="86" customFormat="1" ht="20.100000000000001" hidden="1" customHeight="1">
      <c r="C982" s="19" t="s">
        <v>831</v>
      </c>
      <c r="D982" s="29" t="s">
        <v>832</v>
      </c>
      <c r="E982" s="10" t="s">
        <v>3189</v>
      </c>
      <c r="F982" s="60">
        <v>726</v>
      </c>
      <c r="G982" s="58">
        <v>202</v>
      </c>
      <c r="H982" s="58">
        <f t="shared" si="213"/>
        <v>146652</v>
      </c>
      <c r="I982" s="58">
        <v>129</v>
      </c>
      <c r="J982" s="58">
        <f t="shared" si="214"/>
        <v>93654</v>
      </c>
      <c r="K982" s="58">
        <v>0</v>
      </c>
      <c r="L982" s="58">
        <f t="shared" si="212"/>
        <v>0</v>
      </c>
      <c r="M982" s="58">
        <f t="shared" si="215"/>
        <v>331</v>
      </c>
      <c r="N982" s="59">
        <f t="shared" si="215"/>
        <v>240306</v>
      </c>
      <c r="O982" s="60">
        <v>726</v>
      </c>
      <c r="P982" s="61">
        <f>O982</f>
        <v>726</v>
      </c>
      <c r="Q982" s="58" t="e">
        <f>TRUNC(#REF!*P982,0)</f>
        <v>#REF!</v>
      </c>
      <c r="R982" s="143"/>
    </row>
    <row r="983" spans="3:18" s="86" customFormat="1" ht="20.100000000000001" hidden="1" customHeight="1">
      <c r="C983" s="19" t="s">
        <v>833</v>
      </c>
      <c r="D983" s="29" t="s">
        <v>834</v>
      </c>
      <c r="E983" s="10" t="s">
        <v>3189</v>
      </c>
      <c r="F983" s="60">
        <v>726</v>
      </c>
      <c r="G983" s="58">
        <v>150</v>
      </c>
      <c r="H983" s="58">
        <f t="shared" si="213"/>
        <v>108900</v>
      </c>
      <c r="I983" s="58">
        <v>105</v>
      </c>
      <c r="J983" s="58">
        <f t="shared" si="214"/>
        <v>76230</v>
      </c>
      <c r="K983" s="58">
        <v>96</v>
      </c>
      <c r="L983" s="58">
        <f t="shared" si="212"/>
        <v>69696</v>
      </c>
      <c r="M983" s="58">
        <f t="shared" si="215"/>
        <v>351</v>
      </c>
      <c r="N983" s="59">
        <f t="shared" si="215"/>
        <v>254826</v>
      </c>
      <c r="O983" s="60">
        <v>726</v>
      </c>
      <c r="P983" s="61">
        <f>O983</f>
        <v>726</v>
      </c>
      <c r="Q983" s="58" t="e">
        <f>TRUNC(#REF!*P983,0)</f>
        <v>#REF!</v>
      </c>
      <c r="R983" s="143"/>
    </row>
    <row r="984" spans="3:18" s="86" customFormat="1" ht="20.100000000000001" hidden="1" customHeight="1">
      <c r="C984" s="19" t="s">
        <v>835</v>
      </c>
      <c r="D984" s="29" t="s">
        <v>0</v>
      </c>
      <c r="E984" s="10" t="s">
        <v>3189</v>
      </c>
      <c r="F984" s="60">
        <v>277</v>
      </c>
      <c r="G984" s="58">
        <v>202</v>
      </c>
      <c r="H984" s="58">
        <f t="shared" si="213"/>
        <v>55954</v>
      </c>
      <c r="I984" s="58">
        <v>129</v>
      </c>
      <c r="J984" s="58">
        <f t="shared" si="214"/>
        <v>35733</v>
      </c>
      <c r="K984" s="58">
        <v>0</v>
      </c>
      <c r="L984" s="58">
        <f t="shared" si="212"/>
        <v>0</v>
      </c>
      <c r="M984" s="58">
        <f t="shared" si="215"/>
        <v>331</v>
      </c>
      <c r="N984" s="59">
        <f t="shared" si="215"/>
        <v>91687</v>
      </c>
      <c r="O984" s="60">
        <v>277</v>
      </c>
      <c r="P984" s="61">
        <f>O984</f>
        <v>277</v>
      </c>
      <c r="Q984" s="58" t="e">
        <f>TRUNC(#REF!*P984,0)</f>
        <v>#REF!</v>
      </c>
      <c r="R984" s="143"/>
    </row>
    <row r="985" spans="3:18" s="86" customFormat="1" ht="20.100000000000001" hidden="1" customHeight="1">
      <c r="C985" s="19" t="s">
        <v>836</v>
      </c>
      <c r="D985" s="29" t="s">
        <v>0</v>
      </c>
      <c r="E985" s="10" t="s">
        <v>22</v>
      </c>
      <c r="F985" s="60">
        <v>0</v>
      </c>
      <c r="G985" s="58">
        <v>0</v>
      </c>
      <c r="H985" s="58">
        <f t="shared" si="213"/>
        <v>0</v>
      </c>
      <c r="I985" s="58">
        <v>0</v>
      </c>
      <c r="J985" s="58">
        <f t="shared" si="214"/>
        <v>0</v>
      </c>
      <c r="K985" s="58">
        <v>0</v>
      </c>
      <c r="L985" s="58">
        <f t="shared" si="212"/>
        <v>0</v>
      </c>
      <c r="M985" s="58">
        <f t="shared" si="215"/>
        <v>0</v>
      </c>
      <c r="N985" s="59">
        <f t="shared" si="215"/>
        <v>0</v>
      </c>
      <c r="O985" s="60">
        <v>0</v>
      </c>
      <c r="P985" s="61">
        <f>O985</f>
        <v>0</v>
      </c>
      <c r="Q985" s="58" t="e">
        <f>TRUNC(#REF!*P985,0)</f>
        <v>#REF!</v>
      </c>
      <c r="R985" s="143"/>
    </row>
    <row r="986" spans="3:18" s="86" customFormat="1" ht="20.100000000000001" hidden="1" customHeight="1">
      <c r="C986" s="19" t="s">
        <v>837</v>
      </c>
      <c r="D986" s="29" t="s">
        <v>838</v>
      </c>
      <c r="E986" s="10" t="s">
        <v>22</v>
      </c>
      <c r="F986" s="60">
        <v>0</v>
      </c>
      <c r="G986" s="58">
        <v>0</v>
      </c>
      <c r="H986" s="58">
        <f t="shared" si="213"/>
        <v>0</v>
      </c>
      <c r="I986" s="58">
        <v>0</v>
      </c>
      <c r="J986" s="58">
        <f t="shared" si="214"/>
        <v>0</v>
      </c>
      <c r="K986" s="58">
        <v>0</v>
      </c>
      <c r="L986" s="58">
        <f t="shared" si="212"/>
        <v>0</v>
      </c>
      <c r="M986" s="58">
        <f t="shared" si="215"/>
        <v>0</v>
      </c>
      <c r="N986" s="59">
        <f t="shared" si="215"/>
        <v>0</v>
      </c>
      <c r="O986" s="60">
        <v>0</v>
      </c>
      <c r="P986" s="61">
        <f>O986</f>
        <v>0</v>
      </c>
      <c r="Q986" s="58" t="e">
        <f>TRUNC(#REF!*P986,0)</f>
        <v>#REF!</v>
      </c>
      <c r="R986" s="143"/>
    </row>
    <row r="987" spans="3:18" s="86" customFormat="1" ht="20.100000000000001" hidden="1" customHeight="1">
      <c r="C987" s="19" t="s">
        <v>839</v>
      </c>
      <c r="D987" s="29" t="s">
        <v>2355</v>
      </c>
      <c r="E987" s="10" t="s">
        <v>3212</v>
      </c>
      <c r="F987" s="60">
        <v>2</v>
      </c>
      <c r="G987" s="58">
        <v>1851360</v>
      </c>
      <c r="H987" s="58">
        <f t="shared" si="213"/>
        <v>3702720</v>
      </c>
      <c r="I987" s="58">
        <v>117380</v>
      </c>
      <c r="J987" s="58">
        <f t="shared" si="214"/>
        <v>234760</v>
      </c>
      <c r="K987" s="58">
        <v>36203</v>
      </c>
      <c r="L987" s="58">
        <f t="shared" si="212"/>
        <v>72406</v>
      </c>
      <c r="M987" s="58">
        <f t="shared" si="215"/>
        <v>2004943</v>
      </c>
      <c r="N987" s="59">
        <f t="shared" si="215"/>
        <v>4009886</v>
      </c>
      <c r="O987" s="60">
        <v>2</v>
      </c>
      <c r="P987" s="61">
        <f>O987</f>
        <v>2</v>
      </c>
      <c r="Q987" s="58" t="e">
        <f>TRUNC(#REF!*P987,0)</f>
        <v>#REF!</v>
      </c>
      <c r="R987" s="143"/>
    </row>
    <row r="988" spans="3:18" s="86" customFormat="1" ht="20.100000000000001" hidden="1" customHeight="1">
      <c r="C988" s="19" t="s">
        <v>839</v>
      </c>
      <c r="D988" s="29" t="s">
        <v>2356</v>
      </c>
      <c r="E988" s="10" t="s">
        <v>3212</v>
      </c>
      <c r="F988" s="60">
        <v>14</v>
      </c>
      <c r="G988" s="58">
        <v>1533984</v>
      </c>
      <c r="H988" s="58">
        <f t="shared" si="213"/>
        <v>21475776</v>
      </c>
      <c r="I988" s="58">
        <v>78505</v>
      </c>
      <c r="J988" s="58">
        <f t="shared" si="214"/>
        <v>1099070</v>
      </c>
      <c r="K988" s="58">
        <v>27222</v>
      </c>
      <c r="L988" s="58">
        <f t="shared" si="212"/>
        <v>381108</v>
      </c>
      <c r="M988" s="58">
        <f t="shared" si="215"/>
        <v>1639711</v>
      </c>
      <c r="N988" s="59">
        <f t="shared" si="215"/>
        <v>22955954</v>
      </c>
      <c r="O988" s="60">
        <v>14</v>
      </c>
      <c r="P988" s="61">
        <f>O988</f>
        <v>14</v>
      </c>
      <c r="Q988" s="58" t="e">
        <f>TRUNC(#REF!*P988,0)</f>
        <v>#REF!</v>
      </c>
      <c r="R988" s="143"/>
    </row>
    <row r="989" spans="3:18" s="86" customFormat="1" ht="20.100000000000001" hidden="1" customHeight="1">
      <c r="C989" s="19" t="s">
        <v>842</v>
      </c>
      <c r="D989" s="29" t="s">
        <v>843</v>
      </c>
      <c r="E989" s="10" t="s">
        <v>22</v>
      </c>
      <c r="F989" s="60">
        <v>0</v>
      </c>
      <c r="G989" s="58">
        <v>0</v>
      </c>
      <c r="H989" s="58">
        <f t="shared" si="213"/>
        <v>0</v>
      </c>
      <c r="I989" s="58">
        <v>0</v>
      </c>
      <c r="J989" s="58">
        <f t="shared" si="214"/>
        <v>0</v>
      </c>
      <c r="K989" s="58">
        <v>0</v>
      </c>
      <c r="L989" s="58">
        <f t="shared" si="212"/>
        <v>0</v>
      </c>
      <c r="M989" s="58">
        <f t="shared" si="215"/>
        <v>0</v>
      </c>
      <c r="N989" s="59">
        <f t="shared" si="215"/>
        <v>0</v>
      </c>
      <c r="O989" s="60">
        <v>0</v>
      </c>
      <c r="P989" s="61">
        <f>O989</f>
        <v>0</v>
      </c>
      <c r="Q989" s="58" t="e">
        <f>TRUNC(#REF!*P989,0)</f>
        <v>#REF!</v>
      </c>
      <c r="R989" s="143"/>
    </row>
    <row r="990" spans="3:18" s="86" customFormat="1" ht="20.100000000000001" hidden="1" customHeight="1">
      <c r="C990" s="19" t="s">
        <v>2357</v>
      </c>
      <c r="D990" s="29" t="s">
        <v>0</v>
      </c>
      <c r="E990" s="10" t="s">
        <v>22</v>
      </c>
      <c r="F990" s="60">
        <v>0</v>
      </c>
      <c r="G990" s="58">
        <v>0</v>
      </c>
      <c r="H990" s="58">
        <f t="shared" si="213"/>
        <v>0</v>
      </c>
      <c r="I990" s="58">
        <v>0</v>
      </c>
      <c r="J990" s="58">
        <f t="shared" si="214"/>
        <v>0</v>
      </c>
      <c r="K990" s="58">
        <v>0</v>
      </c>
      <c r="L990" s="58">
        <f t="shared" si="212"/>
        <v>0</v>
      </c>
      <c r="M990" s="58">
        <f t="shared" si="215"/>
        <v>0</v>
      </c>
      <c r="N990" s="59">
        <f t="shared" si="215"/>
        <v>0</v>
      </c>
      <c r="O990" s="60">
        <v>0</v>
      </c>
      <c r="P990" s="61">
        <f>O990</f>
        <v>0</v>
      </c>
      <c r="Q990" s="58" t="e">
        <f>TRUNC(#REF!*P990,0)</f>
        <v>#REF!</v>
      </c>
      <c r="R990" s="143"/>
    </row>
    <row r="991" spans="3:18" s="86" customFormat="1" ht="20.100000000000001" hidden="1" customHeight="1">
      <c r="C991" s="19" t="s">
        <v>2358</v>
      </c>
      <c r="D991" s="29" t="s">
        <v>2336</v>
      </c>
      <c r="E991" s="10" t="s">
        <v>3218</v>
      </c>
      <c r="F991" s="60">
        <v>8</v>
      </c>
      <c r="G991" s="58">
        <v>5177093</v>
      </c>
      <c r="H991" s="58">
        <f t="shared" si="213"/>
        <v>41416744</v>
      </c>
      <c r="I991" s="58">
        <v>11152380</v>
      </c>
      <c r="J991" s="58">
        <f t="shared" si="214"/>
        <v>89219040</v>
      </c>
      <c r="K991" s="58">
        <v>4191560</v>
      </c>
      <c r="L991" s="58">
        <f t="shared" ref="L991:L1054" si="218">TRUNC(F991*K991,0)</f>
        <v>33532480</v>
      </c>
      <c r="M991" s="58">
        <f t="shared" si="215"/>
        <v>20521033</v>
      </c>
      <c r="N991" s="59">
        <f t="shared" si="215"/>
        <v>164168264</v>
      </c>
      <c r="O991" s="60">
        <v>8</v>
      </c>
      <c r="P991" s="61">
        <f>O991</f>
        <v>8</v>
      </c>
      <c r="Q991" s="58" t="e">
        <f>TRUNC(#REF!*P991,0)</f>
        <v>#REF!</v>
      </c>
      <c r="R991" s="143"/>
    </row>
    <row r="992" spans="3:18" s="86" customFormat="1" ht="20.100000000000001" hidden="1" customHeight="1">
      <c r="C992" s="19" t="s">
        <v>1087</v>
      </c>
      <c r="D992" s="29" t="s">
        <v>1088</v>
      </c>
      <c r="E992" s="10" t="s">
        <v>22</v>
      </c>
      <c r="F992" s="60">
        <v>0</v>
      </c>
      <c r="G992" s="58">
        <v>0</v>
      </c>
      <c r="H992" s="58">
        <f t="shared" si="213"/>
        <v>0</v>
      </c>
      <c r="I992" s="58">
        <v>0</v>
      </c>
      <c r="J992" s="58">
        <f t="shared" si="214"/>
        <v>0</v>
      </c>
      <c r="K992" s="58">
        <v>0</v>
      </c>
      <c r="L992" s="58">
        <f t="shared" si="218"/>
        <v>0</v>
      </c>
      <c r="M992" s="58">
        <f t="shared" si="215"/>
        <v>0</v>
      </c>
      <c r="N992" s="59">
        <f t="shared" si="215"/>
        <v>0</v>
      </c>
      <c r="O992" s="60">
        <v>0</v>
      </c>
      <c r="P992" s="61">
        <f>O992</f>
        <v>0</v>
      </c>
      <c r="Q992" s="58" t="e">
        <f>TRUNC(#REF!*P992,0)</f>
        <v>#REF!</v>
      </c>
      <c r="R992" s="143"/>
    </row>
    <row r="993" spans="3:18" s="86" customFormat="1" ht="20.100000000000001" hidden="1" customHeight="1">
      <c r="C993" s="19" t="s">
        <v>2359</v>
      </c>
      <c r="D993" s="29" t="s">
        <v>0</v>
      </c>
      <c r="E993" s="10" t="s">
        <v>22</v>
      </c>
      <c r="F993" s="60">
        <v>0</v>
      </c>
      <c r="G993" s="58">
        <v>0</v>
      </c>
      <c r="H993" s="58">
        <f t="shared" si="213"/>
        <v>0</v>
      </c>
      <c r="I993" s="58">
        <v>0</v>
      </c>
      <c r="J993" s="58">
        <f t="shared" si="214"/>
        <v>0</v>
      </c>
      <c r="K993" s="58">
        <v>0</v>
      </c>
      <c r="L993" s="58">
        <f t="shared" si="218"/>
        <v>0</v>
      </c>
      <c r="M993" s="58">
        <f t="shared" si="215"/>
        <v>0</v>
      </c>
      <c r="N993" s="59">
        <f t="shared" si="215"/>
        <v>0</v>
      </c>
      <c r="O993" s="60">
        <v>0</v>
      </c>
      <c r="P993" s="61">
        <f>O993</f>
        <v>0</v>
      </c>
      <c r="Q993" s="58" t="e">
        <f>TRUNC(#REF!*P993,0)</f>
        <v>#REF!</v>
      </c>
      <c r="R993" s="143"/>
    </row>
    <row r="994" spans="3:18" s="86" customFormat="1" ht="20.100000000000001" hidden="1" customHeight="1">
      <c r="C994" s="19" t="s">
        <v>2360</v>
      </c>
      <c r="D994" s="29" t="s">
        <v>2361</v>
      </c>
      <c r="E994" s="10" t="s">
        <v>3207</v>
      </c>
      <c r="F994" s="60">
        <v>213</v>
      </c>
      <c r="G994" s="58">
        <v>8078</v>
      </c>
      <c r="H994" s="58">
        <f t="shared" si="213"/>
        <v>1720614</v>
      </c>
      <c r="I994" s="58">
        <v>3965</v>
      </c>
      <c r="J994" s="58">
        <f t="shared" si="214"/>
        <v>844545</v>
      </c>
      <c r="K994" s="58">
        <v>0</v>
      </c>
      <c r="L994" s="58">
        <f t="shared" si="218"/>
        <v>0</v>
      </c>
      <c r="M994" s="58">
        <f t="shared" si="215"/>
        <v>12043</v>
      </c>
      <c r="N994" s="59">
        <f t="shared" si="215"/>
        <v>2565159</v>
      </c>
      <c r="O994" s="60">
        <v>213</v>
      </c>
      <c r="P994" s="61">
        <f>O994</f>
        <v>213</v>
      </c>
      <c r="Q994" s="58" t="e">
        <f>TRUNC(#REF!*P994,0)</f>
        <v>#REF!</v>
      </c>
      <c r="R994" s="143"/>
    </row>
    <row r="995" spans="3:18" s="86" customFormat="1" ht="20.100000000000001" hidden="1" customHeight="1">
      <c r="C995" s="19" t="s">
        <v>2362</v>
      </c>
      <c r="D995" s="29" t="s">
        <v>0</v>
      </c>
      <c r="E995" s="10" t="s">
        <v>22</v>
      </c>
      <c r="F995" s="60">
        <v>0</v>
      </c>
      <c r="G995" s="58">
        <v>0</v>
      </c>
      <c r="H995" s="58">
        <f t="shared" si="213"/>
        <v>0</v>
      </c>
      <c r="I995" s="58">
        <v>0</v>
      </c>
      <c r="J995" s="58">
        <f t="shared" si="214"/>
        <v>0</v>
      </c>
      <c r="K995" s="58">
        <v>0</v>
      </c>
      <c r="L995" s="58">
        <f t="shared" si="218"/>
        <v>0</v>
      </c>
      <c r="M995" s="58">
        <f t="shared" si="215"/>
        <v>0</v>
      </c>
      <c r="N995" s="59">
        <f t="shared" si="215"/>
        <v>0</v>
      </c>
      <c r="O995" s="60">
        <v>0</v>
      </c>
      <c r="P995" s="61">
        <f>O995</f>
        <v>0</v>
      </c>
      <c r="Q995" s="58" t="e">
        <f>TRUNC(#REF!*P995,0)</f>
        <v>#REF!</v>
      </c>
      <c r="R995" s="143"/>
    </row>
    <row r="996" spans="3:18" s="86" customFormat="1" ht="20.100000000000001" hidden="1" customHeight="1">
      <c r="C996" s="19" t="s">
        <v>2363</v>
      </c>
      <c r="D996" s="29" t="s">
        <v>63</v>
      </c>
      <c r="E996" s="10" t="s">
        <v>3207</v>
      </c>
      <c r="F996" s="60">
        <v>50</v>
      </c>
      <c r="G996" s="58">
        <v>220802</v>
      </c>
      <c r="H996" s="58">
        <f t="shared" si="213"/>
        <v>11040100</v>
      </c>
      <c r="I996" s="58">
        <v>63842</v>
      </c>
      <c r="J996" s="58">
        <f t="shared" si="214"/>
        <v>3192100</v>
      </c>
      <c r="K996" s="58">
        <v>3053</v>
      </c>
      <c r="L996" s="58">
        <f t="shared" si="218"/>
        <v>152650</v>
      </c>
      <c r="M996" s="58">
        <f t="shared" si="215"/>
        <v>287697</v>
      </c>
      <c r="N996" s="59">
        <f t="shared" si="215"/>
        <v>14384850</v>
      </c>
      <c r="O996" s="60">
        <v>50</v>
      </c>
      <c r="P996" s="61">
        <f>O996</f>
        <v>50</v>
      </c>
      <c r="Q996" s="58" t="e">
        <f>TRUNC(#REF!*P996,0)</f>
        <v>#REF!</v>
      </c>
      <c r="R996" s="143"/>
    </row>
    <row r="997" spans="3:18" s="86" customFormat="1" ht="20.100000000000001" hidden="1" customHeight="1">
      <c r="C997" s="19" t="s">
        <v>2364</v>
      </c>
      <c r="D997" s="29" t="s">
        <v>0</v>
      </c>
      <c r="E997" s="10" t="s">
        <v>22</v>
      </c>
      <c r="F997" s="60">
        <v>0</v>
      </c>
      <c r="G997" s="58">
        <v>0</v>
      </c>
      <c r="H997" s="58">
        <f t="shared" si="213"/>
        <v>0</v>
      </c>
      <c r="I997" s="58">
        <v>0</v>
      </c>
      <c r="J997" s="58">
        <f t="shared" si="214"/>
        <v>0</v>
      </c>
      <c r="K997" s="58">
        <v>0</v>
      </c>
      <c r="L997" s="58">
        <f t="shared" si="218"/>
        <v>0</v>
      </c>
      <c r="M997" s="58">
        <f t="shared" si="215"/>
        <v>0</v>
      </c>
      <c r="N997" s="59">
        <f t="shared" si="215"/>
        <v>0</v>
      </c>
      <c r="O997" s="60">
        <v>0</v>
      </c>
      <c r="P997" s="61">
        <f>O997</f>
        <v>0</v>
      </c>
      <c r="Q997" s="58" t="e">
        <f>TRUNC(#REF!*P997,0)</f>
        <v>#REF!</v>
      </c>
      <c r="R997" s="143"/>
    </row>
    <row r="998" spans="3:18" s="86" customFormat="1" ht="20.100000000000001" hidden="1" customHeight="1">
      <c r="C998" s="19" t="s">
        <v>2365</v>
      </c>
      <c r="D998" s="29" t="s">
        <v>2366</v>
      </c>
      <c r="E998" s="10" t="s">
        <v>3207</v>
      </c>
      <c r="F998" s="60">
        <v>50</v>
      </c>
      <c r="G998" s="58">
        <v>101366</v>
      </c>
      <c r="H998" s="58">
        <f t="shared" si="213"/>
        <v>5068300</v>
      </c>
      <c r="I998" s="58">
        <v>61808</v>
      </c>
      <c r="J998" s="58">
        <f t="shared" si="214"/>
        <v>3090400</v>
      </c>
      <c r="K998" s="58">
        <v>3090</v>
      </c>
      <c r="L998" s="58">
        <f t="shared" si="218"/>
        <v>154500</v>
      </c>
      <c r="M998" s="58">
        <f t="shared" si="215"/>
        <v>166264</v>
      </c>
      <c r="N998" s="59">
        <f t="shared" si="215"/>
        <v>8313200</v>
      </c>
      <c r="O998" s="60">
        <v>50</v>
      </c>
      <c r="P998" s="61">
        <f>O998</f>
        <v>50</v>
      </c>
      <c r="Q998" s="58" t="e">
        <f>TRUNC(#REF!*P998,0)</f>
        <v>#REF!</v>
      </c>
      <c r="R998" s="143"/>
    </row>
    <row r="999" spans="3:18" s="86" customFormat="1" ht="20.100000000000001" hidden="1" customHeight="1">
      <c r="C999" s="19" t="s">
        <v>2367</v>
      </c>
      <c r="D999" s="29" t="s">
        <v>2368</v>
      </c>
      <c r="E999" s="10" t="s">
        <v>3207</v>
      </c>
      <c r="F999" s="60">
        <v>43</v>
      </c>
      <c r="G999" s="58">
        <v>129758</v>
      </c>
      <c r="H999" s="58">
        <f t="shared" si="213"/>
        <v>5579594</v>
      </c>
      <c r="I999" s="58">
        <v>61808</v>
      </c>
      <c r="J999" s="58">
        <f t="shared" si="214"/>
        <v>2657744</v>
      </c>
      <c r="K999" s="58">
        <v>3090</v>
      </c>
      <c r="L999" s="58">
        <f t="shared" si="218"/>
        <v>132870</v>
      </c>
      <c r="M999" s="58">
        <f t="shared" si="215"/>
        <v>194656</v>
      </c>
      <c r="N999" s="59">
        <f t="shared" si="215"/>
        <v>8370208</v>
      </c>
      <c r="O999" s="60">
        <v>43</v>
      </c>
      <c r="P999" s="61">
        <f>O999</f>
        <v>43</v>
      </c>
      <c r="Q999" s="58" t="e">
        <f>TRUNC(#REF!*P999,0)</f>
        <v>#REF!</v>
      </c>
      <c r="R999" s="143"/>
    </row>
    <row r="1000" spans="3:18" s="86" customFormat="1" ht="20.100000000000001" hidden="1" customHeight="1">
      <c r="C1000" s="19" t="s">
        <v>2369</v>
      </c>
      <c r="D1000" s="29" t="s">
        <v>2366</v>
      </c>
      <c r="E1000" s="10" t="s">
        <v>3189</v>
      </c>
      <c r="F1000" s="60">
        <v>10</v>
      </c>
      <c r="G1000" s="58">
        <v>17640</v>
      </c>
      <c r="H1000" s="58">
        <f t="shared" si="213"/>
        <v>176400</v>
      </c>
      <c r="I1000" s="58">
        <v>0</v>
      </c>
      <c r="J1000" s="58">
        <f t="shared" si="214"/>
        <v>0</v>
      </c>
      <c r="K1000" s="58">
        <v>0</v>
      </c>
      <c r="L1000" s="58">
        <f t="shared" si="218"/>
        <v>0</v>
      </c>
      <c r="M1000" s="58">
        <f t="shared" si="215"/>
        <v>17640</v>
      </c>
      <c r="N1000" s="59">
        <f t="shared" si="215"/>
        <v>176400</v>
      </c>
      <c r="O1000" s="60">
        <v>10</v>
      </c>
      <c r="P1000" s="61">
        <f>O1000</f>
        <v>10</v>
      </c>
      <c r="Q1000" s="58" t="e">
        <f>TRUNC(#REF!*P1000,0)</f>
        <v>#REF!</v>
      </c>
      <c r="R1000" s="143"/>
    </row>
    <row r="1001" spans="3:18" s="86" customFormat="1" ht="20.100000000000001" hidden="1" customHeight="1">
      <c r="C1001" s="19" t="s">
        <v>2370</v>
      </c>
      <c r="D1001" s="29" t="s">
        <v>2368</v>
      </c>
      <c r="E1001" s="10" t="s">
        <v>3189</v>
      </c>
      <c r="F1001" s="60">
        <v>78</v>
      </c>
      <c r="G1001" s="58">
        <v>21840</v>
      </c>
      <c r="H1001" s="58">
        <f t="shared" si="213"/>
        <v>1703520</v>
      </c>
      <c r="I1001" s="58">
        <v>0</v>
      </c>
      <c r="J1001" s="58">
        <f t="shared" si="214"/>
        <v>0</v>
      </c>
      <c r="K1001" s="58">
        <v>0</v>
      </c>
      <c r="L1001" s="58">
        <f t="shared" si="218"/>
        <v>0</v>
      </c>
      <c r="M1001" s="58">
        <f t="shared" si="215"/>
        <v>21840</v>
      </c>
      <c r="N1001" s="59">
        <f t="shared" si="215"/>
        <v>1703520</v>
      </c>
      <c r="O1001" s="60">
        <v>78</v>
      </c>
      <c r="P1001" s="61">
        <f>O1001</f>
        <v>78</v>
      </c>
      <c r="Q1001" s="58" t="e">
        <f>TRUNC(#REF!*P1001,0)</f>
        <v>#REF!</v>
      </c>
      <c r="R1001" s="143"/>
    </row>
    <row r="1002" spans="3:18" s="86" customFormat="1" ht="20.100000000000001" hidden="1" customHeight="1">
      <c r="C1002" s="19" t="s">
        <v>2371</v>
      </c>
      <c r="D1002" s="29" t="s">
        <v>0</v>
      </c>
      <c r="E1002" s="10" t="s">
        <v>22</v>
      </c>
      <c r="F1002" s="60">
        <v>0</v>
      </c>
      <c r="G1002" s="58">
        <v>0</v>
      </c>
      <c r="H1002" s="58">
        <f t="shared" si="213"/>
        <v>0</v>
      </c>
      <c r="I1002" s="58">
        <v>0</v>
      </c>
      <c r="J1002" s="58">
        <f t="shared" si="214"/>
        <v>0</v>
      </c>
      <c r="K1002" s="58">
        <v>0</v>
      </c>
      <c r="L1002" s="58">
        <f t="shared" si="218"/>
        <v>0</v>
      </c>
      <c r="M1002" s="58">
        <f t="shared" si="215"/>
        <v>0</v>
      </c>
      <c r="N1002" s="59">
        <f t="shared" si="215"/>
        <v>0</v>
      </c>
      <c r="O1002" s="60">
        <v>0</v>
      </c>
      <c r="P1002" s="61">
        <f>O1002</f>
        <v>0</v>
      </c>
      <c r="Q1002" s="58" t="e">
        <f>TRUNC(#REF!*P1002,0)</f>
        <v>#REF!</v>
      </c>
      <c r="R1002" s="143"/>
    </row>
    <row r="1003" spans="3:18" s="86" customFormat="1" ht="20.100000000000001" hidden="1" customHeight="1">
      <c r="C1003" s="19" t="s">
        <v>2372</v>
      </c>
      <c r="D1003" s="29" t="s">
        <v>2373</v>
      </c>
      <c r="E1003" s="10" t="s">
        <v>3207</v>
      </c>
      <c r="F1003" s="60">
        <v>50</v>
      </c>
      <c r="G1003" s="58">
        <v>72974</v>
      </c>
      <c r="H1003" s="58">
        <f t="shared" si="213"/>
        <v>3648700</v>
      </c>
      <c r="I1003" s="58">
        <v>61808</v>
      </c>
      <c r="J1003" s="58">
        <f t="shared" si="214"/>
        <v>3090400</v>
      </c>
      <c r="K1003" s="58">
        <v>3090</v>
      </c>
      <c r="L1003" s="58">
        <f t="shared" si="218"/>
        <v>154500</v>
      </c>
      <c r="M1003" s="58">
        <f t="shared" si="215"/>
        <v>137872</v>
      </c>
      <c r="N1003" s="59">
        <f t="shared" si="215"/>
        <v>6893600</v>
      </c>
      <c r="O1003" s="60">
        <v>50</v>
      </c>
      <c r="P1003" s="61">
        <f>O1003</f>
        <v>50</v>
      </c>
      <c r="Q1003" s="58" t="e">
        <f>TRUNC(#REF!*P1003,0)</f>
        <v>#REF!</v>
      </c>
      <c r="R1003" s="143"/>
    </row>
    <row r="1004" spans="3:18" s="86" customFormat="1" ht="20.100000000000001" hidden="1" customHeight="1">
      <c r="C1004" s="19" t="s">
        <v>2374</v>
      </c>
      <c r="D1004" s="29" t="s">
        <v>2375</v>
      </c>
      <c r="E1004" s="10" t="s">
        <v>3207</v>
      </c>
      <c r="F1004" s="60">
        <v>49</v>
      </c>
      <c r="G1004" s="58">
        <v>42878</v>
      </c>
      <c r="H1004" s="58">
        <f t="shared" si="213"/>
        <v>2101022</v>
      </c>
      <c r="I1004" s="58">
        <v>7703</v>
      </c>
      <c r="J1004" s="58">
        <f t="shared" si="214"/>
        <v>377447</v>
      </c>
      <c r="K1004" s="58">
        <v>377</v>
      </c>
      <c r="L1004" s="58">
        <f t="shared" si="218"/>
        <v>18473</v>
      </c>
      <c r="M1004" s="58">
        <f t="shared" si="215"/>
        <v>50958</v>
      </c>
      <c r="N1004" s="59">
        <f t="shared" si="215"/>
        <v>2496942</v>
      </c>
      <c r="O1004" s="60">
        <v>49</v>
      </c>
      <c r="P1004" s="61">
        <f>O1004</f>
        <v>49</v>
      </c>
      <c r="Q1004" s="58" t="e">
        <f>TRUNC(#REF!*P1004,0)</f>
        <v>#REF!</v>
      </c>
      <c r="R1004" s="143"/>
    </row>
    <row r="1005" spans="3:18" s="86" customFormat="1" ht="20.100000000000001" hidden="1" customHeight="1">
      <c r="C1005" s="19" t="s">
        <v>2376</v>
      </c>
      <c r="D1005" s="29" t="s">
        <v>0</v>
      </c>
      <c r="E1005" s="10" t="s">
        <v>3189</v>
      </c>
      <c r="F1005" s="60">
        <v>472</v>
      </c>
      <c r="G1005" s="58">
        <v>604</v>
      </c>
      <c r="H1005" s="58">
        <f t="shared" si="213"/>
        <v>285088</v>
      </c>
      <c r="I1005" s="58">
        <v>105</v>
      </c>
      <c r="J1005" s="58">
        <f t="shared" si="214"/>
        <v>49560</v>
      </c>
      <c r="K1005" s="58">
        <v>0</v>
      </c>
      <c r="L1005" s="58">
        <f t="shared" si="218"/>
        <v>0</v>
      </c>
      <c r="M1005" s="58">
        <f t="shared" si="215"/>
        <v>709</v>
      </c>
      <c r="N1005" s="59">
        <f t="shared" si="215"/>
        <v>334648</v>
      </c>
      <c r="O1005" s="60">
        <v>472</v>
      </c>
      <c r="P1005" s="61">
        <f>O1005</f>
        <v>472</v>
      </c>
      <c r="Q1005" s="58" t="e">
        <f>TRUNC(#REF!*P1005,0)</f>
        <v>#REF!</v>
      </c>
      <c r="R1005" s="143"/>
    </row>
    <row r="1006" spans="3:18" s="86" customFormat="1" ht="20.100000000000001" hidden="1" customHeight="1">
      <c r="C1006" s="19" t="s">
        <v>2377</v>
      </c>
      <c r="D1006" s="29" t="s">
        <v>0</v>
      </c>
      <c r="E1006" s="10" t="s">
        <v>3189</v>
      </c>
      <c r="F1006" s="60">
        <v>412</v>
      </c>
      <c r="G1006" s="58">
        <v>9792</v>
      </c>
      <c r="H1006" s="58">
        <f t="shared" si="213"/>
        <v>4034304</v>
      </c>
      <c r="I1006" s="58">
        <v>154</v>
      </c>
      <c r="J1006" s="58">
        <f t="shared" si="214"/>
        <v>63448</v>
      </c>
      <c r="K1006" s="58">
        <v>0</v>
      </c>
      <c r="L1006" s="58">
        <f t="shared" si="218"/>
        <v>0</v>
      </c>
      <c r="M1006" s="58">
        <f t="shared" si="215"/>
        <v>9946</v>
      </c>
      <c r="N1006" s="59">
        <f t="shared" si="215"/>
        <v>4097752</v>
      </c>
      <c r="O1006" s="60">
        <v>412</v>
      </c>
      <c r="P1006" s="61">
        <f>O1006</f>
        <v>412</v>
      </c>
      <c r="Q1006" s="58" t="e">
        <f>TRUNC(#REF!*P1006,0)</f>
        <v>#REF!</v>
      </c>
      <c r="R1006" s="143"/>
    </row>
    <row r="1007" spans="3:18" s="86" customFormat="1" ht="20.100000000000001" hidden="1" customHeight="1">
      <c r="C1007" s="19" t="s">
        <v>2378</v>
      </c>
      <c r="D1007" s="29" t="s">
        <v>2379</v>
      </c>
      <c r="E1007" s="10" t="s">
        <v>3189</v>
      </c>
      <c r="F1007" s="60">
        <v>367</v>
      </c>
      <c r="G1007" s="58">
        <v>18916</v>
      </c>
      <c r="H1007" s="58">
        <f t="shared" si="213"/>
        <v>6942172</v>
      </c>
      <c r="I1007" s="58">
        <v>4833</v>
      </c>
      <c r="J1007" s="58">
        <f t="shared" si="214"/>
        <v>1773711</v>
      </c>
      <c r="K1007" s="58">
        <v>464</v>
      </c>
      <c r="L1007" s="58">
        <f t="shared" si="218"/>
        <v>170288</v>
      </c>
      <c r="M1007" s="58">
        <f t="shared" si="215"/>
        <v>24213</v>
      </c>
      <c r="N1007" s="59">
        <f t="shared" si="215"/>
        <v>8886171</v>
      </c>
      <c r="O1007" s="60">
        <v>367</v>
      </c>
      <c r="P1007" s="61">
        <f>O1007</f>
        <v>367</v>
      </c>
      <c r="Q1007" s="58" t="e">
        <f>TRUNC(#REF!*P1007,0)</f>
        <v>#REF!</v>
      </c>
      <c r="R1007" s="143"/>
    </row>
    <row r="1008" spans="3:18" s="86" customFormat="1" ht="20.100000000000001" hidden="1" customHeight="1">
      <c r="C1008" s="19" t="s">
        <v>849</v>
      </c>
      <c r="D1008" s="29" t="s">
        <v>0</v>
      </c>
      <c r="E1008" s="10" t="s">
        <v>22</v>
      </c>
      <c r="F1008" s="60">
        <v>0</v>
      </c>
      <c r="G1008" s="58">
        <v>0</v>
      </c>
      <c r="H1008" s="58">
        <f t="shared" si="213"/>
        <v>0</v>
      </c>
      <c r="I1008" s="58">
        <v>0</v>
      </c>
      <c r="J1008" s="58">
        <f t="shared" si="214"/>
        <v>0</v>
      </c>
      <c r="K1008" s="58">
        <v>0</v>
      </c>
      <c r="L1008" s="58">
        <f t="shared" si="218"/>
        <v>0</v>
      </c>
      <c r="M1008" s="58">
        <f t="shared" si="215"/>
        <v>0</v>
      </c>
      <c r="N1008" s="59">
        <f t="shared" si="215"/>
        <v>0</v>
      </c>
      <c r="O1008" s="60">
        <v>0</v>
      </c>
      <c r="P1008" s="61">
        <f>O1008</f>
        <v>0</v>
      </c>
      <c r="Q1008" s="58" t="e">
        <f>TRUNC(#REF!*P1008,0)</f>
        <v>#REF!</v>
      </c>
      <c r="R1008" s="143"/>
    </row>
    <row r="1009" spans="3:19" s="86" customFormat="1" ht="20.100000000000001" hidden="1" customHeight="1">
      <c r="C1009" s="19" t="s">
        <v>850</v>
      </c>
      <c r="D1009" s="29" t="s">
        <v>851</v>
      </c>
      <c r="E1009" s="10" t="s">
        <v>3188</v>
      </c>
      <c r="F1009" s="60">
        <v>0.68799999999999994</v>
      </c>
      <c r="G1009" s="58">
        <v>21498</v>
      </c>
      <c r="H1009" s="58">
        <f t="shared" si="213"/>
        <v>14790</v>
      </c>
      <c r="I1009" s="58">
        <v>112868</v>
      </c>
      <c r="J1009" s="58">
        <f t="shared" si="214"/>
        <v>77653</v>
      </c>
      <c r="K1009" s="58">
        <v>0</v>
      </c>
      <c r="L1009" s="58">
        <f t="shared" si="218"/>
        <v>0</v>
      </c>
      <c r="M1009" s="58">
        <f t="shared" si="215"/>
        <v>134366</v>
      </c>
      <c r="N1009" s="59">
        <f t="shared" si="215"/>
        <v>92443</v>
      </c>
      <c r="O1009" s="60">
        <v>0.68799999999999994</v>
      </c>
      <c r="P1009" s="61">
        <f>O1009</f>
        <v>0.68799999999999994</v>
      </c>
      <c r="Q1009" s="58" t="e">
        <f>TRUNC(#REF!*P1009,0)</f>
        <v>#REF!</v>
      </c>
      <c r="R1009" s="143"/>
    </row>
    <row r="1010" spans="3:19" s="86" customFormat="1" ht="20.100000000000001" hidden="1" customHeight="1">
      <c r="C1010" s="19" t="s">
        <v>854</v>
      </c>
      <c r="D1010" s="29" t="s">
        <v>0</v>
      </c>
      <c r="E1010" s="10" t="s">
        <v>3188</v>
      </c>
      <c r="F1010" s="60">
        <v>20.198</v>
      </c>
      <c r="G1010" s="58">
        <v>8828</v>
      </c>
      <c r="H1010" s="58">
        <f t="shared" ref="H1010:H1073" si="219">TRUNC(F1010*G1010,0)</f>
        <v>178307</v>
      </c>
      <c r="I1010" s="58">
        <v>167728</v>
      </c>
      <c r="J1010" s="58">
        <f t="shared" ref="J1010:J1073" si="220">TRUNC(F1010*I1010,0)</f>
        <v>3387770</v>
      </c>
      <c r="K1010" s="58">
        <v>0</v>
      </c>
      <c r="L1010" s="58">
        <f t="shared" si="218"/>
        <v>0</v>
      </c>
      <c r="M1010" s="58">
        <f t="shared" si="215"/>
        <v>176556</v>
      </c>
      <c r="N1010" s="59">
        <f t="shared" si="215"/>
        <v>3566077</v>
      </c>
      <c r="O1010" s="60">
        <v>20.198</v>
      </c>
      <c r="P1010" s="61">
        <f>O1010</f>
        <v>20.198</v>
      </c>
      <c r="Q1010" s="58" t="e">
        <f>TRUNC(#REF!*P1010,0)</f>
        <v>#REF!</v>
      </c>
      <c r="R1010" s="143"/>
    </row>
    <row r="1011" spans="3:19" s="86" customFormat="1" ht="20.100000000000001" hidden="1" customHeight="1">
      <c r="C1011" s="19" t="s">
        <v>1070</v>
      </c>
      <c r="D1011" s="29" t="s">
        <v>0</v>
      </c>
      <c r="E1011" s="10" t="s">
        <v>22</v>
      </c>
      <c r="F1011" s="60">
        <v>0</v>
      </c>
      <c r="G1011" s="58">
        <v>0</v>
      </c>
      <c r="H1011" s="58">
        <f t="shared" si="219"/>
        <v>0</v>
      </c>
      <c r="I1011" s="58">
        <v>0</v>
      </c>
      <c r="J1011" s="58">
        <f t="shared" si="220"/>
        <v>0</v>
      </c>
      <c r="K1011" s="58">
        <v>0</v>
      </c>
      <c r="L1011" s="58">
        <f t="shared" si="218"/>
        <v>0</v>
      </c>
      <c r="M1011" s="58">
        <f t="shared" si="215"/>
        <v>0</v>
      </c>
      <c r="N1011" s="59">
        <f t="shared" si="215"/>
        <v>0</v>
      </c>
      <c r="O1011" s="60">
        <v>0</v>
      </c>
      <c r="P1011" s="61">
        <f>O1011</f>
        <v>0</v>
      </c>
      <c r="Q1011" s="58" t="e">
        <f>TRUNC(#REF!*P1011,0)</f>
        <v>#REF!</v>
      </c>
      <c r="R1011" s="143"/>
    </row>
    <row r="1012" spans="3:19" s="86" customFormat="1" ht="20.100000000000001" hidden="1" customHeight="1">
      <c r="C1012" s="19" t="s">
        <v>1071</v>
      </c>
      <c r="D1012" s="29" t="s">
        <v>112</v>
      </c>
      <c r="E1012" s="10" t="s">
        <v>3189</v>
      </c>
      <c r="F1012" s="60">
        <v>26</v>
      </c>
      <c r="G1012" s="58">
        <v>515</v>
      </c>
      <c r="H1012" s="58">
        <f t="shared" si="219"/>
        <v>13390</v>
      </c>
      <c r="I1012" s="58">
        <v>1262</v>
      </c>
      <c r="J1012" s="58">
        <f t="shared" si="220"/>
        <v>32812</v>
      </c>
      <c r="K1012" s="58">
        <v>0</v>
      </c>
      <c r="L1012" s="58">
        <f t="shared" si="218"/>
        <v>0</v>
      </c>
      <c r="M1012" s="58">
        <f t="shared" si="215"/>
        <v>1777</v>
      </c>
      <c r="N1012" s="59">
        <f t="shared" si="215"/>
        <v>46202</v>
      </c>
      <c r="O1012" s="60">
        <v>26</v>
      </c>
      <c r="P1012" s="61">
        <f>O1012</f>
        <v>26</v>
      </c>
      <c r="Q1012" s="58" t="e">
        <f>TRUNC(#REF!*P1012,0)</f>
        <v>#REF!</v>
      </c>
      <c r="R1012" s="143"/>
    </row>
    <row r="1013" spans="3:19" s="86" customFormat="1" ht="20.100000000000001" hidden="1" customHeight="1">
      <c r="C1013" s="19" t="s">
        <v>855</v>
      </c>
      <c r="D1013" s="29" t="s">
        <v>0</v>
      </c>
      <c r="E1013" s="10" t="s">
        <v>22</v>
      </c>
      <c r="F1013" s="60">
        <v>0</v>
      </c>
      <c r="G1013" s="58">
        <v>0</v>
      </c>
      <c r="H1013" s="58">
        <f t="shared" si="219"/>
        <v>0</v>
      </c>
      <c r="I1013" s="58">
        <v>0</v>
      </c>
      <c r="J1013" s="58">
        <f t="shared" si="220"/>
        <v>0</v>
      </c>
      <c r="K1013" s="58">
        <v>0</v>
      </c>
      <c r="L1013" s="58">
        <f t="shared" si="218"/>
        <v>0</v>
      </c>
      <c r="M1013" s="58">
        <f t="shared" si="215"/>
        <v>0</v>
      </c>
      <c r="N1013" s="59">
        <f t="shared" si="215"/>
        <v>0</v>
      </c>
      <c r="O1013" s="60">
        <v>0</v>
      </c>
      <c r="P1013" s="61">
        <f>O1013</f>
        <v>0</v>
      </c>
      <c r="Q1013" s="58" t="e">
        <f>TRUNC(#REF!*P1013,0)</f>
        <v>#REF!</v>
      </c>
      <c r="R1013" s="143"/>
    </row>
    <row r="1014" spans="3:19" s="86" customFormat="1" ht="20.100000000000001" hidden="1" customHeight="1">
      <c r="C1014" s="19" t="s">
        <v>856</v>
      </c>
      <c r="D1014" s="29" t="s">
        <v>0</v>
      </c>
      <c r="E1014" s="10" t="s">
        <v>22</v>
      </c>
      <c r="F1014" s="60">
        <v>0</v>
      </c>
      <c r="G1014" s="58">
        <v>0</v>
      </c>
      <c r="H1014" s="58">
        <f t="shared" si="219"/>
        <v>0</v>
      </c>
      <c r="I1014" s="58">
        <v>0</v>
      </c>
      <c r="J1014" s="58">
        <f t="shared" si="220"/>
        <v>0</v>
      </c>
      <c r="K1014" s="58">
        <v>0</v>
      </c>
      <c r="L1014" s="58">
        <f t="shared" si="218"/>
        <v>0</v>
      </c>
      <c r="M1014" s="58">
        <f t="shared" si="215"/>
        <v>0</v>
      </c>
      <c r="N1014" s="59">
        <f t="shared" si="215"/>
        <v>0</v>
      </c>
      <c r="O1014" s="60">
        <v>0</v>
      </c>
      <c r="P1014" s="61">
        <f>O1014</f>
        <v>0</v>
      </c>
      <c r="Q1014" s="58" t="e">
        <f>TRUNC(#REF!*P1014,0)</f>
        <v>#REF!</v>
      </c>
      <c r="R1014" s="143"/>
    </row>
    <row r="1015" spans="3:19" s="86" customFormat="1" ht="20.100000000000001" hidden="1" customHeight="1">
      <c r="C1015" s="19" t="s">
        <v>857</v>
      </c>
      <c r="D1015" s="29" t="s">
        <v>0</v>
      </c>
      <c r="E1015" s="10" t="s">
        <v>3189</v>
      </c>
      <c r="F1015" s="60">
        <v>514</v>
      </c>
      <c r="G1015" s="58">
        <v>1820</v>
      </c>
      <c r="H1015" s="58">
        <f t="shared" si="219"/>
        <v>935480</v>
      </c>
      <c r="I1015" s="58">
        <v>3380</v>
      </c>
      <c r="J1015" s="58">
        <f t="shared" si="220"/>
        <v>1737320</v>
      </c>
      <c r="K1015" s="58">
        <v>0</v>
      </c>
      <c r="L1015" s="58">
        <f t="shared" si="218"/>
        <v>0</v>
      </c>
      <c r="M1015" s="58">
        <f t="shared" si="215"/>
        <v>5200</v>
      </c>
      <c r="N1015" s="59">
        <f t="shared" si="215"/>
        <v>2672800</v>
      </c>
      <c r="O1015" s="60">
        <v>514</v>
      </c>
      <c r="P1015" s="61">
        <f>O1015</f>
        <v>514</v>
      </c>
      <c r="Q1015" s="58" t="e">
        <f>TRUNC(#REF!*P1015,0)</f>
        <v>#REF!</v>
      </c>
      <c r="R1015" s="143"/>
    </row>
    <row r="1016" spans="3:19" s="86" customFormat="1" ht="20.100000000000001" hidden="1" customHeight="1">
      <c r="C1016" s="19" t="s">
        <v>1165</v>
      </c>
      <c r="D1016" s="29" t="s">
        <v>0</v>
      </c>
      <c r="E1016" s="10" t="s">
        <v>3207</v>
      </c>
      <c r="F1016" s="60">
        <v>50</v>
      </c>
      <c r="G1016" s="58">
        <v>3892</v>
      </c>
      <c r="H1016" s="58">
        <f t="shared" si="219"/>
        <v>194600</v>
      </c>
      <c r="I1016" s="58">
        <v>114</v>
      </c>
      <c r="J1016" s="58">
        <f t="shared" si="220"/>
        <v>5700</v>
      </c>
      <c r="K1016" s="58">
        <v>0</v>
      </c>
      <c r="L1016" s="58">
        <f t="shared" si="218"/>
        <v>0</v>
      </c>
      <c r="M1016" s="58">
        <f t="shared" si="215"/>
        <v>4006</v>
      </c>
      <c r="N1016" s="59">
        <f t="shared" si="215"/>
        <v>200300</v>
      </c>
      <c r="O1016" s="60">
        <v>50</v>
      </c>
      <c r="P1016" s="61">
        <f>O1016</f>
        <v>50</v>
      </c>
      <c r="Q1016" s="58" t="e">
        <f>TRUNC(#REF!*P1016,0)</f>
        <v>#REF!</v>
      </c>
      <c r="R1016" s="143"/>
    </row>
    <row r="1017" spans="3:19" s="86" customFormat="1" ht="20.100000000000001" customHeight="1">
      <c r="C1017" s="29" t="s">
        <v>858</v>
      </c>
      <c r="D1017" s="29" t="s">
        <v>0</v>
      </c>
      <c r="E1017" s="152" t="s">
        <v>22</v>
      </c>
      <c r="F1017" s="61">
        <v>0</v>
      </c>
      <c r="G1017" s="58">
        <v>0</v>
      </c>
      <c r="H1017" s="58">
        <f t="shared" si="219"/>
        <v>0</v>
      </c>
      <c r="I1017" s="58">
        <v>0</v>
      </c>
      <c r="J1017" s="58">
        <f t="shared" si="220"/>
        <v>0</v>
      </c>
      <c r="K1017" s="58">
        <v>0</v>
      </c>
      <c r="L1017" s="58">
        <f t="shared" si="218"/>
        <v>0</v>
      </c>
      <c r="M1017" s="58">
        <f t="shared" si="215"/>
        <v>0</v>
      </c>
      <c r="N1017" s="149">
        <f t="shared" si="215"/>
        <v>0</v>
      </c>
      <c r="O1017" s="58">
        <v>0</v>
      </c>
      <c r="P1017" s="61">
        <f>O1017</f>
        <v>0</v>
      </c>
      <c r="Q1017" s="58">
        <f>Q1018+Q1021</f>
        <v>0</v>
      </c>
      <c r="R1017" s="163"/>
      <c r="S1017" s="86" t="s">
        <v>3281</v>
      </c>
    </row>
    <row r="1018" spans="3:19" s="86" customFormat="1" ht="20.100000000000001" customHeight="1">
      <c r="C1018" s="29" t="s">
        <v>859</v>
      </c>
      <c r="D1018" s="29" t="s">
        <v>0</v>
      </c>
      <c r="E1018" s="152" t="s">
        <v>22</v>
      </c>
      <c r="F1018" s="61">
        <v>0</v>
      </c>
      <c r="G1018" s="58">
        <v>0</v>
      </c>
      <c r="H1018" s="58">
        <f t="shared" si="219"/>
        <v>0</v>
      </c>
      <c r="I1018" s="58">
        <v>0</v>
      </c>
      <c r="J1018" s="58">
        <f t="shared" si="220"/>
        <v>0</v>
      </c>
      <c r="K1018" s="58">
        <v>0</v>
      </c>
      <c r="L1018" s="58">
        <f t="shared" si="218"/>
        <v>0</v>
      </c>
      <c r="M1018" s="58">
        <f t="shared" si="215"/>
        <v>0</v>
      </c>
      <c r="N1018" s="149">
        <f t="shared" si="215"/>
        <v>0</v>
      </c>
      <c r="O1018" s="58">
        <v>0</v>
      </c>
      <c r="P1018" s="61">
        <f>O1018</f>
        <v>0</v>
      </c>
      <c r="Q1018" s="58">
        <f>Q1019+Q1020</f>
        <v>0</v>
      </c>
      <c r="R1018" s="163"/>
      <c r="S1018" s="86" t="s">
        <v>3281</v>
      </c>
    </row>
    <row r="1019" spans="3:19" s="86" customFormat="1" ht="20.100000000000001" customHeight="1">
      <c r="C1019" s="29" t="s">
        <v>860</v>
      </c>
      <c r="D1019" s="29" t="s">
        <v>861</v>
      </c>
      <c r="E1019" s="152" t="s">
        <v>3189</v>
      </c>
      <c r="F1019" s="61">
        <v>668</v>
      </c>
      <c r="G1019" s="58">
        <v>3855</v>
      </c>
      <c r="H1019" s="58">
        <f t="shared" si="219"/>
        <v>2575140</v>
      </c>
      <c r="I1019" s="58">
        <v>12209</v>
      </c>
      <c r="J1019" s="58">
        <f t="shared" si="220"/>
        <v>8155612</v>
      </c>
      <c r="K1019" s="58">
        <v>0</v>
      </c>
      <c r="L1019" s="58">
        <f t="shared" si="218"/>
        <v>0</v>
      </c>
      <c r="M1019" s="58">
        <f t="shared" si="215"/>
        <v>16064</v>
      </c>
      <c r="N1019" s="149">
        <f t="shared" si="215"/>
        <v>10730752</v>
      </c>
      <c r="O1019" s="58">
        <v>668</v>
      </c>
      <c r="P1019" s="167">
        <v>0</v>
      </c>
      <c r="Q1019" s="58">
        <f>INT($O1019*P1019)</f>
        <v>0</v>
      </c>
      <c r="R1019" s="163"/>
      <c r="S1019" s="86" t="s">
        <v>3281</v>
      </c>
    </row>
    <row r="1020" spans="3:19" s="86" customFormat="1" ht="20.100000000000001" customHeight="1">
      <c r="C1020" s="29" t="s">
        <v>862</v>
      </c>
      <c r="D1020" s="29" t="s">
        <v>0</v>
      </c>
      <c r="E1020" s="152" t="s">
        <v>3207</v>
      </c>
      <c r="F1020" s="61">
        <v>65</v>
      </c>
      <c r="G1020" s="58">
        <v>3084</v>
      </c>
      <c r="H1020" s="58">
        <f t="shared" si="219"/>
        <v>200460</v>
      </c>
      <c r="I1020" s="58">
        <v>7618</v>
      </c>
      <c r="J1020" s="58">
        <f t="shared" si="220"/>
        <v>495170</v>
      </c>
      <c r="K1020" s="58">
        <v>0</v>
      </c>
      <c r="L1020" s="58">
        <f t="shared" si="218"/>
        <v>0</v>
      </c>
      <c r="M1020" s="58">
        <f t="shared" si="215"/>
        <v>10702</v>
      </c>
      <c r="N1020" s="149">
        <f t="shared" si="215"/>
        <v>695630</v>
      </c>
      <c r="O1020" s="58">
        <v>65</v>
      </c>
      <c r="P1020" s="167">
        <v>0</v>
      </c>
      <c r="Q1020" s="58">
        <f>INT($O1020*P1020)</f>
        <v>0</v>
      </c>
      <c r="R1020" s="163"/>
      <c r="S1020" s="86" t="s">
        <v>3281</v>
      </c>
    </row>
    <row r="1021" spans="3:19" s="86" customFormat="1" ht="20.100000000000001" customHeight="1">
      <c r="C1021" s="29" t="s">
        <v>863</v>
      </c>
      <c r="D1021" s="29" t="s">
        <v>0</v>
      </c>
      <c r="E1021" s="152" t="s">
        <v>22</v>
      </c>
      <c r="F1021" s="61">
        <v>0</v>
      </c>
      <c r="G1021" s="58">
        <v>0</v>
      </c>
      <c r="H1021" s="58">
        <f t="shared" si="219"/>
        <v>0</v>
      </c>
      <c r="I1021" s="58">
        <v>0</v>
      </c>
      <c r="J1021" s="58">
        <f t="shared" si="220"/>
        <v>0</v>
      </c>
      <c r="K1021" s="58">
        <v>0</v>
      </c>
      <c r="L1021" s="58">
        <f t="shared" si="218"/>
        <v>0</v>
      </c>
      <c r="M1021" s="58">
        <f t="shared" si="215"/>
        <v>0</v>
      </c>
      <c r="N1021" s="149">
        <f t="shared" si="215"/>
        <v>0</v>
      </c>
      <c r="O1021" s="58">
        <v>0</v>
      </c>
      <c r="P1021" s="61">
        <f>O1021</f>
        <v>0</v>
      </c>
      <c r="Q1021" s="58">
        <f>Q1022+Q1023</f>
        <v>0</v>
      </c>
      <c r="R1021" s="163"/>
      <c r="S1021" s="86" t="s">
        <v>3281</v>
      </c>
    </row>
    <row r="1022" spans="3:19" s="86" customFormat="1" ht="20.100000000000001" customHeight="1">
      <c r="C1022" s="29" t="s">
        <v>864</v>
      </c>
      <c r="D1022" s="29" t="s">
        <v>0</v>
      </c>
      <c r="E1022" s="152" t="s">
        <v>3207</v>
      </c>
      <c r="F1022" s="61">
        <v>22</v>
      </c>
      <c r="G1022" s="58">
        <v>9796</v>
      </c>
      <c r="H1022" s="58">
        <f t="shared" si="219"/>
        <v>215512</v>
      </c>
      <c r="I1022" s="58">
        <v>17715</v>
      </c>
      <c r="J1022" s="58">
        <f t="shared" si="220"/>
        <v>389730</v>
      </c>
      <c r="K1022" s="58">
        <v>0</v>
      </c>
      <c r="L1022" s="58">
        <f t="shared" si="218"/>
        <v>0</v>
      </c>
      <c r="M1022" s="58">
        <f t="shared" si="215"/>
        <v>27511</v>
      </c>
      <c r="N1022" s="149">
        <f t="shared" si="215"/>
        <v>605242</v>
      </c>
      <c r="O1022" s="58">
        <v>22</v>
      </c>
      <c r="P1022" s="167">
        <v>0</v>
      </c>
      <c r="Q1022" s="58">
        <f t="shared" ref="Q1022:Q1023" si="221">INT($O1022*P1022)</f>
        <v>0</v>
      </c>
      <c r="R1022" s="163"/>
      <c r="S1022" s="86" t="s">
        <v>3281</v>
      </c>
    </row>
    <row r="1023" spans="3:19" s="86" customFormat="1" ht="20.100000000000001" customHeight="1">
      <c r="C1023" s="29" t="s">
        <v>865</v>
      </c>
      <c r="D1023" s="29" t="s">
        <v>0</v>
      </c>
      <c r="E1023" s="152" t="s">
        <v>3199</v>
      </c>
      <c r="F1023" s="61">
        <v>2</v>
      </c>
      <c r="G1023" s="58">
        <v>5849</v>
      </c>
      <c r="H1023" s="58">
        <f t="shared" si="219"/>
        <v>11698</v>
      </c>
      <c r="I1023" s="58">
        <v>13475</v>
      </c>
      <c r="J1023" s="58">
        <f t="shared" si="220"/>
        <v>26950</v>
      </c>
      <c r="K1023" s="58">
        <v>0</v>
      </c>
      <c r="L1023" s="58">
        <f t="shared" si="218"/>
        <v>0</v>
      </c>
      <c r="M1023" s="58">
        <f t="shared" si="215"/>
        <v>19324</v>
      </c>
      <c r="N1023" s="149">
        <f t="shared" si="215"/>
        <v>38648</v>
      </c>
      <c r="O1023" s="58">
        <v>2</v>
      </c>
      <c r="P1023" s="167">
        <v>0</v>
      </c>
      <c r="Q1023" s="58">
        <f t="shared" si="221"/>
        <v>0</v>
      </c>
      <c r="R1023" s="163"/>
      <c r="S1023" s="86" t="s">
        <v>3281</v>
      </c>
    </row>
    <row r="1024" spans="3:19" s="86" customFormat="1" ht="20.100000000000001" hidden="1" customHeight="1">
      <c r="C1024" s="19" t="s">
        <v>866</v>
      </c>
      <c r="D1024" s="29" t="s">
        <v>0</v>
      </c>
      <c r="E1024" s="10" t="s">
        <v>3207</v>
      </c>
      <c r="F1024" s="60">
        <v>45</v>
      </c>
      <c r="G1024" s="58">
        <v>1370</v>
      </c>
      <c r="H1024" s="58">
        <f t="shared" si="219"/>
        <v>61650</v>
      </c>
      <c r="I1024" s="58">
        <v>4577</v>
      </c>
      <c r="J1024" s="58">
        <f t="shared" si="220"/>
        <v>205965</v>
      </c>
      <c r="K1024" s="58">
        <v>0</v>
      </c>
      <c r="L1024" s="58">
        <f t="shared" si="218"/>
        <v>0</v>
      </c>
      <c r="M1024" s="58">
        <f t="shared" si="215"/>
        <v>5947</v>
      </c>
      <c r="N1024" s="59">
        <f t="shared" si="215"/>
        <v>267615</v>
      </c>
      <c r="O1024" s="60">
        <v>45</v>
      </c>
      <c r="P1024" s="61">
        <f>O1024</f>
        <v>45</v>
      </c>
      <c r="Q1024" s="58" t="e">
        <f>TRUNC(#REF!*P1024,0)</f>
        <v>#REF!</v>
      </c>
      <c r="R1024" s="143"/>
    </row>
    <row r="1025" spans="3:18" s="86" customFormat="1" ht="20.100000000000001" hidden="1" customHeight="1">
      <c r="C1025" s="19" t="s">
        <v>867</v>
      </c>
      <c r="D1025" s="29" t="s">
        <v>0</v>
      </c>
      <c r="E1025" s="10" t="s">
        <v>22</v>
      </c>
      <c r="F1025" s="60">
        <v>0</v>
      </c>
      <c r="G1025" s="58">
        <v>0</v>
      </c>
      <c r="H1025" s="58">
        <f t="shared" si="219"/>
        <v>0</v>
      </c>
      <c r="I1025" s="58">
        <v>0</v>
      </c>
      <c r="J1025" s="58">
        <f t="shared" si="220"/>
        <v>0</v>
      </c>
      <c r="K1025" s="58">
        <v>0</v>
      </c>
      <c r="L1025" s="58">
        <f t="shared" si="218"/>
        <v>0</v>
      </c>
      <c r="M1025" s="58">
        <f t="shared" si="215"/>
        <v>0</v>
      </c>
      <c r="N1025" s="59">
        <f t="shared" si="215"/>
        <v>0</v>
      </c>
      <c r="O1025" s="60">
        <v>0</v>
      </c>
      <c r="P1025" s="61">
        <f>O1025</f>
        <v>0</v>
      </c>
      <c r="Q1025" s="58" t="e">
        <f>TRUNC(#REF!*P1025,0)</f>
        <v>#REF!</v>
      </c>
      <c r="R1025" s="143"/>
    </row>
    <row r="1026" spans="3:18" s="86" customFormat="1" ht="20.100000000000001" hidden="1" customHeight="1">
      <c r="C1026" s="19" t="s">
        <v>868</v>
      </c>
      <c r="D1026" s="29" t="s">
        <v>0</v>
      </c>
      <c r="E1026" s="10" t="s">
        <v>22</v>
      </c>
      <c r="F1026" s="60">
        <v>0</v>
      </c>
      <c r="G1026" s="58">
        <v>0</v>
      </c>
      <c r="H1026" s="58">
        <f t="shared" si="219"/>
        <v>0</v>
      </c>
      <c r="I1026" s="58">
        <v>0</v>
      </c>
      <c r="J1026" s="58">
        <f t="shared" si="220"/>
        <v>0</v>
      </c>
      <c r="K1026" s="58">
        <v>0</v>
      </c>
      <c r="L1026" s="58">
        <f t="shared" si="218"/>
        <v>0</v>
      </c>
      <c r="M1026" s="58">
        <f t="shared" si="215"/>
        <v>0</v>
      </c>
      <c r="N1026" s="59">
        <f t="shared" si="215"/>
        <v>0</v>
      </c>
      <c r="O1026" s="60">
        <v>0</v>
      </c>
      <c r="P1026" s="61">
        <f>O1026</f>
        <v>0</v>
      </c>
      <c r="Q1026" s="58" t="e">
        <f>TRUNC(#REF!*P1026,0)</f>
        <v>#REF!</v>
      </c>
      <c r="R1026" s="143"/>
    </row>
    <row r="1027" spans="3:18" s="86" customFormat="1" ht="20.100000000000001" hidden="1" customHeight="1">
      <c r="C1027" s="19" t="s">
        <v>871</v>
      </c>
      <c r="D1027" s="29" t="s">
        <v>0</v>
      </c>
      <c r="E1027" s="10" t="s">
        <v>22</v>
      </c>
      <c r="F1027" s="60">
        <v>0</v>
      </c>
      <c r="G1027" s="58">
        <v>0</v>
      </c>
      <c r="H1027" s="58">
        <f t="shared" si="219"/>
        <v>0</v>
      </c>
      <c r="I1027" s="58">
        <v>0</v>
      </c>
      <c r="J1027" s="58">
        <f t="shared" si="220"/>
        <v>0</v>
      </c>
      <c r="K1027" s="58">
        <v>0</v>
      </c>
      <c r="L1027" s="58">
        <f t="shared" si="218"/>
        <v>0</v>
      </c>
      <c r="M1027" s="58">
        <f t="shared" si="215"/>
        <v>0</v>
      </c>
      <c r="N1027" s="59">
        <f t="shared" si="215"/>
        <v>0</v>
      </c>
      <c r="O1027" s="60">
        <v>0</v>
      </c>
      <c r="P1027" s="61">
        <f>O1027</f>
        <v>0</v>
      </c>
      <c r="Q1027" s="58" t="e">
        <f>TRUNC(#REF!*P1027,0)</f>
        <v>#REF!</v>
      </c>
      <c r="R1027" s="143"/>
    </row>
    <row r="1028" spans="3:18" s="86" customFormat="1" ht="20.100000000000001" hidden="1" customHeight="1">
      <c r="C1028" s="19" t="s">
        <v>872</v>
      </c>
      <c r="D1028" s="29" t="s">
        <v>879</v>
      </c>
      <c r="E1028" s="10" t="s">
        <v>3198</v>
      </c>
      <c r="F1028" s="60">
        <v>2</v>
      </c>
      <c r="G1028" s="58">
        <v>0</v>
      </c>
      <c r="H1028" s="58">
        <f t="shared" si="219"/>
        <v>0</v>
      </c>
      <c r="I1028" s="58">
        <v>0</v>
      </c>
      <c r="J1028" s="58">
        <f t="shared" si="220"/>
        <v>0</v>
      </c>
      <c r="K1028" s="58">
        <v>50400</v>
      </c>
      <c r="L1028" s="58">
        <f t="shared" si="218"/>
        <v>100800</v>
      </c>
      <c r="M1028" s="58">
        <f t="shared" si="215"/>
        <v>50400</v>
      </c>
      <c r="N1028" s="59">
        <f t="shared" si="215"/>
        <v>100800</v>
      </c>
      <c r="O1028" s="60">
        <v>2</v>
      </c>
      <c r="P1028" s="61">
        <f>O1028</f>
        <v>2</v>
      </c>
      <c r="Q1028" s="58" t="e">
        <f>TRUNC(#REF!*P1028,0)</f>
        <v>#REF!</v>
      </c>
      <c r="R1028" s="143"/>
    </row>
    <row r="1029" spans="3:18" s="86" customFormat="1" ht="20.100000000000001" hidden="1" customHeight="1">
      <c r="C1029" s="19" t="s">
        <v>2340</v>
      </c>
      <c r="D1029" s="29" t="s">
        <v>874</v>
      </c>
      <c r="E1029" s="10" t="s">
        <v>3198</v>
      </c>
      <c r="F1029" s="60">
        <v>2</v>
      </c>
      <c r="G1029" s="58">
        <v>0</v>
      </c>
      <c r="H1029" s="58">
        <f t="shared" si="219"/>
        <v>0</v>
      </c>
      <c r="I1029" s="58">
        <v>0</v>
      </c>
      <c r="J1029" s="58">
        <f t="shared" si="220"/>
        <v>0</v>
      </c>
      <c r="K1029" s="58">
        <v>60000</v>
      </c>
      <c r="L1029" s="58">
        <f t="shared" si="218"/>
        <v>120000</v>
      </c>
      <c r="M1029" s="58">
        <f t="shared" si="215"/>
        <v>60000</v>
      </c>
      <c r="N1029" s="59">
        <f t="shared" si="215"/>
        <v>120000</v>
      </c>
      <c r="O1029" s="60">
        <v>2</v>
      </c>
      <c r="P1029" s="61">
        <f>O1029</f>
        <v>2</v>
      </c>
      <c r="Q1029" s="58" t="e">
        <f>TRUNC(#REF!*P1029,0)</f>
        <v>#REF!</v>
      </c>
      <c r="R1029" s="143"/>
    </row>
    <row r="1030" spans="3:18" s="86" customFormat="1" ht="20.100000000000001" hidden="1" customHeight="1">
      <c r="C1030" s="19" t="s">
        <v>873</v>
      </c>
      <c r="D1030" s="29" t="s">
        <v>0</v>
      </c>
      <c r="E1030" s="10" t="s">
        <v>22</v>
      </c>
      <c r="F1030" s="60">
        <v>0</v>
      </c>
      <c r="G1030" s="58">
        <v>0</v>
      </c>
      <c r="H1030" s="58">
        <f t="shared" si="219"/>
        <v>0</v>
      </c>
      <c r="I1030" s="58">
        <v>0</v>
      </c>
      <c r="J1030" s="58">
        <f t="shared" si="220"/>
        <v>0</v>
      </c>
      <c r="K1030" s="58">
        <v>0</v>
      </c>
      <c r="L1030" s="58">
        <f t="shared" si="218"/>
        <v>0</v>
      </c>
      <c r="M1030" s="58">
        <f t="shared" si="215"/>
        <v>0</v>
      </c>
      <c r="N1030" s="59">
        <f t="shared" si="215"/>
        <v>0</v>
      </c>
      <c r="O1030" s="60">
        <v>0</v>
      </c>
      <c r="P1030" s="61">
        <f>O1030</f>
        <v>0</v>
      </c>
      <c r="Q1030" s="58" t="e">
        <f>TRUNC(#REF!*P1030,0)</f>
        <v>#REF!</v>
      </c>
      <c r="R1030" s="143"/>
    </row>
    <row r="1031" spans="3:18" s="86" customFormat="1" ht="20.100000000000001" hidden="1" customHeight="1">
      <c r="C1031" s="19" t="s">
        <v>2341</v>
      </c>
      <c r="D1031" s="29" t="s">
        <v>879</v>
      </c>
      <c r="E1031" s="10" t="s">
        <v>3217</v>
      </c>
      <c r="F1031" s="60">
        <v>24</v>
      </c>
      <c r="G1031" s="58">
        <v>0</v>
      </c>
      <c r="H1031" s="58">
        <f t="shared" si="219"/>
        <v>0</v>
      </c>
      <c r="I1031" s="58">
        <v>0</v>
      </c>
      <c r="J1031" s="58">
        <f t="shared" si="220"/>
        <v>0</v>
      </c>
      <c r="K1031" s="58">
        <v>30199</v>
      </c>
      <c r="L1031" s="58">
        <f t="shared" si="218"/>
        <v>724776</v>
      </c>
      <c r="M1031" s="58">
        <f t="shared" si="215"/>
        <v>30199</v>
      </c>
      <c r="N1031" s="59">
        <f t="shared" si="215"/>
        <v>724776</v>
      </c>
      <c r="O1031" s="60">
        <v>24</v>
      </c>
      <c r="P1031" s="61">
        <f>O1031</f>
        <v>24</v>
      </c>
      <c r="Q1031" s="58" t="e">
        <f>TRUNC(#REF!*P1031,0)</f>
        <v>#REF!</v>
      </c>
      <c r="R1031" s="143"/>
    </row>
    <row r="1032" spans="3:18" s="86" customFormat="1" ht="20.100000000000001" hidden="1" customHeight="1">
      <c r="C1032" s="19" t="s">
        <v>2342</v>
      </c>
      <c r="D1032" s="29" t="s">
        <v>2343</v>
      </c>
      <c r="E1032" s="10" t="s">
        <v>3217</v>
      </c>
      <c r="F1032" s="60">
        <v>4</v>
      </c>
      <c r="G1032" s="58">
        <v>0</v>
      </c>
      <c r="H1032" s="58">
        <f t="shared" si="219"/>
        <v>0</v>
      </c>
      <c r="I1032" s="58">
        <v>0</v>
      </c>
      <c r="J1032" s="58">
        <f t="shared" si="220"/>
        <v>0</v>
      </c>
      <c r="K1032" s="58">
        <v>33120</v>
      </c>
      <c r="L1032" s="58">
        <f t="shared" si="218"/>
        <v>132480</v>
      </c>
      <c r="M1032" s="58">
        <f t="shared" si="215"/>
        <v>33120</v>
      </c>
      <c r="N1032" s="59">
        <f t="shared" si="215"/>
        <v>132480</v>
      </c>
      <c r="O1032" s="60">
        <v>4</v>
      </c>
      <c r="P1032" s="61">
        <f>O1032</f>
        <v>4</v>
      </c>
      <c r="Q1032" s="58" t="e">
        <f>TRUNC(#REF!*P1032,0)</f>
        <v>#REF!</v>
      </c>
      <c r="R1032" s="143"/>
    </row>
    <row r="1033" spans="3:18" s="86" customFormat="1" ht="20.100000000000001" hidden="1" customHeight="1">
      <c r="C1033" s="19" t="s">
        <v>875</v>
      </c>
      <c r="D1033" s="29" t="s">
        <v>0</v>
      </c>
      <c r="E1033" s="10" t="s">
        <v>22</v>
      </c>
      <c r="F1033" s="60">
        <v>0</v>
      </c>
      <c r="G1033" s="58">
        <v>0</v>
      </c>
      <c r="H1033" s="58">
        <f t="shared" si="219"/>
        <v>0</v>
      </c>
      <c r="I1033" s="58">
        <v>0</v>
      </c>
      <c r="J1033" s="58">
        <f t="shared" si="220"/>
        <v>0</v>
      </c>
      <c r="K1033" s="58">
        <v>0</v>
      </c>
      <c r="L1033" s="58">
        <f t="shared" si="218"/>
        <v>0</v>
      </c>
      <c r="M1033" s="58">
        <f t="shared" si="215"/>
        <v>0</v>
      </c>
      <c r="N1033" s="59">
        <f t="shared" si="215"/>
        <v>0</v>
      </c>
      <c r="O1033" s="60">
        <v>0</v>
      </c>
      <c r="P1033" s="61">
        <f>O1033</f>
        <v>0</v>
      </c>
      <c r="Q1033" s="58" t="e">
        <f>TRUNC(#REF!*P1033,0)</f>
        <v>#REF!</v>
      </c>
      <c r="R1033" s="143"/>
    </row>
    <row r="1034" spans="3:18" s="86" customFormat="1" ht="20.100000000000001" hidden="1" customHeight="1">
      <c r="C1034" s="19" t="s">
        <v>876</v>
      </c>
      <c r="D1034" s="29" t="s">
        <v>879</v>
      </c>
      <c r="E1034" s="10" t="s">
        <v>3198</v>
      </c>
      <c r="F1034" s="60">
        <v>46</v>
      </c>
      <c r="G1034" s="58">
        <v>0</v>
      </c>
      <c r="H1034" s="58">
        <f t="shared" si="219"/>
        <v>0</v>
      </c>
      <c r="I1034" s="58">
        <v>0</v>
      </c>
      <c r="J1034" s="58">
        <f t="shared" si="220"/>
        <v>0</v>
      </c>
      <c r="K1034" s="58">
        <v>25920</v>
      </c>
      <c r="L1034" s="58">
        <f t="shared" si="218"/>
        <v>1192320</v>
      </c>
      <c r="M1034" s="58">
        <f t="shared" si="215"/>
        <v>25920</v>
      </c>
      <c r="N1034" s="59">
        <f t="shared" si="215"/>
        <v>1192320</v>
      </c>
      <c r="O1034" s="60">
        <v>46</v>
      </c>
      <c r="P1034" s="61">
        <f>O1034</f>
        <v>46</v>
      </c>
      <c r="Q1034" s="58" t="e">
        <f>TRUNC(#REF!*P1034,0)</f>
        <v>#REF!</v>
      </c>
      <c r="R1034" s="143"/>
    </row>
    <row r="1035" spans="3:18" s="86" customFormat="1" ht="20.100000000000001" hidden="1" customHeight="1">
      <c r="C1035" s="19" t="s">
        <v>877</v>
      </c>
      <c r="D1035" s="29" t="s">
        <v>0</v>
      </c>
      <c r="E1035" s="10" t="s">
        <v>22</v>
      </c>
      <c r="F1035" s="60">
        <v>0</v>
      </c>
      <c r="G1035" s="58">
        <v>0</v>
      </c>
      <c r="H1035" s="58">
        <f t="shared" si="219"/>
        <v>0</v>
      </c>
      <c r="I1035" s="58">
        <v>0</v>
      </c>
      <c r="J1035" s="58">
        <f t="shared" si="220"/>
        <v>0</v>
      </c>
      <c r="K1035" s="58">
        <v>0</v>
      </c>
      <c r="L1035" s="58">
        <f t="shared" si="218"/>
        <v>0</v>
      </c>
      <c r="M1035" s="58">
        <f t="shared" si="215"/>
        <v>0</v>
      </c>
      <c r="N1035" s="59">
        <f t="shared" si="215"/>
        <v>0</v>
      </c>
      <c r="O1035" s="60">
        <v>0</v>
      </c>
      <c r="P1035" s="61">
        <f>O1035</f>
        <v>0</v>
      </c>
      <c r="Q1035" s="58" t="e">
        <f>TRUNC(#REF!*P1035,0)</f>
        <v>#REF!</v>
      </c>
      <c r="R1035" s="143"/>
    </row>
    <row r="1036" spans="3:18" s="86" customFormat="1" ht="20.100000000000001" hidden="1" customHeight="1">
      <c r="C1036" s="19" t="s">
        <v>878</v>
      </c>
      <c r="D1036" s="29" t="s">
        <v>879</v>
      </c>
      <c r="E1036" s="10" t="s">
        <v>3207</v>
      </c>
      <c r="F1036" s="60">
        <v>64</v>
      </c>
      <c r="G1036" s="58">
        <v>0</v>
      </c>
      <c r="H1036" s="58">
        <f t="shared" si="219"/>
        <v>0</v>
      </c>
      <c r="I1036" s="58">
        <v>0</v>
      </c>
      <c r="J1036" s="58">
        <f t="shared" si="220"/>
        <v>0</v>
      </c>
      <c r="K1036" s="58">
        <v>97920</v>
      </c>
      <c r="L1036" s="58">
        <f t="shared" si="218"/>
        <v>6266880</v>
      </c>
      <c r="M1036" s="58">
        <f t="shared" si="215"/>
        <v>97920</v>
      </c>
      <c r="N1036" s="59">
        <f t="shared" si="215"/>
        <v>6266880</v>
      </c>
      <c r="O1036" s="60">
        <v>64</v>
      </c>
      <c r="P1036" s="61">
        <f>O1036</f>
        <v>64</v>
      </c>
      <c r="Q1036" s="58" t="e">
        <f>TRUNC(#REF!*P1036,0)</f>
        <v>#REF!</v>
      </c>
      <c r="R1036" s="143"/>
    </row>
    <row r="1037" spans="3:18" s="86" customFormat="1" ht="20.100000000000001" hidden="1" customHeight="1">
      <c r="C1037" s="19" t="s">
        <v>880</v>
      </c>
      <c r="D1037" s="29" t="s">
        <v>0</v>
      </c>
      <c r="E1037" s="10" t="s">
        <v>22</v>
      </c>
      <c r="F1037" s="60">
        <v>0</v>
      </c>
      <c r="G1037" s="58">
        <v>0</v>
      </c>
      <c r="H1037" s="58">
        <f t="shared" si="219"/>
        <v>0</v>
      </c>
      <c r="I1037" s="58">
        <v>0</v>
      </c>
      <c r="J1037" s="58">
        <f t="shared" si="220"/>
        <v>0</v>
      </c>
      <c r="K1037" s="58">
        <v>0</v>
      </c>
      <c r="L1037" s="58">
        <f t="shared" si="218"/>
        <v>0</v>
      </c>
      <c r="M1037" s="58">
        <f t="shared" si="215"/>
        <v>0</v>
      </c>
      <c r="N1037" s="59">
        <f t="shared" si="215"/>
        <v>0</v>
      </c>
      <c r="O1037" s="60">
        <v>0</v>
      </c>
      <c r="P1037" s="61">
        <f>O1037</f>
        <v>0</v>
      </c>
      <c r="Q1037" s="58" t="e">
        <f>TRUNC(#REF!*P1037,0)</f>
        <v>#REF!</v>
      </c>
      <c r="R1037" s="143"/>
    </row>
    <row r="1038" spans="3:18" s="86" customFormat="1" ht="20.100000000000001" hidden="1" customHeight="1">
      <c r="C1038" s="19" t="s">
        <v>881</v>
      </c>
      <c r="D1038" s="29" t="s">
        <v>2344</v>
      </c>
      <c r="E1038" s="10" t="s">
        <v>3198</v>
      </c>
      <c r="F1038" s="60">
        <v>9</v>
      </c>
      <c r="G1038" s="58">
        <v>0</v>
      </c>
      <c r="H1038" s="58">
        <f t="shared" si="219"/>
        <v>0</v>
      </c>
      <c r="I1038" s="58">
        <v>0</v>
      </c>
      <c r="J1038" s="58">
        <f t="shared" si="220"/>
        <v>0</v>
      </c>
      <c r="K1038" s="58">
        <v>100295</v>
      </c>
      <c r="L1038" s="58">
        <f t="shared" si="218"/>
        <v>902655</v>
      </c>
      <c r="M1038" s="58">
        <f t="shared" si="215"/>
        <v>100295</v>
      </c>
      <c r="N1038" s="59">
        <f t="shared" si="215"/>
        <v>902655</v>
      </c>
      <c r="O1038" s="60">
        <v>9</v>
      </c>
      <c r="P1038" s="61">
        <f>O1038</f>
        <v>9</v>
      </c>
      <c r="Q1038" s="58" t="e">
        <f>TRUNC(#REF!*P1038,0)</f>
        <v>#REF!</v>
      </c>
      <c r="R1038" s="143"/>
    </row>
    <row r="1039" spans="3:18" s="86" customFormat="1" ht="20.100000000000001" hidden="1" customHeight="1">
      <c r="C1039" s="19" t="s">
        <v>882</v>
      </c>
      <c r="D1039" s="29" t="s">
        <v>0</v>
      </c>
      <c r="E1039" s="10" t="s">
        <v>22</v>
      </c>
      <c r="F1039" s="60">
        <v>0</v>
      </c>
      <c r="G1039" s="58">
        <v>0</v>
      </c>
      <c r="H1039" s="58">
        <f t="shared" si="219"/>
        <v>0</v>
      </c>
      <c r="I1039" s="58">
        <v>0</v>
      </c>
      <c r="J1039" s="58">
        <f t="shared" si="220"/>
        <v>0</v>
      </c>
      <c r="K1039" s="58">
        <v>0</v>
      </c>
      <c r="L1039" s="58">
        <f t="shared" si="218"/>
        <v>0</v>
      </c>
      <c r="M1039" s="58">
        <f t="shared" si="215"/>
        <v>0</v>
      </c>
      <c r="N1039" s="59">
        <f t="shared" si="215"/>
        <v>0</v>
      </c>
      <c r="O1039" s="60">
        <v>0</v>
      </c>
      <c r="P1039" s="61">
        <f>O1039</f>
        <v>0</v>
      </c>
      <c r="Q1039" s="58" t="e">
        <f>TRUNC(#REF!*P1039,0)</f>
        <v>#REF!</v>
      </c>
      <c r="R1039" s="143"/>
    </row>
    <row r="1040" spans="3:18" s="86" customFormat="1" ht="20.100000000000001" hidden="1" customHeight="1">
      <c r="C1040" s="19" t="s">
        <v>883</v>
      </c>
      <c r="D1040" s="29" t="s">
        <v>2345</v>
      </c>
      <c r="E1040" s="10" t="s">
        <v>3198</v>
      </c>
      <c r="F1040" s="60">
        <v>3</v>
      </c>
      <c r="G1040" s="58">
        <v>0</v>
      </c>
      <c r="H1040" s="58">
        <f t="shared" si="219"/>
        <v>0</v>
      </c>
      <c r="I1040" s="58">
        <v>0</v>
      </c>
      <c r="J1040" s="58">
        <f t="shared" si="220"/>
        <v>0</v>
      </c>
      <c r="K1040" s="58">
        <v>259911</v>
      </c>
      <c r="L1040" s="58">
        <f t="shared" si="218"/>
        <v>779733</v>
      </c>
      <c r="M1040" s="58">
        <f t="shared" si="215"/>
        <v>259911</v>
      </c>
      <c r="N1040" s="59">
        <f t="shared" si="215"/>
        <v>779733</v>
      </c>
      <c r="O1040" s="60">
        <v>3</v>
      </c>
      <c r="P1040" s="61">
        <f>O1040</f>
        <v>3</v>
      </c>
      <c r="Q1040" s="58" t="e">
        <f>TRUNC(#REF!*P1040,0)</f>
        <v>#REF!</v>
      </c>
      <c r="R1040" s="143"/>
    </row>
    <row r="1041" spans="3:18" s="86" customFormat="1" ht="20.100000000000001" hidden="1" customHeight="1">
      <c r="C1041" s="19" t="s">
        <v>883</v>
      </c>
      <c r="D1041" s="29" t="s">
        <v>2346</v>
      </c>
      <c r="E1041" s="10" t="s">
        <v>3198</v>
      </c>
      <c r="F1041" s="60">
        <v>8</v>
      </c>
      <c r="G1041" s="58">
        <v>0</v>
      </c>
      <c r="H1041" s="58">
        <f t="shared" si="219"/>
        <v>0</v>
      </c>
      <c r="I1041" s="58">
        <v>0</v>
      </c>
      <c r="J1041" s="58">
        <f t="shared" si="220"/>
        <v>0</v>
      </c>
      <c r="K1041" s="58">
        <v>298979</v>
      </c>
      <c r="L1041" s="58">
        <f t="shared" si="218"/>
        <v>2391832</v>
      </c>
      <c r="M1041" s="58">
        <f t="shared" si="215"/>
        <v>298979</v>
      </c>
      <c r="N1041" s="59">
        <f t="shared" si="215"/>
        <v>2391832</v>
      </c>
      <c r="O1041" s="60">
        <v>8</v>
      </c>
      <c r="P1041" s="61">
        <f>O1041</f>
        <v>8</v>
      </c>
      <c r="Q1041" s="58" t="e">
        <f>TRUNC(#REF!*P1041,0)</f>
        <v>#REF!</v>
      </c>
      <c r="R1041" s="143"/>
    </row>
    <row r="1042" spans="3:18" s="86" customFormat="1" ht="20.100000000000001" hidden="1" customHeight="1">
      <c r="C1042" s="19" t="s">
        <v>2347</v>
      </c>
      <c r="D1042" s="29" t="s">
        <v>0</v>
      </c>
      <c r="E1042" s="10" t="s">
        <v>22</v>
      </c>
      <c r="F1042" s="60">
        <v>0</v>
      </c>
      <c r="G1042" s="58">
        <v>0</v>
      </c>
      <c r="H1042" s="58">
        <f t="shared" si="219"/>
        <v>0</v>
      </c>
      <c r="I1042" s="58">
        <v>0</v>
      </c>
      <c r="J1042" s="58">
        <f t="shared" si="220"/>
        <v>0</v>
      </c>
      <c r="K1042" s="58">
        <v>0</v>
      </c>
      <c r="L1042" s="58">
        <f t="shared" si="218"/>
        <v>0</v>
      </c>
      <c r="M1042" s="58">
        <f t="shared" si="215"/>
        <v>0</v>
      </c>
      <c r="N1042" s="59">
        <f t="shared" si="215"/>
        <v>0</v>
      </c>
      <c r="O1042" s="60">
        <v>0</v>
      </c>
      <c r="P1042" s="61">
        <f>O1042</f>
        <v>0</v>
      </c>
      <c r="Q1042" s="58" t="e">
        <f>TRUNC(#REF!*P1042,0)</f>
        <v>#REF!</v>
      </c>
      <c r="R1042" s="143"/>
    </row>
    <row r="1043" spans="3:18" s="86" customFormat="1" ht="20.100000000000001" hidden="1" customHeight="1">
      <c r="C1043" s="19" t="s">
        <v>2348</v>
      </c>
      <c r="D1043" s="29" t="s">
        <v>879</v>
      </c>
      <c r="E1043" s="10" t="s">
        <v>3198</v>
      </c>
      <c r="F1043" s="60">
        <v>2</v>
      </c>
      <c r="G1043" s="58">
        <v>0</v>
      </c>
      <c r="H1043" s="58">
        <f t="shared" si="219"/>
        <v>0</v>
      </c>
      <c r="I1043" s="58">
        <v>0</v>
      </c>
      <c r="J1043" s="58">
        <f t="shared" si="220"/>
        <v>0</v>
      </c>
      <c r="K1043" s="58">
        <v>64800</v>
      </c>
      <c r="L1043" s="58">
        <f t="shared" si="218"/>
        <v>129600</v>
      </c>
      <c r="M1043" s="58">
        <f t="shared" si="215"/>
        <v>64800</v>
      </c>
      <c r="N1043" s="59">
        <f t="shared" si="215"/>
        <v>129600</v>
      </c>
      <c r="O1043" s="60">
        <v>2</v>
      </c>
      <c r="P1043" s="61">
        <f>O1043</f>
        <v>2</v>
      </c>
      <c r="Q1043" s="58" t="e">
        <f>TRUNC(#REF!*P1043,0)</f>
        <v>#REF!</v>
      </c>
      <c r="R1043" s="143"/>
    </row>
    <row r="1044" spans="3:18" s="86" customFormat="1" ht="20.100000000000001" hidden="1" customHeight="1">
      <c r="C1044" s="19" t="s">
        <v>884</v>
      </c>
      <c r="D1044" s="29" t="s">
        <v>0</v>
      </c>
      <c r="E1044" s="10" t="s">
        <v>22</v>
      </c>
      <c r="F1044" s="60">
        <v>0</v>
      </c>
      <c r="G1044" s="58">
        <v>0</v>
      </c>
      <c r="H1044" s="58">
        <f t="shared" si="219"/>
        <v>0</v>
      </c>
      <c r="I1044" s="58">
        <v>0</v>
      </c>
      <c r="J1044" s="58">
        <f t="shared" si="220"/>
        <v>0</v>
      </c>
      <c r="K1044" s="58">
        <v>0</v>
      </c>
      <c r="L1044" s="58">
        <f t="shared" si="218"/>
        <v>0</v>
      </c>
      <c r="M1044" s="58">
        <f t="shared" si="215"/>
        <v>0</v>
      </c>
      <c r="N1044" s="59">
        <f t="shared" si="215"/>
        <v>0</v>
      </c>
      <c r="O1044" s="60">
        <v>0</v>
      </c>
      <c r="P1044" s="61">
        <f>O1044</f>
        <v>0</v>
      </c>
      <c r="Q1044" s="58" t="e">
        <f>TRUNC(#REF!*P1044,0)</f>
        <v>#REF!</v>
      </c>
      <c r="R1044" s="143"/>
    </row>
    <row r="1045" spans="3:18" s="86" customFormat="1" ht="20.100000000000001" hidden="1" customHeight="1">
      <c r="C1045" s="19" t="s">
        <v>885</v>
      </c>
      <c r="D1045" s="29" t="s">
        <v>62</v>
      </c>
      <c r="E1045" s="10" t="s">
        <v>3189</v>
      </c>
      <c r="F1045" s="60">
        <v>678</v>
      </c>
      <c r="G1045" s="58">
        <v>212</v>
      </c>
      <c r="H1045" s="58">
        <f t="shared" si="219"/>
        <v>143736</v>
      </c>
      <c r="I1045" s="58">
        <v>11</v>
      </c>
      <c r="J1045" s="58">
        <f t="shared" si="220"/>
        <v>7458</v>
      </c>
      <c r="K1045" s="58">
        <v>0</v>
      </c>
      <c r="L1045" s="58">
        <f t="shared" si="218"/>
        <v>0</v>
      </c>
      <c r="M1045" s="58">
        <f t="shared" si="215"/>
        <v>223</v>
      </c>
      <c r="N1045" s="59">
        <f t="shared" si="215"/>
        <v>151194</v>
      </c>
      <c r="O1045" s="60">
        <v>678</v>
      </c>
      <c r="P1045" s="61">
        <f>O1045</f>
        <v>678</v>
      </c>
      <c r="Q1045" s="58" t="e">
        <f>TRUNC(#REF!*P1045,0)</f>
        <v>#REF!</v>
      </c>
      <c r="R1045" s="143"/>
    </row>
    <row r="1046" spans="3:18" s="86" customFormat="1" ht="20.100000000000001" hidden="1" customHeight="1">
      <c r="C1046" s="19" t="s">
        <v>886</v>
      </c>
      <c r="D1046" s="29" t="s">
        <v>116</v>
      </c>
      <c r="E1046" s="10" t="s">
        <v>3189</v>
      </c>
      <c r="F1046" s="60">
        <v>2009</v>
      </c>
      <c r="G1046" s="58">
        <v>76</v>
      </c>
      <c r="H1046" s="58">
        <f t="shared" si="219"/>
        <v>152684</v>
      </c>
      <c r="I1046" s="58">
        <v>4</v>
      </c>
      <c r="J1046" s="58">
        <f t="shared" si="220"/>
        <v>8036</v>
      </c>
      <c r="K1046" s="58">
        <v>0</v>
      </c>
      <c r="L1046" s="58">
        <f t="shared" si="218"/>
        <v>0</v>
      </c>
      <c r="M1046" s="58">
        <f t="shared" si="215"/>
        <v>80</v>
      </c>
      <c r="N1046" s="59">
        <f t="shared" si="215"/>
        <v>160720</v>
      </c>
      <c r="O1046" s="60">
        <v>2009</v>
      </c>
      <c r="P1046" s="61">
        <f>O1046</f>
        <v>2009</v>
      </c>
      <c r="Q1046" s="58" t="e">
        <f>TRUNC(#REF!*P1046,0)</f>
        <v>#REF!</v>
      </c>
      <c r="R1046" s="143"/>
    </row>
    <row r="1047" spans="3:18" s="86" customFormat="1" ht="20.100000000000001" hidden="1" customHeight="1">
      <c r="C1047" s="19" t="s">
        <v>887</v>
      </c>
      <c r="D1047" s="29" t="s">
        <v>0</v>
      </c>
      <c r="E1047" s="10" t="s">
        <v>22</v>
      </c>
      <c r="F1047" s="60">
        <v>0</v>
      </c>
      <c r="G1047" s="58">
        <v>0</v>
      </c>
      <c r="H1047" s="58">
        <f t="shared" si="219"/>
        <v>0</v>
      </c>
      <c r="I1047" s="58">
        <v>0</v>
      </c>
      <c r="J1047" s="58">
        <f t="shared" si="220"/>
        <v>0</v>
      </c>
      <c r="K1047" s="58">
        <v>0</v>
      </c>
      <c r="L1047" s="58">
        <f t="shared" si="218"/>
        <v>0</v>
      </c>
      <c r="M1047" s="58">
        <f t="shared" si="215"/>
        <v>0</v>
      </c>
      <c r="N1047" s="59">
        <f t="shared" si="215"/>
        <v>0</v>
      </c>
      <c r="O1047" s="60">
        <v>0</v>
      </c>
      <c r="P1047" s="61">
        <f>O1047</f>
        <v>0</v>
      </c>
      <c r="Q1047" s="58" t="e">
        <f>TRUNC(#REF!*P1047,0)</f>
        <v>#REF!</v>
      </c>
      <c r="R1047" s="143"/>
    </row>
    <row r="1048" spans="3:18" s="86" customFormat="1" ht="20.100000000000001" hidden="1" customHeight="1">
      <c r="C1048" s="19" t="s">
        <v>888</v>
      </c>
      <c r="D1048" s="29" t="s">
        <v>0</v>
      </c>
      <c r="E1048" s="10" t="s">
        <v>22</v>
      </c>
      <c r="F1048" s="60">
        <v>0</v>
      </c>
      <c r="G1048" s="58">
        <v>0</v>
      </c>
      <c r="H1048" s="58">
        <f t="shared" si="219"/>
        <v>0</v>
      </c>
      <c r="I1048" s="58">
        <v>0</v>
      </c>
      <c r="J1048" s="58">
        <f t="shared" si="220"/>
        <v>0</v>
      </c>
      <c r="K1048" s="58">
        <v>0</v>
      </c>
      <c r="L1048" s="58">
        <f t="shared" si="218"/>
        <v>0</v>
      </c>
      <c r="M1048" s="58">
        <f t="shared" si="215"/>
        <v>0</v>
      </c>
      <c r="N1048" s="59">
        <f t="shared" si="215"/>
        <v>0</v>
      </c>
      <c r="O1048" s="60">
        <v>0</v>
      </c>
      <c r="P1048" s="61">
        <f>O1048</f>
        <v>0</v>
      </c>
      <c r="Q1048" s="58" t="e">
        <f>TRUNC(#REF!*P1048,0)</f>
        <v>#REF!</v>
      </c>
      <c r="R1048" s="143"/>
    </row>
    <row r="1049" spans="3:18" s="86" customFormat="1" ht="20.100000000000001" hidden="1" customHeight="1">
      <c r="C1049" s="19" t="s">
        <v>889</v>
      </c>
      <c r="D1049" s="29" t="s">
        <v>890</v>
      </c>
      <c r="E1049" s="10" t="s">
        <v>3198</v>
      </c>
      <c r="F1049" s="60">
        <v>2</v>
      </c>
      <c r="G1049" s="58">
        <v>218400</v>
      </c>
      <c r="H1049" s="58">
        <f t="shared" si="219"/>
        <v>436800</v>
      </c>
      <c r="I1049" s="58">
        <v>10920</v>
      </c>
      <c r="J1049" s="58">
        <f t="shared" si="220"/>
        <v>21840</v>
      </c>
      <c r="K1049" s="58">
        <v>0</v>
      </c>
      <c r="L1049" s="58">
        <f t="shared" si="218"/>
        <v>0</v>
      </c>
      <c r="M1049" s="58">
        <f t="shared" si="215"/>
        <v>229320</v>
      </c>
      <c r="N1049" s="59">
        <f t="shared" si="215"/>
        <v>458640</v>
      </c>
      <c r="O1049" s="60">
        <v>2</v>
      </c>
      <c r="P1049" s="61">
        <f>O1049</f>
        <v>2</v>
      </c>
      <c r="Q1049" s="58" t="e">
        <f>TRUNC(#REF!*P1049,0)</f>
        <v>#REF!</v>
      </c>
      <c r="R1049" s="143"/>
    </row>
    <row r="1050" spans="3:18" s="86" customFormat="1" ht="20.100000000000001" hidden="1" customHeight="1">
      <c r="C1050" s="19" t="s">
        <v>891</v>
      </c>
      <c r="D1050" s="29" t="s">
        <v>0</v>
      </c>
      <c r="E1050" s="10" t="s">
        <v>3198</v>
      </c>
      <c r="F1050" s="60">
        <v>2</v>
      </c>
      <c r="G1050" s="58">
        <v>21060</v>
      </c>
      <c r="H1050" s="58">
        <f t="shared" si="219"/>
        <v>42120</v>
      </c>
      <c r="I1050" s="58">
        <v>1108</v>
      </c>
      <c r="J1050" s="58">
        <f t="shared" si="220"/>
        <v>2216</v>
      </c>
      <c r="K1050" s="58">
        <v>0</v>
      </c>
      <c r="L1050" s="58">
        <f t="shared" si="218"/>
        <v>0</v>
      </c>
      <c r="M1050" s="58">
        <f t="shared" si="215"/>
        <v>22168</v>
      </c>
      <c r="N1050" s="59">
        <f t="shared" si="215"/>
        <v>44336</v>
      </c>
      <c r="O1050" s="60">
        <v>2</v>
      </c>
      <c r="P1050" s="61">
        <f>O1050</f>
        <v>2</v>
      </c>
      <c r="Q1050" s="58" t="e">
        <f>TRUNC(#REF!*P1050,0)</f>
        <v>#REF!</v>
      </c>
      <c r="R1050" s="143"/>
    </row>
    <row r="1051" spans="3:18" s="86" customFormat="1" ht="20.100000000000001" hidden="1" customHeight="1">
      <c r="C1051" s="19" t="s">
        <v>892</v>
      </c>
      <c r="D1051" s="29" t="s">
        <v>95</v>
      </c>
      <c r="E1051" s="10" t="s">
        <v>3207</v>
      </c>
      <c r="F1051" s="60">
        <v>31</v>
      </c>
      <c r="G1051" s="58">
        <v>14051</v>
      </c>
      <c r="H1051" s="58">
        <f t="shared" si="219"/>
        <v>435581</v>
      </c>
      <c r="I1051" s="58">
        <v>22284</v>
      </c>
      <c r="J1051" s="58">
        <f t="shared" si="220"/>
        <v>690804</v>
      </c>
      <c r="K1051" s="58">
        <v>0</v>
      </c>
      <c r="L1051" s="58">
        <f t="shared" si="218"/>
        <v>0</v>
      </c>
      <c r="M1051" s="58">
        <f t="shared" si="215"/>
        <v>36335</v>
      </c>
      <c r="N1051" s="59">
        <f t="shared" si="215"/>
        <v>1126385</v>
      </c>
      <c r="O1051" s="60">
        <v>31</v>
      </c>
      <c r="P1051" s="61">
        <f>O1051</f>
        <v>31</v>
      </c>
      <c r="Q1051" s="58" t="e">
        <f>TRUNC(#REF!*P1051,0)</f>
        <v>#REF!</v>
      </c>
      <c r="R1051" s="143"/>
    </row>
    <row r="1052" spans="3:18" s="86" customFormat="1" ht="20.100000000000001" hidden="1" customHeight="1">
      <c r="C1052" s="19" t="s">
        <v>893</v>
      </c>
      <c r="D1052" s="29" t="s">
        <v>0</v>
      </c>
      <c r="E1052" s="10" t="s">
        <v>3207</v>
      </c>
      <c r="F1052" s="60">
        <v>60</v>
      </c>
      <c r="G1052" s="58">
        <v>356</v>
      </c>
      <c r="H1052" s="58">
        <f t="shared" si="219"/>
        <v>21360</v>
      </c>
      <c r="I1052" s="58">
        <v>0</v>
      </c>
      <c r="J1052" s="58">
        <f t="shared" si="220"/>
        <v>0</v>
      </c>
      <c r="K1052" s="58">
        <v>0</v>
      </c>
      <c r="L1052" s="58">
        <f t="shared" si="218"/>
        <v>0</v>
      </c>
      <c r="M1052" s="58">
        <f t="shared" si="215"/>
        <v>356</v>
      </c>
      <c r="N1052" s="59">
        <f t="shared" si="215"/>
        <v>21360</v>
      </c>
      <c r="O1052" s="60">
        <v>60</v>
      </c>
      <c r="P1052" s="61">
        <f>O1052</f>
        <v>60</v>
      </c>
      <c r="Q1052" s="58" t="e">
        <f>TRUNC(#REF!*P1052,0)</f>
        <v>#REF!</v>
      </c>
      <c r="R1052" s="143"/>
    </row>
    <row r="1053" spans="3:18" s="86" customFormat="1" ht="20.100000000000001" hidden="1" customHeight="1">
      <c r="C1053" s="19" t="s">
        <v>894</v>
      </c>
      <c r="D1053" s="29" t="s">
        <v>0</v>
      </c>
      <c r="E1053" s="10" t="s">
        <v>3207</v>
      </c>
      <c r="F1053" s="60">
        <v>56</v>
      </c>
      <c r="G1053" s="58">
        <v>19972</v>
      </c>
      <c r="H1053" s="58">
        <f t="shared" si="219"/>
        <v>1118432</v>
      </c>
      <c r="I1053" s="58">
        <v>5817</v>
      </c>
      <c r="J1053" s="58">
        <f t="shared" si="220"/>
        <v>325752</v>
      </c>
      <c r="K1053" s="58">
        <v>142</v>
      </c>
      <c r="L1053" s="58">
        <f t="shared" si="218"/>
        <v>7952</v>
      </c>
      <c r="M1053" s="58">
        <f t="shared" si="215"/>
        <v>25931</v>
      </c>
      <c r="N1053" s="59">
        <f t="shared" si="215"/>
        <v>1452136</v>
      </c>
      <c r="O1053" s="60">
        <v>56</v>
      </c>
      <c r="P1053" s="61">
        <f>O1053</f>
        <v>56</v>
      </c>
      <c r="Q1053" s="58" t="e">
        <f>TRUNC(#REF!*P1053,0)</f>
        <v>#REF!</v>
      </c>
      <c r="R1053" s="143"/>
    </row>
    <row r="1054" spans="3:18" s="86" customFormat="1" ht="20.100000000000001" hidden="1" customHeight="1">
      <c r="C1054" s="19" t="s">
        <v>895</v>
      </c>
      <c r="D1054" s="29" t="s">
        <v>0</v>
      </c>
      <c r="E1054" s="10" t="s">
        <v>22</v>
      </c>
      <c r="F1054" s="60">
        <v>0</v>
      </c>
      <c r="G1054" s="58">
        <v>0</v>
      </c>
      <c r="H1054" s="58">
        <f t="shared" si="219"/>
        <v>0</v>
      </c>
      <c r="I1054" s="58">
        <v>0</v>
      </c>
      <c r="J1054" s="58">
        <f t="shared" si="220"/>
        <v>0</v>
      </c>
      <c r="K1054" s="58">
        <v>0</v>
      </c>
      <c r="L1054" s="58">
        <f t="shared" si="218"/>
        <v>0</v>
      </c>
      <c r="M1054" s="58">
        <f t="shared" si="215"/>
        <v>0</v>
      </c>
      <c r="N1054" s="59">
        <f t="shared" si="215"/>
        <v>0</v>
      </c>
      <c r="O1054" s="60">
        <v>0</v>
      </c>
      <c r="P1054" s="61">
        <f>O1054</f>
        <v>0</v>
      </c>
      <c r="Q1054" s="58" t="e">
        <f>TRUNC(#REF!*P1054,0)</f>
        <v>#REF!</v>
      </c>
      <c r="R1054" s="143"/>
    </row>
    <row r="1055" spans="3:18" s="86" customFormat="1" ht="20.100000000000001" hidden="1" customHeight="1">
      <c r="C1055" s="19" t="s">
        <v>896</v>
      </c>
      <c r="D1055" s="29" t="s">
        <v>897</v>
      </c>
      <c r="E1055" s="10" t="s">
        <v>3189</v>
      </c>
      <c r="F1055" s="60">
        <v>726</v>
      </c>
      <c r="G1055" s="58">
        <v>26656</v>
      </c>
      <c r="H1055" s="58">
        <f t="shared" si="219"/>
        <v>19352256</v>
      </c>
      <c r="I1055" s="58">
        <v>6740</v>
      </c>
      <c r="J1055" s="58">
        <f t="shared" si="220"/>
        <v>4893240</v>
      </c>
      <c r="K1055" s="58">
        <v>2848</v>
      </c>
      <c r="L1055" s="58">
        <f t="shared" ref="L1055:L1109" si="222">TRUNC(F1055*K1055,0)</f>
        <v>2067648</v>
      </c>
      <c r="M1055" s="58">
        <f t="shared" si="215"/>
        <v>36244</v>
      </c>
      <c r="N1055" s="59">
        <f t="shared" si="215"/>
        <v>26313144</v>
      </c>
      <c r="O1055" s="60">
        <v>726</v>
      </c>
      <c r="P1055" s="61">
        <f>O1055</f>
        <v>726</v>
      </c>
      <c r="Q1055" s="58" t="e">
        <f>TRUNC(#REF!*P1055,0)</f>
        <v>#REF!</v>
      </c>
      <c r="R1055" s="143"/>
    </row>
    <row r="1056" spans="3:18" s="86" customFormat="1" ht="20.100000000000001" hidden="1" customHeight="1">
      <c r="C1056" s="19" t="s">
        <v>975</v>
      </c>
      <c r="D1056" s="29" t="s">
        <v>0</v>
      </c>
      <c r="E1056" s="10" t="s">
        <v>22</v>
      </c>
      <c r="F1056" s="60">
        <v>0</v>
      </c>
      <c r="G1056" s="58">
        <v>0</v>
      </c>
      <c r="H1056" s="58">
        <f t="shared" si="219"/>
        <v>0</v>
      </c>
      <c r="I1056" s="58">
        <v>0</v>
      </c>
      <c r="J1056" s="58">
        <f t="shared" si="220"/>
        <v>0</v>
      </c>
      <c r="K1056" s="58">
        <v>0</v>
      </c>
      <c r="L1056" s="58">
        <f t="shared" si="222"/>
        <v>0</v>
      </c>
      <c r="M1056" s="58">
        <f t="shared" si="215"/>
        <v>0</v>
      </c>
      <c r="N1056" s="59">
        <f t="shared" si="215"/>
        <v>0</v>
      </c>
      <c r="O1056" s="60">
        <v>0</v>
      </c>
      <c r="P1056" s="61">
        <f>O1056</f>
        <v>0</v>
      </c>
      <c r="Q1056" s="58" t="e">
        <f>TRUNC(#REF!*P1056,0)</f>
        <v>#REF!</v>
      </c>
      <c r="R1056" s="143"/>
    </row>
    <row r="1057" spans="3:18" s="86" customFormat="1" ht="20.100000000000001" hidden="1" customHeight="1">
      <c r="C1057" s="19" t="s">
        <v>976</v>
      </c>
      <c r="D1057" s="29" t="s">
        <v>977</v>
      </c>
      <c r="E1057" s="10" t="s">
        <v>3207</v>
      </c>
      <c r="F1057" s="60">
        <v>57</v>
      </c>
      <c r="G1057" s="58">
        <v>80160</v>
      </c>
      <c r="H1057" s="58">
        <f t="shared" si="219"/>
        <v>4569120</v>
      </c>
      <c r="I1057" s="58">
        <v>32000</v>
      </c>
      <c r="J1057" s="58">
        <f t="shared" si="220"/>
        <v>1824000</v>
      </c>
      <c r="K1057" s="58">
        <v>0</v>
      </c>
      <c r="L1057" s="58">
        <f t="shared" si="222"/>
        <v>0</v>
      </c>
      <c r="M1057" s="58">
        <f t="shared" si="215"/>
        <v>112160</v>
      </c>
      <c r="N1057" s="59">
        <f t="shared" si="215"/>
        <v>6393120</v>
      </c>
      <c r="O1057" s="60">
        <v>57</v>
      </c>
      <c r="P1057" s="61">
        <f>O1057</f>
        <v>57</v>
      </c>
      <c r="Q1057" s="58" t="e">
        <f>TRUNC(#REF!*P1057,0)</f>
        <v>#REF!</v>
      </c>
      <c r="R1057" s="143"/>
    </row>
    <row r="1058" spans="3:18" s="86" customFormat="1" ht="20.100000000000001" hidden="1" customHeight="1">
      <c r="C1058" s="19" t="s">
        <v>898</v>
      </c>
      <c r="D1058" s="29" t="s">
        <v>0</v>
      </c>
      <c r="E1058" s="10" t="s">
        <v>22</v>
      </c>
      <c r="F1058" s="60">
        <v>0</v>
      </c>
      <c r="G1058" s="58">
        <v>0</v>
      </c>
      <c r="H1058" s="58">
        <f t="shared" si="219"/>
        <v>0</v>
      </c>
      <c r="I1058" s="58">
        <v>0</v>
      </c>
      <c r="J1058" s="58">
        <f t="shared" si="220"/>
        <v>0</v>
      </c>
      <c r="K1058" s="58">
        <v>0</v>
      </c>
      <c r="L1058" s="58">
        <f t="shared" si="222"/>
        <v>0</v>
      </c>
      <c r="M1058" s="58">
        <f t="shared" si="215"/>
        <v>0</v>
      </c>
      <c r="N1058" s="59">
        <f t="shared" si="215"/>
        <v>0</v>
      </c>
      <c r="O1058" s="60">
        <v>0</v>
      </c>
      <c r="P1058" s="61">
        <f>O1058</f>
        <v>0</v>
      </c>
      <c r="Q1058" s="58" t="e">
        <f>TRUNC(#REF!*P1058,0)</f>
        <v>#REF!</v>
      </c>
      <c r="R1058" s="143"/>
    </row>
    <row r="1059" spans="3:18" s="86" customFormat="1" ht="20.100000000000001" hidden="1" customHeight="1">
      <c r="C1059" s="19" t="s">
        <v>899</v>
      </c>
      <c r="D1059" s="29" t="s">
        <v>0</v>
      </c>
      <c r="E1059" s="10" t="s">
        <v>22</v>
      </c>
      <c r="F1059" s="60">
        <v>0</v>
      </c>
      <c r="G1059" s="58">
        <v>0</v>
      </c>
      <c r="H1059" s="58">
        <f t="shared" si="219"/>
        <v>0</v>
      </c>
      <c r="I1059" s="58">
        <v>0</v>
      </c>
      <c r="J1059" s="58">
        <f t="shared" si="220"/>
        <v>0</v>
      </c>
      <c r="K1059" s="58">
        <v>0</v>
      </c>
      <c r="L1059" s="58">
        <f t="shared" si="222"/>
        <v>0</v>
      </c>
      <c r="M1059" s="58">
        <f t="shared" si="215"/>
        <v>0</v>
      </c>
      <c r="N1059" s="59">
        <f t="shared" si="215"/>
        <v>0</v>
      </c>
      <c r="O1059" s="60">
        <v>0</v>
      </c>
      <c r="P1059" s="61">
        <f>O1059</f>
        <v>0</v>
      </c>
      <c r="Q1059" s="58" t="e">
        <f>TRUNC(#REF!*P1059,0)</f>
        <v>#REF!</v>
      </c>
      <c r="R1059" s="143"/>
    </row>
    <row r="1060" spans="3:18" s="86" customFormat="1" ht="20.100000000000001" hidden="1" customHeight="1">
      <c r="C1060" s="19" t="s">
        <v>1148</v>
      </c>
      <c r="D1060" s="29" t="s">
        <v>901</v>
      </c>
      <c r="E1060" s="10" t="s">
        <v>3207</v>
      </c>
      <c r="F1060" s="60">
        <v>88</v>
      </c>
      <c r="G1060" s="58">
        <v>3418</v>
      </c>
      <c r="H1060" s="58">
        <f t="shared" si="219"/>
        <v>300784</v>
      </c>
      <c r="I1060" s="58">
        <v>17658</v>
      </c>
      <c r="J1060" s="58">
        <f t="shared" si="220"/>
        <v>1553904</v>
      </c>
      <c r="K1060" s="58">
        <v>1376</v>
      </c>
      <c r="L1060" s="58">
        <f t="shared" si="222"/>
        <v>121088</v>
      </c>
      <c r="M1060" s="58">
        <f t="shared" si="215"/>
        <v>22452</v>
      </c>
      <c r="N1060" s="59">
        <f t="shared" si="215"/>
        <v>1975776</v>
      </c>
      <c r="O1060" s="60">
        <v>88</v>
      </c>
      <c r="P1060" s="61">
        <f>O1060</f>
        <v>88</v>
      </c>
      <c r="Q1060" s="58" t="e">
        <f>TRUNC(#REF!*P1060,0)</f>
        <v>#REF!</v>
      </c>
      <c r="R1060" s="143"/>
    </row>
    <row r="1061" spans="3:18" s="86" customFormat="1" ht="20.100000000000001" hidden="1" customHeight="1">
      <c r="C1061" s="19" t="s">
        <v>904</v>
      </c>
      <c r="D1061" s="29" t="s">
        <v>0</v>
      </c>
      <c r="E1061" s="10" t="s">
        <v>22</v>
      </c>
      <c r="F1061" s="60">
        <v>0</v>
      </c>
      <c r="G1061" s="58">
        <v>0</v>
      </c>
      <c r="H1061" s="58">
        <f t="shared" si="219"/>
        <v>0</v>
      </c>
      <c r="I1061" s="58">
        <v>0</v>
      </c>
      <c r="J1061" s="58">
        <f t="shared" si="220"/>
        <v>0</v>
      </c>
      <c r="K1061" s="58">
        <v>0</v>
      </c>
      <c r="L1061" s="58">
        <f t="shared" si="222"/>
        <v>0</v>
      </c>
      <c r="M1061" s="58">
        <f t="shared" si="215"/>
        <v>0</v>
      </c>
      <c r="N1061" s="59">
        <f t="shared" si="215"/>
        <v>0</v>
      </c>
      <c r="O1061" s="60">
        <v>0</v>
      </c>
      <c r="P1061" s="61">
        <f>O1061</f>
        <v>0</v>
      </c>
      <c r="Q1061" s="58" t="e">
        <f>TRUNC(#REF!*P1061,0)</f>
        <v>#REF!</v>
      </c>
      <c r="R1061" s="143"/>
    </row>
    <row r="1062" spans="3:18" s="86" customFormat="1" ht="20.100000000000001" hidden="1" customHeight="1">
      <c r="C1062" s="19" t="s">
        <v>905</v>
      </c>
      <c r="D1062" s="29" t="s">
        <v>0</v>
      </c>
      <c r="E1062" s="10" t="s">
        <v>3207</v>
      </c>
      <c r="F1062" s="60">
        <v>30</v>
      </c>
      <c r="G1062" s="58">
        <v>9868</v>
      </c>
      <c r="H1062" s="58">
        <f t="shared" si="219"/>
        <v>296040</v>
      </c>
      <c r="I1062" s="58">
        <v>8362</v>
      </c>
      <c r="J1062" s="58">
        <f t="shared" si="220"/>
        <v>250860</v>
      </c>
      <c r="K1062" s="58">
        <v>1799</v>
      </c>
      <c r="L1062" s="58">
        <f t="shared" si="222"/>
        <v>53970</v>
      </c>
      <c r="M1062" s="58">
        <f t="shared" si="215"/>
        <v>20029</v>
      </c>
      <c r="N1062" s="59">
        <f t="shared" si="215"/>
        <v>600870</v>
      </c>
      <c r="O1062" s="60">
        <v>30</v>
      </c>
      <c r="P1062" s="61">
        <f>O1062</f>
        <v>30</v>
      </c>
      <c r="Q1062" s="58" t="e">
        <f>TRUNC(#REF!*P1062,0)</f>
        <v>#REF!</v>
      </c>
      <c r="R1062" s="143"/>
    </row>
    <row r="1063" spans="3:18" s="86" customFormat="1" ht="20.100000000000001" hidden="1" customHeight="1">
      <c r="C1063" s="19" t="s">
        <v>908</v>
      </c>
      <c r="D1063" s="29" t="s">
        <v>0</v>
      </c>
      <c r="E1063" s="10" t="s">
        <v>22</v>
      </c>
      <c r="F1063" s="60">
        <v>0</v>
      </c>
      <c r="G1063" s="58">
        <v>0</v>
      </c>
      <c r="H1063" s="58">
        <f t="shared" si="219"/>
        <v>0</v>
      </c>
      <c r="I1063" s="58">
        <v>0</v>
      </c>
      <c r="J1063" s="58">
        <f t="shared" si="220"/>
        <v>0</v>
      </c>
      <c r="K1063" s="58">
        <v>0</v>
      </c>
      <c r="L1063" s="58">
        <f t="shared" si="222"/>
        <v>0</v>
      </c>
      <c r="M1063" s="58">
        <f t="shared" si="215"/>
        <v>0</v>
      </c>
      <c r="N1063" s="59">
        <f t="shared" si="215"/>
        <v>0</v>
      </c>
      <c r="O1063" s="60">
        <v>0</v>
      </c>
      <c r="P1063" s="61">
        <f>O1063</f>
        <v>0</v>
      </c>
      <c r="Q1063" s="58" t="e">
        <f>TRUNC(#REF!*P1063,0)</f>
        <v>#REF!</v>
      </c>
      <c r="R1063" s="143"/>
    </row>
    <row r="1064" spans="3:18" s="86" customFormat="1" ht="20.100000000000001" hidden="1" customHeight="1">
      <c r="C1064" s="19" t="s">
        <v>909</v>
      </c>
      <c r="D1064" s="29" t="s">
        <v>0</v>
      </c>
      <c r="E1064" s="10" t="s">
        <v>3207</v>
      </c>
      <c r="F1064" s="60">
        <v>88</v>
      </c>
      <c r="G1064" s="58">
        <v>8292</v>
      </c>
      <c r="H1064" s="58">
        <f t="shared" si="219"/>
        <v>729696</v>
      </c>
      <c r="I1064" s="58">
        <v>414</v>
      </c>
      <c r="J1064" s="58">
        <f t="shared" si="220"/>
        <v>36432</v>
      </c>
      <c r="K1064" s="58">
        <v>0</v>
      </c>
      <c r="L1064" s="58">
        <f t="shared" si="222"/>
        <v>0</v>
      </c>
      <c r="M1064" s="58">
        <f t="shared" si="215"/>
        <v>8706</v>
      </c>
      <c r="N1064" s="59">
        <f t="shared" si="215"/>
        <v>766128</v>
      </c>
      <c r="O1064" s="60">
        <v>88</v>
      </c>
      <c r="P1064" s="61">
        <f>O1064</f>
        <v>88</v>
      </c>
      <c r="Q1064" s="58" t="e">
        <f>TRUNC(#REF!*P1064,0)</f>
        <v>#REF!</v>
      </c>
      <c r="R1064" s="143"/>
    </row>
    <row r="1065" spans="3:18" s="86" customFormat="1" ht="20.100000000000001" hidden="1" customHeight="1">
      <c r="C1065" s="19" t="s">
        <v>910</v>
      </c>
      <c r="D1065" s="29" t="s">
        <v>911</v>
      </c>
      <c r="E1065" s="10" t="s">
        <v>22</v>
      </c>
      <c r="F1065" s="60">
        <v>0</v>
      </c>
      <c r="G1065" s="58">
        <v>0</v>
      </c>
      <c r="H1065" s="58">
        <f t="shared" si="219"/>
        <v>0</v>
      </c>
      <c r="I1065" s="58">
        <v>0</v>
      </c>
      <c r="J1065" s="58">
        <f t="shared" si="220"/>
        <v>0</v>
      </c>
      <c r="K1065" s="58">
        <v>0</v>
      </c>
      <c r="L1065" s="58">
        <f t="shared" si="222"/>
        <v>0</v>
      </c>
      <c r="M1065" s="58">
        <f t="shared" si="215"/>
        <v>0</v>
      </c>
      <c r="N1065" s="59">
        <f t="shared" si="215"/>
        <v>0</v>
      </c>
      <c r="O1065" s="60">
        <v>0</v>
      </c>
      <c r="P1065" s="61">
        <f>O1065</f>
        <v>0</v>
      </c>
      <c r="Q1065" s="58" t="e">
        <f>TRUNC(#REF!*P1065,0)</f>
        <v>#REF!</v>
      </c>
      <c r="R1065" s="143"/>
    </row>
    <row r="1066" spans="3:18" s="86" customFormat="1" ht="20.100000000000001" hidden="1" customHeight="1">
      <c r="C1066" s="19" t="s">
        <v>899</v>
      </c>
      <c r="D1066" s="29" t="s">
        <v>0</v>
      </c>
      <c r="E1066" s="10" t="s">
        <v>22</v>
      </c>
      <c r="F1066" s="60">
        <v>0</v>
      </c>
      <c r="G1066" s="58">
        <v>0</v>
      </c>
      <c r="H1066" s="58">
        <f t="shared" si="219"/>
        <v>0</v>
      </c>
      <c r="I1066" s="58">
        <v>0</v>
      </c>
      <c r="J1066" s="58">
        <f t="shared" si="220"/>
        <v>0</v>
      </c>
      <c r="K1066" s="58">
        <v>0</v>
      </c>
      <c r="L1066" s="58">
        <f t="shared" si="222"/>
        <v>0</v>
      </c>
      <c r="M1066" s="58">
        <f t="shared" si="215"/>
        <v>0</v>
      </c>
      <c r="N1066" s="59">
        <f t="shared" si="215"/>
        <v>0</v>
      </c>
      <c r="O1066" s="60">
        <v>0</v>
      </c>
      <c r="P1066" s="61">
        <f>O1066</f>
        <v>0</v>
      </c>
      <c r="Q1066" s="58" t="e">
        <f>TRUNC(#REF!*P1066,0)</f>
        <v>#REF!</v>
      </c>
      <c r="R1066" s="143"/>
    </row>
    <row r="1067" spans="3:18" s="86" customFormat="1" ht="20.100000000000001" hidden="1" customHeight="1">
      <c r="C1067" s="19" t="s">
        <v>912</v>
      </c>
      <c r="D1067" s="29" t="s">
        <v>0</v>
      </c>
      <c r="E1067" s="10" t="s">
        <v>3199</v>
      </c>
      <c r="F1067" s="60">
        <v>2</v>
      </c>
      <c r="G1067" s="58">
        <v>118220</v>
      </c>
      <c r="H1067" s="58">
        <f t="shared" si="219"/>
        <v>236440</v>
      </c>
      <c r="I1067" s="58">
        <v>118356</v>
      </c>
      <c r="J1067" s="58">
        <f t="shared" si="220"/>
        <v>236712</v>
      </c>
      <c r="K1067" s="58">
        <v>3958</v>
      </c>
      <c r="L1067" s="58">
        <f t="shared" si="222"/>
        <v>7916</v>
      </c>
      <c r="M1067" s="58">
        <f t="shared" si="215"/>
        <v>240534</v>
      </c>
      <c r="N1067" s="59">
        <f t="shared" si="215"/>
        <v>481068</v>
      </c>
      <c r="O1067" s="60">
        <v>2</v>
      </c>
      <c r="P1067" s="61">
        <f>O1067</f>
        <v>2</v>
      </c>
      <c r="Q1067" s="58" t="e">
        <f>TRUNC(#REF!*P1067,0)</f>
        <v>#REF!</v>
      </c>
      <c r="R1067" s="143"/>
    </row>
    <row r="1068" spans="3:18" s="86" customFormat="1" ht="20.100000000000001" hidden="1" customHeight="1">
      <c r="C1068" s="19" t="s">
        <v>1149</v>
      </c>
      <c r="D1068" s="29" t="s">
        <v>0</v>
      </c>
      <c r="E1068" s="10" t="s">
        <v>3199</v>
      </c>
      <c r="F1068" s="60">
        <v>4</v>
      </c>
      <c r="G1068" s="58">
        <v>109217</v>
      </c>
      <c r="H1068" s="58">
        <f t="shared" si="219"/>
        <v>436868</v>
      </c>
      <c r="I1068" s="58">
        <v>109822</v>
      </c>
      <c r="J1068" s="58">
        <f t="shared" si="220"/>
        <v>439288</v>
      </c>
      <c r="K1068" s="58">
        <v>3672</v>
      </c>
      <c r="L1068" s="58">
        <f t="shared" si="222"/>
        <v>14688</v>
      </c>
      <c r="M1068" s="58">
        <f t="shared" si="215"/>
        <v>222711</v>
      </c>
      <c r="N1068" s="59">
        <f t="shared" si="215"/>
        <v>890844</v>
      </c>
      <c r="O1068" s="60">
        <v>4</v>
      </c>
      <c r="P1068" s="61">
        <f>O1068</f>
        <v>4</v>
      </c>
      <c r="Q1068" s="58" t="e">
        <f>TRUNC(#REF!*P1068,0)</f>
        <v>#REF!</v>
      </c>
      <c r="R1068" s="143"/>
    </row>
    <row r="1069" spans="3:18" s="86" customFormat="1" ht="20.100000000000001" hidden="1" customHeight="1">
      <c r="C1069" s="19" t="s">
        <v>978</v>
      </c>
      <c r="D1069" s="29" t="s">
        <v>0</v>
      </c>
      <c r="E1069" s="10" t="s">
        <v>22</v>
      </c>
      <c r="F1069" s="60">
        <v>0</v>
      </c>
      <c r="G1069" s="58">
        <v>0</v>
      </c>
      <c r="H1069" s="58">
        <f t="shared" si="219"/>
        <v>0</v>
      </c>
      <c r="I1069" s="58">
        <v>0</v>
      </c>
      <c r="J1069" s="58">
        <f t="shared" si="220"/>
        <v>0</v>
      </c>
      <c r="K1069" s="58">
        <v>0</v>
      </c>
      <c r="L1069" s="58">
        <f t="shared" si="222"/>
        <v>0</v>
      </c>
      <c r="M1069" s="58">
        <f t="shared" si="215"/>
        <v>0</v>
      </c>
      <c r="N1069" s="59">
        <f t="shared" si="215"/>
        <v>0</v>
      </c>
      <c r="O1069" s="60">
        <v>0</v>
      </c>
      <c r="P1069" s="61">
        <f>O1069</f>
        <v>0</v>
      </c>
      <c r="Q1069" s="58" t="e">
        <f>TRUNC(#REF!*P1069,0)</f>
        <v>#REF!</v>
      </c>
      <c r="R1069" s="143"/>
    </row>
    <row r="1070" spans="3:18" s="86" customFormat="1" ht="20.100000000000001" hidden="1" customHeight="1">
      <c r="C1070" s="19" t="s">
        <v>979</v>
      </c>
      <c r="D1070" s="29" t="s">
        <v>0</v>
      </c>
      <c r="E1070" s="10" t="s">
        <v>22</v>
      </c>
      <c r="F1070" s="60">
        <v>0</v>
      </c>
      <c r="G1070" s="58">
        <v>0</v>
      </c>
      <c r="H1070" s="58">
        <f t="shared" si="219"/>
        <v>0</v>
      </c>
      <c r="I1070" s="58">
        <v>0</v>
      </c>
      <c r="J1070" s="58">
        <f t="shared" si="220"/>
        <v>0</v>
      </c>
      <c r="K1070" s="58">
        <v>0</v>
      </c>
      <c r="L1070" s="58">
        <f t="shared" si="222"/>
        <v>0</v>
      </c>
      <c r="M1070" s="58">
        <f t="shared" si="215"/>
        <v>0</v>
      </c>
      <c r="N1070" s="59">
        <f t="shared" si="215"/>
        <v>0</v>
      </c>
      <c r="O1070" s="60">
        <v>0</v>
      </c>
      <c r="P1070" s="61">
        <f>O1070</f>
        <v>0</v>
      </c>
      <c r="Q1070" s="58" t="e">
        <f>TRUNC(#REF!*P1070,0)</f>
        <v>#REF!</v>
      </c>
      <c r="R1070" s="143"/>
    </row>
    <row r="1071" spans="3:18" s="86" customFormat="1" ht="20.100000000000001" hidden="1" customHeight="1">
      <c r="C1071" s="19" t="s">
        <v>980</v>
      </c>
      <c r="D1071" s="29" t="s">
        <v>981</v>
      </c>
      <c r="E1071" s="10" t="s">
        <v>3189</v>
      </c>
      <c r="F1071" s="60">
        <v>171</v>
      </c>
      <c r="G1071" s="58">
        <v>4518</v>
      </c>
      <c r="H1071" s="58">
        <f t="shared" si="219"/>
        <v>772578</v>
      </c>
      <c r="I1071" s="58">
        <v>17518</v>
      </c>
      <c r="J1071" s="58">
        <f t="shared" si="220"/>
        <v>2995578</v>
      </c>
      <c r="K1071" s="58">
        <v>4036</v>
      </c>
      <c r="L1071" s="58">
        <f t="shared" si="222"/>
        <v>690156</v>
      </c>
      <c r="M1071" s="58">
        <f t="shared" si="215"/>
        <v>26072</v>
      </c>
      <c r="N1071" s="59">
        <f t="shared" si="215"/>
        <v>4458312</v>
      </c>
      <c r="O1071" s="60">
        <v>171</v>
      </c>
      <c r="P1071" s="61">
        <f>O1071</f>
        <v>171</v>
      </c>
      <c r="Q1071" s="58" t="e">
        <f>TRUNC(#REF!*P1071,0)</f>
        <v>#REF!</v>
      </c>
      <c r="R1071" s="143"/>
    </row>
    <row r="1072" spans="3:18" s="86" customFormat="1" ht="20.100000000000001" hidden="1" customHeight="1">
      <c r="C1072" s="19" t="s">
        <v>982</v>
      </c>
      <c r="D1072" s="29" t="s">
        <v>981</v>
      </c>
      <c r="E1072" s="10" t="s">
        <v>3207</v>
      </c>
      <c r="F1072" s="60">
        <v>57</v>
      </c>
      <c r="G1072" s="58">
        <v>1439</v>
      </c>
      <c r="H1072" s="58">
        <f t="shared" si="219"/>
        <v>82023</v>
      </c>
      <c r="I1072" s="58">
        <v>10174</v>
      </c>
      <c r="J1072" s="58">
        <f t="shared" si="220"/>
        <v>579918</v>
      </c>
      <c r="K1072" s="58">
        <v>0</v>
      </c>
      <c r="L1072" s="58">
        <f t="shared" si="222"/>
        <v>0</v>
      </c>
      <c r="M1072" s="58">
        <f t="shared" si="215"/>
        <v>11613</v>
      </c>
      <c r="N1072" s="59">
        <f t="shared" si="215"/>
        <v>661941</v>
      </c>
      <c r="O1072" s="60">
        <v>57</v>
      </c>
      <c r="P1072" s="61">
        <f>O1072</f>
        <v>57</v>
      </c>
      <c r="Q1072" s="58" t="e">
        <f>TRUNC(#REF!*P1072,0)</f>
        <v>#REF!</v>
      </c>
      <c r="R1072" s="143"/>
    </row>
    <row r="1073" spans="3:18" s="86" customFormat="1" ht="20.100000000000001" hidden="1" customHeight="1">
      <c r="C1073" s="19" t="s">
        <v>915</v>
      </c>
      <c r="D1073" s="29" t="s">
        <v>0</v>
      </c>
      <c r="E1073" s="10" t="s">
        <v>22</v>
      </c>
      <c r="F1073" s="60">
        <v>0</v>
      </c>
      <c r="G1073" s="58">
        <v>0</v>
      </c>
      <c r="H1073" s="58">
        <f t="shared" si="219"/>
        <v>0</v>
      </c>
      <c r="I1073" s="58">
        <v>0</v>
      </c>
      <c r="J1073" s="58">
        <f t="shared" si="220"/>
        <v>0</v>
      </c>
      <c r="K1073" s="58">
        <v>0</v>
      </c>
      <c r="L1073" s="58">
        <f t="shared" si="222"/>
        <v>0</v>
      </c>
      <c r="M1073" s="58">
        <f t="shared" si="215"/>
        <v>0</v>
      </c>
      <c r="N1073" s="59">
        <f t="shared" si="215"/>
        <v>0</v>
      </c>
      <c r="O1073" s="60">
        <v>0</v>
      </c>
      <c r="P1073" s="61">
        <f>O1073</f>
        <v>0</v>
      </c>
      <c r="Q1073" s="58" t="e">
        <f>TRUNC(#REF!*P1073,0)</f>
        <v>#REF!</v>
      </c>
      <c r="R1073" s="143"/>
    </row>
    <row r="1074" spans="3:18" s="86" customFormat="1" ht="20.100000000000001" hidden="1" customHeight="1">
      <c r="C1074" s="19" t="s">
        <v>916</v>
      </c>
      <c r="D1074" s="29" t="s">
        <v>917</v>
      </c>
      <c r="E1074" s="10" t="s">
        <v>3189</v>
      </c>
      <c r="F1074" s="60">
        <v>168</v>
      </c>
      <c r="G1074" s="58">
        <v>12939</v>
      </c>
      <c r="H1074" s="58">
        <f t="shared" ref="H1074:H1137" si="223">TRUNC(F1074*G1074,0)</f>
        <v>2173752</v>
      </c>
      <c r="I1074" s="58">
        <v>3280</v>
      </c>
      <c r="J1074" s="58">
        <f t="shared" ref="J1074:J1137" si="224">TRUNC(F1074*I1074,0)</f>
        <v>551040</v>
      </c>
      <c r="K1074" s="58">
        <v>272</v>
      </c>
      <c r="L1074" s="58">
        <f t="shared" si="222"/>
        <v>45696</v>
      </c>
      <c r="M1074" s="58">
        <f t="shared" si="215"/>
        <v>16491</v>
      </c>
      <c r="N1074" s="59">
        <f t="shared" si="215"/>
        <v>2770488</v>
      </c>
      <c r="O1074" s="60">
        <v>168</v>
      </c>
      <c r="P1074" s="61">
        <f>O1074</f>
        <v>168</v>
      </c>
      <c r="Q1074" s="58" t="e">
        <f>TRUNC(#REF!*P1074,0)</f>
        <v>#REF!</v>
      </c>
      <c r="R1074" s="143"/>
    </row>
    <row r="1075" spans="3:18" s="86" customFormat="1" ht="20.100000000000001" hidden="1" customHeight="1">
      <c r="C1075" s="19" t="s">
        <v>937</v>
      </c>
      <c r="D1075" s="29" t="s">
        <v>0</v>
      </c>
      <c r="E1075" s="10" t="s">
        <v>22</v>
      </c>
      <c r="F1075" s="60">
        <v>0</v>
      </c>
      <c r="G1075" s="58">
        <v>0</v>
      </c>
      <c r="H1075" s="58">
        <f t="shared" si="223"/>
        <v>0</v>
      </c>
      <c r="I1075" s="58">
        <v>0</v>
      </c>
      <c r="J1075" s="58">
        <f t="shared" si="224"/>
        <v>0</v>
      </c>
      <c r="K1075" s="58">
        <v>0</v>
      </c>
      <c r="L1075" s="58">
        <f t="shared" si="222"/>
        <v>0</v>
      </c>
      <c r="M1075" s="58">
        <f t="shared" si="215"/>
        <v>0</v>
      </c>
      <c r="N1075" s="59">
        <f t="shared" si="215"/>
        <v>0</v>
      </c>
      <c r="O1075" s="60">
        <v>0</v>
      </c>
      <c r="P1075" s="61">
        <f>O1075</f>
        <v>0</v>
      </c>
      <c r="Q1075" s="58" t="e">
        <f>TRUNC(#REF!*P1075,0)</f>
        <v>#REF!</v>
      </c>
      <c r="R1075" s="143"/>
    </row>
    <row r="1076" spans="3:18" s="86" customFormat="1" ht="20.100000000000001" hidden="1" customHeight="1">
      <c r="C1076" s="19" t="s">
        <v>1059</v>
      </c>
      <c r="D1076" s="29" t="s">
        <v>1060</v>
      </c>
      <c r="E1076" s="10" t="s">
        <v>3189</v>
      </c>
      <c r="F1076" s="60">
        <v>20</v>
      </c>
      <c r="G1076" s="58">
        <v>488</v>
      </c>
      <c r="H1076" s="58">
        <f t="shared" si="223"/>
        <v>9760</v>
      </c>
      <c r="I1076" s="58">
        <v>15801</v>
      </c>
      <c r="J1076" s="58">
        <f t="shared" si="224"/>
        <v>316020</v>
      </c>
      <c r="K1076" s="58">
        <v>0</v>
      </c>
      <c r="L1076" s="58">
        <f t="shared" si="222"/>
        <v>0</v>
      </c>
      <c r="M1076" s="58">
        <f t="shared" si="215"/>
        <v>16289</v>
      </c>
      <c r="N1076" s="59">
        <f t="shared" si="215"/>
        <v>325780</v>
      </c>
      <c r="O1076" s="60">
        <v>20</v>
      </c>
      <c r="P1076" s="61">
        <f>O1076</f>
        <v>20</v>
      </c>
      <c r="Q1076" s="58" t="e">
        <f>TRUNC(#REF!*P1076,0)</f>
        <v>#REF!</v>
      </c>
      <c r="R1076" s="143"/>
    </row>
    <row r="1077" spans="3:18" s="86" customFormat="1" ht="20.100000000000001" hidden="1" customHeight="1">
      <c r="C1077" s="19" t="s">
        <v>938</v>
      </c>
      <c r="D1077" s="29" t="s">
        <v>939</v>
      </c>
      <c r="E1077" s="10" t="s">
        <v>3199</v>
      </c>
      <c r="F1077" s="60">
        <v>9</v>
      </c>
      <c r="G1077" s="58">
        <v>4587</v>
      </c>
      <c r="H1077" s="58">
        <f t="shared" si="223"/>
        <v>41283</v>
      </c>
      <c r="I1077" s="58">
        <v>8240</v>
      </c>
      <c r="J1077" s="58">
        <f t="shared" si="224"/>
        <v>74160</v>
      </c>
      <c r="K1077" s="58">
        <v>0</v>
      </c>
      <c r="L1077" s="58">
        <f t="shared" si="222"/>
        <v>0</v>
      </c>
      <c r="M1077" s="58">
        <f t="shared" si="215"/>
        <v>12827</v>
      </c>
      <c r="N1077" s="59">
        <f t="shared" si="215"/>
        <v>115443</v>
      </c>
      <c r="O1077" s="60">
        <v>9</v>
      </c>
      <c r="P1077" s="61">
        <f>O1077</f>
        <v>9</v>
      </c>
      <c r="Q1077" s="58" t="e">
        <f>TRUNC(#REF!*P1077,0)</f>
        <v>#REF!</v>
      </c>
      <c r="R1077" s="143"/>
    </row>
    <row r="1078" spans="3:18" s="86" customFormat="1" ht="20.100000000000001" hidden="1" customHeight="1">
      <c r="C1078" s="19" t="s">
        <v>940</v>
      </c>
      <c r="D1078" s="29" t="s">
        <v>941</v>
      </c>
      <c r="E1078" s="10" t="s">
        <v>3207</v>
      </c>
      <c r="F1078" s="60">
        <v>19</v>
      </c>
      <c r="G1078" s="58">
        <v>3920</v>
      </c>
      <c r="H1078" s="58">
        <f t="shared" si="223"/>
        <v>74480</v>
      </c>
      <c r="I1078" s="58">
        <v>2972</v>
      </c>
      <c r="J1078" s="58">
        <f t="shared" si="224"/>
        <v>56468</v>
      </c>
      <c r="K1078" s="58">
        <v>0</v>
      </c>
      <c r="L1078" s="58">
        <f t="shared" si="222"/>
        <v>0</v>
      </c>
      <c r="M1078" s="58">
        <f t="shared" si="215"/>
        <v>6892</v>
      </c>
      <c r="N1078" s="59">
        <f t="shared" si="215"/>
        <v>130948</v>
      </c>
      <c r="O1078" s="60">
        <v>19</v>
      </c>
      <c r="P1078" s="61">
        <f>O1078</f>
        <v>19</v>
      </c>
      <c r="Q1078" s="58" t="e">
        <f>TRUNC(#REF!*P1078,0)</f>
        <v>#REF!</v>
      </c>
      <c r="R1078" s="143"/>
    </row>
    <row r="1079" spans="3:18" s="86" customFormat="1" ht="20.100000000000001" hidden="1" customHeight="1">
      <c r="C1079" s="19" t="s">
        <v>1162</v>
      </c>
      <c r="D1079" s="29" t="s">
        <v>0</v>
      </c>
      <c r="E1079" s="10" t="s">
        <v>22</v>
      </c>
      <c r="F1079" s="60">
        <v>0</v>
      </c>
      <c r="G1079" s="58">
        <v>0</v>
      </c>
      <c r="H1079" s="58">
        <f t="shared" si="223"/>
        <v>0</v>
      </c>
      <c r="I1079" s="58">
        <v>0</v>
      </c>
      <c r="J1079" s="58">
        <f t="shared" si="224"/>
        <v>0</v>
      </c>
      <c r="K1079" s="58">
        <v>0</v>
      </c>
      <c r="L1079" s="58">
        <f t="shared" si="222"/>
        <v>0</v>
      </c>
      <c r="M1079" s="58">
        <f t="shared" si="215"/>
        <v>0</v>
      </c>
      <c r="N1079" s="59">
        <f t="shared" si="215"/>
        <v>0</v>
      </c>
      <c r="O1079" s="60">
        <v>0</v>
      </c>
      <c r="P1079" s="61">
        <f>O1079</f>
        <v>0</v>
      </c>
      <c r="Q1079" s="58" t="e">
        <f>TRUNC(#REF!*P1079,0)</f>
        <v>#REF!</v>
      </c>
      <c r="R1079" s="143"/>
    </row>
    <row r="1080" spans="3:18" s="86" customFormat="1" ht="20.100000000000001" hidden="1" customHeight="1">
      <c r="C1080" s="19" t="s">
        <v>1163</v>
      </c>
      <c r="D1080" s="29" t="s">
        <v>1164</v>
      </c>
      <c r="E1080" s="10" t="s">
        <v>3207</v>
      </c>
      <c r="F1080" s="60">
        <v>5</v>
      </c>
      <c r="G1080" s="58">
        <v>2408</v>
      </c>
      <c r="H1080" s="58">
        <f t="shared" si="223"/>
        <v>12040</v>
      </c>
      <c r="I1080" s="58">
        <v>126</v>
      </c>
      <c r="J1080" s="58">
        <f t="shared" si="224"/>
        <v>630</v>
      </c>
      <c r="K1080" s="58">
        <v>0</v>
      </c>
      <c r="L1080" s="58">
        <f t="shared" si="222"/>
        <v>0</v>
      </c>
      <c r="M1080" s="58">
        <f t="shared" si="215"/>
        <v>2534</v>
      </c>
      <c r="N1080" s="59">
        <f t="shared" si="215"/>
        <v>12670</v>
      </c>
      <c r="O1080" s="60">
        <v>5</v>
      </c>
      <c r="P1080" s="61">
        <f>O1080</f>
        <v>5</v>
      </c>
      <c r="Q1080" s="58" t="e">
        <f>TRUNC(#REF!*P1080,0)</f>
        <v>#REF!</v>
      </c>
      <c r="R1080" s="143"/>
    </row>
    <row r="1081" spans="3:18" s="86" customFormat="1" ht="20.100000000000001" hidden="1" customHeight="1">
      <c r="C1081" s="19" t="s">
        <v>2380</v>
      </c>
      <c r="D1081" s="29" t="s">
        <v>0</v>
      </c>
      <c r="E1081" s="10" t="s">
        <v>3189</v>
      </c>
      <c r="F1081" s="60">
        <v>80</v>
      </c>
      <c r="G1081" s="58">
        <v>4439</v>
      </c>
      <c r="H1081" s="58">
        <f t="shared" si="223"/>
        <v>355120</v>
      </c>
      <c r="I1081" s="58">
        <v>2860</v>
      </c>
      <c r="J1081" s="58">
        <f t="shared" si="224"/>
        <v>228800</v>
      </c>
      <c r="K1081" s="58">
        <v>0</v>
      </c>
      <c r="L1081" s="58">
        <f t="shared" si="222"/>
        <v>0</v>
      </c>
      <c r="M1081" s="58">
        <f t="shared" si="215"/>
        <v>7299</v>
      </c>
      <c r="N1081" s="59">
        <f t="shared" si="215"/>
        <v>583920</v>
      </c>
      <c r="O1081" s="60">
        <v>80</v>
      </c>
      <c r="P1081" s="61">
        <f>O1081</f>
        <v>80</v>
      </c>
      <c r="Q1081" s="58" t="e">
        <f>TRUNC(#REF!*P1081,0)</f>
        <v>#REF!</v>
      </c>
      <c r="R1081" s="143"/>
    </row>
    <row r="1082" spans="3:18" s="86" customFormat="1" ht="20.100000000000001" hidden="1" customHeight="1">
      <c r="C1082" s="19" t="s">
        <v>942</v>
      </c>
      <c r="D1082" s="29" t="s">
        <v>0</v>
      </c>
      <c r="E1082" s="10" t="s">
        <v>22</v>
      </c>
      <c r="F1082" s="60">
        <v>0</v>
      </c>
      <c r="G1082" s="58">
        <v>0</v>
      </c>
      <c r="H1082" s="58">
        <f t="shared" si="223"/>
        <v>0</v>
      </c>
      <c r="I1082" s="58">
        <v>0</v>
      </c>
      <c r="J1082" s="58">
        <f t="shared" si="224"/>
        <v>0</v>
      </c>
      <c r="K1082" s="58">
        <v>0</v>
      </c>
      <c r="L1082" s="58">
        <f t="shared" si="222"/>
        <v>0</v>
      </c>
      <c r="M1082" s="58">
        <f t="shared" si="215"/>
        <v>0</v>
      </c>
      <c r="N1082" s="59">
        <f t="shared" ref="M1082:N1211" si="225">H1082+J1082+L1082</f>
        <v>0</v>
      </c>
      <c r="O1082" s="60">
        <v>0</v>
      </c>
      <c r="P1082" s="61">
        <f>O1082</f>
        <v>0</v>
      </c>
      <c r="Q1082" s="58" t="e">
        <f>TRUNC(#REF!*P1082,0)</f>
        <v>#REF!</v>
      </c>
      <c r="R1082" s="143"/>
    </row>
    <row r="1083" spans="3:18" s="86" customFormat="1" ht="20.100000000000001" hidden="1" customHeight="1">
      <c r="C1083" s="19" t="s">
        <v>943</v>
      </c>
      <c r="D1083" s="29" t="s">
        <v>0</v>
      </c>
      <c r="E1083" s="10" t="s">
        <v>3191</v>
      </c>
      <c r="F1083" s="87">
        <v>146.80600000000001</v>
      </c>
      <c r="G1083" s="58">
        <v>906</v>
      </c>
      <c r="H1083" s="58">
        <f t="shared" si="223"/>
        <v>133006</v>
      </c>
      <c r="I1083" s="58">
        <v>7386</v>
      </c>
      <c r="J1083" s="58">
        <f t="shared" si="224"/>
        <v>1084309</v>
      </c>
      <c r="K1083" s="58">
        <v>1892</v>
      </c>
      <c r="L1083" s="58">
        <f t="shared" si="222"/>
        <v>277756</v>
      </c>
      <c r="M1083" s="58">
        <f t="shared" si="225"/>
        <v>10184</v>
      </c>
      <c r="N1083" s="59">
        <f t="shared" si="225"/>
        <v>1495071</v>
      </c>
      <c r="O1083" s="87">
        <v>141.04</v>
      </c>
      <c r="P1083" s="61">
        <f>O1083</f>
        <v>141.04</v>
      </c>
      <c r="Q1083" s="58" t="e">
        <f>TRUNC(#REF!*P1083,0)</f>
        <v>#REF!</v>
      </c>
      <c r="R1083" s="143"/>
    </row>
    <row r="1084" spans="3:18" s="86" customFormat="1" ht="20.100000000000001" hidden="1" customHeight="1">
      <c r="C1084" s="19" t="s">
        <v>944</v>
      </c>
      <c r="D1084" s="29" t="s">
        <v>0</v>
      </c>
      <c r="E1084" s="10" t="s">
        <v>718</v>
      </c>
      <c r="F1084" s="60">
        <v>3815</v>
      </c>
      <c r="G1084" s="58">
        <v>95</v>
      </c>
      <c r="H1084" s="58">
        <f t="shared" si="223"/>
        <v>362425</v>
      </c>
      <c r="I1084" s="58">
        <v>1128</v>
      </c>
      <c r="J1084" s="58">
        <f t="shared" si="224"/>
        <v>4303320</v>
      </c>
      <c r="K1084" s="58">
        <v>160</v>
      </c>
      <c r="L1084" s="58">
        <f t="shared" si="222"/>
        <v>610400</v>
      </c>
      <c r="M1084" s="58">
        <f t="shared" si="225"/>
        <v>1383</v>
      </c>
      <c r="N1084" s="59">
        <f t="shared" si="225"/>
        <v>5276145</v>
      </c>
      <c r="O1084" s="60">
        <v>3815</v>
      </c>
      <c r="P1084" s="61">
        <f>O1084</f>
        <v>3815</v>
      </c>
      <c r="Q1084" s="58" t="e">
        <f>TRUNC(#REF!*P1084,0)</f>
        <v>#REF!</v>
      </c>
      <c r="R1084" s="143"/>
    </row>
    <row r="1085" spans="3:18" s="86" customFormat="1" ht="20.100000000000001" hidden="1" customHeight="1">
      <c r="C1085" s="19" t="s">
        <v>945</v>
      </c>
      <c r="D1085" s="29" t="s">
        <v>0</v>
      </c>
      <c r="E1085" s="10" t="s">
        <v>22</v>
      </c>
      <c r="F1085" s="60">
        <v>0</v>
      </c>
      <c r="G1085" s="58">
        <v>0</v>
      </c>
      <c r="H1085" s="58">
        <f t="shared" si="223"/>
        <v>0</v>
      </c>
      <c r="I1085" s="58">
        <v>0</v>
      </c>
      <c r="J1085" s="58">
        <f t="shared" si="224"/>
        <v>0</v>
      </c>
      <c r="K1085" s="58">
        <v>0</v>
      </c>
      <c r="L1085" s="58">
        <f t="shared" si="222"/>
        <v>0</v>
      </c>
      <c r="M1085" s="58">
        <f t="shared" si="225"/>
        <v>0</v>
      </c>
      <c r="N1085" s="59">
        <f t="shared" si="225"/>
        <v>0</v>
      </c>
      <c r="O1085" s="60">
        <v>0</v>
      </c>
      <c r="P1085" s="61">
        <f>O1085</f>
        <v>0</v>
      </c>
      <c r="Q1085" s="58" t="e">
        <f>TRUNC(#REF!*P1085,0)</f>
        <v>#REF!</v>
      </c>
      <c r="R1085" s="143"/>
    </row>
    <row r="1086" spans="3:18" s="86" customFormat="1" ht="20.100000000000001" hidden="1" customHeight="1">
      <c r="C1086" s="19" t="s">
        <v>946</v>
      </c>
      <c r="D1086" s="29" t="s">
        <v>0</v>
      </c>
      <c r="E1086" s="10" t="s">
        <v>22</v>
      </c>
      <c r="F1086" s="60">
        <v>0</v>
      </c>
      <c r="G1086" s="58">
        <v>0</v>
      </c>
      <c r="H1086" s="58">
        <f t="shared" si="223"/>
        <v>0</v>
      </c>
      <c r="I1086" s="58">
        <v>0</v>
      </c>
      <c r="J1086" s="58">
        <f t="shared" si="224"/>
        <v>0</v>
      </c>
      <c r="K1086" s="58">
        <v>0</v>
      </c>
      <c r="L1086" s="58">
        <f t="shared" si="222"/>
        <v>0</v>
      </c>
      <c r="M1086" s="58">
        <f t="shared" si="225"/>
        <v>0</v>
      </c>
      <c r="N1086" s="59">
        <f t="shared" si="225"/>
        <v>0</v>
      </c>
      <c r="O1086" s="60">
        <v>0</v>
      </c>
      <c r="P1086" s="61">
        <f>O1086</f>
        <v>0</v>
      </c>
      <c r="Q1086" s="58" t="e">
        <f>TRUNC(#REF!*P1086,0)</f>
        <v>#REF!</v>
      </c>
      <c r="R1086" s="143"/>
    </row>
    <row r="1087" spans="3:18" s="86" customFormat="1" ht="20.100000000000001" hidden="1" customHeight="1">
      <c r="C1087" s="19" t="s">
        <v>947</v>
      </c>
      <c r="D1087" s="29" t="s">
        <v>98</v>
      </c>
      <c r="E1087" s="10" t="s">
        <v>3188</v>
      </c>
      <c r="F1087" s="60">
        <v>1069</v>
      </c>
      <c r="G1087" s="58">
        <v>54508</v>
      </c>
      <c r="H1087" s="58">
        <f t="shared" si="223"/>
        <v>58269052</v>
      </c>
      <c r="I1087" s="58">
        <v>0</v>
      </c>
      <c r="J1087" s="58">
        <f t="shared" si="224"/>
        <v>0</v>
      </c>
      <c r="K1087" s="58">
        <v>0</v>
      </c>
      <c r="L1087" s="58">
        <f t="shared" si="222"/>
        <v>0</v>
      </c>
      <c r="M1087" s="58">
        <f t="shared" si="225"/>
        <v>54508</v>
      </c>
      <c r="N1087" s="59">
        <f t="shared" si="225"/>
        <v>58269052</v>
      </c>
      <c r="O1087" s="60">
        <v>1017</v>
      </c>
      <c r="P1087" s="61">
        <f>O1087</f>
        <v>1017</v>
      </c>
      <c r="Q1087" s="58" t="e">
        <f>TRUNC(#REF!*P1087,0)</f>
        <v>#REF!</v>
      </c>
      <c r="R1087" s="143"/>
    </row>
    <row r="1088" spans="3:18" s="86" customFormat="1" ht="20.100000000000001" hidden="1" customHeight="1">
      <c r="C1088" s="19" t="s">
        <v>948</v>
      </c>
      <c r="D1088" s="29" t="s">
        <v>949</v>
      </c>
      <c r="E1088" s="10" t="s">
        <v>3188</v>
      </c>
      <c r="F1088" s="60">
        <v>62</v>
      </c>
      <c r="G1088" s="58">
        <v>71862</v>
      </c>
      <c r="H1088" s="58">
        <f t="shared" si="223"/>
        <v>4455444</v>
      </c>
      <c r="I1088" s="58">
        <v>0</v>
      </c>
      <c r="J1088" s="58">
        <f t="shared" si="224"/>
        <v>0</v>
      </c>
      <c r="K1088" s="58">
        <v>0</v>
      </c>
      <c r="L1088" s="58">
        <f t="shared" si="222"/>
        <v>0</v>
      </c>
      <c r="M1088" s="58">
        <f t="shared" si="225"/>
        <v>71862</v>
      </c>
      <c r="N1088" s="59">
        <f t="shared" si="225"/>
        <v>4455444</v>
      </c>
      <c r="O1088" s="60">
        <v>62</v>
      </c>
      <c r="P1088" s="61">
        <f>O1088</f>
        <v>62</v>
      </c>
      <c r="Q1088" s="58" t="e">
        <f>TRUNC(#REF!*P1088,0)</f>
        <v>#REF!</v>
      </c>
      <c r="R1088" s="143"/>
    </row>
    <row r="1089" spans="3:18" s="86" customFormat="1" ht="20.100000000000001" hidden="1" customHeight="1">
      <c r="C1089" s="19" t="s">
        <v>2998</v>
      </c>
      <c r="D1089" s="29" t="s">
        <v>2999</v>
      </c>
      <c r="E1089" s="10" t="s">
        <v>3188</v>
      </c>
      <c r="F1089" s="60">
        <v>17</v>
      </c>
      <c r="G1089" s="58">
        <v>43410</v>
      </c>
      <c r="H1089" s="58">
        <f t="shared" ref="H1089" si="226">TRUNC(F1089*G1089,0)</f>
        <v>737970</v>
      </c>
      <c r="I1089" s="58">
        <v>0</v>
      </c>
      <c r="J1089" s="58">
        <f t="shared" ref="J1089" si="227">TRUNC(F1089*I1089,0)</f>
        <v>0</v>
      </c>
      <c r="K1089" s="58">
        <v>0</v>
      </c>
      <c r="L1089" s="58">
        <f t="shared" ref="L1089" si="228">TRUNC(F1089*K1089,0)</f>
        <v>0</v>
      </c>
      <c r="M1089" s="58">
        <f t="shared" ref="M1089:N1089" si="229">G1089+I1089+K1089</f>
        <v>43410</v>
      </c>
      <c r="N1089" s="59">
        <f t="shared" si="229"/>
        <v>737970</v>
      </c>
      <c r="O1089" s="60">
        <v>17</v>
      </c>
      <c r="P1089" s="61">
        <f>O1089</f>
        <v>17</v>
      </c>
      <c r="Q1089" s="58" t="e">
        <f>TRUNC(#REF!*P1089,0)</f>
        <v>#REF!</v>
      </c>
      <c r="R1089" s="143"/>
    </row>
    <row r="1090" spans="3:18" s="86" customFormat="1" ht="20.100000000000001" hidden="1" customHeight="1">
      <c r="C1090" s="19" t="s">
        <v>950</v>
      </c>
      <c r="D1090" s="29" t="s">
        <v>122</v>
      </c>
      <c r="E1090" s="10" t="s">
        <v>3188</v>
      </c>
      <c r="F1090" s="60">
        <v>289</v>
      </c>
      <c r="G1090" s="58">
        <v>55200</v>
      </c>
      <c r="H1090" s="58">
        <f t="shared" si="223"/>
        <v>15952800</v>
      </c>
      <c r="I1090" s="58">
        <v>0</v>
      </c>
      <c r="J1090" s="58">
        <f t="shared" si="224"/>
        <v>0</v>
      </c>
      <c r="K1090" s="58">
        <v>0</v>
      </c>
      <c r="L1090" s="58">
        <f t="shared" si="222"/>
        <v>0</v>
      </c>
      <c r="M1090" s="58">
        <f t="shared" si="225"/>
        <v>55200</v>
      </c>
      <c r="N1090" s="59">
        <f t="shared" si="225"/>
        <v>15952800</v>
      </c>
      <c r="O1090" s="60">
        <v>289</v>
      </c>
      <c r="P1090" s="61">
        <f>O1090</f>
        <v>289</v>
      </c>
      <c r="Q1090" s="58" t="e">
        <f>TRUNC(#REF!*P1090,0)</f>
        <v>#REF!</v>
      </c>
      <c r="R1090" s="143"/>
    </row>
    <row r="1091" spans="3:18" s="86" customFormat="1" ht="20.100000000000001" hidden="1" customHeight="1">
      <c r="C1091" s="19" t="s">
        <v>951</v>
      </c>
      <c r="D1091" s="29" t="s">
        <v>67</v>
      </c>
      <c r="E1091" s="10" t="s">
        <v>3188</v>
      </c>
      <c r="F1091" s="60">
        <v>85</v>
      </c>
      <c r="G1091" s="58">
        <v>52211</v>
      </c>
      <c r="H1091" s="58">
        <f t="shared" si="223"/>
        <v>4437935</v>
      </c>
      <c r="I1091" s="58">
        <v>0</v>
      </c>
      <c r="J1091" s="58">
        <f t="shared" si="224"/>
        <v>0</v>
      </c>
      <c r="K1091" s="58">
        <v>0</v>
      </c>
      <c r="L1091" s="58">
        <f t="shared" si="222"/>
        <v>0</v>
      </c>
      <c r="M1091" s="58">
        <f t="shared" si="225"/>
        <v>52211</v>
      </c>
      <c r="N1091" s="59">
        <f t="shared" si="225"/>
        <v>4437935</v>
      </c>
      <c r="O1091" s="60">
        <v>85</v>
      </c>
      <c r="P1091" s="61">
        <f>O1091</f>
        <v>85</v>
      </c>
      <c r="Q1091" s="58" t="e">
        <f>TRUNC(#REF!*P1091,0)</f>
        <v>#REF!</v>
      </c>
      <c r="R1091" s="143"/>
    </row>
    <row r="1092" spans="3:18" s="86" customFormat="1" ht="20.100000000000001" hidden="1" customHeight="1">
      <c r="C1092" s="19" t="s">
        <v>3006</v>
      </c>
      <c r="D1092" s="29" t="s">
        <v>3187</v>
      </c>
      <c r="E1092" s="10" t="s">
        <v>3188</v>
      </c>
      <c r="F1092" s="60">
        <v>229</v>
      </c>
      <c r="G1092" s="58">
        <v>78892</v>
      </c>
      <c r="H1092" s="58">
        <f t="shared" ref="H1092" si="230">TRUNC(F1092*G1092,0)</f>
        <v>18066268</v>
      </c>
      <c r="I1092" s="58">
        <v>0</v>
      </c>
      <c r="J1092" s="58">
        <f t="shared" ref="J1092" si="231">TRUNC(F1092*I1092,0)</f>
        <v>0</v>
      </c>
      <c r="K1092" s="58">
        <v>0</v>
      </c>
      <c r="L1092" s="58">
        <f t="shared" ref="L1092" si="232">TRUNC(F1092*K1092,0)</f>
        <v>0</v>
      </c>
      <c r="M1092" s="58">
        <f t="shared" ref="M1092" si="233">G1092+I1092+K1092</f>
        <v>78892</v>
      </c>
      <c r="N1092" s="59">
        <f t="shared" ref="N1092" si="234">H1092+J1092+L1092</f>
        <v>18066268</v>
      </c>
      <c r="O1092" s="60">
        <v>229</v>
      </c>
      <c r="P1092" s="61">
        <f>O1092</f>
        <v>229</v>
      </c>
      <c r="Q1092" s="58" t="e">
        <f>TRUNC(#REF!*P1092,0)</f>
        <v>#REF!</v>
      </c>
      <c r="R1092" s="143"/>
    </row>
    <row r="1093" spans="3:18" s="86" customFormat="1" ht="20.100000000000001" hidden="1" customHeight="1">
      <c r="C1093" s="19" t="s">
        <v>3002</v>
      </c>
      <c r="D1093" s="29" t="s">
        <v>3005</v>
      </c>
      <c r="E1093" s="10" t="s">
        <v>3188</v>
      </c>
      <c r="F1093" s="60">
        <v>123</v>
      </c>
      <c r="G1093" s="58">
        <v>41464</v>
      </c>
      <c r="H1093" s="58">
        <f t="shared" si="223"/>
        <v>5100072</v>
      </c>
      <c r="I1093" s="58">
        <v>0</v>
      </c>
      <c r="J1093" s="58">
        <f t="shared" si="224"/>
        <v>0</v>
      </c>
      <c r="K1093" s="58">
        <v>0</v>
      </c>
      <c r="L1093" s="58">
        <f t="shared" si="222"/>
        <v>0</v>
      </c>
      <c r="M1093" s="58">
        <f t="shared" ref="M1093" si="235">G1093+I1093+K1093</f>
        <v>41464</v>
      </c>
      <c r="N1093" s="59">
        <f t="shared" ref="N1093" si="236">H1093+J1093+L1093</f>
        <v>5100072</v>
      </c>
      <c r="O1093" s="60">
        <v>123</v>
      </c>
      <c r="P1093" s="61">
        <f>O1093</f>
        <v>123</v>
      </c>
      <c r="Q1093" s="58" t="e">
        <f>TRUNC(#REF!*P1093,0)</f>
        <v>#REF!</v>
      </c>
      <c r="R1093" s="143"/>
    </row>
    <row r="1094" spans="3:18" s="86" customFormat="1" ht="20.100000000000001" hidden="1" customHeight="1">
      <c r="C1094" s="19" t="s">
        <v>722</v>
      </c>
      <c r="D1094" s="29" t="s">
        <v>0</v>
      </c>
      <c r="E1094" s="10" t="s">
        <v>22</v>
      </c>
      <c r="F1094" s="60">
        <v>0</v>
      </c>
      <c r="G1094" s="58">
        <v>0</v>
      </c>
      <c r="H1094" s="58">
        <f t="shared" si="223"/>
        <v>0</v>
      </c>
      <c r="I1094" s="58">
        <v>0</v>
      </c>
      <c r="J1094" s="58">
        <f t="shared" si="224"/>
        <v>0</v>
      </c>
      <c r="K1094" s="58">
        <v>0</v>
      </c>
      <c r="L1094" s="58">
        <f t="shared" si="222"/>
        <v>0</v>
      </c>
      <c r="M1094" s="58">
        <f t="shared" si="225"/>
        <v>0</v>
      </c>
      <c r="N1094" s="59">
        <f t="shared" si="225"/>
        <v>0</v>
      </c>
      <c r="O1094" s="60">
        <v>0</v>
      </c>
      <c r="P1094" s="61">
        <f>O1094</f>
        <v>0</v>
      </c>
      <c r="Q1094" s="58" t="e">
        <f>TRUNC(#REF!*P1094,0)</f>
        <v>#REF!</v>
      </c>
      <c r="R1094" s="143"/>
    </row>
    <row r="1095" spans="3:18" s="86" customFormat="1" ht="20.100000000000001" hidden="1" customHeight="1">
      <c r="C1095" s="19" t="s">
        <v>952</v>
      </c>
      <c r="D1095" s="29" t="s">
        <v>953</v>
      </c>
      <c r="E1095" s="10" t="s">
        <v>3191</v>
      </c>
      <c r="F1095" s="87">
        <v>0.48599999999999999</v>
      </c>
      <c r="G1095" s="58">
        <v>568000</v>
      </c>
      <c r="H1095" s="58">
        <f t="shared" si="223"/>
        <v>276048</v>
      </c>
      <c r="I1095" s="58">
        <v>0</v>
      </c>
      <c r="J1095" s="58">
        <f t="shared" si="224"/>
        <v>0</v>
      </c>
      <c r="K1095" s="58">
        <v>0</v>
      </c>
      <c r="L1095" s="58">
        <f t="shared" si="222"/>
        <v>0</v>
      </c>
      <c r="M1095" s="58">
        <f t="shared" si="225"/>
        <v>568000</v>
      </c>
      <c r="N1095" s="59">
        <f t="shared" si="225"/>
        <v>276048</v>
      </c>
      <c r="O1095" s="87">
        <v>0.48599999999999999</v>
      </c>
      <c r="P1095" s="61">
        <f>O1095</f>
        <v>0.48599999999999999</v>
      </c>
      <c r="Q1095" s="58" t="e">
        <f>TRUNC(#REF!*P1095,0)</f>
        <v>#REF!</v>
      </c>
      <c r="R1095" s="143"/>
    </row>
    <row r="1096" spans="3:18" s="86" customFormat="1" ht="20.100000000000001" hidden="1" customHeight="1">
      <c r="C1096" s="19" t="s">
        <v>954</v>
      </c>
      <c r="D1096" s="29" t="s">
        <v>725</v>
      </c>
      <c r="E1096" s="10" t="s">
        <v>3191</v>
      </c>
      <c r="F1096" s="87">
        <v>32.918999999999997</v>
      </c>
      <c r="G1096" s="58">
        <v>560000</v>
      </c>
      <c r="H1096" s="58">
        <f t="shared" si="223"/>
        <v>18434640</v>
      </c>
      <c r="I1096" s="58">
        <v>0</v>
      </c>
      <c r="J1096" s="58">
        <f t="shared" si="224"/>
        <v>0</v>
      </c>
      <c r="K1096" s="58">
        <v>0</v>
      </c>
      <c r="L1096" s="58">
        <f t="shared" si="222"/>
        <v>0</v>
      </c>
      <c r="M1096" s="58">
        <f t="shared" si="225"/>
        <v>560000</v>
      </c>
      <c r="N1096" s="59">
        <f t="shared" si="225"/>
        <v>18434640</v>
      </c>
      <c r="O1096" s="87">
        <v>31.584999999999997</v>
      </c>
      <c r="P1096" s="61">
        <f>O1096</f>
        <v>31.584999999999997</v>
      </c>
      <c r="Q1096" s="58" t="e">
        <f>TRUNC(#REF!*P1096,0)</f>
        <v>#REF!</v>
      </c>
      <c r="R1096" s="143"/>
    </row>
    <row r="1097" spans="3:18" s="86" customFormat="1" ht="20.100000000000001" hidden="1" customHeight="1">
      <c r="C1097" s="19" t="s">
        <v>955</v>
      </c>
      <c r="D1097" s="29" t="s">
        <v>726</v>
      </c>
      <c r="E1097" s="10" t="s">
        <v>3191</v>
      </c>
      <c r="F1097" s="87">
        <v>113.426</v>
      </c>
      <c r="G1097" s="58">
        <v>556000</v>
      </c>
      <c r="H1097" s="58">
        <f t="shared" si="223"/>
        <v>63064856</v>
      </c>
      <c r="I1097" s="58">
        <v>0</v>
      </c>
      <c r="J1097" s="58">
        <f t="shared" si="224"/>
        <v>0</v>
      </c>
      <c r="K1097" s="58">
        <v>0</v>
      </c>
      <c r="L1097" s="58">
        <f t="shared" si="222"/>
        <v>0</v>
      </c>
      <c r="M1097" s="58">
        <f t="shared" si="225"/>
        <v>556000</v>
      </c>
      <c r="N1097" s="59">
        <f t="shared" si="225"/>
        <v>63064856</v>
      </c>
      <c r="O1097" s="87">
        <v>108.898</v>
      </c>
      <c r="P1097" s="61">
        <f>O1097</f>
        <v>108.898</v>
      </c>
      <c r="Q1097" s="58" t="e">
        <f>TRUNC(#REF!*P1097,0)</f>
        <v>#REF!</v>
      </c>
      <c r="R1097" s="143"/>
    </row>
    <row r="1098" spans="3:18" s="86" customFormat="1" ht="20.100000000000001" hidden="1" customHeight="1">
      <c r="C1098" s="19" t="s">
        <v>956</v>
      </c>
      <c r="D1098" s="29" t="s">
        <v>731</v>
      </c>
      <c r="E1098" s="10" t="s">
        <v>3191</v>
      </c>
      <c r="F1098" s="87">
        <v>7.0999999999999994E-2</v>
      </c>
      <c r="G1098" s="58">
        <v>552000</v>
      </c>
      <c r="H1098" s="58">
        <f t="shared" si="223"/>
        <v>39192</v>
      </c>
      <c r="I1098" s="58">
        <v>0</v>
      </c>
      <c r="J1098" s="58">
        <f t="shared" si="224"/>
        <v>0</v>
      </c>
      <c r="K1098" s="58">
        <v>0</v>
      </c>
      <c r="L1098" s="58">
        <f t="shared" si="222"/>
        <v>0</v>
      </c>
      <c r="M1098" s="58">
        <f t="shared" si="225"/>
        <v>552000</v>
      </c>
      <c r="N1098" s="59">
        <f t="shared" si="225"/>
        <v>39192</v>
      </c>
      <c r="O1098" s="87">
        <v>7.0999999999999994E-2</v>
      </c>
      <c r="P1098" s="61">
        <f>O1098</f>
        <v>7.0999999999999994E-2</v>
      </c>
      <c r="Q1098" s="58" t="e">
        <f>TRUNC(#REF!*P1098,0)</f>
        <v>#REF!</v>
      </c>
      <c r="R1098" s="143"/>
    </row>
    <row r="1099" spans="3:18" s="86" customFormat="1" ht="20.100000000000001" hidden="1" customHeight="1">
      <c r="C1099" s="19" t="s">
        <v>957</v>
      </c>
      <c r="D1099" s="29" t="s">
        <v>0</v>
      </c>
      <c r="E1099" s="10" t="s">
        <v>22</v>
      </c>
      <c r="F1099" s="60">
        <v>0</v>
      </c>
      <c r="G1099" s="58">
        <v>0</v>
      </c>
      <c r="H1099" s="58">
        <f t="shared" si="223"/>
        <v>0</v>
      </c>
      <c r="I1099" s="58">
        <v>0</v>
      </c>
      <c r="J1099" s="58">
        <f t="shared" si="224"/>
        <v>0</v>
      </c>
      <c r="K1099" s="58">
        <v>0</v>
      </c>
      <c r="L1099" s="58">
        <f t="shared" si="222"/>
        <v>0</v>
      </c>
      <c r="M1099" s="58">
        <f t="shared" si="225"/>
        <v>0</v>
      </c>
      <c r="N1099" s="59">
        <f t="shared" si="225"/>
        <v>0</v>
      </c>
      <c r="O1099" s="60">
        <v>0</v>
      </c>
      <c r="P1099" s="61">
        <f>O1099</f>
        <v>0</v>
      </c>
      <c r="Q1099" s="58" t="e">
        <f>TRUNC(#REF!*P1099,0)</f>
        <v>#REF!</v>
      </c>
      <c r="R1099" s="143"/>
    </row>
    <row r="1100" spans="3:18" s="86" customFormat="1" ht="20.100000000000001" hidden="1" customHeight="1">
      <c r="C1100" s="19" t="s">
        <v>958</v>
      </c>
      <c r="D1100" s="29" t="s">
        <v>0</v>
      </c>
      <c r="E1100" s="10" t="s">
        <v>3193</v>
      </c>
      <c r="F1100" s="60">
        <v>3815</v>
      </c>
      <c r="G1100" s="58">
        <v>2480</v>
      </c>
      <c r="H1100" s="58">
        <f t="shared" si="223"/>
        <v>9461200</v>
      </c>
      <c r="I1100" s="58">
        <v>0</v>
      </c>
      <c r="J1100" s="58">
        <f t="shared" si="224"/>
        <v>0</v>
      </c>
      <c r="K1100" s="58">
        <v>0</v>
      </c>
      <c r="L1100" s="58">
        <f t="shared" si="222"/>
        <v>0</v>
      </c>
      <c r="M1100" s="58">
        <f t="shared" si="225"/>
        <v>2480</v>
      </c>
      <c r="N1100" s="59">
        <f t="shared" si="225"/>
        <v>9461200</v>
      </c>
      <c r="O1100" s="60">
        <v>3815</v>
      </c>
      <c r="P1100" s="61">
        <f>O1100</f>
        <v>3815</v>
      </c>
      <c r="Q1100" s="58" t="e">
        <f>TRUNC(#REF!*P1100,0)</f>
        <v>#REF!</v>
      </c>
      <c r="R1100" s="143"/>
    </row>
    <row r="1101" spans="3:18" s="86" customFormat="1" ht="20.100000000000001" hidden="1" customHeight="1">
      <c r="C1101" s="19" t="s">
        <v>959</v>
      </c>
      <c r="D1101" s="29" t="s">
        <v>723</v>
      </c>
      <c r="E1101" s="10" t="s">
        <v>3188</v>
      </c>
      <c r="F1101" s="60">
        <v>11</v>
      </c>
      <c r="G1101" s="58">
        <v>16800</v>
      </c>
      <c r="H1101" s="58">
        <f t="shared" si="223"/>
        <v>184800</v>
      </c>
      <c r="I1101" s="58">
        <v>0</v>
      </c>
      <c r="J1101" s="58">
        <f t="shared" si="224"/>
        <v>0</v>
      </c>
      <c r="K1101" s="58">
        <v>0</v>
      </c>
      <c r="L1101" s="58">
        <f t="shared" si="222"/>
        <v>0</v>
      </c>
      <c r="M1101" s="58">
        <f t="shared" si="225"/>
        <v>16800</v>
      </c>
      <c r="N1101" s="59">
        <f t="shared" si="225"/>
        <v>184800</v>
      </c>
      <c r="O1101" s="60">
        <v>11</v>
      </c>
      <c r="P1101" s="61">
        <f>O1101</f>
        <v>11</v>
      </c>
      <c r="Q1101" s="58" t="e">
        <f>TRUNC(#REF!*P1101,0)</f>
        <v>#REF!</v>
      </c>
      <c r="R1101" s="143"/>
    </row>
    <row r="1102" spans="3:18" s="86" customFormat="1" ht="20.100000000000001" hidden="1" customHeight="1">
      <c r="C1102" s="19" t="s">
        <v>960</v>
      </c>
      <c r="D1102" s="29" t="s">
        <v>0</v>
      </c>
      <c r="E1102" s="10" t="s">
        <v>22</v>
      </c>
      <c r="F1102" s="60">
        <v>0</v>
      </c>
      <c r="G1102" s="58">
        <v>0</v>
      </c>
      <c r="H1102" s="58">
        <f t="shared" si="223"/>
        <v>0</v>
      </c>
      <c r="I1102" s="58">
        <v>0</v>
      </c>
      <c r="J1102" s="58">
        <f t="shared" si="224"/>
        <v>0</v>
      </c>
      <c r="K1102" s="58">
        <v>0</v>
      </c>
      <c r="L1102" s="58">
        <f t="shared" si="222"/>
        <v>0</v>
      </c>
      <c r="M1102" s="58">
        <f t="shared" si="225"/>
        <v>0</v>
      </c>
      <c r="N1102" s="59">
        <f t="shared" si="225"/>
        <v>0</v>
      </c>
      <c r="O1102" s="60">
        <v>0</v>
      </c>
      <c r="P1102" s="61">
        <f>O1102</f>
        <v>0</v>
      </c>
      <c r="Q1102" s="58" t="e">
        <f>TRUNC(#REF!*P1102,0)</f>
        <v>#REF!</v>
      </c>
      <c r="R1102" s="143"/>
    </row>
    <row r="1103" spans="3:18" s="86" customFormat="1" ht="20.100000000000001" hidden="1" customHeight="1">
      <c r="C1103" s="19" t="s">
        <v>961</v>
      </c>
      <c r="D1103" s="29" t="s">
        <v>962</v>
      </c>
      <c r="E1103" s="10" t="s">
        <v>3188</v>
      </c>
      <c r="F1103" s="60">
        <v>13</v>
      </c>
      <c r="G1103" s="58">
        <v>14800</v>
      </c>
      <c r="H1103" s="58">
        <f t="shared" si="223"/>
        <v>192400</v>
      </c>
      <c r="I1103" s="58">
        <v>0</v>
      </c>
      <c r="J1103" s="58">
        <f t="shared" si="224"/>
        <v>0</v>
      </c>
      <c r="K1103" s="58">
        <v>0</v>
      </c>
      <c r="L1103" s="58">
        <f t="shared" si="222"/>
        <v>0</v>
      </c>
      <c r="M1103" s="58">
        <f t="shared" si="225"/>
        <v>14800</v>
      </c>
      <c r="N1103" s="59">
        <f t="shared" si="225"/>
        <v>192400</v>
      </c>
      <c r="O1103" s="60">
        <v>13</v>
      </c>
      <c r="P1103" s="61">
        <f>O1103</f>
        <v>13</v>
      </c>
      <c r="Q1103" s="58" t="e">
        <f>TRUNC(#REF!*P1103,0)</f>
        <v>#REF!</v>
      </c>
      <c r="R1103" s="143"/>
    </row>
    <row r="1104" spans="3:18" s="86" customFormat="1" ht="20.100000000000001" hidden="1" customHeight="1">
      <c r="C1104" s="19" t="s">
        <v>2349</v>
      </c>
      <c r="D1104" s="29" t="s">
        <v>0</v>
      </c>
      <c r="E1104" s="10" t="s">
        <v>22</v>
      </c>
      <c r="F1104" s="60">
        <v>0</v>
      </c>
      <c r="G1104" s="58">
        <v>0</v>
      </c>
      <c r="H1104" s="58">
        <f t="shared" si="223"/>
        <v>0</v>
      </c>
      <c r="I1104" s="58">
        <v>0</v>
      </c>
      <c r="J1104" s="58">
        <f t="shared" si="224"/>
        <v>0</v>
      </c>
      <c r="K1104" s="58">
        <v>0</v>
      </c>
      <c r="L1104" s="58">
        <f t="shared" si="222"/>
        <v>0</v>
      </c>
      <c r="M1104" s="58">
        <f t="shared" si="225"/>
        <v>0</v>
      </c>
      <c r="N1104" s="59">
        <f t="shared" si="225"/>
        <v>0</v>
      </c>
      <c r="O1104" s="60">
        <v>0</v>
      </c>
      <c r="P1104" s="61">
        <f>O1104</f>
        <v>0</v>
      </c>
      <c r="Q1104" s="58" t="e">
        <f>TRUNC(#REF!*P1104,0)</f>
        <v>#REF!</v>
      </c>
      <c r="R1104" s="143"/>
    </row>
    <row r="1105" spans="1:19" s="86" customFormat="1" ht="20.100000000000001" hidden="1" customHeight="1">
      <c r="C1105" s="19" t="s">
        <v>2350</v>
      </c>
      <c r="D1105" s="29" t="s">
        <v>723</v>
      </c>
      <c r="E1105" s="10" t="s">
        <v>3188</v>
      </c>
      <c r="F1105" s="60">
        <v>836</v>
      </c>
      <c r="G1105" s="58">
        <v>14000</v>
      </c>
      <c r="H1105" s="58">
        <f t="shared" si="223"/>
        <v>11704000</v>
      </c>
      <c r="I1105" s="58">
        <v>0</v>
      </c>
      <c r="J1105" s="58">
        <f t="shared" si="224"/>
        <v>0</v>
      </c>
      <c r="K1105" s="58">
        <v>0</v>
      </c>
      <c r="L1105" s="58">
        <f t="shared" si="222"/>
        <v>0</v>
      </c>
      <c r="M1105" s="58">
        <f t="shared" si="225"/>
        <v>14000</v>
      </c>
      <c r="N1105" s="59">
        <f t="shared" si="225"/>
        <v>11704000</v>
      </c>
      <c r="O1105" s="60">
        <v>836</v>
      </c>
      <c r="P1105" s="61">
        <f>O1105</f>
        <v>836</v>
      </c>
      <c r="Q1105" s="58" t="e">
        <f>TRUNC(#REF!*P1105,0)</f>
        <v>#REF!</v>
      </c>
      <c r="R1105" s="143"/>
    </row>
    <row r="1106" spans="1:19" s="86" customFormat="1" ht="20.100000000000001" hidden="1" customHeight="1">
      <c r="C1106" s="19" t="s">
        <v>2381</v>
      </c>
      <c r="D1106" s="29" t="s">
        <v>723</v>
      </c>
      <c r="E1106" s="10" t="s">
        <v>3188</v>
      </c>
      <c r="F1106" s="60">
        <v>142</v>
      </c>
      <c r="G1106" s="58">
        <v>14800</v>
      </c>
      <c r="H1106" s="58">
        <f t="shared" si="223"/>
        <v>2101600</v>
      </c>
      <c r="I1106" s="58">
        <v>0</v>
      </c>
      <c r="J1106" s="58">
        <f t="shared" si="224"/>
        <v>0</v>
      </c>
      <c r="K1106" s="58">
        <v>0</v>
      </c>
      <c r="L1106" s="58">
        <f t="shared" si="222"/>
        <v>0</v>
      </c>
      <c r="M1106" s="58">
        <f t="shared" si="225"/>
        <v>14800</v>
      </c>
      <c r="N1106" s="59">
        <f t="shared" si="225"/>
        <v>2101600</v>
      </c>
      <c r="O1106" s="60">
        <v>142</v>
      </c>
      <c r="P1106" s="61">
        <f>O1106</f>
        <v>142</v>
      </c>
      <c r="Q1106" s="58" t="e">
        <f>TRUNC(#REF!*P1106,0)</f>
        <v>#REF!</v>
      </c>
      <c r="R1106" s="143"/>
    </row>
    <row r="1107" spans="1:19" s="86" customFormat="1" ht="20.100000000000001" hidden="1" customHeight="1">
      <c r="C1107" s="19" t="s">
        <v>963</v>
      </c>
      <c r="D1107" s="29" t="s">
        <v>0</v>
      </c>
      <c r="E1107" s="10" t="s">
        <v>3191</v>
      </c>
      <c r="F1107" s="87">
        <v>4.8570000000000002</v>
      </c>
      <c r="G1107" s="58">
        <v>-296000</v>
      </c>
      <c r="H1107" s="58">
        <f t="shared" si="223"/>
        <v>-1437672</v>
      </c>
      <c r="I1107" s="58">
        <v>0</v>
      </c>
      <c r="J1107" s="58">
        <f t="shared" si="224"/>
        <v>0</v>
      </c>
      <c r="K1107" s="58">
        <v>0</v>
      </c>
      <c r="L1107" s="58">
        <f t="shared" si="222"/>
        <v>0</v>
      </c>
      <c r="M1107" s="58">
        <f t="shared" si="225"/>
        <v>-296000</v>
      </c>
      <c r="N1107" s="59">
        <f t="shared" si="225"/>
        <v>-1437672</v>
      </c>
      <c r="O1107" s="87">
        <v>4.6870000000000003</v>
      </c>
      <c r="P1107" s="61">
        <f>O1107</f>
        <v>4.6870000000000003</v>
      </c>
      <c r="Q1107" s="58" t="e">
        <f>TRUNC(#REF!*P1107,0)</f>
        <v>#REF!</v>
      </c>
      <c r="R1107" s="143"/>
    </row>
    <row r="1108" spans="1:19" s="86" customFormat="1" ht="20.100000000000001" hidden="1" customHeight="1">
      <c r="C1108" s="19" t="s">
        <v>48</v>
      </c>
      <c r="D1108" s="29" t="s">
        <v>48</v>
      </c>
      <c r="E1108" s="10" t="s">
        <v>22</v>
      </c>
      <c r="F1108" s="60">
        <v>0</v>
      </c>
      <c r="G1108" s="58">
        <v>0</v>
      </c>
      <c r="H1108" s="58">
        <f t="shared" si="223"/>
        <v>0</v>
      </c>
      <c r="I1108" s="58">
        <v>0</v>
      </c>
      <c r="J1108" s="58">
        <f t="shared" si="224"/>
        <v>0</v>
      </c>
      <c r="K1108" s="58">
        <v>0</v>
      </c>
      <c r="L1108" s="58">
        <f t="shared" si="222"/>
        <v>0</v>
      </c>
      <c r="M1108" s="58">
        <f t="shared" si="225"/>
        <v>0</v>
      </c>
      <c r="N1108" s="59">
        <f t="shared" si="225"/>
        <v>0</v>
      </c>
      <c r="O1108" s="60">
        <v>0</v>
      </c>
      <c r="P1108" s="61">
        <f>O1108</f>
        <v>0</v>
      </c>
      <c r="Q1108" s="58" t="e">
        <f>TRUNC(#REF!*P1108,0)</f>
        <v>#REF!</v>
      </c>
      <c r="R1108" s="143"/>
    </row>
    <row r="1109" spans="1:19" s="86" customFormat="1" ht="20.100000000000001" hidden="1" customHeight="1">
      <c r="C1109" s="19"/>
      <c r="D1109" s="29"/>
      <c r="E1109" s="10"/>
      <c r="F1109" s="60">
        <v>0</v>
      </c>
      <c r="G1109" s="58">
        <v>0</v>
      </c>
      <c r="H1109" s="58">
        <f t="shared" si="223"/>
        <v>0</v>
      </c>
      <c r="I1109" s="58">
        <v>0</v>
      </c>
      <c r="J1109" s="58">
        <f t="shared" si="224"/>
        <v>0</v>
      </c>
      <c r="K1109" s="58">
        <v>0</v>
      </c>
      <c r="L1109" s="58">
        <f t="shared" si="222"/>
        <v>0</v>
      </c>
      <c r="M1109" s="58">
        <f t="shared" si="225"/>
        <v>0</v>
      </c>
      <c r="N1109" s="59">
        <f t="shared" si="225"/>
        <v>0</v>
      </c>
      <c r="O1109" s="60">
        <v>0</v>
      </c>
      <c r="P1109" s="61">
        <f>O1109</f>
        <v>0</v>
      </c>
      <c r="Q1109" s="58" t="e">
        <f>TRUNC(#REF!*P1109,0)</f>
        <v>#REF!</v>
      </c>
      <c r="R1109" s="143"/>
    </row>
    <row r="1110" spans="1:19" s="86" customFormat="1" ht="20.100000000000001" customHeight="1">
      <c r="A1110" s="97"/>
      <c r="B1110" s="97"/>
      <c r="C1110" s="29" t="s">
        <v>2283</v>
      </c>
      <c r="D1110" s="29" t="s">
        <v>2284</v>
      </c>
      <c r="E1110" s="152" t="s">
        <v>1</v>
      </c>
      <c r="F1110" s="82">
        <v>1</v>
      </c>
      <c r="G1110" s="79">
        <v>0</v>
      </c>
      <c r="H1110" s="79">
        <f>SUM(H1111:H1351)</f>
        <v>1089075240</v>
      </c>
      <c r="I1110" s="79">
        <v>0</v>
      </c>
      <c r="J1110" s="79">
        <f>SUM(J1111:J1351)</f>
        <v>527378893</v>
      </c>
      <c r="K1110" s="79">
        <v>0</v>
      </c>
      <c r="L1110" s="79">
        <f>SUM(L1111:L1351)</f>
        <v>165596924</v>
      </c>
      <c r="M1110" s="79">
        <f t="shared" si="225"/>
        <v>0</v>
      </c>
      <c r="N1110" s="148">
        <f t="shared" si="225"/>
        <v>1782051057</v>
      </c>
      <c r="O1110" s="58">
        <v>1</v>
      </c>
      <c r="P1110" s="61">
        <v>0</v>
      </c>
      <c r="Q1110" s="58">
        <f>Q1211</f>
        <v>0</v>
      </c>
      <c r="R1110" s="163"/>
      <c r="S1110" s="86">
        <v>1</v>
      </c>
    </row>
    <row r="1111" spans="1:19" s="86" customFormat="1" ht="20.100000000000001" hidden="1" customHeight="1">
      <c r="C1111" s="19" t="s">
        <v>759</v>
      </c>
      <c r="D1111" s="29" t="s">
        <v>0</v>
      </c>
      <c r="E1111" s="10" t="s">
        <v>22</v>
      </c>
      <c r="F1111" s="60">
        <v>0</v>
      </c>
      <c r="G1111" s="58">
        <v>0</v>
      </c>
      <c r="H1111" s="58">
        <f t="shared" si="223"/>
        <v>0</v>
      </c>
      <c r="I1111" s="58">
        <v>0</v>
      </c>
      <c r="J1111" s="58">
        <f t="shared" si="224"/>
        <v>0</v>
      </c>
      <c r="K1111" s="58">
        <v>0</v>
      </c>
      <c r="L1111" s="58">
        <f t="shared" ref="L1111:L1176" si="237">TRUNC(F1111*K1111,0)</f>
        <v>0</v>
      </c>
      <c r="M1111" s="58">
        <f t="shared" si="225"/>
        <v>0</v>
      </c>
      <c r="N1111" s="59">
        <f t="shared" si="225"/>
        <v>0</v>
      </c>
      <c r="O1111" s="60">
        <v>0</v>
      </c>
      <c r="P1111" s="61">
        <f>O1111</f>
        <v>0</v>
      </c>
      <c r="Q1111" s="58" t="e">
        <f>TRUNC(#REF!*P1111,0)</f>
        <v>#REF!</v>
      </c>
      <c r="R1111" s="143"/>
    </row>
    <row r="1112" spans="1:19" s="86" customFormat="1" ht="20.100000000000001" hidden="1" customHeight="1">
      <c r="C1112" s="19" t="s">
        <v>983</v>
      </c>
      <c r="D1112" s="29" t="s">
        <v>2</v>
      </c>
      <c r="E1112" s="10" t="s">
        <v>22</v>
      </c>
      <c r="F1112" s="60">
        <v>0</v>
      </c>
      <c r="G1112" s="58">
        <v>0</v>
      </c>
      <c r="H1112" s="58">
        <f t="shared" si="223"/>
        <v>0</v>
      </c>
      <c r="I1112" s="58">
        <v>0</v>
      </c>
      <c r="J1112" s="58">
        <f t="shared" si="224"/>
        <v>0</v>
      </c>
      <c r="K1112" s="58">
        <v>0</v>
      </c>
      <c r="L1112" s="58">
        <f t="shared" si="237"/>
        <v>0</v>
      </c>
      <c r="M1112" s="58">
        <f t="shared" si="225"/>
        <v>0</v>
      </c>
      <c r="N1112" s="59">
        <f t="shared" si="225"/>
        <v>0</v>
      </c>
      <c r="O1112" s="60">
        <v>0</v>
      </c>
      <c r="P1112" s="61">
        <f>O1112</f>
        <v>0</v>
      </c>
      <c r="Q1112" s="58" t="e">
        <f>TRUNC(#REF!*P1112,0)</f>
        <v>#REF!</v>
      </c>
      <c r="R1112" s="143"/>
    </row>
    <row r="1113" spans="1:19" s="86" customFormat="1" ht="20.100000000000001" hidden="1" customHeight="1">
      <c r="C1113" s="19" t="s">
        <v>984</v>
      </c>
      <c r="D1113" s="29" t="s">
        <v>985</v>
      </c>
      <c r="E1113" s="10" t="s">
        <v>3188</v>
      </c>
      <c r="F1113" s="60">
        <v>837</v>
      </c>
      <c r="G1113" s="58">
        <v>317</v>
      </c>
      <c r="H1113" s="58">
        <f t="shared" si="223"/>
        <v>265329</v>
      </c>
      <c r="I1113" s="58">
        <v>203</v>
      </c>
      <c r="J1113" s="58">
        <f t="shared" si="224"/>
        <v>169911</v>
      </c>
      <c r="K1113" s="58">
        <v>291</v>
      </c>
      <c r="L1113" s="58">
        <f t="shared" si="237"/>
        <v>243567</v>
      </c>
      <c r="M1113" s="58">
        <f t="shared" si="225"/>
        <v>811</v>
      </c>
      <c r="N1113" s="59">
        <f t="shared" si="225"/>
        <v>678807</v>
      </c>
      <c r="O1113" s="60">
        <v>837</v>
      </c>
      <c r="P1113" s="61">
        <f>O1113</f>
        <v>837</v>
      </c>
      <c r="Q1113" s="58" t="e">
        <f>TRUNC(#REF!*P1113,0)</f>
        <v>#REF!</v>
      </c>
      <c r="R1113" s="143"/>
    </row>
    <row r="1114" spans="1:19" s="86" customFormat="1" ht="20.100000000000001" hidden="1" customHeight="1">
      <c r="C1114" s="19" t="s">
        <v>988</v>
      </c>
      <c r="D1114" s="29" t="s">
        <v>0</v>
      </c>
      <c r="E1114" s="10" t="s">
        <v>22</v>
      </c>
      <c r="F1114" s="60">
        <v>0</v>
      </c>
      <c r="G1114" s="58">
        <v>0</v>
      </c>
      <c r="H1114" s="58">
        <f t="shared" si="223"/>
        <v>0</v>
      </c>
      <c r="I1114" s="58">
        <v>0</v>
      </c>
      <c r="J1114" s="58">
        <f t="shared" si="224"/>
        <v>0</v>
      </c>
      <c r="K1114" s="58">
        <v>0</v>
      </c>
      <c r="L1114" s="58">
        <f t="shared" si="237"/>
        <v>0</v>
      </c>
      <c r="M1114" s="58">
        <f t="shared" si="225"/>
        <v>0</v>
      </c>
      <c r="N1114" s="59">
        <f t="shared" si="225"/>
        <v>0</v>
      </c>
      <c r="O1114" s="60">
        <v>0</v>
      </c>
      <c r="P1114" s="61">
        <f>O1114</f>
        <v>0</v>
      </c>
      <c r="Q1114" s="58" t="e">
        <f>TRUNC(#REF!*P1114,0)</f>
        <v>#REF!</v>
      </c>
      <c r="R1114" s="143"/>
    </row>
    <row r="1115" spans="1:19" s="86" customFormat="1" ht="20.100000000000001" hidden="1" customHeight="1">
      <c r="C1115" s="19" t="s">
        <v>989</v>
      </c>
      <c r="D1115" s="29" t="s">
        <v>990</v>
      </c>
      <c r="E1115" s="10" t="s">
        <v>3188</v>
      </c>
      <c r="F1115" s="60">
        <v>288</v>
      </c>
      <c r="G1115" s="58">
        <v>389</v>
      </c>
      <c r="H1115" s="58">
        <f t="shared" si="223"/>
        <v>112032</v>
      </c>
      <c r="I1115" s="58">
        <v>2237</v>
      </c>
      <c r="J1115" s="58">
        <f t="shared" si="224"/>
        <v>644256</v>
      </c>
      <c r="K1115" s="58">
        <v>279</v>
      </c>
      <c r="L1115" s="58">
        <f t="shared" si="237"/>
        <v>80352</v>
      </c>
      <c r="M1115" s="58">
        <f t="shared" si="225"/>
        <v>2905</v>
      </c>
      <c r="N1115" s="59">
        <f t="shared" si="225"/>
        <v>836640</v>
      </c>
      <c r="O1115" s="60">
        <v>288</v>
      </c>
      <c r="P1115" s="61">
        <f>O1115</f>
        <v>288</v>
      </c>
      <c r="Q1115" s="58" t="e">
        <f>TRUNC(#REF!*P1115,0)</f>
        <v>#REF!</v>
      </c>
      <c r="R1115" s="143"/>
    </row>
    <row r="1116" spans="1:19" s="86" customFormat="1" ht="20.100000000000001" hidden="1" customHeight="1">
      <c r="C1116" s="19" t="s">
        <v>760</v>
      </c>
      <c r="D1116" s="29" t="s">
        <v>0</v>
      </c>
      <c r="E1116" s="10" t="s">
        <v>22</v>
      </c>
      <c r="F1116" s="60">
        <v>0</v>
      </c>
      <c r="G1116" s="58">
        <v>0</v>
      </c>
      <c r="H1116" s="58">
        <f t="shared" si="223"/>
        <v>0</v>
      </c>
      <c r="I1116" s="58">
        <v>0</v>
      </c>
      <c r="J1116" s="58">
        <f t="shared" si="224"/>
        <v>0</v>
      </c>
      <c r="K1116" s="58">
        <v>0</v>
      </c>
      <c r="L1116" s="58">
        <f t="shared" si="237"/>
        <v>0</v>
      </c>
      <c r="M1116" s="58">
        <f t="shared" si="225"/>
        <v>0</v>
      </c>
      <c r="N1116" s="59">
        <f t="shared" si="225"/>
        <v>0</v>
      </c>
      <c r="O1116" s="60">
        <v>0</v>
      </c>
      <c r="P1116" s="61">
        <f>O1116</f>
        <v>0</v>
      </c>
      <c r="Q1116" s="58" t="e">
        <f>TRUNC(#REF!*P1116,0)</f>
        <v>#REF!</v>
      </c>
      <c r="R1116" s="143"/>
    </row>
    <row r="1117" spans="1:19" s="86" customFormat="1" ht="20.100000000000001" hidden="1" customHeight="1">
      <c r="C1117" s="19" t="s">
        <v>761</v>
      </c>
      <c r="D1117" s="29" t="s">
        <v>715</v>
      </c>
      <c r="E1117" s="10" t="s">
        <v>3188</v>
      </c>
      <c r="F1117" s="60">
        <v>1881</v>
      </c>
      <c r="G1117" s="58">
        <v>228</v>
      </c>
      <c r="H1117" s="58">
        <f t="shared" si="223"/>
        <v>428868</v>
      </c>
      <c r="I1117" s="58">
        <v>4008</v>
      </c>
      <c r="J1117" s="58">
        <f t="shared" si="224"/>
        <v>7539048</v>
      </c>
      <c r="K1117" s="58">
        <v>168</v>
      </c>
      <c r="L1117" s="58">
        <f t="shared" si="237"/>
        <v>316008</v>
      </c>
      <c r="M1117" s="58">
        <f t="shared" si="225"/>
        <v>4404</v>
      </c>
      <c r="N1117" s="59">
        <f t="shared" si="225"/>
        <v>8283924</v>
      </c>
      <c r="O1117" s="60">
        <v>1881</v>
      </c>
      <c r="P1117" s="61">
        <f>O1117</f>
        <v>1881</v>
      </c>
      <c r="Q1117" s="58" t="e">
        <f>TRUNC(#REF!*P1117,0)</f>
        <v>#REF!</v>
      </c>
      <c r="R1117" s="143"/>
    </row>
    <row r="1118" spans="1:19" s="86" customFormat="1" ht="20.100000000000001" hidden="1" customHeight="1">
      <c r="C1118" s="19" t="s">
        <v>2351</v>
      </c>
      <c r="D1118" s="29" t="s">
        <v>2352</v>
      </c>
      <c r="E1118" s="10" t="s">
        <v>3188</v>
      </c>
      <c r="F1118" s="60">
        <v>169</v>
      </c>
      <c r="G1118" s="58">
        <v>228</v>
      </c>
      <c r="H1118" s="58">
        <f t="shared" si="223"/>
        <v>38532</v>
      </c>
      <c r="I1118" s="58">
        <v>4008</v>
      </c>
      <c r="J1118" s="58">
        <f t="shared" si="224"/>
        <v>677352</v>
      </c>
      <c r="K1118" s="58">
        <v>168</v>
      </c>
      <c r="L1118" s="58">
        <f t="shared" si="237"/>
        <v>28392</v>
      </c>
      <c r="M1118" s="58">
        <f t="shared" si="225"/>
        <v>4404</v>
      </c>
      <c r="N1118" s="59">
        <f t="shared" si="225"/>
        <v>744276</v>
      </c>
      <c r="O1118" s="60">
        <v>169</v>
      </c>
      <c r="P1118" s="61">
        <f>O1118</f>
        <v>169</v>
      </c>
      <c r="Q1118" s="58" t="e">
        <f>TRUNC(#REF!*P1118,0)</f>
        <v>#REF!</v>
      </c>
      <c r="R1118" s="143"/>
    </row>
    <row r="1119" spans="1:19" s="86" customFormat="1" ht="20.100000000000001" hidden="1" customHeight="1">
      <c r="C1119" s="19" t="s">
        <v>2353</v>
      </c>
      <c r="D1119" s="29" t="s">
        <v>0</v>
      </c>
      <c r="E1119" s="10" t="s">
        <v>22</v>
      </c>
      <c r="F1119" s="60">
        <v>0</v>
      </c>
      <c r="G1119" s="58">
        <v>0</v>
      </c>
      <c r="H1119" s="58">
        <f t="shared" si="223"/>
        <v>0</v>
      </c>
      <c r="I1119" s="58">
        <v>0</v>
      </c>
      <c r="J1119" s="58">
        <f t="shared" si="224"/>
        <v>0</v>
      </c>
      <c r="K1119" s="58">
        <v>0</v>
      </c>
      <c r="L1119" s="58">
        <f t="shared" si="237"/>
        <v>0</v>
      </c>
      <c r="M1119" s="58">
        <f t="shared" si="225"/>
        <v>0</v>
      </c>
      <c r="N1119" s="59">
        <f t="shared" si="225"/>
        <v>0</v>
      </c>
      <c r="O1119" s="60">
        <v>0</v>
      </c>
      <c r="P1119" s="61">
        <f>O1119</f>
        <v>0</v>
      </c>
      <c r="Q1119" s="58" t="e">
        <f>TRUNC(#REF!*P1119,0)</f>
        <v>#REF!</v>
      </c>
      <c r="R1119" s="143"/>
    </row>
    <row r="1120" spans="1:19" s="86" customFormat="1" ht="20.100000000000001" hidden="1" customHeight="1">
      <c r="C1120" s="19" t="s">
        <v>2354</v>
      </c>
      <c r="D1120" s="29" t="s">
        <v>0</v>
      </c>
      <c r="E1120" s="10" t="s">
        <v>3188</v>
      </c>
      <c r="F1120" s="60">
        <v>24</v>
      </c>
      <c r="G1120" s="58">
        <v>4614</v>
      </c>
      <c r="H1120" s="58">
        <f t="shared" si="223"/>
        <v>110736</v>
      </c>
      <c r="I1120" s="58">
        <v>5260</v>
      </c>
      <c r="J1120" s="58">
        <f t="shared" si="224"/>
        <v>126240</v>
      </c>
      <c r="K1120" s="58">
        <v>5383</v>
      </c>
      <c r="L1120" s="58">
        <f t="shared" si="237"/>
        <v>129192</v>
      </c>
      <c r="M1120" s="58">
        <f t="shared" si="225"/>
        <v>15257</v>
      </c>
      <c r="N1120" s="59">
        <f t="shared" si="225"/>
        <v>366168</v>
      </c>
      <c r="O1120" s="60">
        <v>24</v>
      </c>
      <c r="P1120" s="61">
        <f>O1120</f>
        <v>24</v>
      </c>
      <c r="Q1120" s="58" t="e">
        <f>TRUNC(#REF!*P1120,0)</f>
        <v>#REF!</v>
      </c>
      <c r="R1120" s="143"/>
    </row>
    <row r="1121" spans="3:18" s="86" customFormat="1" ht="20.100000000000001" hidden="1" customHeight="1">
      <c r="C1121" s="19" t="s">
        <v>762</v>
      </c>
      <c r="D1121" s="29" t="s">
        <v>0</v>
      </c>
      <c r="E1121" s="10" t="s">
        <v>22</v>
      </c>
      <c r="F1121" s="60">
        <v>0</v>
      </c>
      <c r="G1121" s="58">
        <v>0</v>
      </c>
      <c r="H1121" s="58">
        <f t="shared" si="223"/>
        <v>0</v>
      </c>
      <c r="I1121" s="58">
        <v>0</v>
      </c>
      <c r="J1121" s="58">
        <f t="shared" si="224"/>
        <v>0</v>
      </c>
      <c r="K1121" s="58">
        <v>0</v>
      </c>
      <c r="L1121" s="58">
        <f t="shared" si="237"/>
        <v>0</v>
      </c>
      <c r="M1121" s="58">
        <f t="shared" si="225"/>
        <v>0</v>
      </c>
      <c r="N1121" s="59">
        <f t="shared" si="225"/>
        <v>0</v>
      </c>
      <c r="O1121" s="60">
        <v>0</v>
      </c>
      <c r="P1121" s="61">
        <f>O1121</f>
        <v>0</v>
      </c>
      <c r="Q1121" s="58" t="e">
        <f>TRUNC(#REF!*P1121,0)</f>
        <v>#REF!</v>
      </c>
      <c r="R1121" s="143"/>
    </row>
    <row r="1122" spans="3:18" s="86" customFormat="1" ht="20.100000000000001" hidden="1" customHeight="1">
      <c r="C1122" s="19" t="s">
        <v>763</v>
      </c>
      <c r="D1122" s="29" t="s">
        <v>0</v>
      </c>
      <c r="E1122" s="10" t="s">
        <v>22</v>
      </c>
      <c r="F1122" s="60">
        <v>0</v>
      </c>
      <c r="G1122" s="58">
        <v>0</v>
      </c>
      <c r="H1122" s="58">
        <f t="shared" si="223"/>
        <v>0</v>
      </c>
      <c r="I1122" s="58">
        <v>0</v>
      </c>
      <c r="J1122" s="58">
        <f t="shared" si="224"/>
        <v>0</v>
      </c>
      <c r="K1122" s="58">
        <v>0</v>
      </c>
      <c r="L1122" s="58">
        <f t="shared" si="237"/>
        <v>0</v>
      </c>
      <c r="M1122" s="58">
        <f t="shared" si="225"/>
        <v>0</v>
      </c>
      <c r="N1122" s="59">
        <f t="shared" si="225"/>
        <v>0</v>
      </c>
      <c r="O1122" s="60">
        <v>0</v>
      </c>
      <c r="P1122" s="61">
        <f>O1122</f>
        <v>0</v>
      </c>
      <c r="Q1122" s="58" t="e">
        <f>TRUNC(#REF!*P1122,0)</f>
        <v>#REF!</v>
      </c>
      <c r="R1122" s="143"/>
    </row>
    <row r="1123" spans="3:18" s="86" customFormat="1" ht="20.100000000000001" hidden="1" customHeight="1">
      <c r="C1123" s="19" t="s">
        <v>764</v>
      </c>
      <c r="D1123" s="29" t="s">
        <v>41</v>
      </c>
      <c r="E1123" s="10" t="s">
        <v>3188</v>
      </c>
      <c r="F1123" s="60">
        <v>420</v>
      </c>
      <c r="G1123" s="58">
        <v>212</v>
      </c>
      <c r="H1123" s="58">
        <f t="shared" si="223"/>
        <v>89040</v>
      </c>
      <c r="I1123" s="58">
        <v>121</v>
      </c>
      <c r="J1123" s="58">
        <f t="shared" si="224"/>
        <v>50820</v>
      </c>
      <c r="K1123" s="58">
        <v>100</v>
      </c>
      <c r="L1123" s="58">
        <f t="shared" si="237"/>
        <v>42000</v>
      </c>
      <c r="M1123" s="58">
        <f t="shared" si="225"/>
        <v>433</v>
      </c>
      <c r="N1123" s="59">
        <f t="shared" si="225"/>
        <v>181860</v>
      </c>
      <c r="O1123" s="60">
        <v>420</v>
      </c>
      <c r="P1123" s="61">
        <f>O1123</f>
        <v>420</v>
      </c>
      <c r="Q1123" s="58" t="e">
        <f>TRUNC(#REF!*P1123,0)</f>
        <v>#REF!</v>
      </c>
      <c r="R1123" s="143"/>
    </row>
    <row r="1124" spans="3:18" s="86" customFormat="1" ht="20.100000000000001" hidden="1" customHeight="1">
      <c r="C1124" s="19" t="s">
        <v>765</v>
      </c>
      <c r="D1124" s="29" t="s">
        <v>766</v>
      </c>
      <c r="E1124" s="10" t="s">
        <v>3188</v>
      </c>
      <c r="F1124" s="60">
        <v>6046</v>
      </c>
      <c r="G1124" s="58">
        <v>287</v>
      </c>
      <c r="H1124" s="58">
        <f t="shared" si="223"/>
        <v>1735202</v>
      </c>
      <c r="I1124" s="58">
        <v>2839</v>
      </c>
      <c r="J1124" s="58">
        <f t="shared" si="224"/>
        <v>17164594</v>
      </c>
      <c r="K1124" s="58">
        <v>294</v>
      </c>
      <c r="L1124" s="58">
        <f t="shared" si="237"/>
        <v>1777524</v>
      </c>
      <c r="M1124" s="58">
        <f t="shared" si="225"/>
        <v>3420</v>
      </c>
      <c r="N1124" s="59">
        <f t="shared" si="225"/>
        <v>20677320</v>
      </c>
      <c r="O1124" s="60">
        <v>6046</v>
      </c>
      <c r="P1124" s="61">
        <f>O1124</f>
        <v>6046</v>
      </c>
      <c r="Q1124" s="58" t="e">
        <f>TRUNC(#REF!*P1124,0)</f>
        <v>#REF!</v>
      </c>
      <c r="R1124" s="143"/>
    </row>
    <row r="1125" spans="3:18" s="86" customFormat="1" ht="20.100000000000001" hidden="1" customHeight="1">
      <c r="C1125" s="19" t="s">
        <v>767</v>
      </c>
      <c r="D1125" s="29" t="s">
        <v>0</v>
      </c>
      <c r="E1125" s="10" t="s">
        <v>22</v>
      </c>
      <c r="F1125" s="60">
        <v>0</v>
      </c>
      <c r="G1125" s="58">
        <v>0</v>
      </c>
      <c r="H1125" s="58">
        <f t="shared" si="223"/>
        <v>0</v>
      </c>
      <c r="I1125" s="58">
        <v>0</v>
      </c>
      <c r="J1125" s="58">
        <f t="shared" si="224"/>
        <v>0</v>
      </c>
      <c r="K1125" s="58">
        <v>0</v>
      </c>
      <c r="L1125" s="58">
        <f t="shared" si="237"/>
        <v>0</v>
      </c>
      <c r="M1125" s="58">
        <f t="shared" si="225"/>
        <v>0</v>
      </c>
      <c r="N1125" s="59">
        <f t="shared" si="225"/>
        <v>0</v>
      </c>
      <c r="O1125" s="60">
        <v>0</v>
      </c>
      <c r="P1125" s="61">
        <f>O1125</f>
        <v>0</v>
      </c>
      <c r="Q1125" s="58" t="e">
        <f>TRUNC(#REF!*P1125,0)</f>
        <v>#REF!</v>
      </c>
      <c r="R1125" s="143"/>
    </row>
    <row r="1126" spans="3:18" s="86" customFormat="1" ht="20.100000000000001" hidden="1" customHeight="1">
      <c r="C1126" s="19" t="s">
        <v>768</v>
      </c>
      <c r="D1126" s="29" t="s">
        <v>0</v>
      </c>
      <c r="E1126" s="10" t="s">
        <v>22</v>
      </c>
      <c r="F1126" s="60">
        <v>0</v>
      </c>
      <c r="G1126" s="58">
        <v>0</v>
      </c>
      <c r="H1126" s="58">
        <f t="shared" si="223"/>
        <v>0</v>
      </c>
      <c r="I1126" s="58">
        <v>0</v>
      </c>
      <c r="J1126" s="58">
        <f t="shared" si="224"/>
        <v>0</v>
      </c>
      <c r="K1126" s="58">
        <v>0</v>
      </c>
      <c r="L1126" s="58">
        <f t="shared" si="237"/>
        <v>0</v>
      </c>
      <c r="M1126" s="58">
        <f t="shared" si="225"/>
        <v>0</v>
      </c>
      <c r="N1126" s="59">
        <f t="shared" si="225"/>
        <v>0</v>
      </c>
      <c r="O1126" s="60">
        <v>0</v>
      </c>
      <c r="P1126" s="61">
        <f>O1126</f>
        <v>0</v>
      </c>
      <c r="Q1126" s="58" t="e">
        <f>TRUNC(#REF!*P1126,0)</f>
        <v>#REF!</v>
      </c>
      <c r="R1126" s="143"/>
    </row>
    <row r="1127" spans="3:18" s="86" customFormat="1" ht="20.100000000000001" hidden="1" customHeight="1">
      <c r="C1127" s="19" t="s">
        <v>2320</v>
      </c>
      <c r="D1127" s="29" t="s">
        <v>2321</v>
      </c>
      <c r="E1127" s="10" t="s">
        <v>22</v>
      </c>
      <c r="F1127" s="60">
        <v>0</v>
      </c>
      <c r="G1127" s="58">
        <v>0</v>
      </c>
      <c r="H1127" s="58">
        <f t="shared" si="223"/>
        <v>0</v>
      </c>
      <c r="I1127" s="58">
        <v>0</v>
      </c>
      <c r="J1127" s="58">
        <f t="shared" si="224"/>
        <v>0</v>
      </c>
      <c r="K1127" s="58">
        <v>0</v>
      </c>
      <c r="L1127" s="58">
        <f t="shared" si="237"/>
        <v>0</v>
      </c>
      <c r="M1127" s="58">
        <f t="shared" si="225"/>
        <v>0</v>
      </c>
      <c r="N1127" s="59">
        <f t="shared" si="225"/>
        <v>0</v>
      </c>
      <c r="O1127" s="60">
        <v>0</v>
      </c>
      <c r="P1127" s="61">
        <f>O1127</f>
        <v>0</v>
      </c>
      <c r="Q1127" s="58" t="e">
        <f>TRUNC(#REF!*P1127,0)</f>
        <v>#REF!</v>
      </c>
      <c r="R1127" s="143"/>
    </row>
    <row r="1128" spans="3:18" s="86" customFormat="1" ht="20.100000000000001" hidden="1" customHeight="1">
      <c r="C1128" s="19" t="s">
        <v>2382</v>
      </c>
      <c r="D1128" s="29" t="s">
        <v>1051</v>
      </c>
      <c r="E1128" s="10" t="s">
        <v>3218</v>
      </c>
      <c r="F1128" s="60">
        <v>170</v>
      </c>
      <c r="G1128" s="58">
        <v>1795440</v>
      </c>
      <c r="H1128" s="58">
        <f t="shared" si="223"/>
        <v>305224800</v>
      </c>
      <c r="I1128" s="58">
        <v>0</v>
      </c>
      <c r="J1128" s="58">
        <f t="shared" si="224"/>
        <v>0</v>
      </c>
      <c r="K1128" s="58">
        <v>0</v>
      </c>
      <c r="L1128" s="58">
        <f t="shared" si="237"/>
        <v>0</v>
      </c>
      <c r="M1128" s="58">
        <f t="shared" si="225"/>
        <v>1795440</v>
      </c>
      <c r="N1128" s="59">
        <f t="shared" si="225"/>
        <v>305224800</v>
      </c>
      <c r="O1128" s="60">
        <v>170</v>
      </c>
      <c r="P1128" s="61">
        <f>O1128</f>
        <v>170</v>
      </c>
      <c r="Q1128" s="58" t="e">
        <f>TRUNC(#REF!*P1128,0)</f>
        <v>#REF!</v>
      </c>
      <c r="R1128" s="143"/>
    </row>
    <row r="1129" spans="3:18" s="86" customFormat="1" ht="20.100000000000001" hidden="1" customHeight="1">
      <c r="C1129" s="19" t="s">
        <v>770</v>
      </c>
      <c r="D1129" s="29" t="s">
        <v>0</v>
      </c>
      <c r="E1129" s="10" t="s">
        <v>22</v>
      </c>
      <c r="F1129" s="60">
        <v>0</v>
      </c>
      <c r="G1129" s="58">
        <v>0</v>
      </c>
      <c r="H1129" s="58">
        <f t="shared" si="223"/>
        <v>0</v>
      </c>
      <c r="I1129" s="58">
        <v>0</v>
      </c>
      <c r="J1129" s="58">
        <f t="shared" si="224"/>
        <v>0</v>
      </c>
      <c r="K1129" s="58">
        <v>0</v>
      </c>
      <c r="L1129" s="58">
        <f t="shared" si="237"/>
        <v>0</v>
      </c>
      <c r="M1129" s="58">
        <f t="shared" si="225"/>
        <v>0</v>
      </c>
      <c r="N1129" s="59">
        <f t="shared" si="225"/>
        <v>0</v>
      </c>
      <c r="O1129" s="60">
        <v>0</v>
      </c>
      <c r="P1129" s="61">
        <f>O1129</f>
        <v>0</v>
      </c>
      <c r="Q1129" s="58" t="e">
        <f>TRUNC(#REF!*P1129,0)</f>
        <v>#REF!</v>
      </c>
      <c r="R1129" s="143"/>
    </row>
    <row r="1130" spans="3:18" s="86" customFormat="1" ht="20.100000000000001" hidden="1" customHeight="1">
      <c r="C1130" s="19" t="s">
        <v>771</v>
      </c>
      <c r="D1130" s="29" t="s">
        <v>772</v>
      </c>
      <c r="E1130" s="10" t="s">
        <v>22</v>
      </c>
      <c r="F1130" s="60">
        <v>0</v>
      </c>
      <c r="G1130" s="58">
        <v>0</v>
      </c>
      <c r="H1130" s="58">
        <f t="shared" si="223"/>
        <v>0</v>
      </c>
      <c r="I1130" s="58">
        <v>0</v>
      </c>
      <c r="J1130" s="58">
        <f t="shared" si="224"/>
        <v>0</v>
      </c>
      <c r="K1130" s="58">
        <v>0</v>
      </c>
      <c r="L1130" s="58">
        <f t="shared" si="237"/>
        <v>0</v>
      </c>
      <c r="M1130" s="58">
        <f t="shared" si="225"/>
        <v>0</v>
      </c>
      <c r="N1130" s="59">
        <f t="shared" si="225"/>
        <v>0</v>
      </c>
      <c r="O1130" s="60">
        <v>0</v>
      </c>
      <c r="P1130" s="61">
        <f>O1130</f>
        <v>0</v>
      </c>
      <c r="Q1130" s="58" t="e">
        <f>TRUNC(#REF!*P1130,0)</f>
        <v>#REF!</v>
      </c>
      <c r="R1130" s="143"/>
    </row>
    <row r="1131" spans="3:18" s="86" customFormat="1" ht="20.100000000000001" hidden="1" customHeight="1">
      <c r="C1131" s="19" t="s">
        <v>773</v>
      </c>
      <c r="D1131" s="29" t="s">
        <v>774</v>
      </c>
      <c r="E1131" s="10" t="s">
        <v>3207</v>
      </c>
      <c r="F1131" s="60">
        <v>1836</v>
      </c>
      <c r="G1131" s="58">
        <v>18792</v>
      </c>
      <c r="H1131" s="58">
        <f t="shared" si="223"/>
        <v>34502112</v>
      </c>
      <c r="I1131" s="58">
        <v>10699</v>
      </c>
      <c r="J1131" s="58">
        <f t="shared" si="224"/>
        <v>19643364</v>
      </c>
      <c r="K1131" s="58">
        <v>8864</v>
      </c>
      <c r="L1131" s="58">
        <f t="shared" si="237"/>
        <v>16274304</v>
      </c>
      <c r="M1131" s="58">
        <f t="shared" si="225"/>
        <v>38355</v>
      </c>
      <c r="N1131" s="59">
        <f t="shared" si="225"/>
        <v>70419780</v>
      </c>
      <c r="O1131" s="60">
        <v>1836</v>
      </c>
      <c r="P1131" s="61">
        <f>O1131</f>
        <v>1836</v>
      </c>
      <c r="Q1131" s="58" t="e">
        <f>TRUNC(#REF!*P1131,0)</f>
        <v>#REF!</v>
      </c>
      <c r="R1131" s="143"/>
    </row>
    <row r="1132" spans="3:18" s="86" customFormat="1" ht="20.100000000000001" hidden="1" customHeight="1">
      <c r="C1132" s="19" t="s">
        <v>775</v>
      </c>
      <c r="D1132" s="29" t="s">
        <v>0</v>
      </c>
      <c r="E1132" s="10" t="s">
        <v>22</v>
      </c>
      <c r="F1132" s="60">
        <v>0</v>
      </c>
      <c r="G1132" s="58">
        <v>0</v>
      </c>
      <c r="H1132" s="58">
        <f t="shared" si="223"/>
        <v>0</v>
      </c>
      <c r="I1132" s="58">
        <v>0</v>
      </c>
      <c r="J1132" s="58">
        <f t="shared" si="224"/>
        <v>0</v>
      </c>
      <c r="K1132" s="58">
        <v>0</v>
      </c>
      <c r="L1132" s="58">
        <f t="shared" si="237"/>
        <v>0</v>
      </c>
      <c r="M1132" s="58">
        <f t="shared" si="225"/>
        <v>0</v>
      </c>
      <c r="N1132" s="59">
        <f t="shared" si="225"/>
        <v>0</v>
      </c>
      <c r="O1132" s="60">
        <v>0</v>
      </c>
      <c r="P1132" s="61">
        <f>O1132</f>
        <v>0</v>
      </c>
      <c r="Q1132" s="58" t="e">
        <f>TRUNC(#REF!*P1132,0)</f>
        <v>#REF!</v>
      </c>
      <c r="R1132" s="143"/>
    </row>
    <row r="1133" spans="3:18" s="86" customFormat="1" ht="20.100000000000001" hidden="1" customHeight="1">
      <c r="C1133" s="19" t="s">
        <v>776</v>
      </c>
      <c r="D1133" s="29" t="s">
        <v>777</v>
      </c>
      <c r="E1133" s="10" t="s">
        <v>22</v>
      </c>
      <c r="F1133" s="60">
        <v>0</v>
      </c>
      <c r="G1133" s="58">
        <v>0</v>
      </c>
      <c r="H1133" s="58">
        <f t="shared" si="223"/>
        <v>0</v>
      </c>
      <c r="I1133" s="58">
        <v>0</v>
      </c>
      <c r="J1133" s="58">
        <f t="shared" si="224"/>
        <v>0</v>
      </c>
      <c r="K1133" s="58">
        <v>0</v>
      </c>
      <c r="L1133" s="58">
        <f t="shared" si="237"/>
        <v>0</v>
      </c>
      <c r="M1133" s="58">
        <f t="shared" si="225"/>
        <v>0</v>
      </c>
      <c r="N1133" s="59">
        <f t="shared" si="225"/>
        <v>0</v>
      </c>
      <c r="O1133" s="60">
        <v>0</v>
      </c>
      <c r="P1133" s="61">
        <f>O1133</f>
        <v>0</v>
      </c>
      <c r="Q1133" s="58" t="e">
        <f>TRUNC(#REF!*P1133,0)</f>
        <v>#REF!</v>
      </c>
      <c r="R1133" s="143"/>
    </row>
    <row r="1134" spans="3:18" s="86" customFormat="1" ht="20.100000000000001" hidden="1" customHeight="1">
      <c r="C1134" s="19" t="s">
        <v>778</v>
      </c>
      <c r="D1134" s="29" t="s">
        <v>774</v>
      </c>
      <c r="E1134" s="10" t="s">
        <v>3199</v>
      </c>
      <c r="F1134" s="60">
        <v>170</v>
      </c>
      <c r="G1134" s="58">
        <v>40000</v>
      </c>
      <c r="H1134" s="58">
        <f t="shared" si="223"/>
        <v>6800000</v>
      </c>
      <c r="I1134" s="58">
        <v>67200</v>
      </c>
      <c r="J1134" s="58">
        <f t="shared" si="224"/>
        <v>11424000</v>
      </c>
      <c r="K1134" s="58">
        <v>800</v>
      </c>
      <c r="L1134" s="58">
        <f t="shared" si="237"/>
        <v>136000</v>
      </c>
      <c r="M1134" s="58">
        <f t="shared" si="225"/>
        <v>108000</v>
      </c>
      <c r="N1134" s="59">
        <f t="shared" si="225"/>
        <v>18360000</v>
      </c>
      <c r="O1134" s="60">
        <v>170</v>
      </c>
      <c r="P1134" s="61">
        <f>O1134</f>
        <v>170</v>
      </c>
      <c r="Q1134" s="58" t="e">
        <f>TRUNC(#REF!*P1134,0)</f>
        <v>#REF!</v>
      </c>
      <c r="R1134" s="143"/>
    </row>
    <row r="1135" spans="3:18" s="86" customFormat="1" ht="20.100000000000001" hidden="1" customHeight="1">
      <c r="C1135" s="19" t="s">
        <v>779</v>
      </c>
      <c r="D1135" s="29" t="s">
        <v>0</v>
      </c>
      <c r="E1135" s="10" t="s">
        <v>22</v>
      </c>
      <c r="F1135" s="60">
        <v>0</v>
      </c>
      <c r="G1135" s="58">
        <v>0</v>
      </c>
      <c r="H1135" s="58">
        <f t="shared" si="223"/>
        <v>0</v>
      </c>
      <c r="I1135" s="58">
        <v>0</v>
      </c>
      <c r="J1135" s="58">
        <f t="shared" si="224"/>
        <v>0</v>
      </c>
      <c r="K1135" s="58">
        <v>0</v>
      </c>
      <c r="L1135" s="58">
        <f t="shared" si="237"/>
        <v>0</v>
      </c>
      <c r="M1135" s="58">
        <f t="shared" si="225"/>
        <v>0</v>
      </c>
      <c r="N1135" s="59">
        <f t="shared" si="225"/>
        <v>0</v>
      </c>
      <c r="O1135" s="60">
        <v>0</v>
      </c>
      <c r="P1135" s="61">
        <f>O1135</f>
        <v>0</v>
      </c>
      <c r="Q1135" s="58" t="e">
        <f>TRUNC(#REF!*P1135,0)</f>
        <v>#REF!</v>
      </c>
      <c r="R1135" s="143"/>
    </row>
    <row r="1136" spans="3:18" s="86" customFormat="1" ht="20.100000000000001" hidden="1" customHeight="1">
      <c r="C1136" s="19" t="s">
        <v>780</v>
      </c>
      <c r="D1136" s="29" t="s">
        <v>781</v>
      </c>
      <c r="E1136" s="10" t="s">
        <v>3196</v>
      </c>
      <c r="F1136" s="60">
        <v>2</v>
      </c>
      <c r="G1136" s="58">
        <v>0</v>
      </c>
      <c r="H1136" s="58">
        <f t="shared" si="223"/>
        <v>0</v>
      </c>
      <c r="I1136" s="58">
        <v>0</v>
      </c>
      <c r="J1136" s="58">
        <f t="shared" si="224"/>
        <v>0</v>
      </c>
      <c r="K1136" s="58">
        <v>460416</v>
      </c>
      <c r="L1136" s="58">
        <f t="shared" si="237"/>
        <v>920832</v>
      </c>
      <c r="M1136" s="58">
        <f t="shared" si="225"/>
        <v>460416</v>
      </c>
      <c r="N1136" s="59">
        <f t="shared" si="225"/>
        <v>920832</v>
      </c>
      <c r="O1136" s="60">
        <v>2</v>
      </c>
      <c r="P1136" s="61">
        <f>O1136</f>
        <v>2</v>
      </c>
      <c r="Q1136" s="58" t="e">
        <f>TRUNC(#REF!*P1136,0)</f>
        <v>#REF!</v>
      </c>
      <c r="R1136" s="143"/>
    </row>
    <row r="1137" spans="3:18" s="86" customFormat="1" ht="20.100000000000001" hidden="1" customHeight="1">
      <c r="C1137" s="19" t="s">
        <v>782</v>
      </c>
      <c r="D1137" s="29" t="s">
        <v>783</v>
      </c>
      <c r="E1137" s="10" t="s">
        <v>3196</v>
      </c>
      <c r="F1137" s="60">
        <v>2</v>
      </c>
      <c r="G1137" s="58">
        <v>167073</v>
      </c>
      <c r="H1137" s="58">
        <f t="shared" si="223"/>
        <v>334146</v>
      </c>
      <c r="I1137" s="58">
        <v>264409</v>
      </c>
      <c r="J1137" s="58">
        <f t="shared" si="224"/>
        <v>528818</v>
      </c>
      <c r="K1137" s="58">
        <v>419380</v>
      </c>
      <c r="L1137" s="58">
        <f t="shared" si="237"/>
        <v>838760</v>
      </c>
      <c r="M1137" s="58">
        <f t="shared" si="225"/>
        <v>850862</v>
      </c>
      <c r="N1137" s="59">
        <f t="shared" si="225"/>
        <v>1701724</v>
      </c>
      <c r="O1137" s="60">
        <v>2</v>
      </c>
      <c r="P1137" s="61">
        <f>O1137</f>
        <v>2</v>
      </c>
      <c r="Q1137" s="58" t="e">
        <f>TRUNC(#REF!*P1137,0)</f>
        <v>#REF!</v>
      </c>
      <c r="R1137" s="143"/>
    </row>
    <row r="1138" spans="3:18" s="86" customFormat="1" ht="20.100000000000001" hidden="1" customHeight="1">
      <c r="C1138" s="19" t="s">
        <v>784</v>
      </c>
      <c r="D1138" s="29" t="s">
        <v>785</v>
      </c>
      <c r="E1138" s="10" t="s">
        <v>3196</v>
      </c>
      <c r="F1138" s="60">
        <v>2</v>
      </c>
      <c r="G1138" s="58">
        <v>167073</v>
      </c>
      <c r="H1138" s="58">
        <f t="shared" ref="H1138:H1203" si="238">TRUNC(F1138*G1138,0)</f>
        <v>334146</v>
      </c>
      <c r="I1138" s="58">
        <v>264409</v>
      </c>
      <c r="J1138" s="58">
        <f t="shared" ref="J1138:J1203" si="239">TRUNC(F1138*I1138,0)</f>
        <v>528818</v>
      </c>
      <c r="K1138" s="58">
        <v>419380</v>
      </c>
      <c r="L1138" s="58">
        <f t="shared" si="237"/>
        <v>838760</v>
      </c>
      <c r="M1138" s="58">
        <f t="shared" si="225"/>
        <v>850862</v>
      </c>
      <c r="N1138" s="59">
        <f t="shared" si="225"/>
        <v>1701724</v>
      </c>
      <c r="O1138" s="60">
        <v>2</v>
      </c>
      <c r="P1138" s="61">
        <f>O1138</f>
        <v>2</v>
      </c>
      <c r="Q1138" s="58" t="e">
        <f>TRUNC(#REF!*P1138,0)</f>
        <v>#REF!</v>
      </c>
      <c r="R1138" s="143"/>
    </row>
    <row r="1139" spans="3:18" s="86" customFormat="1" ht="20.100000000000001" hidden="1" customHeight="1">
      <c r="C1139" s="19" t="s">
        <v>784</v>
      </c>
      <c r="D1139" s="29" t="s">
        <v>786</v>
      </c>
      <c r="E1139" s="10" t="s">
        <v>3196</v>
      </c>
      <c r="F1139" s="60">
        <v>1</v>
      </c>
      <c r="G1139" s="58">
        <v>0</v>
      </c>
      <c r="H1139" s="58">
        <f t="shared" si="238"/>
        <v>0</v>
      </c>
      <c r="I1139" s="58">
        <v>0</v>
      </c>
      <c r="J1139" s="58">
        <f t="shared" si="239"/>
        <v>0</v>
      </c>
      <c r="K1139" s="58">
        <v>3200000</v>
      </c>
      <c r="L1139" s="58">
        <f t="shared" si="237"/>
        <v>3200000</v>
      </c>
      <c r="M1139" s="58">
        <f t="shared" si="225"/>
        <v>3200000</v>
      </c>
      <c r="N1139" s="59">
        <f t="shared" si="225"/>
        <v>3200000</v>
      </c>
      <c r="O1139" s="60">
        <v>1</v>
      </c>
      <c r="P1139" s="61">
        <f>O1139</f>
        <v>1</v>
      </c>
      <c r="Q1139" s="58" t="e">
        <f>TRUNC(#REF!*P1139,0)</f>
        <v>#REF!</v>
      </c>
      <c r="R1139" s="143"/>
    </row>
    <row r="1140" spans="3:18" s="86" customFormat="1" ht="20.100000000000001" hidden="1" customHeight="1">
      <c r="C1140" s="19" t="s">
        <v>787</v>
      </c>
      <c r="D1140" s="29" t="s">
        <v>788</v>
      </c>
      <c r="E1140" s="10" t="s">
        <v>3196</v>
      </c>
      <c r="F1140" s="60">
        <v>1</v>
      </c>
      <c r="G1140" s="58">
        <v>0</v>
      </c>
      <c r="H1140" s="58">
        <f t="shared" si="238"/>
        <v>0</v>
      </c>
      <c r="I1140" s="58">
        <v>0</v>
      </c>
      <c r="J1140" s="58">
        <f t="shared" si="239"/>
        <v>0</v>
      </c>
      <c r="K1140" s="58">
        <v>2302080</v>
      </c>
      <c r="L1140" s="58">
        <f t="shared" si="237"/>
        <v>2302080</v>
      </c>
      <c r="M1140" s="58">
        <f t="shared" si="225"/>
        <v>2302080</v>
      </c>
      <c r="N1140" s="59">
        <f t="shared" si="225"/>
        <v>2302080</v>
      </c>
      <c r="O1140" s="60">
        <v>1</v>
      </c>
      <c r="P1140" s="61">
        <f>O1140</f>
        <v>1</v>
      </c>
      <c r="Q1140" s="58" t="e">
        <f>TRUNC(#REF!*P1140,0)</f>
        <v>#REF!</v>
      </c>
      <c r="R1140" s="143"/>
    </row>
    <row r="1141" spans="3:18" s="86" customFormat="1" ht="20.100000000000001" hidden="1" customHeight="1">
      <c r="C1141" s="19" t="s">
        <v>1146</v>
      </c>
      <c r="D1141" s="29" t="s">
        <v>1147</v>
      </c>
      <c r="E1141" s="10" t="s">
        <v>3207</v>
      </c>
      <c r="F1141" s="60">
        <v>101</v>
      </c>
      <c r="G1141" s="58">
        <v>0</v>
      </c>
      <c r="H1141" s="58">
        <f t="shared" si="238"/>
        <v>0</v>
      </c>
      <c r="I1141" s="58">
        <v>0</v>
      </c>
      <c r="J1141" s="58">
        <f t="shared" si="239"/>
        <v>0</v>
      </c>
      <c r="K1141" s="58">
        <v>22304</v>
      </c>
      <c r="L1141" s="58">
        <f t="shared" si="237"/>
        <v>2252704</v>
      </c>
      <c r="M1141" s="58">
        <f t="shared" si="225"/>
        <v>22304</v>
      </c>
      <c r="N1141" s="59">
        <f t="shared" si="225"/>
        <v>2252704</v>
      </c>
      <c r="O1141" s="60">
        <v>101</v>
      </c>
      <c r="P1141" s="61">
        <f>O1141</f>
        <v>101</v>
      </c>
      <c r="Q1141" s="58" t="e">
        <f>TRUNC(#REF!*P1141,0)</f>
        <v>#REF!</v>
      </c>
      <c r="R1141" s="143"/>
    </row>
    <row r="1142" spans="3:18" s="86" customFormat="1" ht="20.100000000000001" hidden="1" customHeight="1">
      <c r="C1142" s="19" t="s">
        <v>789</v>
      </c>
      <c r="D1142" s="29" t="s">
        <v>0</v>
      </c>
      <c r="E1142" s="10" t="s">
        <v>22</v>
      </c>
      <c r="F1142" s="60">
        <v>0</v>
      </c>
      <c r="G1142" s="58">
        <v>0</v>
      </c>
      <c r="H1142" s="58">
        <f t="shared" si="238"/>
        <v>0</v>
      </c>
      <c r="I1142" s="58">
        <v>0</v>
      </c>
      <c r="J1142" s="58">
        <f t="shared" si="239"/>
        <v>0</v>
      </c>
      <c r="K1142" s="58">
        <v>0</v>
      </c>
      <c r="L1142" s="58">
        <f t="shared" si="237"/>
        <v>0</v>
      </c>
      <c r="M1142" s="58">
        <f t="shared" si="225"/>
        <v>0</v>
      </c>
      <c r="N1142" s="59">
        <f t="shared" si="225"/>
        <v>0</v>
      </c>
      <c r="O1142" s="60">
        <v>0</v>
      </c>
      <c r="P1142" s="61">
        <f>O1142</f>
        <v>0</v>
      </c>
      <c r="Q1142" s="58" t="e">
        <f>TRUNC(#REF!*P1142,0)</f>
        <v>#REF!</v>
      </c>
      <c r="R1142" s="143"/>
    </row>
    <row r="1143" spans="3:18" s="86" customFormat="1" ht="20.100000000000001" hidden="1" customHeight="1">
      <c r="C1143" s="19" t="s">
        <v>790</v>
      </c>
      <c r="D1143" s="29" t="s">
        <v>111</v>
      </c>
      <c r="E1143" s="10" t="s">
        <v>22</v>
      </c>
      <c r="F1143" s="60">
        <v>0</v>
      </c>
      <c r="G1143" s="58">
        <v>0</v>
      </c>
      <c r="H1143" s="58">
        <f t="shared" si="238"/>
        <v>0</v>
      </c>
      <c r="I1143" s="58">
        <v>0</v>
      </c>
      <c r="J1143" s="58">
        <f t="shared" si="239"/>
        <v>0</v>
      </c>
      <c r="K1143" s="58">
        <v>0</v>
      </c>
      <c r="L1143" s="58">
        <f t="shared" si="237"/>
        <v>0</v>
      </c>
      <c r="M1143" s="58">
        <f t="shared" si="225"/>
        <v>0</v>
      </c>
      <c r="N1143" s="59">
        <f t="shared" si="225"/>
        <v>0</v>
      </c>
      <c r="O1143" s="60">
        <v>0</v>
      </c>
      <c r="P1143" s="61">
        <f>O1143</f>
        <v>0</v>
      </c>
      <c r="Q1143" s="58" t="e">
        <f>TRUNC(#REF!*P1143,0)</f>
        <v>#REF!</v>
      </c>
      <c r="R1143" s="143"/>
    </row>
    <row r="1144" spans="3:18" s="86" customFormat="1" ht="20.100000000000001" hidden="1" customHeight="1">
      <c r="C1144" s="19" t="s">
        <v>791</v>
      </c>
      <c r="D1144" s="29" t="s">
        <v>792</v>
      </c>
      <c r="E1144" s="10" t="s">
        <v>3189</v>
      </c>
      <c r="F1144" s="60">
        <v>903</v>
      </c>
      <c r="G1144" s="58">
        <v>6252</v>
      </c>
      <c r="H1144" s="58">
        <f t="shared" si="238"/>
        <v>5645556</v>
      </c>
      <c r="I1144" s="58">
        <v>10200</v>
      </c>
      <c r="J1144" s="58">
        <f t="shared" si="239"/>
        <v>9210600</v>
      </c>
      <c r="K1144" s="58">
        <v>0</v>
      </c>
      <c r="L1144" s="58">
        <f t="shared" si="237"/>
        <v>0</v>
      </c>
      <c r="M1144" s="58">
        <f t="shared" si="225"/>
        <v>16452</v>
      </c>
      <c r="N1144" s="59">
        <f t="shared" si="225"/>
        <v>14856156</v>
      </c>
      <c r="O1144" s="60">
        <v>204</v>
      </c>
      <c r="P1144" s="61">
        <f>O1144</f>
        <v>204</v>
      </c>
      <c r="Q1144" s="58" t="e">
        <f>TRUNC(#REF!*P1144,0)</f>
        <v>#REF!</v>
      </c>
      <c r="R1144" s="143"/>
    </row>
    <row r="1145" spans="3:18" s="86" customFormat="1" ht="20.100000000000001" hidden="1" customHeight="1">
      <c r="C1145" s="19" t="s">
        <v>800</v>
      </c>
      <c r="D1145" s="29" t="s">
        <v>0</v>
      </c>
      <c r="E1145" s="10" t="s">
        <v>22</v>
      </c>
      <c r="F1145" s="60">
        <v>0</v>
      </c>
      <c r="G1145" s="58">
        <v>0</v>
      </c>
      <c r="H1145" s="58">
        <f t="shared" si="238"/>
        <v>0</v>
      </c>
      <c r="I1145" s="58">
        <v>0</v>
      </c>
      <c r="J1145" s="58">
        <f t="shared" si="239"/>
        <v>0</v>
      </c>
      <c r="K1145" s="58">
        <v>0</v>
      </c>
      <c r="L1145" s="58">
        <f t="shared" si="237"/>
        <v>0</v>
      </c>
      <c r="M1145" s="58">
        <f t="shared" si="225"/>
        <v>0</v>
      </c>
      <c r="N1145" s="59">
        <f t="shared" si="225"/>
        <v>0</v>
      </c>
      <c r="O1145" s="60">
        <v>0</v>
      </c>
      <c r="P1145" s="61">
        <f>O1145</f>
        <v>0</v>
      </c>
      <c r="Q1145" s="58" t="e">
        <f>TRUNC(#REF!*P1145,0)</f>
        <v>#REF!</v>
      </c>
      <c r="R1145" s="143"/>
    </row>
    <row r="1146" spans="3:18" s="86" customFormat="1" ht="20.100000000000001" hidden="1" customHeight="1">
      <c r="C1146" s="19" t="s">
        <v>801</v>
      </c>
      <c r="D1146" s="29" t="s">
        <v>797</v>
      </c>
      <c r="E1146" s="10" t="s">
        <v>3189</v>
      </c>
      <c r="F1146" s="60">
        <v>1676</v>
      </c>
      <c r="G1146" s="58">
        <v>2148</v>
      </c>
      <c r="H1146" s="58">
        <f t="shared" si="238"/>
        <v>3600048</v>
      </c>
      <c r="I1146" s="58">
        <v>9160</v>
      </c>
      <c r="J1146" s="58">
        <f t="shared" si="239"/>
        <v>15352160</v>
      </c>
      <c r="K1146" s="58">
        <v>0</v>
      </c>
      <c r="L1146" s="58">
        <f t="shared" si="237"/>
        <v>0</v>
      </c>
      <c r="M1146" s="58">
        <f t="shared" si="225"/>
        <v>11308</v>
      </c>
      <c r="N1146" s="59">
        <f t="shared" si="225"/>
        <v>18952208</v>
      </c>
      <c r="O1146" s="60">
        <v>1676</v>
      </c>
      <c r="P1146" s="61">
        <f>O1146</f>
        <v>1676</v>
      </c>
      <c r="Q1146" s="58" t="e">
        <f>TRUNC(#REF!*P1146,0)</f>
        <v>#REF!</v>
      </c>
      <c r="R1146" s="143"/>
    </row>
    <row r="1147" spans="3:18" s="86" customFormat="1" ht="20.100000000000001" hidden="1" customHeight="1">
      <c r="C1147" s="19" t="s">
        <v>2383</v>
      </c>
      <c r="D1147" s="29" t="s">
        <v>799</v>
      </c>
      <c r="E1147" s="10" t="s">
        <v>3189</v>
      </c>
      <c r="F1147" s="60">
        <v>304</v>
      </c>
      <c r="G1147" s="58">
        <v>2148</v>
      </c>
      <c r="H1147" s="58">
        <f t="shared" si="238"/>
        <v>652992</v>
      </c>
      <c r="I1147" s="58">
        <v>10076</v>
      </c>
      <c r="J1147" s="58">
        <f t="shared" si="239"/>
        <v>3063104</v>
      </c>
      <c r="K1147" s="58">
        <v>0</v>
      </c>
      <c r="L1147" s="58">
        <f t="shared" si="237"/>
        <v>0</v>
      </c>
      <c r="M1147" s="58">
        <f t="shared" si="225"/>
        <v>12224</v>
      </c>
      <c r="N1147" s="59">
        <f t="shared" si="225"/>
        <v>3716096</v>
      </c>
      <c r="O1147" s="60">
        <v>304</v>
      </c>
      <c r="P1147" s="61">
        <f>O1147</f>
        <v>304</v>
      </c>
      <c r="Q1147" s="58" t="e">
        <f>TRUNC(#REF!*P1147,0)</f>
        <v>#REF!</v>
      </c>
      <c r="R1147" s="143"/>
    </row>
    <row r="1148" spans="3:18" s="86" customFormat="1" ht="20.100000000000001" hidden="1" customHeight="1">
      <c r="C1148" s="19" t="s">
        <v>2384</v>
      </c>
      <c r="D1148" s="29" t="s">
        <v>1141</v>
      </c>
      <c r="E1148" s="10" t="s">
        <v>3189</v>
      </c>
      <c r="F1148" s="60">
        <v>44</v>
      </c>
      <c r="G1148" s="58">
        <v>2148</v>
      </c>
      <c r="H1148" s="58">
        <f t="shared" si="238"/>
        <v>94512</v>
      </c>
      <c r="I1148" s="58">
        <v>10992</v>
      </c>
      <c r="J1148" s="58">
        <f t="shared" si="239"/>
        <v>483648</v>
      </c>
      <c r="K1148" s="58">
        <v>0</v>
      </c>
      <c r="L1148" s="58">
        <f t="shared" si="237"/>
        <v>0</v>
      </c>
      <c r="M1148" s="58">
        <f t="shared" si="225"/>
        <v>13140</v>
      </c>
      <c r="N1148" s="59">
        <f t="shared" si="225"/>
        <v>578160</v>
      </c>
      <c r="O1148" s="60">
        <v>44</v>
      </c>
      <c r="P1148" s="61">
        <f>O1148</f>
        <v>44</v>
      </c>
      <c r="Q1148" s="58" t="e">
        <f>TRUNC(#REF!*P1148,0)</f>
        <v>#REF!</v>
      </c>
      <c r="R1148" s="143"/>
    </row>
    <row r="1149" spans="3:18" s="86" customFormat="1" ht="20.100000000000001" hidden="1" customHeight="1">
      <c r="C1149" s="19" t="s">
        <v>3136</v>
      </c>
      <c r="D1149" s="29" t="s">
        <v>0</v>
      </c>
      <c r="E1149" s="10" t="s">
        <v>22</v>
      </c>
      <c r="F1149" s="60">
        <v>0</v>
      </c>
      <c r="G1149" s="58">
        <v>0</v>
      </c>
      <c r="H1149" s="58">
        <f t="shared" si="238"/>
        <v>0</v>
      </c>
      <c r="I1149" s="58">
        <v>0</v>
      </c>
      <c r="J1149" s="58">
        <f t="shared" si="239"/>
        <v>0</v>
      </c>
      <c r="K1149" s="58">
        <v>0</v>
      </c>
      <c r="L1149" s="58">
        <f t="shared" si="237"/>
        <v>0</v>
      </c>
      <c r="M1149" s="58">
        <f t="shared" ref="M1149:M1150" si="240">G1149+I1149+K1149</f>
        <v>0</v>
      </c>
      <c r="N1149" s="59">
        <f t="shared" ref="N1149:N1150" si="241">H1149+J1149+L1149</f>
        <v>0</v>
      </c>
      <c r="O1149" s="60">
        <v>0</v>
      </c>
      <c r="P1149" s="61">
        <f>O1149</f>
        <v>0</v>
      </c>
      <c r="Q1149" s="58" t="e">
        <f>TRUNC(#REF!*P1149,0)</f>
        <v>#REF!</v>
      </c>
      <c r="R1149" s="143"/>
    </row>
    <row r="1150" spans="3:18" s="86" customFormat="1" ht="20.100000000000001" hidden="1" customHeight="1">
      <c r="C1150" s="19" t="s">
        <v>3137</v>
      </c>
      <c r="D1150" s="29" t="s">
        <v>3138</v>
      </c>
      <c r="E1150" s="10" t="s">
        <v>3083</v>
      </c>
      <c r="F1150" s="60"/>
      <c r="G1150" s="58">
        <v>83014</v>
      </c>
      <c r="H1150" s="58">
        <f t="shared" si="238"/>
        <v>0</v>
      </c>
      <c r="I1150" s="58">
        <v>13509</v>
      </c>
      <c r="J1150" s="58">
        <f t="shared" si="239"/>
        <v>0</v>
      </c>
      <c r="K1150" s="58">
        <v>5076</v>
      </c>
      <c r="L1150" s="58">
        <f t="shared" si="237"/>
        <v>0</v>
      </c>
      <c r="M1150" s="58">
        <f t="shared" si="240"/>
        <v>101599</v>
      </c>
      <c r="N1150" s="59">
        <f t="shared" si="241"/>
        <v>0</v>
      </c>
      <c r="O1150" s="60">
        <v>661</v>
      </c>
      <c r="P1150" s="61">
        <f>O1150</f>
        <v>661</v>
      </c>
      <c r="Q1150" s="58" t="e">
        <f>TRUNC(#REF!*P1150,0)</f>
        <v>#REF!</v>
      </c>
      <c r="R1150" s="143"/>
    </row>
    <row r="1151" spans="3:18" s="86" customFormat="1" ht="20.100000000000001" hidden="1" customHeight="1">
      <c r="C1151" s="19" t="s">
        <v>802</v>
      </c>
      <c r="D1151" s="29" t="s">
        <v>0</v>
      </c>
      <c r="E1151" s="10" t="s">
        <v>22</v>
      </c>
      <c r="F1151" s="60">
        <v>0</v>
      </c>
      <c r="G1151" s="58">
        <v>0</v>
      </c>
      <c r="H1151" s="58">
        <f t="shared" si="238"/>
        <v>0</v>
      </c>
      <c r="I1151" s="58">
        <v>0</v>
      </c>
      <c r="J1151" s="58">
        <f t="shared" si="239"/>
        <v>0</v>
      </c>
      <c r="K1151" s="58">
        <v>0</v>
      </c>
      <c r="L1151" s="58">
        <f t="shared" si="237"/>
        <v>0</v>
      </c>
      <c r="M1151" s="58">
        <f t="shared" si="225"/>
        <v>0</v>
      </c>
      <c r="N1151" s="59">
        <f t="shared" si="225"/>
        <v>0</v>
      </c>
      <c r="O1151" s="60">
        <v>0</v>
      </c>
      <c r="P1151" s="61">
        <f>O1151</f>
        <v>0</v>
      </c>
      <c r="Q1151" s="58" t="e">
        <f>TRUNC(#REF!*P1151,0)</f>
        <v>#REF!</v>
      </c>
      <c r="R1151" s="143"/>
    </row>
    <row r="1152" spans="3:18" s="86" customFormat="1" ht="20.100000000000001" hidden="1" customHeight="1">
      <c r="C1152" s="19" t="s">
        <v>803</v>
      </c>
      <c r="D1152" s="29" t="s">
        <v>531</v>
      </c>
      <c r="E1152" s="10" t="s">
        <v>3189</v>
      </c>
      <c r="F1152" s="60">
        <v>1493</v>
      </c>
      <c r="G1152" s="58">
        <v>1021</v>
      </c>
      <c r="H1152" s="58">
        <f t="shared" si="238"/>
        <v>1524353</v>
      </c>
      <c r="I1152" s="58">
        <v>6837</v>
      </c>
      <c r="J1152" s="58">
        <f t="shared" si="239"/>
        <v>10207641</v>
      </c>
      <c r="K1152" s="58">
        <v>0</v>
      </c>
      <c r="L1152" s="58">
        <f t="shared" si="237"/>
        <v>0</v>
      </c>
      <c r="M1152" s="58">
        <f t="shared" si="225"/>
        <v>7858</v>
      </c>
      <c r="N1152" s="59">
        <f t="shared" si="225"/>
        <v>11731994</v>
      </c>
      <c r="O1152" s="60">
        <v>1493</v>
      </c>
      <c r="P1152" s="61">
        <f>O1152</f>
        <v>1493</v>
      </c>
      <c r="Q1152" s="58" t="e">
        <f>TRUNC(#REF!*P1152,0)</f>
        <v>#REF!</v>
      </c>
      <c r="R1152" s="143"/>
    </row>
    <row r="1153" spans="3:18" s="86" customFormat="1" ht="20.100000000000001" hidden="1" customHeight="1">
      <c r="C1153" s="19" t="s">
        <v>804</v>
      </c>
      <c r="D1153" s="29" t="s">
        <v>531</v>
      </c>
      <c r="E1153" s="10" t="s">
        <v>3207</v>
      </c>
      <c r="F1153" s="60">
        <v>841</v>
      </c>
      <c r="G1153" s="58">
        <v>3649</v>
      </c>
      <c r="H1153" s="58">
        <f t="shared" si="238"/>
        <v>3068809</v>
      </c>
      <c r="I1153" s="58">
        <v>20680</v>
      </c>
      <c r="J1153" s="58">
        <f t="shared" si="239"/>
        <v>17391880</v>
      </c>
      <c r="K1153" s="58">
        <v>0</v>
      </c>
      <c r="L1153" s="58">
        <f t="shared" si="237"/>
        <v>0</v>
      </c>
      <c r="M1153" s="58">
        <f t="shared" si="225"/>
        <v>24329</v>
      </c>
      <c r="N1153" s="59">
        <f t="shared" si="225"/>
        <v>20460689</v>
      </c>
      <c r="O1153" s="60">
        <v>841</v>
      </c>
      <c r="P1153" s="61">
        <f>O1153</f>
        <v>841</v>
      </c>
      <c r="Q1153" s="58" t="e">
        <f>TRUNC(#REF!*P1153,0)</f>
        <v>#REF!</v>
      </c>
      <c r="R1153" s="143"/>
    </row>
    <row r="1154" spans="3:18" s="86" customFormat="1" ht="20.100000000000001" hidden="1" customHeight="1">
      <c r="C1154" s="19" t="s">
        <v>805</v>
      </c>
      <c r="D1154" s="29" t="s">
        <v>806</v>
      </c>
      <c r="E1154" s="10" t="s">
        <v>22</v>
      </c>
      <c r="F1154" s="60">
        <v>0</v>
      </c>
      <c r="G1154" s="58">
        <v>0</v>
      </c>
      <c r="H1154" s="58">
        <f t="shared" si="238"/>
        <v>0</v>
      </c>
      <c r="I1154" s="58">
        <v>0</v>
      </c>
      <c r="J1154" s="58">
        <f t="shared" si="239"/>
        <v>0</v>
      </c>
      <c r="K1154" s="58">
        <v>0</v>
      </c>
      <c r="L1154" s="58">
        <f t="shared" si="237"/>
        <v>0</v>
      </c>
      <c r="M1154" s="58">
        <f t="shared" si="225"/>
        <v>0</v>
      </c>
      <c r="N1154" s="59">
        <f t="shared" si="225"/>
        <v>0</v>
      </c>
      <c r="O1154" s="60">
        <v>0</v>
      </c>
      <c r="P1154" s="61">
        <f>O1154</f>
        <v>0</v>
      </c>
      <c r="Q1154" s="58" t="e">
        <f>TRUNC(#REF!*P1154,0)</f>
        <v>#REF!</v>
      </c>
      <c r="R1154" s="143"/>
    </row>
    <row r="1155" spans="3:18" s="86" customFormat="1" ht="20.100000000000001" hidden="1" customHeight="1">
      <c r="C1155" s="19" t="s">
        <v>807</v>
      </c>
      <c r="D1155" s="29" t="s">
        <v>808</v>
      </c>
      <c r="E1155" s="10" t="s">
        <v>3199</v>
      </c>
      <c r="F1155" s="60">
        <v>14</v>
      </c>
      <c r="G1155" s="58">
        <v>0</v>
      </c>
      <c r="H1155" s="58">
        <f t="shared" si="238"/>
        <v>0</v>
      </c>
      <c r="I1155" s="58">
        <v>0</v>
      </c>
      <c r="J1155" s="58">
        <f t="shared" si="239"/>
        <v>0</v>
      </c>
      <c r="K1155" s="58">
        <v>120000</v>
      </c>
      <c r="L1155" s="58">
        <f t="shared" si="237"/>
        <v>1680000</v>
      </c>
      <c r="M1155" s="58">
        <f t="shared" si="225"/>
        <v>120000</v>
      </c>
      <c r="N1155" s="59">
        <f t="shared" si="225"/>
        <v>1680000</v>
      </c>
      <c r="O1155" s="60">
        <v>14</v>
      </c>
      <c r="P1155" s="61">
        <f>O1155</f>
        <v>14</v>
      </c>
      <c r="Q1155" s="58" t="e">
        <f>TRUNC(#REF!*P1155,0)</f>
        <v>#REF!</v>
      </c>
      <c r="R1155" s="143"/>
    </row>
    <row r="1156" spans="3:18" s="86" customFormat="1" ht="20.100000000000001" hidden="1" customHeight="1">
      <c r="C1156" s="19" t="s">
        <v>809</v>
      </c>
      <c r="D1156" s="29" t="s">
        <v>810</v>
      </c>
      <c r="E1156" s="10" t="s">
        <v>3199</v>
      </c>
      <c r="F1156" s="60">
        <v>7</v>
      </c>
      <c r="G1156" s="58">
        <v>0</v>
      </c>
      <c r="H1156" s="58">
        <f t="shared" si="238"/>
        <v>0</v>
      </c>
      <c r="I1156" s="58">
        <v>0</v>
      </c>
      <c r="J1156" s="58">
        <f t="shared" si="239"/>
        <v>0</v>
      </c>
      <c r="K1156" s="58">
        <v>144000</v>
      </c>
      <c r="L1156" s="58">
        <f t="shared" si="237"/>
        <v>1008000</v>
      </c>
      <c r="M1156" s="58">
        <f t="shared" si="225"/>
        <v>144000</v>
      </c>
      <c r="N1156" s="59">
        <f t="shared" si="225"/>
        <v>1008000</v>
      </c>
      <c r="O1156" s="60">
        <v>7</v>
      </c>
      <c r="P1156" s="61">
        <f>O1156</f>
        <v>7</v>
      </c>
      <c r="Q1156" s="58" t="e">
        <f>TRUNC(#REF!*P1156,0)</f>
        <v>#REF!</v>
      </c>
      <c r="R1156" s="143"/>
    </row>
    <row r="1157" spans="3:18" s="86" customFormat="1" ht="20.100000000000001" hidden="1" customHeight="1">
      <c r="C1157" s="19" t="s">
        <v>811</v>
      </c>
      <c r="D1157" s="29" t="s">
        <v>0</v>
      </c>
      <c r="E1157" s="10" t="s">
        <v>22</v>
      </c>
      <c r="F1157" s="60">
        <v>0</v>
      </c>
      <c r="G1157" s="58">
        <v>0</v>
      </c>
      <c r="H1157" s="58">
        <f t="shared" si="238"/>
        <v>0</v>
      </c>
      <c r="I1157" s="58">
        <v>0</v>
      </c>
      <c r="J1157" s="58">
        <f t="shared" si="239"/>
        <v>0</v>
      </c>
      <c r="K1157" s="58">
        <v>0</v>
      </c>
      <c r="L1157" s="58">
        <f t="shared" si="237"/>
        <v>0</v>
      </c>
      <c r="M1157" s="58">
        <f t="shared" si="225"/>
        <v>0</v>
      </c>
      <c r="N1157" s="59">
        <f t="shared" si="225"/>
        <v>0</v>
      </c>
      <c r="O1157" s="60">
        <v>0</v>
      </c>
      <c r="P1157" s="61">
        <f>O1157</f>
        <v>0</v>
      </c>
      <c r="Q1157" s="58" t="e">
        <f>TRUNC(#REF!*P1157,0)</f>
        <v>#REF!</v>
      </c>
      <c r="R1157" s="143"/>
    </row>
    <row r="1158" spans="3:18" s="86" customFormat="1" ht="20.100000000000001" hidden="1" customHeight="1">
      <c r="C1158" s="19" t="s">
        <v>812</v>
      </c>
      <c r="D1158" s="29" t="s">
        <v>813</v>
      </c>
      <c r="E1158" s="10" t="s">
        <v>3207</v>
      </c>
      <c r="F1158" s="60">
        <v>2</v>
      </c>
      <c r="G1158" s="58">
        <v>0</v>
      </c>
      <c r="H1158" s="58">
        <f t="shared" si="238"/>
        <v>0</v>
      </c>
      <c r="I1158" s="58">
        <v>0</v>
      </c>
      <c r="J1158" s="58">
        <f t="shared" si="239"/>
        <v>0</v>
      </c>
      <c r="K1158" s="58">
        <v>132000</v>
      </c>
      <c r="L1158" s="58">
        <f t="shared" si="237"/>
        <v>264000</v>
      </c>
      <c r="M1158" s="58">
        <f t="shared" si="225"/>
        <v>132000</v>
      </c>
      <c r="N1158" s="59">
        <f t="shared" si="225"/>
        <v>264000</v>
      </c>
      <c r="O1158" s="60">
        <v>2</v>
      </c>
      <c r="P1158" s="61">
        <f>O1158</f>
        <v>2</v>
      </c>
      <c r="Q1158" s="58" t="e">
        <f>TRUNC(#REF!*P1158,0)</f>
        <v>#REF!</v>
      </c>
      <c r="R1158" s="143"/>
    </row>
    <row r="1159" spans="3:18" s="86" customFormat="1" ht="20.100000000000001" hidden="1" customHeight="1">
      <c r="C1159" s="19" t="s">
        <v>814</v>
      </c>
      <c r="D1159" s="29" t="s">
        <v>0</v>
      </c>
      <c r="E1159" s="10" t="s">
        <v>22</v>
      </c>
      <c r="F1159" s="60">
        <v>0</v>
      </c>
      <c r="G1159" s="58">
        <v>0</v>
      </c>
      <c r="H1159" s="58">
        <f t="shared" si="238"/>
        <v>0</v>
      </c>
      <c r="I1159" s="58">
        <v>0</v>
      </c>
      <c r="J1159" s="58">
        <f t="shared" si="239"/>
        <v>0</v>
      </c>
      <c r="K1159" s="58">
        <v>0</v>
      </c>
      <c r="L1159" s="58">
        <f t="shared" si="237"/>
        <v>0</v>
      </c>
      <c r="M1159" s="58">
        <f t="shared" si="225"/>
        <v>0</v>
      </c>
      <c r="N1159" s="59">
        <f t="shared" si="225"/>
        <v>0</v>
      </c>
      <c r="O1159" s="60">
        <v>0</v>
      </c>
      <c r="P1159" s="61">
        <f>O1159</f>
        <v>0</v>
      </c>
      <c r="Q1159" s="58" t="e">
        <f>TRUNC(#REF!*P1159,0)</f>
        <v>#REF!</v>
      </c>
      <c r="R1159" s="143"/>
    </row>
    <row r="1160" spans="3:18" s="86" customFormat="1" ht="20.100000000000001" hidden="1" customHeight="1">
      <c r="C1160" s="19" t="s">
        <v>817</v>
      </c>
      <c r="D1160" s="29" t="s">
        <v>818</v>
      </c>
      <c r="E1160" s="10" t="s">
        <v>3215</v>
      </c>
      <c r="F1160" s="60">
        <v>57</v>
      </c>
      <c r="G1160" s="58">
        <v>804</v>
      </c>
      <c r="H1160" s="58">
        <f t="shared" si="238"/>
        <v>45828</v>
      </c>
      <c r="I1160" s="58">
        <v>26021</v>
      </c>
      <c r="J1160" s="58">
        <f t="shared" si="239"/>
        <v>1483197</v>
      </c>
      <c r="K1160" s="58">
        <v>0</v>
      </c>
      <c r="L1160" s="58">
        <f t="shared" si="237"/>
        <v>0</v>
      </c>
      <c r="M1160" s="58">
        <f t="shared" si="225"/>
        <v>26825</v>
      </c>
      <c r="N1160" s="59">
        <f t="shared" si="225"/>
        <v>1529025</v>
      </c>
      <c r="O1160" s="60">
        <v>2</v>
      </c>
      <c r="P1160" s="61">
        <f>O1160</f>
        <v>2</v>
      </c>
      <c r="Q1160" s="58" t="e">
        <f>TRUNC(#REF!*P1160,0)</f>
        <v>#REF!</v>
      </c>
      <c r="R1160" s="143"/>
    </row>
    <row r="1161" spans="3:18" s="86" customFormat="1" ht="20.100000000000001" hidden="1" customHeight="1">
      <c r="C1161" s="19" t="s">
        <v>819</v>
      </c>
      <c r="D1161" s="29" t="s">
        <v>820</v>
      </c>
      <c r="E1161" s="10" t="s">
        <v>3207</v>
      </c>
      <c r="F1161" s="60">
        <v>100</v>
      </c>
      <c r="G1161" s="58">
        <v>2622</v>
      </c>
      <c r="H1161" s="58">
        <f t="shared" si="238"/>
        <v>262200</v>
      </c>
      <c r="I1161" s="58">
        <v>21504</v>
      </c>
      <c r="J1161" s="58">
        <f t="shared" si="239"/>
        <v>2150400</v>
      </c>
      <c r="K1161" s="58">
        <v>2</v>
      </c>
      <c r="L1161" s="58">
        <f t="shared" si="237"/>
        <v>200</v>
      </c>
      <c r="M1161" s="58">
        <f t="shared" si="225"/>
        <v>24128</v>
      </c>
      <c r="N1161" s="59">
        <f t="shared" si="225"/>
        <v>2412800</v>
      </c>
      <c r="O1161" s="60">
        <v>100</v>
      </c>
      <c r="P1161" s="61">
        <f>O1161</f>
        <v>100</v>
      </c>
      <c r="Q1161" s="58" t="e">
        <f>TRUNC(#REF!*P1161,0)</f>
        <v>#REF!</v>
      </c>
      <c r="R1161" s="143"/>
    </row>
    <row r="1162" spans="3:18" s="86" customFormat="1" ht="20.100000000000001" hidden="1" customHeight="1">
      <c r="C1162" s="19" t="s">
        <v>964</v>
      </c>
      <c r="D1162" s="29" t="s">
        <v>0</v>
      </c>
      <c r="E1162" s="10" t="s">
        <v>22</v>
      </c>
      <c r="F1162" s="60">
        <v>0</v>
      </c>
      <c r="G1162" s="58">
        <v>0</v>
      </c>
      <c r="H1162" s="58">
        <f t="shared" si="238"/>
        <v>0</v>
      </c>
      <c r="I1162" s="58">
        <v>0</v>
      </c>
      <c r="J1162" s="58">
        <f t="shared" si="239"/>
        <v>0</v>
      </c>
      <c r="K1162" s="58">
        <v>0</v>
      </c>
      <c r="L1162" s="58">
        <f t="shared" si="237"/>
        <v>0</v>
      </c>
      <c r="M1162" s="58">
        <f t="shared" si="225"/>
        <v>0</v>
      </c>
      <c r="N1162" s="59">
        <f t="shared" si="225"/>
        <v>0</v>
      </c>
      <c r="O1162" s="60">
        <v>0</v>
      </c>
      <c r="P1162" s="61">
        <f>O1162</f>
        <v>0</v>
      </c>
      <c r="Q1162" s="58" t="e">
        <f>TRUNC(#REF!*P1162,0)</f>
        <v>#REF!</v>
      </c>
      <c r="R1162" s="143"/>
    </row>
    <row r="1163" spans="3:18" s="86" customFormat="1" ht="20.100000000000001" hidden="1" customHeight="1">
      <c r="C1163" s="19" t="s">
        <v>965</v>
      </c>
      <c r="D1163" s="29" t="s">
        <v>966</v>
      </c>
      <c r="E1163" s="10" t="s">
        <v>3199</v>
      </c>
      <c r="F1163" s="60">
        <v>224</v>
      </c>
      <c r="G1163" s="58">
        <v>6257</v>
      </c>
      <c r="H1163" s="58">
        <f t="shared" si="238"/>
        <v>1401568</v>
      </c>
      <c r="I1163" s="58">
        <v>127090</v>
      </c>
      <c r="J1163" s="58">
        <f t="shared" si="239"/>
        <v>28468160</v>
      </c>
      <c r="K1163" s="58">
        <v>4234</v>
      </c>
      <c r="L1163" s="58">
        <f t="shared" si="237"/>
        <v>948416</v>
      </c>
      <c r="M1163" s="58">
        <f t="shared" si="225"/>
        <v>137581</v>
      </c>
      <c r="N1163" s="59">
        <f t="shared" si="225"/>
        <v>30818144</v>
      </c>
      <c r="O1163" s="60">
        <v>14</v>
      </c>
      <c r="P1163" s="61">
        <f>O1163</f>
        <v>14</v>
      </c>
      <c r="Q1163" s="58" t="e">
        <f>TRUNC(#REF!*P1163,0)</f>
        <v>#REF!</v>
      </c>
      <c r="R1163" s="143"/>
    </row>
    <row r="1164" spans="3:18" s="86" customFormat="1" ht="20.100000000000001" hidden="1" customHeight="1">
      <c r="C1164" s="19" t="s">
        <v>822</v>
      </c>
      <c r="D1164" s="29" t="s">
        <v>0</v>
      </c>
      <c r="E1164" s="10" t="s">
        <v>22</v>
      </c>
      <c r="F1164" s="60">
        <v>0</v>
      </c>
      <c r="G1164" s="58">
        <v>0</v>
      </c>
      <c r="H1164" s="58">
        <f t="shared" si="238"/>
        <v>0</v>
      </c>
      <c r="I1164" s="58">
        <v>0</v>
      </c>
      <c r="J1164" s="58">
        <f t="shared" si="239"/>
        <v>0</v>
      </c>
      <c r="K1164" s="58">
        <v>0</v>
      </c>
      <c r="L1164" s="58">
        <f t="shared" si="237"/>
        <v>0</v>
      </c>
      <c r="M1164" s="58">
        <f t="shared" si="225"/>
        <v>0</v>
      </c>
      <c r="N1164" s="59">
        <f t="shared" si="225"/>
        <v>0</v>
      </c>
      <c r="O1164" s="60">
        <v>0</v>
      </c>
      <c r="P1164" s="61">
        <f>O1164</f>
        <v>0</v>
      </c>
      <c r="Q1164" s="58" t="e">
        <f>TRUNC(#REF!*P1164,0)</f>
        <v>#REF!</v>
      </c>
      <c r="R1164" s="143"/>
    </row>
    <row r="1165" spans="3:18" s="86" customFormat="1" ht="20.100000000000001" hidden="1" customHeight="1">
      <c r="C1165" s="19" t="s">
        <v>1156</v>
      </c>
      <c r="D1165" s="29" t="s">
        <v>61</v>
      </c>
      <c r="E1165" s="10" t="s">
        <v>3191</v>
      </c>
      <c r="F1165" s="87">
        <v>26.795999999999999</v>
      </c>
      <c r="G1165" s="58">
        <v>5398</v>
      </c>
      <c r="H1165" s="58">
        <f t="shared" si="238"/>
        <v>144644</v>
      </c>
      <c r="I1165" s="58">
        <v>264504</v>
      </c>
      <c r="J1165" s="58">
        <f t="shared" si="239"/>
        <v>7087649</v>
      </c>
      <c r="K1165" s="58">
        <v>0</v>
      </c>
      <c r="L1165" s="58">
        <f t="shared" si="237"/>
        <v>0</v>
      </c>
      <c r="M1165" s="58">
        <f t="shared" si="225"/>
        <v>269902</v>
      </c>
      <c r="N1165" s="59">
        <f t="shared" si="225"/>
        <v>7232293</v>
      </c>
      <c r="O1165" s="87">
        <v>26.795999999999999</v>
      </c>
      <c r="P1165" s="61">
        <f>O1165</f>
        <v>26.795999999999999</v>
      </c>
      <c r="Q1165" s="58" t="e">
        <f>TRUNC(#REF!*P1165,0)</f>
        <v>#REF!</v>
      </c>
      <c r="R1165" s="143"/>
    </row>
    <row r="1166" spans="3:18" s="86" customFormat="1" ht="20.100000000000001" hidden="1" customHeight="1">
      <c r="C1166" s="19" t="s">
        <v>823</v>
      </c>
      <c r="D1166" s="29" t="s">
        <v>110</v>
      </c>
      <c r="E1166" s="10" t="s">
        <v>3191</v>
      </c>
      <c r="F1166" s="87">
        <v>187.14400000000001</v>
      </c>
      <c r="G1166" s="58">
        <v>6339</v>
      </c>
      <c r="H1166" s="58">
        <f t="shared" si="238"/>
        <v>1186305</v>
      </c>
      <c r="I1166" s="58">
        <v>310616</v>
      </c>
      <c r="J1166" s="58">
        <f t="shared" si="239"/>
        <v>58129920</v>
      </c>
      <c r="K1166" s="58">
        <v>0</v>
      </c>
      <c r="L1166" s="58">
        <f t="shared" si="237"/>
        <v>0</v>
      </c>
      <c r="M1166" s="58">
        <f t="shared" si="225"/>
        <v>316955</v>
      </c>
      <c r="N1166" s="59">
        <f t="shared" si="225"/>
        <v>59316225</v>
      </c>
      <c r="O1166" s="87">
        <v>180.113</v>
      </c>
      <c r="P1166" s="61">
        <f>O1166</f>
        <v>180.113</v>
      </c>
      <c r="Q1166" s="58" t="e">
        <f>TRUNC(#REF!*P1166,0)</f>
        <v>#REF!</v>
      </c>
      <c r="R1166" s="143"/>
    </row>
    <row r="1167" spans="3:18" s="86" customFormat="1" ht="20.100000000000001" hidden="1" customHeight="1">
      <c r="C1167" s="19" t="s">
        <v>1019</v>
      </c>
      <c r="D1167" s="29" t="s">
        <v>1020</v>
      </c>
      <c r="E1167" s="10" t="s">
        <v>22</v>
      </c>
      <c r="F1167" s="60">
        <v>0</v>
      </c>
      <c r="G1167" s="58">
        <v>0</v>
      </c>
      <c r="H1167" s="58">
        <f t="shared" si="238"/>
        <v>0</v>
      </c>
      <c r="I1167" s="58">
        <v>0</v>
      </c>
      <c r="J1167" s="58">
        <f t="shared" si="239"/>
        <v>0</v>
      </c>
      <c r="K1167" s="58">
        <v>0</v>
      </c>
      <c r="L1167" s="58">
        <f t="shared" si="237"/>
        <v>0</v>
      </c>
      <c r="M1167" s="58">
        <f t="shared" si="225"/>
        <v>0</v>
      </c>
      <c r="N1167" s="59">
        <f t="shared" si="225"/>
        <v>0</v>
      </c>
      <c r="O1167" s="60">
        <v>0</v>
      </c>
      <c r="P1167" s="61">
        <f>O1167</f>
        <v>0</v>
      </c>
      <c r="Q1167" s="58" t="e">
        <f>TRUNC(#REF!*P1167,0)</f>
        <v>#REF!</v>
      </c>
      <c r="R1167" s="143"/>
    </row>
    <row r="1168" spans="3:18" s="86" customFormat="1" ht="20.100000000000001" hidden="1" customHeight="1">
      <c r="C1168" s="19" t="s">
        <v>1021</v>
      </c>
      <c r="D1168" s="29" t="s">
        <v>1022</v>
      </c>
      <c r="E1168" s="10" t="s">
        <v>3198</v>
      </c>
      <c r="F1168" s="60">
        <v>254</v>
      </c>
      <c r="G1168" s="58">
        <v>3890</v>
      </c>
      <c r="H1168" s="58">
        <f t="shared" si="238"/>
        <v>988060</v>
      </c>
      <c r="I1168" s="58">
        <v>432</v>
      </c>
      <c r="J1168" s="58">
        <f t="shared" si="239"/>
        <v>109728</v>
      </c>
      <c r="K1168" s="58">
        <v>0</v>
      </c>
      <c r="L1168" s="58">
        <f t="shared" si="237"/>
        <v>0</v>
      </c>
      <c r="M1168" s="58">
        <f t="shared" si="225"/>
        <v>4322</v>
      </c>
      <c r="N1168" s="59">
        <f t="shared" si="225"/>
        <v>1097788</v>
      </c>
      <c r="O1168" s="60">
        <v>254</v>
      </c>
      <c r="P1168" s="61">
        <f>O1168</f>
        <v>254</v>
      </c>
      <c r="Q1168" s="58" t="e">
        <f>TRUNC(#REF!*P1168,0)</f>
        <v>#REF!</v>
      </c>
      <c r="R1168" s="143"/>
    </row>
    <row r="1169" spans="3:18" s="86" customFormat="1" ht="20.100000000000001" hidden="1" customHeight="1">
      <c r="C1169" s="19" t="s">
        <v>824</v>
      </c>
      <c r="D1169" s="29" t="s">
        <v>825</v>
      </c>
      <c r="E1169" s="10" t="s">
        <v>22</v>
      </c>
      <c r="F1169" s="60">
        <v>0</v>
      </c>
      <c r="G1169" s="58">
        <v>0</v>
      </c>
      <c r="H1169" s="58">
        <f t="shared" si="238"/>
        <v>0</v>
      </c>
      <c r="I1169" s="58">
        <v>0</v>
      </c>
      <c r="J1169" s="58">
        <f t="shared" si="239"/>
        <v>0</v>
      </c>
      <c r="K1169" s="58">
        <v>0</v>
      </c>
      <c r="L1169" s="58">
        <f t="shared" si="237"/>
        <v>0</v>
      </c>
      <c r="M1169" s="58">
        <f t="shared" si="225"/>
        <v>0</v>
      </c>
      <c r="N1169" s="59">
        <f t="shared" si="225"/>
        <v>0</v>
      </c>
      <c r="O1169" s="60">
        <v>0</v>
      </c>
      <c r="P1169" s="61">
        <f>O1169</f>
        <v>0</v>
      </c>
      <c r="Q1169" s="58" t="e">
        <f>TRUNC(#REF!*P1169,0)</f>
        <v>#REF!</v>
      </c>
      <c r="R1169" s="143"/>
    </row>
    <row r="1170" spans="3:18" s="86" customFormat="1" ht="20.100000000000001" hidden="1" customHeight="1">
      <c r="C1170" s="19" t="s">
        <v>1025</v>
      </c>
      <c r="D1170" s="29" t="s">
        <v>1026</v>
      </c>
      <c r="E1170" s="10" t="s">
        <v>3191</v>
      </c>
      <c r="F1170" s="87">
        <v>42.307000000000002</v>
      </c>
      <c r="G1170" s="58">
        <v>3240</v>
      </c>
      <c r="H1170" s="58">
        <f t="shared" si="238"/>
        <v>137074</v>
      </c>
      <c r="I1170" s="58">
        <v>4476</v>
      </c>
      <c r="J1170" s="58">
        <f t="shared" si="239"/>
        <v>189366</v>
      </c>
      <c r="K1170" s="58">
        <v>9497</v>
      </c>
      <c r="L1170" s="58">
        <f t="shared" si="237"/>
        <v>401789</v>
      </c>
      <c r="M1170" s="58">
        <f t="shared" si="225"/>
        <v>17213</v>
      </c>
      <c r="N1170" s="59">
        <f t="shared" si="225"/>
        <v>728229</v>
      </c>
      <c r="O1170" s="87">
        <v>35.276000000000003</v>
      </c>
      <c r="P1170" s="61">
        <f>O1170</f>
        <v>35.276000000000003</v>
      </c>
      <c r="Q1170" s="58" t="e">
        <f>TRUNC(#REF!*P1170,0)</f>
        <v>#REF!</v>
      </c>
      <c r="R1170" s="143"/>
    </row>
    <row r="1171" spans="3:18" s="86" customFormat="1" ht="20.100000000000001" hidden="1" customHeight="1">
      <c r="C1171" s="19" t="s">
        <v>826</v>
      </c>
      <c r="D1171" s="29" t="s">
        <v>0</v>
      </c>
      <c r="E1171" s="10" t="s">
        <v>22</v>
      </c>
      <c r="F1171" s="60">
        <v>0</v>
      </c>
      <c r="G1171" s="58">
        <v>0</v>
      </c>
      <c r="H1171" s="58">
        <f t="shared" si="238"/>
        <v>0</v>
      </c>
      <c r="I1171" s="58">
        <v>0</v>
      </c>
      <c r="J1171" s="58">
        <f t="shared" si="239"/>
        <v>0</v>
      </c>
      <c r="K1171" s="58">
        <v>0</v>
      </c>
      <c r="L1171" s="58">
        <f t="shared" si="237"/>
        <v>0</v>
      </c>
      <c r="M1171" s="58">
        <f t="shared" si="225"/>
        <v>0</v>
      </c>
      <c r="N1171" s="59">
        <f t="shared" si="225"/>
        <v>0</v>
      </c>
      <c r="O1171" s="60">
        <v>0</v>
      </c>
      <c r="P1171" s="61">
        <f>O1171</f>
        <v>0</v>
      </c>
      <c r="Q1171" s="58" t="e">
        <f>TRUNC(#REF!*P1171,0)</f>
        <v>#REF!</v>
      </c>
      <c r="R1171" s="143"/>
    </row>
    <row r="1172" spans="3:18" s="86" customFormat="1" ht="20.100000000000001" hidden="1" customHeight="1">
      <c r="C1172" s="19" t="s">
        <v>636</v>
      </c>
      <c r="D1172" s="29" t="s">
        <v>827</v>
      </c>
      <c r="E1172" s="10" t="s">
        <v>3188</v>
      </c>
      <c r="F1172" s="60">
        <v>92</v>
      </c>
      <c r="G1172" s="58">
        <v>0</v>
      </c>
      <c r="H1172" s="58">
        <f t="shared" si="238"/>
        <v>0</v>
      </c>
      <c r="I1172" s="58">
        <v>18024</v>
      </c>
      <c r="J1172" s="58">
        <f t="shared" si="239"/>
        <v>1658208</v>
      </c>
      <c r="K1172" s="58">
        <v>0</v>
      </c>
      <c r="L1172" s="58">
        <f t="shared" si="237"/>
        <v>0</v>
      </c>
      <c r="M1172" s="58">
        <f t="shared" si="225"/>
        <v>18024</v>
      </c>
      <c r="N1172" s="59">
        <f t="shared" si="225"/>
        <v>1658208</v>
      </c>
      <c r="O1172" s="60">
        <v>92</v>
      </c>
      <c r="P1172" s="61">
        <f>O1172</f>
        <v>92</v>
      </c>
      <c r="Q1172" s="58" t="e">
        <f>TRUNC(#REF!*P1172,0)</f>
        <v>#REF!</v>
      </c>
      <c r="R1172" s="143"/>
    </row>
    <row r="1173" spans="3:18" s="86" customFormat="1" ht="20.100000000000001" hidden="1" customHeight="1">
      <c r="C1173" s="19" t="s">
        <v>828</v>
      </c>
      <c r="D1173" s="29" t="s">
        <v>829</v>
      </c>
      <c r="E1173" s="10" t="s">
        <v>3188</v>
      </c>
      <c r="F1173" s="60">
        <v>2772</v>
      </c>
      <c r="G1173" s="58">
        <v>989</v>
      </c>
      <c r="H1173" s="58">
        <f t="shared" si="238"/>
        <v>2741508</v>
      </c>
      <c r="I1173" s="58">
        <v>6591</v>
      </c>
      <c r="J1173" s="58">
        <f t="shared" si="239"/>
        <v>18270252</v>
      </c>
      <c r="K1173" s="58">
        <v>1242</v>
      </c>
      <c r="L1173" s="58">
        <f t="shared" si="237"/>
        <v>3442824</v>
      </c>
      <c r="M1173" s="58">
        <f t="shared" si="225"/>
        <v>8822</v>
      </c>
      <c r="N1173" s="59">
        <f t="shared" si="225"/>
        <v>24454584</v>
      </c>
      <c r="O1173" s="60">
        <v>2699</v>
      </c>
      <c r="P1173" s="61">
        <f>O1173</f>
        <v>2699</v>
      </c>
      <c r="Q1173" s="58" t="e">
        <f>TRUNC(#REF!*P1173,0)</f>
        <v>#REF!</v>
      </c>
      <c r="R1173" s="143"/>
    </row>
    <row r="1174" spans="3:18" s="86" customFormat="1" ht="20.100000000000001" hidden="1" customHeight="1">
      <c r="C1174" s="19" t="s">
        <v>830</v>
      </c>
      <c r="D1174" s="29" t="s">
        <v>0</v>
      </c>
      <c r="E1174" s="10" t="s">
        <v>22</v>
      </c>
      <c r="F1174" s="60">
        <v>0</v>
      </c>
      <c r="G1174" s="58">
        <v>0</v>
      </c>
      <c r="H1174" s="58">
        <f t="shared" si="238"/>
        <v>0</v>
      </c>
      <c r="I1174" s="58">
        <v>0</v>
      </c>
      <c r="J1174" s="58">
        <f t="shared" si="239"/>
        <v>0</v>
      </c>
      <c r="K1174" s="58">
        <v>0</v>
      </c>
      <c r="L1174" s="58">
        <f t="shared" si="237"/>
        <v>0</v>
      </c>
      <c r="M1174" s="58">
        <f t="shared" si="225"/>
        <v>0</v>
      </c>
      <c r="N1174" s="59">
        <f t="shared" si="225"/>
        <v>0</v>
      </c>
      <c r="O1174" s="60">
        <v>0</v>
      </c>
      <c r="P1174" s="61">
        <f>O1174</f>
        <v>0</v>
      </c>
      <c r="Q1174" s="58" t="e">
        <f>TRUNC(#REF!*P1174,0)</f>
        <v>#REF!</v>
      </c>
      <c r="R1174" s="143"/>
    </row>
    <row r="1175" spans="3:18" s="86" customFormat="1" ht="20.100000000000001" hidden="1" customHeight="1">
      <c r="C1175" s="19" t="s">
        <v>831</v>
      </c>
      <c r="D1175" s="29" t="s">
        <v>832</v>
      </c>
      <c r="E1175" s="10" t="s">
        <v>3189</v>
      </c>
      <c r="F1175" s="60">
        <v>1158</v>
      </c>
      <c r="G1175" s="58">
        <v>202</v>
      </c>
      <c r="H1175" s="58">
        <f t="shared" si="238"/>
        <v>233916</v>
      </c>
      <c r="I1175" s="58">
        <v>129</v>
      </c>
      <c r="J1175" s="58">
        <f t="shared" si="239"/>
        <v>149382</v>
      </c>
      <c r="K1175" s="58">
        <v>0</v>
      </c>
      <c r="L1175" s="58">
        <f t="shared" si="237"/>
        <v>0</v>
      </c>
      <c r="M1175" s="58">
        <f t="shared" si="225"/>
        <v>331</v>
      </c>
      <c r="N1175" s="59">
        <f t="shared" si="225"/>
        <v>383298</v>
      </c>
      <c r="O1175" s="60">
        <v>1158</v>
      </c>
      <c r="P1175" s="61">
        <f>O1175</f>
        <v>1158</v>
      </c>
      <c r="Q1175" s="58" t="e">
        <f>TRUNC(#REF!*P1175,0)</f>
        <v>#REF!</v>
      </c>
      <c r="R1175" s="143"/>
    </row>
    <row r="1176" spans="3:18" s="86" customFormat="1" ht="20.100000000000001" hidden="1" customHeight="1">
      <c r="C1176" s="19" t="s">
        <v>833</v>
      </c>
      <c r="D1176" s="29" t="s">
        <v>834</v>
      </c>
      <c r="E1176" s="10" t="s">
        <v>3189</v>
      </c>
      <c r="F1176" s="60">
        <v>1158</v>
      </c>
      <c r="G1176" s="58">
        <v>150</v>
      </c>
      <c r="H1176" s="58">
        <f t="shared" si="238"/>
        <v>173700</v>
      </c>
      <c r="I1176" s="58">
        <v>105</v>
      </c>
      <c r="J1176" s="58">
        <f t="shared" si="239"/>
        <v>121590</v>
      </c>
      <c r="K1176" s="58">
        <v>96</v>
      </c>
      <c r="L1176" s="58">
        <f t="shared" si="237"/>
        <v>111168</v>
      </c>
      <c r="M1176" s="58">
        <f t="shared" si="225"/>
        <v>351</v>
      </c>
      <c r="N1176" s="59">
        <f t="shared" si="225"/>
        <v>406458</v>
      </c>
      <c r="O1176" s="60">
        <v>1158</v>
      </c>
      <c r="P1176" s="61">
        <f>O1176</f>
        <v>1158</v>
      </c>
      <c r="Q1176" s="58" t="e">
        <f>TRUNC(#REF!*P1176,0)</f>
        <v>#REF!</v>
      </c>
      <c r="R1176" s="143"/>
    </row>
    <row r="1177" spans="3:18" s="86" customFormat="1" ht="20.100000000000001" hidden="1" customHeight="1">
      <c r="C1177" s="19" t="s">
        <v>835</v>
      </c>
      <c r="D1177" s="29" t="s">
        <v>0</v>
      </c>
      <c r="E1177" s="10" t="s">
        <v>3189</v>
      </c>
      <c r="F1177" s="60">
        <v>630</v>
      </c>
      <c r="G1177" s="58">
        <v>202</v>
      </c>
      <c r="H1177" s="58">
        <f t="shared" si="238"/>
        <v>127260</v>
      </c>
      <c r="I1177" s="58">
        <v>129</v>
      </c>
      <c r="J1177" s="58">
        <f t="shared" si="239"/>
        <v>81270</v>
      </c>
      <c r="K1177" s="58">
        <v>0</v>
      </c>
      <c r="L1177" s="58">
        <f t="shared" ref="L1177:L1240" si="242">TRUNC(F1177*K1177,0)</f>
        <v>0</v>
      </c>
      <c r="M1177" s="58">
        <f t="shared" si="225"/>
        <v>331</v>
      </c>
      <c r="N1177" s="59">
        <f t="shared" si="225"/>
        <v>208530</v>
      </c>
      <c r="O1177" s="60">
        <v>630</v>
      </c>
      <c r="P1177" s="61">
        <f>O1177</f>
        <v>630</v>
      </c>
      <c r="Q1177" s="58" t="e">
        <f>TRUNC(#REF!*P1177,0)</f>
        <v>#REF!</v>
      </c>
      <c r="R1177" s="143"/>
    </row>
    <row r="1178" spans="3:18" s="86" customFormat="1" ht="20.100000000000001" hidden="1" customHeight="1">
      <c r="C1178" s="19" t="s">
        <v>836</v>
      </c>
      <c r="D1178" s="29" t="s">
        <v>0</v>
      </c>
      <c r="E1178" s="10" t="s">
        <v>22</v>
      </c>
      <c r="F1178" s="60">
        <v>0</v>
      </c>
      <c r="G1178" s="58">
        <v>0</v>
      </c>
      <c r="H1178" s="58">
        <f t="shared" si="238"/>
        <v>0</v>
      </c>
      <c r="I1178" s="58">
        <v>0</v>
      </c>
      <c r="J1178" s="58">
        <f t="shared" si="239"/>
        <v>0</v>
      </c>
      <c r="K1178" s="58">
        <v>0</v>
      </c>
      <c r="L1178" s="58">
        <f t="shared" si="242"/>
        <v>0</v>
      </c>
      <c r="M1178" s="58">
        <f t="shared" si="225"/>
        <v>0</v>
      </c>
      <c r="N1178" s="59">
        <f t="shared" si="225"/>
        <v>0</v>
      </c>
      <c r="O1178" s="60">
        <v>0</v>
      </c>
      <c r="P1178" s="61">
        <f>O1178</f>
        <v>0</v>
      </c>
      <c r="Q1178" s="58" t="e">
        <f>TRUNC(#REF!*P1178,0)</f>
        <v>#REF!</v>
      </c>
      <c r="R1178" s="143"/>
    </row>
    <row r="1179" spans="3:18" s="86" customFormat="1" ht="20.100000000000001" hidden="1" customHeight="1">
      <c r="C1179" s="19" t="s">
        <v>837</v>
      </c>
      <c r="D1179" s="29" t="s">
        <v>838</v>
      </c>
      <c r="E1179" s="10" t="s">
        <v>22</v>
      </c>
      <c r="F1179" s="60">
        <v>0</v>
      </c>
      <c r="G1179" s="58">
        <v>0</v>
      </c>
      <c r="H1179" s="58">
        <f t="shared" si="238"/>
        <v>0</v>
      </c>
      <c r="I1179" s="58">
        <v>0</v>
      </c>
      <c r="J1179" s="58">
        <f t="shared" si="239"/>
        <v>0</v>
      </c>
      <c r="K1179" s="58">
        <v>0</v>
      </c>
      <c r="L1179" s="58">
        <f t="shared" si="242"/>
        <v>0</v>
      </c>
      <c r="M1179" s="58">
        <f t="shared" si="225"/>
        <v>0</v>
      </c>
      <c r="N1179" s="59">
        <f t="shared" si="225"/>
        <v>0</v>
      </c>
      <c r="O1179" s="60">
        <v>0</v>
      </c>
      <c r="P1179" s="61">
        <f>O1179</f>
        <v>0</v>
      </c>
      <c r="Q1179" s="58" t="e">
        <f>TRUNC(#REF!*P1179,0)</f>
        <v>#REF!</v>
      </c>
      <c r="R1179" s="143"/>
    </row>
    <row r="1180" spans="3:18" s="86" customFormat="1" ht="20.100000000000001" hidden="1" customHeight="1">
      <c r="C1180" s="19" t="s">
        <v>839</v>
      </c>
      <c r="D1180" s="29" t="s">
        <v>2385</v>
      </c>
      <c r="E1180" s="10" t="s">
        <v>3212</v>
      </c>
      <c r="F1180" s="60">
        <v>2</v>
      </c>
      <c r="G1180" s="58">
        <v>3017702</v>
      </c>
      <c r="H1180" s="58">
        <f t="shared" si="238"/>
        <v>6035404</v>
      </c>
      <c r="I1180" s="58">
        <v>145365</v>
      </c>
      <c r="J1180" s="58">
        <f t="shared" si="239"/>
        <v>290730</v>
      </c>
      <c r="K1180" s="58">
        <v>51204</v>
      </c>
      <c r="L1180" s="58">
        <f t="shared" si="242"/>
        <v>102408</v>
      </c>
      <c r="M1180" s="58">
        <f t="shared" si="225"/>
        <v>3214271</v>
      </c>
      <c r="N1180" s="59">
        <f t="shared" si="225"/>
        <v>6428542</v>
      </c>
      <c r="O1180" s="60">
        <v>2</v>
      </c>
      <c r="P1180" s="61">
        <f>O1180</f>
        <v>2</v>
      </c>
      <c r="Q1180" s="58" t="e">
        <f>TRUNC(#REF!*P1180,0)</f>
        <v>#REF!</v>
      </c>
      <c r="R1180" s="143"/>
    </row>
    <row r="1181" spans="3:18" s="86" customFormat="1" ht="20.100000000000001" hidden="1" customHeight="1">
      <c r="C1181" s="19" t="s">
        <v>839</v>
      </c>
      <c r="D1181" s="29" t="s">
        <v>2386</v>
      </c>
      <c r="E1181" s="10" t="s">
        <v>3212</v>
      </c>
      <c r="F1181" s="60">
        <v>14</v>
      </c>
      <c r="G1181" s="58">
        <v>2620160</v>
      </c>
      <c r="H1181" s="58">
        <f t="shared" si="238"/>
        <v>36682240</v>
      </c>
      <c r="I1181" s="58">
        <v>117380</v>
      </c>
      <c r="J1181" s="58">
        <f t="shared" si="239"/>
        <v>1643320</v>
      </c>
      <c r="K1181" s="58">
        <v>36203</v>
      </c>
      <c r="L1181" s="58">
        <f t="shared" si="242"/>
        <v>506842</v>
      </c>
      <c r="M1181" s="58">
        <f t="shared" si="225"/>
        <v>2773743</v>
      </c>
      <c r="N1181" s="59">
        <f t="shared" si="225"/>
        <v>38832402</v>
      </c>
      <c r="O1181" s="60">
        <v>14</v>
      </c>
      <c r="P1181" s="61">
        <f>O1181</f>
        <v>14</v>
      </c>
      <c r="Q1181" s="58" t="e">
        <f>TRUNC(#REF!*P1181,0)</f>
        <v>#REF!</v>
      </c>
      <c r="R1181" s="143"/>
    </row>
    <row r="1182" spans="3:18" s="86" customFormat="1" ht="20.100000000000001" hidden="1" customHeight="1">
      <c r="C1182" s="19" t="s">
        <v>842</v>
      </c>
      <c r="D1182" s="29" t="s">
        <v>843</v>
      </c>
      <c r="E1182" s="10" t="s">
        <v>22</v>
      </c>
      <c r="F1182" s="60">
        <v>0</v>
      </c>
      <c r="G1182" s="58">
        <v>0</v>
      </c>
      <c r="H1182" s="58">
        <f t="shared" si="238"/>
        <v>0</v>
      </c>
      <c r="I1182" s="58">
        <v>0</v>
      </c>
      <c r="J1182" s="58">
        <f t="shared" si="239"/>
        <v>0</v>
      </c>
      <c r="K1182" s="58">
        <v>0</v>
      </c>
      <c r="L1182" s="58">
        <f t="shared" si="242"/>
        <v>0</v>
      </c>
      <c r="M1182" s="58">
        <f t="shared" si="225"/>
        <v>0</v>
      </c>
      <c r="N1182" s="59">
        <f t="shared" si="225"/>
        <v>0</v>
      </c>
      <c r="O1182" s="60">
        <v>0</v>
      </c>
      <c r="P1182" s="61">
        <f>O1182</f>
        <v>0</v>
      </c>
      <c r="Q1182" s="58" t="e">
        <f>TRUNC(#REF!*P1182,0)</f>
        <v>#REF!</v>
      </c>
      <c r="R1182" s="143"/>
    </row>
    <row r="1183" spans="3:18" s="86" customFormat="1" ht="20.100000000000001" hidden="1" customHeight="1">
      <c r="C1183" s="19" t="s">
        <v>2357</v>
      </c>
      <c r="D1183" s="29" t="s">
        <v>0</v>
      </c>
      <c r="E1183" s="10" t="s">
        <v>22</v>
      </c>
      <c r="F1183" s="60">
        <v>0</v>
      </c>
      <c r="G1183" s="58">
        <v>0</v>
      </c>
      <c r="H1183" s="58">
        <f t="shared" si="238"/>
        <v>0</v>
      </c>
      <c r="I1183" s="58">
        <v>0</v>
      </c>
      <c r="J1183" s="58">
        <f t="shared" si="239"/>
        <v>0</v>
      </c>
      <c r="K1183" s="58">
        <v>0</v>
      </c>
      <c r="L1183" s="58">
        <f t="shared" si="242"/>
        <v>0</v>
      </c>
      <c r="M1183" s="58">
        <f t="shared" si="225"/>
        <v>0</v>
      </c>
      <c r="N1183" s="59">
        <f t="shared" si="225"/>
        <v>0</v>
      </c>
      <c r="O1183" s="60">
        <v>0</v>
      </c>
      <c r="P1183" s="61">
        <f>O1183</f>
        <v>0</v>
      </c>
      <c r="Q1183" s="58" t="e">
        <f>TRUNC(#REF!*P1183,0)</f>
        <v>#REF!</v>
      </c>
      <c r="R1183" s="143"/>
    </row>
    <row r="1184" spans="3:18" s="86" customFormat="1" ht="20.100000000000001" hidden="1" customHeight="1">
      <c r="C1184" s="19" t="s">
        <v>2387</v>
      </c>
      <c r="D1184" s="29" t="s">
        <v>2388</v>
      </c>
      <c r="E1184" s="10" t="s">
        <v>3218</v>
      </c>
      <c r="F1184" s="60">
        <v>8</v>
      </c>
      <c r="G1184" s="58">
        <v>11186299</v>
      </c>
      <c r="H1184" s="58">
        <f t="shared" si="238"/>
        <v>89490392</v>
      </c>
      <c r="I1184" s="58">
        <v>24226788</v>
      </c>
      <c r="J1184" s="58">
        <f t="shared" si="239"/>
        <v>193814304</v>
      </c>
      <c r="K1184" s="58">
        <v>5512326</v>
      </c>
      <c r="L1184" s="58">
        <f t="shared" si="242"/>
        <v>44098608</v>
      </c>
      <c r="M1184" s="58">
        <f t="shared" si="225"/>
        <v>40925413</v>
      </c>
      <c r="N1184" s="59">
        <f t="shared" si="225"/>
        <v>327403304</v>
      </c>
      <c r="O1184" s="60">
        <v>8</v>
      </c>
      <c r="P1184" s="61">
        <f>O1184</f>
        <v>8</v>
      </c>
      <c r="Q1184" s="58" t="e">
        <f>TRUNC(#REF!*P1184,0)</f>
        <v>#REF!</v>
      </c>
      <c r="R1184" s="143"/>
    </row>
    <row r="1185" spans="3:18" s="86" customFormat="1" ht="20.100000000000001" hidden="1" customHeight="1">
      <c r="C1185" s="19" t="s">
        <v>1087</v>
      </c>
      <c r="D1185" s="29" t="s">
        <v>1088</v>
      </c>
      <c r="E1185" s="10" t="s">
        <v>22</v>
      </c>
      <c r="F1185" s="60">
        <v>0</v>
      </c>
      <c r="G1185" s="58">
        <v>0</v>
      </c>
      <c r="H1185" s="58">
        <f t="shared" si="238"/>
        <v>0</v>
      </c>
      <c r="I1185" s="58">
        <v>0</v>
      </c>
      <c r="J1185" s="58">
        <f t="shared" si="239"/>
        <v>0</v>
      </c>
      <c r="K1185" s="58">
        <v>0</v>
      </c>
      <c r="L1185" s="58">
        <f t="shared" si="242"/>
        <v>0</v>
      </c>
      <c r="M1185" s="58">
        <f t="shared" si="225"/>
        <v>0</v>
      </c>
      <c r="N1185" s="59">
        <f t="shared" si="225"/>
        <v>0</v>
      </c>
      <c r="O1185" s="60">
        <v>0</v>
      </c>
      <c r="P1185" s="61">
        <f>O1185</f>
        <v>0</v>
      </c>
      <c r="Q1185" s="58" t="e">
        <f>TRUNC(#REF!*P1185,0)</f>
        <v>#REF!</v>
      </c>
      <c r="R1185" s="143"/>
    </row>
    <row r="1186" spans="3:18" s="86" customFormat="1" ht="20.100000000000001" hidden="1" customHeight="1">
      <c r="C1186" s="19" t="s">
        <v>2359</v>
      </c>
      <c r="D1186" s="29" t="s">
        <v>0</v>
      </c>
      <c r="E1186" s="10" t="s">
        <v>22</v>
      </c>
      <c r="F1186" s="60">
        <v>0</v>
      </c>
      <c r="G1186" s="58">
        <v>0</v>
      </c>
      <c r="H1186" s="58">
        <f t="shared" si="238"/>
        <v>0</v>
      </c>
      <c r="I1186" s="58">
        <v>0</v>
      </c>
      <c r="J1186" s="58">
        <f t="shared" si="239"/>
        <v>0</v>
      </c>
      <c r="K1186" s="58">
        <v>0</v>
      </c>
      <c r="L1186" s="58">
        <f t="shared" si="242"/>
        <v>0</v>
      </c>
      <c r="M1186" s="58">
        <f t="shared" si="225"/>
        <v>0</v>
      </c>
      <c r="N1186" s="59">
        <f t="shared" si="225"/>
        <v>0</v>
      </c>
      <c r="O1186" s="60">
        <v>0</v>
      </c>
      <c r="P1186" s="61">
        <f>O1186</f>
        <v>0</v>
      </c>
      <c r="Q1186" s="58" t="e">
        <f>TRUNC(#REF!*P1186,0)</f>
        <v>#REF!</v>
      </c>
      <c r="R1186" s="143"/>
    </row>
    <row r="1187" spans="3:18" s="86" customFormat="1" ht="20.100000000000001" hidden="1" customHeight="1">
      <c r="C1187" s="19" t="s">
        <v>2360</v>
      </c>
      <c r="D1187" s="29" t="s">
        <v>2361</v>
      </c>
      <c r="E1187" s="10" t="s">
        <v>3207</v>
      </c>
      <c r="F1187" s="60">
        <v>152</v>
      </c>
      <c r="G1187" s="58">
        <v>8078</v>
      </c>
      <c r="H1187" s="58">
        <f t="shared" si="238"/>
        <v>1227856</v>
      </c>
      <c r="I1187" s="58">
        <v>3965</v>
      </c>
      <c r="J1187" s="58">
        <f t="shared" si="239"/>
        <v>602680</v>
      </c>
      <c r="K1187" s="58">
        <v>0</v>
      </c>
      <c r="L1187" s="58">
        <f t="shared" si="242"/>
        <v>0</v>
      </c>
      <c r="M1187" s="58">
        <f t="shared" si="225"/>
        <v>12043</v>
      </c>
      <c r="N1187" s="59">
        <f t="shared" si="225"/>
        <v>1830536</v>
      </c>
      <c r="O1187" s="60">
        <v>152</v>
      </c>
      <c r="P1187" s="61">
        <f>O1187</f>
        <v>152</v>
      </c>
      <c r="Q1187" s="58" t="e">
        <f>TRUNC(#REF!*P1187,0)</f>
        <v>#REF!</v>
      </c>
      <c r="R1187" s="143"/>
    </row>
    <row r="1188" spans="3:18" s="86" customFormat="1" ht="20.100000000000001" hidden="1" customHeight="1">
      <c r="C1188" s="19" t="s">
        <v>2362</v>
      </c>
      <c r="D1188" s="29" t="s">
        <v>0</v>
      </c>
      <c r="E1188" s="10" t="s">
        <v>22</v>
      </c>
      <c r="F1188" s="60">
        <v>0</v>
      </c>
      <c r="G1188" s="58">
        <v>0</v>
      </c>
      <c r="H1188" s="58">
        <f t="shared" si="238"/>
        <v>0</v>
      </c>
      <c r="I1188" s="58">
        <v>0</v>
      </c>
      <c r="J1188" s="58">
        <f t="shared" si="239"/>
        <v>0</v>
      </c>
      <c r="K1188" s="58">
        <v>0</v>
      </c>
      <c r="L1188" s="58">
        <f t="shared" si="242"/>
        <v>0</v>
      </c>
      <c r="M1188" s="58">
        <f t="shared" si="225"/>
        <v>0</v>
      </c>
      <c r="N1188" s="59">
        <f t="shared" si="225"/>
        <v>0</v>
      </c>
      <c r="O1188" s="60">
        <v>0</v>
      </c>
      <c r="P1188" s="61">
        <f>O1188</f>
        <v>0</v>
      </c>
      <c r="Q1188" s="58" t="e">
        <f>TRUNC(#REF!*P1188,0)</f>
        <v>#REF!</v>
      </c>
      <c r="R1188" s="143"/>
    </row>
    <row r="1189" spans="3:18" s="86" customFormat="1" ht="20.100000000000001" hidden="1" customHeight="1">
      <c r="C1189" s="19" t="s">
        <v>2363</v>
      </c>
      <c r="D1189" s="29" t="s">
        <v>63</v>
      </c>
      <c r="E1189" s="10" t="s">
        <v>3207</v>
      </c>
      <c r="F1189" s="60">
        <v>50</v>
      </c>
      <c r="G1189" s="58">
        <v>220802</v>
      </c>
      <c r="H1189" s="58">
        <f t="shared" si="238"/>
        <v>11040100</v>
      </c>
      <c r="I1189" s="58">
        <v>63842</v>
      </c>
      <c r="J1189" s="58">
        <f t="shared" si="239"/>
        <v>3192100</v>
      </c>
      <c r="K1189" s="58">
        <v>3053</v>
      </c>
      <c r="L1189" s="58">
        <f t="shared" si="242"/>
        <v>152650</v>
      </c>
      <c r="M1189" s="58">
        <f t="shared" si="225"/>
        <v>287697</v>
      </c>
      <c r="N1189" s="59">
        <f t="shared" si="225"/>
        <v>14384850</v>
      </c>
      <c r="O1189" s="60">
        <v>50</v>
      </c>
      <c r="P1189" s="61">
        <f>O1189</f>
        <v>50</v>
      </c>
      <c r="Q1189" s="58" t="e">
        <f>TRUNC(#REF!*P1189,0)</f>
        <v>#REF!</v>
      </c>
      <c r="R1189" s="143"/>
    </row>
    <row r="1190" spans="3:18" s="86" customFormat="1" ht="20.100000000000001" hidden="1" customHeight="1">
      <c r="C1190" s="19" t="s">
        <v>2364</v>
      </c>
      <c r="D1190" s="29" t="s">
        <v>0</v>
      </c>
      <c r="E1190" s="10" t="s">
        <v>22</v>
      </c>
      <c r="F1190" s="60">
        <v>0</v>
      </c>
      <c r="G1190" s="58">
        <v>0</v>
      </c>
      <c r="H1190" s="58">
        <f t="shared" si="238"/>
        <v>0</v>
      </c>
      <c r="I1190" s="58">
        <v>0</v>
      </c>
      <c r="J1190" s="58">
        <f t="shared" si="239"/>
        <v>0</v>
      </c>
      <c r="K1190" s="58">
        <v>0</v>
      </c>
      <c r="L1190" s="58">
        <f t="shared" si="242"/>
        <v>0</v>
      </c>
      <c r="M1190" s="58">
        <f t="shared" si="225"/>
        <v>0</v>
      </c>
      <c r="N1190" s="59">
        <f t="shared" si="225"/>
        <v>0</v>
      </c>
      <c r="O1190" s="60">
        <v>0</v>
      </c>
      <c r="P1190" s="61">
        <f>O1190</f>
        <v>0</v>
      </c>
      <c r="Q1190" s="58" t="e">
        <f>TRUNC(#REF!*P1190,0)</f>
        <v>#REF!</v>
      </c>
      <c r="R1190" s="143"/>
    </row>
    <row r="1191" spans="3:18" s="86" customFormat="1" ht="20.100000000000001" hidden="1" customHeight="1">
      <c r="C1191" s="19" t="s">
        <v>2365</v>
      </c>
      <c r="D1191" s="29" t="s">
        <v>2366</v>
      </c>
      <c r="E1191" s="10" t="s">
        <v>3207</v>
      </c>
      <c r="F1191" s="60">
        <v>50</v>
      </c>
      <c r="G1191" s="58">
        <v>101366</v>
      </c>
      <c r="H1191" s="58">
        <f t="shared" si="238"/>
        <v>5068300</v>
      </c>
      <c r="I1191" s="58">
        <v>61808</v>
      </c>
      <c r="J1191" s="58">
        <f t="shared" si="239"/>
        <v>3090400</v>
      </c>
      <c r="K1191" s="58">
        <v>3090</v>
      </c>
      <c r="L1191" s="58">
        <f t="shared" si="242"/>
        <v>154500</v>
      </c>
      <c r="M1191" s="58">
        <f t="shared" si="225"/>
        <v>166264</v>
      </c>
      <c r="N1191" s="59">
        <f t="shared" si="225"/>
        <v>8313200</v>
      </c>
      <c r="O1191" s="60">
        <v>50</v>
      </c>
      <c r="P1191" s="61">
        <f>O1191</f>
        <v>50</v>
      </c>
      <c r="Q1191" s="58" t="e">
        <f>TRUNC(#REF!*P1191,0)</f>
        <v>#REF!</v>
      </c>
      <c r="R1191" s="143"/>
    </row>
    <row r="1192" spans="3:18" s="86" customFormat="1" ht="20.100000000000001" hidden="1" customHeight="1">
      <c r="C1192" s="19" t="s">
        <v>2367</v>
      </c>
      <c r="D1192" s="29" t="s">
        <v>2368</v>
      </c>
      <c r="E1192" s="10" t="s">
        <v>3207</v>
      </c>
      <c r="F1192" s="60">
        <v>47</v>
      </c>
      <c r="G1192" s="58">
        <v>129758</v>
      </c>
      <c r="H1192" s="58">
        <f t="shared" si="238"/>
        <v>6098626</v>
      </c>
      <c r="I1192" s="58">
        <v>61808</v>
      </c>
      <c r="J1192" s="58">
        <f t="shared" si="239"/>
        <v>2904976</v>
      </c>
      <c r="K1192" s="58">
        <v>3090</v>
      </c>
      <c r="L1192" s="58">
        <f t="shared" si="242"/>
        <v>145230</v>
      </c>
      <c r="M1192" s="58">
        <f t="shared" si="225"/>
        <v>194656</v>
      </c>
      <c r="N1192" s="59">
        <f t="shared" si="225"/>
        <v>9148832</v>
      </c>
      <c r="O1192" s="60">
        <v>47</v>
      </c>
      <c r="P1192" s="61">
        <f>O1192</f>
        <v>47</v>
      </c>
      <c r="Q1192" s="58" t="e">
        <f>TRUNC(#REF!*P1192,0)</f>
        <v>#REF!</v>
      </c>
      <c r="R1192" s="143"/>
    </row>
    <row r="1193" spans="3:18" s="86" customFormat="1" ht="20.100000000000001" hidden="1" customHeight="1">
      <c r="C1193" s="19" t="s">
        <v>2369</v>
      </c>
      <c r="D1193" s="29" t="s">
        <v>2366</v>
      </c>
      <c r="E1193" s="10" t="s">
        <v>3189</v>
      </c>
      <c r="F1193" s="60">
        <v>10</v>
      </c>
      <c r="G1193" s="58">
        <v>17640</v>
      </c>
      <c r="H1193" s="58">
        <f t="shared" si="238"/>
        <v>176400</v>
      </c>
      <c r="I1193" s="58">
        <v>0</v>
      </c>
      <c r="J1193" s="58">
        <f t="shared" si="239"/>
        <v>0</v>
      </c>
      <c r="K1193" s="58">
        <v>0</v>
      </c>
      <c r="L1193" s="58">
        <f t="shared" si="242"/>
        <v>0</v>
      </c>
      <c r="M1193" s="58">
        <f t="shared" si="225"/>
        <v>17640</v>
      </c>
      <c r="N1193" s="59">
        <f t="shared" si="225"/>
        <v>176400</v>
      </c>
      <c r="O1193" s="60">
        <v>10</v>
      </c>
      <c r="P1193" s="61">
        <f>O1193</f>
        <v>10</v>
      </c>
      <c r="Q1193" s="58" t="e">
        <f>TRUNC(#REF!*P1193,0)</f>
        <v>#REF!</v>
      </c>
      <c r="R1193" s="143"/>
    </row>
    <row r="1194" spans="3:18" s="86" customFormat="1" ht="20.100000000000001" hidden="1" customHeight="1">
      <c r="C1194" s="19" t="s">
        <v>2370</v>
      </c>
      <c r="D1194" s="29" t="s">
        <v>2368</v>
      </c>
      <c r="E1194" s="10" t="s">
        <v>3189</v>
      </c>
      <c r="F1194" s="60">
        <v>25</v>
      </c>
      <c r="G1194" s="58">
        <v>21840</v>
      </c>
      <c r="H1194" s="58">
        <f t="shared" si="238"/>
        <v>546000</v>
      </c>
      <c r="I1194" s="58">
        <v>0</v>
      </c>
      <c r="J1194" s="58">
        <f t="shared" si="239"/>
        <v>0</v>
      </c>
      <c r="K1194" s="58">
        <v>0</v>
      </c>
      <c r="L1194" s="58">
        <f t="shared" si="242"/>
        <v>0</v>
      </c>
      <c r="M1194" s="58">
        <f t="shared" si="225"/>
        <v>21840</v>
      </c>
      <c r="N1194" s="59">
        <f t="shared" si="225"/>
        <v>546000</v>
      </c>
      <c r="O1194" s="60">
        <v>25</v>
      </c>
      <c r="P1194" s="61">
        <f>O1194</f>
        <v>25</v>
      </c>
      <c r="Q1194" s="58" t="e">
        <f>TRUNC(#REF!*P1194,0)</f>
        <v>#REF!</v>
      </c>
      <c r="R1194" s="143"/>
    </row>
    <row r="1195" spans="3:18" s="86" customFormat="1" ht="20.100000000000001" hidden="1" customHeight="1">
      <c r="C1195" s="19" t="s">
        <v>2371</v>
      </c>
      <c r="D1195" s="29" t="s">
        <v>0</v>
      </c>
      <c r="E1195" s="10" t="s">
        <v>22</v>
      </c>
      <c r="F1195" s="60">
        <v>0</v>
      </c>
      <c r="G1195" s="58">
        <v>0</v>
      </c>
      <c r="H1195" s="58">
        <f t="shared" si="238"/>
        <v>0</v>
      </c>
      <c r="I1195" s="58">
        <v>0</v>
      </c>
      <c r="J1195" s="58">
        <f t="shared" si="239"/>
        <v>0</v>
      </c>
      <c r="K1195" s="58">
        <v>0</v>
      </c>
      <c r="L1195" s="58">
        <f t="shared" si="242"/>
        <v>0</v>
      </c>
      <c r="M1195" s="58">
        <f t="shared" si="225"/>
        <v>0</v>
      </c>
      <c r="N1195" s="59">
        <f t="shared" si="225"/>
        <v>0</v>
      </c>
      <c r="O1195" s="60">
        <v>0</v>
      </c>
      <c r="P1195" s="61">
        <f>O1195</f>
        <v>0</v>
      </c>
      <c r="Q1195" s="58" t="e">
        <f>TRUNC(#REF!*P1195,0)</f>
        <v>#REF!</v>
      </c>
      <c r="R1195" s="143"/>
    </row>
    <row r="1196" spans="3:18" s="86" customFormat="1" ht="20.100000000000001" hidden="1" customHeight="1">
      <c r="C1196" s="19" t="s">
        <v>2372</v>
      </c>
      <c r="D1196" s="29" t="s">
        <v>2373</v>
      </c>
      <c r="E1196" s="10" t="s">
        <v>3207</v>
      </c>
      <c r="F1196" s="60">
        <v>50</v>
      </c>
      <c r="G1196" s="58">
        <v>72974</v>
      </c>
      <c r="H1196" s="58">
        <f t="shared" si="238"/>
        <v>3648700</v>
      </c>
      <c r="I1196" s="58">
        <v>61808</v>
      </c>
      <c r="J1196" s="58">
        <f t="shared" si="239"/>
        <v>3090400</v>
      </c>
      <c r="K1196" s="58">
        <v>3090</v>
      </c>
      <c r="L1196" s="58">
        <f t="shared" si="242"/>
        <v>154500</v>
      </c>
      <c r="M1196" s="58">
        <f t="shared" si="225"/>
        <v>137872</v>
      </c>
      <c r="N1196" s="59">
        <f t="shared" si="225"/>
        <v>6893600</v>
      </c>
      <c r="O1196" s="60">
        <v>50</v>
      </c>
      <c r="P1196" s="61">
        <f>O1196</f>
        <v>50</v>
      </c>
      <c r="Q1196" s="58" t="e">
        <f>TRUNC(#REF!*P1196,0)</f>
        <v>#REF!</v>
      </c>
      <c r="R1196" s="143"/>
    </row>
    <row r="1197" spans="3:18" s="86" customFormat="1" ht="20.100000000000001" hidden="1" customHeight="1">
      <c r="C1197" s="19" t="s">
        <v>2374</v>
      </c>
      <c r="D1197" s="29" t="s">
        <v>2375</v>
      </c>
      <c r="E1197" s="10" t="s">
        <v>3207</v>
      </c>
      <c r="F1197" s="60">
        <v>46</v>
      </c>
      <c r="G1197" s="58">
        <v>42878</v>
      </c>
      <c r="H1197" s="58">
        <f t="shared" si="238"/>
        <v>1972388</v>
      </c>
      <c r="I1197" s="58">
        <v>7703</v>
      </c>
      <c r="J1197" s="58">
        <f t="shared" si="239"/>
        <v>354338</v>
      </c>
      <c r="K1197" s="58">
        <v>377</v>
      </c>
      <c r="L1197" s="58">
        <f t="shared" si="242"/>
        <v>17342</v>
      </c>
      <c r="M1197" s="58">
        <f t="shared" si="225"/>
        <v>50958</v>
      </c>
      <c r="N1197" s="59">
        <f t="shared" si="225"/>
        <v>2344068</v>
      </c>
      <c r="O1197" s="60">
        <v>46</v>
      </c>
      <c r="P1197" s="61">
        <f>O1197</f>
        <v>46</v>
      </c>
      <c r="Q1197" s="58" t="e">
        <f>TRUNC(#REF!*P1197,0)</f>
        <v>#REF!</v>
      </c>
      <c r="R1197" s="143"/>
    </row>
    <row r="1198" spans="3:18" s="86" customFormat="1" ht="20.100000000000001" hidden="1" customHeight="1">
      <c r="C1198" s="19" t="s">
        <v>2376</v>
      </c>
      <c r="D1198" s="29" t="s">
        <v>0</v>
      </c>
      <c r="E1198" s="10" t="s">
        <v>3189</v>
      </c>
      <c r="F1198" s="60">
        <v>491</v>
      </c>
      <c r="G1198" s="58">
        <v>604</v>
      </c>
      <c r="H1198" s="58">
        <f t="shared" si="238"/>
        <v>296564</v>
      </c>
      <c r="I1198" s="58">
        <v>105</v>
      </c>
      <c r="J1198" s="58">
        <f t="shared" si="239"/>
        <v>51555</v>
      </c>
      <c r="K1198" s="58">
        <v>0</v>
      </c>
      <c r="L1198" s="58">
        <f t="shared" si="242"/>
        <v>0</v>
      </c>
      <c r="M1198" s="58">
        <f t="shared" si="225"/>
        <v>709</v>
      </c>
      <c r="N1198" s="59">
        <f t="shared" si="225"/>
        <v>348119</v>
      </c>
      <c r="O1198" s="60">
        <v>491</v>
      </c>
      <c r="P1198" s="61">
        <f>O1198</f>
        <v>491</v>
      </c>
      <c r="Q1198" s="58" t="e">
        <f>TRUNC(#REF!*P1198,0)</f>
        <v>#REF!</v>
      </c>
      <c r="R1198" s="143"/>
    </row>
    <row r="1199" spans="3:18" s="86" customFormat="1" ht="20.100000000000001" hidden="1" customHeight="1">
      <c r="C1199" s="19" t="s">
        <v>2377</v>
      </c>
      <c r="D1199" s="29" t="s">
        <v>0</v>
      </c>
      <c r="E1199" s="10" t="s">
        <v>3189</v>
      </c>
      <c r="F1199" s="60">
        <v>392</v>
      </c>
      <c r="G1199" s="58">
        <v>9792</v>
      </c>
      <c r="H1199" s="58">
        <f t="shared" si="238"/>
        <v>3838464</v>
      </c>
      <c r="I1199" s="58">
        <v>154</v>
      </c>
      <c r="J1199" s="58">
        <f t="shared" si="239"/>
        <v>60368</v>
      </c>
      <c r="K1199" s="58">
        <v>0</v>
      </c>
      <c r="L1199" s="58">
        <f t="shared" si="242"/>
        <v>0</v>
      </c>
      <c r="M1199" s="58">
        <f t="shared" si="225"/>
        <v>9946</v>
      </c>
      <c r="N1199" s="59">
        <f t="shared" si="225"/>
        <v>3898832</v>
      </c>
      <c r="O1199" s="60">
        <v>392</v>
      </c>
      <c r="P1199" s="61">
        <f>O1199</f>
        <v>392</v>
      </c>
      <c r="Q1199" s="58" t="e">
        <f>TRUNC(#REF!*P1199,0)</f>
        <v>#REF!</v>
      </c>
      <c r="R1199" s="143"/>
    </row>
    <row r="1200" spans="3:18" s="86" customFormat="1" ht="20.100000000000001" hidden="1" customHeight="1">
      <c r="C1200" s="19" t="s">
        <v>2378</v>
      </c>
      <c r="D1200" s="29" t="s">
        <v>2379</v>
      </c>
      <c r="E1200" s="10" t="s">
        <v>3189</v>
      </c>
      <c r="F1200" s="60">
        <v>491</v>
      </c>
      <c r="G1200" s="58">
        <v>18916</v>
      </c>
      <c r="H1200" s="58">
        <f t="shared" si="238"/>
        <v>9287756</v>
      </c>
      <c r="I1200" s="58">
        <v>4833</v>
      </c>
      <c r="J1200" s="58">
        <f t="shared" si="239"/>
        <v>2373003</v>
      </c>
      <c r="K1200" s="58">
        <v>464</v>
      </c>
      <c r="L1200" s="58">
        <f t="shared" si="242"/>
        <v>227824</v>
      </c>
      <c r="M1200" s="58">
        <f t="shared" si="225"/>
        <v>24213</v>
      </c>
      <c r="N1200" s="59">
        <f t="shared" si="225"/>
        <v>11888583</v>
      </c>
      <c r="O1200" s="60">
        <v>491</v>
      </c>
      <c r="P1200" s="61">
        <f>O1200</f>
        <v>491</v>
      </c>
      <c r="Q1200" s="58" t="e">
        <f>TRUNC(#REF!*P1200,0)</f>
        <v>#REF!</v>
      </c>
      <c r="R1200" s="143"/>
    </row>
    <row r="1201" spans="3:19" ht="20.100000000000001" hidden="1" customHeight="1">
      <c r="C1201" s="26" t="s">
        <v>849</v>
      </c>
      <c r="D1201" s="5" t="s">
        <v>0</v>
      </c>
      <c r="E1201" s="6" t="s">
        <v>22</v>
      </c>
      <c r="F1201" s="60">
        <v>0</v>
      </c>
      <c r="G1201" s="44">
        <v>0</v>
      </c>
      <c r="H1201" s="44">
        <f t="shared" si="238"/>
        <v>0</v>
      </c>
      <c r="I1201" s="44">
        <v>0</v>
      </c>
      <c r="J1201" s="44">
        <f t="shared" si="239"/>
        <v>0</v>
      </c>
      <c r="K1201" s="44">
        <v>0</v>
      </c>
      <c r="L1201" s="44">
        <f t="shared" si="242"/>
        <v>0</v>
      </c>
      <c r="M1201" s="58">
        <f t="shared" si="225"/>
        <v>0</v>
      </c>
      <c r="N1201" s="59">
        <f t="shared" si="225"/>
        <v>0</v>
      </c>
      <c r="O1201" s="60">
        <v>0</v>
      </c>
      <c r="P1201" s="61">
        <f>O1201</f>
        <v>0</v>
      </c>
      <c r="Q1201" s="44" t="e">
        <f>TRUNC(#REF!*P1201,0)</f>
        <v>#REF!</v>
      </c>
      <c r="R1201" s="52"/>
    </row>
    <row r="1202" spans="3:19" s="86" customFormat="1" ht="20.100000000000001" hidden="1" customHeight="1">
      <c r="C1202" s="19" t="s">
        <v>850</v>
      </c>
      <c r="D1202" s="29" t="s">
        <v>851</v>
      </c>
      <c r="E1202" s="10" t="s">
        <v>3188</v>
      </c>
      <c r="F1202" s="60">
        <v>0.91400000000000003</v>
      </c>
      <c r="G1202" s="58">
        <v>21498</v>
      </c>
      <c r="H1202" s="58">
        <f t="shared" si="238"/>
        <v>19649</v>
      </c>
      <c r="I1202" s="58">
        <v>112868</v>
      </c>
      <c r="J1202" s="58">
        <f t="shared" si="239"/>
        <v>103161</v>
      </c>
      <c r="K1202" s="58">
        <v>0</v>
      </c>
      <c r="L1202" s="58">
        <f t="shared" si="242"/>
        <v>0</v>
      </c>
      <c r="M1202" s="58">
        <f t="shared" si="225"/>
        <v>134366</v>
      </c>
      <c r="N1202" s="59">
        <f t="shared" si="225"/>
        <v>122810</v>
      </c>
      <c r="O1202" s="60">
        <v>0.91400000000000003</v>
      </c>
      <c r="P1202" s="61">
        <f>O1202</f>
        <v>0.91400000000000003</v>
      </c>
      <c r="Q1202" s="58" t="e">
        <f>TRUNC(#REF!*P1202,0)</f>
        <v>#REF!</v>
      </c>
      <c r="R1202" s="143"/>
    </row>
    <row r="1203" spans="3:19" s="86" customFormat="1" ht="20.100000000000001" hidden="1" customHeight="1">
      <c r="C1203" s="19" t="s">
        <v>854</v>
      </c>
      <c r="D1203" s="29" t="s">
        <v>0</v>
      </c>
      <c r="E1203" s="10" t="s">
        <v>3188</v>
      </c>
      <c r="F1203" s="60">
        <v>38.412999999999997</v>
      </c>
      <c r="G1203" s="58">
        <v>8828</v>
      </c>
      <c r="H1203" s="58">
        <f t="shared" si="238"/>
        <v>339109</v>
      </c>
      <c r="I1203" s="58">
        <v>167728</v>
      </c>
      <c r="J1203" s="58">
        <f t="shared" si="239"/>
        <v>6442935</v>
      </c>
      <c r="K1203" s="58">
        <v>0</v>
      </c>
      <c r="L1203" s="58">
        <f t="shared" si="242"/>
        <v>0</v>
      </c>
      <c r="M1203" s="58">
        <f t="shared" si="225"/>
        <v>176556</v>
      </c>
      <c r="N1203" s="59">
        <f t="shared" si="225"/>
        <v>6782044</v>
      </c>
      <c r="O1203" s="60">
        <v>38.412999999999997</v>
      </c>
      <c r="P1203" s="61">
        <f>O1203</f>
        <v>38.412999999999997</v>
      </c>
      <c r="Q1203" s="58" t="e">
        <f>TRUNC(#REF!*P1203,0)</f>
        <v>#REF!</v>
      </c>
      <c r="R1203" s="143"/>
    </row>
    <row r="1204" spans="3:19" s="86" customFormat="1" ht="20.100000000000001" hidden="1" customHeight="1">
      <c r="C1204" s="19" t="s">
        <v>1070</v>
      </c>
      <c r="D1204" s="29" t="s">
        <v>0</v>
      </c>
      <c r="E1204" s="10" t="s">
        <v>22</v>
      </c>
      <c r="F1204" s="60">
        <v>0</v>
      </c>
      <c r="G1204" s="58">
        <v>0</v>
      </c>
      <c r="H1204" s="58">
        <f t="shared" ref="H1204:H1267" si="243">TRUNC(F1204*G1204,0)</f>
        <v>0</v>
      </c>
      <c r="I1204" s="58">
        <v>0</v>
      </c>
      <c r="J1204" s="58">
        <f t="shared" ref="J1204:J1267" si="244">TRUNC(F1204*I1204,0)</f>
        <v>0</v>
      </c>
      <c r="K1204" s="58">
        <v>0</v>
      </c>
      <c r="L1204" s="58">
        <f t="shared" si="242"/>
        <v>0</v>
      </c>
      <c r="M1204" s="58">
        <f t="shared" si="225"/>
        <v>0</v>
      </c>
      <c r="N1204" s="59">
        <f t="shared" si="225"/>
        <v>0</v>
      </c>
      <c r="O1204" s="60">
        <v>0</v>
      </c>
      <c r="P1204" s="61">
        <f>O1204</f>
        <v>0</v>
      </c>
      <c r="Q1204" s="58" t="e">
        <f>TRUNC(#REF!*P1204,0)</f>
        <v>#REF!</v>
      </c>
      <c r="R1204" s="143"/>
    </row>
    <row r="1205" spans="3:19" s="86" customFormat="1" ht="20.100000000000001" hidden="1" customHeight="1">
      <c r="C1205" s="19" t="s">
        <v>1071</v>
      </c>
      <c r="D1205" s="29" t="s">
        <v>112</v>
      </c>
      <c r="E1205" s="10" t="s">
        <v>3189</v>
      </c>
      <c r="F1205" s="60">
        <v>2</v>
      </c>
      <c r="G1205" s="58">
        <v>515</v>
      </c>
      <c r="H1205" s="58">
        <f t="shared" si="243"/>
        <v>1030</v>
      </c>
      <c r="I1205" s="58">
        <v>1262</v>
      </c>
      <c r="J1205" s="58">
        <f t="shared" si="244"/>
        <v>2524</v>
      </c>
      <c r="K1205" s="58">
        <v>0</v>
      </c>
      <c r="L1205" s="58">
        <f t="shared" si="242"/>
        <v>0</v>
      </c>
      <c r="M1205" s="58">
        <f t="shared" si="225"/>
        <v>1777</v>
      </c>
      <c r="N1205" s="59">
        <f t="shared" si="225"/>
        <v>3554</v>
      </c>
      <c r="O1205" s="60">
        <v>2</v>
      </c>
      <c r="P1205" s="61">
        <f>O1205</f>
        <v>2</v>
      </c>
      <c r="Q1205" s="58" t="e">
        <f>TRUNC(#REF!*P1205,0)</f>
        <v>#REF!</v>
      </c>
      <c r="R1205" s="143"/>
    </row>
    <row r="1206" spans="3:19" s="86" customFormat="1" ht="20.100000000000001" hidden="1" customHeight="1">
      <c r="C1206" s="19" t="s">
        <v>2389</v>
      </c>
      <c r="D1206" s="29" t="s">
        <v>2390</v>
      </c>
      <c r="E1206" s="10" t="s">
        <v>3189</v>
      </c>
      <c r="F1206" s="60">
        <v>22</v>
      </c>
      <c r="G1206" s="58">
        <v>2753</v>
      </c>
      <c r="H1206" s="58">
        <f t="shared" si="243"/>
        <v>60566</v>
      </c>
      <c r="I1206" s="58">
        <v>2015</v>
      </c>
      <c r="J1206" s="58">
        <f t="shared" si="244"/>
        <v>44330</v>
      </c>
      <c r="K1206" s="58">
        <v>0</v>
      </c>
      <c r="L1206" s="58">
        <f t="shared" si="242"/>
        <v>0</v>
      </c>
      <c r="M1206" s="58">
        <f t="shared" si="225"/>
        <v>4768</v>
      </c>
      <c r="N1206" s="59">
        <f t="shared" si="225"/>
        <v>104896</v>
      </c>
      <c r="O1206" s="60">
        <v>22</v>
      </c>
      <c r="P1206" s="61">
        <f>O1206</f>
        <v>22</v>
      </c>
      <c r="Q1206" s="58" t="e">
        <f>TRUNC(#REF!*P1206,0)</f>
        <v>#REF!</v>
      </c>
      <c r="R1206" s="143"/>
    </row>
    <row r="1207" spans="3:19" s="86" customFormat="1" ht="20.100000000000001" hidden="1" customHeight="1">
      <c r="C1207" s="19" t="s">
        <v>2391</v>
      </c>
      <c r="D1207" s="29" t="s">
        <v>2392</v>
      </c>
      <c r="E1207" s="10" t="s">
        <v>3189</v>
      </c>
      <c r="F1207" s="60">
        <v>12</v>
      </c>
      <c r="G1207" s="58">
        <v>4589</v>
      </c>
      <c r="H1207" s="58">
        <f t="shared" si="243"/>
        <v>55068</v>
      </c>
      <c r="I1207" s="58">
        <v>2015</v>
      </c>
      <c r="J1207" s="58">
        <f t="shared" si="244"/>
        <v>24180</v>
      </c>
      <c r="K1207" s="58">
        <v>0</v>
      </c>
      <c r="L1207" s="58">
        <f t="shared" si="242"/>
        <v>0</v>
      </c>
      <c r="M1207" s="58">
        <f t="shared" si="225"/>
        <v>6604</v>
      </c>
      <c r="N1207" s="59">
        <f t="shared" si="225"/>
        <v>79248</v>
      </c>
      <c r="O1207" s="60">
        <v>12</v>
      </c>
      <c r="P1207" s="61">
        <f>O1207</f>
        <v>12</v>
      </c>
      <c r="Q1207" s="58" t="e">
        <f>TRUNC(#REF!*P1207,0)</f>
        <v>#REF!</v>
      </c>
      <c r="R1207" s="143"/>
    </row>
    <row r="1208" spans="3:19" s="86" customFormat="1" ht="20.100000000000001" hidden="1" customHeight="1">
      <c r="C1208" s="19" t="s">
        <v>855</v>
      </c>
      <c r="D1208" s="29" t="s">
        <v>0</v>
      </c>
      <c r="E1208" s="10" t="s">
        <v>22</v>
      </c>
      <c r="F1208" s="60">
        <v>0</v>
      </c>
      <c r="G1208" s="58">
        <v>0</v>
      </c>
      <c r="H1208" s="58">
        <f t="shared" si="243"/>
        <v>0</v>
      </c>
      <c r="I1208" s="58">
        <v>0</v>
      </c>
      <c r="J1208" s="58">
        <f t="shared" si="244"/>
        <v>0</v>
      </c>
      <c r="K1208" s="58">
        <v>0</v>
      </c>
      <c r="L1208" s="58">
        <f t="shared" si="242"/>
        <v>0</v>
      </c>
      <c r="M1208" s="58">
        <f t="shared" si="225"/>
        <v>0</v>
      </c>
      <c r="N1208" s="59">
        <f t="shared" si="225"/>
        <v>0</v>
      </c>
      <c r="O1208" s="60">
        <v>0</v>
      </c>
      <c r="P1208" s="61">
        <f>O1208</f>
        <v>0</v>
      </c>
      <c r="Q1208" s="58" t="e">
        <f>TRUNC(#REF!*P1208,0)</f>
        <v>#REF!</v>
      </c>
      <c r="R1208" s="143"/>
    </row>
    <row r="1209" spans="3:19" s="86" customFormat="1" ht="20.100000000000001" hidden="1" customHeight="1">
      <c r="C1209" s="19" t="s">
        <v>856</v>
      </c>
      <c r="D1209" s="29" t="s">
        <v>0</v>
      </c>
      <c r="E1209" s="10" t="s">
        <v>22</v>
      </c>
      <c r="F1209" s="60">
        <v>0</v>
      </c>
      <c r="G1209" s="58">
        <v>0</v>
      </c>
      <c r="H1209" s="58">
        <f t="shared" si="243"/>
        <v>0</v>
      </c>
      <c r="I1209" s="58">
        <v>0</v>
      </c>
      <c r="J1209" s="58">
        <f t="shared" si="244"/>
        <v>0</v>
      </c>
      <c r="K1209" s="58">
        <v>0</v>
      </c>
      <c r="L1209" s="58">
        <f t="shared" si="242"/>
        <v>0</v>
      </c>
      <c r="M1209" s="58">
        <f t="shared" si="225"/>
        <v>0</v>
      </c>
      <c r="N1209" s="59">
        <f t="shared" si="225"/>
        <v>0</v>
      </c>
      <c r="O1209" s="60">
        <v>0</v>
      </c>
      <c r="P1209" s="61">
        <f>O1209</f>
        <v>0</v>
      </c>
      <c r="Q1209" s="58" t="e">
        <f>TRUNC(#REF!*P1209,0)</f>
        <v>#REF!</v>
      </c>
      <c r="R1209" s="143"/>
    </row>
    <row r="1210" spans="3:19" s="86" customFormat="1" ht="20.100000000000001" hidden="1" customHeight="1">
      <c r="C1210" s="19" t="s">
        <v>857</v>
      </c>
      <c r="D1210" s="29" t="s">
        <v>0</v>
      </c>
      <c r="E1210" s="10" t="s">
        <v>3189</v>
      </c>
      <c r="F1210" s="60">
        <v>1028</v>
      </c>
      <c r="G1210" s="58">
        <v>1820</v>
      </c>
      <c r="H1210" s="58">
        <f t="shared" si="243"/>
        <v>1870960</v>
      </c>
      <c r="I1210" s="58">
        <v>3380</v>
      </c>
      <c r="J1210" s="58">
        <f t="shared" si="244"/>
        <v>3474640</v>
      </c>
      <c r="K1210" s="58">
        <v>0</v>
      </c>
      <c r="L1210" s="58">
        <f t="shared" si="242"/>
        <v>0</v>
      </c>
      <c r="M1210" s="58">
        <f t="shared" si="225"/>
        <v>5200</v>
      </c>
      <c r="N1210" s="59">
        <f t="shared" si="225"/>
        <v>5345600</v>
      </c>
      <c r="O1210" s="60">
        <v>1028</v>
      </c>
      <c r="P1210" s="61">
        <f>O1210</f>
        <v>1028</v>
      </c>
      <c r="Q1210" s="58" t="e">
        <f>TRUNC(#REF!*P1210,0)</f>
        <v>#REF!</v>
      </c>
      <c r="R1210" s="143"/>
    </row>
    <row r="1211" spans="3:19" s="86" customFormat="1" ht="20.100000000000001" customHeight="1">
      <c r="C1211" s="29" t="s">
        <v>858</v>
      </c>
      <c r="D1211" s="29" t="s">
        <v>0</v>
      </c>
      <c r="E1211" s="152" t="s">
        <v>22</v>
      </c>
      <c r="F1211" s="61">
        <v>0</v>
      </c>
      <c r="G1211" s="58">
        <v>0</v>
      </c>
      <c r="H1211" s="58">
        <f t="shared" si="243"/>
        <v>0</v>
      </c>
      <c r="I1211" s="58">
        <v>0</v>
      </c>
      <c r="J1211" s="58">
        <f t="shared" si="244"/>
        <v>0</v>
      </c>
      <c r="K1211" s="58">
        <v>0</v>
      </c>
      <c r="L1211" s="58">
        <f t="shared" si="242"/>
        <v>0</v>
      </c>
      <c r="M1211" s="58">
        <f t="shared" si="225"/>
        <v>0</v>
      </c>
      <c r="N1211" s="149">
        <f t="shared" si="225"/>
        <v>0</v>
      </c>
      <c r="O1211" s="58">
        <v>0</v>
      </c>
      <c r="P1211" s="61">
        <f>O1211</f>
        <v>0</v>
      </c>
      <c r="Q1211" s="58">
        <f>Q1212</f>
        <v>0</v>
      </c>
      <c r="R1211" s="163"/>
      <c r="S1211" s="86" t="s">
        <v>3281</v>
      </c>
    </row>
    <row r="1212" spans="3:19" s="86" customFormat="1" ht="20.100000000000001" customHeight="1">
      <c r="C1212" s="29" t="s">
        <v>859</v>
      </c>
      <c r="D1212" s="29" t="s">
        <v>0</v>
      </c>
      <c r="E1212" s="152" t="s">
        <v>22</v>
      </c>
      <c r="F1212" s="61">
        <v>0</v>
      </c>
      <c r="G1212" s="58">
        <v>0</v>
      </c>
      <c r="H1212" s="58">
        <f t="shared" si="243"/>
        <v>0</v>
      </c>
      <c r="I1212" s="58">
        <v>0</v>
      </c>
      <c r="J1212" s="58">
        <f t="shared" si="244"/>
        <v>0</v>
      </c>
      <c r="K1212" s="58">
        <v>0</v>
      </c>
      <c r="L1212" s="58">
        <f t="shared" si="242"/>
        <v>0</v>
      </c>
      <c r="M1212" s="58">
        <f t="shared" ref="M1212:N1339" si="245">G1212+I1212+K1212</f>
        <v>0</v>
      </c>
      <c r="N1212" s="149">
        <f t="shared" si="245"/>
        <v>0</v>
      </c>
      <c r="O1212" s="58">
        <v>0</v>
      </c>
      <c r="P1212" s="61">
        <f>O1212</f>
        <v>0</v>
      </c>
      <c r="Q1212" s="58">
        <f>Q1213+Q1214</f>
        <v>0</v>
      </c>
      <c r="R1212" s="163"/>
      <c r="S1212" s="86" t="s">
        <v>3281</v>
      </c>
    </row>
    <row r="1213" spans="3:19" s="86" customFormat="1" ht="20.100000000000001" customHeight="1">
      <c r="C1213" s="29" t="s">
        <v>860</v>
      </c>
      <c r="D1213" s="29" t="s">
        <v>861</v>
      </c>
      <c r="E1213" s="152" t="s">
        <v>3189</v>
      </c>
      <c r="F1213" s="61">
        <v>154</v>
      </c>
      <c r="G1213" s="58">
        <v>3855</v>
      </c>
      <c r="H1213" s="58">
        <f t="shared" si="243"/>
        <v>593670</v>
      </c>
      <c r="I1213" s="58">
        <v>12209</v>
      </c>
      <c r="J1213" s="58">
        <f t="shared" si="244"/>
        <v>1880186</v>
      </c>
      <c r="K1213" s="58">
        <v>0</v>
      </c>
      <c r="L1213" s="58">
        <f t="shared" si="242"/>
        <v>0</v>
      </c>
      <c r="M1213" s="58">
        <f t="shared" si="245"/>
        <v>16064</v>
      </c>
      <c r="N1213" s="149">
        <f t="shared" si="245"/>
        <v>2473856</v>
      </c>
      <c r="O1213" s="58">
        <v>154</v>
      </c>
      <c r="P1213" s="167">
        <v>0</v>
      </c>
      <c r="Q1213" s="58">
        <f>INT($O1213*P1213)</f>
        <v>0</v>
      </c>
      <c r="R1213" s="163"/>
      <c r="S1213" s="86" t="s">
        <v>3281</v>
      </c>
    </row>
    <row r="1214" spans="3:19" s="86" customFormat="1" ht="20.100000000000001" customHeight="1">
      <c r="C1214" s="29" t="s">
        <v>862</v>
      </c>
      <c r="D1214" s="29" t="s">
        <v>0</v>
      </c>
      <c r="E1214" s="152" t="s">
        <v>3207</v>
      </c>
      <c r="F1214" s="61">
        <v>53</v>
      </c>
      <c r="G1214" s="58">
        <v>3084</v>
      </c>
      <c r="H1214" s="58">
        <f t="shared" si="243"/>
        <v>163452</v>
      </c>
      <c r="I1214" s="58">
        <v>7618</v>
      </c>
      <c r="J1214" s="58">
        <f t="shared" si="244"/>
        <v>403754</v>
      </c>
      <c r="K1214" s="58">
        <v>0</v>
      </c>
      <c r="L1214" s="58">
        <f t="shared" si="242"/>
        <v>0</v>
      </c>
      <c r="M1214" s="58">
        <f t="shared" si="245"/>
        <v>10702</v>
      </c>
      <c r="N1214" s="149">
        <f t="shared" si="245"/>
        <v>567206</v>
      </c>
      <c r="O1214" s="58">
        <v>53</v>
      </c>
      <c r="P1214" s="167">
        <v>0</v>
      </c>
      <c r="Q1214" s="58">
        <f>INT($O1214*P1214)</f>
        <v>0</v>
      </c>
      <c r="R1214" s="163"/>
      <c r="S1214" s="86" t="s">
        <v>3281</v>
      </c>
    </row>
    <row r="1215" spans="3:19" s="86" customFormat="1" ht="20.100000000000001" hidden="1" customHeight="1">
      <c r="C1215" s="19" t="s">
        <v>866</v>
      </c>
      <c r="D1215" s="29" t="s">
        <v>0</v>
      </c>
      <c r="E1215" s="10" t="s">
        <v>3207</v>
      </c>
      <c r="F1215" s="60">
        <v>11</v>
      </c>
      <c r="G1215" s="58">
        <v>1370</v>
      </c>
      <c r="H1215" s="58">
        <f t="shared" si="243"/>
        <v>15070</v>
      </c>
      <c r="I1215" s="58">
        <v>4577</v>
      </c>
      <c r="J1215" s="58">
        <f t="shared" si="244"/>
        <v>50347</v>
      </c>
      <c r="K1215" s="58">
        <v>0</v>
      </c>
      <c r="L1215" s="58">
        <f t="shared" si="242"/>
        <v>0</v>
      </c>
      <c r="M1215" s="58">
        <f t="shared" si="245"/>
        <v>5947</v>
      </c>
      <c r="N1215" s="59">
        <f t="shared" si="245"/>
        <v>65417</v>
      </c>
      <c r="O1215" s="60">
        <v>11</v>
      </c>
      <c r="P1215" s="61">
        <f>O1215</f>
        <v>11</v>
      </c>
      <c r="Q1215" s="58" t="e">
        <f>TRUNC(#REF!*P1215,0)</f>
        <v>#REF!</v>
      </c>
      <c r="R1215" s="143"/>
    </row>
    <row r="1216" spans="3:19" s="86" customFormat="1" ht="20.100000000000001" hidden="1" customHeight="1">
      <c r="C1216" s="19" t="s">
        <v>867</v>
      </c>
      <c r="D1216" s="29" t="s">
        <v>0</v>
      </c>
      <c r="E1216" s="10" t="s">
        <v>22</v>
      </c>
      <c r="F1216" s="60">
        <v>0</v>
      </c>
      <c r="G1216" s="58">
        <v>0</v>
      </c>
      <c r="H1216" s="58">
        <f t="shared" si="243"/>
        <v>0</v>
      </c>
      <c r="I1216" s="58">
        <v>0</v>
      </c>
      <c r="J1216" s="58">
        <f t="shared" si="244"/>
        <v>0</v>
      </c>
      <c r="K1216" s="58">
        <v>0</v>
      </c>
      <c r="L1216" s="58">
        <f t="shared" si="242"/>
        <v>0</v>
      </c>
      <c r="M1216" s="58">
        <f t="shared" si="245"/>
        <v>0</v>
      </c>
      <c r="N1216" s="59">
        <f t="shared" si="245"/>
        <v>0</v>
      </c>
      <c r="O1216" s="60">
        <v>0</v>
      </c>
      <c r="P1216" s="61">
        <f>O1216</f>
        <v>0</v>
      </c>
      <c r="Q1216" s="58" t="e">
        <f>TRUNC(#REF!*P1216,0)</f>
        <v>#REF!</v>
      </c>
      <c r="R1216" s="143"/>
    </row>
    <row r="1217" spans="3:18" s="86" customFormat="1" ht="20.100000000000001" hidden="1" customHeight="1">
      <c r="C1217" s="19" t="s">
        <v>868</v>
      </c>
      <c r="D1217" s="29" t="s">
        <v>0</v>
      </c>
      <c r="E1217" s="10" t="s">
        <v>22</v>
      </c>
      <c r="F1217" s="60">
        <v>0</v>
      </c>
      <c r="G1217" s="58">
        <v>0</v>
      </c>
      <c r="H1217" s="58">
        <f t="shared" si="243"/>
        <v>0</v>
      </c>
      <c r="I1217" s="58">
        <v>0</v>
      </c>
      <c r="J1217" s="58">
        <f t="shared" si="244"/>
        <v>0</v>
      </c>
      <c r="K1217" s="58">
        <v>0</v>
      </c>
      <c r="L1217" s="58">
        <f t="shared" si="242"/>
        <v>0</v>
      </c>
      <c r="M1217" s="58">
        <f t="shared" si="245"/>
        <v>0</v>
      </c>
      <c r="N1217" s="59">
        <f t="shared" si="245"/>
        <v>0</v>
      </c>
      <c r="O1217" s="60">
        <v>0</v>
      </c>
      <c r="P1217" s="61">
        <f>O1217</f>
        <v>0</v>
      </c>
      <c r="Q1217" s="58" t="e">
        <f>TRUNC(#REF!*P1217,0)</f>
        <v>#REF!</v>
      </c>
      <c r="R1217" s="143"/>
    </row>
    <row r="1218" spans="3:18" s="86" customFormat="1" ht="20.100000000000001" hidden="1" customHeight="1">
      <c r="C1218" s="19" t="s">
        <v>871</v>
      </c>
      <c r="D1218" s="29" t="s">
        <v>0</v>
      </c>
      <c r="E1218" s="10" t="s">
        <v>22</v>
      </c>
      <c r="F1218" s="60">
        <v>0</v>
      </c>
      <c r="G1218" s="58">
        <v>0</v>
      </c>
      <c r="H1218" s="58">
        <f t="shared" si="243"/>
        <v>0</v>
      </c>
      <c r="I1218" s="58">
        <v>0</v>
      </c>
      <c r="J1218" s="58">
        <f t="shared" si="244"/>
        <v>0</v>
      </c>
      <c r="K1218" s="58">
        <v>0</v>
      </c>
      <c r="L1218" s="58">
        <f t="shared" si="242"/>
        <v>0</v>
      </c>
      <c r="M1218" s="58">
        <f t="shared" si="245"/>
        <v>0</v>
      </c>
      <c r="N1218" s="59">
        <f t="shared" si="245"/>
        <v>0</v>
      </c>
      <c r="O1218" s="60">
        <v>0</v>
      </c>
      <c r="P1218" s="61">
        <f>O1218</f>
        <v>0</v>
      </c>
      <c r="Q1218" s="58" t="e">
        <f>TRUNC(#REF!*P1218,0)</f>
        <v>#REF!</v>
      </c>
      <c r="R1218" s="143"/>
    </row>
    <row r="1219" spans="3:18" s="86" customFormat="1" ht="20.100000000000001" hidden="1" customHeight="1">
      <c r="C1219" s="19" t="s">
        <v>872</v>
      </c>
      <c r="D1219" s="29" t="s">
        <v>879</v>
      </c>
      <c r="E1219" s="10" t="s">
        <v>3198</v>
      </c>
      <c r="F1219" s="60">
        <v>2</v>
      </c>
      <c r="G1219" s="58">
        <v>0</v>
      </c>
      <c r="H1219" s="58">
        <f t="shared" si="243"/>
        <v>0</v>
      </c>
      <c r="I1219" s="58">
        <v>0</v>
      </c>
      <c r="J1219" s="58">
        <f t="shared" si="244"/>
        <v>0</v>
      </c>
      <c r="K1219" s="58">
        <v>50400</v>
      </c>
      <c r="L1219" s="58">
        <f t="shared" si="242"/>
        <v>100800</v>
      </c>
      <c r="M1219" s="58">
        <f t="shared" si="245"/>
        <v>50400</v>
      </c>
      <c r="N1219" s="59">
        <f t="shared" si="245"/>
        <v>100800</v>
      </c>
      <c r="O1219" s="60">
        <v>2</v>
      </c>
      <c r="P1219" s="61">
        <f>O1219</f>
        <v>2</v>
      </c>
      <c r="Q1219" s="58" t="e">
        <f>TRUNC(#REF!*P1219,0)</f>
        <v>#REF!</v>
      </c>
      <c r="R1219" s="143"/>
    </row>
    <row r="1220" spans="3:18" s="86" customFormat="1" ht="20.100000000000001" hidden="1" customHeight="1">
      <c r="C1220" s="19" t="s">
        <v>2340</v>
      </c>
      <c r="D1220" s="29" t="s">
        <v>874</v>
      </c>
      <c r="E1220" s="10" t="s">
        <v>3198</v>
      </c>
      <c r="F1220" s="60">
        <v>2</v>
      </c>
      <c r="G1220" s="58">
        <v>0</v>
      </c>
      <c r="H1220" s="58">
        <f t="shared" si="243"/>
        <v>0</v>
      </c>
      <c r="I1220" s="58">
        <v>0</v>
      </c>
      <c r="J1220" s="58">
        <f t="shared" si="244"/>
        <v>0</v>
      </c>
      <c r="K1220" s="58">
        <v>60000</v>
      </c>
      <c r="L1220" s="58">
        <f t="shared" si="242"/>
        <v>120000</v>
      </c>
      <c r="M1220" s="58">
        <f t="shared" si="245"/>
        <v>60000</v>
      </c>
      <c r="N1220" s="59">
        <f t="shared" si="245"/>
        <v>120000</v>
      </c>
      <c r="O1220" s="60">
        <v>2</v>
      </c>
      <c r="P1220" s="61">
        <f>O1220</f>
        <v>2</v>
      </c>
      <c r="Q1220" s="58" t="e">
        <f>TRUNC(#REF!*P1220,0)</f>
        <v>#REF!</v>
      </c>
      <c r="R1220" s="143"/>
    </row>
    <row r="1221" spans="3:18" s="86" customFormat="1" ht="20.100000000000001" hidden="1" customHeight="1">
      <c r="C1221" s="19" t="s">
        <v>873</v>
      </c>
      <c r="D1221" s="29" t="s">
        <v>0</v>
      </c>
      <c r="E1221" s="10" t="s">
        <v>22</v>
      </c>
      <c r="F1221" s="60">
        <v>0</v>
      </c>
      <c r="G1221" s="58">
        <v>0</v>
      </c>
      <c r="H1221" s="58">
        <f t="shared" si="243"/>
        <v>0</v>
      </c>
      <c r="I1221" s="58">
        <v>0</v>
      </c>
      <c r="J1221" s="58">
        <f t="shared" si="244"/>
        <v>0</v>
      </c>
      <c r="K1221" s="58">
        <v>0</v>
      </c>
      <c r="L1221" s="58">
        <f t="shared" si="242"/>
        <v>0</v>
      </c>
      <c r="M1221" s="58">
        <f t="shared" si="245"/>
        <v>0</v>
      </c>
      <c r="N1221" s="59">
        <f t="shared" si="245"/>
        <v>0</v>
      </c>
      <c r="O1221" s="60">
        <v>0</v>
      </c>
      <c r="P1221" s="61">
        <f>O1221</f>
        <v>0</v>
      </c>
      <c r="Q1221" s="58" t="e">
        <f>TRUNC(#REF!*P1221,0)</f>
        <v>#REF!</v>
      </c>
      <c r="R1221" s="143"/>
    </row>
    <row r="1222" spans="3:18" s="86" customFormat="1" ht="20.100000000000001" hidden="1" customHeight="1">
      <c r="C1222" s="19" t="s">
        <v>2341</v>
      </c>
      <c r="D1222" s="29" t="s">
        <v>879</v>
      </c>
      <c r="E1222" s="10" t="s">
        <v>3217</v>
      </c>
      <c r="F1222" s="60">
        <v>34</v>
      </c>
      <c r="G1222" s="58">
        <v>0</v>
      </c>
      <c r="H1222" s="58">
        <f t="shared" si="243"/>
        <v>0</v>
      </c>
      <c r="I1222" s="58">
        <v>0</v>
      </c>
      <c r="J1222" s="58">
        <f t="shared" si="244"/>
        <v>0</v>
      </c>
      <c r="K1222" s="58">
        <v>30199</v>
      </c>
      <c r="L1222" s="58">
        <f t="shared" si="242"/>
        <v>1026766</v>
      </c>
      <c r="M1222" s="58">
        <f t="shared" si="245"/>
        <v>30199</v>
      </c>
      <c r="N1222" s="59">
        <f t="shared" si="245"/>
        <v>1026766</v>
      </c>
      <c r="O1222" s="60">
        <v>34</v>
      </c>
      <c r="P1222" s="61">
        <f>O1222</f>
        <v>34</v>
      </c>
      <c r="Q1222" s="58" t="e">
        <f>TRUNC(#REF!*P1222,0)</f>
        <v>#REF!</v>
      </c>
      <c r="R1222" s="143"/>
    </row>
    <row r="1223" spans="3:18" s="86" customFormat="1" ht="20.100000000000001" hidden="1" customHeight="1">
      <c r="C1223" s="19" t="s">
        <v>2342</v>
      </c>
      <c r="D1223" s="29" t="s">
        <v>2343</v>
      </c>
      <c r="E1223" s="10" t="s">
        <v>3217</v>
      </c>
      <c r="F1223" s="60">
        <v>8</v>
      </c>
      <c r="G1223" s="58">
        <v>0</v>
      </c>
      <c r="H1223" s="58">
        <f t="shared" si="243"/>
        <v>0</v>
      </c>
      <c r="I1223" s="58">
        <v>0</v>
      </c>
      <c r="J1223" s="58">
        <f t="shared" si="244"/>
        <v>0</v>
      </c>
      <c r="K1223" s="58">
        <v>33120</v>
      </c>
      <c r="L1223" s="58">
        <f t="shared" si="242"/>
        <v>264960</v>
      </c>
      <c r="M1223" s="58">
        <f t="shared" si="245"/>
        <v>33120</v>
      </c>
      <c r="N1223" s="59">
        <f t="shared" si="245"/>
        <v>264960</v>
      </c>
      <c r="O1223" s="60">
        <v>8</v>
      </c>
      <c r="P1223" s="61">
        <f>O1223</f>
        <v>8</v>
      </c>
      <c r="Q1223" s="58" t="e">
        <f>TRUNC(#REF!*P1223,0)</f>
        <v>#REF!</v>
      </c>
      <c r="R1223" s="143"/>
    </row>
    <row r="1224" spans="3:18" s="86" customFormat="1" ht="20.100000000000001" hidden="1" customHeight="1">
      <c r="C1224" s="19" t="s">
        <v>875</v>
      </c>
      <c r="D1224" s="29" t="s">
        <v>0</v>
      </c>
      <c r="E1224" s="10" t="s">
        <v>22</v>
      </c>
      <c r="F1224" s="60">
        <v>0</v>
      </c>
      <c r="G1224" s="58">
        <v>0</v>
      </c>
      <c r="H1224" s="58">
        <f t="shared" si="243"/>
        <v>0</v>
      </c>
      <c r="I1224" s="58">
        <v>0</v>
      </c>
      <c r="J1224" s="58">
        <f t="shared" si="244"/>
        <v>0</v>
      </c>
      <c r="K1224" s="58">
        <v>0</v>
      </c>
      <c r="L1224" s="58">
        <f t="shared" si="242"/>
        <v>0</v>
      </c>
      <c r="M1224" s="58">
        <f t="shared" si="245"/>
        <v>0</v>
      </c>
      <c r="N1224" s="59">
        <f t="shared" si="245"/>
        <v>0</v>
      </c>
      <c r="O1224" s="60">
        <v>0</v>
      </c>
      <c r="P1224" s="61">
        <f>O1224</f>
        <v>0</v>
      </c>
      <c r="Q1224" s="58" t="e">
        <f>TRUNC(#REF!*P1224,0)</f>
        <v>#REF!</v>
      </c>
      <c r="R1224" s="143"/>
    </row>
    <row r="1225" spans="3:18" s="86" customFormat="1" ht="20.100000000000001" hidden="1" customHeight="1">
      <c r="C1225" s="19" t="s">
        <v>876</v>
      </c>
      <c r="D1225" s="29" t="s">
        <v>879</v>
      </c>
      <c r="E1225" s="10" t="s">
        <v>3198</v>
      </c>
      <c r="F1225" s="60">
        <v>57</v>
      </c>
      <c r="G1225" s="58">
        <v>0</v>
      </c>
      <c r="H1225" s="58">
        <f t="shared" si="243"/>
        <v>0</v>
      </c>
      <c r="I1225" s="58">
        <v>0</v>
      </c>
      <c r="J1225" s="58">
        <f t="shared" si="244"/>
        <v>0</v>
      </c>
      <c r="K1225" s="58">
        <v>25920</v>
      </c>
      <c r="L1225" s="58">
        <f t="shared" si="242"/>
        <v>1477440</v>
      </c>
      <c r="M1225" s="58">
        <f t="shared" si="245"/>
        <v>25920</v>
      </c>
      <c r="N1225" s="59">
        <f t="shared" si="245"/>
        <v>1477440</v>
      </c>
      <c r="O1225" s="60">
        <v>57</v>
      </c>
      <c r="P1225" s="61">
        <f>O1225</f>
        <v>57</v>
      </c>
      <c r="Q1225" s="58" t="e">
        <f>TRUNC(#REF!*P1225,0)</f>
        <v>#REF!</v>
      </c>
      <c r="R1225" s="143"/>
    </row>
    <row r="1226" spans="3:18" s="86" customFormat="1" ht="20.100000000000001" hidden="1" customHeight="1">
      <c r="C1226" s="19" t="s">
        <v>877</v>
      </c>
      <c r="D1226" s="29" t="s">
        <v>0</v>
      </c>
      <c r="E1226" s="10" t="s">
        <v>22</v>
      </c>
      <c r="F1226" s="60">
        <v>0</v>
      </c>
      <c r="G1226" s="58">
        <v>0</v>
      </c>
      <c r="H1226" s="58">
        <f t="shared" si="243"/>
        <v>0</v>
      </c>
      <c r="I1226" s="58">
        <v>0</v>
      </c>
      <c r="J1226" s="58">
        <f t="shared" si="244"/>
        <v>0</v>
      </c>
      <c r="K1226" s="58">
        <v>0</v>
      </c>
      <c r="L1226" s="58">
        <f t="shared" si="242"/>
        <v>0</v>
      </c>
      <c r="M1226" s="58">
        <f t="shared" si="245"/>
        <v>0</v>
      </c>
      <c r="N1226" s="59">
        <f t="shared" si="245"/>
        <v>0</v>
      </c>
      <c r="O1226" s="60">
        <v>0</v>
      </c>
      <c r="P1226" s="61">
        <f>O1226</f>
        <v>0</v>
      </c>
      <c r="Q1226" s="58" t="e">
        <f>TRUNC(#REF!*P1226,0)</f>
        <v>#REF!</v>
      </c>
      <c r="R1226" s="143"/>
    </row>
    <row r="1227" spans="3:18" s="86" customFormat="1" ht="20.100000000000001" hidden="1" customHeight="1">
      <c r="C1227" s="19" t="s">
        <v>878</v>
      </c>
      <c r="D1227" s="29" t="s">
        <v>879</v>
      </c>
      <c r="E1227" s="10" t="s">
        <v>3207</v>
      </c>
      <c r="F1227" s="60">
        <v>114</v>
      </c>
      <c r="G1227" s="58">
        <v>0</v>
      </c>
      <c r="H1227" s="58">
        <f t="shared" si="243"/>
        <v>0</v>
      </c>
      <c r="I1227" s="58">
        <v>0</v>
      </c>
      <c r="J1227" s="58">
        <f t="shared" si="244"/>
        <v>0</v>
      </c>
      <c r="K1227" s="58">
        <v>97920</v>
      </c>
      <c r="L1227" s="58">
        <f t="shared" si="242"/>
        <v>11162880</v>
      </c>
      <c r="M1227" s="58">
        <f t="shared" si="245"/>
        <v>97920</v>
      </c>
      <c r="N1227" s="59">
        <f t="shared" si="245"/>
        <v>11162880</v>
      </c>
      <c r="O1227" s="60">
        <v>114</v>
      </c>
      <c r="P1227" s="61">
        <f>O1227</f>
        <v>114</v>
      </c>
      <c r="Q1227" s="58" t="e">
        <f>TRUNC(#REF!*P1227,0)</f>
        <v>#REF!</v>
      </c>
      <c r="R1227" s="143"/>
    </row>
    <row r="1228" spans="3:18" s="86" customFormat="1" ht="20.100000000000001" hidden="1" customHeight="1">
      <c r="C1228" s="19" t="s">
        <v>880</v>
      </c>
      <c r="D1228" s="29" t="s">
        <v>0</v>
      </c>
      <c r="E1228" s="10" t="s">
        <v>22</v>
      </c>
      <c r="F1228" s="60">
        <v>0</v>
      </c>
      <c r="G1228" s="58">
        <v>0</v>
      </c>
      <c r="H1228" s="58">
        <f t="shared" si="243"/>
        <v>0</v>
      </c>
      <c r="I1228" s="58">
        <v>0</v>
      </c>
      <c r="J1228" s="58">
        <f t="shared" si="244"/>
        <v>0</v>
      </c>
      <c r="K1228" s="58">
        <v>0</v>
      </c>
      <c r="L1228" s="58">
        <f t="shared" si="242"/>
        <v>0</v>
      </c>
      <c r="M1228" s="58">
        <f t="shared" si="245"/>
        <v>0</v>
      </c>
      <c r="N1228" s="59">
        <f t="shared" si="245"/>
        <v>0</v>
      </c>
      <c r="O1228" s="60">
        <v>0</v>
      </c>
      <c r="P1228" s="61">
        <f>O1228</f>
        <v>0</v>
      </c>
      <c r="Q1228" s="58" t="e">
        <f>TRUNC(#REF!*P1228,0)</f>
        <v>#REF!</v>
      </c>
      <c r="R1228" s="143"/>
    </row>
    <row r="1229" spans="3:18" s="86" customFormat="1" ht="20.100000000000001" hidden="1" customHeight="1">
      <c r="C1229" s="19" t="s">
        <v>881</v>
      </c>
      <c r="D1229" s="29" t="s">
        <v>2344</v>
      </c>
      <c r="E1229" s="10" t="s">
        <v>3198</v>
      </c>
      <c r="F1229" s="60">
        <v>11</v>
      </c>
      <c r="G1229" s="58">
        <v>0</v>
      </c>
      <c r="H1229" s="58">
        <f t="shared" si="243"/>
        <v>0</v>
      </c>
      <c r="I1229" s="58">
        <v>0</v>
      </c>
      <c r="J1229" s="58">
        <f t="shared" si="244"/>
        <v>0</v>
      </c>
      <c r="K1229" s="58">
        <v>100295</v>
      </c>
      <c r="L1229" s="58">
        <f t="shared" si="242"/>
        <v>1103245</v>
      </c>
      <c r="M1229" s="58">
        <f t="shared" si="245"/>
        <v>100295</v>
      </c>
      <c r="N1229" s="59">
        <f t="shared" si="245"/>
        <v>1103245</v>
      </c>
      <c r="O1229" s="60">
        <v>11</v>
      </c>
      <c r="P1229" s="61">
        <f>O1229</f>
        <v>11</v>
      </c>
      <c r="Q1229" s="58" t="e">
        <f>TRUNC(#REF!*P1229,0)</f>
        <v>#REF!</v>
      </c>
      <c r="R1229" s="143"/>
    </row>
    <row r="1230" spans="3:18" s="86" customFormat="1" ht="20.100000000000001" hidden="1" customHeight="1">
      <c r="C1230" s="19" t="s">
        <v>882</v>
      </c>
      <c r="D1230" s="29" t="s">
        <v>0</v>
      </c>
      <c r="E1230" s="10" t="s">
        <v>22</v>
      </c>
      <c r="F1230" s="60">
        <v>0</v>
      </c>
      <c r="G1230" s="58">
        <v>0</v>
      </c>
      <c r="H1230" s="58">
        <f t="shared" si="243"/>
        <v>0</v>
      </c>
      <c r="I1230" s="58">
        <v>0</v>
      </c>
      <c r="J1230" s="58">
        <f t="shared" si="244"/>
        <v>0</v>
      </c>
      <c r="K1230" s="58">
        <v>0</v>
      </c>
      <c r="L1230" s="58">
        <f t="shared" si="242"/>
        <v>0</v>
      </c>
      <c r="M1230" s="58">
        <f t="shared" si="245"/>
        <v>0</v>
      </c>
      <c r="N1230" s="59">
        <f t="shared" si="245"/>
        <v>0</v>
      </c>
      <c r="O1230" s="60">
        <v>0</v>
      </c>
      <c r="P1230" s="61">
        <f>O1230</f>
        <v>0</v>
      </c>
      <c r="Q1230" s="58" t="e">
        <f>TRUNC(#REF!*P1230,0)</f>
        <v>#REF!</v>
      </c>
      <c r="R1230" s="143"/>
    </row>
    <row r="1231" spans="3:18" s="86" customFormat="1" ht="20.100000000000001" hidden="1" customHeight="1">
      <c r="C1231" s="19" t="s">
        <v>883</v>
      </c>
      <c r="D1231" s="29" t="s">
        <v>2345</v>
      </c>
      <c r="E1231" s="10" t="s">
        <v>3198</v>
      </c>
      <c r="F1231" s="60">
        <v>4</v>
      </c>
      <c r="G1231" s="58">
        <v>0</v>
      </c>
      <c r="H1231" s="58">
        <f t="shared" si="243"/>
        <v>0</v>
      </c>
      <c r="I1231" s="58">
        <v>0</v>
      </c>
      <c r="J1231" s="58">
        <f t="shared" si="244"/>
        <v>0</v>
      </c>
      <c r="K1231" s="58">
        <v>259911</v>
      </c>
      <c r="L1231" s="58">
        <f t="shared" si="242"/>
        <v>1039644</v>
      </c>
      <c r="M1231" s="58">
        <f t="shared" si="245"/>
        <v>259911</v>
      </c>
      <c r="N1231" s="59">
        <f t="shared" si="245"/>
        <v>1039644</v>
      </c>
      <c r="O1231" s="60">
        <v>4</v>
      </c>
      <c r="P1231" s="61">
        <f>O1231</f>
        <v>4</v>
      </c>
      <c r="Q1231" s="58" t="e">
        <f>TRUNC(#REF!*P1231,0)</f>
        <v>#REF!</v>
      </c>
      <c r="R1231" s="143"/>
    </row>
    <row r="1232" spans="3:18" s="86" customFormat="1" ht="20.100000000000001" hidden="1" customHeight="1">
      <c r="C1232" s="19" t="s">
        <v>883</v>
      </c>
      <c r="D1232" s="29" t="s">
        <v>2346</v>
      </c>
      <c r="E1232" s="10" t="s">
        <v>3198</v>
      </c>
      <c r="F1232" s="60">
        <v>9</v>
      </c>
      <c r="G1232" s="58">
        <v>0</v>
      </c>
      <c r="H1232" s="58">
        <f t="shared" si="243"/>
        <v>0</v>
      </c>
      <c r="I1232" s="58">
        <v>0</v>
      </c>
      <c r="J1232" s="58">
        <f t="shared" si="244"/>
        <v>0</v>
      </c>
      <c r="K1232" s="58">
        <v>298979</v>
      </c>
      <c r="L1232" s="58">
        <f t="shared" si="242"/>
        <v>2690811</v>
      </c>
      <c r="M1232" s="58">
        <f t="shared" si="245"/>
        <v>298979</v>
      </c>
      <c r="N1232" s="59">
        <f t="shared" si="245"/>
        <v>2690811</v>
      </c>
      <c r="O1232" s="60">
        <v>9</v>
      </c>
      <c r="P1232" s="61">
        <f>O1232</f>
        <v>9</v>
      </c>
      <c r="Q1232" s="58" t="e">
        <f>TRUNC(#REF!*P1232,0)</f>
        <v>#REF!</v>
      </c>
      <c r="R1232" s="143"/>
    </row>
    <row r="1233" spans="3:18" s="86" customFormat="1" ht="20.100000000000001" hidden="1" customHeight="1">
      <c r="C1233" s="19" t="s">
        <v>2347</v>
      </c>
      <c r="D1233" s="29" t="s">
        <v>0</v>
      </c>
      <c r="E1233" s="10" t="s">
        <v>22</v>
      </c>
      <c r="F1233" s="60">
        <v>0</v>
      </c>
      <c r="G1233" s="58">
        <v>0</v>
      </c>
      <c r="H1233" s="58">
        <f t="shared" si="243"/>
        <v>0</v>
      </c>
      <c r="I1233" s="58">
        <v>0</v>
      </c>
      <c r="J1233" s="58">
        <f t="shared" si="244"/>
        <v>0</v>
      </c>
      <c r="K1233" s="58">
        <v>0</v>
      </c>
      <c r="L1233" s="58">
        <f t="shared" si="242"/>
        <v>0</v>
      </c>
      <c r="M1233" s="58">
        <f t="shared" si="245"/>
        <v>0</v>
      </c>
      <c r="N1233" s="59">
        <f t="shared" si="245"/>
        <v>0</v>
      </c>
      <c r="O1233" s="60">
        <v>0</v>
      </c>
      <c r="P1233" s="61">
        <f>O1233</f>
        <v>0</v>
      </c>
      <c r="Q1233" s="58" t="e">
        <f>TRUNC(#REF!*P1233,0)</f>
        <v>#REF!</v>
      </c>
      <c r="R1233" s="143"/>
    </row>
    <row r="1234" spans="3:18" s="86" customFormat="1" ht="20.100000000000001" hidden="1" customHeight="1">
      <c r="C1234" s="19" t="s">
        <v>2348</v>
      </c>
      <c r="D1234" s="29" t="s">
        <v>879</v>
      </c>
      <c r="E1234" s="10" t="s">
        <v>3198</v>
      </c>
      <c r="F1234" s="60">
        <v>2</v>
      </c>
      <c r="G1234" s="58">
        <v>0</v>
      </c>
      <c r="H1234" s="58">
        <f t="shared" si="243"/>
        <v>0</v>
      </c>
      <c r="I1234" s="58">
        <v>0</v>
      </c>
      <c r="J1234" s="58">
        <f t="shared" si="244"/>
        <v>0</v>
      </c>
      <c r="K1234" s="58">
        <v>64800</v>
      </c>
      <c r="L1234" s="58">
        <f t="shared" si="242"/>
        <v>129600</v>
      </c>
      <c r="M1234" s="58">
        <f t="shared" si="245"/>
        <v>64800</v>
      </c>
      <c r="N1234" s="59">
        <f t="shared" si="245"/>
        <v>129600</v>
      </c>
      <c r="O1234" s="60">
        <v>2</v>
      </c>
      <c r="P1234" s="61">
        <f>O1234</f>
        <v>2</v>
      </c>
      <c r="Q1234" s="58" t="e">
        <f>TRUNC(#REF!*P1234,0)</f>
        <v>#REF!</v>
      </c>
      <c r="R1234" s="143"/>
    </row>
    <row r="1235" spans="3:18" s="86" customFormat="1" ht="20.100000000000001" hidden="1" customHeight="1">
      <c r="C1235" s="19" t="s">
        <v>884</v>
      </c>
      <c r="D1235" s="29" t="s">
        <v>0</v>
      </c>
      <c r="E1235" s="10" t="s">
        <v>22</v>
      </c>
      <c r="F1235" s="60">
        <v>0</v>
      </c>
      <c r="G1235" s="58">
        <v>0</v>
      </c>
      <c r="H1235" s="58">
        <f t="shared" si="243"/>
        <v>0</v>
      </c>
      <c r="I1235" s="58">
        <v>0</v>
      </c>
      <c r="J1235" s="58">
        <f t="shared" si="244"/>
        <v>0</v>
      </c>
      <c r="K1235" s="58">
        <v>0</v>
      </c>
      <c r="L1235" s="58">
        <f t="shared" si="242"/>
        <v>0</v>
      </c>
      <c r="M1235" s="58">
        <f t="shared" si="245"/>
        <v>0</v>
      </c>
      <c r="N1235" s="59">
        <f t="shared" si="245"/>
        <v>0</v>
      </c>
      <c r="O1235" s="60">
        <v>0</v>
      </c>
      <c r="P1235" s="61">
        <f>O1235</f>
        <v>0</v>
      </c>
      <c r="Q1235" s="58" t="e">
        <f>TRUNC(#REF!*P1235,0)</f>
        <v>#REF!</v>
      </c>
      <c r="R1235" s="143"/>
    </row>
    <row r="1236" spans="3:18" s="86" customFormat="1" ht="20.100000000000001" hidden="1" customHeight="1">
      <c r="C1236" s="19" t="s">
        <v>885</v>
      </c>
      <c r="D1236" s="29" t="s">
        <v>62</v>
      </c>
      <c r="E1236" s="10" t="s">
        <v>3189</v>
      </c>
      <c r="F1236" s="60">
        <v>2041</v>
      </c>
      <c r="G1236" s="58">
        <v>212</v>
      </c>
      <c r="H1236" s="58">
        <f t="shared" si="243"/>
        <v>432692</v>
      </c>
      <c r="I1236" s="58">
        <v>11</v>
      </c>
      <c r="J1236" s="58">
        <f t="shared" si="244"/>
        <v>22451</v>
      </c>
      <c r="K1236" s="58">
        <v>0</v>
      </c>
      <c r="L1236" s="58">
        <f t="shared" si="242"/>
        <v>0</v>
      </c>
      <c r="M1236" s="58">
        <f t="shared" si="245"/>
        <v>223</v>
      </c>
      <c r="N1236" s="59">
        <f t="shared" si="245"/>
        <v>455143</v>
      </c>
      <c r="O1236" s="60">
        <v>2041</v>
      </c>
      <c r="P1236" s="61">
        <f>O1236</f>
        <v>2041</v>
      </c>
      <c r="Q1236" s="58" t="e">
        <f>TRUNC(#REF!*P1236,0)</f>
        <v>#REF!</v>
      </c>
      <c r="R1236" s="143"/>
    </row>
    <row r="1237" spans="3:18" s="86" customFormat="1" ht="20.100000000000001" hidden="1" customHeight="1">
      <c r="C1237" s="19" t="s">
        <v>886</v>
      </c>
      <c r="D1237" s="29" t="s">
        <v>116</v>
      </c>
      <c r="E1237" s="10" t="s">
        <v>3189</v>
      </c>
      <c r="F1237" s="60">
        <v>2802</v>
      </c>
      <c r="G1237" s="58">
        <v>76</v>
      </c>
      <c r="H1237" s="58">
        <f t="shared" si="243"/>
        <v>212952</v>
      </c>
      <c r="I1237" s="58">
        <v>4</v>
      </c>
      <c r="J1237" s="58">
        <f t="shared" si="244"/>
        <v>11208</v>
      </c>
      <c r="K1237" s="58">
        <v>0</v>
      </c>
      <c r="L1237" s="58">
        <f t="shared" si="242"/>
        <v>0</v>
      </c>
      <c r="M1237" s="58">
        <f t="shared" si="245"/>
        <v>80</v>
      </c>
      <c r="N1237" s="59">
        <f t="shared" si="245"/>
        <v>224160</v>
      </c>
      <c r="O1237" s="60">
        <v>2802</v>
      </c>
      <c r="P1237" s="61">
        <f>O1237</f>
        <v>2802</v>
      </c>
      <c r="Q1237" s="58" t="e">
        <f>TRUNC(#REF!*P1237,0)</f>
        <v>#REF!</v>
      </c>
      <c r="R1237" s="143"/>
    </row>
    <row r="1238" spans="3:18" s="86" customFormat="1" ht="20.100000000000001" hidden="1" customHeight="1">
      <c r="C1238" s="19" t="s">
        <v>887</v>
      </c>
      <c r="D1238" s="29" t="s">
        <v>0</v>
      </c>
      <c r="E1238" s="10" t="s">
        <v>22</v>
      </c>
      <c r="F1238" s="60">
        <v>0</v>
      </c>
      <c r="G1238" s="58">
        <v>0</v>
      </c>
      <c r="H1238" s="58">
        <f t="shared" si="243"/>
        <v>0</v>
      </c>
      <c r="I1238" s="58">
        <v>0</v>
      </c>
      <c r="J1238" s="58">
        <f t="shared" si="244"/>
        <v>0</v>
      </c>
      <c r="K1238" s="58">
        <v>0</v>
      </c>
      <c r="L1238" s="58">
        <f t="shared" si="242"/>
        <v>0</v>
      </c>
      <c r="M1238" s="58">
        <f t="shared" si="245"/>
        <v>0</v>
      </c>
      <c r="N1238" s="59">
        <f t="shared" si="245"/>
        <v>0</v>
      </c>
      <c r="O1238" s="60">
        <v>0</v>
      </c>
      <c r="P1238" s="61">
        <f>O1238</f>
        <v>0</v>
      </c>
      <c r="Q1238" s="58" t="e">
        <f>TRUNC(#REF!*P1238,0)</f>
        <v>#REF!</v>
      </c>
      <c r="R1238" s="143"/>
    </row>
    <row r="1239" spans="3:18" s="86" customFormat="1" ht="20.100000000000001" hidden="1" customHeight="1">
      <c r="C1239" s="19" t="s">
        <v>888</v>
      </c>
      <c r="D1239" s="29" t="s">
        <v>0</v>
      </c>
      <c r="E1239" s="10" t="s">
        <v>22</v>
      </c>
      <c r="F1239" s="60">
        <v>0</v>
      </c>
      <c r="G1239" s="58">
        <v>0</v>
      </c>
      <c r="H1239" s="58">
        <f t="shared" si="243"/>
        <v>0</v>
      </c>
      <c r="I1239" s="58">
        <v>0</v>
      </c>
      <c r="J1239" s="58">
        <f t="shared" si="244"/>
        <v>0</v>
      </c>
      <c r="K1239" s="58">
        <v>0</v>
      </c>
      <c r="L1239" s="58">
        <f t="shared" si="242"/>
        <v>0</v>
      </c>
      <c r="M1239" s="58">
        <f t="shared" si="245"/>
        <v>0</v>
      </c>
      <c r="N1239" s="59">
        <f t="shared" si="245"/>
        <v>0</v>
      </c>
      <c r="O1239" s="60">
        <v>0</v>
      </c>
      <c r="P1239" s="61">
        <f>O1239</f>
        <v>0</v>
      </c>
      <c r="Q1239" s="58" t="e">
        <f>TRUNC(#REF!*P1239,0)</f>
        <v>#REF!</v>
      </c>
      <c r="R1239" s="143"/>
    </row>
    <row r="1240" spans="3:18" s="86" customFormat="1" ht="20.100000000000001" hidden="1" customHeight="1">
      <c r="C1240" s="19" t="s">
        <v>889</v>
      </c>
      <c r="D1240" s="29" t="s">
        <v>890</v>
      </c>
      <c r="E1240" s="10" t="s">
        <v>3198</v>
      </c>
      <c r="F1240" s="60">
        <v>2</v>
      </c>
      <c r="G1240" s="58">
        <v>218400</v>
      </c>
      <c r="H1240" s="58">
        <f t="shared" si="243"/>
        <v>436800</v>
      </c>
      <c r="I1240" s="58">
        <v>10920</v>
      </c>
      <c r="J1240" s="58">
        <f t="shared" si="244"/>
        <v>21840</v>
      </c>
      <c r="K1240" s="58">
        <v>0</v>
      </c>
      <c r="L1240" s="58">
        <f t="shared" si="242"/>
        <v>0</v>
      </c>
      <c r="M1240" s="58">
        <f t="shared" si="245"/>
        <v>229320</v>
      </c>
      <c r="N1240" s="59">
        <f t="shared" si="245"/>
        <v>458640</v>
      </c>
      <c r="O1240" s="60">
        <v>2</v>
      </c>
      <c r="P1240" s="61">
        <f>O1240</f>
        <v>2</v>
      </c>
      <c r="Q1240" s="58" t="e">
        <f>TRUNC(#REF!*P1240,0)</f>
        <v>#REF!</v>
      </c>
      <c r="R1240" s="143"/>
    </row>
    <row r="1241" spans="3:18" s="86" customFormat="1" ht="20.100000000000001" hidden="1" customHeight="1">
      <c r="C1241" s="19" t="s">
        <v>891</v>
      </c>
      <c r="D1241" s="29" t="s">
        <v>0</v>
      </c>
      <c r="E1241" s="10" t="s">
        <v>3198</v>
      </c>
      <c r="F1241" s="60">
        <v>2</v>
      </c>
      <c r="G1241" s="58">
        <v>21060</v>
      </c>
      <c r="H1241" s="58">
        <f t="shared" si="243"/>
        <v>42120</v>
      </c>
      <c r="I1241" s="58">
        <v>1108</v>
      </c>
      <c r="J1241" s="58">
        <f t="shared" si="244"/>
        <v>2216</v>
      </c>
      <c r="K1241" s="58">
        <v>0</v>
      </c>
      <c r="L1241" s="58">
        <f t="shared" ref="L1241:L1304" si="246">TRUNC(F1241*K1241,0)</f>
        <v>0</v>
      </c>
      <c r="M1241" s="58">
        <f t="shared" si="245"/>
        <v>22168</v>
      </c>
      <c r="N1241" s="59">
        <f t="shared" si="245"/>
        <v>44336</v>
      </c>
      <c r="O1241" s="60">
        <v>2</v>
      </c>
      <c r="P1241" s="61">
        <f>O1241</f>
        <v>2</v>
      </c>
      <c r="Q1241" s="58" t="e">
        <f>TRUNC(#REF!*P1241,0)</f>
        <v>#REF!</v>
      </c>
      <c r="R1241" s="143"/>
    </row>
    <row r="1242" spans="3:18" s="86" customFormat="1" ht="20.100000000000001" hidden="1" customHeight="1">
      <c r="C1242" s="19" t="s">
        <v>893</v>
      </c>
      <c r="D1242" s="29" t="s">
        <v>0</v>
      </c>
      <c r="E1242" s="10" t="s">
        <v>3207</v>
      </c>
      <c r="F1242" s="60">
        <v>100</v>
      </c>
      <c r="G1242" s="58">
        <v>356</v>
      </c>
      <c r="H1242" s="58">
        <f t="shared" si="243"/>
        <v>35600</v>
      </c>
      <c r="I1242" s="58">
        <v>0</v>
      </c>
      <c r="J1242" s="58">
        <f t="shared" si="244"/>
        <v>0</v>
      </c>
      <c r="K1242" s="58">
        <v>0</v>
      </c>
      <c r="L1242" s="58">
        <f t="shared" si="246"/>
        <v>0</v>
      </c>
      <c r="M1242" s="58">
        <f t="shared" si="245"/>
        <v>356</v>
      </c>
      <c r="N1242" s="59">
        <f t="shared" si="245"/>
        <v>35600</v>
      </c>
      <c r="O1242" s="60">
        <v>100</v>
      </c>
      <c r="P1242" s="61">
        <f>O1242</f>
        <v>100</v>
      </c>
      <c r="Q1242" s="58" t="e">
        <f>TRUNC(#REF!*P1242,0)</f>
        <v>#REF!</v>
      </c>
      <c r="R1242" s="143"/>
    </row>
    <row r="1243" spans="3:18" s="86" customFormat="1" ht="20.100000000000001" hidden="1" customHeight="1">
      <c r="C1243" s="19" t="s">
        <v>894</v>
      </c>
      <c r="D1243" s="29" t="s">
        <v>0</v>
      </c>
      <c r="E1243" s="10" t="s">
        <v>3207</v>
      </c>
      <c r="F1243" s="60">
        <v>65</v>
      </c>
      <c r="G1243" s="58">
        <v>19972</v>
      </c>
      <c r="H1243" s="58">
        <f t="shared" si="243"/>
        <v>1298180</v>
      </c>
      <c r="I1243" s="58">
        <v>5817</v>
      </c>
      <c r="J1243" s="58">
        <f t="shared" si="244"/>
        <v>378105</v>
      </c>
      <c r="K1243" s="58">
        <v>142</v>
      </c>
      <c r="L1243" s="58">
        <f t="shared" si="246"/>
        <v>9230</v>
      </c>
      <c r="M1243" s="58">
        <f t="shared" si="245"/>
        <v>25931</v>
      </c>
      <c r="N1243" s="59">
        <f t="shared" si="245"/>
        <v>1685515</v>
      </c>
      <c r="O1243" s="60">
        <v>65</v>
      </c>
      <c r="P1243" s="61">
        <f>O1243</f>
        <v>65</v>
      </c>
      <c r="Q1243" s="58" t="e">
        <f>TRUNC(#REF!*P1243,0)</f>
        <v>#REF!</v>
      </c>
      <c r="R1243" s="143"/>
    </row>
    <row r="1244" spans="3:18" s="86" customFormat="1" ht="20.100000000000001" hidden="1" customHeight="1">
      <c r="C1244" s="19" t="s">
        <v>895</v>
      </c>
      <c r="D1244" s="29" t="s">
        <v>0</v>
      </c>
      <c r="E1244" s="10" t="s">
        <v>22</v>
      </c>
      <c r="F1244" s="60">
        <v>0</v>
      </c>
      <c r="G1244" s="58">
        <v>0</v>
      </c>
      <c r="H1244" s="58">
        <f t="shared" si="243"/>
        <v>0</v>
      </c>
      <c r="I1244" s="58">
        <v>0</v>
      </c>
      <c r="J1244" s="58">
        <f t="shared" si="244"/>
        <v>0</v>
      </c>
      <c r="K1244" s="58">
        <v>0</v>
      </c>
      <c r="L1244" s="58">
        <f t="shared" si="246"/>
        <v>0</v>
      </c>
      <c r="M1244" s="58">
        <f t="shared" si="245"/>
        <v>0</v>
      </c>
      <c r="N1244" s="59">
        <f t="shared" si="245"/>
        <v>0</v>
      </c>
      <c r="O1244" s="60">
        <v>0</v>
      </c>
      <c r="P1244" s="61">
        <f>O1244</f>
        <v>0</v>
      </c>
      <c r="Q1244" s="58" t="e">
        <f>TRUNC(#REF!*P1244,0)</f>
        <v>#REF!</v>
      </c>
      <c r="R1244" s="143"/>
    </row>
    <row r="1245" spans="3:18" s="86" customFormat="1" ht="20.100000000000001" hidden="1" customHeight="1">
      <c r="C1245" s="19" t="s">
        <v>896</v>
      </c>
      <c r="D1245" s="29" t="s">
        <v>897</v>
      </c>
      <c r="E1245" s="10" t="s">
        <v>3189</v>
      </c>
      <c r="F1245" s="60">
        <v>1158</v>
      </c>
      <c r="G1245" s="58">
        <v>26656</v>
      </c>
      <c r="H1245" s="58">
        <f t="shared" si="243"/>
        <v>30867648</v>
      </c>
      <c r="I1245" s="58">
        <v>6740</v>
      </c>
      <c r="J1245" s="58">
        <f t="shared" si="244"/>
        <v>7804920</v>
      </c>
      <c r="K1245" s="58">
        <v>2848</v>
      </c>
      <c r="L1245" s="58">
        <f t="shared" si="246"/>
        <v>3297984</v>
      </c>
      <c r="M1245" s="58">
        <f t="shared" si="245"/>
        <v>36244</v>
      </c>
      <c r="N1245" s="59">
        <f t="shared" si="245"/>
        <v>41970552</v>
      </c>
      <c r="O1245" s="60">
        <v>1158</v>
      </c>
      <c r="P1245" s="61">
        <f>O1245</f>
        <v>1158</v>
      </c>
      <c r="Q1245" s="58" t="e">
        <f>TRUNC(#REF!*P1245,0)</f>
        <v>#REF!</v>
      </c>
      <c r="R1245" s="143"/>
    </row>
    <row r="1246" spans="3:18" s="86" customFormat="1" ht="20.100000000000001" hidden="1" customHeight="1">
      <c r="C1246" s="19" t="s">
        <v>898</v>
      </c>
      <c r="D1246" s="29" t="s">
        <v>0</v>
      </c>
      <c r="E1246" s="10" t="s">
        <v>22</v>
      </c>
      <c r="F1246" s="60">
        <v>0</v>
      </c>
      <c r="G1246" s="58">
        <v>0</v>
      </c>
      <c r="H1246" s="58">
        <f t="shared" si="243"/>
        <v>0</v>
      </c>
      <c r="I1246" s="58">
        <v>0</v>
      </c>
      <c r="J1246" s="58">
        <f t="shared" si="244"/>
        <v>0</v>
      </c>
      <c r="K1246" s="58">
        <v>0</v>
      </c>
      <c r="L1246" s="58">
        <f t="shared" si="246"/>
        <v>0</v>
      </c>
      <c r="M1246" s="58">
        <f t="shared" si="245"/>
        <v>0</v>
      </c>
      <c r="N1246" s="59">
        <f t="shared" si="245"/>
        <v>0</v>
      </c>
      <c r="O1246" s="60">
        <v>0</v>
      </c>
      <c r="P1246" s="61">
        <f>O1246</f>
        <v>0</v>
      </c>
      <c r="Q1246" s="58" t="e">
        <f>TRUNC(#REF!*P1246,0)</f>
        <v>#REF!</v>
      </c>
      <c r="R1246" s="143"/>
    </row>
    <row r="1247" spans="3:18" s="86" customFormat="1" ht="20.100000000000001" hidden="1" customHeight="1">
      <c r="C1247" s="19" t="s">
        <v>899</v>
      </c>
      <c r="D1247" s="29" t="s">
        <v>0</v>
      </c>
      <c r="E1247" s="10" t="s">
        <v>22</v>
      </c>
      <c r="F1247" s="60">
        <v>0</v>
      </c>
      <c r="G1247" s="58">
        <v>0</v>
      </c>
      <c r="H1247" s="58">
        <f t="shared" si="243"/>
        <v>0</v>
      </c>
      <c r="I1247" s="58">
        <v>0</v>
      </c>
      <c r="J1247" s="58">
        <f t="shared" si="244"/>
        <v>0</v>
      </c>
      <c r="K1247" s="58">
        <v>0</v>
      </c>
      <c r="L1247" s="58">
        <f t="shared" si="246"/>
        <v>0</v>
      </c>
      <c r="M1247" s="58">
        <f t="shared" si="245"/>
        <v>0</v>
      </c>
      <c r="N1247" s="59">
        <f t="shared" si="245"/>
        <v>0</v>
      </c>
      <c r="O1247" s="60">
        <v>0</v>
      </c>
      <c r="P1247" s="61">
        <f>O1247</f>
        <v>0</v>
      </c>
      <c r="Q1247" s="58" t="e">
        <f>TRUNC(#REF!*P1247,0)</f>
        <v>#REF!</v>
      </c>
      <c r="R1247" s="143"/>
    </row>
    <row r="1248" spans="3:18" s="86" customFormat="1" ht="20.100000000000001" hidden="1" customHeight="1">
      <c r="C1248" s="19" t="s">
        <v>1148</v>
      </c>
      <c r="D1248" s="29" t="s">
        <v>901</v>
      </c>
      <c r="E1248" s="10" t="s">
        <v>3207</v>
      </c>
      <c r="F1248" s="60">
        <v>165</v>
      </c>
      <c r="G1248" s="58">
        <v>3418</v>
      </c>
      <c r="H1248" s="58">
        <f t="shared" si="243"/>
        <v>563970</v>
      </c>
      <c r="I1248" s="58">
        <v>17658</v>
      </c>
      <c r="J1248" s="58">
        <f t="shared" si="244"/>
        <v>2913570</v>
      </c>
      <c r="K1248" s="58">
        <v>1376</v>
      </c>
      <c r="L1248" s="58">
        <f t="shared" si="246"/>
        <v>227040</v>
      </c>
      <c r="M1248" s="58">
        <f t="shared" si="245"/>
        <v>22452</v>
      </c>
      <c r="N1248" s="59">
        <f t="shared" si="245"/>
        <v>3704580</v>
      </c>
      <c r="O1248" s="60">
        <v>165</v>
      </c>
      <c r="P1248" s="61">
        <f>O1248</f>
        <v>165</v>
      </c>
      <c r="Q1248" s="58" t="e">
        <f>TRUNC(#REF!*P1248,0)</f>
        <v>#REF!</v>
      </c>
      <c r="R1248" s="143"/>
    </row>
    <row r="1249" spans="3:18" s="86" customFormat="1" ht="20.100000000000001" hidden="1" customHeight="1">
      <c r="C1249" s="19" t="s">
        <v>904</v>
      </c>
      <c r="D1249" s="29" t="s">
        <v>0</v>
      </c>
      <c r="E1249" s="10" t="s">
        <v>22</v>
      </c>
      <c r="F1249" s="60">
        <v>0</v>
      </c>
      <c r="G1249" s="58">
        <v>0</v>
      </c>
      <c r="H1249" s="58">
        <f t="shared" si="243"/>
        <v>0</v>
      </c>
      <c r="I1249" s="58">
        <v>0</v>
      </c>
      <c r="J1249" s="58">
        <f t="shared" si="244"/>
        <v>0</v>
      </c>
      <c r="K1249" s="58">
        <v>0</v>
      </c>
      <c r="L1249" s="58">
        <f t="shared" si="246"/>
        <v>0</v>
      </c>
      <c r="M1249" s="58">
        <f t="shared" si="245"/>
        <v>0</v>
      </c>
      <c r="N1249" s="59">
        <f t="shared" si="245"/>
        <v>0</v>
      </c>
      <c r="O1249" s="60">
        <v>0</v>
      </c>
      <c r="P1249" s="61">
        <f>O1249</f>
        <v>0</v>
      </c>
      <c r="Q1249" s="58" t="e">
        <f>TRUNC(#REF!*P1249,0)</f>
        <v>#REF!</v>
      </c>
      <c r="R1249" s="143"/>
    </row>
    <row r="1250" spans="3:18" s="86" customFormat="1" ht="20.100000000000001" hidden="1" customHeight="1">
      <c r="C1250" s="19" t="s">
        <v>905</v>
      </c>
      <c r="D1250" s="29" t="s">
        <v>0</v>
      </c>
      <c r="E1250" s="10" t="s">
        <v>3207</v>
      </c>
      <c r="F1250" s="60">
        <v>50</v>
      </c>
      <c r="G1250" s="58">
        <v>9868</v>
      </c>
      <c r="H1250" s="58">
        <f t="shared" si="243"/>
        <v>493400</v>
      </c>
      <c r="I1250" s="58">
        <v>8362</v>
      </c>
      <c r="J1250" s="58">
        <f t="shared" si="244"/>
        <v>418100</v>
      </c>
      <c r="K1250" s="58">
        <v>1799</v>
      </c>
      <c r="L1250" s="58">
        <f t="shared" si="246"/>
        <v>89950</v>
      </c>
      <c r="M1250" s="58">
        <f t="shared" si="245"/>
        <v>20029</v>
      </c>
      <c r="N1250" s="59">
        <f t="shared" si="245"/>
        <v>1001450</v>
      </c>
      <c r="O1250" s="60">
        <v>50</v>
      </c>
      <c r="P1250" s="61">
        <f>O1250</f>
        <v>50</v>
      </c>
      <c r="Q1250" s="58" t="e">
        <f>TRUNC(#REF!*P1250,0)</f>
        <v>#REF!</v>
      </c>
      <c r="R1250" s="143"/>
    </row>
    <row r="1251" spans="3:18" s="86" customFormat="1" ht="20.100000000000001" hidden="1" customHeight="1">
      <c r="C1251" s="19" t="s">
        <v>906</v>
      </c>
      <c r="D1251" s="29" t="s">
        <v>0</v>
      </c>
      <c r="E1251" s="10" t="s">
        <v>22</v>
      </c>
      <c r="F1251" s="60">
        <v>0</v>
      </c>
      <c r="G1251" s="58">
        <v>0</v>
      </c>
      <c r="H1251" s="58">
        <f t="shared" si="243"/>
        <v>0</v>
      </c>
      <c r="I1251" s="58">
        <v>0</v>
      </c>
      <c r="J1251" s="58">
        <f t="shared" si="244"/>
        <v>0</v>
      </c>
      <c r="K1251" s="58">
        <v>0</v>
      </c>
      <c r="L1251" s="58">
        <f t="shared" si="246"/>
        <v>0</v>
      </c>
      <c r="M1251" s="58">
        <f t="shared" si="245"/>
        <v>0</v>
      </c>
      <c r="N1251" s="59">
        <f t="shared" si="245"/>
        <v>0</v>
      </c>
      <c r="O1251" s="60">
        <v>0</v>
      </c>
      <c r="P1251" s="61">
        <f>O1251</f>
        <v>0</v>
      </c>
      <c r="Q1251" s="58" t="e">
        <f>TRUNC(#REF!*P1251,0)</f>
        <v>#REF!</v>
      </c>
      <c r="R1251" s="143"/>
    </row>
    <row r="1252" spans="3:18" s="86" customFormat="1" ht="20.100000000000001" hidden="1" customHeight="1">
      <c r="C1252" s="19" t="s">
        <v>907</v>
      </c>
      <c r="D1252" s="29" t="s">
        <v>2393</v>
      </c>
      <c r="E1252" s="10" t="s">
        <v>3199</v>
      </c>
      <c r="F1252" s="60">
        <v>1</v>
      </c>
      <c r="G1252" s="58">
        <v>0</v>
      </c>
      <c r="H1252" s="58">
        <f t="shared" si="243"/>
        <v>0</v>
      </c>
      <c r="I1252" s="58">
        <v>0</v>
      </c>
      <c r="J1252" s="58">
        <f t="shared" si="244"/>
        <v>0</v>
      </c>
      <c r="K1252" s="58">
        <v>17697645</v>
      </c>
      <c r="L1252" s="58">
        <f t="shared" si="246"/>
        <v>17697645</v>
      </c>
      <c r="M1252" s="58">
        <f t="shared" si="245"/>
        <v>17697645</v>
      </c>
      <c r="N1252" s="59">
        <f t="shared" si="245"/>
        <v>17697645</v>
      </c>
      <c r="O1252" s="60">
        <v>1</v>
      </c>
      <c r="P1252" s="61">
        <f>O1252</f>
        <v>1</v>
      </c>
      <c r="Q1252" s="58" t="e">
        <f>TRUNC(#REF!*P1252,0)</f>
        <v>#REF!</v>
      </c>
      <c r="R1252" s="143"/>
    </row>
    <row r="1253" spans="3:18" s="86" customFormat="1" ht="20.100000000000001" hidden="1" customHeight="1">
      <c r="C1253" s="19" t="s">
        <v>907</v>
      </c>
      <c r="D1253" s="29" t="s">
        <v>2394</v>
      </c>
      <c r="E1253" s="10" t="s">
        <v>3199</v>
      </c>
      <c r="F1253" s="60">
        <v>1</v>
      </c>
      <c r="G1253" s="58">
        <v>0</v>
      </c>
      <c r="H1253" s="58">
        <f t="shared" si="243"/>
        <v>0</v>
      </c>
      <c r="I1253" s="58">
        <v>0</v>
      </c>
      <c r="J1253" s="58">
        <f t="shared" si="244"/>
        <v>0</v>
      </c>
      <c r="K1253" s="58">
        <v>17699395</v>
      </c>
      <c r="L1253" s="58">
        <f t="shared" si="246"/>
        <v>17699395</v>
      </c>
      <c r="M1253" s="58">
        <f t="shared" si="245"/>
        <v>17699395</v>
      </c>
      <c r="N1253" s="59">
        <f t="shared" si="245"/>
        <v>17699395</v>
      </c>
      <c r="O1253" s="60">
        <v>1</v>
      </c>
      <c r="P1253" s="61">
        <f>O1253</f>
        <v>1</v>
      </c>
      <c r="Q1253" s="58" t="e">
        <f>TRUNC(#REF!*P1253,0)</f>
        <v>#REF!</v>
      </c>
      <c r="R1253" s="143"/>
    </row>
    <row r="1254" spans="3:18" s="86" customFormat="1" ht="20.100000000000001" hidden="1" customHeight="1">
      <c r="C1254" s="19" t="s">
        <v>908</v>
      </c>
      <c r="D1254" s="29" t="s">
        <v>0</v>
      </c>
      <c r="E1254" s="10" t="s">
        <v>22</v>
      </c>
      <c r="F1254" s="60">
        <v>0</v>
      </c>
      <c r="G1254" s="58">
        <v>0</v>
      </c>
      <c r="H1254" s="58">
        <f t="shared" si="243"/>
        <v>0</v>
      </c>
      <c r="I1254" s="58">
        <v>0</v>
      </c>
      <c r="J1254" s="58">
        <f t="shared" si="244"/>
        <v>0</v>
      </c>
      <c r="K1254" s="58">
        <v>0</v>
      </c>
      <c r="L1254" s="58">
        <f t="shared" si="246"/>
        <v>0</v>
      </c>
      <c r="M1254" s="58">
        <f t="shared" si="245"/>
        <v>0</v>
      </c>
      <c r="N1254" s="59">
        <f t="shared" si="245"/>
        <v>0</v>
      </c>
      <c r="O1254" s="60">
        <v>0</v>
      </c>
      <c r="P1254" s="61">
        <f>O1254</f>
        <v>0</v>
      </c>
      <c r="Q1254" s="58" t="e">
        <f>TRUNC(#REF!*P1254,0)</f>
        <v>#REF!</v>
      </c>
      <c r="R1254" s="143"/>
    </row>
    <row r="1255" spans="3:18" s="86" customFormat="1" ht="20.100000000000001" hidden="1" customHeight="1">
      <c r="C1255" s="19" t="s">
        <v>909</v>
      </c>
      <c r="D1255" s="29" t="s">
        <v>0</v>
      </c>
      <c r="E1255" s="10" t="s">
        <v>3207</v>
      </c>
      <c r="F1255" s="60">
        <v>165</v>
      </c>
      <c r="G1255" s="58">
        <v>8292</v>
      </c>
      <c r="H1255" s="58">
        <f t="shared" si="243"/>
        <v>1368180</v>
      </c>
      <c r="I1255" s="58">
        <v>414</v>
      </c>
      <c r="J1255" s="58">
        <f t="shared" si="244"/>
        <v>68310</v>
      </c>
      <c r="K1255" s="58">
        <v>0</v>
      </c>
      <c r="L1255" s="58">
        <f t="shared" si="246"/>
        <v>0</v>
      </c>
      <c r="M1255" s="58">
        <f t="shared" si="245"/>
        <v>8706</v>
      </c>
      <c r="N1255" s="59">
        <f t="shared" si="245"/>
        <v>1436490</v>
      </c>
      <c r="O1255" s="60">
        <v>165</v>
      </c>
      <c r="P1255" s="61">
        <f>O1255</f>
        <v>165</v>
      </c>
      <c r="Q1255" s="58" t="e">
        <f>TRUNC(#REF!*P1255,0)</f>
        <v>#REF!</v>
      </c>
      <c r="R1255" s="143"/>
    </row>
    <row r="1256" spans="3:18" s="86" customFormat="1" ht="20.100000000000001" hidden="1" customHeight="1">
      <c r="C1256" s="19" t="s">
        <v>910</v>
      </c>
      <c r="D1256" s="29" t="s">
        <v>911</v>
      </c>
      <c r="E1256" s="10" t="s">
        <v>22</v>
      </c>
      <c r="F1256" s="60">
        <v>0</v>
      </c>
      <c r="G1256" s="58">
        <v>0</v>
      </c>
      <c r="H1256" s="58">
        <f t="shared" si="243"/>
        <v>0</v>
      </c>
      <c r="I1256" s="58">
        <v>0</v>
      </c>
      <c r="J1256" s="58">
        <f t="shared" si="244"/>
        <v>0</v>
      </c>
      <c r="K1256" s="58">
        <v>0</v>
      </c>
      <c r="L1256" s="58">
        <f t="shared" si="246"/>
        <v>0</v>
      </c>
      <c r="M1256" s="58">
        <f t="shared" si="245"/>
        <v>0</v>
      </c>
      <c r="N1256" s="59">
        <f t="shared" si="245"/>
        <v>0</v>
      </c>
      <c r="O1256" s="60">
        <v>0</v>
      </c>
      <c r="P1256" s="61">
        <f>O1256</f>
        <v>0</v>
      </c>
      <c r="Q1256" s="58" t="e">
        <f>TRUNC(#REF!*P1256,0)</f>
        <v>#REF!</v>
      </c>
      <c r="R1256" s="143"/>
    </row>
    <row r="1257" spans="3:18" s="86" customFormat="1" ht="20.100000000000001" hidden="1" customHeight="1">
      <c r="C1257" s="19" t="s">
        <v>899</v>
      </c>
      <c r="D1257" s="29" t="s">
        <v>0</v>
      </c>
      <c r="E1257" s="10" t="s">
        <v>22</v>
      </c>
      <c r="F1257" s="60">
        <v>0</v>
      </c>
      <c r="G1257" s="58">
        <v>0</v>
      </c>
      <c r="H1257" s="58">
        <f t="shared" si="243"/>
        <v>0</v>
      </c>
      <c r="I1257" s="58">
        <v>0</v>
      </c>
      <c r="J1257" s="58">
        <f t="shared" si="244"/>
        <v>0</v>
      </c>
      <c r="K1257" s="58">
        <v>0</v>
      </c>
      <c r="L1257" s="58">
        <f t="shared" si="246"/>
        <v>0</v>
      </c>
      <c r="M1257" s="58">
        <f t="shared" si="245"/>
        <v>0</v>
      </c>
      <c r="N1257" s="59">
        <f t="shared" si="245"/>
        <v>0</v>
      </c>
      <c r="O1257" s="60">
        <v>0</v>
      </c>
      <c r="P1257" s="61">
        <f>O1257</f>
        <v>0</v>
      </c>
      <c r="Q1257" s="58" t="e">
        <f>TRUNC(#REF!*P1257,0)</f>
        <v>#REF!</v>
      </c>
      <c r="R1257" s="143"/>
    </row>
    <row r="1258" spans="3:18" s="86" customFormat="1" ht="20.100000000000001" hidden="1" customHeight="1">
      <c r="C1258" s="19" t="s">
        <v>912</v>
      </c>
      <c r="D1258" s="29" t="s">
        <v>0</v>
      </c>
      <c r="E1258" s="10" t="s">
        <v>3199</v>
      </c>
      <c r="F1258" s="60">
        <v>2</v>
      </c>
      <c r="G1258" s="58">
        <v>118220</v>
      </c>
      <c r="H1258" s="58">
        <f t="shared" si="243"/>
        <v>236440</v>
      </c>
      <c r="I1258" s="58">
        <v>118356</v>
      </c>
      <c r="J1258" s="58">
        <f t="shared" si="244"/>
        <v>236712</v>
      </c>
      <c r="K1258" s="58">
        <v>3958</v>
      </c>
      <c r="L1258" s="58">
        <f t="shared" si="246"/>
        <v>7916</v>
      </c>
      <c r="M1258" s="58">
        <f t="shared" si="245"/>
        <v>240534</v>
      </c>
      <c r="N1258" s="59">
        <f t="shared" si="245"/>
        <v>481068</v>
      </c>
      <c r="O1258" s="60">
        <v>2</v>
      </c>
      <c r="P1258" s="61">
        <f>O1258</f>
        <v>2</v>
      </c>
      <c r="Q1258" s="58" t="e">
        <f>TRUNC(#REF!*P1258,0)</f>
        <v>#REF!</v>
      </c>
      <c r="R1258" s="143"/>
    </row>
    <row r="1259" spans="3:18" s="86" customFormat="1" ht="20.100000000000001" hidden="1" customHeight="1">
      <c r="C1259" s="19" t="s">
        <v>1149</v>
      </c>
      <c r="D1259" s="29" t="s">
        <v>0</v>
      </c>
      <c r="E1259" s="10" t="s">
        <v>3199</v>
      </c>
      <c r="F1259" s="60">
        <v>4</v>
      </c>
      <c r="G1259" s="58">
        <v>109217</v>
      </c>
      <c r="H1259" s="58">
        <f t="shared" si="243"/>
        <v>436868</v>
      </c>
      <c r="I1259" s="58">
        <v>109822</v>
      </c>
      <c r="J1259" s="58">
        <f t="shared" si="244"/>
        <v>439288</v>
      </c>
      <c r="K1259" s="58">
        <v>3672</v>
      </c>
      <c r="L1259" s="58">
        <f t="shared" si="246"/>
        <v>14688</v>
      </c>
      <c r="M1259" s="58">
        <f t="shared" si="245"/>
        <v>222711</v>
      </c>
      <c r="N1259" s="59">
        <f t="shared" si="245"/>
        <v>890844</v>
      </c>
      <c r="O1259" s="60">
        <v>4</v>
      </c>
      <c r="P1259" s="61">
        <f>O1259</f>
        <v>4</v>
      </c>
      <c r="Q1259" s="58" t="e">
        <f>TRUNC(#REF!*P1259,0)</f>
        <v>#REF!</v>
      </c>
      <c r="R1259" s="143"/>
    </row>
    <row r="1260" spans="3:18" s="86" customFormat="1" ht="20.100000000000001" hidden="1" customHeight="1">
      <c r="C1260" s="19" t="s">
        <v>1037</v>
      </c>
      <c r="D1260" s="29" t="s">
        <v>0</v>
      </c>
      <c r="E1260" s="10" t="s">
        <v>22</v>
      </c>
      <c r="F1260" s="60">
        <v>0</v>
      </c>
      <c r="G1260" s="58">
        <v>0</v>
      </c>
      <c r="H1260" s="58">
        <f t="shared" si="243"/>
        <v>0</v>
      </c>
      <c r="I1260" s="58">
        <v>0</v>
      </c>
      <c r="J1260" s="58">
        <f t="shared" si="244"/>
        <v>0</v>
      </c>
      <c r="K1260" s="58">
        <v>0</v>
      </c>
      <c r="L1260" s="58">
        <f t="shared" si="246"/>
        <v>0</v>
      </c>
      <c r="M1260" s="58">
        <f t="shared" si="245"/>
        <v>0</v>
      </c>
      <c r="N1260" s="59">
        <f t="shared" si="245"/>
        <v>0</v>
      </c>
      <c r="O1260" s="60">
        <v>0</v>
      </c>
      <c r="P1260" s="61">
        <f>O1260</f>
        <v>0</v>
      </c>
      <c r="Q1260" s="58" t="e">
        <f>TRUNC(#REF!*P1260,0)</f>
        <v>#REF!</v>
      </c>
      <c r="R1260" s="143"/>
    </row>
    <row r="1261" spans="3:18" s="86" customFormat="1" ht="20.100000000000001" hidden="1" customHeight="1">
      <c r="C1261" s="19" t="s">
        <v>1038</v>
      </c>
      <c r="D1261" s="29" t="s">
        <v>0</v>
      </c>
      <c r="E1261" s="10" t="s">
        <v>3188</v>
      </c>
      <c r="F1261" s="60">
        <v>3920</v>
      </c>
      <c r="G1261" s="58">
        <v>430</v>
      </c>
      <c r="H1261" s="58">
        <f t="shared" si="243"/>
        <v>1685600</v>
      </c>
      <c r="I1261" s="58">
        <v>216</v>
      </c>
      <c r="J1261" s="58">
        <f t="shared" si="244"/>
        <v>846720</v>
      </c>
      <c r="K1261" s="58">
        <v>253</v>
      </c>
      <c r="L1261" s="58">
        <f t="shared" si="246"/>
        <v>991760</v>
      </c>
      <c r="M1261" s="58">
        <f t="shared" si="245"/>
        <v>899</v>
      </c>
      <c r="N1261" s="59">
        <f t="shared" si="245"/>
        <v>3524080</v>
      </c>
      <c r="O1261" s="60">
        <v>3920</v>
      </c>
      <c r="P1261" s="61">
        <f>O1261</f>
        <v>3920</v>
      </c>
      <c r="Q1261" s="58" t="e">
        <f>TRUNC(#REF!*P1261,0)</f>
        <v>#REF!</v>
      </c>
      <c r="R1261" s="143"/>
    </row>
    <row r="1262" spans="3:18" s="86" customFormat="1" ht="20.100000000000001" hidden="1" customHeight="1">
      <c r="C1262" s="19" t="s">
        <v>1039</v>
      </c>
      <c r="D1262" s="29" t="s">
        <v>1040</v>
      </c>
      <c r="E1262" s="10" t="s">
        <v>3207</v>
      </c>
      <c r="F1262" s="60">
        <v>60</v>
      </c>
      <c r="G1262" s="58">
        <v>66891</v>
      </c>
      <c r="H1262" s="58">
        <f t="shared" si="243"/>
        <v>4013460</v>
      </c>
      <c r="I1262" s="58">
        <v>10148</v>
      </c>
      <c r="J1262" s="58">
        <f t="shared" si="244"/>
        <v>608880</v>
      </c>
      <c r="K1262" s="58">
        <v>1598</v>
      </c>
      <c r="L1262" s="58">
        <f t="shared" si="246"/>
        <v>95880</v>
      </c>
      <c r="M1262" s="58">
        <f t="shared" si="245"/>
        <v>78637</v>
      </c>
      <c r="N1262" s="59">
        <f t="shared" si="245"/>
        <v>4718220</v>
      </c>
      <c r="O1262" s="60">
        <v>60</v>
      </c>
      <c r="P1262" s="61">
        <f>O1262</f>
        <v>60</v>
      </c>
      <c r="Q1262" s="58" t="e">
        <f>TRUNC(#REF!*P1262,0)</f>
        <v>#REF!</v>
      </c>
      <c r="R1262" s="143"/>
    </row>
    <row r="1263" spans="3:18" s="86" customFormat="1" ht="20.100000000000001" hidden="1" customHeight="1">
      <c r="C1263" s="19" t="s">
        <v>1041</v>
      </c>
      <c r="D1263" s="29" t="s">
        <v>0</v>
      </c>
      <c r="E1263" s="10" t="s">
        <v>3189</v>
      </c>
      <c r="F1263" s="60">
        <v>757</v>
      </c>
      <c r="G1263" s="58">
        <v>2509</v>
      </c>
      <c r="H1263" s="58">
        <f t="shared" si="243"/>
        <v>1899313</v>
      </c>
      <c r="I1263" s="58">
        <v>25374</v>
      </c>
      <c r="J1263" s="58">
        <f t="shared" si="244"/>
        <v>19208118</v>
      </c>
      <c r="K1263" s="58">
        <v>0</v>
      </c>
      <c r="L1263" s="58">
        <f t="shared" si="246"/>
        <v>0</v>
      </c>
      <c r="M1263" s="58">
        <f t="shared" si="245"/>
        <v>27883</v>
      </c>
      <c r="N1263" s="59">
        <f t="shared" si="245"/>
        <v>21107431</v>
      </c>
      <c r="O1263" s="60">
        <v>757</v>
      </c>
      <c r="P1263" s="61">
        <f>O1263</f>
        <v>757</v>
      </c>
      <c r="Q1263" s="58" t="e">
        <f>TRUNC(#REF!*P1263,0)</f>
        <v>#REF!</v>
      </c>
      <c r="R1263" s="143"/>
    </row>
    <row r="1264" spans="3:18" s="86" customFormat="1" ht="20.100000000000001" hidden="1" customHeight="1">
      <c r="C1264" s="19" t="s">
        <v>915</v>
      </c>
      <c r="D1264" s="29" t="s">
        <v>0</v>
      </c>
      <c r="E1264" s="10" t="s">
        <v>22</v>
      </c>
      <c r="F1264" s="60">
        <v>0</v>
      </c>
      <c r="G1264" s="58">
        <v>0</v>
      </c>
      <c r="H1264" s="58">
        <f t="shared" si="243"/>
        <v>0</v>
      </c>
      <c r="I1264" s="58">
        <v>0</v>
      </c>
      <c r="J1264" s="58">
        <f t="shared" si="244"/>
        <v>0</v>
      </c>
      <c r="K1264" s="58">
        <v>0</v>
      </c>
      <c r="L1264" s="58">
        <f t="shared" si="246"/>
        <v>0</v>
      </c>
      <c r="M1264" s="58">
        <f t="shared" si="245"/>
        <v>0</v>
      </c>
      <c r="N1264" s="59">
        <f t="shared" si="245"/>
        <v>0</v>
      </c>
      <c r="O1264" s="60">
        <v>0</v>
      </c>
      <c r="P1264" s="61">
        <f>O1264</f>
        <v>0</v>
      </c>
      <c r="Q1264" s="58" t="e">
        <f>TRUNC(#REF!*P1264,0)</f>
        <v>#REF!</v>
      </c>
      <c r="R1264" s="143"/>
    </row>
    <row r="1265" spans="3:18" s="86" customFormat="1" ht="20.100000000000001" hidden="1" customHeight="1">
      <c r="C1265" s="19" t="s">
        <v>916</v>
      </c>
      <c r="D1265" s="29" t="s">
        <v>917</v>
      </c>
      <c r="E1265" s="10" t="s">
        <v>3189</v>
      </c>
      <c r="F1265" s="60">
        <v>306</v>
      </c>
      <c r="G1265" s="58">
        <v>12939</v>
      </c>
      <c r="H1265" s="58">
        <f t="shared" si="243"/>
        <v>3959334</v>
      </c>
      <c r="I1265" s="58">
        <v>3280</v>
      </c>
      <c r="J1265" s="58">
        <f t="shared" si="244"/>
        <v>1003680</v>
      </c>
      <c r="K1265" s="58">
        <v>272</v>
      </c>
      <c r="L1265" s="58">
        <f t="shared" si="246"/>
        <v>83232</v>
      </c>
      <c r="M1265" s="58">
        <f t="shared" si="245"/>
        <v>16491</v>
      </c>
      <c r="N1265" s="59">
        <f t="shared" si="245"/>
        <v>5046246</v>
      </c>
      <c r="O1265" s="60">
        <v>306</v>
      </c>
      <c r="P1265" s="61">
        <f>O1265</f>
        <v>306</v>
      </c>
      <c r="Q1265" s="58" t="e">
        <f>TRUNC(#REF!*P1265,0)</f>
        <v>#REF!</v>
      </c>
      <c r="R1265" s="143"/>
    </row>
    <row r="1266" spans="3:18" s="86" customFormat="1" ht="20.100000000000001" hidden="1" customHeight="1">
      <c r="C1266" s="19" t="s">
        <v>918</v>
      </c>
      <c r="D1266" s="29" t="s">
        <v>0</v>
      </c>
      <c r="E1266" s="10" t="s">
        <v>22</v>
      </c>
      <c r="F1266" s="60">
        <v>0</v>
      </c>
      <c r="G1266" s="58">
        <v>0</v>
      </c>
      <c r="H1266" s="58">
        <f t="shared" si="243"/>
        <v>0</v>
      </c>
      <c r="I1266" s="58">
        <v>0</v>
      </c>
      <c r="J1266" s="58">
        <f t="shared" si="244"/>
        <v>0</v>
      </c>
      <c r="K1266" s="58">
        <v>0</v>
      </c>
      <c r="L1266" s="58">
        <f t="shared" si="246"/>
        <v>0</v>
      </c>
      <c r="M1266" s="58">
        <f t="shared" si="245"/>
        <v>0</v>
      </c>
      <c r="N1266" s="59">
        <f t="shared" si="245"/>
        <v>0</v>
      </c>
      <c r="O1266" s="60">
        <v>0</v>
      </c>
      <c r="P1266" s="61">
        <f>O1266</f>
        <v>0</v>
      </c>
      <c r="Q1266" s="58" t="e">
        <f>TRUNC(#REF!*P1266,0)</f>
        <v>#REF!</v>
      </c>
      <c r="R1266" s="143"/>
    </row>
    <row r="1267" spans="3:18" s="86" customFormat="1" ht="20.100000000000001" hidden="1" customHeight="1">
      <c r="C1267" s="19" t="s">
        <v>919</v>
      </c>
      <c r="D1267" s="29" t="s">
        <v>0</v>
      </c>
      <c r="E1267" s="10" t="s">
        <v>22</v>
      </c>
      <c r="F1267" s="60">
        <v>0</v>
      </c>
      <c r="G1267" s="58">
        <v>0</v>
      </c>
      <c r="H1267" s="58">
        <f t="shared" si="243"/>
        <v>0</v>
      </c>
      <c r="I1267" s="58">
        <v>0</v>
      </c>
      <c r="J1267" s="58">
        <f t="shared" si="244"/>
        <v>0</v>
      </c>
      <c r="K1267" s="58">
        <v>0</v>
      </c>
      <c r="L1267" s="58">
        <f t="shared" si="246"/>
        <v>0</v>
      </c>
      <c r="M1267" s="58">
        <f t="shared" si="245"/>
        <v>0</v>
      </c>
      <c r="N1267" s="59">
        <f t="shared" si="245"/>
        <v>0</v>
      </c>
      <c r="O1267" s="60">
        <v>0</v>
      </c>
      <c r="P1267" s="61">
        <f>O1267</f>
        <v>0</v>
      </c>
      <c r="Q1267" s="58" t="e">
        <f>TRUNC(#REF!*P1267,0)</f>
        <v>#REF!</v>
      </c>
      <c r="R1267" s="143"/>
    </row>
    <row r="1268" spans="3:18" s="86" customFormat="1" ht="20.100000000000001" hidden="1" customHeight="1">
      <c r="C1268" s="19" t="s">
        <v>920</v>
      </c>
      <c r="D1268" s="29" t="s">
        <v>692</v>
      </c>
      <c r="E1268" s="10" t="s">
        <v>3188</v>
      </c>
      <c r="F1268" s="60">
        <v>339</v>
      </c>
      <c r="G1268" s="58">
        <v>295</v>
      </c>
      <c r="H1268" s="58">
        <f t="shared" ref="H1268:H1331" si="247">TRUNC(F1268*G1268,0)</f>
        <v>100005</v>
      </c>
      <c r="I1268" s="58">
        <v>1529</v>
      </c>
      <c r="J1268" s="58">
        <f t="shared" ref="J1268:J1331" si="248">TRUNC(F1268*I1268,0)</f>
        <v>518331</v>
      </c>
      <c r="K1268" s="58">
        <v>270</v>
      </c>
      <c r="L1268" s="58">
        <f t="shared" si="246"/>
        <v>91530</v>
      </c>
      <c r="M1268" s="58">
        <f t="shared" si="245"/>
        <v>2094</v>
      </c>
      <c r="N1268" s="59">
        <f t="shared" si="245"/>
        <v>709866</v>
      </c>
      <c r="O1268" s="60">
        <v>339</v>
      </c>
      <c r="P1268" s="61">
        <f>O1268</f>
        <v>339</v>
      </c>
      <c r="Q1268" s="58" t="e">
        <f>TRUNC(#REF!*P1268,0)</f>
        <v>#REF!</v>
      </c>
      <c r="R1268" s="143"/>
    </row>
    <row r="1269" spans="3:18" s="86" customFormat="1" ht="20.100000000000001" hidden="1" customHeight="1">
      <c r="C1269" s="19" t="s">
        <v>921</v>
      </c>
      <c r="D1269" s="29" t="s">
        <v>2</v>
      </c>
      <c r="E1269" s="10" t="s">
        <v>3188</v>
      </c>
      <c r="F1269" s="60">
        <v>1744</v>
      </c>
      <c r="G1269" s="58">
        <v>389</v>
      </c>
      <c r="H1269" s="58">
        <f t="shared" si="247"/>
        <v>678416</v>
      </c>
      <c r="I1269" s="58">
        <v>2237</v>
      </c>
      <c r="J1269" s="58">
        <f t="shared" si="248"/>
        <v>3901328</v>
      </c>
      <c r="K1269" s="58">
        <v>279</v>
      </c>
      <c r="L1269" s="58">
        <f t="shared" si="246"/>
        <v>486576</v>
      </c>
      <c r="M1269" s="58">
        <f t="shared" si="245"/>
        <v>2905</v>
      </c>
      <c r="N1269" s="59">
        <f t="shared" si="245"/>
        <v>5066320</v>
      </c>
      <c r="O1269" s="60">
        <v>1744</v>
      </c>
      <c r="P1269" s="61">
        <f>O1269</f>
        <v>1744</v>
      </c>
      <c r="Q1269" s="58" t="e">
        <f>TRUNC(#REF!*P1269,0)</f>
        <v>#REF!</v>
      </c>
      <c r="R1269" s="143"/>
    </row>
    <row r="1270" spans="3:18" s="86" customFormat="1" ht="20.100000000000001" hidden="1" customHeight="1">
      <c r="C1270" s="19" t="s">
        <v>2395</v>
      </c>
      <c r="D1270" s="29" t="s">
        <v>0</v>
      </c>
      <c r="E1270" s="10" t="s">
        <v>3188</v>
      </c>
      <c r="F1270" s="60">
        <v>7</v>
      </c>
      <c r="G1270" s="58">
        <v>4614</v>
      </c>
      <c r="H1270" s="58">
        <f t="shared" si="247"/>
        <v>32298</v>
      </c>
      <c r="I1270" s="58">
        <v>5260</v>
      </c>
      <c r="J1270" s="58">
        <f t="shared" si="248"/>
        <v>36820</v>
      </c>
      <c r="K1270" s="58">
        <v>5383</v>
      </c>
      <c r="L1270" s="58">
        <f t="shared" si="246"/>
        <v>37681</v>
      </c>
      <c r="M1270" s="58">
        <f t="shared" si="245"/>
        <v>15257</v>
      </c>
      <c r="N1270" s="59">
        <f t="shared" si="245"/>
        <v>106799</v>
      </c>
      <c r="O1270" s="60">
        <v>7</v>
      </c>
      <c r="P1270" s="61">
        <f>O1270</f>
        <v>7</v>
      </c>
      <c r="Q1270" s="58" t="e">
        <f>TRUNC(#REF!*P1270,0)</f>
        <v>#REF!</v>
      </c>
      <c r="R1270" s="143"/>
    </row>
    <row r="1271" spans="3:18" s="86" customFormat="1" ht="20.100000000000001" hidden="1" customHeight="1">
      <c r="C1271" s="19" t="s">
        <v>689</v>
      </c>
      <c r="D1271" s="29" t="s">
        <v>0</v>
      </c>
      <c r="E1271" s="10" t="s">
        <v>22</v>
      </c>
      <c r="F1271" s="60">
        <v>0</v>
      </c>
      <c r="G1271" s="58">
        <v>0</v>
      </c>
      <c r="H1271" s="58">
        <f t="shared" si="247"/>
        <v>0</v>
      </c>
      <c r="I1271" s="58">
        <v>0</v>
      </c>
      <c r="J1271" s="58">
        <f t="shared" si="248"/>
        <v>0</v>
      </c>
      <c r="K1271" s="58">
        <v>0</v>
      </c>
      <c r="L1271" s="58">
        <f t="shared" si="246"/>
        <v>0</v>
      </c>
      <c r="M1271" s="58">
        <f t="shared" si="245"/>
        <v>0</v>
      </c>
      <c r="N1271" s="59">
        <f t="shared" si="245"/>
        <v>0</v>
      </c>
      <c r="O1271" s="60">
        <v>0</v>
      </c>
      <c r="P1271" s="61">
        <f>O1271</f>
        <v>0</v>
      </c>
      <c r="Q1271" s="58" t="e">
        <f>TRUNC(#REF!*P1271,0)</f>
        <v>#REF!</v>
      </c>
      <c r="R1271" s="143"/>
    </row>
    <row r="1272" spans="3:18" s="86" customFormat="1" ht="20.100000000000001" hidden="1" customHeight="1">
      <c r="C1272" s="19" t="s">
        <v>922</v>
      </c>
      <c r="D1272" s="29" t="s">
        <v>698</v>
      </c>
      <c r="E1272" s="10" t="s">
        <v>3189</v>
      </c>
      <c r="F1272" s="60">
        <v>317</v>
      </c>
      <c r="G1272" s="58">
        <v>16084</v>
      </c>
      <c r="H1272" s="58">
        <f t="shared" si="247"/>
        <v>5098628</v>
      </c>
      <c r="I1272" s="58">
        <v>43358</v>
      </c>
      <c r="J1272" s="58">
        <f t="shared" si="248"/>
        <v>13744486</v>
      </c>
      <c r="K1272" s="58">
        <v>12820</v>
      </c>
      <c r="L1272" s="58">
        <f t="shared" si="246"/>
        <v>4063940</v>
      </c>
      <c r="M1272" s="58">
        <f t="shared" si="245"/>
        <v>72262</v>
      </c>
      <c r="N1272" s="59">
        <f t="shared" si="245"/>
        <v>22907054</v>
      </c>
      <c r="O1272" s="60">
        <v>317</v>
      </c>
      <c r="P1272" s="61">
        <f>O1272</f>
        <v>317</v>
      </c>
      <c r="Q1272" s="58" t="e">
        <f>TRUNC(#REF!*P1272,0)</f>
        <v>#REF!</v>
      </c>
      <c r="R1272" s="143"/>
    </row>
    <row r="1273" spans="3:18" s="86" customFormat="1" ht="20.100000000000001" hidden="1" customHeight="1">
      <c r="C1273" s="19" t="s">
        <v>923</v>
      </c>
      <c r="D1273" s="29" t="s">
        <v>0</v>
      </c>
      <c r="E1273" s="10" t="s">
        <v>22</v>
      </c>
      <c r="F1273" s="60">
        <v>0</v>
      </c>
      <c r="G1273" s="58">
        <v>0</v>
      </c>
      <c r="H1273" s="58">
        <f t="shared" si="247"/>
        <v>0</v>
      </c>
      <c r="I1273" s="58">
        <v>0</v>
      </c>
      <c r="J1273" s="58">
        <f t="shared" si="248"/>
        <v>0</v>
      </c>
      <c r="K1273" s="58">
        <v>0</v>
      </c>
      <c r="L1273" s="58">
        <f t="shared" si="246"/>
        <v>0</v>
      </c>
      <c r="M1273" s="58">
        <f t="shared" si="245"/>
        <v>0</v>
      </c>
      <c r="N1273" s="59">
        <f t="shared" si="245"/>
        <v>0</v>
      </c>
      <c r="O1273" s="60">
        <v>0</v>
      </c>
      <c r="P1273" s="61">
        <f>O1273</f>
        <v>0</v>
      </c>
      <c r="Q1273" s="58" t="e">
        <f>TRUNC(#REF!*P1273,0)</f>
        <v>#REF!</v>
      </c>
      <c r="R1273" s="143"/>
    </row>
    <row r="1274" spans="3:18" s="86" customFormat="1" ht="20.100000000000001" hidden="1" customHeight="1">
      <c r="C1274" s="19" t="s">
        <v>924</v>
      </c>
      <c r="D1274" s="29" t="s">
        <v>0</v>
      </c>
      <c r="E1274" s="10" t="s">
        <v>3189</v>
      </c>
      <c r="F1274" s="60">
        <v>4</v>
      </c>
      <c r="G1274" s="58">
        <v>64000</v>
      </c>
      <c r="H1274" s="58">
        <f t="shared" si="247"/>
        <v>256000</v>
      </c>
      <c r="I1274" s="58">
        <v>0</v>
      </c>
      <c r="J1274" s="58">
        <f t="shared" si="248"/>
        <v>0</v>
      </c>
      <c r="K1274" s="58">
        <v>0</v>
      </c>
      <c r="L1274" s="58">
        <f t="shared" si="246"/>
        <v>0</v>
      </c>
      <c r="M1274" s="58">
        <f t="shared" si="245"/>
        <v>64000</v>
      </c>
      <c r="N1274" s="59">
        <f t="shared" si="245"/>
        <v>256000</v>
      </c>
      <c r="O1274" s="60">
        <v>4</v>
      </c>
      <c r="P1274" s="61">
        <f>O1274</f>
        <v>4</v>
      </c>
      <c r="Q1274" s="58" t="e">
        <f>TRUNC(#REF!*P1274,0)</f>
        <v>#REF!</v>
      </c>
      <c r="R1274" s="143"/>
    </row>
    <row r="1275" spans="3:18" s="86" customFormat="1" ht="20.100000000000001" hidden="1" customHeight="1">
      <c r="C1275" s="19" t="s">
        <v>925</v>
      </c>
      <c r="D1275" s="29" t="s">
        <v>0</v>
      </c>
      <c r="E1275" s="10" t="s">
        <v>3189</v>
      </c>
      <c r="F1275" s="60">
        <v>313</v>
      </c>
      <c r="G1275" s="58">
        <v>62336</v>
      </c>
      <c r="H1275" s="58">
        <f t="shared" si="247"/>
        <v>19511168</v>
      </c>
      <c r="I1275" s="58">
        <v>0</v>
      </c>
      <c r="J1275" s="58">
        <f t="shared" si="248"/>
        <v>0</v>
      </c>
      <c r="K1275" s="58">
        <v>0</v>
      </c>
      <c r="L1275" s="58">
        <f t="shared" si="246"/>
        <v>0</v>
      </c>
      <c r="M1275" s="58">
        <f t="shared" si="245"/>
        <v>62336</v>
      </c>
      <c r="N1275" s="59">
        <f t="shared" si="245"/>
        <v>19511168</v>
      </c>
      <c r="O1275" s="60">
        <v>313</v>
      </c>
      <c r="P1275" s="61">
        <f>O1275</f>
        <v>313</v>
      </c>
      <c r="Q1275" s="58" t="e">
        <f>TRUNC(#REF!*P1275,0)</f>
        <v>#REF!</v>
      </c>
      <c r="R1275" s="143"/>
    </row>
    <row r="1276" spans="3:18" s="86" customFormat="1" ht="20.100000000000001" hidden="1" customHeight="1">
      <c r="C1276" s="19" t="s">
        <v>926</v>
      </c>
      <c r="D1276" s="29" t="s">
        <v>927</v>
      </c>
      <c r="E1276" s="10" t="s">
        <v>3198</v>
      </c>
      <c r="F1276" s="60">
        <v>3372</v>
      </c>
      <c r="G1276" s="58">
        <v>626</v>
      </c>
      <c r="H1276" s="58">
        <f t="shared" si="247"/>
        <v>2110872</v>
      </c>
      <c r="I1276" s="58">
        <v>0</v>
      </c>
      <c r="J1276" s="58">
        <f t="shared" si="248"/>
        <v>0</v>
      </c>
      <c r="K1276" s="58">
        <v>0</v>
      </c>
      <c r="L1276" s="58">
        <f t="shared" si="246"/>
        <v>0</v>
      </c>
      <c r="M1276" s="58">
        <f t="shared" si="245"/>
        <v>626</v>
      </c>
      <c r="N1276" s="59">
        <f t="shared" si="245"/>
        <v>2110872</v>
      </c>
      <c r="O1276" s="60">
        <v>3372</v>
      </c>
      <c r="P1276" s="61">
        <f>O1276</f>
        <v>3372</v>
      </c>
      <c r="Q1276" s="58" t="e">
        <f>TRUNC(#REF!*P1276,0)</f>
        <v>#REF!</v>
      </c>
      <c r="R1276" s="143"/>
    </row>
    <row r="1277" spans="3:18" s="86" customFormat="1" ht="20.100000000000001" hidden="1" customHeight="1">
      <c r="C1277" s="19" t="s">
        <v>1092</v>
      </c>
      <c r="D1277" s="29" t="s">
        <v>1093</v>
      </c>
      <c r="E1277" s="10" t="s">
        <v>3189</v>
      </c>
      <c r="F1277" s="60">
        <v>1189</v>
      </c>
      <c r="G1277" s="58">
        <v>5666</v>
      </c>
      <c r="H1277" s="58">
        <f t="shared" si="247"/>
        <v>6736874</v>
      </c>
      <c r="I1277" s="58">
        <v>0</v>
      </c>
      <c r="J1277" s="58">
        <f t="shared" si="248"/>
        <v>0</v>
      </c>
      <c r="K1277" s="58">
        <v>0</v>
      </c>
      <c r="L1277" s="58">
        <f t="shared" si="246"/>
        <v>0</v>
      </c>
      <c r="M1277" s="58">
        <f t="shared" si="245"/>
        <v>5666</v>
      </c>
      <c r="N1277" s="59">
        <f t="shared" si="245"/>
        <v>6736874</v>
      </c>
      <c r="O1277" s="60">
        <v>1189</v>
      </c>
      <c r="P1277" s="61">
        <f>O1277</f>
        <v>1189</v>
      </c>
      <c r="Q1277" s="58" t="e">
        <f>TRUNC(#REF!*P1277,0)</f>
        <v>#REF!</v>
      </c>
      <c r="R1277" s="143"/>
    </row>
    <row r="1278" spans="3:18" s="86" customFormat="1" ht="20.100000000000001" hidden="1" customHeight="1">
      <c r="C1278" s="19" t="s">
        <v>928</v>
      </c>
      <c r="D1278" s="29" t="s">
        <v>703</v>
      </c>
      <c r="E1278" s="10" t="s">
        <v>3189</v>
      </c>
      <c r="F1278" s="60">
        <v>1372</v>
      </c>
      <c r="G1278" s="58">
        <v>7000</v>
      </c>
      <c r="H1278" s="58">
        <f t="shared" si="247"/>
        <v>9604000</v>
      </c>
      <c r="I1278" s="58">
        <v>0</v>
      </c>
      <c r="J1278" s="58">
        <f t="shared" si="248"/>
        <v>0</v>
      </c>
      <c r="K1278" s="58">
        <v>0</v>
      </c>
      <c r="L1278" s="58">
        <f t="shared" si="246"/>
        <v>0</v>
      </c>
      <c r="M1278" s="58">
        <f t="shared" si="245"/>
        <v>7000</v>
      </c>
      <c r="N1278" s="59">
        <f t="shared" si="245"/>
        <v>9604000</v>
      </c>
      <c r="O1278" s="60">
        <v>1372</v>
      </c>
      <c r="P1278" s="61">
        <f>O1278</f>
        <v>1372</v>
      </c>
      <c r="Q1278" s="58" t="e">
        <f>TRUNC(#REF!*P1278,0)</f>
        <v>#REF!</v>
      </c>
      <c r="R1278" s="143"/>
    </row>
    <row r="1279" spans="3:18" s="86" customFormat="1" ht="20.100000000000001" hidden="1" customHeight="1">
      <c r="C1279" s="19" t="s">
        <v>929</v>
      </c>
      <c r="D1279" s="29" t="s">
        <v>705</v>
      </c>
      <c r="E1279" s="10" t="s">
        <v>3189</v>
      </c>
      <c r="F1279" s="60">
        <v>409</v>
      </c>
      <c r="G1279" s="58">
        <v>8933</v>
      </c>
      <c r="H1279" s="58">
        <f t="shared" si="247"/>
        <v>3653597</v>
      </c>
      <c r="I1279" s="58">
        <v>0</v>
      </c>
      <c r="J1279" s="58">
        <f t="shared" si="248"/>
        <v>0</v>
      </c>
      <c r="K1279" s="58">
        <v>0</v>
      </c>
      <c r="L1279" s="58">
        <f t="shared" si="246"/>
        <v>0</v>
      </c>
      <c r="M1279" s="58">
        <f t="shared" si="245"/>
        <v>8933</v>
      </c>
      <c r="N1279" s="59">
        <f t="shared" si="245"/>
        <v>3653597</v>
      </c>
      <c r="O1279" s="60">
        <v>409</v>
      </c>
      <c r="P1279" s="61">
        <f>O1279</f>
        <v>409</v>
      </c>
      <c r="Q1279" s="58" t="e">
        <f>TRUNC(#REF!*P1279,0)</f>
        <v>#REF!</v>
      </c>
      <c r="R1279" s="143"/>
    </row>
    <row r="1280" spans="3:18" s="86" customFormat="1" ht="20.100000000000001" hidden="1" customHeight="1">
      <c r="C1280" s="19" t="s">
        <v>930</v>
      </c>
      <c r="D1280" s="29" t="s">
        <v>707</v>
      </c>
      <c r="E1280" s="10" t="s">
        <v>3189</v>
      </c>
      <c r="F1280" s="60">
        <v>205</v>
      </c>
      <c r="G1280" s="58">
        <v>10933</v>
      </c>
      <c r="H1280" s="58">
        <f t="shared" si="247"/>
        <v>2241265</v>
      </c>
      <c r="I1280" s="58">
        <v>0</v>
      </c>
      <c r="J1280" s="58">
        <f t="shared" si="248"/>
        <v>0</v>
      </c>
      <c r="K1280" s="58">
        <v>0</v>
      </c>
      <c r="L1280" s="58">
        <f t="shared" si="246"/>
        <v>0</v>
      </c>
      <c r="M1280" s="58">
        <f t="shared" si="245"/>
        <v>10933</v>
      </c>
      <c r="N1280" s="59">
        <f t="shared" si="245"/>
        <v>2241265</v>
      </c>
      <c r="O1280" s="60">
        <v>205</v>
      </c>
      <c r="P1280" s="61">
        <f>O1280</f>
        <v>205</v>
      </c>
      <c r="Q1280" s="58" t="e">
        <f>TRUNC(#REF!*P1280,0)</f>
        <v>#REF!</v>
      </c>
      <c r="R1280" s="143"/>
    </row>
    <row r="1281" spans="3:18" s="86" customFormat="1" ht="20.100000000000001" hidden="1" customHeight="1">
      <c r="C1281" s="19" t="s">
        <v>932</v>
      </c>
      <c r="D1281" s="29" t="s">
        <v>0</v>
      </c>
      <c r="E1281" s="10" t="s">
        <v>3189</v>
      </c>
      <c r="F1281" s="60">
        <v>30</v>
      </c>
      <c r="G1281" s="58">
        <v>576</v>
      </c>
      <c r="H1281" s="58">
        <f t="shared" si="247"/>
        <v>17280</v>
      </c>
      <c r="I1281" s="58">
        <v>0</v>
      </c>
      <c r="J1281" s="58">
        <f t="shared" si="248"/>
        <v>0</v>
      </c>
      <c r="K1281" s="58">
        <v>0</v>
      </c>
      <c r="L1281" s="58">
        <f t="shared" si="246"/>
        <v>0</v>
      </c>
      <c r="M1281" s="58">
        <f t="shared" si="245"/>
        <v>576</v>
      </c>
      <c r="N1281" s="59">
        <f t="shared" si="245"/>
        <v>17280</v>
      </c>
      <c r="O1281" s="60">
        <v>30</v>
      </c>
      <c r="P1281" s="61">
        <f>O1281</f>
        <v>30</v>
      </c>
      <c r="Q1281" s="58" t="e">
        <f>TRUNC(#REF!*P1281,0)</f>
        <v>#REF!</v>
      </c>
      <c r="R1281" s="143"/>
    </row>
    <row r="1282" spans="3:18" s="86" customFormat="1" ht="20.100000000000001" hidden="1" customHeight="1">
      <c r="C1282" s="19" t="s">
        <v>933</v>
      </c>
      <c r="D1282" s="29" t="s">
        <v>118</v>
      </c>
      <c r="E1282" s="10" t="s">
        <v>3207</v>
      </c>
      <c r="F1282" s="60">
        <v>44</v>
      </c>
      <c r="G1282" s="58">
        <v>3208</v>
      </c>
      <c r="H1282" s="58">
        <f t="shared" si="247"/>
        <v>141152</v>
      </c>
      <c r="I1282" s="58">
        <v>0</v>
      </c>
      <c r="J1282" s="58">
        <f t="shared" si="248"/>
        <v>0</v>
      </c>
      <c r="K1282" s="58">
        <v>0</v>
      </c>
      <c r="L1282" s="58">
        <f t="shared" si="246"/>
        <v>0</v>
      </c>
      <c r="M1282" s="58">
        <f t="shared" si="245"/>
        <v>3208</v>
      </c>
      <c r="N1282" s="59">
        <f t="shared" si="245"/>
        <v>141152</v>
      </c>
      <c r="O1282" s="60">
        <v>44</v>
      </c>
      <c r="P1282" s="61">
        <f>O1282</f>
        <v>44</v>
      </c>
      <c r="Q1282" s="58" t="e">
        <f>TRUNC(#REF!*P1282,0)</f>
        <v>#REF!</v>
      </c>
      <c r="R1282" s="143"/>
    </row>
    <row r="1283" spans="3:18" s="86" customFormat="1" ht="20.100000000000001" hidden="1" customHeight="1">
      <c r="C1283" s="19" t="s">
        <v>934</v>
      </c>
      <c r="D1283" s="29" t="s">
        <v>0</v>
      </c>
      <c r="E1283" s="10" t="s">
        <v>22</v>
      </c>
      <c r="F1283" s="60">
        <v>0</v>
      </c>
      <c r="G1283" s="58">
        <v>0</v>
      </c>
      <c r="H1283" s="58">
        <f t="shared" si="247"/>
        <v>0</v>
      </c>
      <c r="I1283" s="58">
        <v>0</v>
      </c>
      <c r="J1283" s="58">
        <f t="shared" si="248"/>
        <v>0</v>
      </c>
      <c r="K1283" s="58">
        <v>0</v>
      </c>
      <c r="L1283" s="58">
        <f t="shared" si="246"/>
        <v>0</v>
      </c>
      <c r="M1283" s="58">
        <f t="shared" si="245"/>
        <v>0</v>
      </c>
      <c r="N1283" s="59">
        <f t="shared" si="245"/>
        <v>0</v>
      </c>
      <c r="O1283" s="60">
        <v>0</v>
      </c>
      <c r="P1283" s="61">
        <f>O1283</f>
        <v>0</v>
      </c>
      <c r="Q1283" s="58" t="e">
        <f>TRUNC(#REF!*P1283,0)</f>
        <v>#REF!</v>
      </c>
      <c r="R1283" s="143"/>
    </row>
    <row r="1284" spans="3:18" s="86" customFormat="1" ht="20.100000000000001" hidden="1" customHeight="1">
      <c r="C1284" s="19" t="s">
        <v>935</v>
      </c>
      <c r="D1284" s="29" t="s">
        <v>712</v>
      </c>
      <c r="E1284" s="10" t="s">
        <v>3189</v>
      </c>
      <c r="F1284" s="60">
        <v>4</v>
      </c>
      <c r="G1284" s="58">
        <v>0</v>
      </c>
      <c r="H1284" s="58">
        <f t="shared" si="247"/>
        <v>0</v>
      </c>
      <c r="I1284" s="58">
        <v>0</v>
      </c>
      <c r="J1284" s="58">
        <f t="shared" si="248"/>
        <v>0</v>
      </c>
      <c r="K1284" s="58">
        <v>12972</v>
      </c>
      <c r="L1284" s="58">
        <f t="shared" si="246"/>
        <v>51888</v>
      </c>
      <c r="M1284" s="58">
        <f t="shared" si="245"/>
        <v>12972</v>
      </c>
      <c r="N1284" s="59">
        <f t="shared" si="245"/>
        <v>51888</v>
      </c>
      <c r="O1284" s="60">
        <v>4</v>
      </c>
      <c r="P1284" s="61">
        <f>O1284</f>
        <v>4</v>
      </c>
      <c r="Q1284" s="58" t="e">
        <f>TRUNC(#REF!*P1284,0)</f>
        <v>#REF!</v>
      </c>
      <c r="R1284" s="143"/>
    </row>
    <row r="1285" spans="3:18" s="86" customFormat="1" ht="20.100000000000001" hidden="1" customHeight="1">
      <c r="C1285" s="19" t="s">
        <v>936</v>
      </c>
      <c r="D1285" s="29" t="s">
        <v>714</v>
      </c>
      <c r="E1285" s="10" t="s">
        <v>3189</v>
      </c>
      <c r="F1285" s="60">
        <v>313</v>
      </c>
      <c r="G1285" s="58">
        <v>0</v>
      </c>
      <c r="H1285" s="58">
        <f t="shared" si="247"/>
        <v>0</v>
      </c>
      <c r="I1285" s="58">
        <v>0</v>
      </c>
      <c r="J1285" s="58">
        <f t="shared" si="248"/>
        <v>0</v>
      </c>
      <c r="K1285" s="58">
        <v>10512</v>
      </c>
      <c r="L1285" s="58">
        <f t="shared" si="246"/>
        <v>3290256</v>
      </c>
      <c r="M1285" s="58">
        <f t="shared" si="245"/>
        <v>10512</v>
      </c>
      <c r="N1285" s="59">
        <f t="shared" si="245"/>
        <v>3290256</v>
      </c>
      <c r="O1285" s="60">
        <v>313</v>
      </c>
      <c r="P1285" s="61">
        <f>O1285</f>
        <v>313</v>
      </c>
      <c r="Q1285" s="58" t="e">
        <f>TRUNC(#REF!*P1285,0)</f>
        <v>#REF!</v>
      </c>
      <c r="R1285" s="143"/>
    </row>
    <row r="1286" spans="3:18" s="86" customFormat="1" ht="20.100000000000001" hidden="1" customHeight="1">
      <c r="C1286" s="19" t="s">
        <v>1074</v>
      </c>
      <c r="D1286" s="29" t="s">
        <v>0</v>
      </c>
      <c r="E1286" s="10" t="s">
        <v>22</v>
      </c>
      <c r="F1286" s="60">
        <v>0</v>
      </c>
      <c r="G1286" s="58">
        <v>0</v>
      </c>
      <c r="H1286" s="58">
        <f t="shared" si="247"/>
        <v>0</v>
      </c>
      <c r="I1286" s="58">
        <v>0</v>
      </c>
      <c r="J1286" s="58">
        <f t="shared" si="248"/>
        <v>0</v>
      </c>
      <c r="K1286" s="58">
        <v>0</v>
      </c>
      <c r="L1286" s="58">
        <f t="shared" si="246"/>
        <v>0</v>
      </c>
      <c r="M1286" s="58">
        <f t="shared" si="245"/>
        <v>0</v>
      </c>
      <c r="N1286" s="59">
        <f t="shared" si="245"/>
        <v>0</v>
      </c>
      <c r="O1286" s="60">
        <v>0</v>
      </c>
      <c r="P1286" s="61">
        <f>O1286</f>
        <v>0</v>
      </c>
      <c r="Q1286" s="58" t="e">
        <f>TRUNC(#REF!*P1286,0)</f>
        <v>#REF!</v>
      </c>
      <c r="R1286" s="143"/>
    </row>
    <row r="1287" spans="3:18" s="86" customFormat="1" ht="20.100000000000001" hidden="1" customHeight="1">
      <c r="C1287" s="19" t="s">
        <v>1103</v>
      </c>
      <c r="D1287" s="29" t="s">
        <v>0</v>
      </c>
      <c r="E1287" s="10" t="s">
        <v>22</v>
      </c>
      <c r="F1287" s="60">
        <v>0</v>
      </c>
      <c r="G1287" s="58">
        <v>0</v>
      </c>
      <c r="H1287" s="58">
        <f t="shared" si="247"/>
        <v>0</v>
      </c>
      <c r="I1287" s="58">
        <v>0</v>
      </c>
      <c r="J1287" s="58">
        <f t="shared" si="248"/>
        <v>0</v>
      </c>
      <c r="K1287" s="58">
        <v>0</v>
      </c>
      <c r="L1287" s="58">
        <f t="shared" si="246"/>
        <v>0</v>
      </c>
      <c r="M1287" s="58">
        <f t="shared" si="245"/>
        <v>0</v>
      </c>
      <c r="N1287" s="59">
        <f t="shared" si="245"/>
        <v>0</v>
      </c>
      <c r="O1287" s="60">
        <v>0</v>
      </c>
      <c r="P1287" s="61">
        <f>O1287</f>
        <v>0</v>
      </c>
      <c r="Q1287" s="58" t="e">
        <f>TRUNC(#REF!*P1287,0)</f>
        <v>#REF!</v>
      </c>
      <c r="R1287" s="143"/>
    </row>
    <row r="1288" spans="3:18" s="86" customFormat="1" ht="20.100000000000001" hidden="1" customHeight="1">
      <c r="C1288" s="19" t="s">
        <v>1104</v>
      </c>
      <c r="D1288" s="29" t="s">
        <v>0</v>
      </c>
      <c r="E1288" s="10" t="s">
        <v>22</v>
      </c>
      <c r="F1288" s="60">
        <v>0</v>
      </c>
      <c r="G1288" s="58">
        <v>0</v>
      </c>
      <c r="H1288" s="58">
        <f t="shared" si="247"/>
        <v>0</v>
      </c>
      <c r="I1288" s="58">
        <v>0</v>
      </c>
      <c r="J1288" s="58">
        <f t="shared" si="248"/>
        <v>0</v>
      </c>
      <c r="K1288" s="58">
        <v>0</v>
      </c>
      <c r="L1288" s="58">
        <f t="shared" si="246"/>
        <v>0</v>
      </c>
      <c r="M1288" s="58">
        <f t="shared" si="245"/>
        <v>0</v>
      </c>
      <c r="N1288" s="59">
        <f t="shared" si="245"/>
        <v>0</v>
      </c>
      <c r="O1288" s="60">
        <v>0</v>
      </c>
      <c r="P1288" s="61">
        <f>O1288</f>
        <v>0</v>
      </c>
      <c r="Q1288" s="58" t="e">
        <f>TRUNC(#REF!*P1288,0)</f>
        <v>#REF!</v>
      </c>
      <c r="R1288" s="143"/>
    </row>
    <row r="1289" spans="3:18" s="86" customFormat="1" ht="20.100000000000001" hidden="1" customHeight="1">
      <c r="C1289" s="19" t="s">
        <v>1105</v>
      </c>
      <c r="D1289" s="29" t="s">
        <v>0</v>
      </c>
      <c r="E1289" s="10" t="s">
        <v>3207</v>
      </c>
      <c r="F1289" s="60">
        <v>237</v>
      </c>
      <c r="G1289" s="58">
        <v>3280</v>
      </c>
      <c r="H1289" s="58">
        <f t="shared" si="247"/>
        <v>777360</v>
      </c>
      <c r="I1289" s="58">
        <v>14761</v>
      </c>
      <c r="J1289" s="58">
        <f t="shared" si="248"/>
        <v>3498357</v>
      </c>
      <c r="K1289" s="58">
        <v>643</v>
      </c>
      <c r="L1289" s="58">
        <f t="shared" si="246"/>
        <v>152391</v>
      </c>
      <c r="M1289" s="58">
        <f t="shared" si="245"/>
        <v>18684</v>
      </c>
      <c r="N1289" s="59">
        <f t="shared" si="245"/>
        <v>4428108</v>
      </c>
      <c r="O1289" s="60">
        <v>237</v>
      </c>
      <c r="P1289" s="61">
        <f>O1289</f>
        <v>237</v>
      </c>
      <c r="Q1289" s="58" t="e">
        <f>TRUNC(#REF!*P1289,0)</f>
        <v>#REF!</v>
      </c>
      <c r="R1289" s="143"/>
    </row>
    <row r="1290" spans="3:18" s="86" customFormat="1" ht="20.100000000000001" hidden="1" customHeight="1">
      <c r="C1290" s="19" t="s">
        <v>1106</v>
      </c>
      <c r="D1290" s="29" t="s">
        <v>1107</v>
      </c>
      <c r="E1290" s="10" t="s">
        <v>3218</v>
      </c>
      <c r="F1290" s="60">
        <v>38</v>
      </c>
      <c r="G1290" s="58">
        <v>5697</v>
      </c>
      <c r="H1290" s="58">
        <f t="shared" si="247"/>
        <v>216486</v>
      </c>
      <c r="I1290" s="58">
        <v>25089</v>
      </c>
      <c r="J1290" s="58">
        <f t="shared" si="248"/>
        <v>953382</v>
      </c>
      <c r="K1290" s="58">
        <v>11008</v>
      </c>
      <c r="L1290" s="58">
        <f t="shared" si="246"/>
        <v>418304</v>
      </c>
      <c r="M1290" s="58">
        <f t="shared" si="245"/>
        <v>41794</v>
      </c>
      <c r="N1290" s="59">
        <f t="shared" si="245"/>
        <v>1588172</v>
      </c>
      <c r="O1290" s="60">
        <v>38</v>
      </c>
      <c r="P1290" s="61">
        <f>O1290</f>
        <v>38</v>
      </c>
      <c r="Q1290" s="58" t="e">
        <f>TRUNC(#REF!*P1290,0)</f>
        <v>#REF!</v>
      </c>
      <c r="R1290" s="143"/>
    </row>
    <row r="1291" spans="3:18" s="86" customFormat="1" ht="20.100000000000001" hidden="1" customHeight="1">
      <c r="C1291" s="19" t="s">
        <v>1108</v>
      </c>
      <c r="D1291" s="29" t="s">
        <v>0</v>
      </c>
      <c r="E1291" s="10" t="s">
        <v>3207</v>
      </c>
      <c r="F1291" s="60">
        <v>237</v>
      </c>
      <c r="G1291" s="58">
        <v>2852</v>
      </c>
      <c r="H1291" s="58">
        <f t="shared" si="247"/>
        <v>675924</v>
      </c>
      <c r="I1291" s="58">
        <v>3501</v>
      </c>
      <c r="J1291" s="58">
        <f t="shared" si="248"/>
        <v>829737</v>
      </c>
      <c r="K1291" s="58">
        <v>74</v>
      </c>
      <c r="L1291" s="58">
        <f t="shared" si="246"/>
        <v>17538</v>
      </c>
      <c r="M1291" s="58">
        <f t="shared" si="245"/>
        <v>6427</v>
      </c>
      <c r="N1291" s="59">
        <f t="shared" si="245"/>
        <v>1523199</v>
      </c>
      <c r="O1291" s="60">
        <v>237</v>
      </c>
      <c r="P1291" s="61">
        <f>O1291</f>
        <v>237</v>
      </c>
      <c r="Q1291" s="58" t="e">
        <f>TRUNC(#REF!*P1291,0)</f>
        <v>#REF!</v>
      </c>
      <c r="R1291" s="143"/>
    </row>
    <row r="1292" spans="3:18" s="86" customFormat="1" ht="20.100000000000001" hidden="1" customHeight="1">
      <c r="C1292" s="19" t="s">
        <v>1109</v>
      </c>
      <c r="D1292" s="29" t="s">
        <v>0</v>
      </c>
      <c r="E1292" s="10" t="s">
        <v>3199</v>
      </c>
      <c r="F1292" s="60">
        <v>38</v>
      </c>
      <c r="G1292" s="58">
        <v>581</v>
      </c>
      <c r="H1292" s="58">
        <f t="shared" si="247"/>
        <v>22078</v>
      </c>
      <c r="I1292" s="58">
        <v>7327</v>
      </c>
      <c r="J1292" s="58">
        <f t="shared" si="248"/>
        <v>278426</v>
      </c>
      <c r="K1292" s="58">
        <v>647</v>
      </c>
      <c r="L1292" s="58">
        <f t="shared" si="246"/>
        <v>24586</v>
      </c>
      <c r="M1292" s="58">
        <f t="shared" si="245"/>
        <v>8555</v>
      </c>
      <c r="N1292" s="59">
        <f t="shared" si="245"/>
        <v>325090</v>
      </c>
      <c r="O1292" s="60">
        <v>38</v>
      </c>
      <c r="P1292" s="61">
        <f>O1292</f>
        <v>38</v>
      </c>
      <c r="Q1292" s="58" t="e">
        <f>TRUNC(#REF!*P1292,0)</f>
        <v>#REF!</v>
      </c>
      <c r="R1292" s="143"/>
    </row>
    <row r="1293" spans="3:18" s="86" customFormat="1" ht="20.100000000000001" hidden="1" customHeight="1">
      <c r="C1293" s="19" t="s">
        <v>1110</v>
      </c>
      <c r="D1293" s="29" t="s">
        <v>0</v>
      </c>
      <c r="E1293" s="10" t="s">
        <v>3207</v>
      </c>
      <c r="F1293" s="60">
        <v>237</v>
      </c>
      <c r="G1293" s="58">
        <v>674</v>
      </c>
      <c r="H1293" s="58">
        <f t="shared" si="247"/>
        <v>159738</v>
      </c>
      <c r="I1293" s="58">
        <v>1975</v>
      </c>
      <c r="J1293" s="58">
        <f t="shared" si="248"/>
        <v>468075</v>
      </c>
      <c r="K1293" s="58">
        <v>1356</v>
      </c>
      <c r="L1293" s="58">
        <f t="shared" si="246"/>
        <v>321372</v>
      </c>
      <c r="M1293" s="58">
        <f t="shared" si="245"/>
        <v>4005</v>
      </c>
      <c r="N1293" s="59">
        <f t="shared" si="245"/>
        <v>949185</v>
      </c>
      <c r="O1293" s="60">
        <v>237</v>
      </c>
      <c r="P1293" s="61">
        <f>O1293</f>
        <v>237</v>
      </c>
      <c r="Q1293" s="58" t="e">
        <f>TRUNC(#REF!*P1293,0)</f>
        <v>#REF!</v>
      </c>
      <c r="R1293" s="143"/>
    </row>
    <row r="1294" spans="3:18" s="86" customFormat="1" ht="20.100000000000001" hidden="1" customHeight="1">
      <c r="C1294" s="19" t="s">
        <v>1111</v>
      </c>
      <c r="D1294" s="29" t="s">
        <v>1112</v>
      </c>
      <c r="E1294" s="10" t="s">
        <v>22</v>
      </c>
      <c r="F1294" s="60">
        <v>0</v>
      </c>
      <c r="G1294" s="58">
        <v>0</v>
      </c>
      <c r="H1294" s="58">
        <f t="shared" si="247"/>
        <v>0</v>
      </c>
      <c r="I1294" s="58">
        <v>0</v>
      </c>
      <c r="J1294" s="58">
        <f t="shared" si="248"/>
        <v>0</v>
      </c>
      <c r="K1294" s="58">
        <v>0</v>
      </c>
      <c r="L1294" s="58">
        <f t="shared" si="246"/>
        <v>0</v>
      </c>
      <c r="M1294" s="58">
        <f t="shared" si="245"/>
        <v>0</v>
      </c>
      <c r="N1294" s="59">
        <f t="shared" si="245"/>
        <v>0</v>
      </c>
      <c r="O1294" s="60">
        <v>0</v>
      </c>
      <c r="P1294" s="61">
        <f>O1294</f>
        <v>0</v>
      </c>
      <c r="Q1294" s="58" t="e">
        <f>TRUNC(#REF!*P1294,0)</f>
        <v>#REF!</v>
      </c>
      <c r="R1294" s="143"/>
    </row>
    <row r="1295" spans="3:18" s="86" customFormat="1" ht="20.100000000000001" hidden="1" customHeight="1">
      <c r="C1295" s="19" t="s">
        <v>1113</v>
      </c>
      <c r="D1295" s="29" t="s">
        <v>1114</v>
      </c>
      <c r="E1295" s="10" t="s">
        <v>3189</v>
      </c>
      <c r="F1295" s="60">
        <v>140</v>
      </c>
      <c r="G1295" s="58">
        <v>14752</v>
      </c>
      <c r="H1295" s="58">
        <f t="shared" si="247"/>
        <v>2065280</v>
      </c>
      <c r="I1295" s="58">
        <v>12612</v>
      </c>
      <c r="J1295" s="58">
        <f t="shared" si="248"/>
        <v>1765680</v>
      </c>
      <c r="K1295" s="58">
        <v>2663</v>
      </c>
      <c r="L1295" s="58">
        <f t="shared" si="246"/>
        <v>372820</v>
      </c>
      <c r="M1295" s="58">
        <f t="shared" si="245"/>
        <v>30027</v>
      </c>
      <c r="N1295" s="59">
        <f t="shared" si="245"/>
        <v>4203780</v>
      </c>
      <c r="O1295" s="60">
        <v>140</v>
      </c>
      <c r="P1295" s="61">
        <f>O1295</f>
        <v>140</v>
      </c>
      <c r="Q1295" s="58" t="e">
        <f>TRUNC(#REF!*P1295,0)</f>
        <v>#REF!</v>
      </c>
      <c r="R1295" s="143"/>
    </row>
    <row r="1296" spans="3:18" s="86" customFormat="1" ht="20.100000000000001" hidden="1" customHeight="1">
      <c r="C1296" s="19" t="s">
        <v>1119</v>
      </c>
      <c r="D1296" s="29" t="s">
        <v>0</v>
      </c>
      <c r="E1296" s="10" t="s">
        <v>22</v>
      </c>
      <c r="F1296" s="60">
        <v>0</v>
      </c>
      <c r="G1296" s="58">
        <v>0</v>
      </c>
      <c r="H1296" s="58">
        <f t="shared" si="247"/>
        <v>0</v>
      </c>
      <c r="I1296" s="58">
        <v>0</v>
      </c>
      <c r="J1296" s="58">
        <f t="shared" si="248"/>
        <v>0</v>
      </c>
      <c r="K1296" s="58">
        <v>0</v>
      </c>
      <c r="L1296" s="58">
        <f t="shared" si="246"/>
        <v>0</v>
      </c>
      <c r="M1296" s="58">
        <f t="shared" si="245"/>
        <v>0</v>
      </c>
      <c r="N1296" s="59">
        <f t="shared" si="245"/>
        <v>0</v>
      </c>
      <c r="O1296" s="60">
        <v>0</v>
      </c>
      <c r="P1296" s="61">
        <f>O1296</f>
        <v>0</v>
      </c>
      <c r="Q1296" s="58" t="e">
        <f>TRUNC(#REF!*P1296,0)</f>
        <v>#REF!</v>
      </c>
      <c r="R1296" s="143"/>
    </row>
    <row r="1297" spans="3:18" s="86" customFormat="1" ht="20.100000000000001" hidden="1" customHeight="1">
      <c r="C1297" s="19" t="s">
        <v>1122</v>
      </c>
      <c r="D1297" s="29" t="s">
        <v>1123</v>
      </c>
      <c r="E1297" s="10" t="s">
        <v>3191</v>
      </c>
      <c r="F1297" s="87">
        <v>25.798999999999999</v>
      </c>
      <c r="G1297" s="58">
        <v>107434</v>
      </c>
      <c r="H1297" s="58">
        <f t="shared" si="247"/>
        <v>2771689</v>
      </c>
      <c r="I1297" s="58">
        <v>1863</v>
      </c>
      <c r="J1297" s="58">
        <f t="shared" si="248"/>
        <v>48063</v>
      </c>
      <c r="K1297" s="58">
        <v>333</v>
      </c>
      <c r="L1297" s="58">
        <f t="shared" si="246"/>
        <v>8591</v>
      </c>
      <c r="M1297" s="58">
        <f t="shared" si="245"/>
        <v>109630</v>
      </c>
      <c r="N1297" s="59">
        <f t="shared" si="245"/>
        <v>2828343</v>
      </c>
      <c r="O1297" s="87">
        <v>25.798999999999999</v>
      </c>
      <c r="P1297" s="61">
        <f>O1297</f>
        <v>25.798999999999999</v>
      </c>
      <c r="Q1297" s="58" t="e">
        <f>TRUNC(#REF!*P1297,0)</f>
        <v>#REF!</v>
      </c>
      <c r="R1297" s="143"/>
    </row>
    <row r="1298" spans="3:18" s="86" customFormat="1" ht="20.100000000000001" hidden="1" customHeight="1">
      <c r="C1298" s="19" t="s">
        <v>1124</v>
      </c>
      <c r="D1298" s="29" t="s">
        <v>0</v>
      </c>
      <c r="E1298" s="10" t="s">
        <v>22</v>
      </c>
      <c r="F1298" s="60">
        <v>0</v>
      </c>
      <c r="G1298" s="58">
        <v>0</v>
      </c>
      <c r="H1298" s="58">
        <f t="shared" si="247"/>
        <v>0</v>
      </c>
      <c r="I1298" s="58">
        <v>0</v>
      </c>
      <c r="J1298" s="58">
        <f t="shared" si="248"/>
        <v>0</v>
      </c>
      <c r="K1298" s="58">
        <v>0</v>
      </c>
      <c r="L1298" s="58">
        <f t="shared" si="246"/>
        <v>0</v>
      </c>
      <c r="M1298" s="58">
        <f t="shared" si="245"/>
        <v>0</v>
      </c>
      <c r="N1298" s="59">
        <f t="shared" si="245"/>
        <v>0</v>
      </c>
      <c r="O1298" s="60">
        <v>0</v>
      </c>
      <c r="P1298" s="61">
        <f>O1298</f>
        <v>0</v>
      </c>
      <c r="Q1298" s="58" t="e">
        <f>TRUNC(#REF!*P1298,0)</f>
        <v>#REF!</v>
      </c>
      <c r="R1298" s="143"/>
    </row>
    <row r="1299" spans="3:18" s="86" customFormat="1" ht="20.100000000000001" hidden="1" customHeight="1">
      <c r="C1299" s="19" t="s">
        <v>1125</v>
      </c>
      <c r="D1299" s="29" t="s">
        <v>0</v>
      </c>
      <c r="E1299" s="10" t="s">
        <v>22</v>
      </c>
      <c r="F1299" s="60">
        <v>0</v>
      </c>
      <c r="G1299" s="58">
        <v>0</v>
      </c>
      <c r="H1299" s="58">
        <f t="shared" si="247"/>
        <v>0</v>
      </c>
      <c r="I1299" s="58">
        <v>0</v>
      </c>
      <c r="J1299" s="58">
        <f t="shared" si="248"/>
        <v>0</v>
      </c>
      <c r="K1299" s="58">
        <v>0</v>
      </c>
      <c r="L1299" s="58">
        <f t="shared" si="246"/>
        <v>0</v>
      </c>
      <c r="M1299" s="58">
        <f t="shared" si="245"/>
        <v>0</v>
      </c>
      <c r="N1299" s="59">
        <f t="shared" si="245"/>
        <v>0</v>
      </c>
      <c r="O1299" s="60">
        <v>0</v>
      </c>
      <c r="P1299" s="61">
        <f>O1299</f>
        <v>0</v>
      </c>
      <c r="Q1299" s="58" t="e">
        <f>TRUNC(#REF!*P1299,0)</f>
        <v>#REF!</v>
      </c>
      <c r="R1299" s="143"/>
    </row>
    <row r="1300" spans="3:18" s="86" customFormat="1" ht="20.100000000000001" hidden="1" customHeight="1">
      <c r="C1300" s="19" t="s">
        <v>1126</v>
      </c>
      <c r="D1300" s="29" t="s">
        <v>0</v>
      </c>
      <c r="E1300" s="10" t="s">
        <v>22</v>
      </c>
      <c r="F1300" s="60">
        <v>0</v>
      </c>
      <c r="G1300" s="58">
        <v>0</v>
      </c>
      <c r="H1300" s="58">
        <f t="shared" si="247"/>
        <v>0</v>
      </c>
      <c r="I1300" s="58">
        <v>0</v>
      </c>
      <c r="J1300" s="58">
        <f t="shared" si="248"/>
        <v>0</v>
      </c>
      <c r="K1300" s="58">
        <v>0</v>
      </c>
      <c r="L1300" s="58">
        <f t="shared" si="246"/>
        <v>0</v>
      </c>
      <c r="M1300" s="58">
        <f t="shared" si="245"/>
        <v>0</v>
      </c>
      <c r="N1300" s="59">
        <f t="shared" si="245"/>
        <v>0</v>
      </c>
      <c r="O1300" s="60">
        <v>0</v>
      </c>
      <c r="P1300" s="61">
        <f>O1300</f>
        <v>0</v>
      </c>
      <c r="Q1300" s="58" t="e">
        <f>TRUNC(#REF!*P1300,0)</f>
        <v>#REF!</v>
      </c>
      <c r="R1300" s="143"/>
    </row>
    <row r="1301" spans="3:18" s="86" customFormat="1" ht="20.100000000000001" hidden="1" customHeight="1">
      <c r="C1301" s="19" t="s">
        <v>1127</v>
      </c>
      <c r="D1301" s="29" t="s">
        <v>1128</v>
      </c>
      <c r="E1301" s="10" t="s">
        <v>3206</v>
      </c>
      <c r="F1301" s="60">
        <v>1</v>
      </c>
      <c r="G1301" s="58">
        <v>240291</v>
      </c>
      <c r="H1301" s="58">
        <f t="shared" si="247"/>
        <v>240291</v>
      </c>
      <c r="I1301" s="58">
        <v>153296</v>
      </c>
      <c r="J1301" s="58">
        <f t="shared" si="248"/>
        <v>153296</v>
      </c>
      <c r="K1301" s="58">
        <v>0</v>
      </c>
      <c r="L1301" s="58">
        <f t="shared" si="246"/>
        <v>0</v>
      </c>
      <c r="M1301" s="58">
        <f t="shared" si="245"/>
        <v>393587</v>
      </c>
      <c r="N1301" s="59">
        <f t="shared" si="245"/>
        <v>393587</v>
      </c>
      <c r="O1301" s="60">
        <v>1</v>
      </c>
      <c r="P1301" s="61">
        <f>O1301</f>
        <v>1</v>
      </c>
      <c r="Q1301" s="58" t="e">
        <f>TRUNC(#REF!*P1301,0)</f>
        <v>#REF!</v>
      </c>
      <c r="R1301" s="143"/>
    </row>
    <row r="1302" spans="3:18" s="86" customFormat="1" ht="20.100000000000001" hidden="1" customHeight="1">
      <c r="C1302" s="19" t="s">
        <v>1127</v>
      </c>
      <c r="D1302" s="29" t="s">
        <v>2396</v>
      </c>
      <c r="E1302" s="10" t="s">
        <v>3206</v>
      </c>
      <c r="F1302" s="60">
        <v>1</v>
      </c>
      <c r="G1302" s="58">
        <v>217600</v>
      </c>
      <c r="H1302" s="58">
        <f t="shared" si="247"/>
        <v>217600</v>
      </c>
      <c r="I1302" s="58">
        <v>160000</v>
      </c>
      <c r="J1302" s="58">
        <f t="shared" si="248"/>
        <v>160000</v>
      </c>
      <c r="K1302" s="58">
        <v>0</v>
      </c>
      <c r="L1302" s="58">
        <f t="shared" si="246"/>
        <v>0</v>
      </c>
      <c r="M1302" s="58">
        <f t="shared" si="245"/>
        <v>377600</v>
      </c>
      <c r="N1302" s="59">
        <f t="shared" si="245"/>
        <v>377600</v>
      </c>
      <c r="O1302" s="60">
        <v>1</v>
      </c>
      <c r="P1302" s="61">
        <f>O1302</f>
        <v>1</v>
      </c>
      <c r="Q1302" s="58" t="e">
        <f>TRUNC(#REF!*P1302,0)</f>
        <v>#REF!</v>
      </c>
      <c r="R1302" s="143"/>
    </row>
    <row r="1303" spans="3:18" s="86" customFormat="1" ht="20.100000000000001" hidden="1" customHeight="1">
      <c r="C1303" s="19" t="s">
        <v>1129</v>
      </c>
      <c r="D1303" s="29" t="s">
        <v>0</v>
      </c>
      <c r="E1303" s="10" t="s">
        <v>3206</v>
      </c>
      <c r="F1303" s="60">
        <v>0</v>
      </c>
      <c r="G1303" s="58">
        <v>0</v>
      </c>
      <c r="H1303" s="58">
        <f t="shared" si="247"/>
        <v>0</v>
      </c>
      <c r="I1303" s="58">
        <v>0</v>
      </c>
      <c r="J1303" s="58">
        <f t="shared" si="248"/>
        <v>0</v>
      </c>
      <c r="K1303" s="58">
        <v>0</v>
      </c>
      <c r="L1303" s="58">
        <f t="shared" si="246"/>
        <v>0</v>
      </c>
      <c r="M1303" s="58">
        <f t="shared" si="245"/>
        <v>0</v>
      </c>
      <c r="N1303" s="59">
        <f t="shared" si="245"/>
        <v>0</v>
      </c>
      <c r="O1303" s="60">
        <v>0</v>
      </c>
      <c r="P1303" s="61">
        <f>O1303</f>
        <v>0</v>
      </c>
      <c r="Q1303" s="58" t="e">
        <f>TRUNC(#REF!*P1303,0)</f>
        <v>#REF!</v>
      </c>
      <c r="R1303" s="143"/>
    </row>
    <row r="1304" spans="3:18" s="86" customFormat="1" ht="20.100000000000001" hidden="1" customHeight="1">
      <c r="C1304" s="19" t="s">
        <v>1130</v>
      </c>
      <c r="D1304" s="29" t="s">
        <v>1128</v>
      </c>
      <c r="E1304" s="10" t="s">
        <v>3206</v>
      </c>
      <c r="F1304" s="60">
        <v>1</v>
      </c>
      <c r="G1304" s="58">
        <v>207716</v>
      </c>
      <c r="H1304" s="58">
        <f t="shared" si="247"/>
        <v>207716</v>
      </c>
      <c r="I1304" s="58">
        <v>153296</v>
      </c>
      <c r="J1304" s="58">
        <f t="shared" si="248"/>
        <v>153296</v>
      </c>
      <c r="K1304" s="58">
        <v>0</v>
      </c>
      <c r="L1304" s="58">
        <f t="shared" si="246"/>
        <v>0</v>
      </c>
      <c r="M1304" s="58">
        <f t="shared" si="245"/>
        <v>361012</v>
      </c>
      <c r="N1304" s="59">
        <f t="shared" si="245"/>
        <v>361012</v>
      </c>
      <c r="O1304" s="60">
        <v>1</v>
      </c>
      <c r="P1304" s="61">
        <f>O1304</f>
        <v>1</v>
      </c>
      <c r="Q1304" s="58" t="e">
        <f>TRUNC(#REF!*P1304,0)</f>
        <v>#REF!</v>
      </c>
      <c r="R1304" s="143"/>
    </row>
    <row r="1305" spans="3:18" s="86" customFormat="1" ht="20.100000000000001" hidden="1" customHeight="1">
      <c r="C1305" s="19" t="s">
        <v>1130</v>
      </c>
      <c r="D1305" s="29" t="s">
        <v>2396</v>
      </c>
      <c r="E1305" s="10" t="s">
        <v>3206</v>
      </c>
      <c r="F1305" s="60">
        <v>1</v>
      </c>
      <c r="G1305" s="58">
        <v>224000</v>
      </c>
      <c r="H1305" s="58">
        <f t="shared" si="247"/>
        <v>224000</v>
      </c>
      <c r="I1305" s="58">
        <v>120000</v>
      </c>
      <c r="J1305" s="58">
        <f t="shared" si="248"/>
        <v>120000</v>
      </c>
      <c r="K1305" s="58">
        <v>0</v>
      </c>
      <c r="L1305" s="58">
        <f t="shared" ref="L1305:L1368" si="249">TRUNC(F1305*K1305,0)</f>
        <v>0</v>
      </c>
      <c r="M1305" s="58">
        <f t="shared" si="245"/>
        <v>344000</v>
      </c>
      <c r="N1305" s="59">
        <f t="shared" si="245"/>
        <v>344000</v>
      </c>
      <c r="O1305" s="60">
        <v>1</v>
      </c>
      <c r="P1305" s="61">
        <f>O1305</f>
        <v>1</v>
      </c>
      <c r="Q1305" s="58" t="e">
        <f>TRUNC(#REF!*P1305,0)</f>
        <v>#REF!</v>
      </c>
      <c r="R1305" s="143"/>
    </row>
    <row r="1306" spans="3:18" s="86" customFormat="1" ht="20.100000000000001" hidden="1" customHeight="1">
      <c r="C1306" s="19" t="s">
        <v>2397</v>
      </c>
      <c r="D1306" s="29" t="s">
        <v>0</v>
      </c>
      <c r="E1306" s="10" t="s">
        <v>22</v>
      </c>
      <c r="F1306" s="60">
        <v>0</v>
      </c>
      <c r="G1306" s="58">
        <v>0</v>
      </c>
      <c r="H1306" s="58">
        <f t="shared" si="247"/>
        <v>0</v>
      </c>
      <c r="I1306" s="58">
        <v>0</v>
      </c>
      <c r="J1306" s="58">
        <f t="shared" si="248"/>
        <v>0</v>
      </c>
      <c r="K1306" s="58">
        <v>0</v>
      </c>
      <c r="L1306" s="58">
        <f t="shared" si="249"/>
        <v>0</v>
      </c>
      <c r="M1306" s="58">
        <f t="shared" si="245"/>
        <v>0</v>
      </c>
      <c r="N1306" s="59">
        <f t="shared" si="245"/>
        <v>0</v>
      </c>
      <c r="O1306" s="60">
        <v>0</v>
      </c>
      <c r="P1306" s="61">
        <f>O1306</f>
        <v>0</v>
      </c>
      <c r="Q1306" s="58" t="e">
        <f>TRUNC(#REF!*P1306,0)</f>
        <v>#REF!</v>
      </c>
      <c r="R1306" s="143"/>
    </row>
    <row r="1307" spans="3:18" s="86" customFormat="1" ht="20.100000000000001" hidden="1" customHeight="1">
      <c r="C1307" s="19" t="s">
        <v>2398</v>
      </c>
      <c r="D1307" s="29" t="s">
        <v>2399</v>
      </c>
      <c r="E1307" s="10" t="s">
        <v>3206</v>
      </c>
      <c r="F1307" s="60">
        <v>2</v>
      </c>
      <c r="G1307" s="58">
        <v>118729</v>
      </c>
      <c r="H1307" s="58">
        <f t="shared" si="247"/>
        <v>237458</v>
      </c>
      <c r="I1307" s="58">
        <v>39056</v>
      </c>
      <c r="J1307" s="58">
        <f t="shared" si="248"/>
        <v>78112</v>
      </c>
      <c r="K1307" s="58">
        <v>0</v>
      </c>
      <c r="L1307" s="58">
        <f t="shared" si="249"/>
        <v>0</v>
      </c>
      <c r="M1307" s="58">
        <f t="shared" si="245"/>
        <v>157785</v>
      </c>
      <c r="N1307" s="59">
        <f t="shared" si="245"/>
        <v>315570</v>
      </c>
      <c r="O1307" s="60">
        <v>2</v>
      </c>
      <c r="P1307" s="61">
        <f>O1307</f>
        <v>2</v>
      </c>
      <c r="Q1307" s="58" t="e">
        <f>TRUNC(#REF!*P1307,0)</f>
        <v>#REF!</v>
      </c>
      <c r="R1307" s="143"/>
    </row>
    <row r="1308" spans="3:18" s="86" customFormat="1" ht="20.100000000000001" hidden="1" customHeight="1">
      <c r="C1308" s="19" t="s">
        <v>1131</v>
      </c>
      <c r="D1308" s="29" t="s">
        <v>0</v>
      </c>
      <c r="E1308" s="10" t="s">
        <v>22</v>
      </c>
      <c r="F1308" s="60">
        <v>0</v>
      </c>
      <c r="G1308" s="58">
        <v>0</v>
      </c>
      <c r="H1308" s="58">
        <f t="shared" si="247"/>
        <v>0</v>
      </c>
      <c r="I1308" s="58">
        <v>0</v>
      </c>
      <c r="J1308" s="58">
        <f t="shared" si="248"/>
        <v>0</v>
      </c>
      <c r="K1308" s="58">
        <v>0</v>
      </c>
      <c r="L1308" s="58">
        <f t="shared" si="249"/>
        <v>0</v>
      </c>
      <c r="M1308" s="58">
        <f t="shared" si="245"/>
        <v>0</v>
      </c>
      <c r="N1308" s="59">
        <f t="shared" si="245"/>
        <v>0</v>
      </c>
      <c r="O1308" s="60">
        <v>0</v>
      </c>
      <c r="P1308" s="61">
        <f>O1308</f>
        <v>0</v>
      </c>
      <c r="Q1308" s="58" t="e">
        <f>TRUNC(#REF!*P1308,0)</f>
        <v>#REF!</v>
      </c>
      <c r="R1308" s="143"/>
    </row>
    <row r="1309" spans="3:18" s="86" customFormat="1" ht="20.100000000000001" hidden="1" customHeight="1">
      <c r="C1309" s="19" t="s">
        <v>1132</v>
      </c>
      <c r="D1309" s="29" t="s">
        <v>1133</v>
      </c>
      <c r="E1309" s="10" t="s">
        <v>3207</v>
      </c>
      <c r="F1309" s="60">
        <v>14</v>
      </c>
      <c r="G1309" s="58">
        <v>0</v>
      </c>
      <c r="H1309" s="58">
        <f t="shared" si="247"/>
        <v>0</v>
      </c>
      <c r="I1309" s="58">
        <v>0</v>
      </c>
      <c r="J1309" s="58">
        <f t="shared" si="248"/>
        <v>0</v>
      </c>
      <c r="K1309" s="58">
        <v>46867</v>
      </c>
      <c r="L1309" s="58">
        <f t="shared" si="249"/>
        <v>656138</v>
      </c>
      <c r="M1309" s="58">
        <f t="shared" si="245"/>
        <v>46867</v>
      </c>
      <c r="N1309" s="59">
        <f t="shared" si="245"/>
        <v>656138</v>
      </c>
      <c r="O1309" s="60">
        <v>14</v>
      </c>
      <c r="P1309" s="61">
        <f>O1309</f>
        <v>14</v>
      </c>
      <c r="Q1309" s="58" t="e">
        <f>TRUNC(#REF!*P1309,0)</f>
        <v>#REF!</v>
      </c>
      <c r="R1309" s="143"/>
    </row>
    <row r="1310" spans="3:18" s="86" customFormat="1" ht="20.100000000000001" hidden="1" customHeight="1">
      <c r="C1310" s="19" t="s">
        <v>1132</v>
      </c>
      <c r="D1310" s="29" t="s">
        <v>1134</v>
      </c>
      <c r="E1310" s="10" t="s">
        <v>3207</v>
      </c>
      <c r="F1310" s="60">
        <v>14</v>
      </c>
      <c r="G1310" s="58">
        <v>0</v>
      </c>
      <c r="H1310" s="58">
        <f t="shared" si="247"/>
        <v>0</v>
      </c>
      <c r="I1310" s="58">
        <v>0</v>
      </c>
      <c r="J1310" s="58">
        <f t="shared" si="248"/>
        <v>0</v>
      </c>
      <c r="K1310" s="58">
        <v>46867</v>
      </c>
      <c r="L1310" s="58">
        <f t="shared" si="249"/>
        <v>656138</v>
      </c>
      <c r="M1310" s="58">
        <f t="shared" si="245"/>
        <v>46867</v>
      </c>
      <c r="N1310" s="59">
        <f t="shared" si="245"/>
        <v>656138</v>
      </c>
      <c r="O1310" s="60">
        <v>14</v>
      </c>
      <c r="P1310" s="61">
        <f>O1310</f>
        <v>14</v>
      </c>
      <c r="Q1310" s="58" t="e">
        <f>TRUNC(#REF!*P1310,0)</f>
        <v>#REF!</v>
      </c>
      <c r="R1310" s="143"/>
    </row>
    <row r="1311" spans="3:18" s="86" customFormat="1" ht="20.100000000000001" hidden="1" customHeight="1">
      <c r="C1311" s="19" t="s">
        <v>1135</v>
      </c>
      <c r="D1311" s="29" t="s">
        <v>0</v>
      </c>
      <c r="E1311" s="10" t="s">
        <v>22</v>
      </c>
      <c r="F1311" s="60">
        <v>0</v>
      </c>
      <c r="G1311" s="58">
        <v>0</v>
      </c>
      <c r="H1311" s="58">
        <f t="shared" si="247"/>
        <v>0</v>
      </c>
      <c r="I1311" s="58">
        <v>0</v>
      </c>
      <c r="J1311" s="58">
        <f t="shared" si="248"/>
        <v>0</v>
      </c>
      <c r="K1311" s="58">
        <v>0</v>
      </c>
      <c r="L1311" s="58">
        <f t="shared" si="249"/>
        <v>0</v>
      </c>
      <c r="M1311" s="58">
        <f t="shared" si="245"/>
        <v>0</v>
      </c>
      <c r="N1311" s="59">
        <f t="shared" si="245"/>
        <v>0</v>
      </c>
      <c r="O1311" s="60">
        <v>0</v>
      </c>
      <c r="P1311" s="61">
        <f>O1311</f>
        <v>0</v>
      </c>
      <c r="Q1311" s="58" t="e">
        <f>TRUNC(#REF!*P1311,0)</f>
        <v>#REF!</v>
      </c>
      <c r="R1311" s="143"/>
    </row>
    <row r="1312" spans="3:18" s="86" customFormat="1" ht="20.100000000000001" hidden="1" customHeight="1">
      <c r="C1312" s="19" t="s">
        <v>1136</v>
      </c>
      <c r="D1312" s="29" t="s">
        <v>1133</v>
      </c>
      <c r="E1312" s="10" t="s">
        <v>3210</v>
      </c>
      <c r="F1312" s="60">
        <v>3</v>
      </c>
      <c r="G1312" s="58">
        <v>0</v>
      </c>
      <c r="H1312" s="58">
        <f t="shared" si="247"/>
        <v>0</v>
      </c>
      <c r="I1312" s="58">
        <v>0</v>
      </c>
      <c r="J1312" s="58">
        <f t="shared" si="248"/>
        <v>0</v>
      </c>
      <c r="K1312" s="58">
        <v>160000</v>
      </c>
      <c r="L1312" s="58">
        <f t="shared" si="249"/>
        <v>480000</v>
      </c>
      <c r="M1312" s="58">
        <f t="shared" si="245"/>
        <v>160000</v>
      </c>
      <c r="N1312" s="59">
        <f t="shared" si="245"/>
        <v>480000</v>
      </c>
      <c r="O1312" s="60">
        <v>3</v>
      </c>
      <c r="P1312" s="61">
        <f>O1312</f>
        <v>3</v>
      </c>
      <c r="Q1312" s="58" t="e">
        <f>TRUNC(#REF!*P1312,0)</f>
        <v>#REF!</v>
      </c>
      <c r="R1312" s="143"/>
    </row>
    <row r="1313" spans="3:18" s="86" customFormat="1" ht="20.100000000000001" hidden="1" customHeight="1">
      <c r="C1313" s="19" t="s">
        <v>1136</v>
      </c>
      <c r="D1313" s="29" t="s">
        <v>1134</v>
      </c>
      <c r="E1313" s="10" t="s">
        <v>3210</v>
      </c>
      <c r="F1313" s="60">
        <v>3</v>
      </c>
      <c r="G1313" s="58">
        <v>0</v>
      </c>
      <c r="H1313" s="58">
        <f t="shared" si="247"/>
        <v>0</v>
      </c>
      <c r="I1313" s="58">
        <v>0</v>
      </c>
      <c r="J1313" s="58">
        <f t="shared" si="248"/>
        <v>0</v>
      </c>
      <c r="K1313" s="58">
        <v>40000</v>
      </c>
      <c r="L1313" s="58">
        <f t="shared" si="249"/>
        <v>120000</v>
      </c>
      <c r="M1313" s="58">
        <f t="shared" si="245"/>
        <v>40000</v>
      </c>
      <c r="N1313" s="59">
        <f t="shared" si="245"/>
        <v>120000</v>
      </c>
      <c r="O1313" s="60">
        <v>3</v>
      </c>
      <c r="P1313" s="61">
        <f>O1313</f>
        <v>3</v>
      </c>
      <c r="Q1313" s="58" t="e">
        <f>TRUNC(#REF!*P1313,0)</f>
        <v>#REF!</v>
      </c>
      <c r="R1313" s="143"/>
    </row>
    <row r="1314" spans="3:18" s="86" customFormat="1" ht="20.100000000000001" hidden="1" customHeight="1">
      <c r="C1314" s="19" t="s">
        <v>1136</v>
      </c>
      <c r="D1314" s="29" t="s">
        <v>2400</v>
      </c>
      <c r="E1314" s="10" t="s">
        <v>3210</v>
      </c>
      <c r="F1314" s="60">
        <v>3</v>
      </c>
      <c r="G1314" s="58">
        <v>0</v>
      </c>
      <c r="H1314" s="58">
        <f t="shared" si="247"/>
        <v>0</v>
      </c>
      <c r="I1314" s="58">
        <v>0</v>
      </c>
      <c r="J1314" s="58">
        <f t="shared" si="248"/>
        <v>0</v>
      </c>
      <c r="K1314" s="58">
        <v>40000</v>
      </c>
      <c r="L1314" s="58">
        <f t="shared" si="249"/>
        <v>120000</v>
      </c>
      <c r="M1314" s="58">
        <f t="shared" si="245"/>
        <v>40000</v>
      </c>
      <c r="N1314" s="59">
        <f t="shared" si="245"/>
        <v>120000</v>
      </c>
      <c r="O1314" s="60">
        <v>3</v>
      </c>
      <c r="P1314" s="61">
        <f>O1314</f>
        <v>3</v>
      </c>
      <c r="Q1314" s="58" t="e">
        <f>TRUNC(#REF!*P1314,0)</f>
        <v>#REF!</v>
      </c>
      <c r="R1314" s="143"/>
    </row>
    <row r="1315" spans="3:18" s="86" customFormat="1" ht="20.100000000000001" hidden="1" customHeight="1">
      <c r="C1315" s="19" t="s">
        <v>1137</v>
      </c>
      <c r="D1315" s="29" t="s">
        <v>0</v>
      </c>
      <c r="E1315" s="10" t="s">
        <v>22</v>
      </c>
      <c r="F1315" s="60">
        <v>0</v>
      </c>
      <c r="G1315" s="58">
        <v>0</v>
      </c>
      <c r="H1315" s="58">
        <f t="shared" si="247"/>
        <v>0</v>
      </c>
      <c r="I1315" s="58">
        <v>0</v>
      </c>
      <c r="J1315" s="58">
        <f t="shared" si="248"/>
        <v>0</v>
      </c>
      <c r="K1315" s="58">
        <v>0</v>
      </c>
      <c r="L1315" s="58">
        <f t="shared" si="249"/>
        <v>0</v>
      </c>
      <c r="M1315" s="58">
        <f t="shared" si="245"/>
        <v>0</v>
      </c>
      <c r="N1315" s="59">
        <f t="shared" si="245"/>
        <v>0</v>
      </c>
      <c r="O1315" s="60">
        <v>0</v>
      </c>
      <c r="P1315" s="61">
        <f>O1315</f>
        <v>0</v>
      </c>
      <c r="Q1315" s="58" t="e">
        <f>TRUNC(#REF!*P1315,0)</f>
        <v>#REF!</v>
      </c>
      <c r="R1315" s="143"/>
    </row>
    <row r="1316" spans="3:18" s="86" customFormat="1" ht="20.100000000000001" hidden="1" customHeight="1">
      <c r="C1316" s="19" t="s">
        <v>1138</v>
      </c>
      <c r="D1316" s="29" t="s">
        <v>1139</v>
      </c>
      <c r="E1316" s="10" t="s">
        <v>3210</v>
      </c>
      <c r="F1316" s="60">
        <v>3</v>
      </c>
      <c r="G1316" s="58">
        <v>0</v>
      </c>
      <c r="H1316" s="58">
        <f t="shared" si="247"/>
        <v>0</v>
      </c>
      <c r="I1316" s="58">
        <v>0</v>
      </c>
      <c r="J1316" s="58">
        <f t="shared" si="248"/>
        <v>0</v>
      </c>
      <c r="K1316" s="58">
        <v>400000</v>
      </c>
      <c r="L1316" s="58">
        <f t="shared" si="249"/>
        <v>1200000</v>
      </c>
      <c r="M1316" s="58">
        <f t="shared" si="245"/>
        <v>400000</v>
      </c>
      <c r="N1316" s="59">
        <f t="shared" si="245"/>
        <v>1200000</v>
      </c>
      <c r="O1316" s="60">
        <v>3</v>
      </c>
      <c r="P1316" s="61">
        <f>O1316</f>
        <v>3</v>
      </c>
      <c r="Q1316" s="58" t="e">
        <f>TRUNC(#REF!*P1316,0)</f>
        <v>#REF!</v>
      </c>
      <c r="R1316" s="143"/>
    </row>
    <row r="1317" spans="3:18" s="86" customFormat="1" ht="20.100000000000001" hidden="1" customHeight="1">
      <c r="C1317" s="19" t="s">
        <v>1140</v>
      </c>
      <c r="D1317" s="29" t="s">
        <v>0</v>
      </c>
      <c r="E1317" s="10" t="s">
        <v>3210</v>
      </c>
      <c r="F1317" s="60">
        <v>3</v>
      </c>
      <c r="G1317" s="58">
        <v>0</v>
      </c>
      <c r="H1317" s="58">
        <f t="shared" si="247"/>
        <v>0</v>
      </c>
      <c r="I1317" s="58">
        <v>0</v>
      </c>
      <c r="J1317" s="58">
        <f t="shared" si="248"/>
        <v>0</v>
      </c>
      <c r="K1317" s="58">
        <v>3065920</v>
      </c>
      <c r="L1317" s="58">
        <f t="shared" si="249"/>
        <v>9197760</v>
      </c>
      <c r="M1317" s="58">
        <f t="shared" si="245"/>
        <v>3065920</v>
      </c>
      <c r="N1317" s="59">
        <f t="shared" si="245"/>
        <v>9197760</v>
      </c>
      <c r="O1317" s="60">
        <v>3</v>
      </c>
      <c r="P1317" s="61">
        <f>O1317</f>
        <v>3</v>
      </c>
      <c r="Q1317" s="58" t="e">
        <f>TRUNC(#REF!*P1317,0)</f>
        <v>#REF!</v>
      </c>
      <c r="R1317" s="143"/>
    </row>
    <row r="1318" spans="3:18" s="86" customFormat="1" ht="20.100000000000001" hidden="1" customHeight="1">
      <c r="C1318" s="19" t="s">
        <v>1061</v>
      </c>
      <c r="D1318" s="29" t="s">
        <v>0</v>
      </c>
      <c r="E1318" s="10" t="s">
        <v>22</v>
      </c>
      <c r="F1318" s="60">
        <v>0</v>
      </c>
      <c r="G1318" s="58">
        <v>0</v>
      </c>
      <c r="H1318" s="58">
        <f t="shared" si="247"/>
        <v>0</v>
      </c>
      <c r="I1318" s="58">
        <v>0</v>
      </c>
      <c r="J1318" s="58">
        <f t="shared" si="248"/>
        <v>0</v>
      </c>
      <c r="K1318" s="58">
        <v>0</v>
      </c>
      <c r="L1318" s="58">
        <f t="shared" si="249"/>
        <v>0</v>
      </c>
      <c r="M1318" s="58">
        <f t="shared" si="245"/>
        <v>0</v>
      </c>
      <c r="N1318" s="59">
        <f t="shared" si="245"/>
        <v>0</v>
      </c>
      <c r="O1318" s="60">
        <v>0</v>
      </c>
      <c r="P1318" s="61">
        <f>O1318</f>
        <v>0</v>
      </c>
      <c r="Q1318" s="58" t="e">
        <f>TRUNC(#REF!*P1318,0)</f>
        <v>#REF!</v>
      </c>
      <c r="R1318" s="143"/>
    </row>
    <row r="1319" spans="3:18" s="86" customFormat="1" ht="20.100000000000001" hidden="1" customHeight="1">
      <c r="C1319" s="19" t="s">
        <v>2401</v>
      </c>
      <c r="D1319" s="29" t="s">
        <v>2402</v>
      </c>
      <c r="E1319" s="10" t="s">
        <v>3207</v>
      </c>
      <c r="F1319" s="60">
        <v>8</v>
      </c>
      <c r="G1319" s="58">
        <v>5268</v>
      </c>
      <c r="H1319" s="58">
        <f t="shared" si="247"/>
        <v>42144</v>
      </c>
      <c r="I1319" s="58">
        <v>0</v>
      </c>
      <c r="J1319" s="58">
        <f t="shared" si="248"/>
        <v>0</v>
      </c>
      <c r="K1319" s="58">
        <v>0</v>
      </c>
      <c r="L1319" s="58">
        <f t="shared" si="249"/>
        <v>0</v>
      </c>
      <c r="M1319" s="58">
        <f t="shared" si="245"/>
        <v>5268</v>
      </c>
      <c r="N1319" s="59">
        <f t="shared" si="245"/>
        <v>42144</v>
      </c>
      <c r="O1319" s="60">
        <v>8</v>
      </c>
      <c r="P1319" s="61">
        <f>O1319</f>
        <v>8</v>
      </c>
      <c r="Q1319" s="58" t="e">
        <f>TRUNC(#REF!*P1319,0)</f>
        <v>#REF!</v>
      </c>
      <c r="R1319" s="143"/>
    </row>
    <row r="1320" spans="3:18" s="86" customFormat="1" ht="20.100000000000001" hidden="1" customHeight="1">
      <c r="C1320" s="19" t="s">
        <v>1062</v>
      </c>
      <c r="D1320" s="29" t="s">
        <v>0</v>
      </c>
      <c r="E1320" s="10" t="s">
        <v>3189</v>
      </c>
      <c r="F1320" s="60">
        <v>29</v>
      </c>
      <c r="G1320" s="58">
        <v>488</v>
      </c>
      <c r="H1320" s="58">
        <f t="shared" si="247"/>
        <v>14152</v>
      </c>
      <c r="I1320" s="58">
        <v>15801</v>
      </c>
      <c r="J1320" s="58">
        <f t="shared" si="248"/>
        <v>458229</v>
      </c>
      <c r="K1320" s="58">
        <v>0</v>
      </c>
      <c r="L1320" s="58">
        <f t="shared" si="249"/>
        <v>0</v>
      </c>
      <c r="M1320" s="58">
        <f t="shared" si="245"/>
        <v>16289</v>
      </c>
      <c r="N1320" s="59">
        <f t="shared" si="245"/>
        <v>472381</v>
      </c>
      <c r="O1320" s="60">
        <v>29</v>
      </c>
      <c r="P1320" s="61">
        <f>O1320</f>
        <v>29</v>
      </c>
      <c r="Q1320" s="58" t="e">
        <f>TRUNC(#REF!*P1320,0)</f>
        <v>#REF!</v>
      </c>
      <c r="R1320" s="143"/>
    </row>
    <row r="1321" spans="3:18" s="86" customFormat="1" ht="20.100000000000001" hidden="1" customHeight="1">
      <c r="C1321" s="19" t="s">
        <v>1063</v>
      </c>
      <c r="D1321" s="29" t="s">
        <v>0</v>
      </c>
      <c r="E1321" s="10" t="s">
        <v>3207</v>
      </c>
      <c r="F1321" s="60">
        <v>44</v>
      </c>
      <c r="G1321" s="58">
        <v>1596</v>
      </c>
      <c r="H1321" s="58">
        <f t="shared" si="247"/>
        <v>70224</v>
      </c>
      <c r="I1321" s="58">
        <v>0</v>
      </c>
      <c r="J1321" s="58">
        <f t="shared" si="248"/>
        <v>0</v>
      </c>
      <c r="K1321" s="58">
        <v>0</v>
      </c>
      <c r="L1321" s="58">
        <f t="shared" si="249"/>
        <v>0</v>
      </c>
      <c r="M1321" s="58">
        <f t="shared" si="245"/>
        <v>1596</v>
      </c>
      <c r="N1321" s="59">
        <f t="shared" si="245"/>
        <v>70224</v>
      </c>
      <c r="O1321" s="60">
        <v>44</v>
      </c>
      <c r="P1321" s="61">
        <f>O1321</f>
        <v>44</v>
      </c>
      <c r="Q1321" s="58" t="e">
        <f>TRUNC(#REF!*P1321,0)</f>
        <v>#REF!</v>
      </c>
      <c r="R1321" s="143"/>
    </row>
    <row r="1322" spans="3:18" s="86" customFormat="1" ht="20.100000000000001" hidden="1" customHeight="1">
      <c r="C1322" s="19" t="s">
        <v>942</v>
      </c>
      <c r="D1322" s="29" t="s">
        <v>0</v>
      </c>
      <c r="E1322" s="10" t="s">
        <v>22</v>
      </c>
      <c r="F1322" s="60">
        <v>0</v>
      </c>
      <c r="G1322" s="58">
        <v>0</v>
      </c>
      <c r="H1322" s="58">
        <f t="shared" si="247"/>
        <v>0</v>
      </c>
      <c r="I1322" s="58">
        <v>0</v>
      </c>
      <c r="J1322" s="58">
        <f t="shared" si="248"/>
        <v>0</v>
      </c>
      <c r="K1322" s="58">
        <v>0</v>
      </c>
      <c r="L1322" s="58">
        <f t="shared" si="249"/>
        <v>0</v>
      </c>
      <c r="M1322" s="58">
        <f t="shared" si="245"/>
        <v>0</v>
      </c>
      <c r="N1322" s="59">
        <f t="shared" si="245"/>
        <v>0</v>
      </c>
      <c r="O1322" s="60">
        <v>0</v>
      </c>
      <c r="P1322" s="61">
        <f>O1322</f>
        <v>0</v>
      </c>
      <c r="Q1322" s="58" t="e">
        <f>TRUNC(#REF!*P1322,0)</f>
        <v>#REF!</v>
      </c>
      <c r="R1322" s="143"/>
    </row>
    <row r="1323" spans="3:18" s="86" customFormat="1" ht="20.100000000000001" hidden="1" customHeight="1">
      <c r="C1323" s="19" t="s">
        <v>943</v>
      </c>
      <c r="D1323" s="29" t="s">
        <v>0</v>
      </c>
      <c r="E1323" s="10" t="s">
        <v>3191</v>
      </c>
      <c r="F1323" s="87">
        <v>297.005</v>
      </c>
      <c r="G1323" s="58">
        <v>906</v>
      </c>
      <c r="H1323" s="58">
        <f t="shared" si="247"/>
        <v>269086</v>
      </c>
      <c r="I1323" s="58">
        <v>7386</v>
      </c>
      <c r="J1323" s="58">
        <f t="shared" si="248"/>
        <v>2193678</v>
      </c>
      <c r="K1323" s="58">
        <v>1892</v>
      </c>
      <c r="L1323" s="58">
        <f t="shared" si="249"/>
        <v>561933</v>
      </c>
      <c r="M1323" s="58">
        <f t="shared" si="245"/>
        <v>10184</v>
      </c>
      <c r="N1323" s="59">
        <f t="shared" si="245"/>
        <v>3024697</v>
      </c>
      <c r="O1323" s="87">
        <v>289.76300000000003</v>
      </c>
      <c r="P1323" s="61">
        <f>O1323</f>
        <v>289.76300000000003</v>
      </c>
      <c r="Q1323" s="58" t="e">
        <f>TRUNC(#REF!*P1323,0)</f>
        <v>#REF!</v>
      </c>
      <c r="R1323" s="143"/>
    </row>
    <row r="1324" spans="3:18" s="86" customFormat="1" ht="20.100000000000001" hidden="1" customHeight="1">
      <c r="C1324" s="19" t="s">
        <v>944</v>
      </c>
      <c r="D1324" s="29" t="s">
        <v>0</v>
      </c>
      <c r="E1324" s="10" t="s">
        <v>718</v>
      </c>
      <c r="F1324" s="60">
        <v>7124</v>
      </c>
      <c r="G1324" s="58">
        <v>95</v>
      </c>
      <c r="H1324" s="58">
        <f t="shared" si="247"/>
        <v>676780</v>
      </c>
      <c r="I1324" s="58">
        <v>1128</v>
      </c>
      <c r="J1324" s="58">
        <f t="shared" si="248"/>
        <v>8035872</v>
      </c>
      <c r="K1324" s="58">
        <v>160</v>
      </c>
      <c r="L1324" s="58">
        <f t="shared" si="249"/>
        <v>1139840</v>
      </c>
      <c r="M1324" s="58">
        <f t="shared" si="245"/>
        <v>1383</v>
      </c>
      <c r="N1324" s="59">
        <f t="shared" si="245"/>
        <v>9852492</v>
      </c>
      <c r="O1324" s="60">
        <v>7124</v>
      </c>
      <c r="P1324" s="61">
        <f>O1324</f>
        <v>7124</v>
      </c>
      <c r="Q1324" s="58" t="e">
        <f>TRUNC(#REF!*P1324,0)</f>
        <v>#REF!</v>
      </c>
      <c r="R1324" s="143"/>
    </row>
    <row r="1325" spans="3:18" s="86" customFormat="1" ht="20.100000000000001" hidden="1" customHeight="1">
      <c r="C1325" s="19" t="s">
        <v>945</v>
      </c>
      <c r="D1325" s="29" t="s">
        <v>0</v>
      </c>
      <c r="E1325" s="10" t="s">
        <v>22</v>
      </c>
      <c r="F1325" s="60">
        <v>0</v>
      </c>
      <c r="G1325" s="58">
        <v>0</v>
      </c>
      <c r="H1325" s="58">
        <f t="shared" si="247"/>
        <v>0</v>
      </c>
      <c r="I1325" s="58">
        <v>0</v>
      </c>
      <c r="J1325" s="58">
        <f t="shared" si="248"/>
        <v>0</v>
      </c>
      <c r="K1325" s="58">
        <v>0</v>
      </c>
      <c r="L1325" s="58">
        <f t="shared" si="249"/>
        <v>0</v>
      </c>
      <c r="M1325" s="58">
        <f t="shared" si="245"/>
        <v>0</v>
      </c>
      <c r="N1325" s="59">
        <f t="shared" si="245"/>
        <v>0</v>
      </c>
      <c r="O1325" s="60">
        <v>0</v>
      </c>
      <c r="P1325" s="61">
        <f>O1325</f>
        <v>0</v>
      </c>
      <c r="Q1325" s="58" t="e">
        <f>TRUNC(#REF!*P1325,0)</f>
        <v>#REF!</v>
      </c>
      <c r="R1325" s="143"/>
    </row>
    <row r="1326" spans="3:18" s="86" customFormat="1" ht="20.100000000000001" hidden="1" customHeight="1">
      <c r="C1326" s="19" t="s">
        <v>946</v>
      </c>
      <c r="D1326" s="29" t="s">
        <v>0</v>
      </c>
      <c r="E1326" s="10" t="s">
        <v>22</v>
      </c>
      <c r="F1326" s="60">
        <v>0</v>
      </c>
      <c r="G1326" s="58">
        <v>0</v>
      </c>
      <c r="H1326" s="58">
        <f t="shared" si="247"/>
        <v>0</v>
      </c>
      <c r="I1326" s="58">
        <v>0</v>
      </c>
      <c r="J1326" s="58">
        <f t="shared" si="248"/>
        <v>0</v>
      </c>
      <c r="K1326" s="58">
        <v>0</v>
      </c>
      <c r="L1326" s="58">
        <f t="shared" si="249"/>
        <v>0</v>
      </c>
      <c r="M1326" s="58">
        <f t="shared" si="245"/>
        <v>0</v>
      </c>
      <c r="N1326" s="59">
        <f t="shared" si="245"/>
        <v>0</v>
      </c>
      <c r="O1326" s="60">
        <v>0</v>
      </c>
      <c r="P1326" s="61">
        <f>O1326</f>
        <v>0</v>
      </c>
      <c r="Q1326" s="58" t="e">
        <f>TRUNC(#REF!*P1326,0)</f>
        <v>#REF!</v>
      </c>
      <c r="R1326" s="143"/>
    </row>
    <row r="1327" spans="3:18" s="86" customFormat="1" ht="20.100000000000001" hidden="1" customHeight="1">
      <c r="C1327" s="19" t="s">
        <v>947</v>
      </c>
      <c r="D1327" s="29" t="s">
        <v>98</v>
      </c>
      <c r="E1327" s="10" t="s">
        <v>3188</v>
      </c>
      <c r="F1327" s="60">
        <v>1706</v>
      </c>
      <c r="G1327" s="58">
        <v>54508</v>
      </c>
      <c r="H1327" s="58">
        <f t="shared" si="247"/>
        <v>92990648</v>
      </c>
      <c r="I1327" s="58">
        <v>0</v>
      </c>
      <c r="J1327" s="58">
        <f t="shared" si="248"/>
        <v>0</v>
      </c>
      <c r="K1327" s="58">
        <v>0</v>
      </c>
      <c r="L1327" s="58">
        <f t="shared" si="249"/>
        <v>0</v>
      </c>
      <c r="M1327" s="58">
        <f t="shared" si="245"/>
        <v>54508</v>
      </c>
      <c r="N1327" s="59">
        <f t="shared" si="245"/>
        <v>92990648</v>
      </c>
      <c r="O1327" s="60">
        <v>1633</v>
      </c>
      <c r="P1327" s="61">
        <f>O1327</f>
        <v>1633</v>
      </c>
      <c r="Q1327" s="58" t="e">
        <f>TRUNC(#REF!*P1327,0)</f>
        <v>#REF!</v>
      </c>
      <c r="R1327" s="143"/>
    </row>
    <row r="1328" spans="3:18" s="86" customFormat="1" ht="20.100000000000001" hidden="1" customHeight="1">
      <c r="C1328" s="19" t="s">
        <v>948</v>
      </c>
      <c r="D1328" s="29" t="s">
        <v>949</v>
      </c>
      <c r="E1328" s="10" t="s">
        <v>3188</v>
      </c>
      <c r="F1328" s="60">
        <v>115</v>
      </c>
      <c r="G1328" s="58">
        <v>71862</v>
      </c>
      <c r="H1328" s="58">
        <f t="shared" si="247"/>
        <v>8264130</v>
      </c>
      <c r="I1328" s="58">
        <v>0</v>
      </c>
      <c r="J1328" s="58">
        <f t="shared" si="248"/>
        <v>0</v>
      </c>
      <c r="K1328" s="58">
        <v>0</v>
      </c>
      <c r="L1328" s="58">
        <f t="shared" si="249"/>
        <v>0</v>
      </c>
      <c r="M1328" s="58">
        <f t="shared" si="245"/>
        <v>71862</v>
      </c>
      <c r="N1328" s="59">
        <f t="shared" si="245"/>
        <v>8264130</v>
      </c>
      <c r="O1328" s="60">
        <v>115</v>
      </c>
      <c r="P1328" s="61">
        <f>O1328</f>
        <v>115</v>
      </c>
      <c r="Q1328" s="58" t="e">
        <f>TRUNC(#REF!*P1328,0)</f>
        <v>#REF!</v>
      </c>
      <c r="R1328" s="143"/>
    </row>
    <row r="1329" spans="3:18" s="86" customFormat="1" ht="20.100000000000001" hidden="1" customHeight="1">
      <c r="C1329" s="19" t="s">
        <v>2998</v>
      </c>
      <c r="D1329" s="29" t="s">
        <v>2999</v>
      </c>
      <c r="E1329" s="10" t="s">
        <v>3188</v>
      </c>
      <c r="F1329" s="60">
        <v>10</v>
      </c>
      <c r="G1329" s="58">
        <v>43410</v>
      </c>
      <c r="H1329" s="58">
        <f t="shared" ref="H1329" si="250">TRUNC(F1329*G1329,0)</f>
        <v>434100</v>
      </c>
      <c r="I1329" s="58">
        <v>0</v>
      </c>
      <c r="J1329" s="58">
        <f t="shared" ref="J1329" si="251">TRUNC(F1329*I1329,0)</f>
        <v>0</v>
      </c>
      <c r="K1329" s="58">
        <v>0</v>
      </c>
      <c r="L1329" s="58">
        <f t="shared" si="249"/>
        <v>0</v>
      </c>
      <c r="M1329" s="58">
        <f t="shared" ref="M1329" si="252">G1329+I1329+K1329</f>
        <v>43410</v>
      </c>
      <c r="N1329" s="59">
        <f t="shared" ref="N1329" si="253">H1329+J1329+L1329</f>
        <v>434100</v>
      </c>
      <c r="O1329" s="60">
        <v>10</v>
      </c>
      <c r="P1329" s="61">
        <f>O1329</f>
        <v>10</v>
      </c>
      <c r="Q1329" s="58" t="e">
        <f>TRUNC(#REF!*P1329,0)</f>
        <v>#REF!</v>
      </c>
      <c r="R1329" s="143"/>
    </row>
    <row r="1330" spans="3:18" s="86" customFormat="1" ht="20.100000000000001" hidden="1" customHeight="1">
      <c r="C1330" s="19" t="s">
        <v>950</v>
      </c>
      <c r="D1330" s="29" t="s">
        <v>122</v>
      </c>
      <c r="E1330" s="10" t="s">
        <v>3188</v>
      </c>
      <c r="F1330" s="60">
        <v>964</v>
      </c>
      <c r="G1330" s="58">
        <v>55200</v>
      </c>
      <c r="H1330" s="58">
        <f t="shared" si="247"/>
        <v>53212800</v>
      </c>
      <c r="I1330" s="58">
        <v>0</v>
      </c>
      <c r="J1330" s="58">
        <f t="shared" si="248"/>
        <v>0</v>
      </c>
      <c r="K1330" s="58">
        <v>0</v>
      </c>
      <c r="L1330" s="58">
        <f t="shared" si="249"/>
        <v>0</v>
      </c>
      <c r="M1330" s="58">
        <f t="shared" si="245"/>
        <v>55200</v>
      </c>
      <c r="N1330" s="59">
        <f t="shared" si="245"/>
        <v>53212800</v>
      </c>
      <c r="O1330" s="60">
        <v>964</v>
      </c>
      <c r="P1330" s="61">
        <f>O1330</f>
        <v>964</v>
      </c>
      <c r="Q1330" s="58" t="e">
        <f>TRUNC(#REF!*P1330,0)</f>
        <v>#REF!</v>
      </c>
      <c r="R1330" s="143"/>
    </row>
    <row r="1331" spans="3:18" s="86" customFormat="1" ht="20.100000000000001" hidden="1" customHeight="1">
      <c r="C1331" s="19" t="s">
        <v>951</v>
      </c>
      <c r="D1331" s="29" t="s">
        <v>67</v>
      </c>
      <c r="E1331" s="10" t="s">
        <v>3188</v>
      </c>
      <c r="F1331" s="60">
        <v>128</v>
      </c>
      <c r="G1331" s="58">
        <v>52211</v>
      </c>
      <c r="H1331" s="58">
        <f t="shared" si="247"/>
        <v>6683008</v>
      </c>
      <c r="I1331" s="58">
        <v>0</v>
      </c>
      <c r="J1331" s="58">
        <f t="shared" si="248"/>
        <v>0</v>
      </c>
      <c r="K1331" s="58">
        <v>0</v>
      </c>
      <c r="L1331" s="58">
        <f t="shared" si="249"/>
        <v>0</v>
      </c>
      <c r="M1331" s="58">
        <f t="shared" si="245"/>
        <v>52211</v>
      </c>
      <c r="N1331" s="59">
        <f t="shared" si="245"/>
        <v>6683008</v>
      </c>
      <c r="O1331" s="60">
        <v>128</v>
      </c>
      <c r="P1331" s="61">
        <f>O1331</f>
        <v>128</v>
      </c>
      <c r="Q1331" s="58" t="e">
        <f>TRUNC(#REF!*P1331,0)</f>
        <v>#REF!</v>
      </c>
      <c r="R1331" s="143"/>
    </row>
    <row r="1332" spans="3:18" s="86" customFormat="1" ht="20.100000000000001" hidden="1" customHeight="1">
      <c r="C1332" s="19" t="s">
        <v>3006</v>
      </c>
      <c r="D1332" s="29" t="s">
        <v>3004</v>
      </c>
      <c r="E1332" s="10" t="s">
        <v>3188</v>
      </c>
      <c r="F1332" s="60">
        <v>622</v>
      </c>
      <c r="G1332" s="58">
        <v>78892</v>
      </c>
      <c r="H1332" s="58">
        <f t="shared" ref="H1332" si="254">TRUNC(F1332*G1332,0)</f>
        <v>49070824</v>
      </c>
      <c r="I1332" s="58">
        <v>0</v>
      </c>
      <c r="J1332" s="58">
        <f t="shared" ref="J1332" si="255">TRUNC(F1332*I1332,0)</f>
        <v>0</v>
      </c>
      <c r="K1332" s="58">
        <v>0</v>
      </c>
      <c r="L1332" s="58">
        <f t="shared" si="249"/>
        <v>0</v>
      </c>
      <c r="M1332" s="58">
        <f t="shared" ref="M1332" si="256">G1332+I1332+K1332</f>
        <v>78892</v>
      </c>
      <c r="N1332" s="59">
        <f t="shared" ref="N1332" si="257">H1332+J1332+L1332</f>
        <v>49070824</v>
      </c>
      <c r="O1332" s="60">
        <v>622</v>
      </c>
      <c r="P1332" s="61">
        <f>O1332</f>
        <v>622</v>
      </c>
      <c r="Q1332" s="58" t="e">
        <f>TRUNC(#REF!*P1332,0)</f>
        <v>#REF!</v>
      </c>
      <c r="R1332" s="143"/>
    </row>
    <row r="1333" spans="3:18" s="86" customFormat="1" ht="20.100000000000001" hidden="1" customHeight="1">
      <c r="C1333" s="19" t="s">
        <v>3002</v>
      </c>
      <c r="D1333" s="29" t="s">
        <v>3005</v>
      </c>
      <c r="E1333" s="10" t="s">
        <v>3188</v>
      </c>
      <c r="F1333" s="60">
        <v>82</v>
      </c>
      <c r="G1333" s="58">
        <v>41464</v>
      </c>
      <c r="H1333" s="58">
        <f t="shared" ref="H1333:H1397" si="258">TRUNC(F1333*G1333,0)</f>
        <v>3400048</v>
      </c>
      <c r="I1333" s="58">
        <v>0</v>
      </c>
      <c r="J1333" s="58">
        <f t="shared" ref="J1333:J1397" si="259">TRUNC(F1333*I1333,0)</f>
        <v>0</v>
      </c>
      <c r="K1333" s="58">
        <v>0</v>
      </c>
      <c r="L1333" s="58">
        <f t="shared" ref="L1333" si="260">TRUNC(F1333*K1333,0)</f>
        <v>0</v>
      </c>
      <c r="M1333" s="58">
        <f t="shared" ref="M1333" si="261">G1333+I1333+K1333</f>
        <v>41464</v>
      </c>
      <c r="N1333" s="59">
        <f t="shared" ref="N1333" si="262">H1333+J1333+L1333</f>
        <v>3400048</v>
      </c>
      <c r="O1333" s="60">
        <v>82</v>
      </c>
      <c r="P1333" s="61">
        <f>O1333</f>
        <v>82</v>
      </c>
      <c r="Q1333" s="58" t="e">
        <f>TRUNC(#REF!*P1333,0)</f>
        <v>#REF!</v>
      </c>
      <c r="R1333" s="143"/>
    </row>
    <row r="1334" spans="3:18" s="86" customFormat="1" ht="20.100000000000001" hidden="1" customHeight="1">
      <c r="C1334" s="19" t="s">
        <v>722</v>
      </c>
      <c r="D1334" s="29" t="s">
        <v>0</v>
      </c>
      <c r="E1334" s="10" t="s">
        <v>22</v>
      </c>
      <c r="F1334" s="60">
        <v>0</v>
      </c>
      <c r="G1334" s="58">
        <v>0</v>
      </c>
      <c r="H1334" s="58">
        <f t="shared" si="258"/>
        <v>0</v>
      </c>
      <c r="I1334" s="58">
        <v>0</v>
      </c>
      <c r="J1334" s="58">
        <f t="shared" si="259"/>
        <v>0</v>
      </c>
      <c r="K1334" s="58">
        <v>0</v>
      </c>
      <c r="L1334" s="58">
        <f t="shared" si="249"/>
        <v>0</v>
      </c>
      <c r="M1334" s="58">
        <f t="shared" si="245"/>
        <v>0</v>
      </c>
      <c r="N1334" s="59">
        <f t="shared" si="245"/>
        <v>0</v>
      </c>
      <c r="O1334" s="60">
        <v>0</v>
      </c>
      <c r="P1334" s="61">
        <f>O1334</f>
        <v>0</v>
      </c>
      <c r="Q1334" s="58" t="e">
        <f>TRUNC(#REF!*P1334,0)</f>
        <v>#REF!</v>
      </c>
      <c r="R1334" s="143"/>
    </row>
    <row r="1335" spans="3:18" s="86" customFormat="1" ht="20.100000000000001" hidden="1" customHeight="1">
      <c r="C1335" s="19" t="s">
        <v>952</v>
      </c>
      <c r="D1335" s="29" t="s">
        <v>953</v>
      </c>
      <c r="E1335" s="10" t="s">
        <v>3191</v>
      </c>
      <c r="F1335" s="87">
        <v>2.1160000000000001</v>
      </c>
      <c r="G1335" s="58">
        <v>568000</v>
      </c>
      <c r="H1335" s="58">
        <f t="shared" si="258"/>
        <v>1201888</v>
      </c>
      <c r="I1335" s="58">
        <v>0</v>
      </c>
      <c r="J1335" s="58">
        <f t="shared" si="259"/>
        <v>0</v>
      </c>
      <c r="K1335" s="58">
        <v>0</v>
      </c>
      <c r="L1335" s="58">
        <f t="shared" si="249"/>
        <v>0</v>
      </c>
      <c r="M1335" s="58">
        <f t="shared" si="245"/>
        <v>568000</v>
      </c>
      <c r="N1335" s="59">
        <f t="shared" si="245"/>
        <v>1201888</v>
      </c>
      <c r="O1335" s="87">
        <v>2.117</v>
      </c>
      <c r="P1335" s="61">
        <f>O1335</f>
        <v>2.117</v>
      </c>
      <c r="Q1335" s="58" t="e">
        <f>TRUNC(#REF!*P1335,0)</f>
        <v>#REF!</v>
      </c>
      <c r="R1335" s="143"/>
    </row>
    <row r="1336" spans="3:18" s="86" customFormat="1" ht="20.100000000000001" hidden="1" customHeight="1">
      <c r="C1336" s="19" t="s">
        <v>954</v>
      </c>
      <c r="D1336" s="29" t="s">
        <v>725</v>
      </c>
      <c r="E1336" s="10" t="s">
        <v>3191</v>
      </c>
      <c r="F1336" s="87">
        <v>53.14</v>
      </c>
      <c r="G1336" s="58">
        <v>560000</v>
      </c>
      <c r="H1336" s="58">
        <f t="shared" si="258"/>
        <v>29758400</v>
      </c>
      <c r="I1336" s="58">
        <v>0</v>
      </c>
      <c r="J1336" s="58">
        <f t="shared" si="259"/>
        <v>0</v>
      </c>
      <c r="K1336" s="58">
        <v>0</v>
      </c>
      <c r="L1336" s="58">
        <f t="shared" si="249"/>
        <v>0</v>
      </c>
      <c r="M1336" s="58">
        <f t="shared" si="245"/>
        <v>560000</v>
      </c>
      <c r="N1336" s="59">
        <f t="shared" si="245"/>
        <v>29758400</v>
      </c>
      <c r="O1336" s="87">
        <v>52.156999999999996</v>
      </c>
      <c r="P1336" s="61">
        <f>O1336</f>
        <v>52.156999999999996</v>
      </c>
      <c r="Q1336" s="58" t="e">
        <f>TRUNC(#REF!*P1336,0)</f>
        <v>#REF!</v>
      </c>
      <c r="R1336" s="143"/>
    </row>
    <row r="1337" spans="3:18" s="86" customFormat="1" ht="20.100000000000001" hidden="1" customHeight="1">
      <c r="C1337" s="19" t="s">
        <v>955</v>
      </c>
      <c r="D1337" s="29" t="s">
        <v>726</v>
      </c>
      <c r="E1337" s="10" t="s">
        <v>3191</v>
      </c>
      <c r="F1337" s="87">
        <v>241.631</v>
      </c>
      <c r="G1337" s="58">
        <v>556000</v>
      </c>
      <c r="H1337" s="58">
        <f t="shared" si="258"/>
        <v>134346836</v>
      </c>
      <c r="I1337" s="58">
        <v>0</v>
      </c>
      <c r="J1337" s="58">
        <f t="shared" si="259"/>
        <v>0</v>
      </c>
      <c r="K1337" s="58">
        <v>0</v>
      </c>
      <c r="L1337" s="58">
        <f t="shared" si="249"/>
        <v>0</v>
      </c>
      <c r="M1337" s="58">
        <f t="shared" si="245"/>
        <v>556000</v>
      </c>
      <c r="N1337" s="59">
        <f t="shared" si="245"/>
        <v>134346836</v>
      </c>
      <c r="O1337" s="87">
        <v>235.37100000000001</v>
      </c>
      <c r="P1337" s="61">
        <f>O1337</f>
        <v>235.37100000000001</v>
      </c>
      <c r="Q1337" s="58" t="e">
        <f>TRUNC(#REF!*P1337,0)</f>
        <v>#REF!</v>
      </c>
      <c r="R1337" s="143"/>
    </row>
    <row r="1338" spans="3:18" s="86" customFormat="1" ht="20.100000000000001" hidden="1" customHeight="1">
      <c r="C1338" s="19" t="s">
        <v>956</v>
      </c>
      <c r="D1338" s="29" t="s">
        <v>731</v>
      </c>
      <c r="E1338" s="10" t="s">
        <v>3191</v>
      </c>
      <c r="F1338" s="87">
        <v>0.11799999999999999</v>
      </c>
      <c r="G1338" s="58">
        <v>552000</v>
      </c>
      <c r="H1338" s="58">
        <f t="shared" si="258"/>
        <v>65136</v>
      </c>
      <c r="I1338" s="58">
        <v>0</v>
      </c>
      <c r="J1338" s="58">
        <f t="shared" si="259"/>
        <v>0</v>
      </c>
      <c r="K1338" s="58">
        <v>0</v>
      </c>
      <c r="L1338" s="58">
        <f t="shared" si="249"/>
        <v>0</v>
      </c>
      <c r="M1338" s="58">
        <f t="shared" si="245"/>
        <v>552000</v>
      </c>
      <c r="N1338" s="59">
        <f t="shared" si="245"/>
        <v>65136</v>
      </c>
      <c r="O1338" s="87">
        <v>0.11799999999999999</v>
      </c>
      <c r="P1338" s="61">
        <f>O1338</f>
        <v>0.11799999999999999</v>
      </c>
      <c r="Q1338" s="58" t="e">
        <f>TRUNC(#REF!*P1338,0)</f>
        <v>#REF!</v>
      </c>
      <c r="R1338" s="143"/>
    </row>
    <row r="1339" spans="3:18" s="86" customFormat="1" ht="20.100000000000001" hidden="1" customHeight="1">
      <c r="C1339" s="19" t="s">
        <v>957</v>
      </c>
      <c r="D1339" s="29" t="s">
        <v>0</v>
      </c>
      <c r="E1339" s="10" t="s">
        <v>22</v>
      </c>
      <c r="F1339" s="60">
        <v>0</v>
      </c>
      <c r="G1339" s="58">
        <v>0</v>
      </c>
      <c r="H1339" s="58">
        <f t="shared" si="258"/>
        <v>0</v>
      </c>
      <c r="I1339" s="58">
        <v>0</v>
      </c>
      <c r="J1339" s="58">
        <f t="shared" si="259"/>
        <v>0</v>
      </c>
      <c r="K1339" s="58">
        <v>0</v>
      </c>
      <c r="L1339" s="58">
        <f t="shared" si="249"/>
        <v>0</v>
      </c>
      <c r="M1339" s="58">
        <f t="shared" si="245"/>
        <v>0</v>
      </c>
      <c r="N1339" s="59">
        <f t="shared" ref="N1339:N1349" si="263">H1339+J1339+L1339</f>
        <v>0</v>
      </c>
      <c r="O1339" s="60">
        <v>0</v>
      </c>
      <c r="P1339" s="61">
        <f>O1339</f>
        <v>0</v>
      </c>
      <c r="Q1339" s="58" t="e">
        <f>TRUNC(#REF!*P1339,0)</f>
        <v>#REF!</v>
      </c>
      <c r="R1339" s="143"/>
    </row>
    <row r="1340" spans="3:18" s="86" customFormat="1" ht="20.100000000000001" hidden="1" customHeight="1">
      <c r="C1340" s="19" t="s">
        <v>958</v>
      </c>
      <c r="D1340" s="29" t="s">
        <v>0</v>
      </c>
      <c r="E1340" s="10" t="s">
        <v>3193</v>
      </c>
      <c r="F1340" s="60">
        <v>7124</v>
      </c>
      <c r="G1340" s="58">
        <v>2480</v>
      </c>
      <c r="H1340" s="58">
        <f t="shared" si="258"/>
        <v>17667520</v>
      </c>
      <c r="I1340" s="58">
        <v>0</v>
      </c>
      <c r="J1340" s="58">
        <f t="shared" si="259"/>
        <v>0</v>
      </c>
      <c r="K1340" s="58">
        <v>0</v>
      </c>
      <c r="L1340" s="58">
        <f t="shared" si="249"/>
        <v>0</v>
      </c>
      <c r="M1340" s="58">
        <f t="shared" ref="M1340:N1355" si="264">G1340+I1340+K1340</f>
        <v>2480</v>
      </c>
      <c r="N1340" s="59">
        <f t="shared" si="263"/>
        <v>17667520</v>
      </c>
      <c r="O1340" s="60">
        <v>7124</v>
      </c>
      <c r="P1340" s="61">
        <f>O1340</f>
        <v>7124</v>
      </c>
      <c r="Q1340" s="58" t="e">
        <f>TRUNC(#REF!*P1340,0)</f>
        <v>#REF!</v>
      </c>
      <c r="R1340" s="143"/>
    </row>
    <row r="1341" spans="3:18" s="86" customFormat="1" ht="20.100000000000001" hidden="1" customHeight="1">
      <c r="C1341" s="19" t="s">
        <v>959</v>
      </c>
      <c r="D1341" s="29" t="s">
        <v>723</v>
      </c>
      <c r="E1341" s="10" t="s">
        <v>3188</v>
      </c>
      <c r="F1341" s="60">
        <v>21</v>
      </c>
      <c r="G1341" s="58">
        <v>16800</v>
      </c>
      <c r="H1341" s="58">
        <f t="shared" si="258"/>
        <v>352800</v>
      </c>
      <c r="I1341" s="58">
        <v>0</v>
      </c>
      <c r="J1341" s="58">
        <f t="shared" si="259"/>
        <v>0</v>
      </c>
      <c r="K1341" s="58">
        <v>0</v>
      </c>
      <c r="L1341" s="58">
        <f t="shared" si="249"/>
        <v>0</v>
      </c>
      <c r="M1341" s="58">
        <f t="shared" si="264"/>
        <v>16800</v>
      </c>
      <c r="N1341" s="59">
        <f t="shared" si="263"/>
        <v>352800</v>
      </c>
      <c r="O1341" s="60">
        <v>21</v>
      </c>
      <c r="P1341" s="61">
        <f>O1341</f>
        <v>21</v>
      </c>
      <c r="Q1341" s="58" t="e">
        <f>TRUNC(#REF!*P1341,0)</f>
        <v>#REF!</v>
      </c>
      <c r="R1341" s="143"/>
    </row>
    <row r="1342" spans="3:18" s="86" customFormat="1" ht="20.100000000000001" hidden="1" customHeight="1">
      <c r="C1342" s="19" t="s">
        <v>960</v>
      </c>
      <c r="D1342" s="29" t="s">
        <v>0</v>
      </c>
      <c r="E1342" s="10" t="s">
        <v>22</v>
      </c>
      <c r="F1342" s="60">
        <v>0</v>
      </c>
      <c r="G1342" s="58">
        <v>0</v>
      </c>
      <c r="H1342" s="58">
        <f t="shared" si="258"/>
        <v>0</v>
      </c>
      <c r="I1342" s="58">
        <v>0</v>
      </c>
      <c r="J1342" s="58">
        <f t="shared" si="259"/>
        <v>0</v>
      </c>
      <c r="K1342" s="58">
        <v>0</v>
      </c>
      <c r="L1342" s="58">
        <f t="shared" si="249"/>
        <v>0</v>
      </c>
      <c r="M1342" s="58">
        <f t="shared" si="264"/>
        <v>0</v>
      </c>
      <c r="N1342" s="59">
        <f t="shared" si="263"/>
        <v>0</v>
      </c>
      <c r="O1342" s="60">
        <v>0</v>
      </c>
      <c r="P1342" s="61">
        <f>O1342</f>
        <v>0</v>
      </c>
      <c r="Q1342" s="58" t="e">
        <f>TRUNC(#REF!*P1342,0)</f>
        <v>#REF!</v>
      </c>
      <c r="R1342" s="143"/>
    </row>
    <row r="1343" spans="3:18" s="86" customFormat="1" ht="20.100000000000001" hidden="1" customHeight="1">
      <c r="C1343" s="19" t="s">
        <v>2403</v>
      </c>
      <c r="D1343" s="29" t="s">
        <v>2404</v>
      </c>
      <c r="E1343" s="10" t="s">
        <v>3188</v>
      </c>
      <c r="F1343" s="60">
        <v>7</v>
      </c>
      <c r="G1343" s="58">
        <v>14800</v>
      </c>
      <c r="H1343" s="58">
        <f t="shared" si="258"/>
        <v>103600</v>
      </c>
      <c r="I1343" s="58">
        <v>0</v>
      </c>
      <c r="J1343" s="58">
        <f t="shared" si="259"/>
        <v>0</v>
      </c>
      <c r="K1343" s="58">
        <v>0</v>
      </c>
      <c r="L1343" s="58">
        <f t="shared" si="249"/>
        <v>0</v>
      </c>
      <c r="M1343" s="58">
        <f t="shared" si="264"/>
        <v>14800</v>
      </c>
      <c r="N1343" s="59">
        <f t="shared" si="263"/>
        <v>103600</v>
      </c>
      <c r="O1343" s="60">
        <v>7</v>
      </c>
      <c r="P1343" s="61">
        <f>O1343</f>
        <v>7</v>
      </c>
      <c r="Q1343" s="58" t="e">
        <f>TRUNC(#REF!*P1343,0)</f>
        <v>#REF!</v>
      </c>
      <c r="R1343" s="143"/>
    </row>
    <row r="1344" spans="3:18" s="86" customFormat="1" ht="20.100000000000001" hidden="1" customHeight="1">
      <c r="C1344" s="19" t="s">
        <v>2405</v>
      </c>
      <c r="D1344" s="29" t="s">
        <v>2406</v>
      </c>
      <c r="E1344" s="10" t="s">
        <v>3188</v>
      </c>
      <c r="F1344" s="60">
        <v>90</v>
      </c>
      <c r="G1344" s="58">
        <v>14800</v>
      </c>
      <c r="H1344" s="58">
        <f t="shared" si="258"/>
        <v>1332000</v>
      </c>
      <c r="I1344" s="58">
        <v>0</v>
      </c>
      <c r="J1344" s="58">
        <f t="shared" si="259"/>
        <v>0</v>
      </c>
      <c r="K1344" s="58">
        <v>0</v>
      </c>
      <c r="L1344" s="58">
        <f t="shared" si="249"/>
        <v>0</v>
      </c>
      <c r="M1344" s="58">
        <f t="shared" si="264"/>
        <v>14800</v>
      </c>
      <c r="N1344" s="59">
        <f t="shared" si="263"/>
        <v>1332000</v>
      </c>
      <c r="O1344" s="60">
        <v>90</v>
      </c>
      <c r="P1344" s="61">
        <f>O1344</f>
        <v>90</v>
      </c>
      <c r="Q1344" s="58" t="e">
        <f>TRUNC(#REF!*P1344,0)</f>
        <v>#REF!</v>
      </c>
      <c r="R1344" s="143"/>
    </row>
    <row r="1345" spans="1:19" s="86" customFormat="1" ht="20.100000000000001" hidden="1" customHeight="1">
      <c r="C1345" s="19" t="s">
        <v>961</v>
      </c>
      <c r="D1345" s="29" t="s">
        <v>962</v>
      </c>
      <c r="E1345" s="10" t="s">
        <v>3188</v>
      </c>
      <c r="F1345" s="60">
        <v>25</v>
      </c>
      <c r="G1345" s="58">
        <v>14800</v>
      </c>
      <c r="H1345" s="58">
        <f t="shared" si="258"/>
        <v>370000</v>
      </c>
      <c r="I1345" s="58">
        <v>0</v>
      </c>
      <c r="J1345" s="58">
        <f t="shared" si="259"/>
        <v>0</v>
      </c>
      <c r="K1345" s="58">
        <v>0</v>
      </c>
      <c r="L1345" s="58">
        <f t="shared" si="249"/>
        <v>0</v>
      </c>
      <c r="M1345" s="58">
        <f t="shared" si="264"/>
        <v>14800</v>
      </c>
      <c r="N1345" s="59">
        <f t="shared" si="263"/>
        <v>370000</v>
      </c>
      <c r="O1345" s="60">
        <v>25</v>
      </c>
      <c r="P1345" s="61">
        <f>O1345</f>
        <v>25</v>
      </c>
      <c r="Q1345" s="58" t="e">
        <f>TRUNC(#REF!*P1345,0)</f>
        <v>#REF!</v>
      </c>
      <c r="R1345" s="143"/>
    </row>
    <row r="1346" spans="1:19" s="86" customFormat="1" ht="20.100000000000001" hidden="1" customHeight="1">
      <c r="C1346" s="19" t="s">
        <v>2349</v>
      </c>
      <c r="D1346" s="29" t="s">
        <v>0</v>
      </c>
      <c r="E1346" s="10" t="s">
        <v>22</v>
      </c>
      <c r="F1346" s="60">
        <v>0</v>
      </c>
      <c r="G1346" s="58">
        <v>0</v>
      </c>
      <c r="H1346" s="58">
        <f t="shared" si="258"/>
        <v>0</v>
      </c>
      <c r="I1346" s="58">
        <v>0</v>
      </c>
      <c r="J1346" s="58">
        <f t="shared" si="259"/>
        <v>0</v>
      </c>
      <c r="K1346" s="58">
        <v>0</v>
      </c>
      <c r="L1346" s="58">
        <f t="shared" si="249"/>
        <v>0</v>
      </c>
      <c r="M1346" s="58">
        <f t="shared" si="264"/>
        <v>0</v>
      </c>
      <c r="N1346" s="59">
        <f t="shared" si="263"/>
        <v>0</v>
      </c>
      <c r="O1346" s="60">
        <v>0</v>
      </c>
      <c r="P1346" s="61">
        <f>O1346</f>
        <v>0</v>
      </c>
      <c r="Q1346" s="58" t="e">
        <f>TRUNC(#REF!*P1346,0)</f>
        <v>#REF!</v>
      </c>
      <c r="R1346" s="143"/>
    </row>
    <row r="1347" spans="1:19" s="86" customFormat="1" ht="20.100000000000001" hidden="1" customHeight="1">
      <c r="C1347" s="19" t="s">
        <v>2350</v>
      </c>
      <c r="D1347" s="29" t="s">
        <v>723</v>
      </c>
      <c r="E1347" s="10" t="s">
        <v>3188</v>
      </c>
      <c r="F1347" s="60">
        <v>2322</v>
      </c>
      <c r="G1347" s="58">
        <v>14000</v>
      </c>
      <c r="H1347" s="58">
        <f t="shared" si="258"/>
        <v>32508000</v>
      </c>
      <c r="I1347" s="58">
        <v>0</v>
      </c>
      <c r="J1347" s="58">
        <f t="shared" si="259"/>
        <v>0</v>
      </c>
      <c r="K1347" s="58">
        <v>0</v>
      </c>
      <c r="L1347" s="58">
        <f t="shared" si="249"/>
        <v>0</v>
      </c>
      <c r="M1347" s="58">
        <f t="shared" si="264"/>
        <v>14000</v>
      </c>
      <c r="N1347" s="59">
        <f t="shared" si="263"/>
        <v>32508000</v>
      </c>
      <c r="O1347" s="60">
        <v>2322</v>
      </c>
      <c r="P1347" s="61">
        <f>O1347</f>
        <v>2322</v>
      </c>
      <c r="Q1347" s="58" t="e">
        <f>TRUNC(#REF!*P1347,0)</f>
        <v>#REF!</v>
      </c>
      <c r="R1347" s="143"/>
    </row>
    <row r="1348" spans="1:19" s="86" customFormat="1" ht="20.100000000000001" hidden="1" customHeight="1">
      <c r="C1348" s="19" t="s">
        <v>2381</v>
      </c>
      <c r="D1348" s="29" t="s">
        <v>723</v>
      </c>
      <c r="E1348" s="10" t="s">
        <v>3188</v>
      </c>
      <c r="F1348" s="60">
        <v>208</v>
      </c>
      <c r="G1348" s="58">
        <v>14800</v>
      </c>
      <c r="H1348" s="58">
        <f t="shared" si="258"/>
        <v>3078400</v>
      </c>
      <c r="I1348" s="58">
        <v>0</v>
      </c>
      <c r="J1348" s="58">
        <f t="shared" si="259"/>
        <v>0</v>
      </c>
      <c r="K1348" s="58">
        <v>0</v>
      </c>
      <c r="L1348" s="58">
        <f t="shared" si="249"/>
        <v>0</v>
      </c>
      <c r="M1348" s="58">
        <f t="shared" si="264"/>
        <v>14800</v>
      </c>
      <c r="N1348" s="59">
        <f t="shared" si="263"/>
        <v>3078400</v>
      </c>
      <c r="O1348" s="60">
        <v>208</v>
      </c>
      <c r="P1348" s="61">
        <f>O1348</f>
        <v>208</v>
      </c>
      <c r="Q1348" s="58" t="e">
        <f>TRUNC(#REF!*P1348,0)</f>
        <v>#REF!</v>
      </c>
      <c r="R1348" s="143"/>
    </row>
    <row r="1349" spans="1:19" s="86" customFormat="1" ht="20.100000000000001" hidden="1" customHeight="1">
      <c r="C1349" s="19" t="s">
        <v>963</v>
      </c>
      <c r="D1349" s="29" t="s">
        <v>0</v>
      </c>
      <c r="E1349" s="10" t="s">
        <v>3191</v>
      </c>
      <c r="F1349" s="87">
        <v>11.311</v>
      </c>
      <c r="G1349" s="58">
        <v>-296000</v>
      </c>
      <c r="H1349" s="58">
        <f t="shared" si="258"/>
        <v>-3348056</v>
      </c>
      <c r="I1349" s="58">
        <v>0</v>
      </c>
      <c r="J1349" s="58">
        <f t="shared" si="259"/>
        <v>0</v>
      </c>
      <c r="K1349" s="58">
        <v>0</v>
      </c>
      <c r="L1349" s="58">
        <f t="shared" si="249"/>
        <v>0</v>
      </c>
      <c r="M1349" s="58">
        <f t="shared" si="264"/>
        <v>-296000</v>
      </c>
      <c r="N1349" s="59">
        <f t="shared" si="263"/>
        <v>-3348056</v>
      </c>
      <c r="O1349" s="87">
        <v>11.100000000000001</v>
      </c>
      <c r="P1349" s="61">
        <f>O1349</f>
        <v>11.100000000000001</v>
      </c>
      <c r="Q1349" s="58" t="e">
        <f>TRUNC(#REF!*P1349,0)</f>
        <v>#REF!</v>
      </c>
      <c r="R1349" s="143"/>
    </row>
    <row r="1350" spans="1:19" s="86" customFormat="1" ht="20.100000000000001" hidden="1" customHeight="1">
      <c r="C1350" s="19" t="s">
        <v>48</v>
      </c>
      <c r="D1350" s="29" t="s">
        <v>48</v>
      </c>
      <c r="E1350" s="10" t="s">
        <v>22</v>
      </c>
      <c r="F1350" s="60">
        <v>0</v>
      </c>
      <c r="G1350" s="58">
        <v>0</v>
      </c>
      <c r="H1350" s="58">
        <f t="shared" si="258"/>
        <v>0</v>
      </c>
      <c r="I1350" s="58">
        <v>0</v>
      </c>
      <c r="J1350" s="58">
        <f t="shared" si="259"/>
        <v>0</v>
      </c>
      <c r="K1350" s="58">
        <v>0</v>
      </c>
      <c r="L1350" s="58">
        <f t="shared" si="249"/>
        <v>0</v>
      </c>
      <c r="M1350" s="58">
        <f t="shared" si="264"/>
        <v>0</v>
      </c>
      <c r="N1350" s="59">
        <f t="shared" si="264"/>
        <v>0</v>
      </c>
      <c r="O1350" s="60">
        <v>0</v>
      </c>
      <c r="P1350" s="61">
        <v>0</v>
      </c>
      <c r="Q1350" s="58" t="e">
        <f>TRUNC(#REF!*P1350,0)</f>
        <v>#REF!</v>
      </c>
      <c r="R1350" s="143"/>
    </row>
    <row r="1351" spans="1:19" s="86" customFormat="1" ht="20.100000000000001" hidden="1" customHeight="1">
      <c r="C1351" s="19"/>
      <c r="D1351" s="29"/>
      <c r="E1351" s="10"/>
      <c r="F1351" s="60">
        <v>0</v>
      </c>
      <c r="G1351" s="58">
        <v>0</v>
      </c>
      <c r="H1351" s="58">
        <f t="shared" si="258"/>
        <v>0</v>
      </c>
      <c r="I1351" s="58">
        <v>0</v>
      </c>
      <c r="J1351" s="58">
        <f t="shared" si="259"/>
        <v>0</v>
      </c>
      <c r="K1351" s="58">
        <v>0</v>
      </c>
      <c r="L1351" s="58">
        <f t="shared" si="249"/>
        <v>0</v>
      </c>
      <c r="M1351" s="58">
        <f t="shared" si="264"/>
        <v>0</v>
      </c>
      <c r="N1351" s="59">
        <f t="shared" si="264"/>
        <v>0</v>
      </c>
      <c r="O1351" s="60">
        <v>0</v>
      </c>
      <c r="P1351" s="61">
        <v>0</v>
      </c>
      <c r="Q1351" s="58" t="e">
        <f>TRUNC(#REF!*P1351,0)</f>
        <v>#REF!</v>
      </c>
      <c r="R1351" s="143"/>
    </row>
    <row r="1352" spans="1:19" s="86" customFormat="1" ht="20.100000000000001" customHeight="1">
      <c r="A1352" s="97"/>
      <c r="B1352" s="97"/>
      <c r="C1352" s="29" t="s">
        <v>2285</v>
      </c>
      <c r="D1352" s="29" t="s">
        <v>2286</v>
      </c>
      <c r="E1352" s="152" t="s">
        <v>1</v>
      </c>
      <c r="F1352" s="82">
        <v>1</v>
      </c>
      <c r="G1352" s="79">
        <v>0</v>
      </c>
      <c r="H1352" s="79">
        <f>SUM(H1353:H1521)</f>
        <v>470029829</v>
      </c>
      <c r="I1352" s="79">
        <v>0</v>
      </c>
      <c r="J1352" s="79">
        <f>SUM(J1353:J1521)</f>
        <v>246561350</v>
      </c>
      <c r="K1352" s="79">
        <v>0</v>
      </c>
      <c r="L1352" s="79">
        <f>SUM(L1353:L1521)</f>
        <v>54692241</v>
      </c>
      <c r="M1352" s="79">
        <f t="shared" si="264"/>
        <v>0</v>
      </c>
      <c r="N1352" s="148">
        <f t="shared" si="264"/>
        <v>771283420</v>
      </c>
      <c r="O1352" s="58">
        <v>1</v>
      </c>
      <c r="P1352" s="61">
        <v>0</v>
      </c>
      <c r="Q1352" s="58">
        <f>Q1435</f>
        <v>0</v>
      </c>
      <c r="R1352" s="163"/>
      <c r="S1352" s="86">
        <v>1</v>
      </c>
    </row>
    <row r="1353" spans="1:19" s="86" customFormat="1" ht="20.100000000000001" hidden="1" customHeight="1">
      <c r="C1353" s="19" t="s">
        <v>760</v>
      </c>
      <c r="D1353" s="29" t="s">
        <v>0</v>
      </c>
      <c r="E1353" s="10" t="s">
        <v>22</v>
      </c>
      <c r="F1353" s="60">
        <v>0</v>
      </c>
      <c r="G1353" s="58">
        <v>0</v>
      </c>
      <c r="H1353" s="58">
        <f t="shared" si="258"/>
        <v>0</v>
      </c>
      <c r="I1353" s="58">
        <v>0</v>
      </c>
      <c r="J1353" s="58">
        <f t="shared" si="259"/>
        <v>0</v>
      </c>
      <c r="K1353" s="58">
        <v>0</v>
      </c>
      <c r="L1353" s="58">
        <f t="shared" si="249"/>
        <v>0</v>
      </c>
      <c r="M1353" s="58">
        <f t="shared" si="264"/>
        <v>0</v>
      </c>
      <c r="N1353" s="59">
        <f t="shared" si="264"/>
        <v>0</v>
      </c>
      <c r="O1353" s="60">
        <v>0</v>
      </c>
      <c r="P1353" s="61">
        <f>O1353</f>
        <v>0</v>
      </c>
      <c r="Q1353" s="58" t="e">
        <f>TRUNC(#REF!*P1353,0)</f>
        <v>#REF!</v>
      </c>
      <c r="R1353" s="143"/>
    </row>
    <row r="1354" spans="1:19" s="86" customFormat="1" ht="20.100000000000001" hidden="1" customHeight="1">
      <c r="C1354" s="19" t="s">
        <v>761</v>
      </c>
      <c r="D1354" s="29" t="s">
        <v>715</v>
      </c>
      <c r="E1354" s="10" t="s">
        <v>3188</v>
      </c>
      <c r="F1354" s="60">
        <v>1127</v>
      </c>
      <c r="G1354" s="58">
        <v>228</v>
      </c>
      <c r="H1354" s="58">
        <f t="shared" si="258"/>
        <v>256956</v>
      </c>
      <c r="I1354" s="58">
        <v>4008</v>
      </c>
      <c r="J1354" s="58">
        <f t="shared" si="259"/>
        <v>4517016</v>
      </c>
      <c r="K1354" s="58">
        <v>168</v>
      </c>
      <c r="L1354" s="58">
        <f t="shared" si="249"/>
        <v>189336</v>
      </c>
      <c r="M1354" s="58">
        <f t="shared" si="264"/>
        <v>4404</v>
      </c>
      <c r="N1354" s="59">
        <f t="shared" si="264"/>
        <v>4963308</v>
      </c>
      <c r="O1354" s="60">
        <v>1127</v>
      </c>
      <c r="P1354" s="61">
        <f>O1354</f>
        <v>1127</v>
      </c>
      <c r="Q1354" s="58" t="e">
        <f>TRUNC(#REF!*P1354,0)</f>
        <v>#REF!</v>
      </c>
      <c r="R1354" s="143"/>
    </row>
    <row r="1355" spans="1:19" s="86" customFormat="1" ht="20.100000000000001" hidden="1" customHeight="1">
      <c r="C1355" s="19" t="s">
        <v>762</v>
      </c>
      <c r="D1355" s="29" t="s">
        <v>0</v>
      </c>
      <c r="E1355" s="10" t="s">
        <v>22</v>
      </c>
      <c r="F1355" s="60">
        <v>0</v>
      </c>
      <c r="G1355" s="58">
        <v>0</v>
      </c>
      <c r="H1355" s="58">
        <f t="shared" si="258"/>
        <v>0</v>
      </c>
      <c r="I1355" s="58">
        <v>0</v>
      </c>
      <c r="J1355" s="58">
        <f t="shared" si="259"/>
        <v>0</v>
      </c>
      <c r="K1355" s="58">
        <v>0</v>
      </c>
      <c r="L1355" s="58">
        <f t="shared" si="249"/>
        <v>0</v>
      </c>
      <c r="M1355" s="58">
        <f t="shared" si="264"/>
        <v>0</v>
      </c>
      <c r="N1355" s="59">
        <f t="shared" si="264"/>
        <v>0</v>
      </c>
      <c r="O1355" s="60">
        <v>0</v>
      </c>
      <c r="P1355" s="61">
        <f>O1355</f>
        <v>0</v>
      </c>
      <c r="Q1355" s="58" t="e">
        <f>TRUNC(#REF!*P1355,0)</f>
        <v>#REF!</v>
      </c>
      <c r="R1355" s="143"/>
    </row>
    <row r="1356" spans="1:19" s="86" customFormat="1" ht="20.100000000000001" hidden="1" customHeight="1">
      <c r="C1356" s="19" t="s">
        <v>763</v>
      </c>
      <c r="D1356" s="29" t="s">
        <v>0</v>
      </c>
      <c r="E1356" s="10" t="s">
        <v>22</v>
      </c>
      <c r="F1356" s="60">
        <v>0</v>
      </c>
      <c r="G1356" s="58">
        <v>0</v>
      </c>
      <c r="H1356" s="58">
        <f t="shared" si="258"/>
        <v>0</v>
      </c>
      <c r="I1356" s="58">
        <v>0</v>
      </c>
      <c r="J1356" s="58">
        <f t="shared" si="259"/>
        <v>0</v>
      </c>
      <c r="K1356" s="58">
        <v>0</v>
      </c>
      <c r="L1356" s="58">
        <f t="shared" si="249"/>
        <v>0</v>
      </c>
      <c r="M1356" s="58">
        <f t="shared" ref="M1356:N1371" si="265">G1356+I1356+K1356</f>
        <v>0</v>
      </c>
      <c r="N1356" s="59">
        <f t="shared" si="265"/>
        <v>0</v>
      </c>
      <c r="O1356" s="60">
        <v>0</v>
      </c>
      <c r="P1356" s="61">
        <f>O1356</f>
        <v>0</v>
      </c>
      <c r="Q1356" s="58" t="e">
        <f>TRUNC(#REF!*P1356,0)</f>
        <v>#REF!</v>
      </c>
      <c r="R1356" s="143"/>
    </row>
    <row r="1357" spans="1:19" s="86" customFormat="1" ht="20.100000000000001" hidden="1" customHeight="1">
      <c r="C1357" s="19" t="s">
        <v>764</v>
      </c>
      <c r="D1357" s="29" t="s">
        <v>41</v>
      </c>
      <c r="E1357" s="10" t="s">
        <v>3188</v>
      </c>
      <c r="F1357" s="60">
        <v>2769</v>
      </c>
      <c r="G1357" s="58">
        <v>212</v>
      </c>
      <c r="H1357" s="58">
        <f t="shared" si="258"/>
        <v>587028</v>
      </c>
      <c r="I1357" s="58">
        <v>121</v>
      </c>
      <c r="J1357" s="58">
        <f t="shared" si="259"/>
        <v>335049</v>
      </c>
      <c r="K1357" s="58">
        <v>100</v>
      </c>
      <c r="L1357" s="58">
        <f t="shared" si="249"/>
        <v>276900</v>
      </c>
      <c r="M1357" s="58">
        <f t="shared" si="265"/>
        <v>433</v>
      </c>
      <c r="N1357" s="59">
        <f t="shared" si="265"/>
        <v>1198977</v>
      </c>
      <c r="O1357" s="60">
        <v>2769</v>
      </c>
      <c r="P1357" s="61">
        <f>O1357</f>
        <v>2769</v>
      </c>
      <c r="Q1357" s="58" t="e">
        <f>TRUNC(#REF!*P1357,0)</f>
        <v>#REF!</v>
      </c>
      <c r="R1357" s="143"/>
    </row>
    <row r="1358" spans="1:19" s="86" customFormat="1" ht="20.100000000000001" hidden="1" customHeight="1">
      <c r="C1358" s="19" t="s">
        <v>765</v>
      </c>
      <c r="D1358" s="29" t="s">
        <v>766</v>
      </c>
      <c r="E1358" s="10" t="s">
        <v>3188</v>
      </c>
      <c r="F1358" s="60">
        <v>1070</v>
      </c>
      <c r="G1358" s="58">
        <v>287</v>
      </c>
      <c r="H1358" s="58">
        <f t="shared" si="258"/>
        <v>307090</v>
      </c>
      <c r="I1358" s="58">
        <v>2839</v>
      </c>
      <c r="J1358" s="58">
        <f t="shared" si="259"/>
        <v>3037730</v>
      </c>
      <c r="K1358" s="58">
        <v>294</v>
      </c>
      <c r="L1358" s="58">
        <f t="shared" si="249"/>
        <v>314580</v>
      </c>
      <c r="M1358" s="58">
        <f t="shared" si="265"/>
        <v>3420</v>
      </c>
      <c r="N1358" s="59">
        <f t="shared" si="265"/>
        <v>3659400</v>
      </c>
      <c r="O1358" s="60">
        <v>1070</v>
      </c>
      <c r="P1358" s="61">
        <f>O1358</f>
        <v>1070</v>
      </c>
      <c r="Q1358" s="58" t="e">
        <f>TRUNC(#REF!*P1358,0)</f>
        <v>#REF!</v>
      </c>
      <c r="R1358" s="143"/>
    </row>
    <row r="1359" spans="1:19" s="86" customFormat="1" ht="20.100000000000001" hidden="1" customHeight="1">
      <c r="C1359" s="19" t="s">
        <v>767</v>
      </c>
      <c r="D1359" s="29" t="s">
        <v>0</v>
      </c>
      <c r="E1359" s="10" t="s">
        <v>22</v>
      </c>
      <c r="F1359" s="60">
        <v>0</v>
      </c>
      <c r="G1359" s="58">
        <v>0</v>
      </c>
      <c r="H1359" s="58">
        <f t="shared" si="258"/>
        <v>0</v>
      </c>
      <c r="I1359" s="58">
        <v>0</v>
      </c>
      <c r="J1359" s="58">
        <f t="shared" si="259"/>
        <v>0</v>
      </c>
      <c r="K1359" s="58">
        <v>0</v>
      </c>
      <c r="L1359" s="58">
        <f t="shared" si="249"/>
        <v>0</v>
      </c>
      <c r="M1359" s="58">
        <f t="shared" si="265"/>
        <v>0</v>
      </c>
      <c r="N1359" s="59">
        <f t="shared" si="265"/>
        <v>0</v>
      </c>
      <c r="O1359" s="60">
        <v>0</v>
      </c>
      <c r="P1359" s="61">
        <f>O1359</f>
        <v>0</v>
      </c>
      <c r="Q1359" s="58" t="e">
        <f>TRUNC(#REF!*P1359,0)</f>
        <v>#REF!</v>
      </c>
      <c r="R1359" s="143"/>
    </row>
    <row r="1360" spans="1:19" s="86" customFormat="1" ht="20.100000000000001" hidden="1" customHeight="1">
      <c r="C1360" s="19" t="s">
        <v>768</v>
      </c>
      <c r="D1360" s="29" t="s">
        <v>0</v>
      </c>
      <c r="E1360" s="10" t="s">
        <v>22</v>
      </c>
      <c r="F1360" s="60">
        <v>0</v>
      </c>
      <c r="G1360" s="58">
        <v>0</v>
      </c>
      <c r="H1360" s="58">
        <f t="shared" si="258"/>
        <v>0</v>
      </c>
      <c r="I1360" s="58">
        <v>0</v>
      </c>
      <c r="J1360" s="58">
        <f t="shared" si="259"/>
        <v>0</v>
      </c>
      <c r="K1360" s="58">
        <v>0</v>
      </c>
      <c r="L1360" s="58">
        <f t="shared" si="249"/>
        <v>0</v>
      </c>
      <c r="M1360" s="58">
        <f t="shared" si="265"/>
        <v>0</v>
      </c>
      <c r="N1360" s="59">
        <f t="shared" si="265"/>
        <v>0</v>
      </c>
      <c r="O1360" s="60">
        <v>0</v>
      </c>
      <c r="P1360" s="61">
        <f>O1360</f>
        <v>0</v>
      </c>
      <c r="Q1360" s="58" t="e">
        <f>TRUNC(#REF!*P1360,0)</f>
        <v>#REF!</v>
      </c>
      <c r="R1360" s="143"/>
    </row>
    <row r="1361" spans="3:18" s="86" customFormat="1" ht="20.100000000000001" hidden="1" customHeight="1">
      <c r="C1361" s="19" t="s">
        <v>2320</v>
      </c>
      <c r="D1361" s="29" t="s">
        <v>2321</v>
      </c>
      <c r="E1361" s="10" t="s">
        <v>22</v>
      </c>
      <c r="F1361" s="60">
        <v>0</v>
      </c>
      <c r="G1361" s="58">
        <v>0</v>
      </c>
      <c r="H1361" s="58">
        <f t="shared" si="258"/>
        <v>0</v>
      </c>
      <c r="I1361" s="58">
        <v>0</v>
      </c>
      <c r="J1361" s="58">
        <f t="shared" si="259"/>
        <v>0</v>
      </c>
      <c r="K1361" s="58">
        <v>0</v>
      </c>
      <c r="L1361" s="58">
        <f t="shared" si="249"/>
        <v>0</v>
      </c>
      <c r="M1361" s="58">
        <f t="shared" si="265"/>
        <v>0</v>
      </c>
      <c r="N1361" s="59">
        <f t="shared" si="265"/>
        <v>0</v>
      </c>
      <c r="O1361" s="60">
        <v>0</v>
      </c>
      <c r="P1361" s="61">
        <f>O1361</f>
        <v>0</v>
      </c>
      <c r="Q1361" s="58" t="e">
        <f>TRUNC(#REF!*P1361,0)</f>
        <v>#REF!</v>
      </c>
      <c r="R1361" s="143"/>
    </row>
    <row r="1362" spans="3:18" s="86" customFormat="1" ht="20.100000000000001" hidden="1" customHeight="1">
      <c r="C1362" s="19" t="s">
        <v>2323</v>
      </c>
      <c r="D1362" s="29" t="s">
        <v>2324</v>
      </c>
      <c r="E1362" s="10" t="s">
        <v>3218</v>
      </c>
      <c r="F1362" s="60">
        <v>32</v>
      </c>
      <c r="G1362" s="58">
        <v>2218320</v>
      </c>
      <c r="H1362" s="58">
        <f t="shared" si="258"/>
        <v>70986240</v>
      </c>
      <c r="I1362" s="58">
        <v>0</v>
      </c>
      <c r="J1362" s="58">
        <f t="shared" si="259"/>
        <v>0</v>
      </c>
      <c r="K1362" s="58">
        <v>0</v>
      </c>
      <c r="L1362" s="58">
        <f t="shared" si="249"/>
        <v>0</v>
      </c>
      <c r="M1362" s="58">
        <f t="shared" si="265"/>
        <v>2218320</v>
      </c>
      <c r="N1362" s="59">
        <f t="shared" si="265"/>
        <v>70986240</v>
      </c>
      <c r="O1362" s="60">
        <v>32</v>
      </c>
      <c r="P1362" s="61">
        <f>O1362</f>
        <v>32</v>
      </c>
      <c r="Q1362" s="58" t="e">
        <f>TRUNC(#REF!*P1362,0)</f>
        <v>#REF!</v>
      </c>
      <c r="R1362" s="143"/>
    </row>
    <row r="1363" spans="3:18" s="86" customFormat="1" ht="20.100000000000001" hidden="1" customHeight="1">
      <c r="C1363" s="19" t="s">
        <v>994</v>
      </c>
      <c r="D1363" s="29" t="s">
        <v>0</v>
      </c>
      <c r="E1363" s="10" t="s">
        <v>22</v>
      </c>
      <c r="F1363" s="60">
        <v>0</v>
      </c>
      <c r="G1363" s="58">
        <v>0</v>
      </c>
      <c r="H1363" s="58">
        <f t="shared" si="258"/>
        <v>0</v>
      </c>
      <c r="I1363" s="58">
        <v>0</v>
      </c>
      <c r="J1363" s="58">
        <f t="shared" si="259"/>
        <v>0</v>
      </c>
      <c r="K1363" s="58">
        <v>0</v>
      </c>
      <c r="L1363" s="58">
        <f t="shared" si="249"/>
        <v>0</v>
      </c>
      <c r="M1363" s="58">
        <f t="shared" si="265"/>
        <v>0</v>
      </c>
      <c r="N1363" s="59">
        <f t="shared" si="265"/>
        <v>0</v>
      </c>
      <c r="O1363" s="60">
        <v>0</v>
      </c>
      <c r="P1363" s="61">
        <f>O1363</f>
        <v>0</v>
      </c>
      <c r="Q1363" s="58" t="e">
        <f>TRUNC(#REF!*P1363,0)</f>
        <v>#REF!</v>
      </c>
      <c r="R1363" s="143"/>
    </row>
    <row r="1364" spans="3:18" s="86" customFormat="1" ht="20.100000000000001" hidden="1" customHeight="1">
      <c r="C1364" s="19" t="s">
        <v>995</v>
      </c>
      <c r="D1364" s="29" t="s">
        <v>996</v>
      </c>
      <c r="E1364" s="10" t="s">
        <v>3207</v>
      </c>
      <c r="F1364" s="60">
        <v>232</v>
      </c>
      <c r="G1364" s="58">
        <v>138466</v>
      </c>
      <c r="H1364" s="58">
        <f t="shared" si="258"/>
        <v>32124112</v>
      </c>
      <c r="I1364" s="58">
        <v>0</v>
      </c>
      <c r="J1364" s="58">
        <f t="shared" si="259"/>
        <v>0</v>
      </c>
      <c r="K1364" s="58">
        <v>0</v>
      </c>
      <c r="L1364" s="58">
        <f t="shared" si="249"/>
        <v>0</v>
      </c>
      <c r="M1364" s="58">
        <f t="shared" si="265"/>
        <v>138466</v>
      </c>
      <c r="N1364" s="59">
        <f t="shared" si="265"/>
        <v>32124112</v>
      </c>
      <c r="O1364" s="60">
        <v>232</v>
      </c>
      <c r="P1364" s="61">
        <f>O1364</f>
        <v>232</v>
      </c>
      <c r="Q1364" s="58" t="e">
        <f>TRUNC(#REF!*P1364,0)</f>
        <v>#REF!</v>
      </c>
      <c r="R1364" s="143"/>
    </row>
    <row r="1365" spans="3:18" s="86" customFormat="1" ht="20.100000000000001" hidden="1" customHeight="1">
      <c r="C1365" s="19" t="s">
        <v>770</v>
      </c>
      <c r="D1365" s="29" t="s">
        <v>0</v>
      </c>
      <c r="E1365" s="10" t="s">
        <v>22</v>
      </c>
      <c r="F1365" s="60">
        <v>0</v>
      </c>
      <c r="G1365" s="58">
        <v>0</v>
      </c>
      <c r="H1365" s="58">
        <f t="shared" si="258"/>
        <v>0</v>
      </c>
      <c r="I1365" s="58">
        <v>0</v>
      </c>
      <c r="J1365" s="58">
        <f t="shared" si="259"/>
        <v>0</v>
      </c>
      <c r="K1365" s="58">
        <v>0</v>
      </c>
      <c r="L1365" s="58">
        <f t="shared" si="249"/>
        <v>0</v>
      </c>
      <c r="M1365" s="58">
        <f t="shared" si="265"/>
        <v>0</v>
      </c>
      <c r="N1365" s="59">
        <f t="shared" si="265"/>
        <v>0</v>
      </c>
      <c r="O1365" s="60">
        <v>0</v>
      </c>
      <c r="P1365" s="61">
        <f>O1365</f>
        <v>0</v>
      </c>
      <c r="Q1365" s="58" t="e">
        <f>TRUNC(#REF!*P1365,0)</f>
        <v>#REF!</v>
      </c>
      <c r="R1365" s="143"/>
    </row>
    <row r="1366" spans="3:18" s="86" customFormat="1" ht="20.100000000000001" hidden="1" customHeight="1">
      <c r="C1366" s="19" t="s">
        <v>771</v>
      </c>
      <c r="D1366" s="29" t="s">
        <v>772</v>
      </c>
      <c r="E1366" s="10" t="s">
        <v>22</v>
      </c>
      <c r="F1366" s="60">
        <v>0</v>
      </c>
      <c r="G1366" s="58">
        <v>0</v>
      </c>
      <c r="H1366" s="58">
        <f t="shared" si="258"/>
        <v>0</v>
      </c>
      <c r="I1366" s="58">
        <v>0</v>
      </c>
      <c r="J1366" s="58">
        <f t="shared" si="259"/>
        <v>0</v>
      </c>
      <c r="K1366" s="58">
        <v>0</v>
      </c>
      <c r="L1366" s="58">
        <f t="shared" si="249"/>
        <v>0</v>
      </c>
      <c r="M1366" s="58">
        <f t="shared" si="265"/>
        <v>0</v>
      </c>
      <c r="N1366" s="59">
        <f t="shared" si="265"/>
        <v>0</v>
      </c>
      <c r="O1366" s="60">
        <v>0</v>
      </c>
      <c r="P1366" s="61">
        <f>O1366</f>
        <v>0</v>
      </c>
      <c r="Q1366" s="58" t="e">
        <f>TRUNC(#REF!*P1366,0)</f>
        <v>#REF!</v>
      </c>
      <c r="R1366" s="143"/>
    </row>
    <row r="1367" spans="3:18" s="86" customFormat="1" ht="20.100000000000001" hidden="1" customHeight="1">
      <c r="C1367" s="19" t="s">
        <v>773</v>
      </c>
      <c r="D1367" s="29" t="s">
        <v>774</v>
      </c>
      <c r="E1367" s="10" t="s">
        <v>3207</v>
      </c>
      <c r="F1367" s="60">
        <v>505</v>
      </c>
      <c r="G1367" s="58">
        <v>18792</v>
      </c>
      <c r="H1367" s="58">
        <f t="shared" si="258"/>
        <v>9489960</v>
      </c>
      <c r="I1367" s="58">
        <v>10699</v>
      </c>
      <c r="J1367" s="58">
        <f t="shared" si="259"/>
        <v>5402995</v>
      </c>
      <c r="K1367" s="58">
        <v>8864</v>
      </c>
      <c r="L1367" s="58">
        <f t="shared" si="249"/>
        <v>4476320</v>
      </c>
      <c r="M1367" s="58">
        <f t="shared" si="265"/>
        <v>38355</v>
      </c>
      <c r="N1367" s="59">
        <f t="shared" si="265"/>
        <v>19369275</v>
      </c>
      <c r="O1367" s="60">
        <v>505</v>
      </c>
      <c r="P1367" s="61">
        <f>O1367</f>
        <v>505</v>
      </c>
      <c r="Q1367" s="58" t="e">
        <f>TRUNC(#REF!*P1367,0)</f>
        <v>#REF!</v>
      </c>
      <c r="R1367" s="143"/>
    </row>
    <row r="1368" spans="3:18" s="86" customFormat="1" ht="20.100000000000001" hidden="1" customHeight="1">
      <c r="C1368" s="19" t="s">
        <v>997</v>
      </c>
      <c r="D1368" s="29" t="s">
        <v>998</v>
      </c>
      <c r="E1368" s="10" t="s">
        <v>3207</v>
      </c>
      <c r="F1368" s="60">
        <v>215</v>
      </c>
      <c r="G1368" s="58">
        <v>22546</v>
      </c>
      <c r="H1368" s="58">
        <f t="shared" si="258"/>
        <v>4847390</v>
      </c>
      <c r="I1368" s="58">
        <v>18092</v>
      </c>
      <c r="J1368" s="58">
        <f t="shared" si="259"/>
        <v>3889780</v>
      </c>
      <c r="K1368" s="58">
        <v>13669</v>
      </c>
      <c r="L1368" s="58">
        <f t="shared" si="249"/>
        <v>2938835</v>
      </c>
      <c r="M1368" s="58">
        <f t="shared" si="265"/>
        <v>54307</v>
      </c>
      <c r="N1368" s="59">
        <f t="shared" si="265"/>
        <v>11676005</v>
      </c>
      <c r="O1368" s="60">
        <v>215</v>
      </c>
      <c r="P1368" s="61">
        <f>O1368</f>
        <v>215</v>
      </c>
      <c r="Q1368" s="58" t="e">
        <f>TRUNC(#REF!*P1368,0)</f>
        <v>#REF!</v>
      </c>
      <c r="R1368" s="143"/>
    </row>
    <row r="1369" spans="3:18" s="86" customFormat="1" ht="20.100000000000001" hidden="1" customHeight="1">
      <c r="C1369" s="19" t="s">
        <v>775</v>
      </c>
      <c r="D1369" s="29" t="s">
        <v>0</v>
      </c>
      <c r="E1369" s="10" t="s">
        <v>22</v>
      </c>
      <c r="F1369" s="60">
        <v>0</v>
      </c>
      <c r="G1369" s="58">
        <v>0</v>
      </c>
      <c r="H1369" s="58">
        <f t="shared" si="258"/>
        <v>0</v>
      </c>
      <c r="I1369" s="58">
        <v>0</v>
      </c>
      <c r="J1369" s="58">
        <f t="shared" si="259"/>
        <v>0</v>
      </c>
      <c r="K1369" s="58">
        <v>0</v>
      </c>
      <c r="L1369" s="58">
        <f t="shared" ref="L1369:L1434" si="266">TRUNC(F1369*K1369,0)</f>
        <v>0</v>
      </c>
      <c r="M1369" s="58">
        <f t="shared" si="265"/>
        <v>0</v>
      </c>
      <c r="N1369" s="59">
        <f t="shared" si="265"/>
        <v>0</v>
      </c>
      <c r="O1369" s="60">
        <v>0</v>
      </c>
      <c r="P1369" s="61">
        <f>O1369</f>
        <v>0</v>
      </c>
      <c r="Q1369" s="58" t="e">
        <f>TRUNC(#REF!*P1369,0)</f>
        <v>#REF!</v>
      </c>
      <c r="R1369" s="143"/>
    </row>
    <row r="1370" spans="3:18" s="86" customFormat="1" ht="20.100000000000001" hidden="1" customHeight="1">
      <c r="C1370" s="19" t="s">
        <v>776</v>
      </c>
      <c r="D1370" s="29" t="s">
        <v>777</v>
      </c>
      <c r="E1370" s="10" t="s">
        <v>22</v>
      </c>
      <c r="F1370" s="60">
        <v>0</v>
      </c>
      <c r="G1370" s="58">
        <v>0</v>
      </c>
      <c r="H1370" s="58">
        <f t="shared" si="258"/>
        <v>0</v>
      </c>
      <c r="I1370" s="58">
        <v>0</v>
      </c>
      <c r="J1370" s="58">
        <f t="shared" si="259"/>
        <v>0</v>
      </c>
      <c r="K1370" s="58">
        <v>0</v>
      </c>
      <c r="L1370" s="58">
        <f t="shared" si="266"/>
        <v>0</v>
      </c>
      <c r="M1370" s="58">
        <f t="shared" si="265"/>
        <v>0</v>
      </c>
      <c r="N1370" s="59">
        <f t="shared" si="265"/>
        <v>0</v>
      </c>
      <c r="O1370" s="60">
        <v>0</v>
      </c>
      <c r="P1370" s="61">
        <f>O1370</f>
        <v>0</v>
      </c>
      <c r="Q1370" s="58" t="e">
        <f>TRUNC(#REF!*P1370,0)</f>
        <v>#REF!</v>
      </c>
      <c r="R1370" s="143"/>
    </row>
    <row r="1371" spans="3:18" s="86" customFormat="1" ht="20.100000000000001" hidden="1" customHeight="1">
      <c r="C1371" s="19" t="s">
        <v>778</v>
      </c>
      <c r="D1371" s="29" t="s">
        <v>774</v>
      </c>
      <c r="E1371" s="10" t="s">
        <v>3199</v>
      </c>
      <c r="F1371" s="60">
        <v>32</v>
      </c>
      <c r="G1371" s="58">
        <v>40000</v>
      </c>
      <c r="H1371" s="58">
        <f t="shared" si="258"/>
        <v>1280000</v>
      </c>
      <c r="I1371" s="58">
        <v>67200</v>
      </c>
      <c r="J1371" s="58">
        <f t="shared" si="259"/>
        <v>2150400</v>
      </c>
      <c r="K1371" s="58">
        <v>800</v>
      </c>
      <c r="L1371" s="58">
        <f t="shared" si="266"/>
        <v>25600</v>
      </c>
      <c r="M1371" s="58">
        <f t="shared" si="265"/>
        <v>108000</v>
      </c>
      <c r="N1371" s="59">
        <f t="shared" si="265"/>
        <v>3456000</v>
      </c>
      <c r="O1371" s="60">
        <v>32</v>
      </c>
      <c r="P1371" s="61">
        <f>O1371</f>
        <v>32</v>
      </c>
      <c r="Q1371" s="58" t="e">
        <f>TRUNC(#REF!*P1371,0)</f>
        <v>#REF!</v>
      </c>
      <c r="R1371" s="143"/>
    </row>
    <row r="1372" spans="3:18" s="86" customFormat="1" ht="20.100000000000001" hidden="1" customHeight="1">
      <c r="C1372" s="19" t="s">
        <v>999</v>
      </c>
      <c r="D1372" s="29" t="s">
        <v>1000</v>
      </c>
      <c r="E1372" s="10" t="s">
        <v>22</v>
      </c>
      <c r="F1372" s="60">
        <v>0</v>
      </c>
      <c r="G1372" s="58">
        <v>0</v>
      </c>
      <c r="H1372" s="58">
        <f t="shared" si="258"/>
        <v>0</v>
      </c>
      <c r="I1372" s="58">
        <v>0</v>
      </c>
      <c r="J1372" s="58">
        <f t="shared" si="259"/>
        <v>0</v>
      </c>
      <c r="K1372" s="58">
        <v>0</v>
      </c>
      <c r="L1372" s="58">
        <f t="shared" si="266"/>
        <v>0</v>
      </c>
      <c r="M1372" s="58">
        <f t="shared" ref="M1372:N1500" si="267">G1372+I1372+K1372</f>
        <v>0</v>
      </c>
      <c r="N1372" s="59">
        <f t="shared" si="267"/>
        <v>0</v>
      </c>
      <c r="O1372" s="60">
        <v>0</v>
      </c>
      <c r="P1372" s="61">
        <f>O1372</f>
        <v>0</v>
      </c>
      <c r="Q1372" s="58" t="e">
        <f>TRUNC(#REF!*P1372,0)</f>
        <v>#REF!</v>
      </c>
      <c r="R1372" s="143"/>
    </row>
    <row r="1373" spans="3:18" s="86" customFormat="1" ht="20.100000000000001" hidden="1" customHeight="1">
      <c r="C1373" s="19" t="s">
        <v>1001</v>
      </c>
      <c r="D1373" s="29" t="s">
        <v>998</v>
      </c>
      <c r="E1373" s="10" t="s">
        <v>3199</v>
      </c>
      <c r="F1373" s="60">
        <v>26</v>
      </c>
      <c r="G1373" s="58">
        <v>40000</v>
      </c>
      <c r="H1373" s="58">
        <f t="shared" si="258"/>
        <v>1040000</v>
      </c>
      <c r="I1373" s="58">
        <v>67200</v>
      </c>
      <c r="J1373" s="58">
        <f t="shared" si="259"/>
        <v>1747200</v>
      </c>
      <c r="K1373" s="58">
        <v>800</v>
      </c>
      <c r="L1373" s="58">
        <f t="shared" si="266"/>
        <v>20800</v>
      </c>
      <c r="M1373" s="58">
        <f t="shared" si="267"/>
        <v>108000</v>
      </c>
      <c r="N1373" s="59">
        <f t="shared" si="267"/>
        <v>2808000</v>
      </c>
      <c r="O1373" s="60">
        <v>26</v>
      </c>
      <c r="P1373" s="61">
        <f>O1373</f>
        <v>26</v>
      </c>
      <c r="Q1373" s="58" t="e">
        <f>TRUNC(#REF!*P1373,0)</f>
        <v>#REF!</v>
      </c>
      <c r="R1373" s="143"/>
    </row>
    <row r="1374" spans="3:18" s="86" customFormat="1" ht="20.100000000000001" hidden="1" customHeight="1">
      <c r="C1374" s="19" t="s">
        <v>779</v>
      </c>
      <c r="D1374" s="29" t="s">
        <v>0</v>
      </c>
      <c r="E1374" s="10" t="s">
        <v>22</v>
      </c>
      <c r="F1374" s="60">
        <v>0</v>
      </c>
      <c r="G1374" s="58">
        <v>0</v>
      </c>
      <c r="H1374" s="58">
        <f t="shared" si="258"/>
        <v>0</v>
      </c>
      <c r="I1374" s="58">
        <v>0</v>
      </c>
      <c r="J1374" s="58">
        <f t="shared" si="259"/>
        <v>0</v>
      </c>
      <c r="K1374" s="58">
        <v>0</v>
      </c>
      <c r="L1374" s="58">
        <f t="shared" si="266"/>
        <v>0</v>
      </c>
      <c r="M1374" s="58">
        <f t="shared" si="267"/>
        <v>0</v>
      </c>
      <c r="N1374" s="59">
        <f t="shared" si="267"/>
        <v>0</v>
      </c>
      <c r="O1374" s="60">
        <v>0</v>
      </c>
      <c r="P1374" s="61">
        <f>O1374</f>
        <v>0</v>
      </c>
      <c r="Q1374" s="58" t="e">
        <f>TRUNC(#REF!*P1374,0)</f>
        <v>#REF!</v>
      </c>
      <c r="R1374" s="143"/>
    </row>
    <row r="1375" spans="3:18" s="86" customFormat="1" ht="20.100000000000001" hidden="1" customHeight="1">
      <c r="C1375" s="19" t="s">
        <v>780</v>
      </c>
      <c r="D1375" s="29" t="s">
        <v>781</v>
      </c>
      <c r="E1375" s="10" t="s">
        <v>3196</v>
      </c>
      <c r="F1375" s="60">
        <v>2</v>
      </c>
      <c r="G1375" s="58">
        <v>0</v>
      </c>
      <c r="H1375" s="58">
        <f t="shared" si="258"/>
        <v>0</v>
      </c>
      <c r="I1375" s="58">
        <v>0</v>
      </c>
      <c r="J1375" s="58">
        <f t="shared" si="259"/>
        <v>0</v>
      </c>
      <c r="K1375" s="58">
        <v>460416</v>
      </c>
      <c r="L1375" s="58">
        <f t="shared" si="266"/>
        <v>920832</v>
      </c>
      <c r="M1375" s="58">
        <f t="shared" si="267"/>
        <v>460416</v>
      </c>
      <c r="N1375" s="59">
        <f t="shared" si="267"/>
        <v>920832</v>
      </c>
      <c r="O1375" s="60">
        <v>2</v>
      </c>
      <c r="P1375" s="61">
        <f>O1375</f>
        <v>2</v>
      </c>
      <c r="Q1375" s="58" t="e">
        <f>TRUNC(#REF!*P1375,0)</f>
        <v>#REF!</v>
      </c>
      <c r="R1375" s="143"/>
    </row>
    <row r="1376" spans="3:18" s="86" customFormat="1" ht="20.100000000000001" hidden="1" customHeight="1">
      <c r="C1376" s="19" t="s">
        <v>782</v>
      </c>
      <c r="D1376" s="29" t="s">
        <v>783</v>
      </c>
      <c r="E1376" s="10" t="s">
        <v>3196</v>
      </c>
      <c r="F1376" s="60">
        <v>2</v>
      </c>
      <c r="G1376" s="58">
        <v>167073</v>
      </c>
      <c r="H1376" s="58">
        <f t="shared" si="258"/>
        <v>334146</v>
      </c>
      <c r="I1376" s="58">
        <v>264409</v>
      </c>
      <c r="J1376" s="58">
        <f t="shared" si="259"/>
        <v>528818</v>
      </c>
      <c r="K1376" s="58">
        <v>419380</v>
      </c>
      <c r="L1376" s="58">
        <f t="shared" si="266"/>
        <v>838760</v>
      </c>
      <c r="M1376" s="58">
        <f t="shared" si="267"/>
        <v>850862</v>
      </c>
      <c r="N1376" s="59">
        <f t="shared" si="267"/>
        <v>1701724</v>
      </c>
      <c r="O1376" s="60">
        <v>2</v>
      </c>
      <c r="P1376" s="61">
        <f>O1376</f>
        <v>2</v>
      </c>
      <c r="Q1376" s="58" t="e">
        <f>TRUNC(#REF!*P1376,0)</f>
        <v>#REF!</v>
      </c>
      <c r="R1376" s="143"/>
    </row>
    <row r="1377" spans="3:18" s="86" customFormat="1" ht="20.100000000000001" hidden="1" customHeight="1">
      <c r="C1377" s="19" t="s">
        <v>784</v>
      </c>
      <c r="D1377" s="29" t="s">
        <v>785</v>
      </c>
      <c r="E1377" s="10" t="s">
        <v>3196</v>
      </c>
      <c r="F1377" s="60">
        <v>2</v>
      </c>
      <c r="G1377" s="58">
        <v>167073</v>
      </c>
      <c r="H1377" s="58">
        <f t="shared" si="258"/>
        <v>334146</v>
      </c>
      <c r="I1377" s="58">
        <v>264409</v>
      </c>
      <c r="J1377" s="58">
        <f t="shared" si="259"/>
        <v>528818</v>
      </c>
      <c r="K1377" s="58">
        <v>419380</v>
      </c>
      <c r="L1377" s="58">
        <f t="shared" si="266"/>
        <v>838760</v>
      </c>
      <c r="M1377" s="58">
        <f t="shared" si="267"/>
        <v>850862</v>
      </c>
      <c r="N1377" s="59">
        <f t="shared" si="267"/>
        <v>1701724</v>
      </c>
      <c r="O1377" s="60">
        <v>2</v>
      </c>
      <c r="P1377" s="61">
        <f>O1377</f>
        <v>2</v>
      </c>
      <c r="Q1377" s="58" t="e">
        <f>TRUNC(#REF!*P1377,0)</f>
        <v>#REF!</v>
      </c>
      <c r="R1377" s="143"/>
    </row>
    <row r="1378" spans="3:18" s="86" customFormat="1" ht="20.100000000000001" hidden="1" customHeight="1">
      <c r="C1378" s="19" t="s">
        <v>784</v>
      </c>
      <c r="D1378" s="29" t="s">
        <v>786</v>
      </c>
      <c r="E1378" s="10" t="s">
        <v>3196</v>
      </c>
      <c r="F1378" s="60">
        <v>1</v>
      </c>
      <c r="G1378" s="58">
        <v>0</v>
      </c>
      <c r="H1378" s="58">
        <f t="shared" si="258"/>
        <v>0</v>
      </c>
      <c r="I1378" s="58">
        <v>0</v>
      </c>
      <c r="J1378" s="58">
        <f t="shared" si="259"/>
        <v>0</v>
      </c>
      <c r="K1378" s="58">
        <v>3200000</v>
      </c>
      <c r="L1378" s="58">
        <f t="shared" si="266"/>
        <v>3200000</v>
      </c>
      <c r="M1378" s="58">
        <f t="shared" si="267"/>
        <v>3200000</v>
      </c>
      <c r="N1378" s="59">
        <f t="shared" si="267"/>
        <v>3200000</v>
      </c>
      <c r="O1378" s="60">
        <v>1</v>
      </c>
      <c r="P1378" s="61">
        <f>O1378</f>
        <v>1</v>
      </c>
      <c r="Q1378" s="58" t="e">
        <f>TRUNC(#REF!*P1378,0)</f>
        <v>#REF!</v>
      </c>
      <c r="R1378" s="143"/>
    </row>
    <row r="1379" spans="3:18" s="86" customFormat="1" ht="20.100000000000001" hidden="1" customHeight="1">
      <c r="C1379" s="19" t="s">
        <v>787</v>
      </c>
      <c r="D1379" s="29" t="s">
        <v>788</v>
      </c>
      <c r="E1379" s="10" t="s">
        <v>3196</v>
      </c>
      <c r="F1379" s="60">
        <v>1</v>
      </c>
      <c r="G1379" s="58">
        <v>0</v>
      </c>
      <c r="H1379" s="58">
        <f t="shared" si="258"/>
        <v>0</v>
      </c>
      <c r="I1379" s="58">
        <v>0</v>
      </c>
      <c r="J1379" s="58">
        <f t="shared" si="259"/>
        <v>0</v>
      </c>
      <c r="K1379" s="58">
        <v>2302080</v>
      </c>
      <c r="L1379" s="58">
        <f t="shared" si="266"/>
        <v>2302080</v>
      </c>
      <c r="M1379" s="58">
        <f t="shared" si="267"/>
        <v>2302080</v>
      </c>
      <c r="N1379" s="59">
        <f t="shared" si="267"/>
        <v>2302080</v>
      </c>
      <c r="O1379" s="60">
        <v>1</v>
      </c>
      <c r="P1379" s="61">
        <f>O1379</f>
        <v>1</v>
      </c>
      <c r="Q1379" s="58" t="e">
        <f>TRUNC(#REF!*P1379,0)</f>
        <v>#REF!</v>
      </c>
      <c r="R1379" s="143"/>
    </row>
    <row r="1380" spans="3:18" s="86" customFormat="1" ht="20.100000000000001" hidden="1" customHeight="1">
      <c r="C1380" s="19" t="s">
        <v>1146</v>
      </c>
      <c r="D1380" s="29" t="s">
        <v>1147</v>
      </c>
      <c r="E1380" s="10" t="s">
        <v>3207</v>
      </c>
      <c r="F1380" s="60">
        <v>22</v>
      </c>
      <c r="G1380" s="58">
        <v>0</v>
      </c>
      <c r="H1380" s="58">
        <f t="shared" si="258"/>
        <v>0</v>
      </c>
      <c r="I1380" s="58">
        <v>0</v>
      </c>
      <c r="J1380" s="58">
        <f t="shared" si="259"/>
        <v>0</v>
      </c>
      <c r="K1380" s="58">
        <v>22304</v>
      </c>
      <c r="L1380" s="58">
        <f t="shared" si="266"/>
        <v>490688</v>
      </c>
      <c r="M1380" s="58">
        <f t="shared" si="267"/>
        <v>22304</v>
      </c>
      <c r="N1380" s="59">
        <f t="shared" si="267"/>
        <v>490688</v>
      </c>
      <c r="O1380" s="60">
        <v>22</v>
      </c>
      <c r="P1380" s="61">
        <f>O1380</f>
        <v>22</v>
      </c>
      <c r="Q1380" s="58" t="e">
        <f>TRUNC(#REF!*P1380,0)</f>
        <v>#REF!</v>
      </c>
      <c r="R1380" s="143"/>
    </row>
    <row r="1381" spans="3:18" s="86" customFormat="1" ht="20.100000000000001" hidden="1" customHeight="1">
      <c r="C1381" s="19" t="s">
        <v>789</v>
      </c>
      <c r="D1381" s="29" t="s">
        <v>0</v>
      </c>
      <c r="E1381" s="10" t="s">
        <v>22</v>
      </c>
      <c r="F1381" s="60">
        <v>0</v>
      </c>
      <c r="G1381" s="58">
        <v>0</v>
      </c>
      <c r="H1381" s="58">
        <f t="shared" si="258"/>
        <v>0</v>
      </c>
      <c r="I1381" s="58">
        <v>0</v>
      </c>
      <c r="J1381" s="58">
        <f t="shared" si="259"/>
        <v>0</v>
      </c>
      <c r="K1381" s="58">
        <v>0</v>
      </c>
      <c r="L1381" s="58">
        <f t="shared" si="266"/>
        <v>0</v>
      </c>
      <c r="M1381" s="58">
        <f t="shared" si="267"/>
        <v>0</v>
      </c>
      <c r="N1381" s="59">
        <f t="shared" si="267"/>
        <v>0</v>
      </c>
      <c r="O1381" s="60">
        <v>0</v>
      </c>
      <c r="P1381" s="61">
        <f>O1381</f>
        <v>0</v>
      </c>
      <c r="Q1381" s="58" t="e">
        <f>TRUNC(#REF!*P1381,0)</f>
        <v>#REF!</v>
      </c>
      <c r="R1381" s="143"/>
    </row>
    <row r="1382" spans="3:18" s="86" customFormat="1" ht="20.100000000000001" hidden="1" customHeight="1">
      <c r="C1382" s="19" t="s">
        <v>790</v>
      </c>
      <c r="D1382" s="29" t="s">
        <v>111</v>
      </c>
      <c r="E1382" s="10" t="s">
        <v>22</v>
      </c>
      <c r="F1382" s="60">
        <v>0</v>
      </c>
      <c r="G1382" s="58">
        <v>0</v>
      </c>
      <c r="H1382" s="58">
        <f t="shared" si="258"/>
        <v>0</v>
      </c>
      <c r="I1382" s="58">
        <v>0</v>
      </c>
      <c r="J1382" s="58">
        <f t="shared" si="259"/>
        <v>0</v>
      </c>
      <c r="K1382" s="58">
        <v>0</v>
      </c>
      <c r="L1382" s="58">
        <f t="shared" si="266"/>
        <v>0</v>
      </c>
      <c r="M1382" s="58">
        <f t="shared" si="267"/>
        <v>0</v>
      </c>
      <c r="N1382" s="59">
        <f t="shared" si="267"/>
        <v>0</v>
      </c>
      <c r="O1382" s="60">
        <v>0</v>
      </c>
      <c r="P1382" s="61">
        <f>O1382</f>
        <v>0</v>
      </c>
      <c r="Q1382" s="58" t="e">
        <f>TRUNC(#REF!*P1382,0)</f>
        <v>#REF!</v>
      </c>
      <c r="R1382" s="143"/>
    </row>
    <row r="1383" spans="3:18" s="86" customFormat="1" ht="20.100000000000001" hidden="1" customHeight="1">
      <c r="C1383" s="19" t="s">
        <v>791</v>
      </c>
      <c r="D1383" s="29" t="s">
        <v>792</v>
      </c>
      <c r="E1383" s="10" t="s">
        <v>3189</v>
      </c>
      <c r="F1383" s="60">
        <v>708</v>
      </c>
      <c r="G1383" s="58">
        <v>6252</v>
      </c>
      <c r="H1383" s="58">
        <f t="shared" si="258"/>
        <v>4426416</v>
      </c>
      <c r="I1383" s="58">
        <v>10200</v>
      </c>
      <c r="J1383" s="58">
        <f t="shared" si="259"/>
        <v>7221600</v>
      </c>
      <c r="K1383" s="58">
        <v>0</v>
      </c>
      <c r="L1383" s="58">
        <f t="shared" si="266"/>
        <v>0</v>
      </c>
      <c r="M1383" s="58">
        <f t="shared" si="267"/>
        <v>16452</v>
      </c>
      <c r="N1383" s="59">
        <f t="shared" si="267"/>
        <v>11648016</v>
      </c>
      <c r="O1383" s="60">
        <v>191</v>
      </c>
      <c r="P1383" s="61">
        <f>O1383</f>
        <v>191</v>
      </c>
      <c r="Q1383" s="58" t="e">
        <f>TRUNC(#REF!*P1383,0)</f>
        <v>#REF!</v>
      </c>
      <c r="R1383" s="143"/>
    </row>
    <row r="1384" spans="3:18" s="86" customFormat="1" ht="20.100000000000001" hidden="1" customHeight="1">
      <c r="C1384" s="19" t="s">
        <v>800</v>
      </c>
      <c r="D1384" s="29" t="s">
        <v>0</v>
      </c>
      <c r="E1384" s="10" t="s">
        <v>22</v>
      </c>
      <c r="F1384" s="60">
        <v>0</v>
      </c>
      <c r="G1384" s="58">
        <v>0</v>
      </c>
      <c r="H1384" s="58">
        <f t="shared" si="258"/>
        <v>0</v>
      </c>
      <c r="I1384" s="58">
        <v>0</v>
      </c>
      <c r="J1384" s="58">
        <f t="shared" si="259"/>
        <v>0</v>
      </c>
      <c r="K1384" s="58">
        <v>0</v>
      </c>
      <c r="L1384" s="58">
        <f t="shared" si="266"/>
        <v>0</v>
      </c>
      <c r="M1384" s="58">
        <f t="shared" si="267"/>
        <v>0</v>
      </c>
      <c r="N1384" s="59">
        <f t="shared" si="267"/>
        <v>0</v>
      </c>
      <c r="O1384" s="60">
        <v>0</v>
      </c>
      <c r="P1384" s="61">
        <f>O1384</f>
        <v>0</v>
      </c>
      <c r="Q1384" s="58" t="e">
        <f>TRUNC(#REF!*P1384,0)</f>
        <v>#REF!</v>
      </c>
      <c r="R1384" s="143"/>
    </row>
    <row r="1385" spans="3:18" s="86" customFormat="1" ht="20.100000000000001" hidden="1" customHeight="1">
      <c r="C1385" s="19" t="s">
        <v>801</v>
      </c>
      <c r="D1385" s="29" t="s">
        <v>797</v>
      </c>
      <c r="E1385" s="10" t="s">
        <v>3189</v>
      </c>
      <c r="F1385" s="60">
        <v>1121</v>
      </c>
      <c r="G1385" s="58">
        <v>2148</v>
      </c>
      <c r="H1385" s="58">
        <f t="shared" si="258"/>
        <v>2407908</v>
      </c>
      <c r="I1385" s="58">
        <v>9160</v>
      </c>
      <c r="J1385" s="58">
        <f t="shared" si="259"/>
        <v>10268360</v>
      </c>
      <c r="K1385" s="58">
        <v>0</v>
      </c>
      <c r="L1385" s="58">
        <f t="shared" si="266"/>
        <v>0</v>
      </c>
      <c r="M1385" s="58">
        <f t="shared" si="267"/>
        <v>11308</v>
      </c>
      <c r="N1385" s="59">
        <f t="shared" si="267"/>
        <v>12676268</v>
      </c>
      <c r="O1385" s="60">
        <v>1121</v>
      </c>
      <c r="P1385" s="61">
        <f>O1385</f>
        <v>1121</v>
      </c>
      <c r="Q1385" s="58" t="e">
        <f>TRUNC(#REF!*P1385,0)</f>
        <v>#REF!</v>
      </c>
      <c r="R1385" s="143"/>
    </row>
    <row r="1386" spans="3:18" s="86" customFormat="1" ht="20.100000000000001" hidden="1" customHeight="1">
      <c r="C1386" s="19" t="s">
        <v>2383</v>
      </c>
      <c r="D1386" s="29" t="s">
        <v>799</v>
      </c>
      <c r="E1386" s="10" t="s">
        <v>3189</v>
      </c>
      <c r="F1386" s="60">
        <v>4</v>
      </c>
      <c r="G1386" s="58">
        <v>2148</v>
      </c>
      <c r="H1386" s="58">
        <f t="shared" si="258"/>
        <v>8592</v>
      </c>
      <c r="I1386" s="58">
        <v>10076</v>
      </c>
      <c r="J1386" s="58">
        <f t="shared" si="259"/>
        <v>40304</v>
      </c>
      <c r="K1386" s="58">
        <v>0</v>
      </c>
      <c r="L1386" s="58">
        <f t="shared" si="266"/>
        <v>0</v>
      </c>
      <c r="M1386" s="58">
        <f t="shared" si="267"/>
        <v>12224</v>
      </c>
      <c r="N1386" s="59">
        <f t="shared" si="267"/>
        <v>48896</v>
      </c>
      <c r="O1386" s="60">
        <v>4</v>
      </c>
      <c r="P1386" s="61">
        <f>O1386</f>
        <v>4</v>
      </c>
      <c r="Q1386" s="58" t="e">
        <f>TRUNC(#REF!*P1386,0)</f>
        <v>#REF!</v>
      </c>
      <c r="R1386" s="143"/>
    </row>
    <row r="1387" spans="3:18" s="86" customFormat="1" ht="20.100000000000001" hidden="1" customHeight="1">
      <c r="C1387" s="19" t="s">
        <v>3136</v>
      </c>
      <c r="D1387" s="29" t="s">
        <v>0</v>
      </c>
      <c r="E1387" s="10" t="s">
        <v>22</v>
      </c>
      <c r="F1387" s="60">
        <v>0</v>
      </c>
      <c r="G1387" s="58">
        <v>0</v>
      </c>
      <c r="H1387" s="58">
        <f t="shared" si="258"/>
        <v>0</v>
      </c>
      <c r="I1387" s="58">
        <v>0</v>
      </c>
      <c r="J1387" s="58">
        <f t="shared" si="259"/>
        <v>0</v>
      </c>
      <c r="K1387" s="58">
        <v>0</v>
      </c>
      <c r="L1387" s="58">
        <f t="shared" si="266"/>
        <v>0</v>
      </c>
      <c r="M1387" s="58">
        <f t="shared" ref="M1387:M1388" si="268">G1387+I1387+K1387</f>
        <v>0</v>
      </c>
      <c r="N1387" s="59">
        <f t="shared" ref="N1387:N1388" si="269">H1387+J1387+L1387</f>
        <v>0</v>
      </c>
      <c r="O1387" s="60">
        <v>0</v>
      </c>
      <c r="P1387" s="61">
        <f>O1387</f>
        <v>0</v>
      </c>
      <c r="Q1387" s="58" t="e">
        <f>TRUNC(#REF!*P1387,0)</f>
        <v>#REF!</v>
      </c>
      <c r="R1387" s="143"/>
    </row>
    <row r="1388" spans="3:18" s="86" customFormat="1" ht="20.100000000000001" hidden="1" customHeight="1">
      <c r="C1388" s="19" t="s">
        <v>3137</v>
      </c>
      <c r="D1388" s="29" t="s">
        <v>3138</v>
      </c>
      <c r="E1388" s="10" t="s">
        <v>3083</v>
      </c>
      <c r="F1388" s="60"/>
      <c r="G1388" s="58">
        <v>83014</v>
      </c>
      <c r="H1388" s="58">
        <f t="shared" si="258"/>
        <v>0</v>
      </c>
      <c r="I1388" s="58">
        <v>13509</v>
      </c>
      <c r="J1388" s="58">
        <f t="shared" si="259"/>
        <v>0</v>
      </c>
      <c r="K1388" s="58">
        <v>5076</v>
      </c>
      <c r="L1388" s="58">
        <f t="shared" si="266"/>
        <v>0</v>
      </c>
      <c r="M1388" s="58">
        <f t="shared" si="268"/>
        <v>101599</v>
      </c>
      <c r="N1388" s="59">
        <f t="shared" si="269"/>
        <v>0</v>
      </c>
      <c r="O1388" s="60">
        <v>507</v>
      </c>
      <c r="P1388" s="61">
        <f>O1388</f>
        <v>507</v>
      </c>
      <c r="Q1388" s="58" t="e">
        <f>TRUNC(#REF!*P1388,0)</f>
        <v>#REF!</v>
      </c>
      <c r="R1388" s="143"/>
    </row>
    <row r="1389" spans="3:18" s="86" customFormat="1" ht="20.100000000000001" hidden="1" customHeight="1">
      <c r="C1389" s="19" t="s">
        <v>802</v>
      </c>
      <c r="D1389" s="29" t="s">
        <v>0</v>
      </c>
      <c r="E1389" s="10" t="s">
        <v>22</v>
      </c>
      <c r="F1389" s="60">
        <v>0</v>
      </c>
      <c r="G1389" s="58">
        <v>0</v>
      </c>
      <c r="H1389" s="58">
        <f t="shared" si="258"/>
        <v>0</v>
      </c>
      <c r="I1389" s="58">
        <v>0</v>
      </c>
      <c r="J1389" s="58">
        <f t="shared" si="259"/>
        <v>0</v>
      </c>
      <c r="K1389" s="58">
        <v>0</v>
      </c>
      <c r="L1389" s="58">
        <f t="shared" si="266"/>
        <v>0</v>
      </c>
      <c r="M1389" s="58">
        <f t="shared" si="267"/>
        <v>0</v>
      </c>
      <c r="N1389" s="59">
        <f t="shared" si="267"/>
        <v>0</v>
      </c>
      <c r="O1389" s="60">
        <v>0</v>
      </c>
      <c r="P1389" s="61">
        <f>O1389</f>
        <v>0</v>
      </c>
      <c r="Q1389" s="58" t="e">
        <f>TRUNC(#REF!*P1389,0)</f>
        <v>#REF!</v>
      </c>
      <c r="R1389" s="143"/>
    </row>
    <row r="1390" spans="3:18" s="86" customFormat="1" ht="20.100000000000001" hidden="1" customHeight="1">
      <c r="C1390" s="19" t="s">
        <v>803</v>
      </c>
      <c r="D1390" s="29" t="s">
        <v>531</v>
      </c>
      <c r="E1390" s="10" t="s">
        <v>3189</v>
      </c>
      <c r="F1390" s="60">
        <v>1034</v>
      </c>
      <c r="G1390" s="58">
        <v>1021</v>
      </c>
      <c r="H1390" s="58">
        <f t="shared" si="258"/>
        <v>1055714</v>
      </c>
      <c r="I1390" s="58">
        <v>6837</v>
      </c>
      <c r="J1390" s="58">
        <f t="shared" si="259"/>
        <v>7069458</v>
      </c>
      <c r="K1390" s="58">
        <v>0</v>
      </c>
      <c r="L1390" s="58">
        <f t="shared" si="266"/>
        <v>0</v>
      </c>
      <c r="M1390" s="58">
        <f t="shared" si="267"/>
        <v>7858</v>
      </c>
      <c r="N1390" s="59">
        <f t="shared" si="267"/>
        <v>8125172</v>
      </c>
      <c r="O1390" s="60">
        <v>1034</v>
      </c>
      <c r="P1390" s="61">
        <f>O1390</f>
        <v>1034</v>
      </c>
      <c r="Q1390" s="58" t="e">
        <f>TRUNC(#REF!*P1390,0)</f>
        <v>#REF!</v>
      </c>
      <c r="R1390" s="143"/>
    </row>
    <row r="1391" spans="3:18" s="86" customFormat="1" ht="20.100000000000001" hidden="1" customHeight="1">
      <c r="C1391" s="19" t="s">
        <v>804</v>
      </c>
      <c r="D1391" s="29" t="s">
        <v>531</v>
      </c>
      <c r="E1391" s="10" t="s">
        <v>3207</v>
      </c>
      <c r="F1391" s="60">
        <v>502</v>
      </c>
      <c r="G1391" s="58">
        <v>3649</v>
      </c>
      <c r="H1391" s="58">
        <f t="shared" si="258"/>
        <v>1831798</v>
      </c>
      <c r="I1391" s="58">
        <v>20680</v>
      </c>
      <c r="J1391" s="58">
        <f t="shared" si="259"/>
        <v>10381360</v>
      </c>
      <c r="K1391" s="58">
        <v>0</v>
      </c>
      <c r="L1391" s="58">
        <f t="shared" si="266"/>
        <v>0</v>
      </c>
      <c r="M1391" s="58">
        <f t="shared" si="267"/>
        <v>24329</v>
      </c>
      <c r="N1391" s="59">
        <f t="shared" si="267"/>
        <v>12213158</v>
      </c>
      <c r="O1391" s="60">
        <v>502</v>
      </c>
      <c r="P1391" s="61">
        <f>O1391</f>
        <v>502</v>
      </c>
      <c r="Q1391" s="58" t="e">
        <f>TRUNC(#REF!*P1391,0)</f>
        <v>#REF!</v>
      </c>
      <c r="R1391" s="143"/>
    </row>
    <row r="1392" spans="3:18" s="86" customFormat="1" ht="20.100000000000001" hidden="1" customHeight="1">
      <c r="C1392" s="19" t="s">
        <v>805</v>
      </c>
      <c r="D1392" s="29" t="s">
        <v>806</v>
      </c>
      <c r="E1392" s="10" t="s">
        <v>22</v>
      </c>
      <c r="F1392" s="60">
        <v>0</v>
      </c>
      <c r="G1392" s="58">
        <v>0</v>
      </c>
      <c r="H1392" s="58">
        <f t="shared" si="258"/>
        <v>0</v>
      </c>
      <c r="I1392" s="58">
        <v>0</v>
      </c>
      <c r="J1392" s="58">
        <f t="shared" si="259"/>
        <v>0</v>
      </c>
      <c r="K1392" s="58">
        <v>0</v>
      </c>
      <c r="L1392" s="58">
        <f t="shared" si="266"/>
        <v>0</v>
      </c>
      <c r="M1392" s="58">
        <f t="shared" si="267"/>
        <v>0</v>
      </c>
      <c r="N1392" s="59">
        <f t="shared" si="267"/>
        <v>0</v>
      </c>
      <c r="O1392" s="60">
        <v>0</v>
      </c>
      <c r="P1392" s="61">
        <f>O1392</f>
        <v>0</v>
      </c>
      <c r="Q1392" s="58" t="e">
        <f>TRUNC(#REF!*P1392,0)</f>
        <v>#REF!</v>
      </c>
      <c r="R1392" s="143"/>
    </row>
    <row r="1393" spans="3:18" s="86" customFormat="1" ht="20.100000000000001" hidden="1" customHeight="1">
      <c r="C1393" s="19" t="s">
        <v>807</v>
      </c>
      <c r="D1393" s="29" t="s">
        <v>808</v>
      </c>
      <c r="E1393" s="10" t="s">
        <v>3199</v>
      </c>
      <c r="F1393" s="60">
        <v>12</v>
      </c>
      <c r="G1393" s="58">
        <v>0</v>
      </c>
      <c r="H1393" s="58">
        <f t="shared" si="258"/>
        <v>0</v>
      </c>
      <c r="I1393" s="58">
        <v>0</v>
      </c>
      <c r="J1393" s="58">
        <f t="shared" si="259"/>
        <v>0</v>
      </c>
      <c r="K1393" s="58">
        <v>120000</v>
      </c>
      <c r="L1393" s="58">
        <f t="shared" si="266"/>
        <v>1440000</v>
      </c>
      <c r="M1393" s="58">
        <f t="shared" si="267"/>
        <v>120000</v>
      </c>
      <c r="N1393" s="59">
        <f t="shared" si="267"/>
        <v>1440000</v>
      </c>
      <c r="O1393" s="60">
        <v>12</v>
      </c>
      <c r="P1393" s="61">
        <f>O1393</f>
        <v>12</v>
      </c>
      <c r="Q1393" s="58" t="e">
        <f>TRUNC(#REF!*P1393,0)</f>
        <v>#REF!</v>
      </c>
      <c r="R1393" s="143"/>
    </row>
    <row r="1394" spans="3:18" s="86" customFormat="1" ht="20.100000000000001" hidden="1" customHeight="1">
      <c r="C1394" s="19" t="s">
        <v>809</v>
      </c>
      <c r="D1394" s="29" t="s">
        <v>810</v>
      </c>
      <c r="E1394" s="10" t="s">
        <v>3199</v>
      </c>
      <c r="F1394" s="60">
        <v>6</v>
      </c>
      <c r="G1394" s="58">
        <v>0</v>
      </c>
      <c r="H1394" s="58">
        <f t="shared" si="258"/>
        <v>0</v>
      </c>
      <c r="I1394" s="58">
        <v>0</v>
      </c>
      <c r="J1394" s="58">
        <f t="shared" si="259"/>
        <v>0</v>
      </c>
      <c r="K1394" s="58">
        <v>144000</v>
      </c>
      <c r="L1394" s="58">
        <f t="shared" si="266"/>
        <v>864000</v>
      </c>
      <c r="M1394" s="58">
        <f t="shared" si="267"/>
        <v>144000</v>
      </c>
      <c r="N1394" s="59">
        <f t="shared" si="267"/>
        <v>864000</v>
      </c>
      <c r="O1394" s="60">
        <v>6</v>
      </c>
      <c r="P1394" s="61">
        <f>O1394</f>
        <v>6</v>
      </c>
      <c r="Q1394" s="58" t="e">
        <f>TRUNC(#REF!*P1394,0)</f>
        <v>#REF!</v>
      </c>
      <c r="R1394" s="143"/>
    </row>
    <row r="1395" spans="3:18" s="86" customFormat="1" ht="20.100000000000001" hidden="1" customHeight="1">
      <c r="C1395" s="19" t="s">
        <v>814</v>
      </c>
      <c r="D1395" s="29" t="s">
        <v>0</v>
      </c>
      <c r="E1395" s="10" t="s">
        <v>22</v>
      </c>
      <c r="F1395" s="60">
        <v>0</v>
      </c>
      <c r="G1395" s="58">
        <v>0</v>
      </c>
      <c r="H1395" s="58">
        <f t="shared" si="258"/>
        <v>0</v>
      </c>
      <c r="I1395" s="58">
        <v>0</v>
      </c>
      <c r="J1395" s="58">
        <f t="shared" si="259"/>
        <v>0</v>
      </c>
      <c r="K1395" s="58">
        <v>0</v>
      </c>
      <c r="L1395" s="58">
        <f t="shared" si="266"/>
        <v>0</v>
      </c>
      <c r="M1395" s="58">
        <f t="shared" si="267"/>
        <v>0</v>
      </c>
      <c r="N1395" s="59">
        <f t="shared" si="267"/>
        <v>0</v>
      </c>
      <c r="O1395" s="60">
        <v>0</v>
      </c>
      <c r="P1395" s="61">
        <f>O1395</f>
        <v>0</v>
      </c>
      <c r="Q1395" s="58" t="e">
        <f>TRUNC(#REF!*P1395,0)</f>
        <v>#REF!</v>
      </c>
      <c r="R1395" s="143"/>
    </row>
    <row r="1396" spans="3:18" s="86" customFormat="1" ht="20.100000000000001" hidden="1" customHeight="1">
      <c r="C1396" s="19" t="s">
        <v>815</v>
      </c>
      <c r="D1396" s="29" t="s">
        <v>816</v>
      </c>
      <c r="E1396" s="10" t="s">
        <v>3215</v>
      </c>
      <c r="F1396" s="60">
        <v>38</v>
      </c>
      <c r="G1396" s="58">
        <v>652</v>
      </c>
      <c r="H1396" s="58">
        <f t="shared" si="258"/>
        <v>24776</v>
      </c>
      <c r="I1396" s="58">
        <v>15660</v>
      </c>
      <c r="J1396" s="58">
        <f t="shared" si="259"/>
        <v>595080</v>
      </c>
      <c r="K1396" s="58">
        <v>0</v>
      </c>
      <c r="L1396" s="58">
        <f t="shared" si="266"/>
        <v>0</v>
      </c>
      <c r="M1396" s="58">
        <f t="shared" si="267"/>
        <v>16312</v>
      </c>
      <c r="N1396" s="59">
        <f t="shared" si="267"/>
        <v>619856</v>
      </c>
      <c r="O1396" s="60">
        <v>38</v>
      </c>
      <c r="P1396" s="61">
        <f>O1396</f>
        <v>38</v>
      </c>
      <c r="Q1396" s="58" t="e">
        <f>TRUNC(#REF!*P1396,0)</f>
        <v>#REF!</v>
      </c>
      <c r="R1396" s="143"/>
    </row>
    <row r="1397" spans="3:18" s="86" customFormat="1" ht="20.100000000000001" hidden="1" customHeight="1">
      <c r="C1397" s="19" t="s">
        <v>817</v>
      </c>
      <c r="D1397" s="29" t="s">
        <v>818</v>
      </c>
      <c r="E1397" s="10" t="s">
        <v>3215</v>
      </c>
      <c r="F1397" s="60">
        <v>49</v>
      </c>
      <c r="G1397" s="58">
        <v>804</v>
      </c>
      <c r="H1397" s="58">
        <f t="shared" si="258"/>
        <v>39396</v>
      </c>
      <c r="I1397" s="58">
        <v>26021</v>
      </c>
      <c r="J1397" s="58">
        <f t="shared" si="259"/>
        <v>1275029</v>
      </c>
      <c r="K1397" s="58">
        <v>0</v>
      </c>
      <c r="L1397" s="58">
        <f t="shared" si="266"/>
        <v>0</v>
      </c>
      <c r="M1397" s="58">
        <f t="shared" si="267"/>
        <v>26825</v>
      </c>
      <c r="N1397" s="59">
        <f t="shared" si="267"/>
        <v>1314425</v>
      </c>
      <c r="O1397" s="60">
        <v>2</v>
      </c>
      <c r="P1397" s="61">
        <f>O1397</f>
        <v>2</v>
      </c>
      <c r="Q1397" s="58" t="e">
        <f>TRUNC(#REF!*P1397,0)</f>
        <v>#REF!</v>
      </c>
      <c r="R1397" s="143"/>
    </row>
    <row r="1398" spans="3:18" s="86" customFormat="1" ht="20.100000000000001" hidden="1" customHeight="1">
      <c r="C1398" s="19" t="s">
        <v>819</v>
      </c>
      <c r="D1398" s="29" t="s">
        <v>820</v>
      </c>
      <c r="E1398" s="10" t="s">
        <v>3207</v>
      </c>
      <c r="F1398" s="60">
        <v>71</v>
      </c>
      <c r="G1398" s="58">
        <v>2622</v>
      </c>
      <c r="H1398" s="58">
        <f t="shared" ref="H1398:H1461" si="270">TRUNC(F1398*G1398,0)</f>
        <v>186162</v>
      </c>
      <c r="I1398" s="58">
        <v>21504</v>
      </c>
      <c r="J1398" s="58">
        <f t="shared" ref="J1398:J1461" si="271">TRUNC(F1398*I1398,0)</f>
        <v>1526784</v>
      </c>
      <c r="K1398" s="58">
        <v>2</v>
      </c>
      <c r="L1398" s="58">
        <f t="shared" si="266"/>
        <v>142</v>
      </c>
      <c r="M1398" s="58">
        <f t="shared" si="267"/>
        <v>24128</v>
      </c>
      <c r="N1398" s="59">
        <f t="shared" si="267"/>
        <v>1713088</v>
      </c>
      <c r="O1398" s="60">
        <v>71</v>
      </c>
      <c r="P1398" s="61">
        <f>O1398</f>
        <v>71</v>
      </c>
      <c r="Q1398" s="58" t="e">
        <f>TRUNC(#REF!*P1398,0)</f>
        <v>#REF!</v>
      </c>
      <c r="R1398" s="143"/>
    </row>
    <row r="1399" spans="3:18" s="86" customFormat="1" ht="20.100000000000001" hidden="1" customHeight="1">
      <c r="C1399" s="19" t="s">
        <v>964</v>
      </c>
      <c r="D1399" s="29" t="s">
        <v>0</v>
      </c>
      <c r="E1399" s="10" t="s">
        <v>22</v>
      </c>
      <c r="F1399" s="60">
        <v>0</v>
      </c>
      <c r="G1399" s="58">
        <v>0</v>
      </c>
      <c r="H1399" s="58">
        <f t="shared" si="270"/>
        <v>0</v>
      </c>
      <c r="I1399" s="58">
        <v>0</v>
      </c>
      <c r="J1399" s="58">
        <f t="shared" si="271"/>
        <v>0</v>
      </c>
      <c r="K1399" s="58">
        <v>0</v>
      </c>
      <c r="L1399" s="58">
        <f t="shared" si="266"/>
        <v>0</v>
      </c>
      <c r="M1399" s="58">
        <f t="shared" si="267"/>
        <v>0</v>
      </c>
      <c r="N1399" s="59">
        <f t="shared" si="267"/>
        <v>0</v>
      </c>
      <c r="O1399" s="60">
        <v>0</v>
      </c>
      <c r="P1399" s="61">
        <f>O1399</f>
        <v>0</v>
      </c>
      <c r="Q1399" s="58" t="e">
        <f>TRUNC(#REF!*P1399,0)</f>
        <v>#REF!</v>
      </c>
      <c r="R1399" s="143"/>
    </row>
    <row r="1400" spans="3:18" s="86" customFormat="1" ht="20.100000000000001" hidden="1" customHeight="1">
      <c r="C1400" s="19" t="s">
        <v>965</v>
      </c>
      <c r="D1400" s="29" t="s">
        <v>966</v>
      </c>
      <c r="E1400" s="10" t="s">
        <v>3199</v>
      </c>
      <c r="F1400" s="60">
        <v>168</v>
      </c>
      <c r="G1400" s="58">
        <v>6257</v>
      </c>
      <c r="H1400" s="58">
        <f t="shared" si="270"/>
        <v>1051176</v>
      </c>
      <c r="I1400" s="58">
        <v>127090</v>
      </c>
      <c r="J1400" s="58">
        <f t="shared" si="271"/>
        <v>21351120</v>
      </c>
      <c r="K1400" s="58">
        <v>4234</v>
      </c>
      <c r="L1400" s="58">
        <f t="shared" si="266"/>
        <v>711312</v>
      </c>
      <c r="M1400" s="58">
        <f t="shared" si="267"/>
        <v>137581</v>
      </c>
      <c r="N1400" s="59">
        <f t="shared" si="267"/>
        <v>23113608</v>
      </c>
      <c r="O1400" s="60">
        <v>12</v>
      </c>
      <c r="P1400" s="61">
        <f>O1400</f>
        <v>12</v>
      </c>
      <c r="Q1400" s="58" t="e">
        <f>TRUNC(#REF!*P1400,0)</f>
        <v>#REF!</v>
      </c>
      <c r="R1400" s="143"/>
    </row>
    <row r="1401" spans="3:18" s="86" customFormat="1" ht="20.100000000000001" hidden="1" customHeight="1">
      <c r="C1401" s="19" t="s">
        <v>821</v>
      </c>
      <c r="D1401" s="29" t="s">
        <v>547</v>
      </c>
      <c r="E1401" s="10" t="s">
        <v>3189</v>
      </c>
      <c r="F1401" s="60">
        <v>5</v>
      </c>
      <c r="G1401" s="58">
        <v>616</v>
      </c>
      <c r="H1401" s="58">
        <f t="shared" si="270"/>
        <v>3080</v>
      </c>
      <c r="I1401" s="58">
        <v>2185</v>
      </c>
      <c r="J1401" s="58">
        <f t="shared" si="271"/>
        <v>10925</v>
      </c>
      <c r="K1401" s="58">
        <v>0</v>
      </c>
      <c r="L1401" s="58">
        <f t="shared" si="266"/>
        <v>0</v>
      </c>
      <c r="M1401" s="58">
        <f t="shared" si="267"/>
        <v>2801</v>
      </c>
      <c r="N1401" s="59">
        <f t="shared" si="267"/>
        <v>14005</v>
      </c>
      <c r="O1401" s="60">
        <v>5</v>
      </c>
      <c r="P1401" s="61">
        <f>O1401</f>
        <v>5</v>
      </c>
      <c r="Q1401" s="58" t="e">
        <f>TRUNC(#REF!*P1401,0)</f>
        <v>#REF!</v>
      </c>
      <c r="R1401" s="143"/>
    </row>
    <row r="1402" spans="3:18" s="86" customFormat="1" ht="20.100000000000001" hidden="1" customHeight="1">
      <c r="C1402" s="19" t="s">
        <v>822</v>
      </c>
      <c r="D1402" s="29" t="s">
        <v>0</v>
      </c>
      <c r="E1402" s="10" t="s">
        <v>22</v>
      </c>
      <c r="F1402" s="60">
        <v>0</v>
      </c>
      <c r="G1402" s="58">
        <v>0</v>
      </c>
      <c r="H1402" s="58">
        <f t="shared" si="270"/>
        <v>0</v>
      </c>
      <c r="I1402" s="58">
        <v>0</v>
      </c>
      <c r="J1402" s="58">
        <f t="shared" si="271"/>
        <v>0</v>
      </c>
      <c r="K1402" s="58">
        <v>0</v>
      </c>
      <c r="L1402" s="58">
        <f t="shared" si="266"/>
        <v>0</v>
      </c>
      <c r="M1402" s="58">
        <f t="shared" si="267"/>
        <v>0</v>
      </c>
      <c r="N1402" s="59">
        <f t="shared" si="267"/>
        <v>0</v>
      </c>
      <c r="O1402" s="60">
        <v>0</v>
      </c>
      <c r="P1402" s="61">
        <f>O1402</f>
        <v>0</v>
      </c>
      <c r="Q1402" s="58" t="e">
        <f>TRUNC(#REF!*P1402,0)</f>
        <v>#REF!</v>
      </c>
      <c r="R1402" s="143"/>
    </row>
    <row r="1403" spans="3:18" s="86" customFormat="1" ht="20.100000000000001" hidden="1" customHeight="1">
      <c r="C1403" s="19" t="s">
        <v>823</v>
      </c>
      <c r="D1403" s="29" t="s">
        <v>110</v>
      </c>
      <c r="E1403" s="10" t="s">
        <v>3191</v>
      </c>
      <c r="F1403" s="87">
        <v>84.631</v>
      </c>
      <c r="G1403" s="58">
        <v>6339</v>
      </c>
      <c r="H1403" s="58">
        <f t="shared" si="270"/>
        <v>536475</v>
      </c>
      <c r="I1403" s="58">
        <v>310616</v>
      </c>
      <c r="J1403" s="58">
        <f t="shared" si="271"/>
        <v>26287742</v>
      </c>
      <c r="K1403" s="58">
        <v>0</v>
      </c>
      <c r="L1403" s="58">
        <f t="shared" si="266"/>
        <v>0</v>
      </c>
      <c r="M1403" s="58">
        <f t="shared" si="267"/>
        <v>316955</v>
      </c>
      <c r="N1403" s="59">
        <f t="shared" si="267"/>
        <v>26824217</v>
      </c>
      <c r="O1403" s="87">
        <v>79.049000000000007</v>
      </c>
      <c r="P1403" s="61">
        <f>O1403</f>
        <v>79.049000000000007</v>
      </c>
      <c r="Q1403" s="58" t="e">
        <f>TRUNC(#REF!*P1403,0)</f>
        <v>#REF!</v>
      </c>
      <c r="R1403" s="143"/>
    </row>
    <row r="1404" spans="3:18" s="86" customFormat="1" ht="20.100000000000001" hidden="1" customHeight="1">
      <c r="C1404" s="19" t="s">
        <v>824</v>
      </c>
      <c r="D1404" s="29" t="s">
        <v>825</v>
      </c>
      <c r="E1404" s="10" t="s">
        <v>22</v>
      </c>
      <c r="F1404" s="60">
        <v>0</v>
      </c>
      <c r="G1404" s="58">
        <v>0</v>
      </c>
      <c r="H1404" s="58">
        <f t="shared" si="270"/>
        <v>0</v>
      </c>
      <c r="I1404" s="58">
        <v>0</v>
      </c>
      <c r="J1404" s="58">
        <f t="shared" si="271"/>
        <v>0</v>
      </c>
      <c r="K1404" s="58">
        <v>0</v>
      </c>
      <c r="L1404" s="58">
        <f t="shared" si="266"/>
        <v>0</v>
      </c>
      <c r="M1404" s="58">
        <f t="shared" si="267"/>
        <v>0</v>
      </c>
      <c r="N1404" s="59">
        <f t="shared" si="267"/>
        <v>0</v>
      </c>
      <c r="O1404" s="60">
        <v>0</v>
      </c>
      <c r="P1404" s="61">
        <f>O1404</f>
        <v>0</v>
      </c>
      <c r="Q1404" s="58" t="e">
        <f>TRUNC(#REF!*P1404,0)</f>
        <v>#REF!</v>
      </c>
      <c r="R1404" s="143"/>
    </row>
    <row r="1405" spans="3:18" s="86" customFormat="1" ht="20.100000000000001" hidden="1" customHeight="1">
      <c r="C1405" s="19" t="s">
        <v>1025</v>
      </c>
      <c r="D1405" s="29" t="s">
        <v>1026</v>
      </c>
      <c r="E1405" s="10" t="s">
        <v>3191</v>
      </c>
      <c r="F1405" s="87">
        <v>29.984999999999999</v>
      </c>
      <c r="G1405" s="58">
        <v>3240</v>
      </c>
      <c r="H1405" s="58">
        <f t="shared" si="270"/>
        <v>97151</v>
      </c>
      <c r="I1405" s="58">
        <v>4476</v>
      </c>
      <c r="J1405" s="58">
        <f t="shared" si="271"/>
        <v>134212</v>
      </c>
      <c r="K1405" s="58">
        <v>9497</v>
      </c>
      <c r="L1405" s="58">
        <f t="shared" si="266"/>
        <v>284767</v>
      </c>
      <c r="M1405" s="58">
        <f t="shared" si="267"/>
        <v>17213</v>
      </c>
      <c r="N1405" s="59">
        <f t="shared" si="267"/>
        <v>516130</v>
      </c>
      <c r="O1405" s="87">
        <v>24.402999999999999</v>
      </c>
      <c r="P1405" s="61">
        <f>O1405</f>
        <v>24.402999999999999</v>
      </c>
      <c r="Q1405" s="58" t="e">
        <f>TRUNC(#REF!*P1405,0)</f>
        <v>#REF!</v>
      </c>
      <c r="R1405" s="143"/>
    </row>
    <row r="1406" spans="3:18" s="86" customFormat="1" ht="20.100000000000001" hidden="1" customHeight="1">
      <c r="C1406" s="19" t="s">
        <v>826</v>
      </c>
      <c r="D1406" s="29" t="s">
        <v>0</v>
      </c>
      <c r="E1406" s="10" t="s">
        <v>22</v>
      </c>
      <c r="F1406" s="60">
        <v>0</v>
      </c>
      <c r="G1406" s="58">
        <v>0</v>
      </c>
      <c r="H1406" s="58">
        <f t="shared" si="270"/>
        <v>0</v>
      </c>
      <c r="I1406" s="58">
        <v>0</v>
      </c>
      <c r="J1406" s="58">
        <f t="shared" si="271"/>
        <v>0</v>
      </c>
      <c r="K1406" s="58">
        <v>0</v>
      </c>
      <c r="L1406" s="58">
        <f t="shared" si="266"/>
        <v>0</v>
      </c>
      <c r="M1406" s="58">
        <f t="shared" si="267"/>
        <v>0</v>
      </c>
      <c r="N1406" s="59">
        <f t="shared" si="267"/>
        <v>0</v>
      </c>
      <c r="O1406" s="60">
        <v>0</v>
      </c>
      <c r="P1406" s="61">
        <f>O1406</f>
        <v>0</v>
      </c>
      <c r="Q1406" s="58" t="e">
        <f>TRUNC(#REF!*P1406,0)</f>
        <v>#REF!</v>
      </c>
      <c r="R1406" s="143"/>
    </row>
    <row r="1407" spans="3:18" s="86" customFormat="1" ht="20.100000000000001" hidden="1" customHeight="1">
      <c r="C1407" s="19" t="s">
        <v>636</v>
      </c>
      <c r="D1407" s="29" t="s">
        <v>827</v>
      </c>
      <c r="E1407" s="10" t="s">
        <v>3188</v>
      </c>
      <c r="F1407" s="60">
        <v>106</v>
      </c>
      <c r="G1407" s="58">
        <v>0</v>
      </c>
      <c r="H1407" s="58">
        <f t="shared" si="270"/>
        <v>0</v>
      </c>
      <c r="I1407" s="58">
        <v>18024</v>
      </c>
      <c r="J1407" s="58">
        <f t="shared" si="271"/>
        <v>1910544</v>
      </c>
      <c r="K1407" s="58">
        <v>0</v>
      </c>
      <c r="L1407" s="58">
        <f t="shared" si="266"/>
        <v>0</v>
      </c>
      <c r="M1407" s="58">
        <f t="shared" si="267"/>
        <v>18024</v>
      </c>
      <c r="N1407" s="59">
        <f t="shared" si="267"/>
        <v>1910544</v>
      </c>
      <c r="O1407" s="60">
        <v>106</v>
      </c>
      <c r="P1407" s="61">
        <f>O1407</f>
        <v>106</v>
      </c>
      <c r="Q1407" s="58" t="e">
        <f>TRUNC(#REF!*P1407,0)</f>
        <v>#REF!</v>
      </c>
      <c r="R1407" s="143"/>
    </row>
    <row r="1408" spans="3:18" s="86" customFormat="1" ht="20.100000000000001" hidden="1" customHeight="1">
      <c r="C1408" s="19" t="s">
        <v>828</v>
      </c>
      <c r="D1408" s="29" t="s">
        <v>829</v>
      </c>
      <c r="E1408" s="10" t="s">
        <v>3188</v>
      </c>
      <c r="F1408" s="60">
        <v>900</v>
      </c>
      <c r="G1408" s="58">
        <v>989</v>
      </c>
      <c r="H1408" s="58">
        <f t="shared" si="270"/>
        <v>890100</v>
      </c>
      <c r="I1408" s="58">
        <v>6591</v>
      </c>
      <c r="J1408" s="58">
        <f t="shared" si="271"/>
        <v>5931900</v>
      </c>
      <c r="K1408" s="58">
        <v>1242</v>
      </c>
      <c r="L1408" s="58">
        <f t="shared" si="266"/>
        <v>1117800</v>
      </c>
      <c r="M1408" s="58">
        <f t="shared" si="267"/>
        <v>8822</v>
      </c>
      <c r="N1408" s="59">
        <f t="shared" si="267"/>
        <v>7939800</v>
      </c>
      <c r="O1408" s="60">
        <v>845</v>
      </c>
      <c r="P1408" s="61">
        <f>O1408</f>
        <v>845</v>
      </c>
      <c r="Q1408" s="58" t="e">
        <f>TRUNC(#REF!*P1408,0)</f>
        <v>#REF!</v>
      </c>
      <c r="R1408" s="143"/>
    </row>
    <row r="1409" spans="3:18" s="86" customFormat="1" ht="20.100000000000001" hidden="1" customHeight="1">
      <c r="C1409" s="19" t="s">
        <v>830</v>
      </c>
      <c r="D1409" s="29" t="s">
        <v>0</v>
      </c>
      <c r="E1409" s="10" t="s">
        <v>22</v>
      </c>
      <c r="F1409" s="60">
        <v>0</v>
      </c>
      <c r="G1409" s="58">
        <v>0</v>
      </c>
      <c r="H1409" s="58">
        <f t="shared" si="270"/>
        <v>0</v>
      </c>
      <c r="I1409" s="58">
        <v>0</v>
      </c>
      <c r="J1409" s="58">
        <f t="shared" si="271"/>
        <v>0</v>
      </c>
      <c r="K1409" s="58">
        <v>0</v>
      </c>
      <c r="L1409" s="58">
        <f t="shared" si="266"/>
        <v>0</v>
      </c>
      <c r="M1409" s="58">
        <f t="shared" si="267"/>
        <v>0</v>
      </c>
      <c r="N1409" s="59">
        <f t="shared" si="267"/>
        <v>0</v>
      </c>
      <c r="O1409" s="60">
        <v>0</v>
      </c>
      <c r="P1409" s="61">
        <f>O1409</f>
        <v>0</v>
      </c>
      <c r="Q1409" s="58" t="e">
        <f>TRUNC(#REF!*P1409,0)</f>
        <v>#REF!</v>
      </c>
      <c r="R1409" s="143"/>
    </row>
    <row r="1410" spans="3:18" s="86" customFormat="1" ht="20.100000000000001" hidden="1" customHeight="1">
      <c r="C1410" s="19" t="s">
        <v>831</v>
      </c>
      <c r="D1410" s="29" t="s">
        <v>832</v>
      </c>
      <c r="E1410" s="10" t="s">
        <v>3189</v>
      </c>
      <c r="F1410" s="60">
        <v>815</v>
      </c>
      <c r="G1410" s="58">
        <v>202</v>
      </c>
      <c r="H1410" s="58">
        <f t="shared" si="270"/>
        <v>164630</v>
      </c>
      <c r="I1410" s="58">
        <v>129</v>
      </c>
      <c r="J1410" s="58">
        <f t="shared" si="271"/>
        <v>105135</v>
      </c>
      <c r="K1410" s="58">
        <v>0</v>
      </c>
      <c r="L1410" s="58">
        <f t="shared" si="266"/>
        <v>0</v>
      </c>
      <c r="M1410" s="58">
        <f t="shared" si="267"/>
        <v>331</v>
      </c>
      <c r="N1410" s="59">
        <f t="shared" si="267"/>
        <v>269765</v>
      </c>
      <c r="O1410" s="60">
        <v>815</v>
      </c>
      <c r="P1410" s="61">
        <f>O1410</f>
        <v>815</v>
      </c>
      <c r="Q1410" s="58" t="e">
        <f>TRUNC(#REF!*P1410,0)</f>
        <v>#REF!</v>
      </c>
      <c r="R1410" s="143"/>
    </row>
    <row r="1411" spans="3:18" s="86" customFormat="1" ht="20.100000000000001" hidden="1" customHeight="1">
      <c r="C1411" s="19" t="s">
        <v>833</v>
      </c>
      <c r="D1411" s="29" t="s">
        <v>834</v>
      </c>
      <c r="E1411" s="10" t="s">
        <v>3189</v>
      </c>
      <c r="F1411" s="60">
        <v>815</v>
      </c>
      <c r="G1411" s="58">
        <v>150</v>
      </c>
      <c r="H1411" s="58">
        <f t="shared" si="270"/>
        <v>122250</v>
      </c>
      <c r="I1411" s="58">
        <v>105</v>
      </c>
      <c r="J1411" s="58">
        <f t="shared" si="271"/>
        <v>85575</v>
      </c>
      <c r="K1411" s="58">
        <v>96</v>
      </c>
      <c r="L1411" s="58">
        <f t="shared" si="266"/>
        <v>78240</v>
      </c>
      <c r="M1411" s="58">
        <f t="shared" si="267"/>
        <v>351</v>
      </c>
      <c r="N1411" s="59">
        <f t="shared" si="267"/>
        <v>286065</v>
      </c>
      <c r="O1411" s="60">
        <v>815</v>
      </c>
      <c r="P1411" s="61">
        <f>O1411</f>
        <v>815</v>
      </c>
      <c r="Q1411" s="58" t="e">
        <f>TRUNC(#REF!*P1411,0)</f>
        <v>#REF!</v>
      </c>
      <c r="R1411" s="143"/>
    </row>
    <row r="1412" spans="3:18" s="86" customFormat="1" ht="20.100000000000001" hidden="1" customHeight="1">
      <c r="C1412" s="19" t="s">
        <v>835</v>
      </c>
      <c r="D1412" s="29" t="s">
        <v>0</v>
      </c>
      <c r="E1412" s="10" t="s">
        <v>3189</v>
      </c>
      <c r="F1412" s="60">
        <v>251</v>
      </c>
      <c r="G1412" s="58">
        <v>202</v>
      </c>
      <c r="H1412" s="58">
        <f t="shared" si="270"/>
        <v>50702</v>
      </c>
      <c r="I1412" s="58">
        <v>129</v>
      </c>
      <c r="J1412" s="58">
        <f t="shared" si="271"/>
        <v>32379</v>
      </c>
      <c r="K1412" s="58">
        <v>0</v>
      </c>
      <c r="L1412" s="58">
        <f t="shared" si="266"/>
        <v>0</v>
      </c>
      <c r="M1412" s="58">
        <f t="shared" si="267"/>
        <v>331</v>
      </c>
      <c r="N1412" s="59">
        <f t="shared" si="267"/>
        <v>83081</v>
      </c>
      <c r="O1412" s="60">
        <v>251</v>
      </c>
      <c r="P1412" s="61">
        <f>O1412</f>
        <v>251</v>
      </c>
      <c r="Q1412" s="58" t="e">
        <f>TRUNC(#REF!*P1412,0)</f>
        <v>#REF!</v>
      </c>
      <c r="R1412" s="143"/>
    </row>
    <row r="1413" spans="3:18" s="86" customFormat="1" ht="20.100000000000001" hidden="1" customHeight="1">
      <c r="C1413" s="19" t="s">
        <v>836</v>
      </c>
      <c r="D1413" s="29" t="s">
        <v>0</v>
      </c>
      <c r="E1413" s="10" t="s">
        <v>22</v>
      </c>
      <c r="F1413" s="60">
        <v>0</v>
      </c>
      <c r="G1413" s="58">
        <v>0</v>
      </c>
      <c r="H1413" s="58">
        <f t="shared" si="270"/>
        <v>0</v>
      </c>
      <c r="I1413" s="58">
        <v>0</v>
      </c>
      <c r="J1413" s="58">
        <f t="shared" si="271"/>
        <v>0</v>
      </c>
      <c r="K1413" s="58">
        <v>0</v>
      </c>
      <c r="L1413" s="58">
        <f t="shared" si="266"/>
        <v>0</v>
      </c>
      <c r="M1413" s="58">
        <f t="shared" si="267"/>
        <v>0</v>
      </c>
      <c r="N1413" s="59">
        <f t="shared" si="267"/>
        <v>0</v>
      </c>
      <c r="O1413" s="60">
        <v>0</v>
      </c>
      <c r="P1413" s="61">
        <f>O1413</f>
        <v>0</v>
      </c>
      <c r="Q1413" s="58" t="e">
        <f>TRUNC(#REF!*P1413,0)</f>
        <v>#REF!</v>
      </c>
      <c r="R1413" s="143"/>
    </row>
    <row r="1414" spans="3:18" s="86" customFormat="1" ht="20.100000000000001" hidden="1" customHeight="1">
      <c r="C1414" s="19" t="s">
        <v>837</v>
      </c>
      <c r="D1414" s="29" t="s">
        <v>838</v>
      </c>
      <c r="E1414" s="10" t="s">
        <v>22</v>
      </c>
      <c r="F1414" s="60">
        <v>0</v>
      </c>
      <c r="G1414" s="58">
        <v>0</v>
      </c>
      <c r="H1414" s="58">
        <f t="shared" si="270"/>
        <v>0</v>
      </c>
      <c r="I1414" s="58">
        <v>0</v>
      </c>
      <c r="J1414" s="58">
        <f t="shared" si="271"/>
        <v>0</v>
      </c>
      <c r="K1414" s="58">
        <v>0</v>
      </c>
      <c r="L1414" s="58">
        <f t="shared" si="266"/>
        <v>0</v>
      </c>
      <c r="M1414" s="58">
        <f t="shared" si="267"/>
        <v>0</v>
      </c>
      <c r="N1414" s="59">
        <f t="shared" si="267"/>
        <v>0</v>
      </c>
      <c r="O1414" s="60">
        <v>0</v>
      </c>
      <c r="P1414" s="61">
        <f>O1414</f>
        <v>0</v>
      </c>
      <c r="Q1414" s="58" t="e">
        <f>TRUNC(#REF!*P1414,0)</f>
        <v>#REF!</v>
      </c>
      <c r="R1414" s="143"/>
    </row>
    <row r="1415" spans="3:18" s="86" customFormat="1" ht="20.100000000000001" hidden="1" customHeight="1">
      <c r="C1415" s="19" t="s">
        <v>839</v>
      </c>
      <c r="D1415" s="29" t="s">
        <v>2329</v>
      </c>
      <c r="E1415" s="10" t="s">
        <v>3212</v>
      </c>
      <c r="F1415" s="60">
        <v>1</v>
      </c>
      <c r="G1415" s="58">
        <v>1796160</v>
      </c>
      <c r="H1415" s="58">
        <f t="shared" si="270"/>
        <v>1796160</v>
      </c>
      <c r="I1415" s="58">
        <v>117380</v>
      </c>
      <c r="J1415" s="58">
        <f t="shared" si="271"/>
        <v>117380</v>
      </c>
      <c r="K1415" s="58">
        <v>36203</v>
      </c>
      <c r="L1415" s="58">
        <f t="shared" si="266"/>
        <v>36203</v>
      </c>
      <c r="M1415" s="58">
        <f t="shared" si="267"/>
        <v>1949743</v>
      </c>
      <c r="N1415" s="59">
        <f t="shared" si="267"/>
        <v>1949743</v>
      </c>
      <c r="O1415" s="60">
        <v>1</v>
      </c>
      <c r="P1415" s="61">
        <f>O1415</f>
        <v>1</v>
      </c>
      <c r="Q1415" s="58" t="e">
        <f>TRUNC(#REF!*P1415,0)</f>
        <v>#REF!</v>
      </c>
      <c r="R1415" s="143"/>
    </row>
    <row r="1416" spans="3:18" s="86" customFormat="1" ht="20.100000000000001" hidden="1" customHeight="1">
      <c r="C1416" s="19" t="s">
        <v>839</v>
      </c>
      <c r="D1416" s="29" t="s">
        <v>2330</v>
      </c>
      <c r="E1416" s="10" t="s">
        <v>3212</v>
      </c>
      <c r="F1416" s="60">
        <v>6</v>
      </c>
      <c r="G1416" s="58">
        <v>1777760</v>
      </c>
      <c r="H1416" s="58">
        <f t="shared" si="270"/>
        <v>10666560</v>
      </c>
      <c r="I1416" s="58">
        <v>117380</v>
      </c>
      <c r="J1416" s="58">
        <f t="shared" si="271"/>
        <v>704280</v>
      </c>
      <c r="K1416" s="58">
        <v>36203</v>
      </c>
      <c r="L1416" s="58">
        <f t="shared" si="266"/>
        <v>217218</v>
      </c>
      <c r="M1416" s="58">
        <f t="shared" si="267"/>
        <v>1931343</v>
      </c>
      <c r="N1416" s="59">
        <f t="shared" si="267"/>
        <v>11588058</v>
      </c>
      <c r="O1416" s="60">
        <v>6</v>
      </c>
      <c r="P1416" s="61">
        <f>O1416</f>
        <v>6</v>
      </c>
      <c r="Q1416" s="58" t="e">
        <f>TRUNC(#REF!*P1416,0)</f>
        <v>#REF!</v>
      </c>
      <c r="R1416" s="143"/>
    </row>
    <row r="1417" spans="3:18" s="86" customFormat="1" ht="20.100000000000001" hidden="1" customHeight="1">
      <c r="C1417" s="19" t="s">
        <v>839</v>
      </c>
      <c r="D1417" s="29" t="s">
        <v>2331</v>
      </c>
      <c r="E1417" s="10" t="s">
        <v>3212</v>
      </c>
      <c r="F1417" s="60">
        <v>5</v>
      </c>
      <c r="G1417" s="58">
        <v>1465184</v>
      </c>
      <c r="H1417" s="58">
        <f t="shared" si="270"/>
        <v>7325920</v>
      </c>
      <c r="I1417" s="58">
        <v>78505</v>
      </c>
      <c r="J1417" s="58">
        <f t="shared" si="271"/>
        <v>392525</v>
      </c>
      <c r="K1417" s="58">
        <v>27222</v>
      </c>
      <c r="L1417" s="58">
        <f t="shared" si="266"/>
        <v>136110</v>
      </c>
      <c r="M1417" s="58">
        <f t="shared" si="267"/>
        <v>1570911</v>
      </c>
      <c r="N1417" s="59">
        <f t="shared" si="267"/>
        <v>7854555</v>
      </c>
      <c r="O1417" s="60">
        <v>5</v>
      </c>
      <c r="P1417" s="61">
        <f>O1417</f>
        <v>5</v>
      </c>
      <c r="Q1417" s="58" t="e">
        <f>TRUNC(#REF!*P1417,0)</f>
        <v>#REF!</v>
      </c>
      <c r="R1417" s="143"/>
    </row>
    <row r="1418" spans="3:18" s="86" customFormat="1" ht="20.100000000000001" hidden="1" customHeight="1">
      <c r="C1418" s="19" t="s">
        <v>839</v>
      </c>
      <c r="D1418" s="29" t="s">
        <v>2407</v>
      </c>
      <c r="E1418" s="10" t="s">
        <v>3212</v>
      </c>
      <c r="F1418" s="60">
        <v>1</v>
      </c>
      <c r="G1418" s="58">
        <v>1928960</v>
      </c>
      <c r="H1418" s="58">
        <f t="shared" si="270"/>
        <v>1928960</v>
      </c>
      <c r="I1418" s="58">
        <v>117380</v>
      </c>
      <c r="J1418" s="58">
        <f t="shared" si="271"/>
        <v>117380</v>
      </c>
      <c r="K1418" s="58">
        <v>36203</v>
      </c>
      <c r="L1418" s="58">
        <f t="shared" si="266"/>
        <v>36203</v>
      </c>
      <c r="M1418" s="58">
        <f t="shared" si="267"/>
        <v>2082543</v>
      </c>
      <c r="N1418" s="59">
        <f t="shared" si="267"/>
        <v>2082543</v>
      </c>
      <c r="O1418" s="60">
        <v>1</v>
      </c>
      <c r="P1418" s="61">
        <f>O1418</f>
        <v>1</v>
      </c>
      <c r="Q1418" s="58" t="e">
        <f>TRUNC(#REF!*P1418,0)</f>
        <v>#REF!</v>
      </c>
      <c r="R1418" s="143"/>
    </row>
    <row r="1419" spans="3:18" s="86" customFormat="1" ht="20.100000000000001" hidden="1" customHeight="1">
      <c r="C1419" s="19" t="s">
        <v>839</v>
      </c>
      <c r="D1419" s="29" t="s">
        <v>2408</v>
      </c>
      <c r="E1419" s="10" t="s">
        <v>3212</v>
      </c>
      <c r="F1419" s="60">
        <v>1</v>
      </c>
      <c r="G1419" s="58">
        <v>1602784</v>
      </c>
      <c r="H1419" s="58">
        <f t="shared" si="270"/>
        <v>1602784</v>
      </c>
      <c r="I1419" s="58">
        <v>78505</v>
      </c>
      <c r="J1419" s="58">
        <f t="shared" si="271"/>
        <v>78505</v>
      </c>
      <c r="K1419" s="58">
        <v>27222</v>
      </c>
      <c r="L1419" s="58">
        <f t="shared" si="266"/>
        <v>27222</v>
      </c>
      <c r="M1419" s="58">
        <f t="shared" si="267"/>
        <v>1708511</v>
      </c>
      <c r="N1419" s="59">
        <f t="shared" si="267"/>
        <v>1708511</v>
      </c>
      <c r="O1419" s="60">
        <v>1</v>
      </c>
      <c r="P1419" s="61">
        <f>O1419</f>
        <v>1</v>
      </c>
      <c r="Q1419" s="58" t="e">
        <f>TRUNC(#REF!*P1419,0)</f>
        <v>#REF!</v>
      </c>
      <c r="R1419" s="143"/>
    </row>
    <row r="1420" spans="3:18" s="86" customFormat="1" ht="20.100000000000001" hidden="1" customHeight="1">
      <c r="C1420" s="19" t="s">
        <v>842</v>
      </c>
      <c r="D1420" s="29" t="s">
        <v>843</v>
      </c>
      <c r="E1420" s="10" t="s">
        <v>22</v>
      </c>
      <c r="F1420" s="60">
        <v>0</v>
      </c>
      <c r="G1420" s="58">
        <v>0</v>
      </c>
      <c r="H1420" s="58">
        <f t="shared" si="270"/>
        <v>0</v>
      </c>
      <c r="I1420" s="58">
        <v>0</v>
      </c>
      <c r="J1420" s="58">
        <f t="shared" si="271"/>
        <v>0</v>
      </c>
      <c r="K1420" s="58">
        <v>0</v>
      </c>
      <c r="L1420" s="58">
        <f t="shared" si="266"/>
        <v>0</v>
      </c>
      <c r="M1420" s="58">
        <f t="shared" si="267"/>
        <v>0</v>
      </c>
      <c r="N1420" s="59">
        <f t="shared" si="267"/>
        <v>0</v>
      </c>
      <c r="O1420" s="60">
        <v>0</v>
      </c>
      <c r="P1420" s="61">
        <f>O1420</f>
        <v>0</v>
      </c>
      <c r="Q1420" s="58" t="e">
        <f>TRUNC(#REF!*P1420,0)</f>
        <v>#REF!</v>
      </c>
      <c r="R1420" s="143"/>
    </row>
    <row r="1421" spans="3:18" s="86" customFormat="1" ht="20.100000000000001" hidden="1" customHeight="1">
      <c r="C1421" s="19" t="s">
        <v>2334</v>
      </c>
      <c r="D1421" s="29" t="s">
        <v>0</v>
      </c>
      <c r="E1421" s="10" t="s">
        <v>22</v>
      </c>
      <c r="F1421" s="60">
        <v>0</v>
      </c>
      <c r="G1421" s="58">
        <v>0</v>
      </c>
      <c r="H1421" s="58">
        <f t="shared" si="270"/>
        <v>0</v>
      </c>
      <c r="I1421" s="58">
        <v>0</v>
      </c>
      <c r="J1421" s="58">
        <f t="shared" si="271"/>
        <v>0</v>
      </c>
      <c r="K1421" s="58">
        <v>0</v>
      </c>
      <c r="L1421" s="58">
        <f t="shared" si="266"/>
        <v>0</v>
      </c>
      <c r="M1421" s="58">
        <f t="shared" si="267"/>
        <v>0</v>
      </c>
      <c r="N1421" s="59">
        <f t="shared" si="267"/>
        <v>0</v>
      </c>
      <c r="O1421" s="60">
        <v>0</v>
      </c>
      <c r="P1421" s="61">
        <f>O1421</f>
        <v>0</v>
      </c>
      <c r="Q1421" s="58" t="e">
        <f>TRUNC(#REF!*P1421,0)</f>
        <v>#REF!</v>
      </c>
      <c r="R1421" s="143"/>
    </row>
    <row r="1422" spans="3:18" s="86" customFormat="1" ht="20.100000000000001" hidden="1" customHeight="1">
      <c r="C1422" s="19" t="s">
        <v>2409</v>
      </c>
      <c r="D1422" s="29" t="s">
        <v>2410</v>
      </c>
      <c r="E1422" s="10" t="s">
        <v>3218</v>
      </c>
      <c r="F1422" s="60">
        <v>7</v>
      </c>
      <c r="G1422" s="58">
        <v>11220109</v>
      </c>
      <c r="H1422" s="58">
        <f t="shared" si="270"/>
        <v>78540763</v>
      </c>
      <c r="I1422" s="58">
        <v>11204902</v>
      </c>
      <c r="J1422" s="58">
        <f t="shared" si="271"/>
        <v>78434314</v>
      </c>
      <c r="K1422" s="58">
        <v>2246686</v>
      </c>
      <c r="L1422" s="58">
        <f t="shared" si="266"/>
        <v>15726802</v>
      </c>
      <c r="M1422" s="58">
        <f t="shared" si="267"/>
        <v>24671697</v>
      </c>
      <c r="N1422" s="59">
        <f t="shared" si="267"/>
        <v>172701879</v>
      </c>
      <c r="O1422" s="60">
        <v>7</v>
      </c>
      <c r="P1422" s="61">
        <f>O1422</f>
        <v>7</v>
      </c>
      <c r="Q1422" s="58" t="e">
        <f>TRUNC(#REF!*P1422,0)</f>
        <v>#REF!</v>
      </c>
      <c r="R1422" s="143"/>
    </row>
    <row r="1423" spans="3:18" s="86" customFormat="1" ht="20.100000000000001" hidden="1" customHeight="1">
      <c r="C1423" s="19" t="s">
        <v>844</v>
      </c>
      <c r="D1423" s="29" t="s">
        <v>0</v>
      </c>
      <c r="E1423" s="10" t="s">
        <v>22</v>
      </c>
      <c r="F1423" s="60">
        <v>0</v>
      </c>
      <c r="G1423" s="58">
        <v>0</v>
      </c>
      <c r="H1423" s="58">
        <f t="shared" si="270"/>
        <v>0</v>
      </c>
      <c r="I1423" s="58">
        <v>0</v>
      </c>
      <c r="J1423" s="58">
        <f t="shared" si="271"/>
        <v>0</v>
      </c>
      <c r="K1423" s="58">
        <v>0</v>
      </c>
      <c r="L1423" s="58">
        <f t="shared" si="266"/>
        <v>0</v>
      </c>
      <c r="M1423" s="58">
        <f t="shared" si="267"/>
        <v>0</v>
      </c>
      <c r="N1423" s="59">
        <f t="shared" si="267"/>
        <v>0</v>
      </c>
      <c r="O1423" s="60">
        <v>0</v>
      </c>
      <c r="P1423" s="61">
        <f>O1423</f>
        <v>0</v>
      </c>
      <c r="Q1423" s="58" t="e">
        <f>TRUNC(#REF!*P1423,0)</f>
        <v>#REF!</v>
      </c>
      <c r="R1423" s="143"/>
    </row>
    <row r="1424" spans="3:18" s="86" customFormat="1" ht="20.100000000000001" hidden="1" customHeight="1">
      <c r="C1424" s="19" t="s">
        <v>845</v>
      </c>
      <c r="D1424" s="29" t="s">
        <v>846</v>
      </c>
      <c r="E1424" s="10" t="s">
        <v>22</v>
      </c>
      <c r="F1424" s="60">
        <v>0</v>
      </c>
      <c r="G1424" s="58">
        <v>0</v>
      </c>
      <c r="H1424" s="58">
        <f t="shared" si="270"/>
        <v>0</v>
      </c>
      <c r="I1424" s="58">
        <v>0</v>
      </c>
      <c r="J1424" s="58">
        <f t="shared" si="271"/>
        <v>0</v>
      </c>
      <c r="K1424" s="58">
        <v>0</v>
      </c>
      <c r="L1424" s="58">
        <f t="shared" si="266"/>
        <v>0</v>
      </c>
      <c r="M1424" s="58">
        <f t="shared" si="267"/>
        <v>0</v>
      </c>
      <c r="N1424" s="59">
        <f t="shared" si="267"/>
        <v>0</v>
      </c>
      <c r="O1424" s="60">
        <v>0</v>
      </c>
      <c r="P1424" s="61">
        <f>O1424</f>
        <v>0</v>
      </c>
      <c r="Q1424" s="58" t="e">
        <f>TRUNC(#REF!*P1424,0)</f>
        <v>#REF!</v>
      </c>
      <c r="R1424" s="143"/>
    </row>
    <row r="1425" spans="3:19" s="86" customFormat="1" ht="20.100000000000001" hidden="1" customHeight="1">
      <c r="C1425" s="19" t="s">
        <v>973</v>
      </c>
      <c r="D1425" s="29" t="s">
        <v>974</v>
      </c>
      <c r="E1425" s="10" t="s">
        <v>3207</v>
      </c>
      <c r="F1425" s="60">
        <v>23</v>
      </c>
      <c r="G1425" s="58">
        <v>368000</v>
      </c>
      <c r="H1425" s="58">
        <f t="shared" si="270"/>
        <v>8464000</v>
      </c>
      <c r="I1425" s="58">
        <v>396800</v>
      </c>
      <c r="J1425" s="58">
        <f t="shared" si="271"/>
        <v>9126400</v>
      </c>
      <c r="K1425" s="58">
        <v>0</v>
      </c>
      <c r="L1425" s="58">
        <f t="shared" si="266"/>
        <v>0</v>
      </c>
      <c r="M1425" s="58">
        <f t="shared" si="267"/>
        <v>764800</v>
      </c>
      <c r="N1425" s="59">
        <f t="shared" si="267"/>
        <v>17590400</v>
      </c>
      <c r="O1425" s="60">
        <v>23</v>
      </c>
      <c r="P1425" s="61">
        <f>O1425</f>
        <v>23</v>
      </c>
      <c r="Q1425" s="58" t="e">
        <f>TRUNC(#REF!*P1425,0)</f>
        <v>#REF!</v>
      </c>
      <c r="R1425" s="143"/>
    </row>
    <row r="1426" spans="3:19" s="86" customFormat="1" ht="20.100000000000001" hidden="1" customHeight="1">
      <c r="C1426" s="19" t="s">
        <v>2337</v>
      </c>
      <c r="D1426" s="29" t="s">
        <v>0</v>
      </c>
      <c r="E1426" s="10" t="s">
        <v>22</v>
      </c>
      <c r="F1426" s="60">
        <v>0</v>
      </c>
      <c r="G1426" s="58">
        <v>0</v>
      </c>
      <c r="H1426" s="58">
        <f t="shared" si="270"/>
        <v>0</v>
      </c>
      <c r="I1426" s="58">
        <v>0</v>
      </c>
      <c r="J1426" s="58">
        <f t="shared" si="271"/>
        <v>0</v>
      </c>
      <c r="K1426" s="58">
        <v>0</v>
      </c>
      <c r="L1426" s="58">
        <f t="shared" si="266"/>
        <v>0</v>
      </c>
      <c r="M1426" s="58">
        <f t="shared" si="267"/>
        <v>0</v>
      </c>
      <c r="N1426" s="59">
        <f t="shared" si="267"/>
        <v>0</v>
      </c>
      <c r="O1426" s="60">
        <v>0</v>
      </c>
      <c r="P1426" s="61">
        <f>O1426</f>
        <v>0</v>
      </c>
      <c r="Q1426" s="58" t="e">
        <f>TRUNC(#REF!*P1426,0)</f>
        <v>#REF!</v>
      </c>
      <c r="R1426" s="143"/>
    </row>
    <row r="1427" spans="3:19" s="86" customFormat="1" ht="20.100000000000001" hidden="1" customHeight="1">
      <c r="C1427" s="19" t="s">
        <v>2338</v>
      </c>
      <c r="D1427" s="29" t="s">
        <v>2339</v>
      </c>
      <c r="E1427" s="10" t="s">
        <v>3198</v>
      </c>
      <c r="F1427" s="60">
        <v>116</v>
      </c>
      <c r="G1427" s="58">
        <v>4315</v>
      </c>
      <c r="H1427" s="58">
        <f t="shared" si="270"/>
        <v>500540</v>
      </c>
      <c r="I1427" s="58">
        <v>8627</v>
      </c>
      <c r="J1427" s="58">
        <f t="shared" si="271"/>
        <v>1000732</v>
      </c>
      <c r="K1427" s="58">
        <v>0</v>
      </c>
      <c r="L1427" s="58">
        <f t="shared" si="266"/>
        <v>0</v>
      </c>
      <c r="M1427" s="58">
        <f t="shared" si="267"/>
        <v>12942</v>
      </c>
      <c r="N1427" s="59">
        <f t="shared" si="267"/>
        <v>1501272</v>
      </c>
      <c r="O1427" s="60">
        <v>116</v>
      </c>
      <c r="P1427" s="61">
        <f>O1427</f>
        <v>116</v>
      </c>
      <c r="Q1427" s="58" t="e">
        <f>TRUNC(#REF!*P1427,0)</f>
        <v>#REF!</v>
      </c>
      <c r="R1427" s="143"/>
    </row>
    <row r="1428" spans="3:19" s="86" customFormat="1" ht="20.100000000000001" hidden="1" customHeight="1">
      <c r="C1428" s="19" t="s">
        <v>849</v>
      </c>
      <c r="D1428" s="29" t="s">
        <v>0</v>
      </c>
      <c r="E1428" s="10" t="s">
        <v>22</v>
      </c>
      <c r="F1428" s="60">
        <v>0</v>
      </c>
      <c r="G1428" s="58">
        <v>0</v>
      </c>
      <c r="H1428" s="58">
        <f t="shared" si="270"/>
        <v>0</v>
      </c>
      <c r="I1428" s="58">
        <v>0</v>
      </c>
      <c r="J1428" s="58">
        <f t="shared" si="271"/>
        <v>0</v>
      </c>
      <c r="K1428" s="58">
        <v>0</v>
      </c>
      <c r="L1428" s="58">
        <f t="shared" si="266"/>
        <v>0</v>
      </c>
      <c r="M1428" s="58">
        <f t="shared" si="267"/>
        <v>0</v>
      </c>
      <c r="N1428" s="59">
        <f t="shared" si="267"/>
        <v>0</v>
      </c>
      <c r="O1428" s="60">
        <v>0</v>
      </c>
      <c r="P1428" s="61">
        <f>O1428</f>
        <v>0</v>
      </c>
      <c r="Q1428" s="58" t="e">
        <f>TRUNC(#REF!*P1428,0)</f>
        <v>#REF!</v>
      </c>
      <c r="R1428" s="143"/>
    </row>
    <row r="1429" spans="3:19" s="86" customFormat="1" ht="20.100000000000001" hidden="1" customHeight="1">
      <c r="C1429" s="19" t="s">
        <v>850</v>
      </c>
      <c r="D1429" s="29" t="s">
        <v>851</v>
      </c>
      <c r="E1429" s="10" t="s">
        <v>3188</v>
      </c>
      <c r="F1429" s="60">
        <v>0.68100000000000005</v>
      </c>
      <c r="G1429" s="58">
        <v>21498</v>
      </c>
      <c r="H1429" s="58">
        <f t="shared" si="270"/>
        <v>14640</v>
      </c>
      <c r="I1429" s="58">
        <v>112868</v>
      </c>
      <c r="J1429" s="58">
        <f t="shared" si="271"/>
        <v>76863</v>
      </c>
      <c r="K1429" s="58">
        <v>0</v>
      </c>
      <c r="L1429" s="58">
        <f t="shared" si="266"/>
        <v>0</v>
      </c>
      <c r="M1429" s="58">
        <f t="shared" si="267"/>
        <v>134366</v>
      </c>
      <c r="N1429" s="59">
        <f t="shared" si="267"/>
        <v>91503</v>
      </c>
      <c r="O1429" s="60">
        <v>0.68100000000000005</v>
      </c>
      <c r="P1429" s="61">
        <f>O1429</f>
        <v>0.68100000000000005</v>
      </c>
      <c r="Q1429" s="58" t="e">
        <f>TRUNC(#REF!*P1429,0)</f>
        <v>#REF!</v>
      </c>
      <c r="R1429" s="143"/>
    </row>
    <row r="1430" spans="3:19" s="86" customFormat="1" ht="20.100000000000001" hidden="1" customHeight="1">
      <c r="C1430" s="19" t="s">
        <v>852</v>
      </c>
      <c r="D1430" s="29" t="s">
        <v>853</v>
      </c>
      <c r="E1430" s="10" t="s">
        <v>3188</v>
      </c>
      <c r="F1430" s="60">
        <v>1.869</v>
      </c>
      <c r="G1430" s="58">
        <v>0</v>
      </c>
      <c r="H1430" s="58">
        <f t="shared" si="270"/>
        <v>0</v>
      </c>
      <c r="I1430" s="58">
        <v>44338</v>
      </c>
      <c r="J1430" s="58">
        <f t="shared" si="271"/>
        <v>82867</v>
      </c>
      <c r="K1430" s="58">
        <v>0</v>
      </c>
      <c r="L1430" s="58">
        <f t="shared" si="266"/>
        <v>0</v>
      </c>
      <c r="M1430" s="58">
        <f t="shared" si="267"/>
        <v>44338</v>
      </c>
      <c r="N1430" s="59">
        <f t="shared" si="267"/>
        <v>82867</v>
      </c>
      <c r="O1430" s="60">
        <v>1.869</v>
      </c>
      <c r="P1430" s="61">
        <f>O1430</f>
        <v>1.869</v>
      </c>
      <c r="Q1430" s="58" t="e">
        <f>TRUNC(#REF!*P1430,0)</f>
        <v>#REF!</v>
      </c>
      <c r="R1430" s="143"/>
    </row>
    <row r="1431" spans="3:19" s="86" customFormat="1" ht="20.100000000000001" hidden="1" customHeight="1">
      <c r="C1431" s="19" t="s">
        <v>854</v>
      </c>
      <c r="D1431" s="29" t="s">
        <v>0</v>
      </c>
      <c r="E1431" s="10" t="s">
        <v>3188</v>
      </c>
      <c r="F1431" s="60">
        <v>2.8519999999999999</v>
      </c>
      <c r="G1431" s="58">
        <v>8828</v>
      </c>
      <c r="H1431" s="58">
        <f t="shared" si="270"/>
        <v>25177</v>
      </c>
      <c r="I1431" s="58">
        <v>167728</v>
      </c>
      <c r="J1431" s="58">
        <f t="shared" si="271"/>
        <v>478360</v>
      </c>
      <c r="K1431" s="58">
        <v>0</v>
      </c>
      <c r="L1431" s="58">
        <f t="shared" si="266"/>
        <v>0</v>
      </c>
      <c r="M1431" s="58">
        <f t="shared" si="267"/>
        <v>176556</v>
      </c>
      <c r="N1431" s="59">
        <f t="shared" si="267"/>
        <v>503537</v>
      </c>
      <c r="O1431" s="60">
        <v>2.8519999999999999</v>
      </c>
      <c r="P1431" s="61">
        <f>O1431</f>
        <v>2.8519999999999999</v>
      </c>
      <c r="Q1431" s="58" t="e">
        <f>TRUNC(#REF!*P1431,0)</f>
        <v>#REF!</v>
      </c>
      <c r="R1431" s="143"/>
    </row>
    <row r="1432" spans="3:19" s="86" customFormat="1" ht="20.100000000000001" hidden="1" customHeight="1">
      <c r="C1432" s="19" t="s">
        <v>855</v>
      </c>
      <c r="D1432" s="29" t="s">
        <v>0</v>
      </c>
      <c r="E1432" s="10" t="s">
        <v>22</v>
      </c>
      <c r="F1432" s="60">
        <v>0</v>
      </c>
      <c r="G1432" s="58">
        <v>0</v>
      </c>
      <c r="H1432" s="58">
        <f t="shared" si="270"/>
        <v>0</v>
      </c>
      <c r="I1432" s="58">
        <v>0</v>
      </c>
      <c r="J1432" s="58">
        <f t="shared" si="271"/>
        <v>0</v>
      </c>
      <c r="K1432" s="58">
        <v>0</v>
      </c>
      <c r="L1432" s="58">
        <f t="shared" si="266"/>
        <v>0</v>
      </c>
      <c r="M1432" s="58">
        <f t="shared" si="267"/>
        <v>0</v>
      </c>
      <c r="N1432" s="59">
        <f t="shared" si="267"/>
        <v>0</v>
      </c>
      <c r="O1432" s="60">
        <v>0</v>
      </c>
      <c r="P1432" s="61">
        <f>O1432</f>
        <v>0</v>
      </c>
      <c r="Q1432" s="58" t="e">
        <f>TRUNC(#REF!*P1432,0)</f>
        <v>#REF!</v>
      </c>
      <c r="R1432" s="143"/>
    </row>
    <row r="1433" spans="3:19" s="86" customFormat="1" ht="20.100000000000001" hidden="1" customHeight="1">
      <c r="C1433" s="19" t="s">
        <v>856</v>
      </c>
      <c r="D1433" s="29" t="s">
        <v>0</v>
      </c>
      <c r="E1433" s="10" t="s">
        <v>22</v>
      </c>
      <c r="F1433" s="60">
        <v>0</v>
      </c>
      <c r="G1433" s="58">
        <v>0</v>
      </c>
      <c r="H1433" s="58">
        <f t="shared" si="270"/>
        <v>0</v>
      </c>
      <c r="I1433" s="58">
        <v>0</v>
      </c>
      <c r="J1433" s="58">
        <f t="shared" si="271"/>
        <v>0</v>
      </c>
      <c r="K1433" s="58">
        <v>0</v>
      </c>
      <c r="L1433" s="58">
        <f t="shared" si="266"/>
        <v>0</v>
      </c>
      <c r="M1433" s="58">
        <f t="shared" si="267"/>
        <v>0</v>
      </c>
      <c r="N1433" s="59">
        <f t="shared" si="267"/>
        <v>0</v>
      </c>
      <c r="O1433" s="60">
        <v>0</v>
      </c>
      <c r="P1433" s="61">
        <f>O1433</f>
        <v>0</v>
      </c>
      <c r="Q1433" s="58" t="e">
        <f>TRUNC(#REF!*P1433,0)</f>
        <v>#REF!</v>
      </c>
      <c r="R1433" s="143"/>
    </row>
    <row r="1434" spans="3:19" s="86" customFormat="1" ht="20.100000000000001" hidden="1" customHeight="1">
      <c r="C1434" s="19" t="s">
        <v>857</v>
      </c>
      <c r="D1434" s="29" t="s">
        <v>0</v>
      </c>
      <c r="E1434" s="10" t="s">
        <v>3189</v>
      </c>
      <c r="F1434" s="60">
        <v>543</v>
      </c>
      <c r="G1434" s="58">
        <v>1820</v>
      </c>
      <c r="H1434" s="58">
        <f t="shared" si="270"/>
        <v>988260</v>
      </c>
      <c r="I1434" s="58">
        <v>3380</v>
      </c>
      <c r="J1434" s="58">
        <f t="shared" si="271"/>
        <v>1835340</v>
      </c>
      <c r="K1434" s="58">
        <v>0</v>
      </c>
      <c r="L1434" s="58">
        <f t="shared" si="266"/>
        <v>0</v>
      </c>
      <c r="M1434" s="58">
        <f t="shared" si="267"/>
        <v>5200</v>
      </c>
      <c r="N1434" s="59">
        <f t="shared" si="267"/>
        <v>2823600</v>
      </c>
      <c r="O1434" s="60">
        <v>543</v>
      </c>
      <c r="P1434" s="61">
        <f>O1434</f>
        <v>543</v>
      </c>
      <c r="Q1434" s="58" t="e">
        <f>TRUNC(#REF!*P1434,0)</f>
        <v>#REF!</v>
      </c>
      <c r="R1434" s="143"/>
    </row>
    <row r="1435" spans="3:19" s="86" customFormat="1" ht="20.100000000000001" customHeight="1">
      <c r="C1435" s="29" t="s">
        <v>858</v>
      </c>
      <c r="D1435" s="29" t="s">
        <v>0</v>
      </c>
      <c r="E1435" s="152" t="s">
        <v>22</v>
      </c>
      <c r="F1435" s="61">
        <v>0</v>
      </c>
      <c r="G1435" s="58">
        <v>0</v>
      </c>
      <c r="H1435" s="58">
        <f t="shared" si="270"/>
        <v>0</v>
      </c>
      <c r="I1435" s="58">
        <v>0</v>
      </c>
      <c r="J1435" s="58">
        <f t="shared" si="271"/>
        <v>0</v>
      </c>
      <c r="K1435" s="58">
        <v>0</v>
      </c>
      <c r="L1435" s="58">
        <f t="shared" ref="L1435:L1498" si="272">TRUNC(F1435*K1435,0)</f>
        <v>0</v>
      </c>
      <c r="M1435" s="58">
        <f t="shared" si="267"/>
        <v>0</v>
      </c>
      <c r="N1435" s="149">
        <f t="shared" si="267"/>
        <v>0</v>
      </c>
      <c r="O1435" s="58">
        <v>0</v>
      </c>
      <c r="P1435" s="61">
        <f>O1435</f>
        <v>0</v>
      </c>
      <c r="Q1435" s="58">
        <f>Q1436+Q1439</f>
        <v>0</v>
      </c>
      <c r="R1435" s="163"/>
      <c r="S1435" s="86" t="s">
        <v>3281</v>
      </c>
    </row>
    <row r="1436" spans="3:19" s="86" customFormat="1" ht="20.100000000000001" customHeight="1">
      <c r="C1436" s="29" t="s">
        <v>859</v>
      </c>
      <c r="D1436" s="29" t="s">
        <v>0</v>
      </c>
      <c r="E1436" s="152" t="s">
        <v>22</v>
      </c>
      <c r="F1436" s="61">
        <v>0</v>
      </c>
      <c r="G1436" s="58">
        <v>0</v>
      </c>
      <c r="H1436" s="58">
        <f t="shared" si="270"/>
        <v>0</v>
      </c>
      <c r="I1436" s="58">
        <v>0</v>
      </c>
      <c r="J1436" s="58">
        <f t="shared" si="271"/>
        <v>0</v>
      </c>
      <c r="K1436" s="58">
        <v>0</v>
      </c>
      <c r="L1436" s="58">
        <f t="shared" si="272"/>
        <v>0</v>
      </c>
      <c r="M1436" s="58">
        <f t="shared" si="267"/>
        <v>0</v>
      </c>
      <c r="N1436" s="149">
        <f t="shared" si="267"/>
        <v>0</v>
      </c>
      <c r="O1436" s="58">
        <v>0</v>
      </c>
      <c r="P1436" s="61">
        <f>O1436</f>
        <v>0</v>
      </c>
      <c r="Q1436" s="58">
        <f>Q1437+Q1438</f>
        <v>0</v>
      </c>
      <c r="R1436" s="163"/>
      <c r="S1436" s="86" t="s">
        <v>3281</v>
      </c>
    </row>
    <row r="1437" spans="3:19" s="86" customFormat="1" ht="20.100000000000001" customHeight="1">
      <c r="C1437" s="29" t="s">
        <v>860</v>
      </c>
      <c r="D1437" s="29" t="s">
        <v>861</v>
      </c>
      <c r="E1437" s="152" t="s">
        <v>3189</v>
      </c>
      <c r="F1437" s="61">
        <v>480</v>
      </c>
      <c r="G1437" s="58">
        <v>3855</v>
      </c>
      <c r="H1437" s="58">
        <f t="shared" si="270"/>
        <v>1850400</v>
      </c>
      <c r="I1437" s="58">
        <v>12209</v>
      </c>
      <c r="J1437" s="58">
        <f t="shared" si="271"/>
        <v>5860320</v>
      </c>
      <c r="K1437" s="58">
        <v>0</v>
      </c>
      <c r="L1437" s="58">
        <f t="shared" si="272"/>
        <v>0</v>
      </c>
      <c r="M1437" s="58">
        <f t="shared" si="267"/>
        <v>16064</v>
      </c>
      <c r="N1437" s="149">
        <f t="shared" si="267"/>
        <v>7710720</v>
      </c>
      <c r="O1437" s="58">
        <v>480</v>
      </c>
      <c r="P1437" s="167">
        <v>0</v>
      </c>
      <c r="Q1437" s="58">
        <f t="shared" ref="Q1437:Q1438" si="273">INT($O1437*P1437)</f>
        <v>0</v>
      </c>
      <c r="R1437" s="163"/>
      <c r="S1437" s="86" t="s">
        <v>3281</v>
      </c>
    </row>
    <row r="1438" spans="3:19" s="86" customFormat="1" ht="20.100000000000001" customHeight="1">
      <c r="C1438" s="29" t="s">
        <v>862</v>
      </c>
      <c r="D1438" s="29" t="s">
        <v>0</v>
      </c>
      <c r="E1438" s="152" t="s">
        <v>3207</v>
      </c>
      <c r="F1438" s="61">
        <v>59</v>
      </c>
      <c r="G1438" s="58">
        <v>3084</v>
      </c>
      <c r="H1438" s="58">
        <f t="shared" si="270"/>
        <v>181956</v>
      </c>
      <c r="I1438" s="58">
        <v>7618</v>
      </c>
      <c r="J1438" s="58">
        <f t="shared" si="271"/>
        <v>449462</v>
      </c>
      <c r="K1438" s="58">
        <v>0</v>
      </c>
      <c r="L1438" s="58">
        <f t="shared" si="272"/>
        <v>0</v>
      </c>
      <c r="M1438" s="58">
        <f t="shared" si="267"/>
        <v>10702</v>
      </c>
      <c r="N1438" s="149">
        <f t="shared" si="267"/>
        <v>631418</v>
      </c>
      <c r="O1438" s="58">
        <v>59</v>
      </c>
      <c r="P1438" s="167">
        <v>0</v>
      </c>
      <c r="Q1438" s="58">
        <f t="shared" si="273"/>
        <v>0</v>
      </c>
      <c r="R1438" s="163"/>
      <c r="S1438" s="86" t="s">
        <v>3281</v>
      </c>
    </row>
    <row r="1439" spans="3:19" s="86" customFormat="1" ht="20.100000000000001" customHeight="1">
      <c r="C1439" s="29" t="s">
        <v>863</v>
      </c>
      <c r="D1439" s="29" t="s">
        <v>0</v>
      </c>
      <c r="E1439" s="152" t="s">
        <v>22</v>
      </c>
      <c r="F1439" s="61">
        <v>0</v>
      </c>
      <c r="G1439" s="58">
        <v>0</v>
      </c>
      <c r="H1439" s="58">
        <f t="shared" si="270"/>
        <v>0</v>
      </c>
      <c r="I1439" s="58">
        <v>0</v>
      </c>
      <c r="J1439" s="58">
        <f t="shared" si="271"/>
        <v>0</v>
      </c>
      <c r="K1439" s="58">
        <v>0</v>
      </c>
      <c r="L1439" s="58">
        <f t="shared" si="272"/>
        <v>0</v>
      </c>
      <c r="M1439" s="58">
        <f t="shared" si="267"/>
        <v>0</v>
      </c>
      <c r="N1439" s="149">
        <f t="shared" si="267"/>
        <v>0</v>
      </c>
      <c r="O1439" s="58">
        <v>0</v>
      </c>
      <c r="P1439" s="61">
        <f>O1439</f>
        <v>0</v>
      </c>
      <c r="Q1439" s="58">
        <f>Q1440</f>
        <v>0</v>
      </c>
      <c r="R1439" s="163"/>
      <c r="S1439" s="86" t="s">
        <v>3281</v>
      </c>
    </row>
    <row r="1440" spans="3:19" s="86" customFormat="1" ht="20.100000000000001" customHeight="1">
      <c r="C1440" s="29" t="s">
        <v>864</v>
      </c>
      <c r="D1440" s="29" t="s">
        <v>0</v>
      </c>
      <c r="E1440" s="152" t="s">
        <v>3207</v>
      </c>
      <c r="F1440" s="61">
        <v>17</v>
      </c>
      <c r="G1440" s="58">
        <v>9796</v>
      </c>
      <c r="H1440" s="58">
        <f t="shared" si="270"/>
        <v>166532</v>
      </c>
      <c r="I1440" s="58">
        <v>17715</v>
      </c>
      <c r="J1440" s="58">
        <f t="shared" si="271"/>
        <v>301155</v>
      </c>
      <c r="K1440" s="58">
        <v>0</v>
      </c>
      <c r="L1440" s="58">
        <f t="shared" si="272"/>
        <v>0</v>
      </c>
      <c r="M1440" s="58">
        <f t="shared" si="267"/>
        <v>27511</v>
      </c>
      <c r="N1440" s="149">
        <f t="shared" si="267"/>
        <v>467687</v>
      </c>
      <c r="O1440" s="58">
        <v>17</v>
      </c>
      <c r="P1440" s="167">
        <v>0</v>
      </c>
      <c r="Q1440" s="58">
        <f>INT($O1440*P1440)</f>
        <v>0</v>
      </c>
      <c r="R1440" s="163"/>
      <c r="S1440" s="86" t="s">
        <v>3281</v>
      </c>
    </row>
    <row r="1441" spans="3:18" s="86" customFormat="1" ht="20.100000000000001" hidden="1" customHeight="1">
      <c r="C1441" s="19" t="s">
        <v>866</v>
      </c>
      <c r="D1441" s="29" t="s">
        <v>0</v>
      </c>
      <c r="E1441" s="10" t="s">
        <v>3207</v>
      </c>
      <c r="F1441" s="60">
        <v>35</v>
      </c>
      <c r="G1441" s="58">
        <v>1370</v>
      </c>
      <c r="H1441" s="58">
        <f t="shared" si="270"/>
        <v>47950</v>
      </c>
      <c r="I1441" s="58">
        <v>4577</v>
      </c>
      <c r="J1441" s="58">
        <f t="shared" si="271"/>
        <v>160195</v>
      </c>
      <c r="K1441" s="58">
        <v>0</v>
      </c>
      <c r="L1441" s="58">
        <f t="shared" si="272"/>
        <v>0</v>
      </c>
      <c r="M1441" s="58">
        <f t="shared" si="267"/>
        <v>5947</v>
      </c>
      <c r="N1441" s="59">
        <f t="shared" si="267"/>
        <v>208145</v>
      </c>
      <c r="O1441" s="60">
        <v>35</v>
      </c>
      <c r="P1441" s="61">
        <f>O1441</f>
        <v>35</v>
      </c>
      <c r="Q1441" s="58" t="e">
        <f>TRUNC(#REF!*P1441,0)</f>
        <v>#REF!</v>
      </c>
      <c r="R1441" s="143"/>
    </row>
    <row r="1442" spans="3:18" s="86" customFormat="1" ht="20.100000000000001" hidden="1" customHeight="1">
      <c r="C1442" s="19" t="s">
        <v>867</v>
      </c>
      <c r="D1442" s="29" t="s">
        <v>0</v>
      </c>
      <c r="E1442" s="10" t="s">
        <v>22</v>
      </c>
      <c r="F1442" s="60">
        <v>0</v>
      </c>
      <c r="G1442" s="58">
        <v>0</v>
      </c>
      <c r="H1442" s="58">
        <f t="shared" si="270"/>
        <v>0</v>
      </c>
      <c r="I1442" s="58">
        <v>0</v>
      </c>
      <c r="J1442" s="58">
        <f t="shared" si="271"/>
        <v>0</v>
      </c>
      <c r="K1442" s="58">
        <v>0</v>
      </c>
      <c r="L1442" s="58">
        <f t="shared" si="272"/>
        <v>0</v>
      </c>
      <c r="M1442" s="58">
        <f t="shared" si="267"/>
        <v>0</v>
      </c>
      <c r="N1442" s="59">
        <f t="shared" si="267"/>
        <v>0</v>
      </c>
      <c r="O1442" s="60">
        <v>0</v>
      </c>
      <c r="P1442" s="61">
        <f>O1442</f>
        <v>0</v>
      </c>
      <c r="Q1442" s="58" t="e">
        <f>TRUNC(#REF!*P1442,0)</f>
        <v>#REF!</v>
      </c>
      <c r="R1442" s="143"/>
    </row>
    <row r="1443" spans="3:18" s="86" customFormat="1" ht="20.100000000000001" hidden="1" customHeight="1">
      <c r="C1443" s="19" t="s">
        <v>868</v>
      </c>
      <c r="D1443" s="29" t="s">
        <v>0</v>
      </c>
      <c r="E1443" s="10" t="s">
        <v>22</v>
      </c>
      <c r="F1443" s="60">
        <v>0</v>
      </c>
      <c r="G1443" s="58">
        <v>0</v>
      </c>
      <c r="H1443" s="58">
        <f t="shared" si="270"/>
        <v>0</v>
      </c>
      <c r="I1443" s="58">
        <v>0</v>
      </c>
      <c r="J1443" s="58">
        <f t="shared" si="271"/>
        <v>0</v>
      </c>
      <c r="K1443" s="58">
        <v>0</v>
      </c>
      <c r="L1443" s="58">
        <f t="shared" si="272"/>
        <v>0</v>
      </c>
      <c r="M1443" s="58">
        <f t="shared" si="267"/>
        <v>0</v>
      </c>
      <c r="N1443" s="59">
        <f t="shared" si="267"/>
        <v>0</v>
      </c>
      <c r="O1443" s="60">
        <v>0</v>
      </c>
      <c r="P1443" s="61">
        <f>O1443</f>
        <v>0</v>
      </c>
      <c r="Q1443" s="58" t="e">
        <f>TRUNC(#REF!*P1443,0)</f>
        <v>#REF!</v>
      </c>
      <c r="R1443" s="143"/>
    </row>
    <row r="1444" spans="3:18" s="86" customFormat="1" ht="20.100000000000001" hidden="1" customHeight="1">
      <c r="C1444" s="19" t="s">
        <v>871</v>
      </c>
      <c r="D1444" s="29" t="s">
        <v>0</v>
      </c>
      <c r="E1444" s="10" t="s">
        <v>22</v>
      </c>
      <c r="F1444" s="60">
        <v>0</v>
      </c>
      <c r="G1444" s="58">
        <v>0</v>
      </c>
      <c r="H1444" s="58">
        <f t="shared" si="270"/>
        <v>0</v>
      </c>
      <c r="I1444" s="58">
        <v>0</v>
      </c>
      <c r="J1444" s="58">
        <f t="shared" si="271"/>
        <v>0</v>
      </c>
      <c r="K1444" s="58">
        <v>0</v>
      </c>
      <c r="L1444" s="58">
        <f t="shared" si="272"/>
        <v>0</v>
      </c>
      <c r="M1444" s="58">
        <f t="shared" si="267"/>
        <v>0</v>
      </c>
      <c r="N1444" s="59">
        <f t="shared" si="267"/>
        <v>0</v>
      </c>
      <c r="O1444" s="60">
        <v>0</v>
      </c>
      <c r="P1444" s="61">
        <f>O1444</f>
        <v>0</v>
      </c>
      <c r="Q1444" s="58" t="e">
        <f>TRUNC(#REF!*P1444,0)</f>
        <v>#REF!</v>
      </c>
      <c r="R1444" s="143"/>
    </row>
    <row r="1445" spans="3:18" s="86" customFormat="1" ht="20.100000000000001" hidden="1" customHeight="1">
      <c r="C1445" s="19" t="s">
        <v>872</v>
      </c>
      <c r="D1445" s="29" t="s">
        <v>879</v>
      </c>
      <c r="E1445" s="10" t="s">
        <v>3198</v>
      </c>
      <c r="F1445" s="60">
        <v>2</v>
      </c>
      <c r="G1445" s="58">
        <v>0</v>
      </c>
      <c r="H1445" s="58">
        <f t="shared" si="270"/>
        <v>0</v>
      </c>
      <c r="I1445" s="58">
        <v>0</v>
      </c>
      <c r="J1445" s="58">
        <f t="shared" si="271"/>
        <v>0</v>
      </c>
      <c r="K1445" s="58">
        <v>50400</v>
      </c>
      <c r="L1445" s="58">
        <f t="shared" si="272"/>
        <v>100800</v>
      </c>
      <c r="M1445" s="58">
        <f t="shared" si="267"/>
        <v>50400</v>
      </c>
      <c r="N1445" s="59">
        <f t="shared" si="267"/>
        <v>100800</v>
      </c>
      <c r="O1445" s="60">
        <v>2</v>
      </c>
      <c r="P1445" s="61">
        <f>O1445</f>
        <v>2</v>
      </c>
      <c r="Q1445" s="58" t="e">
        <f>TRUNC(#REF!*P1445,0)</f>
        <v>#REF!</v>
      </c>
      <c r="R1445" s="143"/>
    </row>
    <row r="1446" spans="3:18" s="86" customFormat="1" ht="20.100000000000001" hidden="1" customHeight="1">
      <c r="C1446" s="19" t="s">
        <v>2340</v>
      </c>
      <c r="D1446" s="29" t="s">
        <v>874</v>
      </c>
      <c r="E1446" s="10" t="s">
        <v>3198</v>
      </c>
      <c r="F1446" s="60">
        <v>2</v>
      </c>
      <c r="G1446" s="58">
        <v>0</v>
      </c>
      <c r="H1446" s="58">
        <f t="shared" si="270"/>
        <v>0</v>
      </c>
      <c r="I1446" s="58">
        <v>0</v>
      </c>
      <c r="J1446" s="58">
        <f t="shared" si="271"/>
        <v>0</v>
      </c>
      <c r="K1446" s="58">
        <v>60000</v>
      </c>
      <c r="L1446" s="58">
        <f t="shared" si="272"/>
        <v>120000</v>
      </c>
      <c r="M1446" s="58">
        <f t="shared" si="267"/>
        <v>60000</v>
      </c>
      <c r="N1446" s="59">
        <f t="shared" si="267"/>
        <v>120000</v>
      </c>
      <c r="O1446" s="60">
        <v>2</v>
      </c>
      <c r="P1446" s="61">
        <f>O1446</f>
        <v>2</v>
      </c>
      <c r="Q1446" s="58" t="e">
        <f>TRUNC(#REF!*P1446,0)</f>
        <v>#REF!</v>
      </c>
      <c r="R1446" s="143"/>
    </row>
    <row r="1447" spans="3:18" s="86" customFormat="1" ht="20.100000000000001" hidden="1" customHeight="1">
      <c r="C1447" s="19" t="s">
        <v>873</v>
      </c>
      <c r="D1447" s="29" t="s">
        <v>0</v>
      </c>
      <c r="E1447" s="10" t="s">
        <v>22</v>
      </c>
      <c r="F1447" s="60">
        <v>0</v>
      </c>
      <c r="G1447" s="58">
        <v>0</v>
      </c>
      <c r="H1447" s="58">
        <f t="shared" si="270"/>
        <v>0</v>
      </c>
      <c r="I1447" s="58">
        <v>0</v>
      </c>
      <c r="J1447" s="58">
        <f t="shared" si="271"/>
        <v>0</v>
      </c>
      <c r="K1447" s="58">
        <v>0</v>
      </c>
      <c r="L1447" s="58">
        <f t="shared" si="272"/>
        <v>0</v>
      </c>
      <c r="M1447" s="58">
        <f t="shared" si="267"/>
        <v>0</v>
      </c>
      <c r="N1447" s="59">
        <f t="shared" si="267"/>
        <v>0</v>
      </c>
      <c r="O1447" s="60">
        <v>0</v>
      </c>
      <c r="P1447" s="61">
        <f>O1447</f>
        <v>0</v>
      </c>
      <c r="Q1447" s="58" t="e">
        <f>TRUNC(#REF!*P1447,0)</f>
        <v>#REF!</v>
      </c>
      <c r="R1447" s="143"/>
    </row>
    <row r="1448" spans="3:18" s="86" customFormat="1" ht="20.100000000000001" hidden="1" customHeight="1">
      <c r="C1448" s="19" t="s">
        <v>2341</v>
      </c>
      <c r="D1448" s="29" t="s">
        <v>879</v>
      </c>
      <c r="E1448" s="10" t="s">
        <v>3217</v>
      </c>
      <c r="F1448" s="60">
        <v>28</v>
      </c>
      <c r="G1448" s="58">
        <v>0</v>
      </c>
      <c r="H1448" s="58">
        <f t="shared" si="270"/>
        <v>0</v>
      </c>
      <c r="I1448" s="58">
        <v>0</v>
      </c>
      <c r="J1448" s="58">
        <f t="shared" si="271"/>
        <v>0</v>
      </c>
      <c r="K1448" s="58">
        <v>30199</v>
      </c>
      <c r="L1448" s="58">
        <f t="shared" si="272"/>
        <v>845572</v>
      </c>
      <c r="M1448" s="58">
        <f t="shared" si="267"/>
        <v>30199</v>
      </c>
      <c r="N1448" s="59">
        <f t="shared" si="267"/>
        <v>845572</v>
      </c>
      <c r="O1448" s="60">
        <v>28</v>
      </c>
      <c r="P1448" s="61">
        <f>O1448</f>
        <v>28</v>
      </c>
      <c r="Q1448" s="58" t="e">
        <f>TRUNC(#REF!*P1448,0)</f>
        <v>#REF!</v>
      </c>
      <c r="R1448" s="143"/>
    </row>
    <row r="1449" spans="3:18" s="86" customFormat="1" ht="20.100000000000001" hidden="1" customHeight="1">
      <c r="C1449" s="19" t="s">
        <v>2342</v>
      </c>
      <c r="D1449" s="29" t="s">
        <v>2343</v>
      </c>
      <c r="E1449" s="10" t="s">
        <v>3217</v>
      </c>
      <c r="F1449" s="60">
        <v>4</v>
      </c>
      <c r="G1449" s="58">
        <v>0</v>
      </c>
      <c r="H1449" s="58">
        <f t="shared" si="270"/>
        <v>0</v>
      </c>
      <c r="I1449" s="58">
        <v>0</v>
      </c>
      <c r="J1449" s="58">
        <f t="shared" si="271"/>
        <v>0</v>
      </c>
      <c r="K1449" s="58">
        <v>33120</v>
      </c>
      <c r="L1449" s="58">
        <f t="shared" si="272"/>
        <v>132480</v>
      </c>
      <c r="M1449" s="58">
        <f t="shared" si="267"/>
        <v>33120</v>
      </c>
      <c r="N1449" s="59">
        <f t="shared" si="267"/>
        <v>132480</v>
      </c>
      <c r="O1449" s="60">
        <v>4</v>
      </c>
      <c r="P1449" s="61">
        <f>O1449</f>
        <v>4</v>
      </c>
      <c r="Q1449" s="58" t="e">
        <f>TRUNC(#REF!*P1449,0)</f>
        <v>#REF!</v>
      </c>
      <c r="R1449" s="143"/>
    </row>
    <row r="1450" spans="3:18" s="86" customFormat="1" ht="20.100000000000001" hidden="1" customHeight="1">
      <c r="C1450" s="19" t="s">
        <v>875</v>
      </c>
      <c r="D1450" s="29" t="s">
        <v>0</v>
      </c>
      <c r="E1450" s="10" t="s">
        <v>22</v>
      </c>
      <c r="F1450" s="60">
        <v>0</v>
      </c>
      <c r="G1450" s="58">
        <v>0</v>
      </c>
      <c r="H1450" s="58">
        <f t="shared" si="270"/>
        <v>0</v>
      </c>
      <c r="I1450" s="58">
        <v>0</v>
      </c>
      <c r="J1450" s="58">
        <f t="shared" si="271"/>
        <v>0</v>
      </c>
      <c r="K1450" s="58">
        <v>0</v>
      </c>
      <c r="L1450" s="58">
        <f t="shared" si="272"/>
        <v>0</v>
      </c>
      <c r="M1450" s="58">
        <f t="shared" si="267"/>
        <v>0</v>
      </c>
      <c r="N1450" s="59">
        <f t="shared" si="267"/>
        <v>0</v>
      </c>
      <c r="O1450" s="60">
        <v>0</v>
      </c>
      <c r="P1450" s="61">
        <f>O1450</f>
        <v>0</v>
      </c>
      <c r="Q1450" s="58" t="e">
        <f>TRUNC(#REF!*P1450,0)</f>
        <v>#REF!</v>
      </c>
      <c r="R1450" s="143"/>
    </row>
    <row r="1451" spans="3:18" s="86" customFormat="1" ht="20.100000000000001" hidden="1" customHeight="1">
      <c r="C1451" s="19" t="s">
        <v>876</v>
      </c>
      <c r="D1451" s="29" t="s">
        <v>879</v>
      </c>
      <c r="E1451" s="10" t="s">
        <v>3198</v>
      </c>
      <c r="F1451" s="60">
        <v>38</v>
      </c>
      <c r="G1451" s="58">
        <v>0</v>
      </c>
      <c r="H1451" s="58">
        <f t="shared" si="270"/>
        <v>0</v>
      </c>
      <c r="I1451" s="58">
        <v>0</v>
      </c>
      <c r="J1451" s="58">
        <f t="shared" si="271"/>
        <v>0</v>
      </c>
      <c r="K1451" s="58">
        <v>25920</v>
      </c>
      <c r="L1451" s="58">
        <f t="shared" si="272"/>
        <v>984960</v>
      </c>
      <c r="M1451" s="58">
        <f t="shared" si="267"/>
        <v>25920</v>
      </c>
      <c r="N1451" s="59">
        <f t="shared" si="267"/>
        <v>984960</v>
      </c>
      <c r="O1451" s="60">
        <v>38</v>
      </c>
      <c r="P1451" s="61">
        <f>O1451</f>
        <v>38</v>
      </c>
      <c r="Q1451" s="58" t="e">
        <f>TRUNC(#REF!*P1451,0)</f>
        <v>#REF!</v>
      </c>
      <c r="R1451" s="143"/>
    </row>
    <row r="1452" spans="3:18" s="86" customFormat="1" ht="20.100000000000001" hidden="1" customHeight="1">
      <c r="C1452" s="19" t="s">
        <v>877</v>
      </c>
      <c r="D1452" s="29" t="s">
        <v>0</v>
      </c>
      <c r="E1452" s="10" t="s">
        <v>22</v>
      </c>
      <c r="F1452" s="60">
        <v>0</v>
      </c>
      <c r="G1452" s="58">
        <v>0</v>
      </c>
      <c r="H1452" s="58">
        <f t="shared" si="270"/>
        <v>0</v>
      </c>
      <c r="I1452" s="58">
        <v>0</v>
      </c>
      <c r="J1452" s="58">
        <f t="shared" si="271"/>
        <v>0</v>
      </c>
      <c r="K1452" s="58">
        <v>0</v>
      </c>
      <c r="L1452" s="58">
        <f t="shared" si="272"/>
        <v>0</v>
      </c>
      <c r="M1452" s="58">
        <f t="shared" si="267"/>
        <v>0</v>
      </c>
      <c r="N1452" s="59">
        <f t="shared" si="267"/>
        <v>0</v>
      </c>
      <c r="O1452" s="60">
        <v>0</v>
      </c>
      <c r="P1452" s="61">
        <f>O1452</f>
        <v>0</v>
      </c>
      <c r="Q1452" s="58" t="e">
        <f>TRUNC(#REF!*P1452,0)</f>
        <v>#REF!</v>
      </c>
      <c r="R1452" s="143"/>
    </row>
    <row r="1453" spans="3:18" s="86" customFormat="1" ht="20.100000000000001" hidden="1" customHeight="1">
      <c r="C1453" s="19" t="s">
        <v>878</v>
      </c>
      <c r="D1453" s="29" t="s">
        <v>879</v>
      </c>
      <c r="E1453" s="10" t="s">
        <v>3207</v>
      </c>
      <c r="F1453" s="60">
        <v>70</v>
      </c>
      <c r="G1453" s="58">
        <v>0</v>
      </c>
      <c r="H1453" s="58">
        <f t="shared" si="270"/>
        <v>0</v>
      </c>
      <c r="I1453" s="58">
        <v>0</v>
      </c>
      <c r="J1453" s="58">
        <f t="shared" si="271"/>
        <v>0</v>
      </c>
      <c r="K1453" s="58">
        <v>97920</v>
      </c>
      <c r="L1453" s="58">
        <f t="shared" si="272"/>
        <v>6854400</v>
      </c>
      <c r="M1453" s="58">
        <f t="shared" si="267"/>
        <v>97920</v>
      </c>
      <c r="N1453" s="59">
        <f t="shared" si="267"/>
        <v>6854400</v>
      </c>
      <c r="O1453" s="60">
        <v>70</v>
      </c>
      <c r="P1453" s="61">
        <f>O1453</f>
        <v>70</v>
      </c>
      <c r="Q1453" s="58" t="e">
        <f>TRUNC(#REF!*P1453,0)</f>
        <v>#REF!</v>
      </c>
      <c r="R1453" s="143"/>
    </row>
    <row r="1454" spans="3:18" s="86" customFormat="1" ht="20.100000000000001" hidden="1" customHeight="1">
      <c r="C1454" s="19" t="s">
        <v>880</v>
      </c>
      <c r="D1454" s="29" t="s">
        <v>0</v>
      </c>
      <c r="E1454" s="10" t="s">
        <v>22</v>
      </c>
      <c r="F1454" s="60">
        <v>0</v>
      </c>
      <c r="G1454" s="58">
        <v>0</v>
      </c>
      <c r="H1454" s="58">
        <f t="shared" si="270"/>
        <v>0</v>
      </c>
      <c r="I1454" s="58">
        <v>0</v>
      </c>
      <c r="J1454" s="58">
        <f t="shared" si="271"/>
        <v>0</v>
      </c>
      <c r="K1454" s="58">
        <v>0</v>
      </c>
      <c r="L1454" s="58">
        <f t="shared" si="272"/>
        <v>0</v>
      </c>
      <c r="M1454" s="58">
        <f t="shared" si="267"/>
        <v>0</v>
      </c>
      <c r="N1454" s="59">
        <f t="shared" si="267"/>
        <v>0</v>
      </c>
      <c r="O1454" s="60">
        <v>0</v>
      </c>
      <c r="P1454" s="61">
        <f>O1454</f>
        <v>0</v>
      </c>
      <c r="Q1454" s="58" t="e">
        <f>TRUNC(#REF!*P1454,0)</f>
        <v>#REF!</v>
      </c>
      <c r="R1454" s="143"/>
    </row>
    <row r="1455" spans="3:18" s="86" customFormat="1" ht="20.100000000000001" hidden="1" customHeight="1">
      <c r="C1455" s="19" t="s">
        <v>881</v>
      </c>
      <c r="D1455" s="29" t="s">
        <v>2344</v>
      </c>
      <c r="E1455" s="10" t="s">
        <v>3198</v>
      </c>
      <c r="F1455" s="60">
        <v>6</v>
      </c>
      <c r="G1455" s="58">
        <v>0</v>
      </c>
      <c r="H1455" s="58">
        <f t="shared" si="270"/>
        <v>0</v>
      </c>
      <c r="I1455" s="58">
        <v>0</v>
      </c>
      <c r="J1455" s="58">
        <f t="shared" si="271"/>
        <v>0</v>
      </c>
      <c r="K1455" s="58">
        <v>100295</v>
      </c>
      <c r="L1455" s="58">
        <f t="shared" si="272"/>
        <v>601770</v>
      </c>
      <c r="M1455" s="58">
        <f t="shared" si="267"/>
        <v>100295</v>
      </c>
      <c r="N1455" s="59">
        <f t="shared" si="267"/>
        <v>601770</v>
      </c>
      <c r="O1455" s="60">
        <v>6</v>
      </c>
      <c r="P1455" s="61">
        <f>O1455</f>
        <v>6</v>
      </c>
      <c r="Q1455" s="58" t="e">
        <f>TRUNC(#REF!*P1455,0)</f>
        <v>#REF!</v>
      </c>
      <c r="R1455" s="143"/>
    </row>
    <row r="1456" spans="3:18" s="86" customFormat="1" ht="20.100000000000001" hidden="1" customHeight="1">
      <c r="C1456" s="19" t="s">
        <v>882</v>
      </c>
      <c r="D1456" s="29" t="s">
        <v>0</v>
      </c>
      <c r="E1456" s="10" t="s">
        <v>22</v>
      </c>
      <c r="F1456" s="60">
        <v>0</v>
      </c>
      <c r="G1456" s="58">
        <v>0</v>
      </c>
      <c r="H1456" s="58">
        <f t="shared" si="270"/>
        <v>0</v>
      </c>
      <c r="I1456" s="58">
        <v>0</v>
      </c>
      <c r="J1456" s="58">
        <f t="shared" si="271"/>
        <v>0</v>
      </c>
      <c r="K1456" s="58">
        <v>0</v>
      </c>
      <c r="L1456" s="58">
        <f t="shared" si="272"/>
        <v>0</v>
      </c>
      <c r="M1456" s="58">
        <f t="shared" si="267"/>
        <v>0</v>
      </c>
      <c r="N1456" s="59">
        <f t="shared" si="267"/>
        <v>0</v>
      </c>
      <c r="O1456" s="60">
        <v>0</v>
      </c>
      <c r="P1456" s="61">
        <f>O1456</f>
        <v>0</v>
      </c>
      <c r="Q1456" s="58" t="e">
        <f>TRUNC(#REF!*P1456,0)</f>
        <v>#REF!</v>
      </c>
      <c r="R1456" s="143"/>
    </row>
    <row r="1457" spans="3:18" s="86" customFormat="1" ht="20.100000000000001" hidden="1" customHeight="1">
      <c r="C1457" s="19" t="s">
        <v>883</v>
      </c>
      <c r="D1457" s="29" t="s">
        <v>2345</v>
      </c>
      <c r="E1457" s="10" t="s">
        <v>3198</v>
      </c>
      <c r="F1457" s="60">
        <v>3</v>
      </c>
      <c r="G1457" s="58">
        <v>0</v>
      </c>
      <c r="H1457" s="58">
        <f t="shared" si="270"/>
        <v>0</v>
      </c>
      <c r="I1457" s="58">
        <v>0</v>
      </c>
      <c r="J1457" s="58">
        <f t="shared" si="271"/>
        <v>0</v>
      </c>
      <c r="K1457" s="58">
        <v>259911</v>
      </c>
      <c r="L1457" s="58">
        <f t="shared" si="272"/>
        <v>779733</v>
      </c>
      <c r="M1457" s="58">
        <f t="shared" si="267"/>
        <v>259911</v>
      </c>
      <c r="N1457" s="59">
        <f t="shared" si="267"/>
        <v>779733</v>
      </c>
      <c r="O1457" s="60">
        <v>3</v>
      </c>
      <c r="P1457" s="61">
        <f>O1457</f>
        <v>3</v>
      </c>
      <c r="Q1457" s="58" t="e">
        <f>TRUNC(#REF!*P1457,0)</f>
        <v>#REF!</v>
      </c>
      <c r="R1457" s="143"/>
    </row>
    <row r="1458" spans="3:18" s="86" customFormat="1" ht="20.100000000000001" hidden="1" customHeight="1">
      <c r="C1458" s="19" t="s">
        <v>883</v>
      </c>
      <c r="D1458" s="29" t="s">
        <v>2346</v>
      </c>
      <c r="E1458" s="10" t="s">
        <v>3198</v>
      </c>
      <c r="F1458" s="60">
        <v>5</v>
      </c>
      <c r="G1458" s="58">
        <v>0</v>
      </c>
      <c r="H1458" s="58">
        <f t="shared" si="270"/>
        <v>0</v>
      </c>
      <c r="I1458" s="58">
        <v>0</v>
      </c>
      <c r="J1458" s="58">
        <f t="shared" si="271"/>
        <v>0</v>
      </c>
      <c r="K1458" s="58">
        <v>298979</v>
      </c>
      <c r="L1458" s="58">
        <f t="shared" si="272"/>
        <v>1494895</v>
      </c>
      <c r="M1458" s="58">
        <f t="shared" si="267"/>
        <v>298979</v>
      </c>
      <c r="N1458" s="59">
        <f t="shared" si="267"/>
        <v>1494895</v>
      </c>
      <c r="O1458" s="60">
        <v>5</v>
      </c>
      <c r="P1458" s="61">
        <f>O1458</f>
        <v>5</v>
      </c>
      <c r="Q1458" s="58" t="e">
        <f>TRUNC(#REF!*P1458,0)</f>
        <v>#REF!</v>
      </c>
      <c r="R1458" s="143"/>
    </row>
    <row r="1459" spans="3:18" s="86" customFormat="1" ht="20.100000000000001" hidden="1" customHeight="1">
      <c r="C1459" s="19" t="s">
        <v>2347</v>
      </c>
      <c r="D1459" s="29" t="s">
        <v>0</v>
      </c>
      <c r="E1459" s="10" t="s">
        <v>22</v>
      </c>
      <c r="F1459" s="60">
        <v>0</v>
      </c>
      <c r="G1459" s="58">
        <v>0</v>
      </c>
      <c r="H1459" s="58">
        <f t="shared" si="270"/>
        <v>0</v>
      </c>
      <c r="I1459" s="58">
        <v>0</v>
      </c>
      <c r="J1459" s="58">
        <f t="shared" si="271"/>
        <v>0</v>
      </c>
      <c r="K1459" s="58">
        <v>0</v>
      </c>
      <c r="L1459" s="58">
        <f t="shared" si="272"/>
        <v>0</v>
      </c>
      <c r="M1459" s="58">
        <f t="shared" si="267"/>
        <v>0</v>
      </c>
      <c r="N1459" s="59">
        <f t="shared" si="267"/>
        <v>0</v>
      </c>
      <c r="O1459" s="60">
        <v>0</v>
      </c>
      <c r="P1459" s="61">
        <f>O1459</f>
        <v>0</v>
      </c>
      <c r="Q1459" s="58" t="e">
        <f>TRUNC(#REF!*P1459,0)</f>
        <v>#REF!</v>
      </c>
      <c r="R1459" s="143"/>
    </row>
    <row r="1460" spans="3:18" s="86" customFormat="1" ht="20.100000000000001" hidden="1" customHeight="1">
      <c r="C1460" s="19" t="s">
        <v>2348</v>
      </c>
      <c r="D1460" s="29" t="s">
        <v>879</v>
      </c>
      <c r="E1460" s="10" t="s">
        <v>3198</v>
      </c>
      <c r="F1460" s="60">
        <v>2</v>
      </c>
      <c r="G1460" s="58">
        <v>0</v>
      </c>
      <c r="H1460" s="58">
        <f t="shared" si="270"/>
        <v>0</v>
      </c>
      <c r="I1460" s="58">
        <v>0</v>
      </c>
      <c r="J1460" s="58">
        <f t="shared" si="271"/>
        <v>0</v>
      </c>
      <c r="K1460" s="58">
        <v>64800</v>
      </c>
      <c r="L1460" s="58">
        <f t="shared" si="272"/>
        <v>129600</v>
      </c>
      <c r="M1460" s="58">
        <f t="shared" si="267"/>
        <v>64800</v>
      </c>
      <c r="N1460" s="59">
        <f t="shared" si="267"/>
        <v>129600</v>
      </c>
      <c r="O1460" s="60">
        <v>2</v>
      </c>
      <c r="P1460" s="61">
        <f>O1460</f>
        <v>2</v>
      </c>
      <c r="Q1460" s="58" t="e">
        <f>TRUNC(#REF!*P1460,0)</f>
        <v>#REF!</v>
      </c>
      <c r="R1460" s="143"/>
    </row>
    <row r="1461" spans="3:18" s="86" customFormat="1" ht="20.100000000000001" hidden="1" customHeight="1">
      <c r="C1461" s="19" t="s">
        <v>884</v>
      </c>
      <c r="D1461" s="29" t="s">
        <v>0</v>
      </c>
      <c r="E1461" s="10" t="s">
        <v>22</v>
      </c>
      <c r="F1461" s="60">
        <v>0</v>
      </c>
      <c r="G1461" s="58">
        <v>0</v>
      </c>
      <c r="H1461" s="58">
        <f t="shared" si="270"/>
        <v>0</v>
      </c>
      <c r="I1461" s="58">
        <v>0</v>
      </c>
      <c r="J1461" s="58">
        <f t="shared" si="271"/>
        <v>0</v>
      </c>
      <c r="K1461" s="58">
        <v>0</v>
      </c>
      <c r="L1461" s="58">
        <f t="shared" si="272"/>
        <v>0</v>
      </c>
      <c r="M1461" s="58">
        <f t="shared" si="267"/>
        <v>0</v>
      </c>
      <c r="N1461" s="59">
        <f t="shared" si="267"/>
        <v>0</v>
      </c>
      <c r="O1461" s="60">
        <v>0</v>
      </c>
      <c r="P1461" s="61">
        <f>O1461</f>
        <v>0</v>
      </c>
      <c r="Q1461" s="58" t="e">
        <f>TRUNC(#REF!*P1461,0)</f>
        <v>#REF!</v>
      </c>
      <c r="R1461" s="143"/>
    </row>
    <row r="1462" spans="3:18" s="86" customFormat="1" ht="20.100000000000001" hidden="1" customHeight="1">
      <c r="C1462" s="19" t="s">
        <v>885</v>
      </c>
      <c r="D1462" s="29" t="s">
        <v>62</v>
      </c>
      <c r="E1462" s="10" t="s">
        <v>3189</v>
      </c>
      <c r="F1462" s="60">
        <v>1260</v>
      </c>
      <c r="G1462" s="58">
        <v>212</v>
      </c>
      <c r="H1462" s="58">
        <f t="shared" ref="H1462:H1521" si="274">TRUNC(F1462*G1462,0)</f>
        <v>267120</v>
      </c>
      <c r="I1462" s="58">
        <v>11</v>
      </c>
      <c r="J1462" s="58">
        <f t="shared" ref="J1462:J1521" si="275">TRUNC(F1462*I1462,0)</f>
        <v>13860</v>
      </c>
      <c r="K1462" s="58">
        <v>0</v>
      </c>
      <c r="L1462" s="58">
        <f t="shared" si="272"/>
        <v>0</v>
      </c>
      <c r="M1462" s="58">
        <f t="shared" si="267"/>
        <v>223</v>
      </c>
      <c r="N1462" s="59">
        <f t="shared" si="267"/>
        <v>280980</v>
      </c>
      <c r="O1462" s="60">
        <v>1260</v>
      </c>
      <c r="P1462" s="61">
        <f>O1462</f>
        <v>1260</v>
      </c>
      <c r="Q1462" s="58" t="e">
        <f>TRUNC(#REF!*P1462,0)</f>
        <v>#REF!</v>
      </c>
      <c r="R1462" s="143"/>
    </row>
    <row r="1463" spans="3:18" s="86" customFormat="1" ht="20.100000000000001" hidden="1" customHeight="1">
      <c r="C1463" s="19" t="s">
        <v>886</v>
      </c>
      <c r="D1463" s="29" t="s">
        <v>116</v>
      </c>
      <c r="E1463" s="10" t="s">
        <v>3189</v>
      </c>
      <c r="F1463" s="60">
        <v>1110</v>
      </c>
      <c r="G1463" s="58">
        <v>76</v>
      </c>
      <c r="H1463" s="58">
        <f t="shared" si="274"/>
        <v>84360</v>
      </c>
      <c r="I1463" s="58">
        <v>4</v>
      </c>
      <c r="J1463" s="58">
        <f t="shared" si="275"/>
        <v>4440</v>
      </c>
      <c r="K1463" s="58">
        <v>0</v>
      </c>
      <c r="L1463" s="58">
        <f t="shared" si="272"/>
        <v>0</v>
      </c>
      <c r="M1463" s="58">
        <f t="shared" si="267"/>
        <v>80</v>
      </c>
      <c r="N1463" s="59">
        <f t="shared" si="267"/>
        <v>88800</v>
      </c>
      <c r="O1463" s="60">
        <v>1110</v>
      </c>
      <c r="P1463" s="61">
        <f>O1463</f>
        <v>1110</v>
      </c>
      <c r="Q1463" s="58" t="e">
        <f>TRUNC(#REF!*P1463,0)</f>
        <v>#REF!</v>
      </c>
      <c r="R1463" s="143"/>
    </row>
    <row r="1464" spans="3:18" s="86" customFormat="1" ht="20.100000000000001" hidden="1" customHeight="1">
      <c r="C1464" s="19" t="s">
        <v>887</v>
      </c>
      <c r="D1464" s="29" t="s">
        <v>0</v>
      </c>
      <c r="E1464" s="10" t="s">
        <v>22</v>
      </c>
      <c r="F1464" s="60">
        <v>0</v>
      </c>
      <c r="G1464" s="58">
        <v>0</v>
      </c>
      <c r="H1464" s="58">
        <f t="shared" si="274"/>
        <v>0</v>
      </c>
      <c r="I1464" s="58">
        <v>0</v>
      </c>
      <c r="J1464" s="58">
        <f t="shared" si="275"/>
        <v>0</v>
      </c>
      <c r="K1464" s="58">
        <v>0</v>
      </c>
      <c r="L1464" s="58">
        <f t="shared" si="272"/>
        <v>0</v>
      </c>
      <c r="M1464" s="58">
        <f t="shared" si="267"/>
        <v>0</v>
      </c>
      <c r="N1464" s="59">
        <f t="shared" si="267"/>
        <v>0</v>
      </c>
      <c r="O1464" s="60">
        <v>0</v>
      </c>
      <c r="P1464" s="61">
        <f>O1464</f>
        <v>0</v>
      </c>
      <c r="Q1464" s="58" t="e">
        <f>TRUNC(#REF!*P1464,0)</f>
        <v>#REF!</v>
      </c>
      <c r="R1464" s="143"/>
    </row>
    <row r="1465" spans="3:18" s="86" customFormat="1" ht="20.100000000000001" hidden="1" customHeight="1">
      <c r="C1465" s="19" t="s">
        <v>888</v>
      </c>
      <c r="D1465" s="29" t="s">
        <v>0</v>
      </c>
      <c r="E1465" s="10" t="s">
        <v>22</v>
      </c>
      <c r="F1465" s="60">
        <v>0</v>
      </c>
      <c r="G1465" s="58">
        <v>0</v>
      </c>
      <c r="H1465" s="58">
        <f t="shared" si="274"/>
        <v>0</v>
      </c>
      <c r="I1465" s="58">
        <v>0</v>
      </c>
      <c r="J1465" s="58">
        <f t="shared" si="275"/>
        <v>0</v>
      </c>
      <c r="K1465" s="58">
        <v>0</v>
      </c>
      <c r="L1465" s="58">
        <f t="shared" si="272"/>
        <v>0</v>
      </c>
      <c r="M1465" s="58">
        <f t="shared" si="267"/>
        <v>0</v>
      </c>
      <c r="N1465" s="59">
        <f t="shared" si="267"/>
        <v>0</v>
      </c>
      <c r="O1465" s="60">
        <v>0</v>
      </c>
      <c r="P1465" s="61">
        <f>O1465</f>
        <v>0</v>
      </c>
      <c r="Q1465" s="58" t="e">
        <f>TRUNC(#REF!*P1465,0)</f>
        <v>#REF!</v>
      </c>
      <c r="R1465" s="143"/>
    </row>
    <row r="1466" spans="3:18" s="86" customFormat="1" ht="20.100000000000001" hidden="1" customHeight="1">
      <c r="C1466" s="19" t="s">
        <v>889</v>
      </c>
      <c r="D1466" s="29" t="s">
        <v>890</v>
      </c>
      <c r="E1466" s="10" t="s">
        <v>3198</v>
      </c>
      <c r="F1466" s="60">
        <v>2</v>
      </c>
      <c r="G1466" s="58">
        <v>218400</v>
      </c>
      <c r="H1466" s="58">
        <f t="shared" si="274"/>
        <v>436800</v>
      </c>
      <c r="I1466" s="58">
        <v>10920</v>
      </c>
      <c r="J1466" s="58">
        <f t="shared" si="275"/>
        <v>21840</v>
      </c>
      <c r="K1466" s="58">
        <v>0</v>
      </c>
      <c r="L1466" s="58">
        <f t="shared" si="272"/>
        <v>0</v>
      </c>
      <c r="M1466" s="58">
        <f t="shared" si="267"/>
        <v>229320</v>
      </c>
      <c r="N1466" s="59">
        <f t="shared" si="267"/>
        <v>458640</v>
      </c>
      <c r="O1466" s="60">
        <v>2</v>
      </c>
      <c r="P1466" s="61">
        <f>O1466</f>
        <v>2</v>
      </c>
      <c r="Q1466" s="58" t="e">
        <f>TRUNC(#REF!*P1466,0)</f>
        <v>#REF!</v>
      </c>
      <c r="R1466" s="143"/>
    </row>
    <row r="1467" spans="3:18" s="86" customFormat="1" ht="20.100000000000001" hidden="1" customHeight="1">
      <c r="C1467" s="19" t="s">
        <v>891</v>
      </c>
      <c r="D1467" s="29" t="s">
        <v>0</v>
      </c>
      <c r="E1467" s="10" t="s">
        <v>3198</v>
      </c>
      <c r="F1467" s="60">
        <v>2</v>
      </c>
      <c r="G1467" s="58">
        <v>21060</v>
      </c>
      <c r="H1467" s="58">
        <f t="shared" si="274"/>
        <v>42120</v>
      </c>
      <c r="I1467" s="58">
        <v>1108</v>
      </c>
      <c r="J1467" s="58">
        <f t="shared" si="275"/>
        <v>2216</v>
      </c>
      <c r="K1467" s="58">
        <v>0</v>
      </c>
      <c r="L1467" s="58">
        <f t="shared" si="272"/>
        <v>0</v>
      </c>
      <c r="M1467" s="58">
        <f t="shared" si="267"/>
        <v>22168</v>
      </c>
      <c r="N1467" s="59">
        <f t="shared" si="267"/>
        <v>44336</v>
      </c>
      <c r="O1467" s="60">
        <v>2</v>
      </c>
      <c r="P1467" s="61">
        <f>O1467</f>
        <v>2</v>
      </c>
      <c r="Q1467" s="58" t="e">
        <f>TRUNC(#REF!*P1467,0)</f>
        <v>#REF!</v>
      </c>
      <c r="R1467" s="143"/>
    </row>
    <row r="1468" spans="3:18" s="86" customFormat="1" ht="20.100000000000001" hidden="1" customHeight="1">
      <c r="C1468" s="19" t="s">
        <v>892</v>
      </c>
      <c r="D1468" s="29" t="s">
        <v>95</v>
      </c>
      <c r="E1468" s="10" t="s">
        <v>3207</v>
      </c>
      <c r="F1468" s="60">
        <v>36</v>
      </c>
      <c r="G1468" s="58">
        <v>14051</v>
      </c>
      <c r="H1468" s="58">
        <f t="shared" si="274"/>
        <v>505836</v>
      </c>
      <c r="I1468" s="58">
        <v>22284</v>
      </c>
      <c r="J1468" s="58">
        <f t="shared" si="275"/>
        <v>802224</v>
      </c>
      <c r="K1468" s="58">
        <v>0</v>
      </c>
      <c r="L1468" s="58">
        <f t="shared" si="272"/>
        <v>0</v>
      </c>
      <c r="M1468" s="58">
        <f t="shared" si="267"/>
        <v>36335</v>
      </c>
      <c r="N1468" s="59">
        <f t="shared" si="267"/>
        <v>1308060</v>
      </c>
      <c r="O1468" s="60">
        <v>36</v>
      </c>
      <c r="P1468" s="61">
        <f>O1468</f>
        <v>36</v>
      </c>
      <c r="Q1468" s="58" t="e">
        <f>TRUNC(#REF!*P1468,0)</f>
        <v>#REF!</v>
      </c>
      <c r="R1468" s="143"/>
    </row>
    <row r="1469" spans="3:18" s="86" customFormat="1" ht="20.100000000000001" hidden="1" customHeight="1">
      <c r="C1469" s="19" t="s">
        <v>893</v>
      </c>
      <c r="D1469" s="29" t="s">
        <v>0</v>
      </c>
      <c r="E1469" s="10" t="s">
        <v>3207</v>
      </c>
      <c r="F1469" s="60">
        <v>96</v>
      </c>
      <c r="G1469" s="58">
        <v>356</v>
      </c>
      <c r="H1469" s="58">
        <f t="shared" si="274"/>
        <v>34176</v>
      </c>
      <c r="I1469" s="58">
        <v>0</v>
      </c>
      <c r="J1469" s="58">
        <f t="shared" si="275"/>
        <v>0</v>
      </c>
      <c r="K1469" s="58">
        <v>0</v>
      </c>
      <c r="L1469" s="58">
        <f t="shared" si="272"/>
        <v>0</v>
      </c>
      <c r="M1469" s="58">
        <f t="shared" si="267"/>
        <v>356</v>
      </c>
      <c r="N1469" s="59">
        <f t="shared" si="267"/>
        <v>34176</v>
      </c>
      <c r="O1469" s="60">
        <v>96</v>
      </c>
      <c r="P1469" s="61">
        <f>O1469</f>
        <v>96</v>
      </c>
      <c r="Q1469" s="58" t="e">
        <f>TRUNC(#REF!*P1469,0)</f>
        <v>#REF!</v>
      </c>
      <c r="R1469" s="143"/>
    </row>
    <row r="1470" spans="3:18" s="86" customFormat="1" ht="20.100000000000001" hidden="1" customHeight="1">
      <c r="C1470" s="19" t="s">
        <v>894</v>
      </c>
      <c r="D1470" s="29" t="s">
        <v>0</v>
      </c>
      <c r="E1470" s="10" t="s">
        <v>3207</v>
      </c>
      <c r="F1470" s="60">
        <v>35</v>
      </c>
      <c r="G1470" s="58">
        <v>19972</v>
      </c>
      <c r="H1470" s="58">
        <f t="shared" si="274"/>
        <v>699020</v>
      </c>
      <c r="I1470" s="58">
        <v>5817</v>
      </c>
      <c r="J1470" s="58">
        <f t="shared" si="275"/>
        <v>203595</v>
      </c>
      <c r="K1470" s="58">
        <v>142</v>
      </c>
      <c r="L1470" s="58">
        <f t="shared" si="272"/>
        <v>4970</v>
      </c>
      <c r="M1470" s="58">
        <f t="shared" si="267"/>
        <v>25931</v>
      </c>
      <c r="N1470" s="59">
        <f t="shared" si="267"/>
        <v>907585</v>
      </c>
      <c r="O1470" s="60">
        <v>35</v>
      </c>
      <c r="P1470" s="61">
        <f>O1470</f>
        <v>35</v>
      </c>
      <c r="Q1470" s="58" t="e">
        <f>TRUNC(#REF!*P1470,0)</f>
        <v>#REF!</v>
      </c>
      <c r="R1470" s="143"/>
    </row>
    <row r="1471" spans="3:18" s="86" customFormat="1" ht="20.100000000000001" hidden="1" customHeight="1">
      <c r="C1471" s="19" t="s">
        <v>895</v>
      </c>
      <c r="D1471" s="29" t="s">
        <v>0</v>
      </c>
      <c r="E1471" s="10" t="s">
        <v>22</v>
      </c>
      <c r="F1471" s="60">
        <v>0</v>
      </c>
      <c r="G1471" s="58">
        <v>0</v>
      </c>
      <c r="H1471" s="58">
        <f t="shared" si="274"/>
        <v>0</v>
      </c>
      <c r="I1471" s="58">
        <v>0</v>
      </c>
      <c r="J1471" s="58">
        <f t="shared" si="275"/>
        <v>0</v>
      </c>
      <c r="K1471" s="58">
        <v>0</v>
      </c>
      <c r="L1471" s="58">
        <f t="shared" si="272"/>
        <v>0</v>
      </c>
      <c r="M1471" s="58">
        <f t="shared" si="267"/>
        <v>0</v>
      </c>
      <c r="N1471" s="59">
        <f t="shared" si="267"/>
        <v>0</v>
      </c>
      <c r="O1471" s="60">
        <v>0</v>
      </c>
      <c r="P1471" s="61">
        <f>O1471</f>
        <v>0</v>
      </c>
      <c r="Q1471" s="58" t="e">
        <f>TRUNC(#REF!*P1471,0)</f>
        <v>#REF!</v>
      </c>
      <c r="R1471" s="143"/>
    </row>
    <row r="1472" spans="3:18" s="86" customFormat="1" ht="20.100000000000001" hidden="1" customHeight="1">
      <c r="C1472" s="19" t="s">
        <v>896</v>
      </c>
      <c r="D1472" s="29" t="s">
        <v>897</v>
      </c>
      <c r="E1472" s="10" t="s">
        <v>3189</v>
      </c>
      <c r="F1472" s="60">
        <v>815</v>
      </c>
      <c r="G1472" s="58">
        <v>26656</v>
      </c>
      <c r="H1472" s="58">
        <f t="shared" si="274"/>
        <v>21724640</v>
      </c>
      <c r="I1472" s="58">
        <v>6740</v>
      </c>
      <c r="J1472" s="58">
        <f t="shared" si="275"/>
        <v>5493100</v>
      </c>
      <c r="K1472" s="58">
        <v>2848</v>
      </c>
      <c r="L1472" s="58">
        <f t="shared" si="272"/>
        <v>2321120</v>
      </c>
      <c r="M1472" s="58">
        <f t="shared" si="267"/>
        <v>36244</v>
      </c>
      <c r="N1472" s="59">
        <f t="shared" si="267"/>
        <v>29538860</v>
      </c>
      <c r="O1472" s="60">
        <v>815</v>
      </c>
      <c r="P1472" s="61">
        <f>O1472</f>
        <v>815</v>
      </c>
      <c r="Q1472" s="58" t="e">
        <f>TRUNC(#REF!*P1472,0)</f>
        <v>#REF!</v>
      </c>
      <c r="R1472" s="143"/>
    </row>
    <row r="1473" spans="3:18" s="86" customFormat="1" ht="20.100000000000001" hidden="1" customHeight="1">
      <c r="C1473" s="19" t="s">
        <v>975</v>
      </c>
      <c r="D1473" s="29" t="s">
        <v>0</v>
      </c>
      <c r="E1473" s="10" t="s">
        <v>22</v>
      </c>
      <c r="F1473" s="60">
        <v>0</v>
      </c>
      <c r="G1473" s="58">
        <v>0</v>
      </c>
      <c r="H1473" s="58">
        <f t="shared" si="274"/>
        <v>0</v>
      </c>
      <c r="I1473" s="58">
        <v>0</v>
      </c>
      <c r="J1473" s="58">
        <f t="shared" si="275"/>
        <v>0</v>
      </c>
      <c r="K1473" s="58">
        <v>0</v>
      </c>
      <c r="L1473" s="58">
        <f t="shared" si="272"/>
        <v>0</v>
      </c>
      <c r="M1473" s="58">
        <f t="shared" si="267"/>
        <v>0</v>
      </c>
      <c r="N1473" s="59">
        <f t="shared" si="267"/>
        <v>0</v>
      </c>
      <c r="O1473" s="60">
        <v>0</v>
      </c>
      <c r="P1473" s="61">
        <f>O1473</f>
        <v>0</v>
      </c>
      <c r="Q1473" s="58" t="e">
        <f>TRUNC(#REF!*P1473,0)</f>
        <v>#REF!</v>
      </c>
      <c r="R1473" s="143"/>
    </row>
    <row r="1474" spans="3:18" s="86" customFormat="1" ht="20.100000000000001" hidden="1" customHeight="1">
      <c r="C1474" s="19" t="s">
        <v>976</v>
      </c>
      <c r="D1474" s="29" t="s">
        <v>977</v>
      </c>
      <c r="E1474" s="10" t="s">
        <v>3207</v>
      </c>
      <c r="F1474" s="60">
        <v>49</v>
      </c>
      <c r="G1474" s="58">
        <v>80160</v>
      </c>
      <c r="H1474" s="58">
        <f t="shared" si="274"/>
        <v>3927840</v>
      </c>
      <c r="I1474" s="58">
        <v>32000</v>
      </c>
      <c r="J1474" s="58">
        <f t="shared" si="275"/>
        <v>1568000</v>
      </c>
      <c r="K1474" s="58">
        <v>0</v>
      </c>
      <c r="L1474" s="58">
        <f t="shared" si="272"/>
        <v>0</v>
      </c>
      <c r="M1474" s="58">
        <f t="shared" si="267"/>
        <v>112160</v>
      </c>
      <c r="N1474" s="59">
        <f t="shared" si="267"/>
        <v>5495840</v>
      </c>
      <c r="O1474" s="60">
        <v>49</v>
      </c>
      <c r="P1474" s="61">
        <f>O1474</f>
        <v>49</v>
      </c>
      <c r="Q1474" s="58" t="e">
        <f>TRUNC(#REF!*P1474,0)</f>
        <v>#REF!</v>
      </c>
      <c r="R1474" s="143"/>
    </row>
    <row r="1475" spans="3:18" s="86" customFormat="1" ht="20.100000000000001" hidden="1" customHeight="1">
      <c r="C1475" s="19" t="s">
        <v>898</v>
      </c>
      <c r="D1475" s="29" t="s">
        <v>0</v>
      </c>
      <c r="E1475" s="10" t="s">
        <v>22</v>
      </c>
      <c r="F1475" s="60">
        <v>0</v>
      </c>
      <c r="G1475" s="58">
        <v>0</v>
      </c>
      <c r="H1475" s="58">
        <f t="shared" si="274"/>
        <v>0</v>
      </c>
      <c r="I1475" s="58">
        <v>0</v>
      </c>
      <c r="J1475" s="58">
        <f t="shared" si="275"/>
        <v>0</v>
      </c>
      <c r="K1475" s="58">
        <v>0</v>
      </c>
      <c r="L1475" s="58">
        <f t="shared" si="272"/>
        <v>0</v>
      </c>
      <c r="M1475" s="58">
        <f t="shared" si="267"/>
        <v>0</v>
      </c>
      <c r="N1475" s="59">
        <f t="shared" si="267"/>
        <v>0</v>
      </c>
      <c r="O1475" s="60">
        <v>0</v>
      </c>
      <c r="P1475" s="61">
        <f>O1475</f>
        <v>0</v>
      </c>
      <c r="Q1475" s="58" t="e">
        <f>TRUNC(#REF!*P1475,0)</f>
        <v>#REF!</v>
      </c>
      <c r="R1475" s="143"/>
    </row>
    <row r="1476" spans="3:18" s="86" customFormat="1" ht="20.100000000000001" hidden="1" customHeight="1">
      <c r="C1476" s="19" t="s">
        <v>899</v>
      </c>
      <c r="D1476" s="29" t="s">
        <v>0</v>
      </c>
      <c r="E1476" s="10" t="s">
        <v>22</v>
      </c>
      <c r="F1476" s="60">
        <v>0</v>
      </c>
      <c r="G1476" s="58">
        <v>0</v>
      </c>
      <c r="H1476" s="58">
        <f t="shared" si="274"/>
        <v>0</v>
      </c>
      <c r="I1476" s="58">
        <v>0</v>
      </c>
      <c r="J1476" s="58">
        <f t="shared" si="275"/>
        <v>0</v>
      </c>
      <c r="K1476" s="58">
        <v>0</v>
      </c>
      <c r="L1476" s="58">
        <f t="shared" si="272"/>
        <v>0</v>
      </c>
      <c r="M1476" s="58">
        <f t="shared" si="267"/>
        <v>0</v>
      </c>
      <c r="N1476" s="59">
        <f t="shared" si="267"/>
        <v>0</v>
      </c>
      <c r="O1476" s="60">
        <v>0</v>
      </c>
      <c r="P1476" s="61">
        <f>O1476</f>
        <v>0</v>
      </c>
      <c r="Q1476" s="58" t="e">
        <f>TRUNC(#REF!*P1476,0)</f>
        <v>#REF!</v>
      </c>
      <c r="R1476" s="143"/>
    </row>
    <row r="1477" spans="3:18" s="86" customFormat="1" ht="20.100000000000001" hidden="1" customHeight="1">
      <c r="C1477" s="19" t="s">
        <v>1102</v>
      </c>
      <c r="D1477" s="29" t="s">
        <v>901</v>
      </c>
      <c r="E1477" s="10" t="s">
        <v>3207</v>
      </c>
      <c r="F1477" s="60">
        <v>51</v>
      </c>
      <c r="G1477" s="58">
        <v>3437</v>
      </c>
      <c r="H1477" s="58">
        <f t="shared" si="274"/>
        <v>175287</v>
      </c>
      <c r="I1477" s="58">
        <v>14852</v>
      </c>
      <c r="J1477" s="58">
        <f t="shared" si="275"/>
        <v>757452</v>
      </c>
      <c r="K1477" s="58">
        <v>1376</v>
      </c>
      <c r="L1477" s="58">
        <f t="shared" si="272"/>
        <v>70176</v>
      </c>
      <c r="M1477" s="58">
        <f t="shared" si="267"/>
        <v>19665</v>
      </c>
      <c r="N1477" s="59">
        <f t="shared" si="267"/>
        <v>1002915</v>
      </c>
      <c r="O1477" s="60">
        <v>51</v>
      </c>
      <c r="P1477" s="61">
        <f>O1477</f>
        <v>51</v>
      </c>
      <c r="Q1477" s="58" t="e">
        <f>TRUNC(#REF!*P1477,0)</f>
        <v>#REF!</v>
      </c>
      <c r="R1477" s="143"/>
    </row>
    <row r="1478" spans="3:18" s="86" customFormat="1" ht="20.100000000000001" hidden="1" customHeight="1">
      <c r="C1478" s="19" t="s">
        <v>1148</v>
      </c>
      <c r="D1478" s="29" t="s">
        <v>901</v>
      </c>
      <c r="E1478" s="10" t="s">
        <v>3207</v>
      </c>
      <c r="F1478" s="60">
        <v>51</v>
      </c>
      <c r="G1478" s="58">
        <v>3418</v>
      </c>
      <c r="H1478" s="58">
        <f t="shared" si="274"/>
        <v>174318</v>
      </c>
      <c r="I1478" s="58">
        <v>17658</v>
      </c>
      <c r="J1478" s="58">
        <f t="shared" si="275"/>
        <v>900558</v>
      </c>
      <c r="K1478" s="58">
        <v>1376</v>
      </c>
      <c r="L1478" s="58">
        <f t="shared" si="272"/>
        <v>70176</v>
      </c>
      <c r="M1478" s="58">
        <f t="shared" si="267"/>
        <v>22452</v>
      </c>
      <c r="N1478" s="59">
        <f t="shared" si="267"/>
        <v>1145052</v>
      </c>
      <c r="O1478" s="60">
        <v>51</v>
      </c>
      <c r="P1478" s="61">
        <f>O1478</f>
        <v>51</v>
      </c>
      <c r="Q1478" s="58" t="e">
        <f>TRUNC(#REF!*P1478,0)</f>
        <v>#REF!</v>
      </c>
      <c r="R1478" s="143"/>
    </row>
    <row r="1479" spans="3:18" s="86" customFormat="1" ht="20.100000000000001" hidden="1" customHeight="1">
      <c r="C1479" s="19" t="s">
        <v>904</v>
      </c>
      <c r="D1479" s="29" t="s">
        <v>0</v>
      </c>
      <c r="E1479" s="10" t="s">
        <v>22</v>
      </c>
      <c r="F1479" s="60">
        <v>0</v>
      </c>
      <c r="G1479" s="58">
        <v>0</v>
      </c>
      <c r="H1479" s="58">
        <f t="shared" si="274"/>
        <v>0</v>
      </c>
      <c r="I1479" s="58">
        <v>0</v>
      </c>
      <c r="J1479" s="58">
        <f t="shared" si="275"/>
        <v>0</v>
      </c>
      <c r="K1479" s="58">
        <v>0</v>
      </c>
      <c r="L1479" s="58">
        <f t="shared" si="272"/>
        <v>0</v>
      </c>
      <c r="M1479" s="58">
        <f t="shared" si="267"/>
        <v>0</v>
      </c>
      <c r="N1479" s="59">
        <f t="shared" si="267"/>
        <v>0</v>
      </c>
      <c r="O1479" s="60">
        <v>0</v>
      </c>
      <c r="P1479" s="61">
        <f>O1479</f>
        <v>0</v>
      </c>
      <c r="Q1479" s="58" t="e">
        <f>TRUNC(#REF!*P1479,0)</f>
        <v>#REF!</v>
      </c>
      <c r="R1479" s="143"/>
    </row>
    <row r="1480" spans="3:18" s="86" customFormat="1" ht="20.100000000000001" hidden="1" customHeight="1">
      <c r="C1480" s="19" t="s">
        <v>905</v>
      </c>
      <c r="D1480" s="29" t="s">
        <v>0</v>
      </c>
      <c r="E1480" s="10" t="s">
        <v>3207</v>
      </c>
      <c r="F1480" s="60">
        <v>35</v>
      </c>
      <c r="G1480" s="58">
        <v>9868</v>
      </c>
      <c r="H1480" s="58">
        <f t="shared" si="274"/>
        <v>345380</v>
      </c>
      <c r="I1480" s="58">
        <v>8362</v>
      </c>
      <c r="J1480" s="58">
        <f t="shared" si="275"/>
        <v>292670</v>
      </c>
      <c r="K1480" s="58">
        <v>1799</v>
      </c>
      <c r="L1480" s="58">
        <f t="shared" si="272"/>
        <v>62965</v>
      </c>
      <c r="M1480" s="58">
        <f t="shared" si="267"/>
        <v>20029</v>
      </c>
      <c r="N1480" s="59">
        <f t="shared" si="267"/>
        <v>701015</v>
      </c>
      <c r="O1480" s="60">
        <v>35</v>
      </c>
      <c r="P1480" s="61">
        <f>O1480</f>
        <v>35</v>
      </c>
      <c r="Q1480" s="58" t="e">
        <f>TRUNC(#REF!*P1480,0)</f>
        <v>#REF!</v>
      </c>
      <c r="R1480" s="143"/>
    </row>
    <row r="1481" spans="3:18" s="86" customFormat="1" ht="20.100000000000001" hidden="1" customHeight="1">
      <c r="C1481" s="19" t="s">
        <v>908</v>
      </c>
      <c r="D1481" s="29" t="s">
        <v>0</v>
      </c>
      <c r="E1481" s="10" t="s">
        <v>22</v>
      </c>
      <c r="F1481" s="60">
        <v>0</v>
      </c>
      <c r="G1481" s="58">
        <v>0</v>
      </c>
      <c r="H1481" s="58">
        <f t="shared" si="274"/>
        <v>0</v>
      </c>
      <c r="I1481" s="58">
        <v>0</v>
      </c>
      <c r="J1481" s="58">
        <f t="shared" si="275"/>
        <v>0</v>
      </c>
      <c r="K1481" s="58">
        <v>0</v>
      </c>
      <c r="L1481" s="58">
        <f t="shared" si="272"/>
        <v>0</v>
      </c>
      <c r="M1481" s="58">
        <f t="shared" si="267"/>
        <v>0</v>
      </c>
      <c r="N1481" s="59">
        <f t="shared" si="267"/>
        <v>0</v>
      </c>
      <c r="O1481" s="60">
        <v>0</v>
      </c>
      <c r="P1481" s="61">
        <f>O1481</f>
        <v>0</v>
      </c>
      <c r="Q1481" s="58" t="e">
        <f>TRUNC(#REF!*P1481,0)</f>
        <v>#REF!</v>
      </c>
      <c r="R1481" s="143"/>
    </row>
    <row r="1482" spans="3:18" s="86" customFormat="1" ht="20.100000000000001" hidden="1" customHeight="1">
      <c r="C1482" s="19" t="s">
        <v>909</v>
      </c>
      <c r="D1482" s="29" t="s">
        <v>0</v>
      </c>
      <c r="E1482" s="10" t="s">
        <v>3207</v>
      </c>
      <c r="F1482" s="60">
        <v>206</v>
      </c>
      <c r="G1482" s="58">
        <v>8292</v>
      </c>
      <c r="H1482" s="58">
        <f t="shared" si="274"/>
        <v>1708152</v>
      </c>
      <c r="I1482" s="58">
        <v>414</v>
      </c>
      <c r="J1482" s="58">
        <f t="shared" si="275"/>
        <v>85284</v>
      </c>
      <c r="K1482" s="58">
        <v>0</v>
      </c>
      <c r="L1482" s="58">
        <f t="shared" si="272"/>
        <v>0</v>
      </c>
      <c r="M1482" s="58">
        <f t="shared" si="267"/>
        <v>8706</v>
      </c>
      <c r="N1482" s="59">
        <f t="shared" si="267"/>
        <v>1793436</v>
      </c>
      <c r="O1482" s="60">
        <v>206</v>
      </c>
      <c r="P1482" s="61">
        <f>O1482</f>
        <v>206</v>
      </c>
      <c r="Q1482" s="58" t="e">
        <f>TRUNC(#REF!*P1482,0)</f>
        <v>#REF!</v>
      </c>
      <c r="R1482" s="143"/>
    </row>
    <row r="1483" spans="3:18" s="86" customFormat="1" ht="20.100000000000001" hidden="1" customHeight="1">
      <c r="C1483" s="19" t="s">
        <v>910</v>
      </c>
      <c r="D1483" s="29" t="s">
        <v>911</v>
      </c>
      <c r="E1483" s="10" t="s">
        <v>22</v>
      </c>
      <c r="F1483" s="60">
        <v>0</v>
      </c>
      <c r="G1483" s="58">
        <v>0</v>
      </c>
      <c r="H1483" s="58">
        <f t="shared" si="274"/>
        <v>0</v>
      </c>
      <c r="I1483" s="58">
        <v>0</v>
      </c>
      <c r="J1483" s="58">
        <f t="shared" si="275"/>
        <v>0</v>
      </c>
      <c r="K1483" s="58">
        <v>0</v>
      </c>
      <c r="L1483" s="58">
        <f t="shared" si="272"/>
        <v>0</v>
      </c>
      <c r="M1483" s="58">
        <f t="shared" si="267"/>
        <v>0</v>
      </c>
      <c r="N1483" s="59">
        <f t="shared" si="267"/>
        <v>0</v>
      </c>
      <c r="O1483" s="60">
        <v>0</v>
      </c>
      <c r="P1483" s="61">
        <f>O1483</f>
        <v>0</v>
      </c>
      <c r="Q1483" s="58" t="e">
        <f>TRUNC(#REF!*P1483,0)</f>
        <v>#REF!</v>
      </c>
      <c r="R1483" s="143"/>
    </row>
    <row r="1484" spans="3:18" s="86" customFormat="1" ht="20.100000000000001" hidden="1" customHeight="1">
      <c r="C1484" s="19" t="s">
        <v>899</v>
      </c>
      <c r="D1484" s="29" t="s">
        <v>0</v>
      </c>
      <c r="E1484" s="10" t="s">
        <v>22</v>
      </c>
      <c r="F1484" s="60">
        <v>0</v>
      </c>
      <c r="G1484" s="58">
        <v>0</v>
      </c>
      <c r="H1484" s="58">
        <f t="shared" si="274"/>
        <v>0</v>
      </c>
      <c r="I1484" s="58">
        <v>0</v>
      </c>
      <c r="J1484" s="58">
        <f t="shared" si="275"/>
        <v>0</v>
      </c>
      <c r="K1484" s="58">
        <v>0</v>
      </c>
      <c r="L1484" s="58">
        <f t="shared" si="272"/>
        <v>0</v>
      </c>
      <c r="M1484" s="58">
        <f t="shared" si="267"/>
        <v>0</v>
      </c>
      <c r="N1484" s="59">
        <f t="shared" si="267"/>
        <v>0</v>
      </c>
      <c r="O1484" s="60">
        <v>0</v>
      </c>
      <c r="P1484" s="61">
        <f>O1484</f>
        <v>0</v>
      </c>
      <c r="Q1484" s="58" t="e">
        <f>TRUNC(#REF!*P1484,0)</f>
        <v>#REF!</v>
      </c>
      <c r="R1484" s="143"/>
    </row>
    <row r="1485" spans="3:18" s="86" customFormat="1" ht="20.100000000000001" hidden="1" customHeight="1">
      <c r="C1485" s="19" t="s">
        <v>912</v>
      </c>
      <c r="D1485" s="29" t="s">
        <v>0</v>
      </c>
      <c r="E1485" s="10" t="s">
        <v>3199</v>
      </c>
      <c r="F1485" s="60">
        <v>2</v>
      </c>
      <c r="G1485" s="58">
        <v>118220</v>
      </c>
      <c r="H1485" s="58">
        <f t="shared" si="274"/>
        <v>236440</v>
      </c>
      <c r="I1485" s="58">
        <v>118356</v>
      </c>
      <c r="J1485" s="58">
        <f t="shared" si="275"/>
        <v>236712</v>
      </c>
      <c r="K1485" s="58">
        <v>3958</v>
      </c>
      <c r="L1485" s="58">
        <f t="shared" si="272"/>
        <v>7916</v>
      </c>
      <c r="M1485" s="58">
        <f t="shared" si="267"/>
        <v>240534</v>
      </c>
      <c r="N1485" s="59">
        <f t="shared" si="267"/>
        <v>481068</v>
      </c>
      <c r="O1485" s="60">
        <v>2</v>
      </c>
      <c r="P1485" s="61">
        <f>O1485</f>
        <v>2</v>
      </c>
      <c r="Q1485" s="58" t="e">
        <f>TRUNC(#REF!*P1485,0)</f>
        <v>#REF!</v>
      </c>
      <c r="R1485" s="143"/>
    </row>
    <row r="1486" spans="3:18" s="86" customFormat="1" ht="20.100000000000001" hidden="1" customHeight="1">
      <c r="C1486" s="19" t="s">
        <v>1159</v>
      </c>
      <c r="D1486" s="29" t="s">
        <v>0</v>
      </c>
      <c r="E1486" s="10" t="s">
        <v>3199</v>
      </c>
      <c r="F1486" s="60">
        <v>2</v>
      </c>
      <c r="G1486" s="58">
        <v>100331</v>
      </c>
      <c r="H1486" s="58">
        <f t="shared" si="274"/>
        <v>200662</v>
      </c>
      <c r="I1486" s="58">
        <v>100635</v>
      </c>
      <c r="J1486" s="58">
        <f t="shared" si="275"/>
        <v>201270</v>
      </c>
      <c r="K1486" s="58">
        <v>3365</v>
      </c>
      <c r="L1486" s="58">
        <f t="shared" si="272"/>
        <v>6730</v>
      </c>
      <c r="M1486" s="58">
        <f t="shared" si="267"/>
        <v>204331</v>
      </c>
      <c r="N1486" s="59">
        <f t="shared" si="267"/>
        <v>408662</v>
      </c>
      <c r="O1486" s="60">
        <v>2</v>
      </c>
      <c r="P1486" s="61">
        <f>O1486</f>
        <v>2</v>
      </c>
      <c r="Q1486" s="58" t="e">
        <f>TRUNC(#REF!*P1486,0)</f>
        <v>#REF!</v>
      </c>
      <c r="R1486" s="143"/>
    </row>
    <row r="1487" spans="3:18" s="86" customFormat="1" ht="20.100000000000001" hidden="1" customHeight="1">
      <c r="C1487" s="19" t="s">
        <v>1149</v>
      </c>
      <c r="D1487" s="29" t="s">
        <v>0</v>
      </c>
      <c r="E1487" s="10" t="s">
        <v>3199</v>
      </c>
      <c r="F1487" s="60">
        <v>2</v>
      </c>
      <c r="G1487" s="58">
        <v>109217</v>
      </c>
      <c r="H1487" s="58">
        <f t="shared" si="274"/>
        <v>218434</v>
      </c>
      <c r="I1487" s="58">
        <v>109822</v>
      </c>
      <c r="J1487" s="58">
        <f t="shared" si="275"/>
        <v>219644</v>
      </c>
      <c r="K1487" s="58">
        <v>3672</v>
      </c>
      <c r="L1487" s="58">
        <f t="shared" si="272"/>
        <v>7344</v>
      </c>
      <c r="M1487" s="58">
        <f t="shared" si="267"/>
        <v>222711</v>
      </c>
      <c r="N1487" s="59">
        <f t="shared" si="267"/>
        <v>445422</v>
      </c>
      <c r="O1487" s="60">
        <v>2</v>
      </c>
      <c r="P1487" s="61">
        <f>O1487</f>
        <v>2</v>
      </c>
      <c r="Q1487" s="58" t="e">
        <f>TRUNC(#REF!*P1487,0)</f>
        <v>#REF!</v>
      </c>
      <c r="R1487" s="143"/>
    </row>
    <row r="1488" spans="3:18" s="86" customFormat="1" ht="20.100000000000001" hidden="1" customHeight="1">
      <c r="C1488" s="19" t="s">
        <v>978</v>
      </c>
      <c r="D1488" s="29" t="s">
        <v>0</v>
      </c>
      <c r="E1488" s="10" t="s">
        <v>22</v>
      </c>
      <c r="F1488" s="60">
        <v>0</v>
      </c>
      <c r="G1488" s="58">
        <v>0</v>
      </c>
      <c r="H1488" s="58">
        <f t="shared" si="274"/>
        <v>0</v>
      </c>
      <c r="I1488" s="58">
        <v>0</v>
      </c>
      <c r="J1488" s="58">
        <f t="shared" si="275"/>
        <v>0</v>
      </c>
      <c r="K1488" s="58">
        <v>0</v>
      </c>
      <c r="L1488" s="58">
        <f t="shared" si="272"/>
        <v>0</v>
      </c>
      <c r="M1488" s="58">
        <f t="shared" si="267"/>
        <v>0</v>
      </c>
      <c r="N1488" s="59">
        <f t="shared" si="267"/>
        <v>0</v>
      </c>
      <c r="O1488" s="60">
        <v>0</v>
      </c>
      <c r="P1488" s="61">
        <f>O1488</f>
        <v>0</v>
      </c>
      <c r="Q1488" s="58" t="e">
        <f>TRUNC(#REF!*P1488,0)</f>
        <v>#REF!</v>
      </c>
      <c r="R1488" s="143"/>
    </row>
    <row r="1489" spans="3:18" s="86" customFormat="1" ht="20.100000000000001" hidden="1" customHeight="1">
      <c r="C1489" s="19" t="s">
        <v>979</v>
      </c>
      <c r="D1489" s="29" t="s">
        <v>0</v>
      </c>
      <c r="E1489" s="10" t="s">
        <v>22</v>
      </c>
      <c r="F1489" s="60">
        <v>0</v>
      </c>
      <c r="G1489" s="58">
        <v>0</v>
      </c>
      <c r="H1489" s="58">
        <f t="shared" si="274"/>
        <v>0</v>
      </c>
      <c r="I1489" s="58">
        <v>0</v>
      </c>
      <c r="J1489" s="58">
        <f t="shared" si="275"/>
        <v>0</v>
      </c>
      <c r="K1489" s="58">
        <v>0</v>
      </c>
      <c r="L1489" s="58">
        <f t="shared" si="272"/>
        <v>0</v>
      </c>
      <c r="M1489" s="58">
        <f t="shared" si="267"/>
        <v>0</v>
      </c>
      <c r="N1489" s="59">
        <f t="shared" si="267"/>
        <v>0</v>
      </c>
      <c r="O1489" s="60">
        <v>0</v>
      </c>
      <c r="P1489" s="61">
        <f>O1489</f>
        <v>0</v>
      </c>
      <c r="Q1489" s="58" t="e">
        <f>TRUNC(#REF!*P1489,0)</f>
        <v>#REF!</v>
      </c>
      <c r="R1489" s="143"/>
    </row>
    <row r="1490" spans="3:18" s="86" customFormat="1" ht="20.100000000000001" hidden="1" customHeight="1">
      <c r="C1490" s="19" t="s">
        <v>2411</v>
      </c>
      <c r="D1490" s="29" t="s">
        <v>2412</v>
      </c>
      <c r="E1490" s="10" t="s">
        <v>3189</v>
      </c>
      <c r="F1490" s="60">
        <v>174</v>
      </c>
      <c r="G1490" s="58">
        <v>8536</v>
      </c>
      <c r="H1490" s="58">
        <f t="shared" si="274"/>
        <v>1485264</v>
      </c>
      <c r="I1490" s="58">
        <v>33512</v>
      </c>
      <c r="J1490" s="58">
        <f t="shared" si="275"/>
        <v>5831088</v>
      </c>
      <c r="K1490" s="58">
        <v>7804</v>
      </c>
      <c r="L1490" s="58">
        <f t="shared" si="272"/>
        <v>1357896</v>
      </c>
      <c r="M1490" s="58">
        <f t="shared" si="267"/>
        <v>49852</v>
      </c>
      <c r="N1490" s="59">
        <f t="shared" si="267"/>
        <v>8674248</v>
      </c>
      <c r="O1490" s="60">
        <v>174</v>
      </c>
      <c r="P1490" s="61">
        <f>O1490</f>
        <v>174</v>
      </c>
      <c r="Q1490" s="58" t="e">
        <f>TRUNC(#REF!*P1490,0)</f>
        <v>#REF!</v>
      </c>
      <c r="R1490" s="143"/>
    </row>
    <row r="1491" spans="3:18" s="86" customFormat="1" ht="20.100000000000001" hidden="1" customHeight="1">
      <c r="C1491" s="19" t="s">
        <v>982</v>
      </c>
      <c r="D1491" s="29" t="s">
        <v>981</v>
      </c>
      <c r="E1491" s="10" t="s">
        <v>3207</v>
      </c>
      <c r="F1491" s="60">
        <v>49</v>
      </c>
      <c r="G1491" s="58">
        <v>1439</v>
      </c>
      <c r="H1491" s="58">
        <f t="shared" si="274"/>
        <v>70511</v>
      </c>
      <c r="I1491" s="58">
        <v>10174</v>
      </c>
      <c r="J1491" s="58">
        <f t="shared" si="275"/>
        <v>498526</v>
      </c>
      <c r="K1491" s="58">
        <v>0</v>
      </c>
      <c r="L1491" s="58">
        <f t="shared" si="272"/>
        <v>0</v>
      </c>
      <c r="M1491" s="58">
        <f t="shared" si="267"/>
        <v>11613</v>
      </c>
      <c r="N1491" s="59">
        <f t="shared" si="267"/>
        <v>569037</v>
      </c>
      <c r="O1491" s="60">
        <v>49</v>
      </c>
      <c r="P1491" s="61">
        <f>O1491</f>
        <v>49</v>
      </c>
      <c r="Q1491" s="58" t="e">
        <f>TRUNC(#REF!*P1491,0)</f>
        <v>#REF!</v>
      </c>
      <c r="R1491" s="143"/>
    </row>
    <row r="1492" spans="3:18" s="86" customFormat="1" ht="20.100000000000001" hidden="1" customHeight="1">
      <c r="C1492" s="19" t="s">
        <v>1037</v>
      </c>
      <c r="D1492" s="29" t="s">
        <v>0</v>
      </c>
      <c r="E1492" s="10" t="s">
        <v>22</v>
      </c>
      <c r="F1492" s="60">
        <v>0</v>
      </c>
      <c r="G1492" s="58">
        <v>0</v>
      </c>
      <c r="H1492" s="58">
        <f t="shared" si="274"/>
        <v>0</v>
      </c>
      <c r="I1492" s="58">
        <v>0</v>
      </c>
      <c r="J1492" s="58">
        <f t="shared" si="275"/>
        <v>0</v>
      </c>
      <c r="K1492" s="58">
        <v>0</v>
      </c>
      <c r="L1492" s="58">
        <f t="shared" si="272"/>
        <v>0</v>
      </c>
      <c r="M1492" s="58">
        <f t="shared" si="267"/>
        <v>0</v>
      </c>
      <c r="N1492" s="59">
        <f t="shared" si="267"/>
        <v>0</v>
      </c>
      <c r="O1492" s="60">
        <v>0</v>
      </c>
      <c r="P1492" s="61">
        <f>O1492</f>
        <v>0</v>
      </c>
      <c r="Q1492" s="58" t="e">
        <f>TRUNC(#REF!*P1492,0)</f>
        <v>#REF!</v>
      </c>
      <c r="R1492" s="143"/>
    </row>
    <row r="1493" spans="3:18" s="86" customFormat="1" ht="20.100000000000001" hidden="1" customHeight="1">
      <c r="C1493" s="19" t="s">
        <v>1038</v>
      </c>
      <c r="D1493" s="29" t="s">
        <v>0</v>
      </c>
      <c r="E1493" s="10" t="s">
        <v>3188</v>
      </c>
      <c r="F1493" s="60">
        <v>1522</v>
      </c>
      <c r="G1493" s="58">
        <v>430</v>
      </c>
      <c r="H1493" s="58">
        <f t="shared" si="274"/>
        <v>654460</v>
      </c>
      <c r="I1493" s="58">
        <v>216</v>
      </c>
      <c r="J1493" s="58">
        <f t="shared" si="275"/>
        <v>328752</v>
      </c>
      <c r="K1493" s="58">
        <v>253</v>
      </c>
      <c r="L1493" s="58">
        <f t="shared" si="272"/>
        <v>385066</v>
      </c>
      <c r="M1493" s="58">
        <f t="shared" si="267"/>
        <v>899</v>
      </c>
      <c r="N1493" s="59">
        <f t="shared" si="267"/>
        <v>1368278</v>
      </c>
      <c r="O1493" s="60">
        <v>1522</v>
      </c>
      <c r="P1493" s="61">
        <f>O1493</f>
        <v>1522</v>
      </c>
      <c r="Q1493" s="58" t="e">
        <f>TRUNC(#REF!*P1493,0)</f>
        <v>#REF!</v>
      </c>
      <c r="R1493" s="143"/>
    </row>
    <row r="1494" spans="3:18" s="86" customFormat="1" ht="20.100000000000001" hidden="1" customHeight="1">
      <c r="C1494" s="19" t="s">
        <v>1039</v>
      </c>
      <c r="D1494" s="29" t="s">
        <v>1040</v>
      </c>
      <c r="E1494" s="10" t="s">
        <v>3207</v>
      </c>
      <c r="F1494" s="60">
        <v>72</v>
      </c>
      <c r="G1494" s="58">
        <v>66891</v>
      </c>
      <c r="H1494" s="58">
        <f t="shared" si="274"/>
        <v>4816152</v>
      </c>
      <c r="I1494" s="58">
        <v>10148</v>
      </c>
      <c r="J1494" s="58">
        <f t="shared" si="275"/>
        <v>730656</v>
      </c>
      <c r="K1494" s="58">
        <v>1598</v>
      </c>
      <c r="L1494" s="58">
        <f t="shared" si="272"/>
        <v>115056</v>
      </c>
      <c r="M1494" s="58">
        <f t="shared" si="267"/>
        <v>78637</v>
      </c>
      <c r="N1494" s="59">
        <f t="shared" si="267"/>
        <v>5661864</v>
      </c>
      <c r="O1494" s="60">
        <v>72</v>
      </c>
      <c r="P1494" s="61">
        <f>O1494</f>
        <v>72</v>
      </c>
      <c r="Q1494" s="58" t="e">
        <f>TRUNC(#REF!*P1494,0)</f>
        <v>#REF!</v>
      </c>
      <c r="R1494" s="143"/>
    </row>
    <row r="1495" spans="3:18" s="86" customFormat="1" ht="20.100000000000001" hidden="1" customHeight="1">
      <c r="C1495" s="19" t="s">
        <v>1041</v>
      </c>
      <c r="D1495" s="29" t="s">
        <v>0</v>
      </c>
      <c r="E1495" s="10" t="s">
        <v>3189</v>
      </c>
      <c r="F1495" s="60">
        <v>329</v>
      </c>
      <c r="G1495" s="58">
        <v>2509</v>
      </c>
      <c r="H1495" s="58">
        <f t="shared" si="274"/>
        <v>825461</v>
      </c>
      <c r="I1495" s="58">
        <v>25374</v>
      </c>
      <c r="J1495" s="58">
        <f t="shared" si="275"/>
        <v>8348046</v>
      </c>
      <c r="K1495" s="58">
        <v>0</v>
      </c>
      <c r="L1495" s="58">
        <f t="shared" si="272"/>
        <v>0</v>
      </c>
      <c r="M1495" s="58">
        <f t="shared" si="267"/>
        <v>27883</v>
      </c>
      <c r="N1495" s="59">
        <f t="shared" si="267"/>
        <v>9173507</v>
      </c>
      <c r="O1495" s="60">
        <v>329</v>
      </c>
      <c r="P1495" s="61">
        <f>O1495</f>
        <v>329</v>
      </c>
      <c r="Q1495" s="58" t="e">
        <f>TRUNC(#REF!*P1495,0)</f>
        <v>#REF!</v>
      </c>
      <c r="R1495" s="143"/>
    </row>
    <row r="1496" spans="3:18" s="86" customFormat="1" ht="20.100000000000001" hidden="1" customHeight="1">
      <c r="C1496" s="19" t="s">
        <v>942</v>
      </c>
      <c r="D1496" s="29" t="s">
        <v>0</v>
      </c>
      <c r="E1496" s="10" t="s">
        <v>22</v>
      </c>
      <c r="F1496" s="60">
        <v>0</v>
      </c>
      <c r="G1496" s="58">
        <v>0</v>
      </c>
      <c r="H1496" s="58">
        <f t="shared" si="274"/>
        <v>0</v>
      </c>
      <c r="I1496" s="58">
        <v>0</v>
      </c>
      <c r="J1496" s="58">
        <f t="shared" si="275"/>
        <v>0</v>
      </c>
      <c r="K1496" s="58">
        <v>0</v>
      </c>
      <c r="L1496" s="58">
        <f t="shared" si="272"/>
        <v>0</v>
      </c>
      <c r="M1496" s="58">
        <f t="shared" si="267"/>
        <v>0</v>
      </c>
      <c r="N1496" s="59">
        <f t="shared" si="267"/>
        <v>0</v>
      </c>
      <c r="O1496" s="60">
        <v>0</v>
      </c>
      <c r="P1496" s="61">
        <f>O1496</f>
        <v>0</v>
      </c>
      <c r="Q1496" s="58" t="e">
        <f>TRUNC(#REF!*P1496,0)</f>
        <v>#REF!</v>
      </c>
      <c r="R1496" s="143"/>
    </row>
    <row r="1497" spans="3:18" s="86" customFormat="1" ht="20.100000000000001" hidden="1" customHeight="1">
      <c r="C1497" s="19" t="s">
        <v>943</v>
      </c>
      <c r="D1497" s="29" t="s">
        <v>0</v>
      </c>
      <c r="E1497" s="10" t="s">
        <v>3191</v>
      </c>
      <c r="F1497" s="87">
        <v>117.625</v>
      </c>
      <c r="G1497" s="58">
        <v>906</v>
      </c>
      <c r="H1497" s="58">
        <f t="shared" si="274"/>
        <v>106568</v>
      </c>
      <c r="I1497" s="58">
        <v>7386</v>
      </c>
      <c r="J1497" s="58">
        <f t="shared" si="275"/>
        <v>868778</v>
      </c>
      <c r="K1497" s="58">
        <v>1892</v>
      </c>
      <c r="L1497" s="58">
        <f t="shared" si="272"/>
        <v>222546</v>
      </c>
      <c r="M1497" s="58">
        <f t="shared" si="267"/>
        <v>10184</v>
      </c>
      <c r="N1497" s="59">
        <f t="shared" si="267"/>
        <v>1197892</v>
      </c>
      <c r="O1497" s="87">
        <v>111.872</v>
      </c>
      <c r="P1497" s="61">
        <f>O1497</f>
        <v>111.872</v>
      </c>
      <c r="Q1497" s="58" t="e">
        <f>TRUNC(#REF!*P1497,0)</f>
        <v>#REF!</v>
      </c>
      <c r="R1497" s="143"/>
    </row>
    <row r="1498" spans="3:18" s="86" customFormat="1" ht="20.100000000000001" hidden="1" customHeight="1">
      <c r="C1498" s="19" t="s">
        <v>944</v>
      </c>
      <c r="D1498" s="29" t="s">
        <v>0</v>
      </c>
      <c r="E1498" s="10" t="s">
        <v>718</v>
      </c>
      <c r="F1498" s="60">
        <v>3166</v>
      </c>
      <c r="G1498" s="58">
        <v>95</v>
      </c>
      <c r="H1498" s="58">
        <f t="shared" si="274"/>
        <v>300770</v>
      </c>
      <c r="I1498" s="58">
        <v>1128</v>
      </c>
      <c r="J1498" s="58">
        <f t="shared" si="275"/>
        <v>3571248</v>
      </c>
      <c r="K1498" s="58">
        <v>160</v>
      </c>
      <c r="L1498" s="58">
        <f t="shared" si="272"/>
        <v>506560</v>
      </c>
      <c r="M1498" s="58">
        <f t="shared" si="267"/>
        <v>1383</v>
      </c>
      <c r="N1498" s="59">
        <f t="shared" si="267"/>
        <v>4378578</v>
      </c>
      <c r="O1498" s="60">
        <v>3166</v>
      </c>
      <c r="P1498" s="61">
        <f>O1498</f>
        <v>3166</v>
      </c>
      <c r="Q1498" s="58" t="e">
        <f>TRUNC(#REF!*P1498,0)</f>
        <v>#REF!</v>
      </c>
      <c r="R1498" s="143"/>
    </row>
    <row r="1499" spans="3:18" s="86" customFormat="1" ht="20.100000000000001" hidden="1" customHeight="1">
      <c r="C1499" s="19" t="s">
        <v>945</v>
      </c>
      <c r="D1499" s="29" t="s">
        <v>0</v>
      </c>
      <c r="E1499" s="10" t="s">
        <v>22</v>
      </c>
      <c r="F1499" s="60">
        <v>0</v>
      </c>
      <c r="G1499" s="58">
        <v>0</v>
      </c>
      <c r="H1499" s="58">
        <f t="shared" si="274"/>
        <v>0</v>
      </c>
      <c r="I1499" s="58">
        <v>0</v>
      </c>
      <c r="J1499" s="58">
        <f t="shared" si="275"/>
        <v>0</v>
      </c>
      <c r="K1499" s="58">
        <v>0</v>
      </c>
      <c r="L1499" s="58">
        <f t="shared" ref="L1499:L1562" si="276">TRUNC(F1499*K1499,0)</f>
        <v>0</v>
      </c>
      <c r="M1499" s="58">
        <f t="shared" si="267"/>
        <v>0</v>
      </c>
      <c r="N1499" s="59">
        <f t="shared" si="267"/>
        <v>0</v>
      </c>
      <c r="O1499" s="60">
        <v>0</v>
      </c>
      <c r="P1499" s="61">
        <f>O1499</f>
        <v>0</v>
      </c>
      <c r="Q1499" s="58" t="e">
        <f>TRUNC(#REF!*P1499,0)</f>
        <v>#REF!</v>
      </c>
      <c r="R1499" s="143"/>
    </row>
    <row r="1500" spans="3:18" s="86" customFormat="1" ht="20.100000000000001" hidden="1" customHeight="1">
      <c r="C1500" s="19" t="s">
        <v>946</v>
      </c>
      <c r="D1500" s="29" t="s">
        <v>0</v>
      </c>
      <c r="E1500" s="10" t="s">
        <v>22</v>
      </c>
      <c r="F1500" s="60">
        <v>0</v>
      </c>
      <c r="G1500" s="58">
        <v>0</v>
      </c>
      <c r="H1500" s="58">
        <f t="shared" si="274"/>
        <v>0</v>
      </c>
      <c r="I1500" s="58">
        <v>0</v>
      </c>
      <c r="J1500" s="58">
        <f t="shared" si="275"/>
        <v>0</v>
      </c>
      <c r="K1500" s="58">
        <v>0</v>
      </c>
      <c r="L1500" s="58">
        <f t="shared" si="276"/>
        <v>0</v>
      </c>
      <c r="M1500" s="58">
        <f t="shared" si="267"/>
        <v>0</v>
      </c>
      <c r="N1500" s="59">
        <f t="shared" si="267"/>
        <v>0</v>
      </c>
      <c r="O1500" s="60">
        <v>0</v>
      </c>
      <c r="P1500" s="61">
        <f>O1500</f>
        <v>0</v>
      </c>
      <c r="Q1500" s="58" t="e">
        <f>TRUNC(#REF!*P1500,0)</f>
        <v>#REF!</v>
      </c>
      <c r="R1500" s="143"/>
    </row>
    <row r="1501" spans="3:18" s="86" customFormat="1" ht="20.100000000000001" hidden="1" customHeight="1">
      <c r="C1501" s="19" t="s">
        <v>947</v>
      </c>
      <c r="D1501" s="29" t="s">
        <v>98</v>
      </c>
      <c r="E1501" s="10" t="s">
        <v>3188</v>
      </c>
      <c r="F1501" s="60">
        <v>903</v>
      </c>
      <c r="G1501" s="58">
        <v>54508</v>
      </c>
      <c r="H1501" s="58">
        <f t="shared" si="274"/>
        <v>49220724</v>
      </c>
      <c r="I1501" s="58">
        <v>0</v>
      </c>
      <c r="J1501" s="58">
        <f t="shared" si="275"/>
        <v>0</v>
      </c>
      <c r="K1501" s="58">
        <v>0</v>
      </c>
      <c r="L1501" s="58">
        <f t="shared" si="276"/>
        <v>0</v>
      </c>
      <c r="M1501" s="58">
        <f t="shared" ref="M1501:N1517" si="277">G1501+I1501+K1501</f>
        <v>54508</v>
      </c>
      <c r="N1501" s="59">
        <f t="shared" ref="N1501:N1506" si="278">H1501+J1501+L1501</f>
        <v>49220724</v>
      </c>
      <c r="O1501" s="60">
        <v>846</v>
      </c>
      <c r="P1501" s="61">
        <f>O1501</f>
        <v>846</v>
      </c>
      <c r="Q1501" s="58" t="e">
        <f>TRUNC(#REF!*P1501,0)</f>
        <v>#REF!</v>
      </c>
      <c r="R1501" s="143"/>
    </row>
    <row r="1502" spans="3:18" s="86" customFormat="1" ht="20.100000000000001" hidden="1" customHeight="1">
      <c r="C1502" s="19" t="s">
        <v>948</v>
      </c>
      <c r="D1502" s="29" t="s">
        <v>949</v>
      </c>
      <c r="E1502" s="10" t="s">
        <v>3188</v>
      </c>
      <c r="F1502" s="60">
        <v>62</v>
      </c>
      <c r="G1502" s="58">
        <v>71862</v>
      </c>
      <c r="H1502" s="58">
        <f t="shared" si="274"/>
        <v>4455444</v>
      </c>
      <c r="I1502" s="58">
        <v>0</v>
      </c>
      <c r="J1502" s="58">
        <f t="shared" si="275"/>
        <v>0</v>
      </c>
      <c r="K1502" s="58">
        <v>0</v>
      </c>
      <c r="L1502" s="58">
        <f t="shared" si="276"/>
        <v>0</v>
      </c>
      <c r="M1502" s="58">
        <f t="shared" si="277"/>
        <v>71862</v>
      </c>
      <c r="N1502" s="59">
        <f t="shared" si="278"/>
        <v>4455444</v>
      </c>
      <c r="O1502" s="60">
        <v>62</v>
      </c>
      <c r="P1502" s="61">
        <f>O1502</f>
        <v>62</v>
      </c>
      <c r="Q1502" s="58" t="e">
        <f>TRUNC(#REF!*P1502,0)</f>
        <v>#REF!</v>
      </c>
      <c r="R1502" s="143"/>
    </row>
    <row r="1503" spans="3:18" s="86" customFormat="1" ht="20.100000000000001" hidden="1" customHeight="1">
      <c r="C1503" s="19" t="s">
        <v>2998</v>
      </c>
      <c r="D1503" s="29" t="s">
        <v>2999</v>
      </c>
      <c r="E1503" s="10" t="s">
        <v>3188</v>
      </c>
      <c r="F1503" s="60">
        <v>15</v>
      </c>
      <c r="G1503" s="58">
        <v>43410</v>
      </c>
      <c r="H1503" s="58">
        <f t="shared" ref="H1503" si="279">TRUNC(F1503*G1503,0)</f>
        <v>651150</v>
      </c>
      <c r="I1503" s="58">
        <v>0</v>
      </c>
      <c r="J1503" s="58">
        <f t="shared" ref="J1503" si="280">TRUNC(F1503*I1503,0)</f>
        <v>0</v>
      </c>
      <c r="K1503" s="58">
        <v>0</v>
      </c>
      <c r="L1503" s="58">
        <f t="shared" ref="L1503" si="281">TRUNC(F1503*K1503,0)</f>
        <v>0</v>
      </c>
      <c r="M1503" s="58">
        <f t="shared" ref="M1503" si="282">G1503+I1503+K1503</f>
        <v>43410</v>
      </c>
      <c r="N1503" s="59">
        <f t="shared" si="278"/>
        <v>651150</v>
      </c>
      <c r="O1503" s="60">
        <v>15</v>
      </c>
      <c r="P1503" s="61">
        <f>O1503</f>
        <v>15</v>
      </c>
      <c r="Q1503" s="58" t="e">
        <f>TRUNC(#REF!*P1503,0)</f>
        <v>#REF!</v>
      </c>
      <c r="R1503" s="143"/>
    </row>
    <row r="1504" spans="3:18" s="86" customFormat="1" ht="20.100000000000001" hidden="1" customHeight="1">
      <c r="C1504" s="19" t="s">
        <v>950</v>
      </c>
      <c r="D1504" s="29" t="s">
        <v>122</v>
      </c>
      <c r="E1504" s="10" t="s">
        <v>3188</v>
      </c>
      <c r="F1504" s="60">
        <v>289</v>
      </c>
      <c r="G1504" s="58">
        <v>55200</v>
      </c>
      <c r="H1504" s="58">
        <f t="shared" si="274"/>
        <v>15952800</v>
      </c>
      <c r="I1504" s="58">
        <v>0</v>
      </c>
      <c r="J1504" s="58">
        <f t="shared" si="275"/>
        <v>0</v>
      </c>
      <c r="K1504" s="58">
        <v>0</v>
      </c>
      <c r="L1504" s="58">
        <f t="shared" si="276"/>
        <v>0</v>
      </c>
      <c r="M1504" s="58">
        <f t="shared" si="277"/>
        <v>55200</v>
      </c>
      <c r="N1504" s="59">
        <f t="shared" si="278"/>
        <v>15952800</v>
      </c>
      <c r="O1504" s="60">
        <v>289</v>
      </c>
      <c r="P1504" s="61">
        <f>O1504</f>
        <v>289</v>
      </c>
      <c r="Q1504" s="58" t="e">
        <f>TRUNC(#REF!*P1504,0)</f>
        <v>#REF!</v>
      </c>
      <c r="R1504" s="143"/>
    </row>
    <row r="1505" spans="3:18" s="86" customFormat="1" ht="20.100000000000001" hidden="1" customHeight="1">
      <c r="C1505" s="19" t="s">
        <v>3001</v>
      </c>
      <c r="D1505" s="29" t="s">
        <v>3007</v>
      </c>
      <c r="E1505" s="10" t="s">
        <v>3188</v>
      </c>
      <c r="F1505" s="60">
        <v>228</v>
      </c>
      <c r="G1505" s="58">
        <v>72400</v>
      </c>
      <c r="H1505" s="58">
        <f t="shared" si="274"/>
        <v>16507200</v>
      </c>
      <c r="I1505" s="58">
        <v>0</v>
      </c>
      <c r="J1505" s="58">
        <f t="shared" si="275"/>
        <v>0</v>
      </c>
      <c r="K1505" s="58">
        <v>0</v>
      </c>
      <c r="L1505" s="58">
        <f t="shared" si="276"/>
        <v>0</v>
      </c>
      <c r="M1505" s="58">
        <f t="shared" si="277"/>
        <v>72400</v>
      </c>
      <c r="N1505" s="59">
        <f t="shared" ref="N1505" si="283">H1505+J1505+L1505</f>
        <v>16507200</v>
      </c>
      <c r="O1505" s="60">
        <v>228</v>
      </c>
      <c r="P1505" s="61">
        <f>O1505</f>
        <v>228</v>
      </c>
      <c r="Q1505" s="58" t="e">
        <f>TRUNC(#REF!*P1505,0)</f>
        <v>#REF!</v>
      </c>
      <c r="R1505" s="143"/>
    </row>
    <row r="1506" spans="3:18" s="86" customFormat="1" ht="20.100000000000001" hidden="1" customHeight="1">
      <c r="C1506" s="19" t="s">
        <v>3003</v>
      </c>
      <c r="D1506" s="29" t="s">
        <v>3005</v>
      </c>
      <c r="E1506" s="10" t="s">
        <v>3188</v>
      </c>
      <c r="F1506" s="60">
        <v>93</v>
      </c>
      <c r="G1506" s="58">
        <v>41464</v>
      </c>
      <c r="H1506" s="58">
        <f t="shared" ref="H1506" si="284">TRUNC(F1506*G1506,0)</f>
        <v>3856152</v>
      </c>
      <c r="I1506" s="58">
        <v>0</v>
      </c>
      <c r="J1506" s="58">
        <f t="shared" ref="J1506" si="285">TRUNC(F1506*I1506,0)</f>
        <v>0</v>
      </c>
      <c r="K1506" s="58">
        <v>0</v>
      </c>
      <c r="L1506" s="58">
        <f t="shared" ref="L1506" si="286">TRUNC(F1506*K1506,0)</f>
        <v>0</v>
      </c>
      <c r="M1506" s="58">
        <f t="shared" ref="M1506" si="287">G1506+I1506+K1506</f>
        <v>41464</v>
      </c>
      <c r="N1506" s="59">
        <f t="shared" si="278"/>
        <v>3856152</v>
      </c>
      <c r="O1506" s="60">
        <v>93</v>
      </c>
      <c r="P1506" s="61">
        <f>O1506</f>
        <v>93</v>
      </c>
      <c r="Q1506" s="58" t="e">
        <f>TRUNC(#REF!*P1506,0)</f>
        <v>#REF!</v>
      </c>
      <c r="R1506" s="143"/>
    </row>
    <row r="1507" spans="3:18" s="86" customFormat="1" ht="20.100000000000001" hidden="1" customHeight="1">
      <c r="C1507" s="19" t="s">
        <v>722</v>
      </c>
      <c r="D1507" s="29" t="s">
        <v>0</v>
      </c>
      <c r="E1507" s="10" t="s">
        <v>22</v>
      </c>
      <c r="F1507" s="60">
        <v>0</v>
      </c>
      <c r="G1507" s="58">
        <v>0</v>
      </c>
      <c r="H1507" s="58">
        <f t="shared" si="274"/>
        <v>0</v>
      </c>
      <c r="I1507" s="58">
        <v>0</v>
      </c>
      <c r="J1507" s="58">
        <f t="shared" si="275"/>
        <v>0</v>
      </c>
      <c r="K1507" s="58">
        <v>0</v>
      </c>
      <c r="L1507" s="58">
        <f t="shared" si="276"/>
        <v>0</v>
      </c>
      <c r="M1507" s="58">
        <f t="shared" si="277"/>
        <v>0</v>
      </c>
      <c r="N1507" s="59">
        <f t="shared" si="277"/>
        <v>0</v>
      </c>
      <c r="O1507" s="60">
        <v>0</v>
      </c>
      <c r="P1507" s="61">
        <f>O1507</f>
        <v>0</v>
      </c>
      <c r="Q1507" s="58" t="e">
        <f>TRUNC(#REF!*P1507,0)</f>
        <v>#REF!</v>
      </c>
      <c r="R1507" s="143"/>
    </row>
    <row r="1508" spans="3:18" s="86" customFormat="1" ht="20.100000000000001" hidden="1" customHeight="1">
      <c r="C1508" s="19" t="s">
        <v>952</v>
      </c>
      <c r="D1508" s="29" t="s">
        <v>953</v>
      </c>
      <c r="E1508" s="10" t="s">
        <v>3191</v>
      </c>
      <c r="F1508" s="87">
        <v>1.2889999999999999</v>
      </c>
      <c r="G1508" s="58">
        <v>568000</v>
      </c>
      <c r="H1508" s="58">
        <f t="shared" si="274"/>
        <v>732152</v>
      </c>
      <c r="I1508" s="58">
        <v>0</v>
      </c>
      <c r="J1508" s="58">
        <f t="shared" si="275"/>
        <v>0</v>
      </c>
      <c r="K1508" s="58">
        <v>0</v>
      </c>
      <c r="L1508" s="58">
        <f t="shared" si="276"/>
        <v>0</v>
      </c>
      <c r="M1508" s="58">
        <f t="shared" si="277"/>
        <v>568000</v>
      </c>
      <c r="N1508" s="59">
        <f t="shared" si="277"/>
        <v>732152</v>
      </c>
      <c r="O1508" s="87">
        <v>1.2969999999999999</v>
      </c>
      <c r="P1508" s="61">
        <f>O1508</f>
        <v>1.2969999999999999</v>
      </c>
      <c r="Q1508" s="58" t="e">
        <f>TRUNC(#REF!*P1508,0)</f>
        <v>#REF!</v>
      </c>
      <c r="R1508" s="143"/>
    </row>
    <row r="1509" spans="3:18" s="86" customFormat="1" ht="20.100000000000001" hidden="1" customHeight="1">
      <c r="C1509" s="19" t="s">
        <v>954</v>
      </c>
      <c r="D1509" s="29" t="s">
        <v>725</v>
      </c>
      <c r="E1509" s="10" t="s">
        <v>3191</v>
      </c>
      <c r="F1509" s="87">
        <v>30.974</v>
      </c>
      <c r="G1509" s="58">
        <v>560000</v>
      </c>
      <c r="H1509" s="58">
        <f t="shared" si="274"/>
        <v>17345440</v>
      </c>
      <c r="I1509" s="58">
        <v>0</v>
      </c>
      <c r="J1509" s="58">
        <f t="shared" si="275"/>
        <v>0</v>
      </c>
      <c r="K1509" s="58">
        <v>0</v>
      </c>
      <c r="L1509" s="58">
        <f t="shared" si="276"/>
        <v>0</v>
      </c>
      <c r="M1509" s="58">
        <f t="shared" si="277"/>
        <v>560000</v>
      </c>
      <c r="N1509" s="59">
        <f t="shared" si="277"/>
        <v>17345440</v>
      </c>
      <c r="O1509" s="87">
        <v>29.734999999999999</v>
      </c>
      <c r="P1509" s="61">
        <f>O1509</f>
        <v>29.734999999999999</v>
      </c>
      <c r="Q1509" s="58" t="e">
        <f>TRUNC(#REF!*P1509,0)</f>
        <v>#REF!</v>
      </c>
      <c r="R1509" s="143"/>
    </row>
    <row r="1510" spans="3:18" s="86" customFormat="1" ht="20.100000000000001" hidden="1" customHeight="1">
      <c r="C1510" s="19" t="s">
        <v>955</v>
      </c>
      <c r="D1510" s="29" t="s">
        <v>726</v>
      </c>
      <c r="E1510" s="10" t="s">
        <v>3191</v>
      </c>
      <c r="F1510" s="87">
        <v>85.278000000000006</v>
      </c>
      <c r="G1510" s="58">
        <v>556000</v>
      </c>
      <c r="H1510" s="58">
        <f t="shared" si="274"/>
        <v>47414568</v>
      </c>
      <c r="I1510" s="58">
        <v>0</v>
      </c>
      <c r="J1510" s="58">
        <f t="shared" si="275"/>
        <v>0</v>
      </c>
      <c r="K1510" s="58">
        <v>0</v>
      </c>
      <c r="L1510" s="58">
        <f t="shared" si="276"/>
        <v>0</v>
      </c>
      <c r="M1510" s="58">
        <f t="shared" si="277"/>
        <v>556000</v>
      </c>
      <c r="N1510" s="59">
        <f t="shared" si="277"/>
        <v>47414568</v>
      </c>
      <c r="O1510" s="87">
        <v>80.756</v>
      </c>
      <c r="P1510" s="61">
        <f>O1510</f>
        <v>80.756</v>
      </c>
      <c r="Q1510" s="58" t="e">
        <f>TRUNC(#REF!*P1510,0)</f>
        <v>#REF!</v>
      </c>
      <c r="R1510" s="143"/>
    </row>
    <row r="1511" spans="3:18" s="86" customFormat="1" ht="20.100000000000001" hidden="1" customHeight="1">
      <c r="C1511" s="19" t="s">
        <v>956</v>
      </c>
      <c r="D1511" s="29" t="s">
        <v>731</v>
      </c>
      <c r="E1511" s="10" t="s">
        <v>3191</v>
      </c>
      <c r="F1511" s="87">
        <v>8.4000000000000005E-2</v>
      </c>
      <c r="G1511" s="58">
        <v>552000</v>
      </c>
      <c r="H1511" s="58">
        <f t="shared" si="274"/>
        <v>46368</v>
      </c>
      <c r="I1511" s="58">
        <v>0</v>
      </c>
      <c r="J1511" s="58">
        <f t="shared" si="275"/>
        <v>0</v>
      </c>
      <c r="K1511" s="58">
        <v>0</v>
      </c>
      <c r="L1511" s="58">
        <f t="shared" si="276"/>
        <v>0</v>
      </c>
      <c r="M1511" s="58">
        <f t="shared" si="277"/>
        <v>552000</v>
      </c>
      <c r="N1511" s="59">
        <f t="shared" si="277"/>
        <v>46368</v>
      </c>
      <c r="O1511" s="87">
        <v>8.4000000000000005E-2</v>
      </c>
      <c r="P1511" s="61">
        <f>O1511</f>
        <v>8.4000000000000005E-2</v>
      </c>
      <c r="Q1511" s="58" t="e">
        <f>TRUNC(#REF!*P1511,0)</f>
        <v>#REF!</v>
      </c>
      <c r="R1511" s="143"/>
    </row>
    <row r="1512" spans="3:18" s="86" customFormat="1" ht="20.100000000000001" hidden="1" customHeight="1">
      <c r="C1512" s="19" t="s">
        <v>957</v>
      </c>
      <c r="D1512" s="29" t="s">
        <v>0</v>
      </c>
      <c r="E1512" s="10" t="s">
        <v>22</v>
      </c>
      <c r="F1512" s="60">
        <v>0</v>
      </c>
      <c r="G1512" s="58">
        <v>0</v>
      </c>
      <c r="H1512" s="58">
        <f t="shared" si="274"/>
        <v>0</v>
      </c>
      <c r="I1512" s="58">
        <v>0</v>
      </c>
      <c r="J1512" s="58">
        <f t="shared" si="275"/>
        <v>0</v>
      </c>
      <c r="K1512" s="58">
        <v>0</v>
      </c>
      <c r="L1512" s="58">
        <f t="shared" si="276"/>
        <v>0</v>
      </c>
      <c r="M1512" s="58">
        <f t="shared" si="277"/>
        <v>0</v>
      </c>
      <c r="N1512" s="59">
        <f t="shared" si="277"/>
        <v>0</v>
      </c>
      <c r="O1512" s="60">
        <v>0</v>
      </c>
      <c r="P1512" s="61">
        <f>O1512</f>
        <v>0</v>
      </c>
      <c r="Q1512" s="58" t="e">
        <f>TRUNC(#REF!*P1512,0)</f>
        <v>#REF!</v>
      </c>
      <c r="R1512" s="143"/>
    </row>
    <row r="1513" spans="3:18" s="86" customFormat="1" ht="20.100000000000001" hidden="1" customHeight="1">
      <c r="C1513" s="19" t="s">
        <v>958</v>
      </c>
      <c r="D1513" s="29" t="s">
        <v>0</v>
      </c>
      <c r="E1513" s="10" t="s">
        <v>3193</v>
      </c>
      <c r="F1513" s="60">
        <v>3166</v>
      </c>
      <c r="G1513" s="58">
        <v>2480</v>
      </c>
      <c r="H1513" s="58">
        <f t="shared" si="274"/>
        <v>7851680</v>
      </c>
      <c r="I1513" s="58">
        <v>0</v>
      </c>
      <c r="J1513" s="58">
        <f t="shared" si="275"/>
        <v>0</v>
      </c>
      <c r="K1513" s="58">
        <v>0</v>
      </c>
      <c r="L1513" s="58">
        <f t="shared" si="276"/>
        <v>0</v>
      </c>
      <c r="M1513" s="58">
        <f t="shared" si="277"/>
        <v>2480</v>
      </c>
      <c r="N1513" s="59">
        <f t="shared" si="277"/>
        <v>7851680</v>
      </c>
      <c r="O1513" s="60">
        <v>3166</v>
      </c>
      <c r="P1513" s="61">
        <f>O1513</f>
        <v>3166</v>
      </c>
      <c r="Q1513" s="58" t="e">
        <f>TRUNC(#REF!*P1513,0)</f>
        <v>#REF!</v>
      </c>
      <c r="R1513" s="143"/>
    </row>
    <row r="1514" spans="3:18" s="86" customFormat="1" ht="20.100000000000001" hidden="1" customHeight="1">
      <c r="C1514" s="19" t="s">
        <v>959</v>
      </c>
      <c r="D1514" s="29" t="s">
        <v>723</v>
      </c>
      <c r="E1514" s="10" t="s">
        <v>3188</v>
      </c>
      <c r="F1514" s="60">
        <v>4</v>
      </c>
      <c r="G1514" s="58">
        <v>16800</v>
      </c>
      <c r="H1514" s="58">
        <f t="shared" si="274"/>
        <v>67200</v>
      </c>
      <c r="I1514" s="58">
        <v>0</v>
      </c>
      <c r="J1514" s="58">
        <f t="shared" si="275"/>
        <v>0</v>
      </c>
      <c r="K1514" s="58">
        <v>0</v>
      </c>
      <c r="L1514" s="58">
        <f t="shared" si="276"/>
        <v>0</v>
      </c>
      <c r="M1514" s="58">
        <f t="shared" si="277"/>
        <v>16800</v>
      </c>
      <c r="N1514" s="59">
        <f t="shared" si="277"/>
        <v>67200</v>
      </c>
      <c r="O1514" s="60">
        <v>4</v>
      </c>
      <c r="P1514" s="61">
        <f>O1514</f>
        <v>4</v>
      </c>
      <c r="Q1514" s="58" t="e">
        <f>TRUNC(#REF!*P1514,0)</f>
        <v>#REF!</v>
      </c>
      <c r="R1514" s="143"/>
    </row>
    <row r="1515" spans="3:18" s="86" customFormat="1" ht="20.100000000000001" hidden="1" customHeight="1">
      <c r="C1515" s="19" t="s">
        <v>960</v>
      </c>
      <c r="D1515" s="29" t="s">
        <v>0</v>
      </c>
      <c r="E1515" s="10" t="s">
        <v>22</v>
      </c>
      <c r="F1515" s="60">
        <v>0</v>
      </c>
      <c r="G1515" s="58">
        <v>0</v>
      </c>
      <c r="H1515" s="58">
        <f t="shared" si="274"/>
        <v>0</v>
      </c>
      <c r="I1515" s="58">
        <v>0</v>
      </c>
      <c r="J1515" s="58">
        <f t="shared" si="275"/>
        <v>0</v>
      </c>
      <c r="K1515" s="58">
        <v>0</v>
      </c>
      <c r="L1515" s="58">
        <f t="shared" si="276"/>
        <v>0</v>
      </c>
      <c r="M1515" s="58">
        <f t="shared" si="277"/>
        <v>0</v>
      </c>
      <c r="N1515" s="59">
        <f t="shared" si="277"/>
        <v>0</v>
      </c>
      <c r="O1515" s="60">
        <v>0</v>
      </c>
      <c r="P1515" s="61">
        <f>O1515</f>
        <v>0</v>
      </c>
      <c r="Q1515" s="58" t="e">
        <f>TRUNC(#REF!*P1515,0)</f>
        <v>#REF!</v>
      </c>
      <c r="R1515" s="143"/>
    </row>
    <row r="1516" spans="3:18" s="86" customFormat="1" ht="20.100000000000001" hidden="1" customHeight="1">
      <c r="C1516" s="19" t="s">
        <v>961</v>
      </c>
      <c r="D1516" s="29" t="s">
        <v>962</v>
      </c>
      <c r="E1516" s="10" t="s">
        <v>3188</v>
      </c>
      <c r="F1516" s="60">
        <v>1</v>
      </c>
      <c r="G1516" s="58">
        <v>14800</v>
      </c>
      <c r="H1516" s="58">
        <f t="shared" si="274"/>
        <v>14800</v>
      </c>
      <c r="I1516" s="58">
        <v>0</v>
      </c>
      <c r="J1516" s="58">
        <f t="shared" si="275"/>
        <v>0</v>
      </c>
      <c r="K1516" s="58">
        <v>0</v>
      </c>
      <c r="L1516" s="58">
        <f t="shared" si="276"/>
        <v>0</v>
      </c>
      <c r="M1516" s="58">
        <f t="shared" si="277"/>
        <v>14800</v>
      </c>
      <c r="N1516" s="59">
        <f t="shared" si="277"/>
        <v>14800</v>
      </c>
      <c r="O1516" s="60">
        <v>1</v>
      </c>
      <c r="P1516" s="61">
        <f>O1516</f>
        <v>1</v>
      </c>
      <c r="Q1516" s="58" t="e">
        <f>TRUNC(#REF!*P1516,0)</f>
        <v>#REF!</v>
      </c>
      <c r="R1516" s="143"/>
    </row>
    <row r="1517" spans="3:18" s="86" customFormat="1" ht="20.100000000000001" hidden="1" customHeight="1">
      <c r="C1517" s="19" t="s">
        <v>2349</v>
      </c>
      <c r="D1517" s="29" t="s">
        <v>0</v>
      </c>
      <c r="E1517" s="10" t="s">
        <v>22</v>
      </c>
      <c r="F1517" s="60">
        <v>0</v>
      </c>
      <c r="G1517" s="58">
        <v>0</v>
      </c>
      <c r="H1517" s="58">
        <f t="shared" si="274"/>
        <v>0</v>
      </c>
      <c r="I1517" s="58">
        <v>0</v>
      </c>
      <c r="J1517" s="58">
        <f t="shared" si="275"/>
        <v>0</v>
      </c>
      <c r="K1517" s="58">
        <v>0</v>
      </c>
      <c r="L1517" s="58">
        <f t="shared" si="276"/>
        <v>0</v>
      </c>
      <c r="M1517" s="58">
        <f t="shared" si="277"/>
        <v>0</v>
      </c>
      <c r="N1517" s="59">
        <f t="shared" si="277"/>
        <v>0</v>
      </c>
      <c r="O1517" s="60">
        <v>0</v>
      </c>
      <c r="P1517" s="61">
        <f>O1517</f>
        <v>0</v>
      </c>
      <c r="Q1517" s="58" t="e">
        <f>TRUNC(#REF!*P1517,0)</f>
        <v>#REF!</v>
      </c>
      <c r="R1517" s="143"/>
    </row>
    <row r="1518" spans="3:18" s="86" customFormat="1" ht="20.100000000000001" hidden="1" customHeight="1">
      <c r="C1518" s="19" t="s">
        <v>2350</v>
      </c>
      <c r="D1518" s="29" t="s">
        <v>723</v>
      </c>
      <c r="E1518" s="10" t="s">
        <v>3188</v>
      </c>
      <c r="F1518" s="60">
        <v>1392</v>
      </c>
      <c r="G1518" s="58">
        <v>14000</v>
      </c>
      <c r="H1518" s="58">
        <f t="shared" si="274"/>
        <v>19488000</v>
      </c>
      <c r="I1518" s="58">
        <v>0</v>
      </c>
      <c r="J1518" s="58">
        <f t="shared" si="275"/>
        <v>0</v>
      </c>
      <c r="K1518" s="58">
        <v>0</v>
      </c>
      <c r="L1518" s="58">
        <f t="shared" si="276"/>
        <v>0</v>
      </c>
      <c r="M1518" s="58">
        <f t="shared" ref="M1518:N1645" si="288">G1518+I1518+K1518</f>
        <v>14000</v>
      </c>
      <c r="N1518" s="59">
        <f t="shared" si="288"/>
        <v>19488000</v>
      </c>
      <c r="O1518" s="60">
        <v>1392</v>
      </c>
      <c r="P1518" s="61">
        <f>O1518</f>
        <v>1392</v>
      </c>
      <c r="Q1518" s="58" t="e">
        <f>TRUNC(#REF!*P1518,0)</f>
        <v>#REF!</v>
      </c>
      <c r="R1518" s="143"/>
    </row>
    <row r="1519" spans="3:18" s="86" customFormat="1" ht="20.100000000000001" hidden="1" customHeight="1">
      <c r="C1519" s="19" t="s">
        <v>963</v>
      </c>
      <c r="D1519" s="29" t="s">
        <v>0</v>
      </c>
      <c r="E1519" s="10" t="s">
        <v>3191</v>
      </c>
      <c r="F1519" s="87">
        <v>4.0460000000000003</v>
      </c>
      <c r="G1519" s="58">
        <v>-296000</v>
      </c>
      <c r="H1519" s="58">
        <f t="shared" si="274"/>
        <v>-1197616</v>
      </c>
      <c r="I1519" s="58">
        <v>0</v>
      </c>
      <c r="J1519" s="58">
        <f t="shared" si="275"/>
        <v>0</v>
      </c>
      <c r="K1519" s="58">
        <v>0</v>
      </c>
      <c r="L1519" s="58">
        <f t="shared" si="276"/>
        <v>0</v>
      </c>
      <c r="M1519" s="58">
        <f t="shared" si="288"/>
        <v>-296000</v>
      </c>
      <c r="N1519" s="59">
        <f t="shared" si="288"/>
        <v>-1197616</v>
      </c>
      <c r="O1519" s="87">
        <v>3.8750000000000004</v>
      </c>
      <c r="P1519" s="61">
        <f>O1519</f>
        <v>3.8750000000000004</v>
      </c>
      <c r="Q1519" s="58" t="e">
        <f>TRUNC(#REF!*P1519,0)</f>
        <v>#REF!</v>
      </c>
      <c r="R1519" s="143"/>
    </row>
    <row r="1520" spans="3:18" s="86" customFormat="1" ht="20.100000000000001" hidden="1" customHeight="1">
      <c r="C1520" s="19" t="s">
        <v>48</v>
      </c>
      <c r="D1520" s="29" t="s">
        <v>48</v>
      </c>
      <c r="E1520" s="10" t="s">
        <v>22</v>
      </c>
      <c r="F1520" s="60">
        <v>0</v>
      </c>
      <c r="G1520" s="58">
        <v>0</v>
      </c>
      <c r="H1520" s="58">
        <f t="shared" si="274"/>
        <v>0</v>
      </c>
      <c r="I1520" s="58">
        <v>0</v>
      </c>
      <c r="J1520" s="58">
        <f t="shared" si="275"/>
        <v>0</v>
      </c>
      <c r="K1520" s="58">
        <v>0</v>
      </c>
      <c r="L1520" s="58">
        <f t="shared" si="276"/>
        <v>0</v>
      </c>
      <c r="M1520" s="58">
        <f t="shared" si="288"/>
        <v>0</v>
      </c>
      <c r="N1520" s="59">
        <f t="shared" si="288"/>
        <v>0</v>
      </c>
      <c r="O1520" s="60">
        <v>0</v>
      </c>
      <c r="P1520" s="61">
        <f>O1520</f>
        <v>0</v>
      </c>
      <c r="Q1520" s="58" t="e">
        <f>TRUNC(#REF!*P1520,0)</f>
        <v>#REF!</v>
      </c>
      <c r="R1520" s="143"/>
    </row>
    <row r="1521" spans="1:18" s="86" customFormat="1" ht="20.100000000000001" hidden="1" customHeight="1">
      <c r="C1521" s="19"/>
      <c r="D1521" s="29"/>
      <c r="E1521" s="10"/>
      <c r="F1521" s="60">
        <v>0</v>
      </c>
      <c r="G1521" s="58">
        <v>0</v>
      </c>
      <c r="H1521" s="58">
        <f t="shared" si="274"/>
        <v>0</v>
      </c>
      <c r="I1521" s="58">
        <v>0</v>
      </c>
      <c r="J1521" s="58">
        <f t="shared" si="275"/>
        <v>0</v>
      </c>
      <c r="K1521" s="58">
        <v>0</v>
      </c>
      <c r="L1521" s="58">
        <f t="shared" si="276"/>
        <v>0</v>
      </c>
      <c r="M1521" s="58">
        <f t="shared" si="288"/>
        <v>0</v>
      </c>
      <c r="N1521" s="59">
        <f t="shared" si="288"/>
        <v>0</v>
      </c>
      <c r="O1521" s="60">
        <v>0</v>
      </c>
      <c r="P1521" s="61">
        <f>O1521</f>
        <v>0</v>
      </c>
      <c r="Q1521" s="58" t="e">
        <f>TRUNC(#REF!*P1521,0)</f>
        <v>#REF!</v>
      </c>
      <c r="R1521" s="143"/>
    </row>
    <row r="1522" spans="1:18" s="86" customFormat="1" ht="20.100000000000001" hidden="1" customHeight="1">
      <c r="A1522" s="97"/>
      <c r="B1522" s="97"/>
      <c r="C1522" s="29" t="s">
        <v>2287</v>
      </c>
      <c r="D1522" s="29" t="s">
        <v>2288</v>
      </c>
      <c r="E1522" s="152" t="s">
        <v>1</v>
      </c>
      <c r="F1522" s="82">
        <v>1</v>
      </c>
      <c r="G1522" s="79">
        <v>0</v>
      </c>
      <c r="H1522" s="79">
        <f>SUM(H1523:H1638)</f>
        <v>430695447</v>
      </c>
      <c r="I1522" s="79">
        <v>0</v>
      </c>
      <c r="J1522" s="79">
        <f>SUM(J1523:J1638)</f>
        <v>229446911</v>
      </c>
      <c r="K1522" s="79">
        <v>0</v>
      </c>
      <c r="L1522" s="79">
        <f>SUM(L1523:L1638)</f>
        <v>21204437</v>
      </c>
      <c r="M1522" s="79">
        <f t="shared" si="288"/>
        <v>0</v>
      </c>
      <c r="N1522" s="148">
        <f t="shared" si="288"/>
        <v>681346795</v>
      </c>
      <c r="O1522" s="58">
        <v>1</v>
      </c>
      <c r="P1522" s="61">
        <v>0</v>
      </c>
      <c r="Q1522" s="58">
        <v>0</v>
      </c>
      <c r="R1522" s="163"/>
    </row>
    <row r="1523" spans="1:18" s="86" customFormat="1" ht="20.100000000000001" hidden="1" customHeight="1">
      <c r="C1523" s="19" t="s">
        <v>759</v>
      </c>
      <c r="D1523" s="29" t="s">
        <v>0</v>
      </c>
      <c r="E1523" s="10" t="s">
        <v>22</v>
      </c>
      <c r="F1523" s="60">
        <v>0</v>
      </c>
      <c r="G1523" s="58">
        <v>0</v>
      </c>
      <c r="H1523" s="58">
        <f t="shared" ref="H1523:H1586" si="289">TRUNC(F1523*G1523,0)</f>
        <v>0</v>
      </c>
      <c r="I1523" s="58">
        <v>0</v>
      </c>
      <c r="J1523" s="58">
        <f t="shared" ref="J1523:J1586" si="290">TRUNC(F1523*I1523,0)</f>
        <v>0</v>
      </c>
      <c r="K1523" s="58">
        <v>0</v>
      </c>
      <c r="L1523" s="58">
        <f t="shared" si="276"/>
        <v>0</v>
      </c>
      <c r="M1523" s="58">
        <f t="shared" si="288"/>
        <v>0</v>
      </c>
      <c r="N1523" s="59">
        <f t="shared" si="288"/>
        <v>0</v>
      </c>
      <c r="O1523" s="60">
        <v>0</v>
      </c>
      <c r="P1523" s="61">
        <f>O1523</f>
        <v>0</v>
      </c>
      <c r="Q1523" s="58" t="e">
        <f>TRUNC(#REF!*P1523,0)</f>
        <v>#REF!</v>
      </c>
      <c r="R1523" s="143"/>
    </row>
    <row r="1524" spans="1:18" s="86" customFormat="1" ht="20.100000000000001" hidden="1" customHeight="1">
      <c r="C1524" s="19" t="s">
        <v>983</v>
      </c>
      <c r="D1524" s="29" t="s">
        <v>2</v>
      </c>
      <c r="E1524" s="10" t="s">
        <v>22</v>
      </c>
      <c r="F1524" s="60">
        <v>0</v>
      </c>
      <c r="G1524" s="58">
        <v>0</v>
      </c>
      <c r="H1524" s="58">
        <f t="shared" si="289"/>
        <v>0</v>
      </c>
      <c r="I1524" s="58">
        <v>0</v>
      </c>
      <c r="J1524" s="58">
        <f t="shared" si="290"/>
        <v>0</v>
      </c>
      <c r="K1524" s="58">
        <v>0</v>
      </c>
      <c r="L1524" s="58">
        <f t="shared" si="276"/>
        <v>0</v>
      </c>
      <c r="M1524" s="58">
        <f t="shared" si="288"/>
        <v>0</v>
      </c>
      <c r="N1524" s="59">
        <f t="shared" si="288"/>
        <v>0</v>
      </c>
      <c r="O1524" s="60">
        <v>0</v>
      </c>
      <c r="P1524" s="61">
        <f>O1524</f>
        <v>0</v>
      </c>
      <c r="Q1524" s="58" t="e">
        <f>TRUNC(#REF!*P1524,0)</f>
        <v>#REF!</v>
      </c>
      <c r="R1524" s="143"/>
    </row>
    <row r="1525" spans="1:18" s="86" customFormat="1" ht="20.100000000000001" hidden="1" customHeight="1">
      <c r="C1525" s="19" t="s">
        <v>984</v>
      </c>
      <c r="D1525" s="29" t="s">
        <v>985</v>
      </c>
      <c r="E1525" s="10" t="s">
        <v>3188</v>
      </c>
      <c r="F1525" s="60">
        <v>4369</v>
      </c>
      <c r="G1525" s="58">
        <v>317</v>
      </c>
      <c r="H1525" s="58">
        <f t="shared" si="289"/>
        <v>1384973</v>
      </c>
      <c r="I1525" s="58">
        <v>203</v>
      </c>
      <c r="J1525" s="58">
        <f t="shared" si="290"/>
        <v>886907</v>
      </c>
      <c r="K1525" s="58">
        <v>291</v>
      </c>
      <c r="L1525" s="58">
        <f t="shared" si="276"/>
        <v>1271379</v>
      </c>
      <c r="M1525" s="58">
        <f t="shared" si="288"/>
        <v>811</v>
      </c>
      <c r="N1525" s="59">
        <f t="shared" si="288"/>
        <v>3543259</v>
      </c>
      <c r="O1525" s="60">
        <v>4369</v>
      </c>
      <c r="P1525" s="61">
        <f>O1525</f>
        <v>4369</v>
      </c>
      <c r="Q1525" s="58" t="e">
        <f>TRUNC(#REF!*P1525,0)</f>
        <v>#REF!</v>
      </c>
      <c r="R1525" s="143"/>
    </row>
    <row r="1526" spans="1:18" s="86" customFormat="1" ht="20.100000000000001" hidden="1" customHeight="1">
      <c r="C1526" s="19" t="s">
        <v>1064</v>
      </c>
      <c r="D1526" s="29" t="s">
        <v>1065</v>
      </c>
      <c r="E1526" s="10" t="s">
        <v>3188</v>
      </c>
      <c r="F1526" s="60">
        <v>2995</v>
      </c>
      <c r="G1526" s="58">
        <v>318</v>
      </c>
      <c r="H1526" s="58">
        <f t="shared" si="289"/>
        <v>952410</v>
      </c>
      <c r="I1526" s="58">
        <v>203</v>
      </c>
      <c r="J1526" s="58">
        <f t="shared" si="290"/>
        <v>607985</v>
      </c>
      <c r="K1526" s="58">
        <v>290</v>
      </c>
      <c r="L1526" s="58">
        <f t="shared" si="276"/>
        <v>868550</v>
      </c>
      <c r="M1526" s="58">
        <f t="shared" si="288"/>
        <v>811</v>
      </c>
      <c r="N1526" s="59">
        <f t="shared" si="288"/>
        <v>2428945</v>
      </c>
      <c r="O1526" s="60">
        <v>2995</v>
      </c>
      <c r="P1526" s="61">
        <f>O1526</f>
        <v>2995</v>
      </c>
      <c r="Q1526" s="58" t="e">
        <f>TRUNC(#REF!*P1526,0)</f>
        <v>#REF!</v>
      </c>
      <c r="R1526" s="143"/>
    </row>
    <row r="1527" spans="1:18" s="86" customFormat="1" ht="20.100000000000001" hidden="1" customHeight="1">
      <c r="C1527" s="19" t="s">
        <v>1077</v>
      </c>
      <c r="D1527" s="29" t="s">
        <v>1078</v>
      </c>
      <c r="E1527" s="10" t="s">
        <v>3188</v>
      </c>
      <c r="F1527" s="60">
        <v>1877</v>
      </c>
      <c r="G1527" s="58">
        <v>348</v>
      </c>
      <c r="H1527" s="58">
        <f t="shared" si="289"/>
        <v>653196</v>
      </c>
      <c r="I1527" s="58">
        <v>222</v>
      </c>
      <c r="J1527" s="58">
        <f t="shared" si="290"/>
        <v>416694</v>
      </c>
      <c r="K1527" s="58">
        <v>318</v>
      </c>
      <c r="L1527" s="58">
        <f t="shared" si="276"/>
        <v>596886</v>
      </c>
      <c r="M1527" s="58">
        <f t="shared" si="288"/>
        <v>888</v>
      </c>
      <c r="N1527" s="59">
        <f t="shared" si="288"/>
        <v>1666776</v>
      </c>
      <c r="O1527" s="60">
        <v>1877</v>
      </c>
      <c r="P1527" s="61">
        <f>O1527</f>
        <v>1877</v>
      </c>
      <c r="Q1527" s="58" t="e">
        <f>TRUNC(#REF!*P1527,0)</f>
        <v>#REF!</v>
      </c>
      <c r="R1527" s="143"/>
    </row>
    <row r="1528" spans="1:18" s="86" customFormat="1" ht="20.100000000000001" hidden="1" customHeight="1">
      <c r="C1528" s="19" t="s">
        <v>988</v>
      </c>
      <c r="D1528" s="29" t="s">
        <v>0</v>
      </c>
      <c r="E1528" s="10" t="s">
        <v>22</v>
      </c>
      <c r="F1528" s="60">
        <v>0</v>
      </c>
      <c r="G1528" s="58">
        <v>0</v>
      </c>
      <c r="H1528" s="58">
        <f t="shared" si="289"/>
        <v>0</v>
      </c>
      <c r="I1528" s="58">
        <v>0</v>
      </c>
      <c r="J1528" s="58">
        <f t="shared" si="290"/>
        <v>0</v>
      </c>
      <c r="K1528" s="58">
        <v>0</v>
      </c>
      <c r="L1528" s="58">
        <f t="shared" si="276"/>
        <v>0</v>
      </c>
      <c r="M1528" s="58">
        <f t="shared" si="288"/>
        <v>0</v>
      </c>
      <c r="N1528" s="59">
        <f t="shared" si="288"/>
        <v>0</v>
      </c>
      <c r="O1528" s="60">
        <v>0</v>
      </c>
      <c r="P1528" s="61">
        <f>O1528</f>
        <v>0</v>
      </c>
      <c r="Q1528" s="58" t="e">
        <f>TRUNC(#REF!*P1528,0)</f>
        <v>#REF!</v>
      </c>
      <c r="R1528" s="143"/>
    </row>
    <row r="1529" spans="1:18" s="86" customFormat="1" ht="20.100000000000001" hidden="1" customHeight="1">
      <c r="C1529" s="19" t="s">
        <v>989</v>
      </c>
      <c r="D1529" s="29" t="s">
        <v>990</v>
      </c>
      <c r="E1529" s="10" t="s">
        <v>3188</v>
      </c>
      <c r="F1529" s="60">
        <v>4559</v>
      </c>
      <c r="G1529" s="58">
        <v>389</v>
      </c>
      <c r="H1529" s="58">
        <f t="shared" si="289"/>
        <v>1773451</v>
      </c>
      <c r="I1529" s="58">
        <v>2237</v>
      </c>
      <c r="J1529" s="58">
        <f t="shared" si="290"/>
        <v>10198483</v>
      </c>
      <c r="K1529" s="58">
        <v>279</v>
      </c>
      <c r="L1529" s="58">
        <f t="shared" si="276"/>
        <v>1271961</v>
      </c>
      <c r="M1529" s="58">
        <f t="shared" si="288"/>
        <v>2905</v>
      </c>
      <c r="N1529" s="59">
        <f t="shared" si="288"/>
        <v>13243895</v>
      </c>
      <c r="O1529" s="60">
        <v>4559</v>
      </c>
      <c r="P1529" s="61">
        <f>O1529</f>
        <v>4559</v>
      </c>
      <c r="Q1529" s="58" t="e">
        <f>TRUNC(#REF!*P1529,0)</f>
        <v>#REF!</v>
      </c>
      <c r="R1529" s="143"/>
    </row>
    <row r="1530" spans="1:18" s="86" customFormat="1" ht="20.100000000000001" hidden="1" customHeight="1">
      <c r="C1530" s="19" t="s">
        <v>1142</v>
      </c>
      <c r="D1530" s="29" t="s">
        <v>0</v>
      </c>
      <c r="E1530" s="10" t="s">
        <v>22</v>
      </c>
      <c r="F1530" s="60">
        <v>0</v>
      </c>
      <c r="G1530" s="58">
        <v>0</v>
      </c>
      <c r="H1530" s="58">
        <f t="shared" si="289"/>
        <v>0</v>
      </c>
      <c r="I1530" s="58">
        <v>0</v>
      </c>
      <c r="J1530" s="58">
        <f t="shared" si="290"/>
        <v>0</v>
      </c>
      <c r="K1530" s="58">
        <v>0</v>
      </c>
      <c r="L1530" s="58">
        <f t="shared" si="276"/>
        <v>0</v>
      </c>
      <c r="M1530" s="58">
        <f t="shared" si="288"/>
        <v>0</v>
      </c>
      <c r="N1530" s="59">
        <f t="shared" si="288"/>
        <v>0</v>
      </c>
      <c r="O1530" s="60">
        <v>0</v>
      </c>
      <c r="P1530" s="61">
        <f>O1530</f>
        <v>0</v>
      </c>
      <c r="Q1530" s="58" t="e">
        <f>TRUNC(#REF!*P1530,0)</f>
        <v>#REF!</v>
      </c>
      <c r="R1530" s="143"/>
    </row>
    <row r="1531" spans="1:18" s="86" customFormat="1" ht="20.100000000000001" hidden="1" customHeight="1">
      <c r="C1531" s="19" t="s">
        <v>1143</v>
      </c>
      <c r="D1531" s="29" t="s">
        <v>0</v>
      </c>
      <c r="E1531" s="10" t="s">
        <v>3188</v>
      </c>
      <c r="F1531" s="60">
        <v>4082</v>
      </c>
      <c r="G1531" s="58">
        <v>409</v>
      </c>
      <c r="H1531" s="58">
        <f t="shared" si="289"/>
        <v>1669538</v>
      </c>
      <c r="I1531" s="58">
        <v>436</v>
      </c>
      <c r="J1531" s="58">
        <f t="shared" si="290"/>
        <v>1779752</v>
      </c>
      <c r="K1531" s="58">
        <v>257</v>
      </c>
      <c r="L1531" s="58">
        <f t="shared" si="276"/>
        <v>1049074</v>
      </c>
      <c r="M1531" s="58">
        <f t="shared" si="288"/>
        <v>1102</v>
      </c>
      <c r="N1531" s="59">
        <f t="shared" si="288"/>
        <v>4498364</v>
      </c>
      <c r="O1531" s="60">
        <v>4082</v>
      </c>
      <c r="P1531" s="61">
        <f>O1531</f>
        <v>4082</v>
      </c>
      <c r="Q1531" s="58" t="e">
        <f>TRUNC(#REF!*P1531,0)</f>
        <v>#REF!</v>
      </c>
      <c r="R1531" s="143"/>
    </row>
    <row r="1532" spans="1:18" s="86" customFormat="1" ht="20.100000000000001" hidden="1" customHeight="1">
      <c r="C1532" s="19" t="s">
        <v>760</v>
      </c>
      <c r="D1532" s="29" t="s">
        <v>0</v>
      </c>
      <c r="E1532" s="10" t="s">
        <v>22</v>
      </c>
      <c r="F1532" s="60">
        <v>0</v>
      </c>
      <c r="G1532" s="58">
        <v>0</v>
      </c>
      <c r="H1532" s="58">
        <f t="shared" si="289"/>
        <v>0</v>
      </c>
      <c r="I1532" s="58">
        <v>0</v>
      </c>
      <c r="J1532" s="58">
        <f t="shared" si="290"/>
        <v>0</v>
      </c>
      <c r="K1532" s="58">
        <v>0</v>
      </c>
      <c r="L1532" s="58">
        <f t="shared" si="276"/>
        <v>0</v>
      </c>
      <c r="M1532" s="58">
        <f t="shared" si="288"/>
        <v>0</v>
      </c>
      <c r="N1532" s="59">
        <f t="shared" si="288"/>
        <v>0</v>
      </c>
      <c r="O1532" s="60">
        <v>0</v>
      </c>
      <c r="P1532" s="61">
        <f>O1532</f>
        <v>0</v>
      </c>
      <c r="Q1532" s="58" t="e">
        <f>TRUNC(#REF!*P1532,0)</f>
        <v>#REF!</v>
      </c>
      <c r="R1532" s="143"/>
    </row>
    <row r="1533" spans="1:18" s="86" customFormat="1" ht="20.100000000000001" hidden="1" customHeight="1">
      <c r="C1533" s="19" t="s">
        <v>761</v>
      </c>
      <c r="D1533" s="29" t="s">
        <v>715</v>
      </c>
      <c r="E1533" s="10" t="s">
        <v>3188</v>
      </c>
      <c r="F1533" s="60">
        <v>2279</v>
      </c>
      <c r="G1533" s="58">
        <v>228</v>
      </c>
      <c r="H1533" s="58">
        <f t="shared" si="289"/>
        <v>519612</v>
      </c>
      <c r="I1533" s="58">
        <v>4008</v>
      </c>
      <c r="J1533" s="58">
        <f t="shared" si="290"/>
        <v>9134232</v>
      </c>
      <c r="K1533" s="58">
        <v>168</v>
      </c>
      <c r="L1533" s="58">
        <f t="shared" si="276"/>
        <v>382872</v>
      </c>
      <c r="M1533" s="58">
        <f t="shared" si="288"/>
        <v>4404</v>
      </c>
      <c r="N1533" s="59">
        <f t="shared" si="288"/>
        <v>10036716</v>
      </c>
      <c r="O1533" s="60">
        <v>2279</v>
      </c>
      <c r="P1533" s="61">
        <f>O1533</f>
        <v>2279</v>
      </c>
      <c r="Q1533" s="58" t="e">
        <f>TRUNC(#REF!*P1533,0)</f>
        <v>#REF!</v>
      </c>
      <c r="R1533" s="143"/>
    </row>
    <row r="1534" spans="1:18" s="86" customFormat="1" ht="20.100000000000001" hidden="1" customHeight="1">
      <c r="C1534" s="19" t="s">
        <v>762</v>
      </c>
      <c r="D1534" s="29" t="s">
        <v>0</v>
      </c>
      <c r="E1534" s="10" t="s">
        <v>22</v>
      </c>
      <c r="F1534" s="60">
        <v>0</v>
      </c>
      <c r="G1534" s="58">
        <v>0</v>
      </c>
      <c r="H1534" s="58">
        <f t="shared" si="289"/>
        <v>0</v>
      </c>
      <c r="I1534" s="58">
        <v>0</v>
      </c>
      <c r="J1534" s="58">
        <f t="shared" si="290"/>
        <v>0</v>
      </c>
      <c r="K1534" s="58">
        <v>0</v>
      </c>
      <c r="L1534" s="58">
        <f t="shared" si="276"/>
        <v>0</v>
      </c>
      <c r="M1534" s="58">
        <f t="shared" si="288"/>
        <v>0</v>
      </c>
      <c r="N1534" s="59">
        <f t="shared" si="288"/>
        <v>0</v>
      </c>
      <c r="O1534" s="60">
        <v>0</v>
      </c>
      <c r="P1534" s="61">
        <f>O1534</f>
        <v>0</v>
      </c>
      <c r="Q1534" s="58" t="e">
        <f>TRUNC(#REF!*P1534,0)</f>
        <v>#REF!</v>
      </c>
      <c r="R1534" s="143"/>
    </row>
    <row r="1535" spans="1:18" s="86" customFormat="1" ht="20.100000000000001" hidden="1" customHeight="1">
      <c r="C1535" s="19" t="s">
        <v>763</v>
      </c>
      <c r="D1535" s="29" t="s">
        <v>0</v>
      </c>
      <c r="E1535" s="10" t="s">
        <v>22</v>
      </c>
      <c r="F1535" s="60">
        <v>0</v>
      </c>
      <c r="G1535" s="58">
        <v>0</v>
      </c>
      <c r="H1535" s="58">
        <f t="shared" si="289"/>
        <v>0</v>
      </c>
      <c r="I1535" s="58">
        <v>0</v>
      </c>
      <c r="J1535" s="58">
        <f t="shared" si="290"/>
        <v>0</v>
      </c>
      <c r="K1535" s="58">
        <v>0</v>
      </c>
      <c r="L1535" s="58">
        <f t="shared" si="276"/>
        <v>0</v>
      </c>
      <c r="M1535" s="58">
        <f t="shared" si="288"/>
        <v>0</v>
      </c>
      <c r="N1535" s="59">
        <f t="shared" si="288"/>
        <v>0</v>
      </c>
      <c r="O1535" s="60">
        <v>0</v>
      </c>
      <c r="P1535" s="61">
        <f>O1535</f>
        <v>0</v>
      </c>
      <c r="Q1535" s="58" t="e">
        <f>TRUNC(#REF!*P1535,0)</f>
        <v>#REF!</v>
      </c>
      <c r="R1535" s="143"/>
    </row>
    <row r="1536" spans="1:18" s="86" customFormat="1" ht="20.100000000000001" hidden="1" customHeight="1">
      <c r="C1536" s="19" t="s">
        <v>765</v>
      </c>
      <c r="D1536" s="29" t="s">
        <v>766</v>
      </c>
      <c r="E1536" s="10" t="s">
        <v>3188</v>
      </c>
      <c r="F1536" s="60">
        <v>1963</v>
      </c>
      <c r="G1536" s="58">
        <v>287</v>
      </c>
      <c r="H1536" s="58">
        <f t="shared" si="289"/>
        <v>563381</v>
      </c>
      <c r="I1536" s="58">
        <v>2839</v>
      </c>
      <c r="J1536" s="58">
        <f t="shared" si="290"/>
        <v>5572957</v>
      </c>
      <c r="K1536" s="58">
        <v>294</v>
      </c>
      <c r="L1536" s="58">
        <f t="shared" si="276"/>
        <v>577122</v>
      </c>
      <c r="M1536" s="58">
        <f t="shared" si="288"/>
        <v>3420</v>
      </c>
      <c r="N1536" s="59">
        <f t="shared" si="288"/>
        <v>6713460</v>
      </c>
      <c r="O1536" s="60">
        <v>1963</v>
      </c>
      <c r="P1536" s="61">
        <f>O1536</f>
        <v>1963</v>
      </c>
      <c r="Q1536" s="58" t="e">
        <f>TRUNC(#REF!*P1536,0)</f>
        <v>#REF!</v>
      </c>
      <c r="R1536" s="143"/>
    </row>
    <row r="1537" spans="3:18" s="86" customFormat="1" ht="20.100000000000001" hidden="1" customHeight="1">
      <c r="C1537" s="19" t="s">
        <v>767</v>
      </c>
      <c r="D1537" s="29" t="s">
        <v>0</v>
      </c>
      <c r="E1537" s="10" t="s">
        <v>22</v>
      </c>
      <c r="F1537" s="60">
        <v>0</v>
      </c>
      <c r="G1537" s="58">
        <v>0</v>
      </c>
      <c r="H1537" s="58">
        <f t="shared" si="289"/>
        <v>0</v>
      </c>
      <c r="I1537" s="58">
        <v>0</v>
      </c>
      <c r="J1537" s="58">
        <f t="shared" si="290"/>
        <v>0</v>
      </c>
      <c r="K1537" s="58">
        <v>0</v>
      </c>
      <c r="L1537" s="58">
        <f t="shared" si="276"/>
        <v>0</v>
      </c>
      <c r="M1537" s="58">
        <f t="shared" si="288"/>
        <v>0</v>
      </c>
      <c r="N1537" s="59">
        <f t="shared" si="288"/>
        <v>0</v>
      </c>
      <c r="O1537" s="60">
        <v>0</v>
      </c>
      <c r="P1537" s="61">
        <f>O1537</f>
        <v>0</v>
      </c>
      <c r="Q1537" s="58" t="e">
        <f>TRUNC(#REF!*P1537,0)</f>
        <v>#REF!</v>
      </c>
      <c r="R1537" s="143"/>
    </row>
    <row r="1538" spans="3:18" s="86" customFormat="1" ht="20.100000000000001" hidden="1" customHeight="1">
      <c r="C1538" s="19" t="s">
        <v>779</v>
      </c>
      <c r="D1538" s="29" t="s">
        <v>0</v>
      </c>
      <c r="E1538" s="10" t="s">
        <v>22</v>
      </c>
      <c r="F1538" s="60">
        <v>0</v>
      </c>
      <c r="G1538" s="58">
        <v>0</v>
      </c>
      <c r="H1538" s="58">
        <f t="shared" si="289"/>
        <v>0</v>
      </c>
      <c r="I1538" s="58">
        <v>0</v>
      </c>
      <c r="J1538" s="58">
        <f t="shared" si="290"/>
        <v>0</v>
      </c>
      <c r="K1538" s="58">
        <v>0</v>
      </c>
      <c r="L1538" s="58">
        <f t="shared" si="276"/>
        <v>0</v>
      </c>
      <c r="M1538" s="58">
        <f t="shared" si="288"/>
        <v>0</v>
      </c>
      <c r="N1538" s="59">
        <f t="shared" si="288"/>
        <v>0</v>
      </c>
      <c r="O1538" s="60">
        <v>0</v>
      </c>
      <c r="P1538" s="61">
        <f>O1538</f>
        <v>0</v>
      </c>
      <c r="Q1538" s="58" t="e">
        <f>TRUNC(#REF!*P1538,0)</f>
        <v>#REF!</v>
      </c>
      <c r="R1538" s="143"/>
    </row>
    <row r="1539" spans="3:18" s="86" customFormat="1" ht="20.100000000000001" hidden="1" customHeight="1">
      <c r="C1539" s="19" t="s">
        <v>1002</v>
      </c>
      <c r="D1539" s="29" t="s">
        <v>1003</v>
      </c>
      <c r="E1539" s="10" t="s">
        <v>3196</v>
      </c>
      <c r="F1539" s="60">
        <v>2</v>
      </c>
      <c r="G1539" s="58">
        <v>0</v>
      </c>
      <c r="H1539" s="58">
        <f t="shared" si="289"/>
        <v>0</v>
      </c>
      <c r="I1539" s="58">
        <v>0</v>
      </c>
      <c r="J1539" s="58">
        <f t="shared" si="290"/>
        <v>0</v>
      </c>
      <c r="K1539" s="58">
        <v>460416</v>
      </c>
      <c r="L1539" s="58">
        <f t="shared" si="276"/>
        <v>920832</v>
      </c>
      <c r="M1539" s="58">
        <f t="shared" si="288"/>
        <v>460416</v>
      </c>
      <c r="N1539" s="59">
        <f t="shared" si="288"/>
        <v>920832</v>
      </c>
      <c r="O1539" s="60">
        <v>2</v>
      </c>
      <c r="P1539" s="61">
        <f>O1539</f>
        <v>2</v>
      </c>
      <c r="Q1539" s="58" t="e">
        <f>TRUNC(#REF!*P1539,0)</f>
        <v>#REF!</v>
      </c>
      <c r="R1539" s="143"/>
    </row>
    <row r="1540" spans="3:18" s="86" customFormat="1" ht="20.100000000000001" hidden="1" customHeight="1">
      <c r="C1540" s="19" t="s">
        <v>789</v>
      </c>
      <c r="D1540" s="29" t="s">
        <v>0</v>
      </c>
      <c r="E1540" s="10" t="s">
        <v>22</v>
      </c>
      <c r="F1540" s="60">
        <v>0</v>
      </c>
      <c r="G1540" s="58">
        <v>0</v>
      </c>
      <c r="H1540" s="58">
        <f t="shared" si="289"/>
        <v>0</v>
      </c>
      <c r="I1540" s="58">
        <v>0</v>
      </c>
      <c r="J1540" s="58">
        <f t="shared" si="290"/>
        <v>0</v>
      </c>
      <c r="K1540" s="58">
        <v>0</v>
      </c>
      <c r="L1540" s="58">
        <f t="shared" si="276"/>
        <v>0</v>
      </c>
      <c r="M1540" s="58">
        <f t="shared" si="288"/>
        <v>0</v>
      </c>
      <c r="N1540" s="59">
        <f t="shared" si="288"/>
        <v>0</v>
      </c>
      <c r="O1540" s="60">
        <v>0</v>
      </c>
      <c r="P1540" s="61">
        <f>O1540</f>
        <v>0</v>
      </c>
      <c r="Q1540" s="58" t="e">
        <f>TRUNC(#REF!*P1540,0)</f>
        <v>#REF!</v>
      </c>
      <c r="R1540" s="143"/>
    </row>
    <row r="1541" spans="3:18" s="86" customFormat="1" ht="20.100000000000001" hidden="1" customHeight="1">
      <c r="C1541" s="19" t="s">
        <v>795</v>
      </c>
      <c r="D1541" s="29" t="s">
        <v>0</v>
      </c>
      <c r="E1541" s="10" t="s">
        <v>22</v>
      </c>
      <c r="F1541" s="60">
        <v>0</v>
      </c>
      <c r="G1541" s="58">
        <v>0</v>
      </c>
      <c r="H1541" s="58">
        <f t="shared" si="289"/>
        <v>0</v>
      </c>
      <c r="I1541" s="58">
        <v>0</v>
      </c>
      <c r="J1541" s="58">
        <f t="shared" si="290"/>
        <v>0</v>
      </c>
      <c r="K1541" s="58">
        <v>0</v>
      </c>
      <c r="L1541" s="58">
        <f t="shared" si="276"/>
        <v>0</v>
      </c>
      <c r="M1541" s="58">
        <f t="shared" si="288"/>
        <v>0</v>
      </c>
      <c r="N1541" s="59">
        <f t="shared" si="288"/>
        <v>0</v>
      </c>
      <c r="O1541" s="60">
        <v>0</v>
      </c>
      <c r="P1541" s="61">
        <f>O1541</f>
        <v>0</v>
      </c>
      <c r="Q1541" s="58" t="e">
        <f>TRUNC(#REF!*P1541,0)</f>
        <v>#REF!</v>
      </c>
      <c r="R1541" s="143"/>
    </row>
    <row r="1542" spans="3:18" s="86" customFormat="1" ht="20.100000000000001" hidden="1" customHeight="1">
      <c r="C1542" s="19" t="s">
        <v>796</v>
      </c>
      <c r="D1542" s="29" t="s">
        <v>797</v>
      </c>
      <c r="E1542" s="10" t="s">
        <v>3189</v>
      </c>
      <c r="F1542" s="60">
        <v>400</v>
      </c>
      <c r="G1542" s="58">
        <v>6930</v>
      </c>
      <c r="H1542" s="58">
        <f t="shared" si="289"/>
        <v>2772000</v>
      </c>
      <c r="I1542" s="58">
        <v>12320</v>
      </c>
      <c r="J1542" s="58">
        <f t="shared" si="290"/>
        <v>4928000</v>
      </c>
      <c r="K1542" s="58">
        <v>0</v>
      </c>
      <c r="L1542" s="58">
        <f t="shared" si="276"/>
        <v>0</v>
      </c>
      <c r="M1542" s="58">
        <f t="shared" si="288"/>
        <v>19250</v>
      </c>
      <c r="N1542" s="59">
        <f t="shared" si="288"/>
        <v>7700000</v>
      </c>
      <c r="O1542" s="60">
        <v>400</v>
      </c>
      <c r="P1542" s="61">
        <f>O1542</f>
        <v>400</v>
      </c>
      <c r="Q1542" s="58" t="e">
        <f>TRUNC(#REF!*P1542,0)</f>
        <v>#REF!</v>
      </c>
      <c r="R1542" s="143"/>
    </row>
    <row r="1543" spans="3:18" s="86" customFormat="1" ht="20.100000000000001" hidden="1" customHeight="1">
      <c r="C1543" s="19" t="s">
        <v>798</v>
      </c>
      <c r="D1543" s="29" t="s">
        <v>799</v>
      </c>
      <c r="E1543" s="10" t="s">
        <v>3189</v>
      </c>
      <c r="F1543" s="60">
        <v>88</v>
      </c>
      <c r="G1543" s="58">
        <v>6930</v>
      </c>
      <c r="H1543" s="58">
        <f t="shared" si="289"/>
        <v>609840</v>
      </c>
      <c r="I1543" s="58">
        <v>13552</v>
      </c>
      <c r="J1543" s="58">
        <f t="shared" si="290"/>
        <v>1192576</v>
      </c>
      <c r="K1543" s="58">
        <v>0</v>
      </c>
      <c r="L1543" s="58">
        <f t="shared" si="276"/>
        <v>0</v>
      </c>
      <c r="M1543" s="58">
        <f t="shared" si="288"/>
        <v>20482</v>
      </c>
      <c r="N1543" s="59">
        <f t="shared" si="288"/>
        <v>1802416</v>
      </c>
      <c r="O1543" s="60">
        <v>88</v>
      </c>
      <c r="P1543" s="61">
        <f>O1543</f>
        <v>88</v>
      </c>
      <c r="Q1543" s="58" t="e">
        <f>TRUNC(#REF!*P1543,0)</f>
        <v>#REF!</v>
      </c>
      <c r="R1543" s="143"/>
    </row>
    <row r="1544" spans="3:18" s="86" customFormat="1" ht="20.100000000000001" hidden="1" customHeight="1">
      <c r="C1544" s="19" t="s">
        <v>800</v>
      </c>
      <c r="D1544" s="29" t="s">
        <v>0</v>
      </c>
      <c r="E1544" s="10" t="s">
        <v>22</v>
      </c>
      <c r="F1544" s="60">
        <v>0</v>
      </c>
      <c r="G1544" s="58">
        <v>0</v>
      </c>
      <c r="H1544" s="58">
        <f t="shared" si="289"/>
        <v>0</v>
      </c>
      <c r="I1544" s="58">
        <v>0</v>
      </c>
      <c r="J1544" s="58">
        <f t="shared" si="290"/>
        <v>0</v>
      </c>
      <c r="K1544" s="58">
        <v>0</v>
      </c>
      <c r="L1544" s="58">
        <f t="shared" si="276"/>
        <v>0</v>
      </c>
      <c r="M1544" s="58">
        <f t="shared" si="288"/>
        <v>0</v>
      </c>
      <c r="N1544" s="59">
        <f t="shared" si="288"/>
        <v>0</v>
      </c>
      <c r="O1544" s="60">
        <v>0</v>
      </c>
      <c r="P1544" s="61">
        <f>O1544</f>
        <v>0</v>
      </c>
      <c r="Q1544" s="58" t="e">
        <f>TRUNC(#REF!*P1544,0)</f>
        <v>#REF!</v>
      </c>
      <c r="R1544" s="143"/>
    </row>
    <row r="1545" spans="3:18" s="86" customFormat="1" ht="20.100000000000001" hidden="1" customHeight="1">
      <c r="C1545" s="19" t="s">
        <v>801</v>
      </c>
      <c r="D1545" s="29" t="s">
        <v>797</v>
      </c>
      <c r="E1545" s="10" t="s">
        <v>3189</v>
      </c>
      <c r="F1545" s="60">
        <v>1169</v>
      </c>
      <c r="G1545" s="58">
        <v>2148</v>
      </c>
      <c r="H1545" s="58">
        <f t="shared" si="289"/>
        <v>2511012</v>
      </c>
      <c r="I1545" s="58">
        <v>9160</v>
      </c>
      <c r="J1545" s="58">
        <f t="shared" si="290"/>
        <v>10708040</v>
      </c>
      <c r="K1545" s="58">
        <v>0</v>
      </c>
      <c r="L1545" s="58">
        <f t="shared" si="276"/>
        <v>0</v>
      </c>
      <c r="M1545" s="58">
        <f t="shared" si="288"/>
        <v>11308</v>
      </c>
      <c r="N1545" s="59">
        <f t="shared" si="288"/>
        <v>13219052</v>
      </c>
      <c r="O1545" s="60">
        <v>1169</v>
      </c>
      <c r="P1545" s="61">
        <f>O1545</f>
        <v>1169</v>
      </c>
      <c r="Q1545" s="58" t="e">
        <f>TRUNC(#REF!*P1545,0)</f>
        <v>#REF!</v>
      </c>
      <c r="R1545" s="143"/>
    </row>
    <row r="1546" spans="3:18" s="86" customFormat="1" ht="20.100000000000001" hidden="1" customHeight="1">
      <c r="C1546" s="19" t="s">
        <v>2383</v>
      </c>
      <c r="D1546" s="29" t="s">
        <v>799</v>
      </c>
      <c r="E1546" s="10" t="s">
        <v>3189</v>
      </c>
      <c r="F1546" s="60">
        <v>174</v>
      </c>
      <c r="G1546" s="58">
        <v>2148</v>
      </c>
      <c r="H1546" s="58">
        <f t="shared" si="289"/>
        <v>373752</v>
      </c>
      <c r="I1546" s="58">
        <v>10076</v>
      </c>
      <c r="J1546" s="58">
        <f t="shared" si="290"/>
        <v>1753224</v>
      </c>
      <c r="K1546" s="58">
        <v>0</v>
      </c>
      <c r="L1546" s="58">
        <f t="shared" si="276"/>
        <v>0</v>
      </c>
      <c r="M1546" s="58">
        <f t="shared" si="288"/>
        <v>12224</v>
      </c>
      <c r="N1546" s="59">
        <f t="shared" si="288"/>
        <v>2126976</v>
      </c>
      <c r="O1546" s="60">
        <v>174</v>
      </c>
      <c r="P1546" s="61">
        <f>O1546</f>
        <v>174</v>
      </c>
      <c r="Q1546" s="58" t="e">
        <f>TRUNC(#REF!*P1546,0)</f>
        <v>#REF!</v>
      </c>
      <c r="R1546" s="143"/>
    </row>
    <row r="1547" spans="3:18" s="86" customFormat="1" ht="20.100000000000001" hidden="1" customHeight="1">
      <c r="C1547" s="19" t="s">
        <v>802</v>
      </c>
      <c r="D1547" s="29" t="s">
        <v>0</v>
      </c>
      <c r="E1547" s="10" t="s">
        <v>22</v>
      </c>
      <c r="F1547" s="60">
        <v>0</v>
      </c>
      <c r="G1547" s="58">
        <v>0</v>
      </c>
      <c r="H1547" s="58">
        <f t="shared" si="289"/>
        <v>0</v>
      </c>
      <c r="I1547" s="58">
        <v>0</v>
      </c>
      <c r="J1547" s="58">
        <f t="shared" si="290"/>
        <v>0</v>
      </c>
      <c r="K1547" s="58">
        <v>0</v>
      </c>
      <c r="L1547" s="58">
        <f t="shared" si="276"/>
        <v>0</v>
      </c>
      <c r="M1547" s="58">
        <f t="shared" si="288"/>
        <v>0</v>
      </c>
      <c r="N1547" s="59">
        <f t="shared" si="288"/>
        <v>0</v>
      </c>
      <c r="O1547" s="60">
        <v>0</v>
      </c>
      <c r="P1547" s="61">
        <f>O1547</f>
        <v>0</v>
      </c>
      <c r="Q1547" s="58" t="e">
        <f>TRUNC(#REF!*P1547,0)</f>
        <v>#REF!</v>
      </c>
      <c r="R1547" s="143"/>
    </row>
    <row r="1548" spans="3:18" s="86" customFormat="1" ht="20.100000000000001" hidden="1" customHeight="1">
      <c r="C1548" s="19" t="s">
        <v>803</v>
      </c>
      <c r="D1548" s="29" t="s">
        <v>531</v>
      </c>
      <c r="E1548" s="10" t="s">
        <v>3189</v>
      </c>
      <c r="F1548" s="60">
        <v>1387</v>
      </c>
      <c r="G1548" s="58">
        <v>1021</v>
      </c>
      <c r="H1548" s="58">
        <f t="shared" si="289"/>
        <v>1416127</v>
      </c>
      <c r="I1548" s="58">
        <v>6837</v>
      </c>
      <c r="J1548" s="58">
        <f t="shared" si="290"/>
        <v>9482919</v>
      </c>
      <c r="K1548" s="58">
        <v>0</v>
      </c>
      <c r="L1548" s="58">
        <f t="shared" si="276"/>
        <v>0</v>
      </c>
      <c r="M1548" s="58">
        <f t="shared" si="288"/>
        <v>7858</v>
      </c>
      <c r="N1548" s="59">
        <f t="shared" si="288"/>
        <v>10899046</v>
      </c>
      <c r="O1548" s="60">
        <v>1387</v>
      </c>
      <c r="P1548" s="61">
        <f>O1548</f>
        <v>1387</v>
      </c>
      <c r="Q1548" s="58" t="e">
        <f>TRUNC(#REF!*P1548,0)</f>
        <v>#REF!</v>
      </c>
      <c r="R1548" s="143"/>
    </row>
    <row r="1549" spans="3:18" s="86" customFormat="1" ht="20.100000000000001" hidden="1" customHeight="1">
      <c r="C1549" s="19" t="s">
        <v>804</v>
      </c>
      <c r="D1549" s="29" t="s">
        <v>531</v>
      </c>
      <c r="E1549" s="10" t="s">
        <v>3207</v>
      </c>
      <c r="F1549" s="60">
        <v>757</v>
      </c>
      <c r="G1549" s="58">
        <v>3649</v>
      </c>
      <c r="H1549" s="58">
        <f t="shared" si="289"/>
        <v>2762293</v>
      </c>
      <c r="I1549" s="58">
        <v>20680</v>
      </c>
      <c r="J1549" s="58">
        <f t="shared" si="290"/>
        <v>15654760</v>
      </c>
      <c r="K1549" s="58">
        <v>0</v>
      </c>
      <c r="L1549" s="58">
        <f t="shared" si="276"/>
        <v>0</v>
      </c>
      <c r="M1549" s="58">
        <f t="shared" si="288"/>
        <v>24329</v>
      </c>
      <c r="N1549" s="59">
        <f t="shared" si="288"/>
        <v>18417053</v>
      </c>
      <c r="O1549" s="60">
        <v>757</v>
      </c>
      <c r="P1549" s="61">
        <f>O1549</f>
        <v>757</v>
      </c>
      <c r="Q1549" s="58" t="e">
        <f>TRUNC(#REF!*P1549,0)</f>
        <v>#REF!</v>
      </c>
      <c r="R1549" s="143"/>
    </row>
    <row r="1550" spans="3:18" s="86" customFormat="1" ht="20.100000000000001" hidden="1" customHeight="1">
      <c r="C1550" s="19" t="s">
        <v>811</v>
      </c>
      <c r="D1550" s="29" t="s">
        <v>0</v>
      </c>
      <c r="E1550" s="10" t="s">
        <v>22</v>
      </c>
      <c r="F1550" s="60">
        <v>0</v>
      </c>
      <c r="G1550" s="58">
        <v>0</v>
      </c>
      <c r="H1550" s="58">
        <f t="shared" si="289"/>
        <v>0</v>
      </c>
      <c r="I1550" s="58">
        <v>0</v>
      </c>
      <c r="J1550" s="58">
        <f t="shared" si="290"/>
        <v>0</v>
      </c>
      <c r="K1550" s="58">
        <v>0</v>
      </c>
      <c r="L1550" s="58">
        <f t="shared" si="276"/>
        <v>0</v>
      </c>
      <c r="M1550" s="58">
        <f t="shared" si="288"/>
        <v>0</v>
      </c>
      <c r="N1550" s="59">
        <f t="shared" si="288"/>
        <v>0</v>
      </c>
      <c r="O1550" s="60">
        <v>0</v>
      </c>
      <c r="P1550" s="61">
        <f>O1550</f>
        <v>0</v>
      </c>
      <c r="Q1550" s="58" t="e">
        <f>TRUNC(#REF!*P1550,0)</f>
        <v>#REF!</v>
      </c>
      <c r="R1550" s="143"/>
    </row>
    <row r="1551" spans="3:18" s="86" customFormat="1" ht="20.100000000000001" hidden="1" customHeight="1">
      <c r="C1551" s="19" t="s">
        <v>812</v>
      </c>
      <c r="D1551" s="29" t="s">
        <v>813</v>
      </c>
      <c r="E1551" s="10" t="s">
        <v>3207</v>
      </c>
      <c r="F1551" s="60">
        <v>6</v>
      </c>
      <c r="G1551" s="58">
        <v>0</v>
      </c>
      <c r="H1551" s="58">
        <f t="shared" si="289"/>
        <v>0</v>
      </c>
      <c r="I1551" s="58">
        <v>0</v>
      </c>
      <c r="J1551" s="58">
        <f t="shared" si="290"/>
        <v>0</v>
      </c>
      <c r="K1551" s="58">
        <v>132000</v>
      </c>
      <c r="L1551" s="58">
        <f t="shared" si="276"/>
        <v>792000</v>
      </c>
      <c r="M1551" s="58">
        <f t="shared" si="288"/>
        <v>132000</v>
      </c>
      <c r="N1551" s="59">
        <f t="shared" si="288"/>
        <v>792000</v>
      </c>
      <c r="O1551" s="60">
        <v>6</v>
      </c>
      <c r="P1551" s="61">
        <f>O1551</f>
        <v>6</v>
      </c>
      <c r="Q1551" s="58" t="e">
        <f>TRUNC(#REF!*P1551,0)</f>
        <v>#REF!</v>
      </c>
      <c r="R1551" s="143"/>
    </row>
    <row r="1552" spans="3:18" s="86" customFormat="1" ht="20.100000000000001" hidden="1" customHeight="1">
      <c r="C1552" s="19" t="s">
        <v>814</v>
      </c>
      <c r="D1552" s="29" t="s">
        <v>0</v>
      </c>
      <c r="E1552" s="10" t="s">
        <v>22</v>
      </c>
      <c r="F1552" s="60">
        <v>0</v>
      </c>
      <c r="G1552" s="58">
        <v>0</v>
      </c>
      <c r="H1552" s="58">
        <f t="shared" si="289"/>
        <v>0</v>
      </c>
      <c r="I1552" s="58">
        <v>0</v>
      </c>
      <c r="J1552" s="58">
        <f t="shared" si="290"/>
        <v>0</v>
      </c>
      <c r="K1552" s="58">
        <v>0</v>
      </c>
      <c r="L1552" s="58">
        <f t="shared" si="276"/>
        <v>0</v>
      </c>
      <c r="M1552" s="58">
        <f t="shared" si="288"/>
        <v>0</v>
      </c>
      <c r="N1552" s="59">
        <f t="shared" si="288"/>
        <v>0</v>
      </c>
      <c r="O1552" s="60">
        <v>0</v>
      </c>
      <c r="P1552" s="61">
        <f>O1552</f>
        <v>0</v>
      </c>
      <c r="Q1552" s="58" t="e">
        <f>TRUNC(#REF!*P1552,0)</f>
        <v>#REF!</v>
      </c>
      <c r="R1552" s="143"/>
    </row>
    <row r="1553" spans="3:18" s="86" customFormat="1" ht="20.100000000000001" hidden="1" customHeight="1">
      <c r="C1553" s="19" t="s">
        <v>815</v>
      </c>
      <c r="D1553" s="29" t="s">
        <v>816</v>
      </c>
      <c r="E1553" s="10" t="s">
        <v>3215</v>
      </c>
      <c r="F1553" s="60">
        <v>3470</v>
      </c>
      <c r="G1553" s="58">
        <v>652</v>
      </c>
      <c r="H1553" s="58">
        <f t="shared" si="289"/>
        <v>2262440</v>
      </c>
      <c r="I1553" s="58">
        <v>15660</v>
      </c>
      <c r="J1553" s="58">
        <f t="shared" si="290"/>
        <v>54340200</v>
      </c>
      <c r="K1553" s="58">
        <v>0</v>
      </c>
      <c r="L1553" s="58">
        <f t="shared" si="276"/>
        <v>0</v>
      </c>
      <c r="M1553" s="58">
        <f t="shared" si="288"/>
        <v>16312</v>
      </c>
      <c r="N1553" s="59">
        <f t="shared" si="288"/>
        <v>56602640</v>
      </c>
      <c r="O1553" s="60">
        <v>3470</v>
      </c>
      <c r="P1553" s="61">
        <f>O1553</f>
        <v>3470</v>
      </c>
      <c r="Q1553" s="58" t="e">
        <f>TRUNC(#REF!*P1553,0)</f>
        <v>#REF!</v>
      </c>
      <c r="R1553" s="143"/>
    </row>
    <row r="1554" spans="3:18" s="86" customFormat="1" ht="20.100000000000001" hidden="1" customHeight="1">
      <c r="C1554" s="19" t="s">
        <v>821</v>
      </c>
      <c r="D1554" s="29" t="s">
        <v>547</v>
      </c>
      <c r="E1554" s="10" t="s">
        <v>3189</v>
      </c>
      <c r="F1554" s="60">
        <v>1304</v>
      </c>
      <c r="G1554" s="58">
        <v>616</v>
      </c>
      <c r="H1554" s="58">
        <f t="shared" si="289"/>
        <v>803264</v>
      </c>
      <c r="I1554" s="58">
        <v>2185</v>
      </c>
      <c r="J1554" s="58">
        <f t="shared" si="290"/>
        <v>2849240</v>
      </c>
      <c r="K1554" s="58">
        <v>0</v>
      </c>
      <c r="L1554" s="58">
        <f t="shared" si="276"/>
        <v>0</v>
      </c>
      <c r="M1554" s="58">
        <f t="shared" si="288"/>
        <v>2801</v>
      </c>
      <c r="N1554" s="59">
        <f t="shared" si="288"/>
        <v>3652504</v>
      </c>
      <c r="O1554" s="60">
        <v>1304</v>
      </c>
      <c r="P1554" s="61">
        <f>O1554</f>
        <v>1304</v>
      </c>
      <c r="Q1554" s="58" t="e">
        <f>TRUNC(#REF!*P1554,0)</f>
        <v>#REF!</v>
      </c>
      <c r="R1554" s="143"/>
    </row>
    <row r="1555" spans="3:18" s="86" customFormat="1" ht="20.100000000000001" hidden="1" customHeight="1">
      <c r="C1555" s="19" t="s">
        <v>822</v>
      </c>
      <c r="D1555" s="29" t="s">
        <v>0</v>
      </c>
      <c r="E1555" s="10" t="s">
        <v>22</v>
      </c>
      <c r="F1555" s="60">
        <v>0</v>
      </c>
      <c r="G1555" s="58">
        <v>0</v>
      </c>
      <c r="H1555" s="58">
        <f t="shared" si="289"/>
        <v>0</v>
      </c>
      <c r="I1555" s="58">
        <v>0</v>
      </c>
      <c r="J1555" s="58">
        <f t="shared" si="290"/>
        <v>0</v>
      </c>
      <c r="K1555" s="58">
        <v>0</v>
      </c>
      <c r="L1555" s="58">
        <f t="shared" si="276"/>
        <v>0</v>
      </c>
      <c r="M1555" s="58">
        <f t="shared" si="288"/>
        <v>0</v>
      </c>
      <c r="N1555" s="59">
        <f t="shared" si="288"/>
        <v>0</v>
      </c>
      <c r="O1555" s="60">
        <v>0</v>
      </c>
      <c r="P1555" s="61">
        <f>O1555</f>
        <v>0</v>
      </c>
      <c r="Q1555" s="58" t="e">
        <f>TRUNC(#REF!*P1555,0)</f>
        <v>#REF!</v>
      </c>
      <c r="R1555" s="143"/>
    </row>
    <row r="1556" spans="3:18" s="86" customFormat="1" ht="20.100000000000001" hidden="1" customHeight="1">
      <c r="C1556" s="19" t="s">
        <v>823</v>
      </c>
      <c r="D1556" s="29" t="s">
        <v>110</v>
      </c>
      <c r="E1556" s="10" t="s">
        <v>3191</v>
      </c>
      <c r="F1556" s="87">
        <v>165.47300000000001</v>
      </c>
      <c r="G1556" s="58">
        <v>6339</v>
      </c>
      <c r="H1556" s="58">
        <f t="shared" si="289"/>
        <v>1048933</v>
      </c>
      <c r="I1556" s="58">
        <v>310616</v>
      </c>
      <c r="J1556" s="58">
        <f t="shared" si="290"/>
        <v>51398561</v>
      </c>
      <c r="K1556" s="58">
        <v>0</v>
      </c>
      <c r="L1556" s="58">
        <f t="shared" si="276"/>
        <v>0</v>
      </c>
      <c r="M1556" s="58">
        <f t="shared" si="288"/>
        <v>316955</v>
      </c>
      <c r="N1556" s="59">
        <f t="shared" si="288"/>
        <v>52447494</v>
      </c>
      <c r="O1556" s="87">
        <v>165.47300000000001</v>
      </c>
      <c r="P1556" s="61">
        <f>O1556</f>
        <v>165.47300000000001</v>
      </c>
      <c r="Q1556" s="58" t="e">
        <f>TRUNC(#REF!*P1556,0)</f>
        <v>#REF!</v>
      </c>
      <c r="R1556" s="143"/>
    </row>
    <row r="1557" spans="3:18" s="86" customFormat="1" ht="20.100000000000001" hidden="1" customHeight="1">
      <c r="C1557" s="19" t="s">
        <v>826</v>
      </c>
      <c r="D1557" s="29" t="s">
        <v>0</v>
      </c>
      <c r="E1557" s="10" t="s">
        <v>22</v>
      </c>
      <c r="F1557" s="60">
        <v>0</v>
      </c>
      <c r="G1557" s="58">
        <v>0</v>
      </c>
      <c r="H1557" s="58">
        <f t="shared" si="289"/>
        <v>0</v>
      </c>
      <c r="I1557" s="58">
        <v>0</v>
      </c>
      <c r="J1557" s="58">
        <f t="shared" si="290"/>
        <v>0</v>
      </c>
      <c r="K1557" s="58">
        <v>0</v>
      </c>
      <c r="L1557" s="58">
        <f t="shared" si="276"/>
        <v>0</v>
      </c>
      <c r="M1557" s="58">
        <f t="shared" si="288"/>
        <v>0</v>
      </c>
      <c r="N1557" s="59">
        <f t="shared" si="288"/>
        <v>0</v>
      </c>
      <c r="O1557" s="60">
        <v>0</v>
      </c>
      <c r="P1557" s="61">
        <f>O1557</f>
        <v>0</v>
      </c>
      <c r="Q1557" s="58" t="e">
        <f>TRUNC(#REF!*P1557,0)</f>
        <v>#REF!</v>
      </c>
      <c r="R1557" s="143"/>
    </row>
    <row r="1558" spans="3:18" s="86" customFormat="1" ht="20.100000000000001" hidden="1" customHeight="1">
      <c r="C1558" s="19" t="s">
        <v>636</v>
      </c>
      <c r="D1558" s="29" t="s">
        <v>827</v>
      </c>
      <c r="E1558" s="10" t="s">
        <v>3188</v>
      </c>
      <c r="F1558" s="60">
        <v>66</v>
      </c>
      <c r="G1558" s="58">
        <v>0</v>
      </c>
      <c r="H1558" s="58">
        <f t="shared" si="289"/>
        <v>0</v>
      </c>
      <c r="I1558" s="58">
        <v>18024</v>
      </c>
      <c r="J1558" s="58">
        <f t="shared" si="290"/>
        <v>1189584</v>
      </c>
      <c r="K1558" s="58">
        <v>0</v>
      </c>
      <c r="L1558" s="58">
        <f t="shared" si="276"/>
        <v>0</v>
      </c>
      <c r="M1558" s="58">
        <f t="shared" si="288"/>
        <v>18024</v>
      </c>
      <c r="N1558" s="59">
        <f t="shared" si="288"/>
        <v>1189584</v>
      </c>
      <c r="O1558" s="60">
        <v>66</v>
      </c>
      <c r="P1558" s="61">
        <f>O1558</f>
        <v>66</v>
      </c>
      <c r="Q1558" s="58" t="e">
        <f>TRUNC(#REF!*P1558,0)</f>
        <v>#REF!</v>
      </c>
      <c r="R1558" s="143"/>
    </row>
    <row r="1559" spans="3:18" s="86" customFormat="1" ht="20.100000000000001" hidden="1" customHeight="1">
      <c r="C1559" s="19" t="s">
        <v>828</v>
      </c>
      <c r="D1559" s="29" t="s">
        <v>829</v>
      </c>
      <c r="E1559" s="10" t="s">
        <v>3188</v>
      </c>
      <c r="F1559" s="60">
        <v>1563</v>
      </c>
      <c r="G1559" s="58">
        <v>989</v>
      </c>
      <c r="H1559" s="58">
        <f t="shared" si="289"/>
        <v>1545807</v>
      </c>
      <c r="I1559" s="58">
        <v>6591</v>
      </c>
      <c r="J1559" s="58">
        <f t="shared" si="290"/>
        <v>10301733</v>
      </c>
      <c r="K1559" s="58">
        <v>1242</v>
      </c>
      <c r="L1559" s="58">
        <f t="shared" si="276"/>
        <v>1941246</v>
      </c>
      <c r="M1559" s="58">
        <f t="shared" si="288"/>
        <v>8822</v>
      </c>
      <c r="N1559" s="59">
        <f t="shared" si="288"/>
        <v>13788786</v>
      </c>
      <c r="O1559" s="60">
        <v>1563</v>
      </c>
      <c r="P1559" s="61">
        <f>O1559</f>
        <v>1563</v>
      </c>
      <c r="Q1559" s="58" t="e">
        <f>TRUNC(#REF!*P1559,0)</f>
        <v>#REF!</v>
      </c>
      <c r="R1559" s="143"/>
    </row>
    <row r="1560" spans="3:18" s="86" customFormat="1" ht="20.100000000000001" hidden="1" customHeight="1">
      <c r="C1560" s="19" t="s">
        <v>830</v>
      </c>
      <c r="D1560" s="29" t="s">
        <v>0</v>
      </c>
      <c r="E1560" s="10" t="s">
        <v>22</v>
      </c>
      <c r="F1560" s="60">
        <v>0</v>
      </c>
      <c r="G1560" s="58">
        <v>0</v>
      </c>
      <c r="H1560" s="58">
        <f t="shared" si="289"/>
        <v>0</v>
      </c>
      <c r="I1560" s="58">
        <v>0</v>
      </c>
      <c r="J1560" s="58">
        <f t="shared" si="290"/>
        <v>0</v>
      </c>
      <c r="K1560" s="58">
        <v>0</v>
      </c>
      <c r="L1560" s="58">
        <f t="shared" si="276"/>
        <v>0</v>
      </c>
      <c r="M1560" s="58">
        <f t="shared" si="288"/>
        <v>0</v>
      </c>
      <c r="N1560" s="59">
        <f t="shared" si="288"/>
        <v>0</v>
      </c>
      <c r="O1560" s="60">
        <v>0</v>
      </c>
      <c r="P1560" s="61">
        <f>O1560</f>
        <v>0</v>
      </c>
      <c r="Q1560" s="58" t="e">
        <f>TRUNC(#REF!*P1560,0)</f>
        <v>#REF!</v>
      </c>
      <c r="R1560" s="143"/>
    </row>
    <row r="1561" spans="3:18" s="86" customFormat="1" ht="20.100000000000001" hidden="1" customHeight="1">
      <c r="C1561" s="19" t="s">
        <v>831</v>
      </c>
      <c r="D1561" s="29" t="s">
        <v>832</v>
      </c>
      <c r="E1561" s="10" t="s">
        <v>3189</v>
      </c>
      <c r="F1561" s="60">
        <v>447</v>
      </c>
      <c r="G1561" s="58">
        <v>202</v>
      </c>
      <c r="H1561" s="58">
        <f t="shared" si="289"/>
        <v>90294</v>
      </c>
      <c r="I1561" s="58">
        <v>129</v>
      </c>
      <c r="J1561" s="58">
        <f t="shared" si="290"/>
        <v>57663</v>
      </c>
      <c r="K1561" s="58">
        <v>0</v>
      </c>
      <c r="L1561" s="58">
        <f t="shared" si="276"/>
        <v>0</v>
      </c>
      <c r="M1561" s="58">
        <f t="shared" si="288"/>
        <v>331</v>
      </c>
      <c r="N1561" s="59">
        <f t="shared" si="288"/>
        <v>147957</v>
      </c>
      <c r="O1561" s="60">
        <v>447</v>
      </c>
      <c r="P1561" s="61">
        <f>O1561</f>
        <v>447</v>
      </c>
      <c r="Q1561" s="58" t="e">
        <f>TRUNC(#REF!*P1561,0)</f>
        <v>#REF!</v>
      </c>
      <c r="R1561" s="143"/>
    </row>
    <row r="1562" spans="3:18" s="86" customFormat="1" ht="20.100000000000001" hidden="1" customHeight="1">
      <c r="C1562" s="19" t="s">
        <v>833</v>
      </c>
      <c r="D1562" s="29" t="s">
        <v>834</v>
      </c>
      <c r="E1562" s="10" t="s">
        <v>3189</v>
      </c>
      <c r="F1562" s="60">
        <v>447</v>
      </c>
      <c r="G1562" s="58">
        <v>150</v>
      </c>
      <c r="H1562" s="58">
        <f t="shared" si="289"/>
        <v>67050</v>
      </c>
      <c r="I1562" s="58">
        <v>105</v>
      </c>
      <c r="J1562" s="58">
        <f t="shared" si="290"/>
        <v>46935</v>
      </c>
      <c r="K1562" s="58">
        <v>96</v>
      </c>
      <c r="L1562" s="58">
        <f t="shared" si="276"/>
        <v>42912</v>
      </c>
      <c r="M1562" s="58">
        <f t="shared" si="288"/>
        <v>351</v>
      </c>
      <c r="N1562" s="59">
        <f t="shared" si="288"/>
        <v>156897</v>
      </c>
      <c r="O1562" s="60">
        <v>447</v>
      </c>
      <c r="P1562" s="61">
        <f>O1562</f>
        <v>447</v>
      </c>
      <c r="Q1562" s="58" t="e">
        <f>TRUNC(#REF!*P1562,0)</f>
        <v>#REF!</v>
      </c>
      <c r="R1562" s="143"/>
    </row>
    <row r="1563" spans="3:18" s="86" customFormat="1" ht="20.100000000000001" hidden="1" customHeight="1">
      <c r="C1563" s="19" t="s">
        <v>835</v>
      </c>
      <c r="D1563" s="29" t="s">
        <v>0</v>
      </c>
      <c r="E1563" s="10" t="s">
        <v>3189</v>
      </c>
      <c r="F1563" s="60">
        <v>609</v>
      </c>
      <c r="G1563" s="58">
        <v>202</v>
      </c>
      <c r="H1563" s="58">
        <f t="shared" si="289"/>
        <v>123018</v>
      </c>
      <c r="I1563" s="58">
        <v>129</v>
      </c>
      <c r="J1563" s="58">
        <f t="shared" si="290"/>
        <v>78561</v>
      </c>
      <c r="K1563" s="58">
        <v>0</v>
      </c>
      <c r="L1563" s="58">
        <f t="shared" ref="L1563:L1625" si="291">TRUNC(F1563*K1563,0)</f>
        <v>0</v>
      </c>
      <c r="M1563" s="58">
        <f t="shared" si="288"/>
        <v>331</v>
      </c>
      <c r="N1563" s="59">
        <f t="shared" si="288"/>
        <v>201579</v>
      </c>
      <c r="O1563" s="60">
        <v>609</v>
      </c>
      <c r="P1563" s="61">
        <f>O1563</f>
        <v>609</v>
      </c>
      <c r="Q1563" s="58" t="e">
        <f>TRUNC(#REF!*P1563,0)</f>
        <v>#REF!</v>
      </c>
      <c r="R1563" s="143"/>
    </row>
    <row r="1564" spans="3:18" s="86" customFormat="1" ht="20.100000000000001" hidden="1" customHeight="1">
      <c r="C1564" s="19" t="s">
        <v>2337</v>
      </c>
      <c r="D1564" s="29" t="s">
        <v>0</v>
      </c>
      <c r="E1564" s="10" t="s">
        <v>22</v>
      </c>
      <c r="F1564" s="60">
        <v>0</v>
      </c>
      <c r="G1564" s="58">
        <v>0</v>
      </c>
      <c r="H1564" s="58">
        <f t="shared" si="289"/>
        <v>0</v>
      </c>
      <c r="I1564" s="58">
        <v>0</v>
      </c>
      <c r="J1564" s="58">
        <f t="shared" si="290"/>
        <v>0</v>
      </c>
      <c r="K1564" s="58">
        <v>0</v>
      </c>
      <c r="L1564" s="58">
        <f t="shared" si="291"/>
        <v>0</v>
      </c>
      <c r="M1564" s="58">
        <f t="shared" si="288"/>
        <v>0</v>
      </c>
      <c r="N1564" s="59">
        <f t="shared" si="288"/>
        <v>0</v>
      </c>
      <c r="O1564" s="60">
        <v>0</v>
      </c>
      <c r="P1564" s="61">
        <f>O1564</f>
        <v>0</v>
      </c>
      <c r="Q1564" s="58" t="e">
        <f>TRUNC(#REF!*P1564,0)</f>
        <v>#REF!</v>
      </c>
      <c r="R1564" s="143"/>
    </row>
    <row r="1565" spans="3:18" s="86" customFormat="1" ht="20.100000000000001" hidden="1" customHeight="1">
      <c r="C1565" s="19" t="s">
        <v>2338</v>
      </c>
      <c r="D1565" s="29" t="s">
        <v>2339</v>
      </c>
      <c r="E1565" s="10" t="s">
        <v>3198</v>
      </c>
      <c r="F1565" s="60">
        <v>138</v>
      </c>
      <c r="G1565" s="58">
        <v>4315</v>
      </c>
      <c r="H1565" s="58">
        <f t="shared" si="289"/>
        <v>595470</v>
      </c>
      <c r="I1565" s="58">
        <v>8627</v>
      </c>
      <c r="J1565" s="58">
        <f t="shared" si="290"/>
        <v>1190526</v>
      </c>
      <c r="K1565" s="58">
        <v>0</v>
      </c>
      <c r="L1565" s="58">
        <f t="shared" si="291"/>
        <v>0</v>
      </c>
      <c r="M1565" s="58">
        <f t="shared" si="288"/>
        <v>12942</v>
      </c>
      <c r="N1565" s="59">
        <f t="shared" si="288"/>
        <v>1785996</v>
      </c>
      <c r="O1565" s="60">
        <v>138</v>
      </c>
      <c r="P1565" s="61">
        <f>O1565</f>
        <v>138</v>
      </c>
      <c r="Q1565" s="58" t="e">
        <f>TRUNC(#REF!*P1565,0)</f>
        <v>#REF!</v>
      </c>
      <c r="R1565" s="143"/>
    </row>
    <row r="1566" spans="3:18" s="86" customFormat="1" ht="20.100000000000001" hidden="1" customHeight="1">
      <c r="C1566" s="19" t="s">
        <v>855</v>
      </c>
      <c r="D1566" s="29" t="s">
        <v>0</v>
      </c>
      <c r="E1566" s="10" t="s">
        <v>22</v>
      </c>
      <c r="F1566" s="60">
        <v>0</v>
      </c>
      <c r="G1566" s="58">
        <v>0</v>
      </c>
      <c r="H1566" s="58">
        <f t="shared" si="289"/>
        <v>0</v>
      </c>
      <c r="I1566" s="58">
        <v>0</v>
      </c>
      <c r="J1566" s="58">
        <f t="shared" si="290"/>
        <v>0</v>
      </c>
      <c r="K1566" s="58">
        <v>0</v>
      </c>
      <c r="L1566" s="58">
        <f t="shared" si="291"/>
        <v>0</v>
      </c>
      <c r="M1566" s="58">
        <f t="shared" si="288"/>
        <v>0</v>
      </c>
      <c r="N1566" s="59">
        <f t="shared" si="288"/>
        <v>0</v>
      </c>
      <c r="O1566" s="60">
        <v>0</v>
      </c>
      <c r="P1566" s="61">
        <f>O1566</f>
        <v>0</v>
      </c>
      <c r="Q1566" s="58" t="e">
        <f>TRUNC(#REF!*P1566,0)</f>
        <v>#REF!</v>
      </c>
      <c r="R1566" s="143"/>
    </row>
    <row r="1567" spans="3:18" s="86" customFormat="1" ht="20.100000000000001" hidden="1" customHeight="1">
      <c r="C1567" s="19" t="s">
        <v>856</v>
      </c>
      <c r="D1567" s="29" t="s">
        <v>0</v>
      </c>
      <c r="E1567" s="10" t="s">
        <v>22</v>
      </c>
      <c r="F1567" s="60">
        <v>0</v>
      </c>
      <c r="G1567" s="58">
        <v>0</v>
      </c>
      <c r="H1567" s="58">
        <f t="shared" si="289"/>
        <v>0</v>
      </c>
      <c r="I1567" s="58">
        <v>0</v>
      </c>
      <c r="J1567" s="58">
        <f t="shared" si="290"/>
        <v>0</v>
      </c>
      <c r="K1567" s="58">
        <v>0</v>
      </c>
      <c r="L1567" s="58">
        <f t="shared" si="291"/>
        <v>0</v>
      </c>
      <c r="M1567" s="58">
        <f t="shared" si="288"/>
        <v>0</v>
      </c>
      <c r="N1567" s="59">
        <f t="shared" si="288"/>
        <v>0</v>
      </c>
      <c r="O1567" s="60">
        <v>0</v>
      </c>
      <c r="P1567" s="61">
        <f>O1567</f>
        <v>0</v>
      </c>
      <c r="Q1567" s="58" t="e">
        <f>TRUNC(#REF!*P1567,0)</f>
        <v>#REF!</v>
      </c>
      <c r="R1567" s="143"/>
    </row>
    <row r="1568" spans="3:18" s="86" customFormat="1" ht="20.100000000000001" hidden="1" customHeight="1">
      <c r="C1568" s="19" t="s">
        <v>857</v>
      </c>
      <c r="D1568" s="29" t="s">
        <v>0</v>
      </c>
      <c r="E1568" s="10" t="s">
        <v>3189</v>
      </c>
      <c r="F1568" s="60">
        <v>794</v>
      </c>
      <c r="G1568" s="58">
        <v>1820</v>
      </c>
      <c r="H1568" s="58">
        <f t="shared" si="289"/>
        <v>1445080</v>
      </c>
      <c r="I1568" s="58">
        <v>3380</v>
      </c>
      <c r="J1568" s="58">
        <f t="shared" si="290"/>
        <v>2683720</v>
      </c>
      <c r="K1568" s="58">
        <v>0</v>
      </c>
      <c r="L1568" s="58">
        <f t="shared" si="291"/>
        <v>0</v>
      </c>
      <c r="M1568" s="58">
        <f t="shared" si="288"/>
        <v>5200</v>
      </c>
      <c r="N1568" s="59">
        <f t="shared" si="288"/>
        <v>4128800</v>
      </c>
      <c r="O1568" s="60">
        <v>794</v>
      </c>
      <c r="P1568" s="61">
        <f>O1568</f>
        <v>794</v>
      </c>
      <c r="Q1568" s="58" t="e">
        <f>TRUNC(#REF!*P1568,0)</f>
        <v>#REF!</v>
      </c>
      <c r="R1568" s="143"/>
    </row>
    <row r="1569" spans="3:18" s="86" customFormat="1" ht="20.100000000000001" hidden="1" customHeight="1">
      <c r="C1569" s="19" t="s">
        <v>884</v>
      </c>
      <c r="D1569" s="29" t="s">
        <v>0</v>
      </c>
      <c r="E1569" s="10" t="s">
        <v>22</v>
      </c>
      <c r="F1569" s="60">
        <v>0</v>
      </c>
      <c r="G1569" s="58">
        <v>0</v>
      </c>
      <c r="H1569" s="58">
        <f t="shared" si="289"/>
        <v>0</v>
      </c>
      <c r="I1569" s="58">
        <v>0</v>
      </c>
      <c r="J1569" s="58">
        <f t="shared" si="290"/>
        <v>0</v>
      </c>
      <c r="K1569" s="58">
        <v>0</v>
      </c>
      <c r="L1569" s="58">
        <f t="shared" si="291"/>
        <v>0</v>
      </c>
      <c r="M1569" s="58">
        <f t="shared" si="288"/>
        <v>0</v>
      </c>
      <c r="N1569" s="59">
        <f t="shared" si="288"/>
        <v>0</v>
      </c>
      <c r="O1569" s="60">
        <v>0</v>
      </c>
      <c r="P1569" s="61">
        <f>O1569</f>
        <v>0</v>
      </c>
      <c r="Q1569" s="58" t="e">
        <f>TRUNC(#REF!*P1569,0)</f>
        <v>#REF!</v>
      </c>
      <c r="R1569" s="143"/>
    </row>
    <row r="1570" spans="3:18" s="86" customFormat="1" ht="20.100000000000001" hidden="1" customHeight="1">
      <c r="C1570" s="19" t="s">
        <v>885</v>
      </c>
      <c r="D1570" s="29" t="s">
        <v>62</v>
      </c>
      <c r="E1570" s="10" t="s">
        <v>3189</v>
      </c>
      <c r="F1570" s="60">
        <v>1420</v>
      </c>
      <c r="G1570" s="58">
        <v>212</v>
      </c>
      <c r="H1570" s="58">
        <f t="shared" si="289"/>
        <v>301040</v>
      </c>
      <c r="I1570" s="58">
        <v>11</v>
      </c>
      <c r="J1570" s="58">
        <f t="shared" si="290"/>
        <v>15620</v>
      </c>
      <c r="K1570" s="58">
        <v>0</v>
      </c>
      <c r="L1570" s="58">
        <f t="shared" si="291"/>
        <v>0</v>
      </c>
      <c r="M1570" s="58">
        <f t="shared" si="288"/>
        <v>223</v>
      </c>
      <c r="N1570" s="59">
        <f t="shared" si="288"/>
        <v>316660</v>
      </c>
      <c r="O1570" s="60">
        <v>1420</v>
      </c>
      <c r="P1570" s="61">
        <f>O1570</f>
        <v>1420</v>
      </c>
      <c r="Q1570" s="58" t="e">
        <f>TRUNC(#REF!*P1570,0)</f>
        <v>#REF!</v>
      </c>
      <c r="R1570" s="143"/>
    </row>
    <row r="1571" spans="3:18" s="86" customFormat="1" ht="20.100000000000001" hidden="1" customHeight="1">
      <c r="C1571" s="19" t="s">
        <v>886</v>
      </c>
      <c r="D1571" s="29" t="s">
        <v>116</v>
      </c>
      <c r="E1571" s="10" t="s">
        <v>3189</v>
      </c>
      <c r="F1571" s="60">
        <v>1019</v>
      </c>
      <c r="G1571" s="58">
        <v>76</v>
      </c>
      <c r="H1571" s="58">
        <f t="shared" si="289"/>
        <v>77444</v>
      </c>
      <c r="I1571" s="58">
        <v>4</v>
      </c>
      <c r="J1571" s="58">
        <f t="shared" si="290"/>
        <v>4076</v>
      </c>
      <c r="K1571" s="58">
        <v>0</v>
      </c>
      <c r="L1571" s="58">
        <f t="shared" si="291"/>
        <v>0</v>
      </c>
      <c r="M1571" s="58">
        <f t="shared" si="288"/>
        <v>80</v>
      </c>
      <c r="N1571" s="59">
        <f t="shared" si="288"/>
        <v>81520</v>
      </c>
      <c r="O1571" s="60">
        <v>1019</v>
      </c>
      <c r="P1571" s="61">
        <f>O1571</f>
        <v>1019</v>
      </c>
      <c r="Q1571" s="58" t="e">
        <f>TRUNC(#REF!*P1571,0)</f>
        <v>#REF!</v>
      </c>
      <c r="R1571" s="143"/>
    </row>
    <row r="1572" spans="3:18" s="86" customFormat="1" ht="20.100000000000001" hidden="1" customHeight="1">
      <c r="C1572" s="19" t="s">
        <v>887</v>
      </c>
      <c r="D1572" s="29" t="s">
        <v>0</v>
      </c>
      <c r="E1572" s="10" t="s">
        <v>22</v>
      </c>
      <c r="F1572" s="60">
        <v>0</v>
      </c>
      <c r="G1572" s="58">
        <v>0</v>
      </c>
      <c r="H1572" s="58">
        <f t="shared" si="289"/>
        <v>0</v>
      </c>
      <c r="I1572" s="58">
        <v>0</v>
      </c>
      <c r="J1572" s="58">
        <f t="shared" si="290"/>
        <v>0</v>
      </c>
      <c r="K1572" s="58">
        <v>0</v>
      </c>
      <c r="L1572" s="58">
        <f t="shared" si="291"/>
        <v>0</v>
      </c>
      <c r="M1572" s="58">
        <f t="shared" si="288"/>
        <v>0</v>
      </c>
      <c r="N1572" s="59">
        <f t="shared" si="288"/>
        <v>0</v>
      </c>
      <c r="O1572" s="60">
        <v>0</v>
      </c>
      <c r="P1572" s="61">
        <f>O1572</f>
        <v>0</v>
      </c>
      <c r="Q1572" s="58" t="e">
        <f>TRUNC(#REF!*P1572,0)</f>
        <v>#REF!</v>
      </c>
      <c r="R1572" s="143"/>
    </row>
    <row r="1573" spans="3:18" s="86" customFormat="1" ht="20.100000000000001" hidden="1" customHeight="1">
      <c r="C1573" s="19" t="s">
        <v>888</v>
      </c>
      <c r="D1573" s="29" t="s">
        <v>0</v>
      </c>
      <c r="E1573" s="10" t="s">
        <v>22</v>
      </c>
      <c r="F1573" s="60">
        <v>0</v>
      </c>
      <c r="G1573" s="58">
        <v>0</v>
      </c>
      <c r="H1573" s="58">
        <f t="shared" si="289"/>
        <v>0</v>
      </c>
      <c r="I1573" s="58">
        <v>0</v>
      </c>
      <c r="J1573" s="58">
        <f t="shared" si="290"/>
        <v>0</v>
      </c>
      <c r="K1573" s="58">
        <v>0</v>
      </c>
      <c r="L1573" s="58">
        <f t="shared" si="291"/>
        <v>0</v>
      </c>
      <c r="M1573" s="58">
        <f t="shared" si="288"/>
        <v>0</v>
      </c>
      <c r="N1573" s="59">
        <f t="shared" si="288"/>
        <v>0</v>
      </c>
      <c r="O1573" s="60">
        <v>0</v>
      </c>
      <c r="P1573" s="61">
        <f>O1573</f>
        <v>0</v>
      </c>
      <c r="Q1573" s="58" t="e">
        <f>TRUNC(#REF!*P1573,0)</f>
        <v>#REF!</v>
      </c>
      <c r="R1573" s="143"/>
    </row>
    <row r="1574" spans="3:18" s="86" customFormat="1" ht="20.100000000000001" hidden="1" customHeight="1">
      <c r="C1574" s="19" t="s">
        <v>889</v>
      </c>
      <c r="D1574" s="29" t="s">
        <v>890</v>
      </c>
      <c r="E1574" s="10" t="s">
        <v>3198</v>
      </c>
      <c r="F1574" s="60">
        <v>2</v>
      </c>
      <c r="G1574" s="58">
        <v>218400</v>
      </c>
      <c r="H1574" s="58">
        <f t="shared" si="289"/>
        <v>436800</v>
      </c>
      <c r="I1574" s="58">
        <v>10920</v>
      </c>
      <c r="J1574" s="58">
        <f t="shared" si="290"/>
        <v>21840</v>
      </c>
      <c r="K1574" s="58">
        <v>0</v>
      </c>
      <c r="L1574" s="58">
        <f t="shared" si="291"/>
        <v>0</v>
      </c>
      <c r="M1574" s="58">
        <f t="shared" si="288"/>
        <v>229320</v>
      </c>
      <c r="N1574" s="59">
        <f t="shared" si="288"/>
        <v>458640</v>
      </c>
      <c r="O1574" s="60">
        <v>2</v>
      </c>
      <c r="P1574" s="61">
        <f>O1574</f>
        <v>2</v>
      </c>
      <c r="Q1574" s="58" t="e">
        <f>TRUNC(#REF!*P1574,0)</f>
        <v>#REF!</v>
      </c>
      <c r="R1574" s="143"/>
    </row>
    <row r="1575" spans="3:18" s="86" customFormat="1" ht="20.100000000000001" hidden="1" customHeight="1">
      <c r="C1575" s="19" t="s">
        <v>891</v>
      </c>
      <c r="D1575" s="29" t="s">
        <v>0</v>
      </c>
      <c r="E1575" s="10" t="s">
        <v>3198</v>
      </c>
      <c r="F1575" s="60">
        <v>2</v>
      </c>
      <c r="G1575" s="58">
        <v>21060</v>
      </c>
      <c r="H1575" s="58">
        <f t="shared" si="289"/>
        <v>42120</v>
      </c>
      <c r="I1575" s="58">
        <v>1108</v>
      </c>
      <c r="J1575" s="58">
        <f t="shared" si="290"/>
        <v>2216</v>
      </c>
      <c r="K1575" s="58">
        <v>0</v>
      </c>
      <c r="L1575" s="58">
        <f t="shared" si="291"/>
        <v>0</v>
      </c>
      <c r="M1575" s="58">
        <f t="shared" si="288"/>
        <v>22168</v>
      </c>
      <c r="N1575" s="59">
        <f t="shared" si="288"/>
        <v>44336</v>
      </c>
      <c r="O1575" s="60">
        <v>2</v>
      </c>
      <c r="P1575" s="61">
        <f>O1575</f>
        <v>2</v>
      </c>
      <c r="Q1575" s="58" t="e">
        <f>TRUNC(#REF!*P1575,0)</f>
        <v>#REF!</v>
      </c>
      <c r="R1575" s="143"/>
    </row>
    <row r="1576" spans="3:18" s="86" customFormat="1" ht="20.100000000000001" hidden="1" customHeight="1">
      <c r="C1576" s="19" t="s">
        <v>893</v>
      </c>
      <c r="D1576" s="29" t="s">
        <v>0</v>
      </c>
      <c r="E1576" s="10" t="s">
        <v>3207</v>
      </c>
      <c r="F1576" s="60">
        <v>59</v>
      </c>
      <c r="G1576" s="58">
        <v>356</v>
      </c>
      <c r="H1576" s="58">
        <f t="shared" si="289"/>
        <v>21004</v>
      </c>
      <c r="I1576" s="58">
        <v>0</v>
      </c>
      <c r="J1576" s="58">
        <f t="shared" si="290"/>
        <v>0</v>
      </c>
      <c r="K1576" s="58">
        <v>0</v>
      </c>
      <c r="L1576" s="58">
        <f t="shared" si="291"/>
        <v>0</v>
      </c>
      <c r="M1576" s="58">
        <f t="shared" si="288"/>
        <v>356</v>
      </c>
      <c r="N1576" s="59">
        <f t="shared" si="288"/>
        <v>21004</v>
      </c>
      <c r="O1576" s="60">
        <v>59</v>
      </c>
      <c r="P1576" s="61">
        <f>O1576</f>
        <v>59</v>
      </c>
      <c r="Q1576" s="58" t="e">
        <f>TRUNC(#REF!*P1576,0)</f>
        <v>#REF!</v>
      </c>
      <c r="R1576" s="143"/>
    </row>
    <row r="1577" spans="3:18" s="86" customFormat="1" ht="20.100000000000001" hidden="1" customHeight="1">
      <c r="C1577" s="19" t="s">
        <v>894</v>
      </c>
      <c r="D1577" s="29" t="s">
        <v>0</v>
      </c>
      <c r="E1577" s="10" t="s">
        <v>3207</v>
      </c>
      <c r="F1577" s="60">
        <v>24</v>
      </c>
      <c r="G1577" s="58">
        <v>19972</v>
      </c>
      <c r="H1577" s="58">
        <f t="shared" si="289"/>
        <v>479328</v>
      </c>
      <c r="I1577" s="58">
        <v>5817</v>
      </c>
      <c r="J1577" s="58">
        <f t="shared" si="290"/>
        <v>139608</v>
      </c>
      <c r="K1577" s="58">
        <v>142</v>
      </c>
      <c r="L1577" s="58">
        <f t="shared" si="291"/>
        <v>3408</v>
      </c>
      <c r="M1577" s="58">
        <f t="shared" si="288"/>
        <v>25931</v>
      </c>
      <c r="N1577" s="59">
        <f t="shared" si="288"/>
        <v>622344</v>
      </c>
      <c r="O1577" s="60">
        <v>24</v>
      </c>
      <c r="P1577" s="61">
        <f>O1577</f>
        <v>24</v>
      </c>
      <c r="Q1577" s="58" t="e">
        <f>TRUNC(#REF!*P1577,0)</f>
        <v>#REF!</v>
      </c>
      <c r="R1577" s="143"/>
    </row>
    <row r="1578" spans="3:18" s="86" customFormat="1" ht="20.100000000000001" hidden="1" customHeight="1">
      <c r="C1578" s="19" t="s">
        <v>895</v>
      </c>
      <c r="D1578" s="29" t="s">
        <v>0</v>
      </c>
      <c r="E1578" s="10" t="s">
        <v>22</v>
      </c>
      <c r="F1578" s="60">
        <v>0</v>
      </c>
      <c r="G1578" s="58">
        <v>0</v>
      </c>
      <c r="H1578" s="58">
        <f t="shared" si="289"/>
        <v>0</v>
      </c>
      <c r="I1578" s="58">
        <v>0</v>
      </c>
      <c r="J1578" s="58">
        <f t="shared" si="290"/>
        <v>0</v>
      </c>
      <c r="K1578" s="58">
        <v>0</v>
      </c>
      <c r="L1578" s="58">
        <f t="shared" si="291"/>
        <v>0</v>
      </c>
      <c r="M1578" s="58">
        <f t="shared" si="288"/>
        <v>0</v>
      </c>
      <c r="N1578" s="59">
        <f t="shared" si="288"/>
        <v>0</v>
      </c>
      <c r="O1578" s="60">
        <v>0</v>
      </c>
      <c r="P1578" s="61">
        <f>O1578</f>
        <v>0</v>
      </c>
      <c r="Q1578" s="58" t="e">
        <f>TRUNC(#REF!*P1578,0)</f>
        <v>#REF!</v>
      </c>
      <c r="R1578" s="143"/>
    </row>
    <row r="1579" spans="3:18" s="86" customFormat="1" ht="20.100000000000001" hidden="1" customHeight="1">
      <c r="C1579" s="19" t="s">
        <v>896</v>
      </c>
      <c r="D1579" s="29" t="s">
        <v>897</v>
      </c>
      <c r="E1579" s="10" t="s">
        <v>3189</v>
      </c>
      <c r="F1579" s="60">
        <v>447</v>
      </c>
      <c r="G1579" s="58">
        <v>26656</v>
      </c>
      <c r="H1579" s="58">
        <f t="shared" si="289"/>
        <v>11915232</v>
      </c>
      <c r="I1579" s="58">
        <v>6740</v>
      </c>
      <c r="J1579" s="58">
        <f t="shared" si="290"/>
        <v>3012780</v>
      </c>
      <c r="K1579" s="58">
        <v>2848</v>
      </c>
      <c r="L1579" s="58">
        <f t="shared" si="291"/>
        <v>1273056</v>
      </c>
      <c r="M1579" s="58">
        <f t="shared" si="288"/>
        <v>36244</v>
      </c>
      <c r="N1579" s="59">
        <f t="shared" si="288"/>
        <v>16201068</v>
      </c>
      <c r="O1579" s="60">
        <v>447</v>
      </c>
      <c r="P1579" s="61">
        <f>O1579</f>
        <v>447</v>
      </c>
      <c r="Q1579" s="58" t="e">
        <f>TRUNC(#REF!*P1579,0)</f>
        <v>#REF!</v>
      </c>
      <c r="R1579" s="143"/>
    </row>
    <row r="1580" spans="3:18" s="86" customFormat="1" ht="20.100000000000001" hidden="1" customHeight="1">
      <c r="C1580" s="19" t="s">
        <v>898</v>
      </c>
      <c r="D1580" s="29" t="s">
        <v>0</v>
      </c>
      <c r="E1580" s="10" t="s">
        <v>22</v>
      </c>
      <c r="F1580" s="60">
        <v>0</v>
      </c>
      <c r="G1580" s="58">
        <v>0</v>
      </c>
      <c r="H1580" s="58">
        <f t="shared" si="289"/>
        <v>0</v>
      </c>
      <c r="I1580" s="58">
        <v>0</v>
      </c>
      <c r="J1580" s="58">
        <f t="shared" si="290"/>
        <v>0</v>
      </c>
      <c r="K1580" s="58">
        <v>0</v>
      </c>
      <c r="L1580" s="58">
        <f t="shared" si="291"/>
        <v>0</v>
      </c>
      <c r="M1580" s="58">
        <f t="shared" si="288"/>
        <v>0</v>
      </c>
      <c r="N1580" s="59">
        <f t="shared" si="288"/>
        <v>0</v>
      </c>
      <c r="O1580" s="60">
        <v>0</v>
      </c>
      <c r="P1580" s="61">
        <f>O1580</f>
        <v>0</v>
      </c>
      <c r="Q1580" s="58" t="e">
        <f>TRUNC(#REF!*P1580,0)</f>
        <v>#REF!</v>
      </c>
      <c r="R1580" s="143"/>
    </row>
    <row r="1581" spans="3:18" s="86" customFormat="1" ht="20.100000000000001" hidden="1" customHeight="1">
      <c r="C1581" s="19" t="s">
        <v>899</v>
      </c>
      <c r="D1581" s="29" t="s">
        <v>0</v>
      </c>
      <c r="E1581" s="10" t="s">
        <v>22</v>
      </c>
      <c r="F1581" s="60">
        <v>0</v>
      </c>
      <c r="G1581" s="58">
        <v>0</v>
      </c>
      <c r="H1581" s="58">
        <f t="shared" si="289"/>
        <v>0</v>
      </c>
      <c r="I1581" s="58">
        <v>0</v>
      </c>
      <c r="J1581" s="58">
        <f t="shared" si="290"/>
        <v>0</v>
      </c>
      <c r="K1581" s="58">
        <v>0</v>
      </c>
      <c r="L1581" s="58">
        <f t="shared" si="291"/>
        <v>0</v>
      </c>
      <c r="M1581" s="58">
        <f t="shared" si="288"/>
        <v>0</v>
      </c>
      <c r="N1581" s="59">
        <f t="shared" si="288"/>
        <v>0</v>
      </c>
      <c r="O1581" s="60">
        <v>0</v>
      </c>
      <c r="P1581" s="61">
        <f>O1581</f>
        <v>0</v>
      </c>
      <c r="Q1581" s="58" t="e">
        <f>TRUNC(#REF!*P1581,0)</f>
        <v>#REF!</v>
      </c>
      <c r="R1581" s="143"/>
    </row>
    <row r="1582" spans="3:18" s="86" customFormat="1" ht="20.100000000000001" hidden="1" customHeight="1">
      <c r="C1582" s="19" t="s">
        <v>1102</v>
      </c>
      <c r="D1582" s="29" t="s">
        <v>901</v>
      </c>
      <c r="E1582" s="10" t="s">
        <v>3207</v>
      </c>
      <c r="F1582" s="60">
        <v>44</v>
      </c>
      <c r="G1582" s="58">
        <v>3437</v>
      </c>
      <c r="H1582" s="58">
        <f t="shared" si="289"/>
        <v>151228</v>
      </c>
      <c r="I1582" s="58">
        <v>14852</v>
      </c>
      <c r="J1582" s="58">
        <f t="shared" si="290"/>
        <v>653488</v>
      </c>
      <c r="K1582" s="58">
        <v>1376</v>
      </c>
      <c r="L1582" s="58">
        <f t="shared" si="291"/>
        <v>60544</v>
      </c>
      <c r="M1582" s="58">
        <f t="shared" si="288"/>
        <v>19665</v>
      </c>
      <c r="N1582" s="59">
        <f t="shared" si="288"/>
        <v>865260</v>
      </c>
      <c r="O1582" s="60">
        <v>44</v>
      </c>
      <c r="P1582" s="61">
        <f>O1582</f>
        <v>44</v>
      </c>
      <c r="Q1582" s="58" t="e">
        <f>TRUNC(#REF!*P1582,0)</f>
        <v>#REF!</v>
      </c>
      <c r="R1582" s="143"/>
    </row>
    <row r="1583" spans="3:18" s="86" customFormat="1" ht="20.100000000000001" hidden="1" customHeight="1">
      <c r="C1583" s="19" t="s">
        <v>1148</v>
      </c>
      <c r="D1583" s="29" t="s">
        <v>901</v>
      </c>
      <c r="E1583" s="10" t="s">
        <v>3207</v>
      </c>
      <c r="F1583" s="60">
        <v>44</v>
      </c>
      <c r="G1583" s="58">
        <v>3418</v>
      </c>
      <c r="H1583" s="58">
        <f t="shared" si="289"/>
        <v>150392</v>
      </c>
      <c r="I1583" s="58">
        <v>17658</v>
      </c>
      <c r="J1583" s="58">
        <f t="shared" si="290"/>
        <v>776952</v>
      </c>
      <c r="K1583" s="58">
        <v>1376</v>
      </c>
      <c r="L1583" s="58">
        <f t="shared" si="291"/>
        <v>60544</v>
      </c>
      <c r="M1583" s="58">
        <f t="shared" si="288"/>
        <v>22452</v>
      </c>
      <c r="N1583" s="59">
        <f t="shared" si="288"/>
        <v>987888</v>
      </c>
      <c r="O1583" s="60">
        <v>44</v>
      </c>
      <c r="P1583" s="61">
        <f>O1583</f>
        <v>44</v>
      </c>
      <c r="Q1583" s="58" t="e">
        <f>TRUNC(#REF!*P1583,0)</f>
        <v>#REF!</v>
      </c>
      <c r="R1583" s="143"/>
    </row>
    <row r="1584" spans="3:18" s="86" customFormat="1" ht="20.100000000000001" hidden="1" customHeight="1">
      <c r="C1584" s="19" t="s">
        <v>904</v>
      </c>
      <c r="D1584" s="29" t="s">
        <v>0</v>
      </c>
      <c r="E1584" s="10" t="s">
        <v>22</v>
      </c>
      <c r="F1584" s="60">
        <v>0</v>
      </c>
      <c r="G1584" s="58">
        <v>0</v>
      </c>
      <c r="H1584" s="58">
        <f t="shared" si="289"/>
        <v>0</v>
      </c>
      <c r="I1584" s="58">
        <v>0</v>
      </c>
      <c r="J1584" s="58">
        <f t="shared" si="290"/>
        <v>0</v>
      </c>
      <c r="K1584" s="58">
        <v>0</v>
      </c>
      <c r="L1584" s="58">
        <f t="shared" si="291"/>
        <v>0</v>
      </c>
      <c r="M1584" s="58">
        <f t="shared" si="288"/>
        <v>0</v>
      </c>
      <c r="N1584" s="59">
        <f t="shared" si="288"/>
        <v>0</v>
      </c>
      <c r="O1584" s="60">
        <v>0</v>
      </c>
      <c r="P1584" s="61">
        <f>O1584</f>
        <v>0</v>
      </c>
      <c r="Q1584" s="58" t="e">
        <f>TRUNC(#REF!*P1584,0)</f>
        <v>#REF!</v>
      </c>
      <c r="R1584" s="143"/>
    </row>
    <row r="1585" spans="3:18" s="86" customFormat="1" ht="20.100000000000001" hidden="1" customHeight="1">
      <c r="C1585" s="19" t="s">
        <v>1072</v>
      </c>
      <c r="D1585" s="29" t="s">
        <v>0</v>
      </c>
      <c r="E1585" s="10" t="s">
        <v>3207</v>
      </c>
      <c r="F1585" s="60">
        <v>34</v>
      </c>
      <c r="G1585" s="58">
        <v>5157</v>
      </c>
      <c r="H1585" s="58">
        <f t="shared" si="289"/>
        <v>175338</v>
      </c>
      <c r="I1585" s="58">
        <v>6196</v>
      </c>
      <c r="J1585" s="58">
        <f t="shared" si="290"/>
        <v>210664</v>
      </c>
      <c r="K1585" s="58">
        <v>467</v>
      </c>
      <c r="L1585" s="58">
        <f t="shared" si="291"/>
        <v>15878</v>
      </c>
      <c r="M1585" s="58">
        <f t="shared" si="288"/>
        <v>11820</v>
      </c>
      <c r="N1585" s="59">
        <f t="shared" si="288"/>
        <v>401880</v>
      </c>
      <c r="O1585" s="60">
        <v>34</v>
      </c>
      <c r="P1585" s="61">
        <f>O1585</f>
        <v>34</v>
      </c>
      <c r="Q1585" s="58" t="e">
        <f>TRUNC(#REF!*P1585,0)</f>
        <v>#REF!</v>
      </c>
      <c r="R1585" s="143"/>
    </row>
    <row r="1586" spans="3:18" s="86" customFormat="1" ht="20.100000000000001" hidden="1" customHeight="1">
      <c r="C1586" s="19" t="s">
        <v>908</v>
      </c>
      <c r="D1586" s="29" t="s">
        <v>0</v>
      </c>
      <c r="E1586" s="10" t="s">
        <v>22</v>
      </c>
      <c r="F1586" s="60">
        <v>0</v>
      </c>
      <c r="G1586" s="58">
        <v>0</v>
      </c>
      <c r="H1586" s="58">
        <f t="shared" si="289"/>
        <v>0</v>
      </c>
      <c r="I1586" s="58">
        <v>0</v>
      </c>
      <c r="J1586" s="58">
        <f t="shared" si="290"/>
        <v>0</v>
      </c>
      <c r="K1586" s="58">
        <v>0</v>
      </c>
      <c r="L1586" s="58">
        <f t="shared" si="291"/>
        <v>0</v>
      </c>
      <c r="M1586" s="58">
        <f t="shared" si="288"/>
        <v>0</v>
      </c>
      <c r="N1586" s="59">
        <f t="shared" si="288"/>
        <v>0</v>
      </c>
      <c r="O1586" s="60">
        <v>0</v>
      </c>
      <c r="P1586" s="61">
        <f>O1586</f>
        <v>0</v>
      </c>
      <c r="Q1586" s="58" t="e">
        <f>TRUNC(#REF!*P1586,0)</f>
        <v>#REF!</v>
      </c>
      <c r="R1586" s="143"/>
    </row>
    <row r="1587" spans="3:18" s="86" customFormat="1" ht="20.100000000000001" hidden="1" customHeight="1">
      <c r="C1587" s="19" t="s">
        <v>909</v>
      </c>
      <c r="D1587" s="29" t="s">
        <v>0</v>
      </c>
      <c r="E1587" s="10" t="s">
        <v>3207</v>
      </c>
      <c r="F1587" s="60">
        <v>177</v>
      </c>
      <c r="G1587" s="58">
        <v>8292</v>
      </c>
      <c r="H1587" s="58">
        <f t="shared" ref="H1587:H1650" si="292">TRUNC(F1587*G1587,0)</f>
        <v>1467684</v>
      </c>
      <c r="I1587" s="58">
        <v>414</v>
      </c>
      <c r="J1587" s="58">
        <f t="shared" ref="J1587:J1650" si="293">TRUNC(F1587*I1587,0)</f>
        <v>73278</v>
      </c>
      <c r="K1587" s="58">
        <v>0</v>
      </c>
      <c r="L1587" s="58">
        <f t="shared" si="291"/>
        <v>0</v>
      </c>
      <c r="M1587" s="58">
        <f t="shared" si="288"/>
        <v>8706</v>
      </c>
      <c r="N1587" s="59">
        <f t="shared" si="288"/>
        <v>1540962</v>
      </c>
      <c r="O1587" s="60">
        <v>177</v>
      </c>
      <c r="P1587" s="61">
        <f>O1587</f>
        <v>177</v>
      </c>
      <c r="Q1587" s="58" t="e">
        <f>TRUNC(#REF!*P1587,0)</f>
        <v>#REF!</v>
      </c>
      <c r="R1587" s="143"/>
    </row>
    <row r="1588" spans="3:18" s="86" customFormat="1" ht="20.100000000000001" hidden="1" customHeight="1">
      <c r="C1588" s="19" t="s">
        <v>910</v>
      </c>
      <c r="D1588" s="29" t="s">
        <v>911</v>
      </c>
      <c r="E1588" s="10" t="s">
        <v>22</v>
      </c>
      <c r="F1588" s="60">
        <v>0</v>
      </c>
      <c r="G1588" s="58">
        <v>0</v>
      </c>
      <c r="H1588" s="58">
        <f t="shared" si="292"/>
        <v>0</v>
      </c>
      <c r="I1588" s="58">
        <v>0</v>
      </c>
      <c r="J1588" s="58">
        <f t="shared" si="293"/>
        <v>0</v>
      </c>
      <c r="K1588" s="58">
        <v>0</v>
      </c>
      <c r="L1588" s="58">
        <f t="shared" si="291"/>
        <v>0</v>
      </c>
      <c r="M1588" s="58">
        <f t="shared" si="288"/>
        <v>0</v>
      </c>
      <c r="N1588" s="59">
        <f t="shared" si="288"/>
        <v>0</v>
      </c>
      <c r="O1588" s="60">
        <v>0</v>
      </c>
      <c r="P1588" s="61">
        <f>O1588</f>
        <v>0</v>
      </c>
      <c r="Q1588" s="58" t="e">
        <f>TRUNC(#REF!*P1588,0)</f>
        <v>#REF!</v>
      </c>
      <c r="R1588" s="143"/>
    </row>
    <row r="1589" spans="3:18" s="86" customFormat="1" ht="20.100000000000001" hidden="1" customHeight="1">
      <c r="C1589" s="19" t="s">
        <v>899</v>
      </c>
      <c r="D1589" s="29" t="s">
        <v>0</v>
      </c>
      <c r="E1589" s="10" t="s">
        <v>22</v>
      </c>
      <c r="F1589" s="60">
        <v>0</v>
      </c>
      <c r="G1589" s="58">
        <v>0</v>
      </c>
      <c r="H1589" s="58">
        <f t="shared" si="292"/>
        <v>0</v>
      </c>
      <c r="I1589" s="58">
        <v>0</v>
      </c>
      <c r="J1589" s="58">
        <f t="shared" si="293"/>
        <v>0</v>
      </c>
      <c r="K1589" s="58">
        <v>0</v>
      </c>
      <c r="L1589" s="58">
        <f t="shared" si="291"/>
        <v>0</v>
      </c>
      <c r="M1589" s="58">
        <f t="shared" si="288"/>
        <v>0</v>
      </c>
      <c r="N1589" s="59">
        <f t="shared" si="288"/>
        <v>0</v>
      </c>
      <c r="O1589" s="60">
        <v>0</v>
      </c>
      <c r="P1589" s="61">
        <f>O1589</f>
        <v>0</v>
      </c>
      <c r="Q1589" s="58" t="e">
        <f>TRUNC(#REF!*P1589,0)</f>
        <v>#REF!</v>
      </c>
      <c r="R1589" s="143"/>
    </row>
    <row r="1590" spans="3:18" s="86" customFormat="1" ht="20.100000000000001" hidden="1" customHeight="1">
      <c r="C1590" s="19" t="s">
        <v>1073</v>
      </c>
      <c r="D1590" s="29" t="s">
        <v>0</v>
      </c>
      <c r="E1590" s="10" t="s">
        <v>3199</v>
      </c>
      <c r="F1590" s="60">
        <v>2</v>
      </c>
      <c r="G1590" s="58">
        <v>126726</v>
      </c>
      <c r="H1590" s="58">
        <f t="shared" si="292"/>
        <v>253452</v>
      </c>
      <c r="I1590" s="58">
        <v>127151</v>
      </c>
      <c r="J1590" s="58">
        <f t="shared" si="293"/>
        <v>254302</v>
      </c>
      <c r="K1590" s="58">
        <v>4252</v>
      </c>
      <c r="L1590" s="58">
        <f t="shared" si="291"/>
        <v>8504</v>
      </c>
      <c r="M1590" s="58">
        <f t="shared" si="288"/>
        <v>258129</v>
      </c>
      <c r="N1590" s="59">
        <f t="shared" si="288"/>
        <v>516258</v>
      </c>
      <c r="O1590" s="60">
        <v>2</v>
      </c>
      <c r="P1590" s="61">
        <f>O1590</f>
        <v>2</v>
      </c>
      <c r="Q1590" s="58" t="e">
        <f>TRUNC(#REF!*P1590,0)</f>
        <v>#REF!</v>
      </c>
      <c r="R1590" s="143"/>
    </row>
    <row r="1591" spans="3:18" s="86" customFormat="1" ht="20.100000000000001" hidden="1" customHeight="1">
      <c r="C1591" s="19" t="s">
        <v>1159</v>
      </c>
      <c r="D1591" s="29" t="s">
        <v>0</v>
      </c>
      <c r="E1591" s="10" t="s">
        <v>3199</v>
      </c>
      <c r="F1591" s="60">
        <v>2</v>
      </c>
      <c r="G1591" s="58">
        <v>100331</v>
      </c>
      <c r="H1591" s="58">
        <f t="shared" si="292"/>
        <v>200662</v>
      </c>
      <c r="I1591" s="58">
        <v>100635</v>
      </c>
      <c r="J1591" s="58">
        <f t="shared" si="293"/>
        <v>201270</v>
      </c>
      <c r="K1591" s="58">
        <v>3365</v>
      </c>
      <c r="L1591" s="58">
        <f t="shared" si="291"/>
        <v>6730</v>
      </c>
      <c r="M1591" s="58">
        <f t="shared" si="288"/>
        <v>204331</v>
      </c>
      <c r="N1591" s="59">
        <f t="shared" si="288"/>
        <v>408662</v>
      </c>
      <c r="O1591" s="60">
        <v>2</v>
      </c>
      <c r="P1591" s="61">
        <f>O1591</f>
        <v>2</v>
      </c>
      <c r="Q1591" s="58" t="e">
        <f>TRUNC(#REF!*P1591,0)</f>
        <v>#REF!</v>
      </c>
      <c r="R1591" s="143"/>
    </row>
    <row r="1592" spans="3:18" s="86" customFormat="1" ht="20.100000000000001" hidden="1" customHeight="1">
      <c r="C1592" s="19" t="s">
        <v>1149</v>
      </c>
      <c r="D1592" s="29" t="s">
        <v>0</v>
      </c>
      <c r="E1592" s="10" t="s">
        <v>3199</v>
      </c>
      <c r="F1592" s="60">
        <v>2</v>
      </c>
      <c r="G1592" s="58">
        <v>109217</v>
      </c>
      <c r="H1592" s="58">
        <f t="shared" si="292"/>
        <v>218434</v>
      </c>
      <c r="I1592" s="58">
        <v>109822</v>
      </c>
      <c r="J1592" s="58">
        <f t="shared" si="293"/>
        <v>219644</v>
      </c>
      <c r="K1592" s="58">
        <v>3672</v>
      </c>
      <c r="L1592" s="58">
        <f t="shared" si="291"/>
        <v>7344</v>
      </c>
      <c r="M1592" s="58">
        <f t="shared" si="288"/>
        <v>222711</v>
      </c>
      <c r="N1592" s="59">
        <f t="shared" si="288"/>
        <v>445422</v>
      </c>
      <c r="O1592" s="60">
        <v>2</v>
      </c>
      <c r="P1592" s="61">
        <f>O1592</f>
        <v>2</v>
      </c>
      <c r="Q1592" s="58" t="e">
        <f>TRUNC(#REF!*P1592,0)</f>
        <v>#REF!</v>
      </c>
      <c r="R1592" s="143"/>
    </row>
    <row r="1593" spans="3:18" s="86" customFormat="1" ht="20.100000000000001" hidden="1" customHeight="1">
      <c r="C1593" s="19" t="s">
        <v>918</v>
      </c>
      <c r="D1593" s="29" t="s">
        <v>0</v>
      </c>
      <c r="E1593" s="10" t="s">
        <v>22</v>
      </c>
      <c r="F1593" s="60">
        <v>0</v>
      </c>
      <c r="G1593" s="58">
        <v>0</v>
      </c>
      <c r="H1593" s="58">
        <f t="shared" si="292"/>
        <v>0</v>
      </c>
      <c r="I1593" s="58">
        <v>0</v>
      </c>
      <c r="J1593" s="58">
        <f t="shared" si="293"/>
        <v>0</v>
      </c>
      <c r="K1593" s="58">
        <v>0</v>
      </c>
      <c r="L1593" s="58">
        <f t="shared" si="291"/>
        <v>0</v>
      </c>
      <c r="M1593" s="58">
        <f t="shared" si="288"/>
        <v>0</v>
      </c>
      <c r="N1593" s="59">
        <f t="shared" si="288"/>
        <v>0</v>
      </c>
      <c r="O1593" s="60">
        <v>0</v>
      </c>
      <c r="P1593" s="61">
        <f>O1593</f>
        <v>0</v>
      </c>
      <c r="Q1593" s="58" t="e">
        <f>TRUNC(#REF!*P1593,0)</f>
        <v>#REF!</v>
      </c>
      <c r="R1593" s="143"/>
    </row>
    <row r="1594" spans="3:18" s="86" customFormat="1" ht="20.100000000000001" hidden="1" customHeight="1">
      <c r="C1594" s="19" t="s">
        <v>919</v>
      </c>
      <c r="D1594" s="29" t="s">
        <v>0</v>
      </c>
      <c r="E1594" s="10" t="s">
        <v>22</v>
      </c>
      <c r="F1594" s="60">
        <v>0</v>
      </c>
      <c r="G1594" s="58">
        <v>0</v>
      </c>
      <c r="H1594" s="58">
        <f t="shared" si="292"/>
        <v>0</v>
      </c>
      <c r="I1594" s="58">
        <v>0</v>
      </c>
      <c r="J1594" s="58">
        <f t="shared" si="293"/>
        <v>0</v>
      </c>
      <c r="K1594" s="58">
        <v>0</v>
      </c>
      <c r="L1594" s="58">
        <f t="shared" si="291"/>
        <v>0</v>
      </c>
      <c r="M1594" s="58">
        <f t="shared" si="288"/>
        <v>0</v>
      </c>
      <c r="N1594" s="59">
        <f t="shared" si="288"/>
        <v>0</v>
      </c>
      <c r="O1594" s="60">
        <v>0</v>
      </c>
      <c r="P1594" s="61">
        <f>O1594</f>
        <v>0</v>
      </c>
      <c r="Q1594" s="58" t="e">
        <f>TRUNC(#REF!*P1594,0)</f>
        <v>#REF!</v>
      </c>
      <c r="R1594" s="143"/>
    </row>
    <row r="1595" spans="3:18" s="86" customFormat="1" ht="20.100000000000001" hidden="1" customHeight="1">
      <c r="C1595" s="19" t="s">
        <v>920</v>
      </c>
      <c r="D1595" s="29" t="s">
        <v>692</v>
      </c>
      <c r="E1595" s="10" t="s">
        <v>3188</v>
      </c>
      <c r="F1595" s="60">
        <v>408</v>
      </c>
      <c r="G1595" s="58">
        <v>295</v>
      </c>
      <c r="H1595" s="58">
        <f t="shared" si="292"/>
        <v>120360</v>
      </c>
      <c r="I1595" s="58">
        <v>1529</v>
      </c>
      <c r="J1595" s="58">
        <f t="shared" si="293"/>
        <v>623832</v>
      </c>
      <c r="K1595" s="58">
        <v>270</v>
      </c>
      <c r="L1595" s="58">
        <f t="shared" si="291"/>
        <v>110160</v>
      </c>
      <c r="M1595" s="58">
        <f t="shared" si="288"/>
        <v>2094</v>
      </c>
      <c r="N1595" s="59">
        <f t="shared" si="288"/>
        <v>854352</v>
      </c>
      <c r="O1595" s="60">
        <v>408</v>
      </c>
      <c r="P1595" s="61">
        <f>O1595</f>
        <v>408</v>
      </c>
      <c r="Q1595" s="58" t="e">
        <f>TRUNC(#REF!*P1595,0)</f>
        <v>#REF!</v>
      </c>
      <c r="R1595" s="143"/>
    </row>
    <row r="1596" spans="3:18" s="86" customFormat="1" ht="20.100000000000001" hidden="1" customHeight="1">
      <c r="C1596" s="19" t="s">
        <v>921</v>
      </c>
      <c r="D1596" s="29" t="s">
        <v>2</v>
      </c>
      <c r="E1596" s="10" t="s">
        <v>3188</v>
      </c>
      <c r="F1596" s="60">
        <v>2072</v>
      </c>
      <c r="G1596" s="58">
        <v>389</v>
      </c>
      <c r="H1596" s="58">
        <f t="shared" si="292"/>
        <v>806008</v>
      </c>
      <c r="I1596" s="58">
        <v>2237</v>
      </c>
      <c r="J1596" s="58">
        <f t="shared" si="293"/>
        <v>4635064</v>
      </c>
      <c r="K1596" s="58">
        <v>279</v>
      </c>
      <c r="L1596" s="58">
        <f t="shared" si="291"/>
        <v>578088</v>
      </c>
      <c r="M1596" s="58">
        <f t="shared" si="288"/>
        <v>2905</v>
      </c>
      <c r="N1596" s="59">
        <f t="shared" si="288"/>
        <v>6019160</v>
      </c>
      <c r="O1596" s="60">
        <v>2072</v>
      </c>
      <c r="P1596" s="61">
        <f>O1596</f>
        <v>2072</v>
      </c>
      <c r="Q1596" s="58" t="e">
        <f>TRUNC(#REF!*P1596,0)</f>
        <v>#REF!</v>
      </c>
      <c r="R1596" s="143"/>
    </row>
    <row r="1597" spans="3:18" s="86" customFormat="1" ht="20.100000000000001" hidden="1" customHeight="1">
      <c r="C1597" s="19" t="s">
        <v>2395</v>
      </c>
      <c r="D1597" s="29" t="s">
        <v>0</v>
      </c>
      <c r="E1597" s="10" t="s">
        <v>3188</v>
      </c>
      <c r="F1597" s="60">
        <v>9</v>
      </c>
      <c r="G1597" s="58">
        <v>4614</v>
      </c>
      <c r="H1597" s="58">
        <f t="shared" si="292"/>
        <v>41526</v>
      </c>
      <c r="I1597" s="58">
        <v>5260</v>
      </c>
      <c r="J1597" s="58">
        <f t="shared" si="293"/>
        <v>47340</v>
      </c>
      <c r="K1597" s="58">
        <v>5383</v>
      </c>
      <c r="L1597" s="58">
        <f t="shared" si="291"/>
        <v>48447</v>
      </c>
      <c r="M1597" s="58">
        <f t="shared" si="288"/>
        <v>15257</v>
      </c>
      <c r="N1597" s="59">
        <f t="shared" si="288"/>
        <v>137313</v>
      </c>
      <c r="O1597" s="60">
        <v>9</v>
      </c>
      <c r="P1597" s="61">
        <f>O1597</f>
        <v>9</v>
      </c>
      <c r="Q1597" s="58" t="e">
        <f>TRUNC(#REF!*P1597,0)</f>
        <v>#REF!</v>
      </c>
      <c r="R1597" s="143"/>
    </row>
    <row r="1598" spans="3:18" s="86" customFormat="1" ht="20.100000000000001" hidden="1" customHeight="1">
      <c r="C1598" s="19" t="s">
        <v>689</v>
      </c>
      <c r="D1598" s="29" t="s">
        <v>0</v>
      </c>
      <c r="E1598" s="10" t="s">
        <v>22</v>
      </c>
      <c r="F1598" s="60">
        <v>0</v>
      </c>
      <c r="G1598" s="58">
        <v>0</v>
      </c>
      <c r="H1598" s="58">
        <f t="shared" si="292"/>
        <v>0</v>
      </c>
      <c r="I1598" s="58">
        <v>0</v>
      </c>
      <c r="J1598" s="58">
        <f t="shared" si="293"/>
        <v>0</v>
      </c>
      <c r="K1598" s="58">
        <v>0</v>
      </c>
      <c r="L1598" s="58">
        <f t="shared" si="291"/>
        <v>0</v>
      </c>
      <c r="M1598" s="58">
        <f t="shared" si="288"/>
        <v>0</v>
      </c>
      <c r="N1598" s="59">
        <f t="shared" si="288"/>
        <v>0</v>
      </c>
      <c r="O1598" s="60">
        <v>0</v>
      </c>
      <c r="P1598" s="61">
        <f>O1598</f>
        <v>0</v>
      </c>
      <c r="Q1598" s="58" t="e">
        <f>TRUNC(#REF!*P1598,0)</f>
        <v>#REF!</v>
      </c>
      <c r="R1598" s="143"/>
    </row>
    <row r="1599" spans="3:18" s="86" customFormat="1" ht="20.100000000000001" hidden="1" customHeight="1">
      <c r="C1599" s="19" t="s">
        <v>922</v>
      </c>
      <c r="D1599" s="29" t="s">
        <v>698</v>
      </c>
      <c r="E1599" s="10" t="s">
        <v>3189</v>
      </c>
      <c r="F1599" s="60">
        <v>384</v>
      </c>
      <c r="G1599" s="58">
        <v>16084</v>
      </c>
      <c r="H1599" s="58">
        <f t="shared" si="292"/>
        <v>6176256</v>
      </c>
      <c r="I1599" s="58">
        <v>43358</v>
      </c>
      <c r="J1599" s="58">
        <f t="shared" si="293"/>
        <v>16649472</v>
      </c>
      <c r="K1599" s="58">
        <v>12820</v>
      </c>
      <c r="L1599" s="58">
        <f t="shared" si="291"/>
        <v>4922880</v>
      </c>
      <c r="M1599" s="58">
        <f t="shared" si="288"/>
        <v>72262</v>
      </c>
      <c r="N1599" s="59">
        <f t="shared" si="288"/>
        <v>27748608</v>
      </c>
      <c r="O1599" s="60">
        <v>384</v>
      </c>
      <c r="P1599" s="61">
        <f>O1599</f>
        <v>384</v>
      </c>
      <c r="Q1599" s="58" t="e">
        <f>TRUNC(#REF!*P1599,0)</f>
        <v>#REF!</v>
      </c>
      <c r="R1599" s="143"/>
    </row>
    <row r="1600" spans="3:18" s="86" customFormat="1" ht="20.100000000000001" hidden="1" customHeight="1">
      <c r="C1600" s="19" t="s">
        <v>923</v>
      </c>
      <c r="D1600" s="29" t="s">
        <v>0</v>
      </c>
      <c r="E1600" s="10" t="s">
        <v>22</v>
      </c>
      <c r="F1600" s="60">
        <v>0</v>
      </c>
      <c r="G1600" s="58">
        <v>0</v>
      </c>
      <c r="H1600" s="58">
        <f t="shared" si="292"/>
        <v>0</v>
      </c>
      <c r="I1600" s="58">
        <v>0</v>
      </c>
      <c r="J1600" s="58">
        <f t="shared" si="293"/>
        <v>0</v>
      </c>
      <c r="K1600" s="58">
        <v>0</v>
      </c>
      <c r="L1600" s="58">
        <f t="shared" si="291"/>
        <v>0</v>
      </c>
      <c r="M1600" s="58">
        <f t="shared" si="288"/>
        <v>0</v>
      </c>
      <c r="N1600" s="59">
        <f t="shared" si="288"/>
        <v>0</v>
      </c>
      <c r="O1600" s="60">
        <v>0</v>
      </c>
      <c r="P1600" s="61">
        <f>O1600</f>
        <v>0</v>
      </c>
      <c r="Q1600" s="58" t="e">
        <f>TRUNC(#REF!*P1600,0)</f>
        <v>#REF!</v>
      </c>
      <c r="R1600" s="143"/>
    </row>
    <row r="1601" spans="3:18" s="86" customFormat="1" ht="20.100000000000001" hidden="1" customHeight="1">
      <c r="C1601" s="19" t="s">
        <v>924</v>
      </c>
      <c r="D1601" s="29" t="s">
        <v>0</v>
      </c>
      <c r="E1601" s="10" t="s">
        <v>3189</v>
      </c>
      <c r="F1601" s="60">
        <v>6</v>
      </c>
      <c r="G1601" s="58">
        <v>64000</v>
      </c>
      <c r="H1601" s="58">
        <f t="shared" si="292"/>
        <v>384000</v>
      </c>
      <c r="I1601" s="58">
        <v>0</v>
      </c>
      <c r="J1601" s="58">
        <f t="shared" si="293"/>
        <v>0</v>
      </c>
      <c r="K1601" s="58">
        <v>0</v>
      </c>
      <c r="L1601" s="58">
        <f t="shared" si="291"/>
        <v>0</v>
      </c>
      <c r="M1601" s="58">
        <f t="shared" si="288"/>
        <v>64000</v>
      </c>
      <c r="N1601" s="59">
        <f t="shared" si="288"/>
        <v>384000</v>
      </c>
      <c r="O1601" s="60">
        <v>6</v>
      </c>
      <c r="P1601" s="61">
        <f>O1601</f>
        <v>6</v>
      </c>
      <c r="Q1601" s="58" t="e">
        <f>TRUNC(#REF!*P1601,0)</f>
        <v>#REF!</v>
      </c>
      <c r="R1601" s="143"/>
    </row>
    <row r="1602" spans="3:18" s="86" customFormat="1" ht="20.100000000000001" hidden="1" customHeight="1">
      <c r="C1602" s="19" t="s">
        <v>925</v>
      </c>
      <c r="D1602" s="29" t="s">
        <v>0</v>
      </c>
      <c r="E1602" s="10" t="s">
        <v>3189</v>
      </c>
      <c r="F1602" s="60">
        <v>378</v>
      </c>
      <c r="G1602" s="58">
        <v>62336</v>
      </c>
      <c r="H1602" s="58">
        <f t="shared" si="292"/>
        <v>23563008</v>
      </c>
      <c r="I1602" s="58">
        <v>0</v>
      </c>
      <c r="J1602" s="58">
        <f t="shared" si="293"/>
        <v>0</v>
      </c>
      <c r="K1602" s="58">
        <v>0</v>
      </c>
      <c r="L1602" s="58">
        <f t="shared" si="291"/>
        <v>0</v>
      </c>
      <c r="M1602" s="58">
        <f t="shared" si="288"/>
        <v>62336</v>
      </c>
      <c r="N1602" s="59">
        <f t="shared" si="288"/>
        <v>23563008</v>
      </c>
      <c r="O1602" s="60">
        <v>378</v>
      </c>
      <c r="P1602" s="61">
        <f>O1602</f>
        <v>378</v>
      </c>
      <c r="Q1602" s="58" t="e">
        <f>TRUNC(#REF!*P1602,0)</f>
        <v>#REF!</v>
      </c>
      <c r="R1602" s="143"/>
    </row>
    <row r="1603" spans="3:18" s="86" customFormat="1" ht="20.100000000000001" hidden="1" customHeight="1">
      <c r="C1603" s="19" t="s">
        <v>926</v>
      </c>
      <c r="D1603" s="29" t="s">
        <v>927</v>
      </c>
      <c r="E1603" s="10" t="s">
        <v>3198</v>
      </c>
      <c r="F1603" s="60">
        <v>4079</v>
      </c>
      <c r="G1603" s="58">
        <v>626</v>
      </c>
      <c r="H1603" s="58">
        <f t="shared" si="292"/>
        <v>2553454</v>
      </c>
      <c r="I1603" s="58">
        <v>0</v>
      </c>
      <c r="J1603" s="58">
        <f t="shared" si="293"/>
        <v>0</v>
      </c>
      <c r="K1603" s="58">
        <v>0</v>
      </c>
      <c r="L1603" s="58">
        <f t="shared" si="291"/>
        <v>0</v>
      </c>
      <c r="M1603" s="58">
        <f t="shared" si="288"/>
        <v>626</v>
      </c>
      <c r="N1603" s="59">
        <f t="shared" si="288"/>
        <v>2553454</v>
      </c>
      <c r="O1603" s="60">
        <v>4079</v>
      </c>
      <c r="P1603" s="61">
        <f>O1603</f>
        <v>4079</v>
      </c>
      <c r="Q1603" s="58" t="e">
        <f>TRUNC(#REF!*P1603,0)</f>
        <v>#REF!</v>
      </c>
      <c r="R1603" s="143"/>
    </row>
    <row r="1604" spans="3:18" s="86" customFormat="1" ht="20.100000000000001" hidden="1" customHeight="1">
      <c r="C1604" s="19" t="s">
        <v>1092</v>
      </c>
      <c r="D1604" s="29" t="s">
        <v>1093</v>
      </c>
      <c r="E1604" s="10" t="s">
        <v>3189</v>
      </c>
      <c r="F1604" s="60">
        <v>7932</v>
      </c>
      <c r="G1604" s="58">
        <v>5666</v>
      </c>
      <c r="H1604" s="58">
        <f t="shared" si="292"/>
        <v>44942712</v>
      </c>
      <c r="I1604" s="58">
        <v>0</v>
      </c>
      <c r="J1604" s="58">
        <f t="shared" si="293"/>
        <v>0</v>
      </c>
      <c r="K1604" s="58">
        <v>0</v>
      </c>
      <c r="L1604" s="58">
        <f t="shared" si="291"/>
        <v>0</v>
      </c>
      <c r="M1604" s="58">
        <f t="shared" si="288"/>
        <v>5666</v>
      </c>
      <c r="N1604" s="59">
        <f t="shared" si="288"/>
        <v>44942712</v>
      </c>
      <c r="O1604" s="60">
        <v>7932</v>
      </c>
      <c r="P1604" s="61">
        <f>O1604</f>
        <v>7932</v>
      </c>
      <c r="Q1604" s="58" t="e">
        <f>TRUNC(#REF!*P1604,0)</f>
        <v>#REF!</v>
      </c>
      <c r="R1604" s="143"/>
    </row>
    <row r="1605" spans="3:18" s="86" customFormat="1" ht="20.100000000000001" hidden="1" customHeight="1">
      <c r="C1605" s="19" t="s">
        <v>928</v>
      </c>
      <c r="D1605" s="29" t="s">
        <v>703</v>
      </c>
      <c r="E1605" s="10" t="s">
        <v>3189</v>
      </c>
      <c r="F1605" s="60">
        <v>1129</v>
      </c>
      <c r="G1605" s="58">
        <v>7000</v>
      </c>
      <c r="H1605" s="58">
        <f t="shared" si="292"/>
        <v>7903000</v>
      </c>
      <c r="I1605" s="58">
        <v>0</v>
      </c>
      <c r="J1605" s="58">
        <f t="shared" si="293"/>
        <v>0</v>
      </c>
      <c r="K1605" s="58">
        <v>0</v>
      </c>
      <c r="L1605" s="58">
        <f t="shared" si="291"/>
        <v>0</v>
      </c>
      <c r="M1605" s="58">
        <f t="shared" si="288"/>
        <v>7000</v>
      </c>
      <c r="N1605" s="59">
        <f t="shared" si="288"/>
        <v>7903000</v>
      </c>
      <c r="O1605" s="60">
        <v>1129</v>
      </c>
      <c r="P1605" s="61">
        <f>O1605</f>
        <v>1129</v>
      </c>
      <c r="Q1605" s="58" t="e">
        <f>TRUNC(#REF!*P1605,0)</f>
        <v>#REF!</v>
      </c>
      <c r="R1605" s="143"/>
    </row>
    <row r="1606" spans="3:18" s="86" customFormat="1" ht="20.100000000000001" hidden="1" customHeight="1">
      <c r="C1606" s="19" t="s">
        <v>929</v>
      </c>
      <c r="D1606" s="29" t="s">
        <v>705</v>
      </c>
      <c r="E1606" s="10" t="s">
        <v>3189</v>
      </c>
      <c r="F1606" s="60">
        <v>366</v>
      </c>
      <c r="G1606" s="58">
        <v>8933</v>
      </c>
      <c r="H1606" s="58">
        <f t="shared" si="292"/>
        <v>3269478</v>
      </c>
      <c r="I1606" s="58">
        <v>0</v>
      </c>
      <c r="J1606" s="58">
        <f t="shared" si="293"/>
        <v>0</v>
      </c>
      <c r="K1606" s="58">
        <v>0</v>
      </c>
      <c r="L1606" s="58">
        <f t="shared" si="291"/>
        <v>0</v>
      </c>
      <c r="M1606" s="58">
        <f t="shared" si="288"/>
        <v>8933</v>
      </c>
      <c r="N1606" s="59">
        <f t="shared" si="288"/>
        <v>3269478</v>
      </c>
      <c r="O1606" s="60">
        <v>366</v>
      </c>
      <c r="P1606" s="61">
        <f>O1606</f>
        <v>366</v>
      </c>
      <c r="Q1606" s="58" t="e">
        <f>TRUNC(#REF!*P1606,0)</f>
        <v>#REF!</v>
      </c>
      <c r="R1606" s="143"/>
    </row>
    <row r="1607" spans="3:18" s="86" customFormat="1" ht="20.100000000000001" hidden="1" customHeight="1">
      <c r="C1607" s="19" t="s">
        <v>932</v>
      </c>
      <c r="D1607" s="29" t="s">
        <v>0</v>
      </c>
      <c r="E1607" s="10" t="s">
        <v>3189</v>
      </c>
      <c r="F1607" s="60">
        <v>38</v>
      </c>
      <c r="G1607" s="58">
        <v>576</v>
      </c>
      <c r="H1607" s="58">
        <f t="shared" si="292"/>
        <v>21888</v>
      </c>
      <c r="I1607" s="58">
        <v>0</v>
      </c>
      <c r="J1607" s="58">
        <f t="shared" si="293"/>
        <v>0</v>
      </c>
      <c r="K1607" s="58">
        <v>0</v>
      </c>
      <c r="L1607" s="58">
        <f t="shared" si="291"/>
        <v>0</v>
      </c>
      <c r="M1607" s="58">
        <f t="shared" si="288"/>
        <v>576</v>
      </c>
      <c r="N1607" s="59">
        <f t="shared" si="288"/>
        <v>21888</v>
      </c>
      <c r="O1607" s="60">
        <v>38</v>
      </c>
      <c r="P1607" s="61">
        <f>O1607</f>
        <v>38</v>
      </c>
      <c r="Q1607" s="58" t="e">
        <f>TRUNC(#REF!*P1607,0)</f>
        <v>#REF!</v>
      </c>
      <c r="R1607" s="143"/>
    </row>
    <row r="1608" spans="3:18" s="86" customFormat="1" ht="20.100000000000001" hidden="1" customHeight="1">
      <c r="C1608" s="19" t="s">
        <v>933</v>
      </c>
      <c r="D1608" s="29" t="s">
        <v>118</v>
      </c>
      <c r="E1608" s="10" t="s">
        <v>3207</v>
      </c>
      <c r="F1608" s="60">
        <v>55</v>
      </c>
      <c r="G1608" s="58">
        <v>3208</v>
      </c>
      <c r="H1608" s="58">
        <f t="shared" si="292"/>
        <v>176440</v>
      </c>
      <c r="I1608" s="58">
        <v>0</v>
      </c>
      <c r="J1608" s="58">
        <f t="shared" si="293"/>
        <v>0</v>
      </c>
      <c r="K1608" s="58">
        <v>0</v>
      </c>
      <c r="L1608" s="58">
        <f t="shared" si="291"/>
        <v>0</v>
      </c>
      <c r="M1608" s="58">
        <f t="shared" si="288"/>
        <v>3208</v>
      </c>
      <c r="N1608" s="59">
        <f t="shared" si="288"/>
        <v>176440</v>
      </c>
      <c r="O1608" s="60">
        <v>55</v>
      </c>
      <c r="P1608" s="61">
        <f>O1608</f>
        <v>55</v>
      </c>
      <c r="Q1608" s="58" t="e">
        <f>TRUNC(#REF!*P1608,0)</f>
        <v>#REF!</v>
      </c>
      <c r="R1608" s="143"/>
    </row>
    <row r="1609" spans="3:18" s="86" customFormat="1" ht="20.100000000000001" hidden="1" customHeight="1">
      <c r="C1609" s="19" t="s">
        <v>934</v>
      </c>
      <c r="D1609" s="29" t="s">
        <v>0</v>
      </c>
      <c r="E1609" s="10" t="s">
        <v>22</v>
      </c>
      <c r="F1609" s="60">
        <v>0</v>
      </c>
      <c r="G1609" s="58">
        <v>0</v>
      </c>
      <c r="H1609" s="58">
        <f t="shared" si="292"/>
        <v>0</v>
      </c>
      <c r="I1609" s="58">
        <v>0</v>
      </c>
      <c r="J1609" s="58">
        <f t="shared" si="293"/>
        <v>0</v>
      </c>
      <c r="K1609" s="58">
        <v>0</v>
      </c>
      <c r="L1609" s="58">
        <f t="shared" si="291"/>
        <v>0</v>
      </c>
      <c r="M1609" s="58">
        <f t="shared" si="288"/>
        <v>0</v>
      </c>
      <c r="N1609" s="59">
        <f t="shared" si="288"/>
        <v>0</v>
      </c>
      <c r="O1609" s="60">
        <v>0</v>
      </c>
      <c r="P1609" s="61">
        <f>O1609</f>
        <v>0</v>
      </c>
      <c r="Q1609" s="58" t="e">
        <f>TRUNC(#REF!*P1609,0)</f>
        <v>#REF!</v>
      </c>
      <c r="R1609" s="143"/>
    </row>
    <row r="1610" spans="3:18" s="86" customFormat="1" ht="20.100000000000001" hidden="1" customHeight="1">
      <c r="C1610" s="19" t="s">
        <v>935</v>
      </c>
      <c r="D1610" s="29" t="s">
        <v>712</v>
      </c>
      <c r="E1610" s="10" t="s">
        <v>3189</v>
      </c>
      <c r="F1610" s="60">
        <v>6</v>
      </c>
      <c r="G1610" s="58">
        <v>0</v>
      </c>
      <c r="H1610" s="58">
        <f t="shared" si="292"/>
        <v>0</v>
      </c>
      <c r="I1610" s="58">
        <v>0</v>
      </c>
      <c r="J1610" s="58">
        <f t="shared" si="293"/>
        <v>0</v>
      </c>
      <c r="K1610" s="58">
        <v>12972</v>
      </c>
      <c r="L1610" s="58">
        <f t="shared" si="291"/>
        <v>77832</v>
      </c>
      <c r="M1610" s="58">
        <f t="shared" si="288"/>
        <v>12972</v>
      </c>
      <c r="N1610" s="59">
        <f t="shared" si="288"/>
        <v>77832</v>
      </c>
      <c r="O1610" s="60">
        <v>6</v>
      </c>
      <c r="P1610" s="61">
        <f>O1610</f>
        <v>6</v>
      </c>
      <c r="Q1610" s="58" t="e">
        <f>TRUNC(#REF!*P1610,0)</f>
        <v>#REF!</v>
      </c>
      <c r="R1610" s="143"/>
    </row>
    <row r="1611" spans="3:18" s="86" customFormat="1" ht="20.100000000000001" hidden="1" customHeight="1">
      <c r="C1611" s="19" t="s">
        <v>936</v>
      </c>
      <c r="D1611" s="29" t="s">
        <v>714</v>
      </c>
      <c r="E1611" s="10" t="s">
        <v>3189</v>
      </c>
      <c r="F1611" s="60">
        <v>378</v>
      </c>
      <c r="G1611" s="58">
        <v>0</v>
      </c>
      <c r="H1611" s="58">
        <f t="shared" si="292"/>
        <v>0</v>
      </c>
      <c r="I1611" s="58">
        <v>0</v>
      </c>
      <c r="J1611" s="58">
        <f t="shared" si="293"/>
        <v>0</v>
      </c>
      <c r="K1611" s="58">
        <v>10512</v>
      </c>
      <c r="L1611" s="58">
        <f t="shared" si="291"/>
        <v>3973536</v>
      </c>
      <c r="M1611" s="58">
        <f t="shared" si="288"/>
        <v>10512</v>
      </c>
      <c r="N1611" s="59">
        <f t="shared" si="288"/>
        <v>3973536</v>
      </c>
      <c r="O1611" s="60">
        <v>378</v>
      </c>
      <c r="P1611" s="61">
        <f>O1611</f>
        <v>378</v>
      </c>
      <c r="Q1611" s="58" t="e">
        <f>TRUNC(#REF!*P1611,0)</f>
        <v>#REF!</v>
      </c>
      <c r="R1611" s="143"/>
    </row>
    <row r="1612" spans="3:18" s="86" customFormat="1" ht="20.100000000000001" hidden="1" customHeight="1">
      <c r="C1612" s="19" t="s">
        <v>1061</v>
      </c>
      <c r="D1612" s="29" t="s">
        <v>0</v>
      </c>
      <c r="E1612" s="10" t="s">
        <v>22</v>
      </c>
      <c r="F1612" s="60">
        <v>0</v>
      </c>
      <c r="G1612" s="58">
        <v>0</v>
      </c>
      <c r="H1612" s="58">
        <f t="shared" si="292"/>
        <v>0</v>
      </c>
      <c r="I1612" s="58">
        <v>0</v>
      </c>
      <c r="J1612" s="58">
        <f t="shared" si="293"/>
        <v>0</v>
      </c>
      <c r="K1612" s="58">
        <v>0</v>
      </c>
      <c r="L1612" s="58">
        <f t="shared" si="291"/>
        <v>0</v>
      </c>
      <c r="M1612" s="58">
        <f t="shared" si="288"/>
        <v>0</v>
      </c>
      <c r="N1612" s="59">
        <f t="shared" si="288"/>
        <v>0</v>
      </c>
      <c r="O1612" s="60">
        <v>0</v>
      </c>
      <c r="P1612" s="61">
        <f>O1612</f>
        <v>0</v>
      </c>
      <c r="Q1612" s="58" t="e">
        <f>TRUNC(#REF!*P1612,0)</f>
        <v>#REF!</v>
      </c>
      <c r="R1612" s="143"/>
    </row>
    <row r="1613" spans="3:18" s="86" customFormat="1" ht="20.100000000000001" hidden="1" customHeight="1">
      <c r="C1613" s="19" t="s">
        <v>2413</v>
      </c>
      <c r="D1613" s="29" t="s">
        <v>63</v>
      </c>
      <c r="E1613" s="10" t="s">
        <v>3189</v>
      </c>
      <c r="F1613" s="60">
        <v>54</v>
      </c>
      <c r="G1613" s="58">
        <v>515</v>
      </c>
      <c r="H1613" s="58">
        <f t="shared" si="292"/>
        <v>27810</v>
      </c>
      <c r="I1613" s="58">
        <v>1262</v>
      </c>
      <c r="J1613" s="58">
        <f t="shared" si="293"/>
        <v>68148</v>
      </c>
      <c r="K1613" s="58">
        <v>0</v>
      </c>
      <c r="L1613" s="58">
        <f t="shared" si="291"/>
        <v>0</v>
      </c>
      <c r="M1613" s="58">
        <f t="shared" si="288"/>
        <v>1777</v>
      </c>
      <c r="N1613" s="59">
        <f t="shared" si="288"/>
        <v>95958</v>
      </c>
      <c r="O1613" s="60">
        <v>54</v>
      </c>
      <c r="P1613" s="61">
        <f>O1613</f>
        <v>54</v>
      </c>
      <c r="Q1613" s="58" t="e">
        <f>TRUNC(#REF!*P1613,0)</f>
        <v>#REF!</v>
      </c>
      <c r="R1613" s="143"/>
    </row>
    <row r="1614" spans="3:18" s="86" customFormat="1" ht="20.100000000000001" hidden="1" customHeight="1">
      <c r="C1614" s="19" t="s">
        <v>2414</v>
      </c>
      <c r="D1614" s="29" t="s">
        <v>2415</v>
      </c>
      <c r="E1614" s="10" t="s">
        <v>3198</v>
      </c>
      <c r="F1614" s="60">
        <v>129</v>
      </c>
      <c r="G1614" s="58">
        <v>2258</v>
      </c>
      <c r="H1614" s="58">
        <f t="shared" si="292"/>
        <v>291282</v>
      </c>
      <c r="I1614" s="58">
        <v>6105</v>
      </c>
      <c r="J1614" s="58">
        <f t="shared" si="293"/>
        <v>787545</v>
      </c>
      <c r="K1614" s="58">
        <v>0</v>
      </c>
      <c r="L1614" s="58">
        <f t="shared" si="291"/>
        <v>0</v>
      </c>
      <c r="M1614" s="58">
        <f t="shared" si="288"/>
        <v>8363</v>
      </c>
      <c r="N1614" s="59">
        <f t="shared" si="288"/>
        <v>1078827</v>
      </c>
      <c r="O1614" s="60">
        <v>129</v>
      </c>
      <c r="P1614" s="61">
        <f>O1614</f>
        <v>129</v>
      </c>
      <c r="Q1614" s="58" t="e">
        <f>TRUNC(#REF!*P1614,0)</f>
        <v>#REF!</v>
      </c>
      <c r="R1614" s="143"/>
    </row>
    <row r="1615" spans="3:18" s="86" customFormat="1" ht="20.100000000000001" hidden="1" customHeight="1">
      <c r="C1615" s="19" t="s">
        <v>2401</v>
      </c>
      <c r="D1615" s="29" t="s">
        <v>2402</v>
      </c>
      <c r="E1615" s="10" t="s">
        <v>3207</v>
      </c>
      <c r="F1615" s="60">
        <v>114</v>
      </c>
      <c r="G1615" s="58">
        <v>5268</v>
      </c>
      <c r="H1615" s="58">
        <f t="shared" si="292"/>
        <v>600552</v>
      </c>
      <c r="I1615" s="58">
        <v>0</v>
      </c>
      <c r="J1615" s="58">
        <f t="shared" si="293"/>
        <v>0</v>
      </c>
      <c r="K1615" s="58">
        <v>0</v>
      </c>
      <c r="L1615" s="58">
        <f t="shared" si="291"/>
        <v>0</v>
      </c>
      <c r="M1615" s="58">
        <f t="shared" si="288"/>
        <v>5268</v>
      </c>
      <c r="N1615" s="59">
        <f t="shared" si="288"/>
        <v>600552</v>
      </c>
      <c r="O1615" s="60">
        <v>114</v>
      </c>
      <c r="P1615" s="61">
        <f>O1615</f>
        <v>114</v>
      </c>
      <c r="Q1615" s="58" t="e">
        <f>TRUNC(#REF!*P1615,0)</f>
        <v>#REF!</v>
      </c>
      <c r="R1615" s="143"/>
    </row>
    <row r="1616" spans="3:18" s="86" customFormat="1" ht="20.100000000000001" hidden="1" customHeight="1">
      <c r="C1616" s="19" t="s">
        <v>2416</v>
      </c>
      <c r="D1616" s="29" t="s">
        <v>0</v>
      </c>
      <c r="E1616" s="10" t="s">
        <v>3207</v>
      </c>
      <c r="F1616" s="60">
        <v>49</v>
      </c>
      <c r="G1616" s="58">
        <v>16775</v>
      </c>
      <c r="H1616" s="58">
        <f t="shared" si="292"/>
        <v>821975</v>
      </c>
      <c r="I1616" s="58">
        <v>20072</v>
      </c>
      <c r="J1616" s="58">
        <f t="shared" si="293"/>
        <v>983528</v>
      </c>
      <c r="K1616" s="58">
        <v>0</v>
      </c>
      <c r="L1616" s="58">
        <f t="shared" si="291"/>
        <v>0</v>
      </c>
      <c r="M1616" s="58">
        <f t="shared" si="288"/>
        <v>36847</v>
      </c>
      <c r="N1616" s="59">
        <f t="shared" si="288"/>
        <v>1805503</v>
      </c>
      <c r="O1616" s="60">
        <v>49</v>
      </c>
      <c r="P1616" s="61">
        <f>O1616</f>
        <v>49</v>
      </c>
      <c r="Q1616" s="58" t="e">
        <f>TRUNC(#REF!*P1616,0)</f>
        <v>#REF!</v>
      </c>
      <c r="R1616" s="143"/>
    </row>
    <row r="1617" spans="3:18" s="86" customFormat="1" ht="20.100000000000001" hidden="1" customHeight="1">
      <c r="C1617" s="19" t="s">
        <v>1062</v>
      </c>
      <c r="D1617" s="29" t="s">
        <v>0</v>
      </c>
      <c r="E1617" s="10" t="s">
        <v>3189</v>
      </c>
      <c r="F1617" s="60">
        <v>144</v>
      </c>
      <c r="G1617" s="58">
        <v>488</v>
      </c>
      <c r="H1617" s="58">
        <f t="shared" si="292"/>
        <v>70272</v>
      </c>
      <c r="I1617" s="58">
        <v>15801</v>
      </c>
      <c r="J1617" s="58">
        <f t="shared" si="293"/>
        <v>2275344</v>
      </c>
      <c r="K1617" s="58">
        <v>0</v>
      </c>
      <c r="L1617" s="58">
        <f t="shared" si="291"/>
        <v>0</v>
      </c>
      <c r="M1617" s="58">
        <f t="shared" si="288"/>
        <v>16289</v>
      </c>
      <c r="N1617" s="59">
        <f t="shared" si="288"/>
        <v>2345616</v>
      </c>
      <c r="O1617" s="60">
        <v>144</v>
      </c>
      <c r="P1617" s="61">
        <f>O1617</f>
        <v>144</v>
      </c>
      <c r="Q1617" s="58" t="e">
        <f>TRUNC(#REF!*P1617,0)</f>
        <v>#REF!</v>
      </c>
      <c r="R1617" s="143"/>
    </row>
    <row r="1618" spans="3:18" s="86" customFormat="1" ht="20.100000000000001" hidden="1" customHeight="1">
      <c r="C1618" s="19" t="s">
        <v>1063</v>
      </c>
      <c r="D1618" s="29" t="s">
        <v>0</v>
      </c>
      <c r="E1618" s="10" t="s">
        <v>3207</v>
      </c>
      <c r="F1618" s="60">
        <v>169</v>
      </c>
      <c r="G1618" s="58">
        <v>1596</v>
      </c>
      <c r="H1618" s="58">
        <f t="shared" si="292"/>
        <v>269724</v>
      </c>
      <c r="I1618" s="58">
        <v>0</v>
      </c>
      <c r="J1618" s="58">
        <f t="shared" si="293"/>
        <v>0</v>
      </c>
      <c r="K1618" s="58">
        <v>0</v>
      </c>
      <c r="L1618" s="58">
        <f t="shared" si="291"/>
        <v>0</v>
      </c>
      <c r="M1618" s="58">
        <f t="shared" si="288"/>
        <v>1596</v>
      </c>
      <c r="N1618" s="59">
        <f t="shared" si="288"/>
        <v>269724</v>
      </c>
      <c r="O1618" s="60">
        <v>169</v>
      </c>
      <c r="P1618" s="61">
        <f>O1618</f>
        <v>169</v>
      </c>
      <c r="Q1618" s="58" t="e">
        <f>TRUNC(#REF!*P1618,0)</f>
        <v>#REF!</v>
      </c>
      <c r="R1618" s="143"/>
    </row>
    <row r="1619" spans="3:18" s="86" customFormat="1" ht="20.100000000000001" hidden="1" customHeight="1">
      <c r="C1619" s="19" t="s">
        <v>942</v>
      </c>
      <c r="D1619" s="29" t="s">
        <v>0</v>
      </c>
      <c r="E1619" s="10" t="s">
        <v>22</v>
      </c>
      <c r="F1619" s="60">
        <v>0</v>
      </c>
      <c r="G1619" s="58">
        <v>0</v>
      </c>
      <c r="H1619" s="58">
        <f t="shared" si="292"/>
        <v>0</v>
      </c>
      <c r="I1619" s="58">
        <v>0</v>
      </c>
      <c r="J1619" s="58">
        <f t="shared" si="293"/>
        <v>0</v>
      </c>
      <c r="K1619" s="58">
        <v>0</v>
      </c>
      <c r="L1619" s="58">
        <f t="shared" si="291"/>
        <v>0</v>
      </c>
      <c r="M1619" s="58">
        <f t="shared" si="288"/>
        <v>0</v>
      </c>
      <c r="N1619" s="59">
        <f t="shared" si="288"/>
        <v>0</v>
      </c>
      <c r="O1619" s="60">
        <v>0</v>
      </c>
      <c r="P1619" s="61">
        <f>O1619</f>
        <v>0</v>
      </c>
      <c r="Q1619" s="58" t="e">
        <f>TRUNC(#REF!*P1619,0)</f>
        <v>#REF!</v>
      </c>
      <c r="R1619" s="143"/>
    </row>
    <row r="1620" spans="3:18" s="86" customFormat="1" ht="20.100000000000001" hidden="1" customHeight="1">
      <c r="C1620" s="19" t="s">
        <v>943</v>
      </c>
      <c r="D1620" s="29" t="s">
        <v>0</v>
      </c>
      <c r="E1620" s="10" t="s">
        <v>3191</v>
      </c>
      <c r="F1620" s="87">
        <v>181.10599999999999</v>
      </c>
      <c r="G1620" s="58">
        <v>906</v>
      </c>
      <c r="H1620" s="58">
        <f t="shared" si="292"/>
        <v>164082</v>
      </c>
      <c r="I1620" s="58">
        <v>7386</v>
      </c>
      <c r="J1620" s="58">
        <f t="shared" si="293"/>
        <v>1337648</v>
      </c>
      <c r="K1620" s="58">
        <v>1892</v>
      </c>
      <c r="L1620" s="58">
        <f t="shared" si="291"/>
        <v>342652</v>
      </c>
      <c r="M1620" s="58">
        <f t="shared" si="288"/>
        <v>10184</v>
      </c>
      <c r="N1620" s="59">
        <f t="shared" si="288"/>
        <v>1844382</v>
      </c>
      <c r="O1620" s="87">
        <v>181.10599999999999</v>
      </c>
      <c r="P1620" s="61">
        <f>O1620</f>
        <v>181.10599999999999</v>
      </c>
      <c r="Q1620" s="58" t="e">
        <f>TRUNC(#REF!*P1620,0)</f>
        <v>#REF!</v>
      </c>
      <c r="R1620" s="143"/>
    </row>
    <row r="1621" spans="3:18" s="86" customFormat="1" ht="20.100000000000001" hidden="1" customHeight="1">
      <c r="C1621" s="19" t="s">
        <v>945</v>
      </c>
      <c r="D1621" s="29" t="s">
        <v>0</v>
      </c>
      <c r="E1621" s="10" t="s">
        <v>22</v>
      </c>
      <c r="F1621" s="60">
        <v>0</v>
      </c>
      <c r="G1621" s="58">
        <v>0</v>
      </c>
      <c r="H1621" s="58">
        <f t="shared" si="292"/>
        <v>0</v>
      </c>
      <c r="I1621" s="58">
        <v>0</v>
      </c>
      <c r="J1621" s="58">
        <f t="shared" si="293"/>
        <v>0</v>
      </c>
      <c r="K1621" s="58">
        <v>0</v>
      </c>
      <c r="L1621" s="58">
        <f t="shared" si="291"/>
        <v>0</v>
      </c>
      <c r="M1621" s="58">
        <f t="shared" si="288"/>
        <v>0</v>
      </c>
      <c r="N1621" s="59">
        <f t="shared" si="288"/>
        <v>0</v>
      </c>
      <c r="O1621" s="60">
        <v>0</v>
      </c>
      <c r="P1621" s="61">
        <f>O1621</f>
        <v>0</v>
      </c>
      <c r="Q1621" s="58" t="e">
        <f>TRUNC(#REF!*P1621,0)</f>
        <v>#REF!</v>
      </c>
      <c r="R1621" s="143"/>
    </row>
    <row r="1622" spans="3:18" s="86" customFormat="1" ht="20.100000000000001" hidden="1" customHeight="1">
      <c r="C1622" s="19" t="s">
        <v>946</v>
      </c>
      <c r="D1622" s="29" t="s">
        <v>0</v>
      </c>
      <c r="E1622" s="10" t="s">
        <v>22</v>
      </c>
      <c r="F1622" s="60">
        <v>0</v>
      </c>
      <c r="G1622" s="58">
        <v>0</v>
      </c>
      <c r="H1622" s="58">
        <f t="shared" si="292"/>
        <v>0</v>
      </c>
      <c r="I1622" s="58">
        <v>0</v>
      </c>
      <c r="J1622" s="58">
        <f t="shared" si="293"/>
        <v>0</v>
      </c>
      <c r="K1622" s="58">
        <v>0</v>
      </c>
      <c r="L1622" s="58">
        <f t="shared" si="291"/>
        <v>0</v>
      </c>
      <c r="M1622" s="58">
        <f t="shared" si="288"/>
        <v>0</v>
      </c>
      <c r="N1622" s="59">
        <f t="shared" si="288"/>
        <v>0</v>
      </c>
      <c r="O1622" s="60">
        <v>0</v>
      </c>
      <c r="P1622" s="61">
        <f>O1622</f>
        <v>0</v>
      </c>
      <c r="Q1622" s="58" t="e">
        <f>TRUNC(#REF!*P1622,0)</f>
        <v>#REF!</v>
      </c>
      <c r="R1622" s="143"/>
    </row>
    <row r="1623" spans="3:18" s="86" customFormat="1" ht="20.100000000000001" hidden="1" customHeight="1">
      <c r="C1623" s="19" t="s">
        <v>947</v>
      </c>
      <c r="D1623" s="29" t="s">
        <v>98</v>
      </c>
      <c r="E1623" s="10" t="s">
        <v>3188</v>
      </c>
      <c r="F1623" s="60">
        <v>1439</v>
      </c>
      <c r="G1623" s="58">
        <v>54508</v>
      </c>
      <c r="H1623" s="58">
        <f t="shared" si="292"/>
        <v>78437012</v>
      </c>
      <c r="I1623" s="58">
        <v>0</v>
      </c>
      <c r="J1623" s="58">
        <f t="shared" si="293"/>
        <v>0</v>
      </c>
      <c r="K1623" s="58">
        <v>0</v>
      </c>
      <c r="L1623" s="58">
        <f t="shared" si="291"/>
        <v>0</v>
      </c>
      <c r="M1623" s="58">
        <f t="shared" si="288"/>
        <v>54508</v>
      </c>
      <c r="N1623" s="59">
        <f t="shared" si="288"/>
        <v>78437012</v>
      </c>
      <c r="O1623" s="60">
        <v>1439</v>
      </c>
      <c r="P1623" s="61">
        <f>O1623</f>
        <v>1439</v>
      </c>
      <c r="Q1623" s="58" t="e">
        <f>TRUNC(#REF!*P1623,0)</f>
        <v>#REF!</v>
      </c>
      <c r="R1623" s="143"/>
    </row>
    <row r="1624" spans="3:18" s="86" customFormat="1" ht="20.100000000000001" hidden="1" customHeight="1">
      <c r="C1624" s="19" t="s">
        <v>948</v>
      </c>
      <c r="D1624" s="29" t="s">
        <v>949</v>
      </c>
      <c r="E1624" s="10" t="s">
        <v>3188</v>
      </c>
      <c r="F1624" s="60">
        <v>50</v>
      </c>
      <c r="G1624" s="58">
        <v>71862</v>
      </c>
      <c r="H1624" s="58">
        <f t="shared" si="292"/>
        <v>3593100</v>
      </c>
      <c r="I1624" s="58">
        <v>0</v>
      </c>
      <c r="J1624" s="58">
        <f t="shared" si="293"/>
        <v>0</v>
      </c>
      <c r="K1624" s="58">
        <v>0</v>
      </c>
      <c r="L1624" s="58">
        <f t="shared" si="291"/>
        <v>0</v>
      </c>
      <c r="M1624" s="58">
        <f t="shared" si="288"/>
        <v>71862</v>
      </c>
      <c r="N1624" s="59">
        <f t="shared" si="288"/>
        <v>3593100</v>
      </c>
      <c r="O1624" s="60">
        <v>50</v>
      </c>
      <c r="P1624" s="61">
        <f>O1624</f>
        <v>50</v>
      </c>
      <c r="Q1624" s="58" t="e">
        <f>TRUNC(#REF!*P1624,0)</f>
        <v>#REF!</v>
      </c>
      <c r="R1624" s="143"/>
    </row>
    <row r="1625" spans="3:18" s="86" customFormat="1" ht="20.100000000000001" hidden="1" customHeight="1">
      <c r="C1625" s="19" t="s">
        <v>951</v>
      </c>
      <c r="D1625" s="29" t="s">
        <v>67</v>
      </c>
      <c r="E1625" s="10" t="s">
        <v>3188</v>
      </c>
      <c r="F1625" s="60">
        <v>139</v>
      </c>
      <c r="G1625" s="58">
        <v>52211</v>
      </c>
      <c r="H1625" s="58">
        <f t="shared" si="292"/>
        <v>7257329</v>
      </c>
      <c r="I1625" s="58">
        <v>0</v>
      </c>
      <c r="J1625" s="58">
        <f t="shared" si="293"/>
        <v>0</v>
      </c>
      <c r="K1625" s="58">
        <v>0</v>
      </c>
      <c r="L1625" s="58">
        <f t="shared" si="291"/>
        <v>0</v>
      </c>
      <c r="M1625" s="58">
        <f t="shared" si="288"/>
        <v>52211</v>
      </c>
      <c r="N1625" s="59">
        <f t="shared" si="288"/>
        <v>7257329</v>
      </c>
      <c r="O1625" s="60">
        <v>139</v>
      </c>
      <c r="P1625" s="61">
        <f>O1625</f>
        <v>139</v>
      </c>
      <c r="Q1625" s="58" t="e">
        <f>TRUNC(#REF!*P1625,0)</f>
        <v>#REF!</v>
      </c>
      <c r="R1625" s="143"/>
    </row>
    <row r="1626" spans="3:18" s="86" customFormat="1" ht="20.100000000000001" hidden="1" customHeight="1">
      <c r="C1626" s="19" t="s">
        <v>3003</v>
      </c>
      <c r="D1626" s="29" t="s">
        <v>3005</v>
      </c>
      <c r="E1626" s="10" t="s">
        <v>3188</v>
      </c>
      <c r="F1626" s="60">
        <v>68</v>
      </c>
      <c r="G1626" s="58">
        <v>41464</v>
      </c>
      <c r="H1626" s="58">
        <f t="shared" ref="H1626" si="294">TRUNC(F1626*G1626,0)</f>
        <v>2819552</v>
      </c>
      <c r="I1626" s="58">
        <v>0</v>
      </c>
      <c r="J1626" s="58">
        <f t="shared" ref="J1626" si="295">TRUNC(F1626*I1626,0)</f>
        <v>0</v>
      </c>
      <c r="K1626" s="58">
        <v>0</v>
      </c>
      <c r="L1626" s="58">
        <f t="shared" ref="L1626" si="296">TRUNC(F1626*K1626,0)</f>
        <v>0</v>
      </c>
      <c r="M1626" s="58">
        <f t="shared" ref="M1626:N1626" si="297">G1626+I1626+K1626</f>
        <v>41464</v>
      </c>
      <c r="N1626" s="59">
        <f t="shared" si="297"/>
        <v>2819552</v>
      </c>
      <c r="O1626" s="60">
        <v>68</v>
      </c>
      <c r="P1626" s="61">
        <f>O1626</f>
        <v>68</v>
      </c>
      <c r="Q1626" s="58" t="e">
        <f>TRUNC(#REF!*P1626,0)</f>
        <v>#REF!</v>
      </c>
      <c r="R1626" s="143"/>
    </row>
    <row r="1627" spans="3:18" s="86" customFormat="1" ht="20.100000000000001" hidden="1" customHeight="1">
      <c r="C1627" s="19" t="s">
        <v>722</v>
      </c>
      <c r="D1627" s="29" t="s">
        <v>0</v>
      </c>
      <c r="E1627" s="10" t="s">
        <v>22</v>
      </c>
      <c r="F1627" s="60">
        <v>0</v>
      </c>
      <c r="G1627" s="58">
        <v>0</v>
      </c>
      <c r="H1627" s="58">
        <f t="shared" si="292"/>
        <v>0</v>
      </c>
      <c r="I1627" s="58">
        <v>0</v>
      </c>
      <c r="J1627" s="58">
        <f t="shared" si="293"/>
        <v>0</v>
      </c>
      <c r="K1627" s="58">
        <v>0</v>
      </c>
      <c r="L1627" s="58">
        <f t="shared" ref="L1627:L1690" si="298">TRUNC(F1627*K1627,0)</f>
        <v>0</v>
      </c>
      <c r="M1627" s="58">
        <f t="shared" si="288"/>
        <v>0</v>
      </c>
      <c r="N1627" s="59">
        <f t="shared" si="288"/>
        <v>0</v>
      </c>
      <c r="O1627" s="60">
        <v>0</v>
      </c>
      <c r="P1627" s="61">
        <f>O1627</f>
        <v>0</v>
      </c>
      <c r="Q1627" s="58" t="e">
        <f>TRUNC(#REF!*P1627,0)</f>
        <v>#REF!</v>
      </c>
      <c r="R1627" s="143"/>
    </row>
    <row r="1628" spans="3:18" s="86" customFormat="1" ht="20.100000000000001" hidden="1" customHeight="1">
      <c r="C1628" s="19" t="s">
        <v>954</v>
      </c>
      <c r="D1628" s="29" t="s">
        <v>725</v>
      </c>
      <c r="E1628" s="10" t="s">
        <v>3191</v>
      </c>
      <c r="F1628" s="87">
        <v>7.9640000000000004</v>
      </c>
      <c r="G1628" s="58">
        <v>560000</v>
      </c>
      <c r="H1628" s="58">
        <f t="shared" si="292"/>
        <v>4459840</v>
      </c>
      <c r="I1628" s="58">
        <v>0</v>
      </c>
      <c r="J1628" s="58">
        <f t="shared" si="293"/>
        <v>0</v>
      </c>
      <c r="K1628" s="58">
        <v>0</v>
      </c>
      <c r="L1628" s="58">
        <f t="shared" si="298"/>
        <v>0</v>
      </c>
      <c r="M1628" s="58">
        <f t="shared" si="288"/>
        <v>560000</v>
      </c>
      <c r="N1628" s="59">
        <f t="shared" si="288"/>
        <v>4459840</v>
      </c>
      <c r="O1628" s="87">
        <v>7.9640000000000004</v>
      </c>
      <c r="P1628" s="61">
        <f>O1628</f>
        <v>7.9640000000000004</v>
      </c>
      <c r="Q1628" s="58" t="e">
        <f>TRUNC(#REF!*P1628,0)</f>
        <v>#REF!</v>
      </c>
      <c r="R1628" s="143"/>
    </row>
    <row r="1629" spans="3:18" s="86" customFormat="1" ht="20.100000000000001" hidden="1" customHeight="1">
      <c r="C1629" s="19" t="s">
        <v>955</v>
      </c>
      <c r="D1629" s="29" t="s">
        <v>726</v>
      </c>
      <c r="E1629" s="10" t="s">
        <v>3191</v>
      </c>
      <c r="F1629" s="87">
        <v>173.142</v>
      </c>
      <c r="G1629" s="58">
        <v>556000</v>
      </c>
      <c r="H1629" s="58">
        <f t="shared" si="292"/>
        <v>96266952</v>
      </c>
      <c r="I1629" s="58">
        <v>0</v>
      </c>
      <c r="J1629" s="58">
        <f t="shared" si="293"/>
        <v>0</v>
      </c>
      <c r="K1629" s="58">
        <v>0</v>
      </c>
      <c r="L1629" s="58">
        <f t="shared" si="298"/>
        <v>0</v>
      </c>
      <c r="M1629" s="58">
        <f t="shared" si="288"/>
        <v>556000</v>
      </c>
      <c r="N1629" s="59">
        <f t="shared" si="288"/>
        <v>96266952</v>
      </c>
      <c r="O1629" s="87">
        <v>173.142</v>
      </c>
      <c r="P1629" s="61">
        <f>O1629</f>
        <v>173.142</v>
      </c>
      <c r="Q1629" s="58" t="e">
        <f>TRUNC(#REF!*P1629,0)</f>
        <v>#REF!</v>
      </c>
      <c r="R1629" s="143"/>
    </row>
    <row r="1630" spans="3:18" s="86" customFormat="1" ht="20.100000000000001" hidden="1" customHeight="1">
      <c r="C1630" s="19" t="s">
        <v>960</v>
      </c>
      <c r="D1630" s="29" t="s">
        <v>0</v>
      </c>
      <c r="E1630" s="10" t="s">
        <v>22</v>
      </c>
      <c r="F1630" s="60">
        <v>0</v>
      </c>
      <c r="G1630" s="58">
        <v>0</v>
      </c>
      <c r="H1630" s="58">
        <f t="shared" si="292"/>
        <v>0</v>
      </c>
      <c r="I1630" s="58">
        <v>0</v>
      </c>
      <c r="J1630" s="58">
        <f t="shared" si="293"/>
        <v>0</v>
      </c>
      <c r="K1630" s="58">
        <v>0</v>
      </c>
      <c r="L1630" s="58">
        <f t="shared" si="298"/>
        <v>0</v>
      </c>
      <c r="M1630" s="58">
        <f t="shared" si="288"/>
        <v>0</v>
      </c>
      <c r="N1630" s="59">
        <f t="shared" si="288"/>
        <v>0</v>
      </c>
      <c r="O1630" s="60">
        <v>0</v>
      </c>
      <c r="P1630" s="61">
        <f>O1630</f>
        <v>0</v>
      </c>
      <c r="Q1630" s="58" t="e">
        <f>TRUNC(#REF!*P1630,0)</f>
        <v>#REF!</v>
      </c>
      <c r="R1630" s="143"/>
    </row>
    <row r="1631" spans="3:18" s="86" customFormat="1" ht="20.100000000000001" hidden="1" customHeight="1">
      <c r="C1631" s="19" t="s">
        <v>2403</v>
      </c>
      <c r="D1631" s="29" t="s">
        <v>2404</v>
      </c>
      <c r="E1631" s="10" t="s">
        <v>3188</v>
      </c>
      <c r="F1631" s="60">
        <v>9</v>
      </c>
      <c r="G1631" s="58">
        <v>14800</v>
      </c>
      <c r="H1631" s="58">
        <f t="shared" si="292"/>
        <v>133200</v>
      </c>
      <c r="I1631" s="58">
        <v>0</v>
      </c>
      <c r="J1631" s="58">
        <f t="shared" si="293"/>
        <v>0</v>
      </c>
      <c r="K1631" s="58">
        <v>0</v>
      </c>
      <c r="L1631" s="58">
        <f t="shared" si="298"/>
        <v>0</v>
      </c>
      <c r="M1631" s="58">
        <f t="shared" si="288"/>
        <v>14800</v>
      </c>
      <c r="N1631" s="59">
        <f t="shared" si="288"/>
        <v>133200</v>
      </c>
      <c r="O1631" s="60">
        <v>9</v>
      </c>
      <c r="P1631" s="61">
        <f>O1631</f>
        <v>9</v>
      </c>
      <c r="Q1631" s="58" t="e">
        <f>TRUNC(#REF!*P1631,0)</f>
        <v>#REF!</v>
      </c>
      <c r="R1631" s="143"/>
    </row>
    <row r="1632" spans="3:18" s="86" customFormat="1" ht="20.100000000000001" hidden="1" customHeight="1">
      <c r="C1632" s="19" t="s">
        <v>2405</v>
      </c>
      <c r="D1632" s="29" t="s">
        <v>2406</v>
      </c>
      <c r="E1632" s="10" t="s">
        <v>3188</v>
      </c>
      <c r="F1632" s="60">
        <v>108</v>
      </c>
      <c r="G1632" s="58">
        <v>14800</v>
      </c>
      <c r="H1632" s="58">
        <f t="shared" si="292"/>
        <v>1598400</v>
      </c>
      <c r="I1632" s="58">
        <v>0</v>
      </c>
      <c r="J1632" s="58">
        <f t="shared" si="293"/>
        <v>0</v>
      </c>
      <c r="K1632" s="58">
        <v>0</v>
      </c>
      <c r="L1632" s="58">
        <f t="shared" si="298"/>
        <v>0</v>
      </c>
      <c r="M1632" s="58">
        <f t="shared" si="288"/>
        <v>14800</v>
      </c>
      <c r="N1632" s="59">
        <f t="shared" si="288"/>
        <v>1598400</v>
      </c>
      <c r="O1632" s="60">
        <v>108</v>
      </c>
      <c r="P1632" s="61">
        <f>O1632</f>
        <v>108</v>
      </c>
      <c r="Q1632" s="58" t="e">
        <f>TRUNC(#REF!*P1632,0)</f>
        <v>#REF!</v>
      </c>
      <c r="R1632" s="143"/>
    </row>
    <row r="1633" spans="1:18" s="86" customFormat="1" ht="20.100000000000001" hidden="1" customHeight="1">
      <c r="C1633" s="19" t="s">
        <v>2349</v>
      </c>
      <c r="D1633" s="29" t="s">
        <v>0</v>
      </c>
      <c r="E1633" s="10" t="s">
        <v>22</v>
      </c>
      <c r="F1633" s="60">
        <v>0</v>
      </c>
      <c r="G1633" s="58">
        <v>0</v>
      </c>
      <c r="H1633" s="58">
        <f t="shared" si="292"/>
        <v>0</v>
      </c>
      <c r="I1633" s="58">
        <v>0</v>
      </c>
      <c r="J1633" s="58">
        <f t="shared" si="293"/>
        <v>0</v>
      </c>
      <c r="K1633" s="58">
        <v>0</v>
      </c>
      <c r="L1633" s="58">
        <f t="shared" si="298"/>
        <v>0</v>
      </c>
      <c r="M1633" s="58">
        <f t="shared" si="288"/>
        <v>0</v>
      </c>
      <c r="N1633" s="59">
        <f t="shared" si="288"/>
        <v>0</v>
      </c>
      <c r="O1633" s="60">
        <v>0</v>
      </c>
      <c r="P1633" s="61">
        <f>O1633</f>
        <v>0</v>
      </c>
      <c r="Q1633" s="58" t="e">
        <f>TRUNC(#REF!*P1633,0)</f>
        <v>#REF!</v>
      </c>
      <c r="R1633" s="143"/>
    </row>
    <row r="1634" spans="1:18" s="86" customFormat="1" ht="20.100000000000001" hidden="1" customHeight="1">
      <c r="C1634" s="19" t="s">
        <v>2350</v>
      </c>
      <c r="D1634" s="29" t="s">
        <v>723</v>
      </c>
      <c r="E1634" s="10" t="s">
        <v>3188</v>
      </c>
      <c r="F1634" s="60">
        <v>2814</v>
      </c>
      <c r="G1634" s="58">
        <v>14000</v>
      </c>
      <c r="H1634" s="58">
        <f t="shared" si="292"/>
        <v>39396000</v>
      </c>
      <c r="I1634" s="58">
        <v>0</v>
      </c>
      <c r="J1634" s="58">
        <f t="shared" si="293"/>
        <v>0</v>
      </c>
      <c r="K1634" s="58">
        <v>0</v>
      </c>
      <c r="L1634" s="58">
        <f t="shared" si="298"/>
        <v>0</v>
      </c>
      <c r="M1634" s="58">
        <f t="shared" si="288"/>
        <v>14000</v>
      </c>
      <c r="N1634" s="59">
        <f t="shared" si="288"/>
        <v>39396000</v>
      </c>
      <c r="O1634" s="60">
        <v>2814</v>
      </c>
      <c r="P1634" s="61">
        <f>O1634</f>
        <v>2814</v>
      </c>
      <c r="Q1634" s="58" t="e">
        <f>TRUNC(#REF!*P1634,0)</f>
        <v>#REF!</v>
      </c>
      <c r="R1634" s="143"/>
    </row>
    <row r="1635" spans="1:18" s="86" customFormat="1" ht="20.100000000000001" hidden="1" customHeight="1">
      <c r="C1635" s="19" t="s">
        <v>2417</v>
      </c>
      <c r="D1635" s="29" t="s">
        <v>1359</v>
      </c>
      <c r="E1635" s="10" t="s">
        <v>3188</v>
      </c>
      <c r="F1635" s="60">
        <v>4082</v>
      </c>
      <c r="G1635" s="58">
        <v>16000</v>
      </c>
      <c r="H1635" s="58">
        <f t="shared" si="292"/>
        <v>65312000</v>
      </c>
      <c r="I1635" s="58">
        <v>0</v>
      </c>
      <c r="J1635" s="58">
        <f t="shared" si="293"/>
        <v>0</v>
      </c>
      <c r="K1635" s="58">
        <v>0</v>
      </c>
      <c r="L1635" s="58">
        <f t="shared" si="298"/>
        <v>0</v>
      </c>
      <c r="M1635" s="58">
        <f t="shared" si="288"/>
        <v>16000</v>
      </c>
      <c r="N1635" s="59">
        <f t="shared" si="288"/>
        <v>65312000</v>
      </c>
      <c r="O1635" s="60">
        <v>4082</v>
      </c>
      <c r="P1635" s="61">
        <f>O1635</f>
        <v>4082</v>
      </c>
      <c r="Q1635" s="58" t="e">
        <f>TRUNC(#REF!*P1635,0)</f>
        <v>#REF!</v>
      </c>
      <c r="R1635" s="143"/>
    </row>
    <row r="1636" spans="1:18" s="86" customFormat="1" ht="20.100000000000001" hidden="1" customHeight="1">
      <c r="C1636" s="19" t="s">
        <v>963</v>
      </c>
      <c r="D1636" s="29" t="s">
        <v>0</v>
      </c>
      <c r="E1636" s="10" t="s">
        <v>3191</v>
      </c>
      <c r="F1636" s="87">
        <v>8.8339999999999996</v>
      </c>
      <c r="G1636" s="58">
        <v>-296000</v>
      </c>
      <c r="H1636" s="58">
        <f t="shared" si="292"/>
        <v>-2614864</v>
      </c>
      <c r="I1636" s="58">
        <v>0</v>
      </c>
      <c r="J1636" s="58">
        <f t="shared" si="293"/>
        <v>0</v>
      </c>
      <c r="K1636" s="58">
        <v>0</v>
      </c>
      <c r="L1636" s="58">
        <f t="shared" si="298"/>
        <v>0</v>
      </c>
      <c r="M1636" s="58">
        <f t="shared" si="288"/>
        <v>-296000</v>
      </c>
      <c r="N1636" s="59">
        <f t="shared" si="288"/>
        <v>-2614864</v>
      </c>
      <c r="O1636" s="87">
        <v>8.8339999999999996</v>
      </c>
      <c r="P1636" s="61">
        <f>O1636</f>
        <v>8.8339999999999996</v>
      </c>
      <c r="Q1636" s="58" t="e">
        <f>TRUNC(#REF!*P1636,0)</f>
        <v>#REF!</v>
      </c>
      <c r="R1636" s="143"/>
    </row>
    <row r="1637" spans="1:18" s="86" customFormat="1" ht="20.100000000000001" hidden="1" customHeight="1">
      <c r="C1637" s="19" t="s">
        <v>48</v>
      </c>
      <c r="D1637" s="29" t="s">
        <v>48</v>
      </c>
      <c r="E1637" s="10" t="s">
        <v>22</v>
      </c>
      <c r="F1637" s="60">
        <v>0</v>
      </c>
      <c r="G1637" s="58">
        <v>0</v>
      </c>
      <c r="H1637" s="58">
        <f t="shared" si="292"/>
        <v>0</v>
      </c>
      <c r="I1637" s="58">
        <v>0</v>
      </c>
      <c r="J1637" s="58">
        <f t="shared" si="293"/>
        <v>0</v>
      </c>
      <c r="K1637" s="58">
        <v>0</v>
      </c>
      <c r="L1637" s="58">
        <f t="shared" si="298"/>
        <v>0</v>
      </c>
      <c r="M1637" s="58">
        <f t="shared" si="288"/>
        <v>0</v>
      </c>
      <c r="N1637" s="59">
        <f t="shared" si="288"/>
        <v>0</v>
      </c>
      <c r="O1637" s="60">
        <v>0</v>
      </c>
      <c r="P1637" s="61">
        <f>O1637</f>
        <v>0</v>
      </c>
      <c r="Q1637" s="58" t="e">
        <f>TRUNC(#REF!*P1637,0)</f>
        <v>#REF!</v>
      </c>
      <c r="R1637" s="143"/>
    </row>
    <row r="1638" spans="1:18" s="86" customFormat="1" ht="20.100000000000001" hidden="1" customHeight="1">
      <c r="C1638" s="19"/>
      <c r="D1638" s="29"/>
      <c r="E1638" s="10"/>
      <c r="F1638" s="60">
        <v>0</v>
      </c>
      <c r="G1638" s="58">
        <v>0</v>
      </c>
      <c r="H1638" s="58">
        <f t="shared" si="292"/>
        <v>0</v>
      </c>
      <c r="I1638" s="58">
        <v>0</v>
      </c>
      <c r="J1638" s="58">
        <f t="shared" si="293"/>
        <v>0</v>
      </c>
      <c r="K1638" s="58">
        <v>0</v>
      </c>
      <c r="L1638" s="58">
        <f t="shared" si="298"/>
        <v>0</v>
      </c>
      <c r="M1638" s="58">
        <f t="shared" si="288"/>
        <v>0</v>
      </c>
      <c r="N1638" s="59">
        <f t="shared" si="288"/>
        <v>0</v>
      </c>
      <c r="O1638" s="60">
        <v>0</v>
      </c>
      <c r="P1638" s="61">
        <f>O1638</f>
        <v>0</v>
      </c>
      <c r="Q1638" s="58" t="e">
        <f>TRUNC(#REF!*P1638,0)</f>
        <v>#REF!</v>
      </c>
      <c r="R1638" s="143"/>
    </row>
    <row r="1639" spans="1:18" s="86" customFormat="1" ht="20.100000000000001" hidden="1" customHeight="1">
      <c r="A1639" s="97"/>
      <c r="B1639" s="97"/>
      <c r="C1639" s="29" t="s">
        <v>2289</v>
      </c>
      <c r="D1639" s="29" t="s">
        <v>2290</v>
      </c>
      <c r="E1639" s="152" t="s">
        <v>1</v>
      </c>
      <c r="F1639" s="82">
        <v>1</v>
      </c>
      <c r="G1639" s="79">
        <v>0</v>
      </c>
      <c r="H1639" s="79">
        <f>SUM(H1640:H1765)</f>
        <v>534565872</v>
      </c>
      <c r="I1639" s="79">
        <v>0</v>
      </c>
      <c r="J1639" s="79">
        <f>SUM(J1640:J1765)</f>
        <v>304251392</v>
      </c>
      <c r="K1639" s="79">
        <v>0</v>
      </c>
      <c r="L1639" s="79">
        <f>SUM(L1640:L1765)</f>
        <v>30822031</v>
      </c>
      <c r="M1639" s="79">
        <f t="shared" si="288"/>
        <v>0</v>
      </c>
      <c r="N1639" s="148">
        <f t="shared" si="288"/>
        <v>869639295</v>
      </c>
      <c r="O1639" s="58">
        <v>1</v>
      </c>
      <c r="P1639" s="61">
        <v>0</v>
      </c>
      <c r="Q1639" s="58">
        <v>0</v>
      </c>
      <c r="R1639" s="163"/>
    </row>
    <row r="1640" spans="1:18" s="86" customFormat="1" ht="20.100000000000001" hidden="1" customHeight="1">
      <c r="C1640" s="19" t="s">
        <v>759</v>
      </c>
      <c r="D1640" s="29" t="s">
        <v>0</v>
      </c>
      <c r="E1640" s="10" t="s">
        <v>22</v>
      </c>
      <c r="F1640" s="60">
        <v>0</v>
      </c>
      <c r="G1640" s="58">
        <v>0</v>
      </c>
      <c r="H1640" s="58">
        <f t="shared" si="292"/>
        <v>0</v>
      </c>
      <c r="I1640" s="58">
        <v>0</v>
      </c>
      <c r="J1640" s="58">
        <f t="shared" si="293"/>
        <v>0</v>
      </c>
      <c r="K1640" s="58">
        <v>0</v>
      </c>
      <c r="L1640" s="58">
        <f t="shared" si="298"/>
        <v>0</v>
      </c>
      <c r="M1640" s="58">
        <f t="shared" si="288"/>
        <v>0</v>
      </c>
      <c r="N1640" s="59">
        <f t="shared" si="288"/>
        <v>0</v>
      </c>
      <c r="O1640" s="60">
        <v>0</v>
      </c>
      <c r="P1640" s="61">
        <f>O1640</f>
        <v>0</v>
      </c>
      <c r="Q1640" s="58" t="e">
        <f>TRUNC(#REF!*P1640,0)</f>
        <v>#REF!</v>
      </c>
      <c r="R1640" s="143"/>
    </row>
    <row r="1641" spans="1:18" s="86" customFormat="1" ht="20.100000000000001" hidden="1" customHeight="1">
      <c r="C1641" s="19" t="s">
        <v>983</v>
      </c>
      <c r="D1641" s="29" t="s">
        <v>2</v>
      </c>
      <c r="E1641" s="10" t="s">
        <v>22</v>
      </c>
      <c r="F1641" s="60">
        <v>0</v>
      </c>
      <c r="G1641" s="58">
        <v>0</v>
      </c>
      <c r="H1641" s="58">
        <f t="shared" si="292"/>
        <v>0</v>
      </c>
      <c r="I1641" s="58">
        <v>0</v>
      </c>
      <c r="J1641" s="58">
        <f t="shared" si="293"/>
        <v>0</v>
      </c>
      <c r="K1641" s="58">
        <v>0</v>
      </c>
      <c r="L1641" s="58">
        <f t="shared" si="298"/>
        <v>0</v>
      </c>
      <c r="M1641" s="58">
        <f t="shared" si="288"/>
        <v>0</v>
      </c>
      <c r="N1641" s="59">
        <f t="shared" si="288"/>
        <v>0</v>
      </c>
      <c r="O1641" s="60">
        <v>0</v>
      </c>
      <c r="P1641" s="61">
        <f>O1641</f>
        <v>0</v>
      </c>
      <c r="Q1641" s="58" t="e">
        <f>TRUNC(#REF!*P1641,0)</f>
        <v>#REF!</v>
      </c>
      <c r="R1641" s="143"/>
    </row>
    <row r="1642" spans="1:18" s="86" customFormat="1" ht="20.100000000000001" hidden="1" customHeight="1">
      <c r="C1642" s="19" t="s">
        <v>984</v>
      </c>
      <c r="D1642" s="29" t="s">
        <v>985</v>
      </c>
      <c r="E1642" s="10" t="s">
        <v>3188</v>
      </c>
      <c r="F1642" s="60">
        <v>759</v>
      </c>
      <c r="G1642" s="58">
        <v>317</v>
      </c>
      <c r="H1642" s="58">
        <f t="shared" si="292"/>
        <v>240603</v>
      </c>
      <c r="I1642" s="58">
        <v>203</v>
      </c>
      <c r="J1642" s="58">
        <f t="shared" si="293"/>
        <v>154077</v>
      </c>
      <c r="K1642" s="58">
        <v>291</v>
      </c>
      <c r="L1642" s="58">
        <f t="shared" si="298"/>
        <v>220869</v>
      </c>
      <c r="M1642" s="58">
        <f t="shared" si="288"/>
        <v>811</v>
      </c>
      <c r="N1642" s="59">
        <f t="shared" si="288"/>
        <v>615549</v>
      </c>
      <c r="O1642" s="60">
        <v>759</v>
      </c>
      <c r="P1642" s="61">
        <f>O1642</f>
        <v>759</v>
      </c>
      <c r="Q1642" s="58" t="e">
        <f>TRUNC(#REF!*P1642,0)</f>
        <v>#REF!</v>
      </c>
      <c r="R1642" s="143"/>
    </row>
    <row r="1643" spans="1:18" s="86" customFormat="1" ht="20.100000000000001" hidden="1" customHeight="1">
      <c r="C1643" s="19" t="s">
        <v>988</v>
      </c>
      <c r="D1643" s="29" t="s">
        <v>0</v>
      </c>
      <c r="E1643" s="10" t="s">
        <v>22</v>
      </c>
      <c r="F1643" s="60">
        <v>0</v>
      </c>
      <c r="G1643" s="58">
        <v>0</v>
      </c>
      <c r="H1643" s="58">
        <f t="shared" si="292"/>
        <v>0</v>
      </c>
      <c r="I1643" s="58">
        <v>0</v>
      </c>
      <c r="J1643" s="58">
        <f t="shared" si="293"/>
        <v>0</v>
      </c>
      <c r="K1643" s="58">
        <v>0</v>
      </c>
      <c r="L1643" s="58">
        <f t="shared" si="298"/>
        <v>0</v>
      </c>
      <c r="M1643" s="58">
        <f t="shared" si="288"/>
        <v>0</v>
      </c>
      <c r="N1643" s="59">
        <f t="shared" si="288"/>
        <v>0</v>
      </c>
      <c r="O1643" s="60">
        <v>0</v>
      </c>
      <c r="P1643" s="61">
        <f>O1643</f>
        <v>0</v>
      </c>
      <c r="Q1643" s="58" t="e">
        <f>TRUNC(#REF!*P1643,0)</f>
        <v>#REF!</v>
      </c>
      <c r="R1643" s="143"/>
    </row>
    <row r="1644" spans="1:18" s="86" customFormat="1" ht="20.100000000000001" hidden="1" customHeight="1">
      <c r="C1644" s="19" t="s">
        <v>989</v>
      </c>
      <c r="D1644" s="29" t="s">
        <v>990</v>
      </c>
      <c r="E1644" s="10" t="s">
        <v>3188</v>
      </c>
      <c r="F1644" s="60">
        <v>166</v>
      </c>
      <c r="G1644" s="58">
        <v>389</v>
      </c>
      <c r="H1644" s="58">
        <f t="shared" si="292"/>
        <v>64574</v>
      </c>
      <c r="I1644" s="58">
        <v>2237</v>
      </c>
      <c r="J1644" s="58">
        <f t="shared" si="293"/>
        <v>371342</v>
      </c>
      <c r="K1644" s="58">
        <v>279</v>
      </c>
      <c r="L1644" s="58">
        <f t="shared" si="298"/>
        <v>46314</v>
      </c>
      <c r="M1644" s="58">
        <f t="shared" si="288"/>
        <v>2905</v>
      </c>
      <c r="N1644" s="59">
        <f t="shared" si="288"/>
        <v>482230</v>
      </c>
      <c r="O1644" s="60">
        <v>166</v>
      </c>
      <c r="P1644" s="61">
        <f>O1644</f>
        <v>166</v>
      </c>
      <c r="Q1644" s="58" t="e">
        <f>TRUNC(#REF!*P1644,0)</f>
        <v>#REF!</v>
      </c>
      <c r="R1644" s="143"/>
    </row>
    <row r="1645" spans="1:18" s="86" customFormat="1" ht="20.100000000000001" hidden="1" customHeight="1">
      <c r="C1645" s="19" t="s">
        <v>760</v>
      </c>
      <c r="D1645" s="29" t="s">
        <v>0</v>
      </c>
      <c r="E1645" s="10" t="s">
        <v>22</v>
      </c>
      <c r="F1645" s="60">
        <v>0</v>
      </c>
      <c r="G1645" s="58">
        <v>0</v>
      </c>
      <c r="H1645" s="58">
        <f t="shared" si="292"/>
        <v>0</v>
      </c>
      <c r="I1645" s="58">
        <v>0</v>
      </c>
      <c r="J1645" s="58">
        <f t="shared" si="293"/>
        <v>0</v>
      </c>
      <c r="K1645" s="58">
        <v>0</v>
      </c>
      <c r="L1645" s="58">
        <f t="shared" si="298"/>
        <v>0</v>
      </c>
      <c r="M1645" s="58">
        <f t="shared" si="288"/>
        <v>0</v>
      </c>
      <c r="N1645" s="59">
        <f t="shared" ref="M1645:N1729" si="299">H1645+J1645+L1645</f>
        <v>0</v>
      </c>
      <c r="O1645" s="60">
        <v>0</v>
      </c>
      <c r="P1645" s="61">
        <f>O1645</f>
        <v>0</v>
      </c>
      <c r="Q1645" s="58" t="e">
        <f>TRUNC(#REF!*P1645,0)</f>
        <v>#REF!</v>
      </c>
      <c r="R1645" s="143"/>
    </row>
    <row r="1646" spans="1:18" s="86" customFormat="1" ht="20.100000000000001" hidden="1" customHeight="1">
      <c r="C1646" s="19" t="s">
        <v>761</v>
      </c>
      <c r="D1646" s="29" t="s">
        <v>715</v>
      </c>
      <c r="E1646" s="10" t="s">
        <v>3188</v>
      </c>
      <c r="F1646" s="60">
        <v>3042</v>
      </c>
      <c r="G1646" s="58">
        <v>228</v>
      </c>
      <c r="H1646" s="58">
        <f t="shared" si="292"/>
        <v>693576</v>
      </c>
      <c r="I1646" s="58">
        <v>4008</v>
      </c>
      <c r="J1646" s="58">
        <f t="shared" si="293"/>
        <v>12192336</v>
      </c>
      <c r="K1646" s="58">
        <v>168</v>
      </c>
      <c r="L1646" s="58">
        <f t="shared" si="298"/>
        <v>511056</v>
      </c>
      <c r="M1646" s="58">
        <f t="shared" si="299"/>
        <v>4404</v>
      </c>
      <c r="N1646" s="59">
        <f t="shared" si="299"/>
        <v>13396968</v>
      </c>
      <c r="O1646" s="60">
        <v>3042</v>
      </c>
      <c r="P1646" s="61">
        <f>O1646</f>
        <v>3042</v>
      </c>
      <c r="Q1646" s="58" t="e">
        <f>TRUNC(#REF!*P1646,0)</f>
        <v>#REF!</v>
      </c>
      <c r="R1646" s="143"/>
    </row>
    <row r="1647" spans="1:18" s="86" customFormat="1" ht="20.100000000000001" hidden="1" customHeight="1">
      <c r="C1647" s="19" t="s">
        <v>762</v>
      </c>
      <c r="D1647" s="29" t="s">
        <v>0</v>
      </c>
      <c r="E1647" s="10" t="s">
        <v>22</v>
      </c>
      <c r="F1647" s="60">
        <v>0</v>
      </c>
      <c r="G1647" s="58">
        <v>0</v>
      </c>
      <c r="H1647" s="58">
        <f t="shared" si="292"/>
        <v>0</v>
      </c>
      <c r="I1647" s="58">
        <v>0</v>
      </c>
      <c r="J1647" s="58">
        <f t="shared" si="293"/>
        <v>0</v>
      </c>
      <c r="K1647" s="58">
        <v>0</v>
      </c>
      <c r="L1647" s="58">
        <f t="shared" si="298"/>
        <v>0</v>
      </c>
      <c r="M1647" s="58">
        <f t="shared" si="299"/>
        <v>0</v>
      </c>
      <c r="N1647" s="59">
        <f t="shared" si="299"/>
        <v>0</v>
      </c>
      <c r="O1647" s="60">
        <v>0</v>
      </c>
      <c r="P1647" s="61">
        <f>O1647</f>
        <v>0</v>
      </c>
      <c r="Q1647" s="58" t="e">
        <f>TRUNC(#REF!*P1647,0)</f>
        <v>#REF!</v>
      </c>
      <c r="R1647" s="143"/>
    </row>
    <row r="1648" spans="1:18" s="86" customFormat="1" ht="20.100000000000001" hidden="1" customHeight="1">
      <c r="C1648" s="19" t="s">
        <v>763</v>
      </c>
      <c r="D1648" s="29" t="s">
        <v>0</v>
      </c>
      <c r="E1648" s="10" t="s">
        <v>22</v>
      </c>
      <c r="F1648" s="60">
        <v>0</v>
      </c>
      <c r="G1648" s="58">
        <v>0</v>
      </c>
      <c r="H1648" s="58">
        <f t="shared" si="292"/>
        <v>0</v>
      </c>
      <c r="I1648" s="58">
        <v>0</v>
      </c>
      <c r="J1648" s="58">
        <f t="shared" si="293"/>
        <v>0</v>
      </c>
      <c r="K1648" s="58">
        <v>0</v>
      </c>
      <c r="L1648" s="58">
        <f t="shared" si="298"/>
        <v>0</v>
      </c>
      <c r="M1648" s="58">
        <f t="shared" si="299"/>
        <v>0</v>
      </c>
      <c r="N1648" s="59">
        <f t="shared" si="299"/>
        <v>0</v>
      </c>
      <c r="O1648" s="60">
        <v>0</v>
      </c>
      <c r="P1648" s="61">
        <f>O1648</f>
        <v>0</v>
      </c>
      <c r="Q1648" s="58" t="e">
        <f>TRUNC(#REF!*P1648,0)</f>
        <v>#REF!</v>
      </c>
      <c r="R1648" s="143"/>
    </row>
    <row r="1649" spans="3:18" s="86" customFormat="1" ht="20.100000000000001" hidden="1" customHeight="1">
      <c r="C1649" s="19" t="s">
        <v>765</v>
      </c>
      <c r="D1649" s="29" t="s">
        <v>766</v>
      </c>
      <c r="E1649" s="10" t="s">
        <v>3188</v>
      </c>
      <c r="F1649" s="60">
        <v>1938</v>
      </c>
      <c r="G1649" s="58">
        <v>287</v>
      </c>
      <c r="H1649" s="58">
        <f t="shared" si="292"/>
        <v>556206</v>
      </c>
      <c r="I1649" s="58">
        <v>2839</v>
      </c>
      <c r="J1649" s="58">
        <f t="shared" si="293"/>
        <v>5501982</v>
      </c>
      <c r="K1649" s="58">
        <v>294</v>
      </c>
      <c r="L1649" s="58">
        <f t="shared" si="298"/>
        <v>569772</v>
      </c>
      <c r="M1649" s="58">
        <f t="shared" si="299"/>
        <v>3420</v>
      </c>
      <c r="N1649" s="59">
        <f t="shared" si="299"/>
        <v>6627960</v>
      </c>
      <c r="O1649" s="60">
        <v>1938</v>
      </c>
      <c r="P1649" s="61">
        <f>O1649</f>
        <v>1938</v>
      </c>
      <c r="Q1649" s="58" t="e">
        <f>TRUNC(#REF!*P1649,0)</f>
        <v>#REF!</v>
      </c>
      <c r="R1649" s="143"/>
    </row>
    <row r="1650" spans="3:18" s="86" customFormat="1" ht="20.100000000000001" hidden="1" customHeight="1">
      <c r="C1650" s="19" t="s">
        <v>767</v>
      </c>
      <c r="D1650" s="29" t="s">
        <v>0</v>
      </c>
      <c r="E1650" s="10" t="s">
        <v>22</v>
      </c>
      <c r="F1650" s="60">
        <v>0</v>
      </c>
      <c r="G1650" s="58">
        <v>0</v>
      </c>
      <c r="H1650" s="58">
        <f t="shared" si="292"/>
        <v>0</v>
      </c>
      <c r="I1650" s="58">
        <v>0</v>
      </c>
      <c r="J1650" s="58">
        <f t="shared" si="293"/>
        <v>0</v>
      </c>
      <c r="K1650" s="58">
        <v>0</v>
      </c>
      <c r="L1650" s="58">
        <f t="shared" si="298"/>
        <v>0</v>
      </c>
      <c r="M1650" s="58">
        <f t="shared" si="299"/>
        <v>0</v>
      </c>
      <c r="N1650" s="59">
        <f t="shared" si="299"/>
        <v>0</v>
      </c>
      <c r="O1650" s="60">
        <v>0</v>
      </c>
      <c r="P1650" s="61">
        <f>O1650</f>
        <v>0</v>
      </c>
      <c r="Q1650" s="58" t="e">
        <f>TRUNC(#REF!*P1650,0)</f>
        <v>#REF!</v>
      </c>
      <c r="R1650" s="143"/>
    </row>
    <row r="1651" spans="3:18" s="86" customFormat="1" ht="20.100000000000001" hidden="1" customHeight="1">
      <c r="C1651" s="19" t="s">
        <v>1045</v>
      </c>
      <c r="D1651" s="29" t="s">
        <v>1046</v>
      </c>
      <c r="E1651" s="10" t="s">
        <v>22</v>
      </c>
      <c r="F1651" s="60">
        <v>0</v>
      </c>
      <c r="G1651" s="58">
        <v>0</v>
      </c>
      <c r="H1651" s="58">
        <f t="shared" ref="H1651:H1714" si="300">TRUNC(F1651*G1651,0)</f>
        <v>0</v>
      </c>
      <c r="I1651" s="58">
        <v>0</v>
      </c>
      <c r="J1651" s="58">
        <f t="shared" ref="J1651:J1714" si="301">TRUNC(F1651*I1651,0)</f>
        <v>0</v>
      </c>
      <c r="K1651" s="58">
        <v>0</v>
      </c>
      <c r="L1651" s="58">
        <f t="shared" si="298"/>
        <v>0</v>
      </c>
      <c r="M1651" s="58">
        <f t="shared" si="299"/>
        <v>0</v>
      </c>
      <c r="N1651" s="59">
        <f t="shared" si="299"/>
        <v>0</v>
      </c>
      <c r="O1651" s="60">
        <v>0</v>
      </c>
      <c r="P1651" s="61">
        <f>O1651</f>
        <v>0</v>
      </c>
      <c r="Q1651" s="58" t="e">
        <f>TRUNC(#REF!*P1651,0)</f>
        <v>#REF!</v>
      </c>
      <c r="R1651" s="143"/>
    </row>
    <row r="1652" spans="3:18" s="86" customFormat="1" ht="20.100000000000001" hidden="1" customHeight="1">
      <c r="C1652" s="19" t="s">
        <v>1160</v>
      </c>
      <c r="D1652" s="29" t="s">
        <v>1161</v>
      </c>
      <c r="E1652" s="10" t="s">
        <v>3218</v>
      </c>
      <c r="F1652" s="60">
        <v>81</v>
      </c>
      <c r="G1652" s="58">
        <v>439980</v>
      </c>
      <c r="H1652" s="58">
        <f t="shared" si="300"/>
        <v>35638380</v>
      </c>
      <c r="I1652" s="58">
        <v>0</v>
      </c>
      <c r="J1652" s="58">
        <f t="shared" si="301"/>
        <v>0</v>
      </c>
      <c r="K1652" s="58">
        <v>0</v>
      </c>
      <c r="L1652" s="58">
        <f t="shared" si="298"/>
        <v>0</v>
      </c>
      <c r="M1652" s="58">
        <f t="shared" si="299"/>
        <v>439980</v>
      </c>
      <c r="N1652" s="59">
        <f t="shared" si="299"/>
        <v>35638380</v>
      </c>
      <c r="O1652" s="60">
        <v>81</v>
      </c>
      <c r="P1652" s="61">
        <f>O1652</f>
        <v>81</v>
      </c>
      <c r="Q1652" s="58" t="e">
        <f>TRUNC(#REF!*P1652,0)</f>
        <v>#REF!</v>
      </c>
      <c r="R1652" s="143"/>
    </row>
    <row r="1653" spans="3:18" s="86" customFormat="1" ht="20.100000000000001" hidden="1" customHeight="1">
      <c r="C1653" s="19" t="s">
        <v>770</v>
      </c>
      <c r="D1653" s="29" t="s">
        <v>0</v>
      </c>
      <c r="E1653" s="10" t="s">
        <v>22</v>
      </c>
      <c r="F1653" s="60">
        <v>0</v>
      </c>
      <c r="G1653" s="58">
        <v>0</v>
      </c>
      <c r="H1653" s="58">
        <f t="shared" si="300"/>
        <v>0</v>
      </c>
      <c r="I1653" s="58">
        <v>0</v>
      </c>
      <c r="J1653" s="58">
        <f t="shared" si="301"/>
        <v>0</v>
      </c>
      <c r="K1653" s="58">
        <v>0</v>
      </c>
      <c r="L1653" s="58">
        <f t="shared" si="298"/>
        <v>0</v>
      </c>
      <c r="M1653" s="58">
        <f t="shared" si="299"/>
        <v>0</v>
      </c>
      <c r="N1653" s="59">
        <f t="shared" si="299"/>
        <v>0</v>
      </c>
      <c r="O1653" s="60">
        <v>0</v>
      </c>
      <c r="P1653" s="61">
        <f>O1653</f>
        <v>0</v>
      </c>
      <c r="Q1653" s="58" t="e">
        <f>TRUNC(#REF!*P1653,0)</f>
        <v>#REF!</v>
      </c>
      <c r="R1653" s="143"/>
    </row>
    <row r="1654" spans="3:18" s="86" customFormat="1" ht="20.100000000000001" hidden="1" customHeight="1">
      <c r="C1654" s="19" t="s">
        <v>771</v>
      </c>
      <c r="D1654" s="29" t="s">
        <v>772</v>
      </c>
      <c r="E1654" s="10" t="s">
        <v>22</v>
      </c>
      <c r="F1654" s="60">
        <v>0</v>
      </c>
      <c r="G1654" s="58">
        <v>0</v>
      </c>
      <c r="H1654" s="58">
        <f t="shared" si="300"/>
        <v>0</v>
      </c>
      <c r="I1654" s="58">
        <v>0</v>
      </c>
      <c r="J1654" s="58">
        <f t="shared" si="301"/>
        <v>0</v>
      </c>
      <c r="K1654" s="58">
        <v>0</v>
      </c>
      <c r="L1654" s="58">
        <f t="shared" si="298"/>
        <v>0</v>
      </c>
      <c r="M1654" s="58">
        <f t="shared" si="299"/>
        <v>0</v>
      </c>
      <c r="N1654" s="59">
        <f t="shared" si="299"/>
        <v>0</v>
      </c>
      <c r="O1654" s="60">
        <v>0</v>
      </c>
      <c r="P1654" s="61">
        <f>O1654</f>
        <v>0</v>
      </c>
      <c r="Q1654" s="58" t="e">
        <f>TRUNC(#REF!*P1654,0)</f>
        <v>#REF!</v>
      </c>
      <c r="R1654" s="143"/>
    </row>
    <row r="1655" spans="3:18" s="86" customFormat="1" ht="20.100000000000001" hidden="1" customHeight="1">
      <c r="C1655" s="19" t="s">
        <v>773</v>
      </c>
      <c r="D1655" s="29" t="s">
        <v>774</v>
      </c>
      <c r="E1655" s="10" t="s">
        <v>3207</v>
      </c>
      <c r="F1655" s="60">
        <v>631</v>
      </c>
      <c r="G1655" s="58">
        <v>18792</v>
      </c>
      <c r="H1655" s="58">
        <f t="shared" si="300"/>
        <v>11857752</v>
      </c>
      <c r="I1655" s="58">
        <v>10699</v>
      </c>
      <c r="J1655" s="58">
        <f t="shared" si="301"/>
        <v>6751069</v>
      </c>
      <c r="K1655" s="58">
        <v>8864</v>
      </c>
      <c r="L1655" s="58">
        <f t="shared" si="298"/>
        <v>5593184</v>
      </c>
      <c r="M1655" s="58">
        <f t="shared" si="299"/>
        <v>38355</v>
      </c>
      <c r="N1655" s="59">
        <f t="shared" si="299"/>
        <v>24202005</v>
      </c>
      <c r="O1655" s="60">
        <v>631</v>
      </c>
      <c r="P1655" s="61">
        <f>O1655</f>
        <v>631</v>
      </c>
      <c r="Q1655" s="58" t="e">
        <f>TRUNC(#REF!*P1655,0)</f>
        <v>#REF!</v>
      </c>
      <c r="R1655" s="143"/>
    </row>
    <row r="1656" spans="3:18" s="86" customFormat="1" ht="20.100000000000001" hidden="1" customHeight="1">
      <c r="C1656" s="19" t="s">
        <v>775</v>
      </c>
      <c r="D1656" s="29" t="s">
        <v>0</v>
      </c>
      <c r="E1656" s="10" t="s">
        <v>22</v>
      </c>
      <c r="F1656" s="60">
        <v>0</v>
      </c>
      <c r="G1656" s="58">
        <v>0</v>
      </c>
      <c r="H1656" s="58">
        <f t="shared" si="300"/>
        <v>0</v>
      </c>
      <c r="I1656" s="58">
        <v>0</v>
      </c>
      <c r="J1656" s="58">
        <f t="shared" si="301"/>
        <v>0</v>
      </c>
      <c r="K1656" s="58">
        <v>0</v>
      </c>
      <c r="L1656" s="58">
        <f t="shared" si="298"/>
        <v>0</v>
      </c>
      <c r="M1656" s="58">
        <f t="shared" si="299"/>
        <v>0</v>
      </c>
      <c r="N1656" s="59">
        <f t="shared" si="299"/>
        <v>0</v>
      </c>
      <c r="O1656" s="60">
        <v>0</v>
      </c>
      <c r="P1656" s="61">
        <f>O1656</f>
        <v>0</v>
      </c>
      <c r="Q1656" s="58" t="e">
        <f>TRUNC(#REF!*P1656,0)</f>
        <v>#REF!</v>
      </c>
      <c r="R1656" s="143"/>
    </row>
    <row r="1657" spans="3:18" s="86" customFormat="1" ht="20.100000000000001" hidden="1" customHeight="1">
      <c r="C1657" s="19" t="s">
        <v>1056</v>
      </c>
      <c r="D1657" s="29" t="s">
        <v>1057</v>
      </c>
      <c r="E1657" s="10" t="s">
        <v>22</v>
      </c>
      <c r="F1657" s="60">
        <v>0</v>
      </c>
      <c r="G1657" s="58">
        <v>0</v>
      </c>
      <c r="H1657" s="58">
        <f t="shared" si="300"/>
        <v>0</v>
      </c>
      <c r="I1657" s="58">
        <v>0</v>
      </c>
      <c r="J1657" s="58">
        <f t="shared" si="301"/>
        <v>0</v>
      </c>
      <c r="K1657" s="58">
        <v>0</v>
      </c>
      <c r="L1657" s="58">
        <f t="shared" si="298"/>
        <v>0</v>
      </c>
      <c r="M1657" s="58">
        <f t="shared" si="299"/>
        <v>0</v>
      </c>
      <c r="N1657" s="59">
        <f t="shared" si="299"/>
        <v>0</v>
      </c>
      <c r="O1657" s="60">
        <v>0</v>
      </c>
      <c r="P1657" s="61">
        <f>O1657</f>
        <v>0</v>
      </c>
      <c r="Q1657" s="58" t="e">
        <f>TRUNC(#REF!*P1657,0)</f>
        <v>#REF!</v>
      </c>
      <c r="R1657" s="143"/>
    </row>
    <row r="1658" spans="3:18" s="86" customFormat="1" ht="20.100000000000001" hidden="1" customHeight="1">
      <c r="C1658" s="19" t="s">
        <v>1058</v>
      </c>
      <c r="D1658" s="29" t="s">
        <v>774</v>
      </c>
      <c r="E1658" s="10" t="s">
        <v>3199</v>
      </c>
      <c r="F1658" s="60">
        <v>81</v>
      </c>
      <c r="G1658" s="58">
        <v>37758</v>
      </c>
      <c r="H1658" s="58">
        <f t="shared" si="300"/>
        <v>3058398</v>
      </c>
      <c r="I1658" s="58">
        <v>54963</v>
      </c>
      <c r="J1658" s="58">
        <f t="shared" si="301"/>
        <v>4452003</v>
      </c>
      <c r="K1658" s="58">
        <v>5718</v>
      </c>
      <c r="L1658" s="58">
        <f t="shared" si="298"/>
        <v>463158</v>
      </c>
      <c r="M1658" s="58">
        <f t="shared" si="299"/>
        <v>98439</v>
      </c>
      <c r="N1658" s="59">
        <f t="shared" si="299"/>
        <v>7973559</v>
      </c>
      <c r="O1658" s="60">
        <v>81</v>
      </c>
      <c r="P1658" s="61">
        <f>O1658</f>
        <v>81</v>
      </c>
      <c r="Q1658" s="58" t="e">
        <f>TRUNC(#REF!*P1658,0)</f>
        <v>#REF!</v>
      </c>
      <c r="R1658" s="143"/>
    </row>
    <row r="1659" spans="3:18" s="86" customFormat="1" ht="20.100000000000001" hidden="1" customHeight="1">
      <c r="C1659" s="19" t="s">
        <v>779</v>
      </c>
      <c r="D1659" s="29" t="s">
        <v>0</v>
      </c>
      <c r="E1659" s="10" t="s">
        <v>22</v>
      </c>
      <c r="F1659" s="60">
        <v>0</v>
      </c>
      <c r="G1659" s="58">
        <v>0</v>
      </c>
      <c r="H1659" s="58">
        <f t="shared" si="300"/>
        <v>0</v>
      </c>
      <c r="I1659" s="58">
        <v>0</v>
      </c>
      <c r="J1659" s="58">
        <f t="shared" si="301"/>
        <v>0</v>
      </c>
      <c r="K1659" s="58">
        <v>0</v>
      </c>
      <c r="L1659" s="58">
        <f t="shared" si="298"/>
        <v>0</v>
      </c>
      <c r="M1659" s="58">
        <f t="shared" si="299"/>
        <v>0</v>
      </c>
      <c r="N1659" s="59">
        <f t="shared" si="299"/>
        <v>0</v>
      </c>
      <c r="O1659" s="60">
        <v>0</v>
      </c>
      <c r="P1659" s="61">
        <f>O1659</f>
        <v>0</v>
      </c>
      <c r="Q1659" s="58" t="e">
        <f>TRUNC(#REF!*P1659,0)</f>
        <v>#REF!</v>
      </c>
      <c r="R1659" s="143"/>
    </row>
    <row r="1660" spans="3:18" s="86" customFormat="1" ht="20.100000000000001" hidden="1" customHeight="1">
      <c r="C1660" s="19" t="s">
        <v>780</v>
      </c>
      <c r="D1660" s="29" t="s">
        <v>781</v>
      </c>
      <c r="E1660" s="10" t="s">
        <v>3196</v>
      </c>
      <c r="F1660" s="60">
        <v>2</v>
      </c>
      <c r="G1660" s="58">
        <v>0</v>
      </c>
      <c r="H1660" s="58">
        <f t="shared" si="300"/>
        <v>0</v>
      </c>
      <c r="I1660" s="58">
        <v>0</v>
      </c>
      <c r="J1660" s="58">
        <f t="shared" si="301"/>
        <v>0</v>
      </c>
      <c r="K1660" s="58">
        <v>460416</v>
      </c>
      <c r="L1660" s="58">
        <f t="shared" si="298"/>
        <v>920832</v>
      </c>
      <c r="M1660" s="58">
        <f t="shared" si="299"/>
        <v>460416</v>
      </c>
      <c r="N1660" s="59">
        <f t="shared" si="299"/>
        <v>920832</v>
      </c>
      <c r="O1660" s="60">
        <v>2</v>
      </c>
      <c r="P1660" s="61">
        <f>O1660</f>
        <v>2</v>
      </c>
      <c r="Q1660" s="58" t="e">
        <f>TRUNC(#REF!*P1660,0)</f>
        <v>#REF!</v>
      </c>
      <c r="R1660" s="143"/>
    </row>
    <row r="1661" spans="3:18" s="86" customFormat="1" ht="20.100000000000001" hidden="1" customHeight="1">
      <c r="C1661" s="19" t="s">
        <v>782</v>
      </c>
      <c r="D1661" s="29" t="s">
        <v>783</v>
      </c>
      <c r="E1661" s="10" t="s">
        <v>3196</v>
      </c>
      <c r="F1661" s="60">
        <v>2</v>
      </c>
      <c r="G1661" s="58">
        <v>167073</v>
      </c>
      <c r="H1661" s="58">
        <f t="shared" si="300"/>
        <v>334146</v>
      </c>
      <c r="I1661" s="58">
        <v>264409</v>
      </c>
      <c r="J1661" s="58">
        <f t="shared" si="301"/>
        <v>528818</v>
      </c>
      <c r="K1661" s="58">
        <v>419380</v>
      </c>
      <c r="L1661" s="58">
        <f t="shared" si="298"/>
        <v>838760</v>
      </c>
      <c r="M1661" s="58">
        <f t="shared" si="299"/>
        <v>850862</v>
      </c>
      <c r="N1661" s="59">
        <f t="shared" si="299"/>
        <v>1701724</v>
      </c>
      <c r="O1661" s="60">
        <v>2</v>
      </c>
      <c r="P1661" s="61">
        <f>O1661</f>
        <v>2</v>
      </c>
      <c r="Q1661" s="58" t="e">
        <f>TRUNC(#REF!*P1661,0)</f>
        <v>#REF!</v>
      </c>
      <c r="R1661" s="143"/>
    </row>
    <row r="1662" spans="3:18" s="86" customFormat="1" ht="20.100000000000001" hidden="1" customHeight="1">
      <c r="C1662" s="19" t="s">
        <v>784</v>
      </c>
      <c r="D1662" s="29" t="s">
        <v>785</v>
      </c>
      <c r="E1662" s="10" t="s">
        <v>3196</v>
      </c>
      <c r="F1662" s="60">
        <v>2</v>
      </c>
      <c r="G1662" s="58">
        <v>167073</v>
      </c>
      <c r="H1662" s="58">
        <f t="shared" si="300"/>
        <v>334146</v>
      </c>
      <c r="I1662" s="58">
        <v>264409</v>
      </c>
      <c r="J1662" s="58">
        <f t="shared" si="301"/>
        <v>528818</v>
      </c>
      <c r="K1662" s="58">
        <v>419380</v>
      </c>
      <c r="L1662" s="58">
        <f t="shared" si="298"/>
        <v>838760</v>
      </c>
      <c r="M1662" s="58">
        <f t="shared" si="299"/>
        <v>850862</v>
      </c>
      <c r="N1662" s="59">
        <f t="shared" si="299"/>
        <v>1701724</v>
      </c>
      <c r="O1662" s="60">
        <v>2</v>
      </c>
      <c r="P1662" s="61">
        <f>O1662</f>
        <v>2</v>
      </c>
      <c r="Q1662" s="58" t="e">
        <f>TRUNC(#REF!*P1662,0)</f>
        <v>#REF!</v>
      </c>
      <c r="R1662" s="143"/>
    </row>
    <row r="1663" spans="3:18" s="86" customFormat="1" ht="20.100000000000001" hidden="1" customHeight="1">
      <c r="C1663" s="19" t="s">
        <v>784</v>
      </c>
      <c r="D1663" s="29" t="s">
        <v>786</v>
      </c>
      <c r="E1663" s="10" t="s">
        <v>3196</v>
      </c>
      <c r="F1663" s="60">
        <v>1</v>
      </c>
      <c r="G1663" s="58">
        <v>0</v>
      </c>
      <c r="H1663" s="58">
        <f t="shared" si="300"/>
        <v>0</v>
      </c>
      <c r="I1663" s="58">
        <v>0</v>
      </c>
      <c r="J1663" s="58">
        <f t="shared" si="301"/>
        <v>0</v>
      </c>
      <c r="K1663" s="58">
        <v>3200000</v>
      </c>
      <c r="L1663" s="58">
        <f t="shared" si="298"/>
        <v>3200000</v>
      </c>
      <c r="M1663" s="58">
        <f t="shared" si="299"/>
        <v>3200000</v>
      </c>
      <c r="N1663" s="59">
        <f t="shared" si="299"/>
        <v>3200000</v>
      </c>
      <c r="O1663" s="60">
        <v>1</v>
      </c>
      <c r="P1663" s="61">
        <f>O1663</f>
        <v>1</v>
      </c>
      <c r="Q1663" s="58" t="e">
        <f>TRUNC(#REF!*P1663,0)</f>
        <v>#REF!</v>
      </c>
      <c r="R1663" s="143"/>
    </row>
    <row r="1664" spans="3:18" s="86" customFormat="1" ht="20.100000000000001" hidden="1" customHeight="1">
      <c r="C1664" s="19" t="s">
        <v>787</v>
      </c>
      <c r="D1664" s="29" t="s">
        <v>788</v>
      </c>
      <c r="E1664" s="10" t="s">
        <v>3196</v>
      </c>
      <c r="F1664" s="60">
        <v>1</v>
      </c>
      <c r="G1664" s="58">
        <v>0</v>
      </c>
      <c r="H1664" s="58">
        <f t="shared" si="300"/>
        <v>0</v>
      </c>
      <c r="I1664" s="58">
        <v>0</v>
      </c>
      <c r="J1664" s="58">
        <f t="shared" si="301"/>
        <v>0</v>
      </c>
      <c r="K1664" s="58">
        <v>2302080</v>
      </c>
      <c r="L1664" s="58">
        <f t="shared" si="298"/>
        <v>2302080</v>
      </c>
      <c r="M1664" s="58">
        <f t="shared" si="299"/>
        <v>2302080</v>
      </c>
      <c r="N1664" s="59">
        <f t="shared" si="299"/>
        <v>2302080</v>
      </c>
      <c r="O1664" s="60">
        <v>1</v>
      </c>
      <c r="P1664" s="61">
        <f>O1664</f>
        <v>1</v>
      </c>
      <c r="Q1664" s="58" t="e">
        <f>TRUNC(#REF!*P1664,0)</f>
        <v>#REF!</v>
      </c>
      <c r="R1664" s="143"/>
    </row>
    <row r="1665" spans="3:18" s="86" customFormat="1" ht="20.100000000000001" hidden="1" customHeight="1">
      <c r="C1665" s="19" t="s">
        <v>789</v>
      </c>
      <c r="D1665" s="29" t="s">
        <v>0</v>
      </c>
      <c r="E1665" s="10" t="s">
        <v>22</v>
      </c>
      <c r="F1665" s="60">
        <v>0</v>
      </c>
      <c r="G1665" s="58">
        <v>0</v>
      </c>
      <c r="H1665" s="58">
        <f t="shared" si="300"/>
        <v>0</v>
      </c>
      <c r="I1665" s="58">
        <v>0</v>
      </c>
      <c r="J1665" s="58">
        <f t="shared" si="301"/>
        <v>0</v>
      </c>
      <c r="K1665" s="58">
        <v>0</v>
      </c>
      <c r="L1665" s="58">
        <f t="shared" si="298"/>
        <v>0</v>
      </c>
      <c r="M1665" s="58">
        <f t="shared" si="299"/>
        <v>0</v>
      </c>
      <c r="N1665" s="59">
        <f t="shared" si="299"/>
        <v>0</v>
      </c>
      <c r="O1665" s="60">
        <v>0</v>
      </c>
      <c r="P1665" s="61">
        <f>O1665</f>
        <v>0</v>
      </c>
      <c r="Q1665" s="58" t="e">
        <f>TRUNC(#REF!*P1665,0)</f>
        <v>#REF!</v>
      </c>
      <c r="R1665" s="143"/>
    </row>
    <row r="1666" spans="3:18" s="86" customFormat="1" ht="20.100000000000001" hidden="1" customHeight="1">
      <c r="C1666" s="19" t="s">
        <v>795</v>
      </c>
      <c r="D1666" s="29" t="s">
        <v>0</v>
      </c>
      <c r="E1666" s="10" t="s">
        <v>22</v>
      </c>
      <c r="F1666" s="60">
        <v>0</v>
      </c>
      <c r="G1666" s="58">
        <v>0</v>
      </c>
      <c r="H1666" s="58">
        <f t="shared" si="300"/>
        <v>0</v>
      </c>
      <c r="I1666" s="58">
        <v>0</v>
      </c>
      <c r="J1666" s="58">
        <f t="shared" si="301"/>
        <v>0</v>
      </c>
      <c r="K1666" s="58">
        <v>0</v>
      </c>
      <c r="L1666" s="58">
        <f t="shared" si="298"/>
        <v>0</v>
      </c>
      <c r="M1666" s="58">
        <f t="shared" si="299"/>
        <v>0</v>
      </c>
      <c r="N1666" s="59">
        <f t="shared" si="299"/>
        <v>0</v>
      </c>
      <c r="O1666" s="60">
        <v>0</v>
      </c>
      <c r="P1666" s="61">
        <f>O1666</f>
        <v>0</v>
      </c>
      <c r="Q1666" s="58" t="e">
        <f>TRUNC(#REF!*P1666,0)</f>
        <v>#REF!</v>
      </c>
      <c r="R1666" s="143"/>
    </row>
    <row r="1667" spans="3:18" s="86" customFormat="1" ht="20.100000000000001" hidden="1" customHeight="1">
      <c r="C1667" s="19" t="s">
        <v>796</v>
      </c>
      <c r="D1667" s="29" t="s">
        <v>797</v>
      </c>
      <c r="E1667" s="10" t="s">
        <v>3189</v>
      </c>
      <c r="F1667" s="60">
        <v>626</v>
      </c>
      <c r="G1667" s="58">
        <v>6930</v>
      </c>
      <c r="H1667" s="58">
        <f t="shared" si="300"/>
        <v>4338180</v>
      </c>
      <c r="I1667" s="58">
        <v>12320</v>
      </c>
      <c r="J1667" s="58">
        <f t="shared" si="301"/>
        <v>7712320</v>
      </c>
      <c r="K1667" s="58">
        <v>0</v>
      </c>
      <c r="L1667" s="58">
        <f t="shared" si="298"/>
        <v>0</v>
      </c>
      <c r="M1667" s="58">
        <f t="shared" si="299"/>
        <v>19250</v>
      </c>
      <c r="N1667" s="59">
        <f t="shared" si="299"/>
        <v>12050500</v>
      </c>
      <c r="O1667" s="60">
        <v>626</v>
      </c>
      <c r="P1667" s="61">
        <f>O1667</f>
        <v>626</v>
      </c>
      <c r="Q1667" s="58" t="e">
        <f>TRUNC(#REF!*P1667,0)</f>
        <v>#REF!</v>
      </c>
      <c r="R1667" s="143"/>
    </row>
    <row r="1668" spans="3:18" s="86" customFormat="1" ht="20.100000000000001" hidden="1" customHeight="1">
      <c r="C1668" s="19" t="s">
        <v>798</v>
      </c>
      <c r="D1668" s="29" t="s">
        <v>799</v>
      </c>
      <c r="E1668" s="10" t="s">
        <v>3189</v>
      </c>
      <c r="F1668" s="60">
        <v>88</v>
      </c>
      <c r="G1668" s="58">
        <v>6930</v>
      </c>
      <c r="H1668" s="58">
        <f t="shared" si="300"/>
        <v>609840</v>
      </c>
      <c r="I1668" s="58">
        <v>13552</v>
      </c>
      <c r="J1668" s="58">
        <f t="shared" si="301"/>
        <v>1192576</v>
      </c>
      <c r="K1668" s="58">
        <v>0</v>
      </c>
      <c r="L1668" s="58">
        <f t="shared" si="298"/>
        <v>0</v>
      </c>
      <c r="M1668" s="58">
        <f t="shared" si="299"/>
        <v>20482</v>
      </c>
      <c r="N1668" s="59">
        <f t="shared" si="299"/>
        <v>1802416</v>
      </c>
      <c r="O1668" s="60">
        <v>88</v>
      </c>
      <c r="P1668" s="61">
        <f>O1668</f>
        <v>88</v>
      </c>
      <c r="Q1668" s="58" t="e">
        <f>TRUNC(#REF!*P1668,0)</f>
        <v>#REF!</v>
      </c>
      <c r="R1668" s="143"/>
    </row>
    <row r="1669" spans="3:18" s="86" customFormat="1" ht="20.100000000000001" hidden="1" customHeight="1">
      <c r="C1669" s="19" t="s">
        <v>800</v>
      </c>
      <c r="D1669" s="29" t="s">
        <v>0</v>
      </c>
      <c r="E1669" s="10" t="s">
        <v>22</v>
      </c>
      <c r="F1669" s="60">
        <v>0</v>
      </c>
      <c r="G1669" s="58">
        <v>0</v>
      </c>
      <c r="H1669" s="58">
        <f t="shared" si="300"/>
        <v>0</v>
      </c>
      <c r="I1669" s="58">
        <v>0</v>
      </c>
      <c r="J1669" s="58">
        <f t="shared" si="301"/>
        <v>0</v>
      </c>
      <c r="K1669" s="58">
        <v>0</v>
      </c>
      <c r="L1669" s="58">
        <f t="shared" si="298"/>
        <v>0</v>
      </c>
      <c r="M1669" s="58">
        <f t="shared" si="299"/>
        <v>0</v>
      </c>
      <c r="N1669" s="59">
        <f t="shared" si="299"/>
        <v>0</v>
      </c>
      <c r="O1669" s="60">
        <v>0</v>
      </c>
      <c r="P1669" s="61">
        <f>O1669</f>
        <v>0</v>
      </c>
      <c r="Q1669" s="58" t="e">
        <f>TRUNC(#REF!*P1669,0)</f>
        <v>#REF!</v>
      </c>
      <c r="R1669" s="143"/>
    </row>
    <row r="1670" spans="3:18" s="86" customFormat="1" ht="20.100000000000001" hidden="1" customHeight="1">
      <c r="C1670" s="19" t="s">
        <v>801</v>
      </c>
      <c r="D1670" s="29" t="s">
        <v>797</v>
      </c>
      <c r="E1670" s="10" t="s">
        <v>3189</v>
      </c>
      <c r="F1670" s="60">
        <v>1609</v>
      </c>
      <c r="G1670" s="58">
        <v>2148</v>
      </c>
      <c r="H1670" s="58">
        <f t="shared" si="300"/>
        <v>3456132</v>
      </c>
      <c r="I1670" s="58">
        <v>9160</v>
      </c>
      <c r="J1670" s="58">
        <f t="shared" si="301"/>
        <v>14738440</v>
      </c>
      <c r="K1670" s="58">
        <v>0</v>
      </c>
      <c r="L1670" s="58">
        <f t="shared" si="298"/>
        <v>0</v>
      </c>
      <c r="M1670" s="58">
        <f t="shared" si="299"/>
        <v>11308</v>
      </c>
      <c r="N1670" s="59">
        <f t="shared" si="299"/>
        <v>18194572</v>
      </c>
      <c r="O1670" s="60">
        <v>1609</v>
      </c>
      <c r="P1670" s="61">
        <f>O1670</f>
        <v>1609</v>
      </c>
      <c r="Q1670" s="58" t="e">
        <f>TRUNC(#REF!*P1670,0)</f>
        <v>#REF!</v>
      </c>
      <c r="R1670" s="143"/>
    </row>
    <row r="1671" spans="3:18" s="86" customFormat="1" ht="20.100000000000001" hidden="1" customHeight="1">
      <c r="C1671" s="19" t="s">
        <v>2383</v>
      </c>
      <c r="D1671" s="29" t="s">
        <v>799</v>
      </c>
      <c r="E1671" s="10" t="s">
        <v>3189</v>
      </c>
      <c r="F1671" s="60">
        <v>202</v>
      </c>
      <c r="G1671" s="58">
        <v>2148</v>
      </c>
      <c r="H1671" s="58">
        <f t="shared" si="300"/>
        <v>433896</v>
      </c>
      <c r="I1671" s="58">
        <v>10076</v>
      </c>
      <c r="J1671" s="58">
        <f t="shared" si="301"/>
        <v>2035352</v>
      </c>
      <c r="K1671" s="58">
        <v>0</v>
      </c>
      <c r="L1671" s="58">
        <f t="shared" si="298"/>
        <v>0</v>
      </c>
      <c r="M1671" s="58">
        <f t="shared" si="299"/>
        <v>12224</v>
      </c>
      <c r="N1671" s="59">
        <f t="shared" si="299"/>
        <v>2469248</v>
      </c>
      <c r="O1671" s="60">
        <v>202</v>
      </c>
      <c r="P1671" s="61">
        <f>O1671</f>
        <v>202</v>
      </c>
      <c r="Q1671" s="58" t="e">
        <f>TRUNC(#REF!*P1671,0)</f>
        <v>#REF!</v>
      </c>
      <c r="R1671" s="143"/>
    </row>
    <row r="1672" spans="3:18" s="86" customFormat="1" ht="20.100000000000001" hidden="1" customHeight="1">
      <c r="C1672" s="19" t="s">
        <v>802</v>
      </c>
      <c r="D1672" s="29" t="s">
        <v>0</v>
      </c>
      <c r="E1672" s="10" t="s">
        <v>22</v>
      </c>
      <c r="F1672" s="60">
        <v>0</v>
      </c>
      <c r="G1672" s="58">
        <v>0</v>
      </c>
      <c r="H1672" s="58">
        <f t="shared" si="300"/>
        <v>0</v>
      </c>
      <c r="I1672" s="58">
        <v>0</v>
      </c>
      <c r="J1672" s="58">
        <f t="shared" si="301"/>
        <v>0</v>
      </c>
      <c r="K1672" s="58">
        <v>0</v>
      </c>
      <c r="L1672" s="58">
        <f t="shared" si="298"/>
        <v>0</v>
      </c>
      <c r="M1672" s="58">
        <f t="shared" si="299"/>
        <v>0</v>
      </c>
      <c r="N1672" s="59">
        <f t="shared" si="299"/>
        <v>0</v>
      </c>
      <c r="O1672" s="60">
        <v>0</v>
      </c>
      <c r="P1672" s="61">
        <f>O1672</f>
        <v>0</v>
      </c>
      <c r="Q1672" s="58" t="e">
        <f>TRUNC(#REF!*P1672,0)</f>
        <v>#REF!</v>
      </c>
      <c r="R1672" s="143"/>
    </row>
    <row r="1673" spans="3:18" s="86" customFormat="1" ht="20.100000000000001" hidden="1" customHeight="1">
      <c r="C1673" s="19" t="s">
        <v>803</v>
      </c>
      <c r="D1673" s="29" t="s">
        <v>531</v>
      </c>
      <c r="E1673" s="10" t="s">
        <v>3189</v>
      </c>
      <c r="F1673" s="60">
        <v>1764</v>
      </c>
      <c r="G1673" s="58">
        <v>1021</v>
      </c>
      <c r="H1673" s="58">
        <f t="shared" si="300"/>
        <v>1801044</v>
      </c>
      <c r="I1673" s="58">
        <v>6837</v>
      </c>
      <c r="J1673" s="58">
        <f t="shared" si="301"/>
        <v>12060468</v>
      </c>
      <c r="K1673" s="58">
        <v>0</v>
      </c>
      <c r="L1673" s="58">
        <f t="shared" si="298"/>
        <v>0</v>
      </c>
      <c r="M1673" s="58">
        <f t="shared" si="299"/>
        <v>7858</v>
      </c>
      <c r="N1673" s="59">
        <f t="shared" si="299"/>
        <v>13861512</v>
      </c>
      <c r="O1673" s="60">
        <v>1764</v>
      </c>
      <c r="P1673" s="61">
        <f>O1673</f>
        <v>1764</v>
      </c>
      <c r="Q1673" s="58" t="e">
        <f>TRUNC(#REF!*P1673,0)</f>
        <v>#REF!</v>
      </c>
      <c r="R1673" s="143"/>
    </row>
    <row r="1674" spans="3:18" s="86" customFormat="1" ht="20.100000000000001" hidden="1" customHeight="1">
      <c r="C1674" s="19" t="s">
        <v>804</v>
      </c>
      <c r="D1674" s="29" t="s">
        <v>531</v>
      </c>
      <c r="E1674" s="10" t="s">
        <v>3207</v>
      </c>
      <c r="F1674" s="60">
        <v>1057</v>
      </c>
      <c r="G1674" s="58">
        <v>3649</v>
      </c>
      <c r="H1674" s="58">
        <f t="shared" si="300"/>
        <v>3856993</v>
      </c>
      <c r="I1674" s="58">
        <v>20680</v>
      </c>
      <c r="J1674" s="58">
        <f t="shared" si="301"/>
        <v>21858760</v>
      </c>
      <c r="K1674" s="58">
        <v>0</v>
      </c>
      <c r="L1674" s="58">
        <f t="shared" si="298"/>
        <v>0</v>
      </c>
      <c r="M1674" s="58">
        <f t="shared" si="299"/>
        <v>24329</v>
      </c>
      <c r="N1674" s="59">
        <f t="shared" si="299"/>
        <v>25715753</v>
      </c>
      <c r="O1674" s="60">
        <v>1057</v>
      </c>
      <c r="P1674" s="61">
        <f>O1674</f>
        <v>1057</v>
      </c>
      <c r="Q1674" s="58" t="e">
        <f>TRUNC(#REF!*P1674,0)</f>
        <v>#REF!</v>
      </c>
      <c r="R1674" s="143"/>
    </row>
    <row r="1675" spans="3:18" s="86" customFormat="1" ht="20.100000000000001" hidden="1" customHeight="1">
      <c r="C1675" s="19" t="s">
        <v>811</v>
      </c>
      <c r="D1675" s="29" t="s">
        <v>0</v>
      </c>
      <c r="E1675" s="10" t="s">
        <v>22</v>
      </c>
      <c r="F1675" s="60">
        <v>0</v>
      </c>
      <c r="G1675" s="58">
        <v>0</v>
      </c>
      <c r="H1675" s="58">
        <f t="shared" si="300"/>
        <v>0</v>
      </c>
      <c r="I1675" s="58">
        <v>0</v>
      </c>
      <c r="J1675" s="58">
        <f t="shared" si="301"/>
        <v>0</v>
      </c>
      <c r="K1675" s="58">
        <v>0</v>
      </c>
      <c r="L1675" s="58">
        <f t="shared" si="298"/>
        <v>0</v>
      </c>
      <c r="M1675" s="58">
        <f t="shared" si="299"/>
        <v>0</v>
      </c>
      <c r="N1675" s="59">
        <f t="shared" si="299"/>
        <v>0</v>
      </c>
      <c r="O1675" s="60">
        <v>0</v>
      </c>
      <c r="P1675" s="61">
        <f>O1675</f>
        <v>0</v>
      </c>
      <c r="Q1675" s="58" t="e">
        <f>TRUNC(#REF!*P1675,0)</f>
        <v>#REF!</v>
      </c>
      <c r="R1675" s="143"/>
    </row>
    <row r="1676" spans="3:18" s="86" customFormat="1" ht="20.100000000000001" hidden="1" customHeight="1">
      <c r="C1676" s="19" t="s">
        <v>812</v>
      </c>
      <c r="D1676" s="29" t="s">
        <v>813</v>
      </c>
      <c r="E1676" s="10" t="s">
        <v>3207</v>
      </c>
      <c r="F1676" s="60">
        <v>1</v>
      </c>
      <c r="G1676" s="58">
        <v>0</v>
      </c>
      <c r="H1676" s="58">
        <f t="shared" si="300"/>
        <v>0</v>
      </c>
      <c r="I1676" s="58">
        <v>0</v>
      </c>
      <c r="J1676" s="58">
        <f t="shared" si="301"/>
        <v>0</v>
      </c>
      <c r="K1676" s="58">
        <v>132000</v>
      </c>
      <c r="L1676" s="58">
        <f t="shared" si="298"/>
        <v>132000</v>
      </c>
      <c r="M1676" s="58">
        <f t="shared" si="299"/>
        <v>132000</v>
      </c>
      <c r="N1676" s="59">
        <f t="shared" si="299"/>
        <v>132000</v>
      </c>
      <c r="O1676" s="60">
        <v>1</v>
      </c>
      <c r="P1676" s="61">
        <f>O1676</f>
        <v>1</v>
      </c>
      <c r="Q1676" s="58" t="e">
        <f>TRUNC(#REF!*P1676,0)</f>
        <v>#REF!</v>
      </c>
      <c r="R1676" s="143"/>
    </row>
    <row r="1677" spans="3:18" s="86" customFormat="1" ht="20.100000000000001" hidden="1" customHeight="1">
      <c r="C1677" s="19" t="s">
        <v>814</v>
      </c>
      <c r="D1677" s="29" t="s">
        <v>0</v>
      </c>
      <c r="E1677" s="10" t="s">
        <v>22</v>
      </c>
      <c r="F1677" s="60">
        <v>0</v>
      </c>
      <c r="G1677" s="58">
        <v>0</v>
      </c>
      <c r="H1677" s="58">
        <f t="shared" si="300"/>
        <v>0</v>
      </c>
      <c r="I1677" s="58">
        <v>0</v>
      </c>
      <c r="J1677" s="58">
        <f t="shared" si="301"/>
        <v>0</v>
      </c>
      <c r="K1677" s="58">
        <v>0</v>
      </c>
      <c r="L1677" s="58">
        <f t="shared" si="298"/>
        <v>0</v>
      </c>
      <c r="M1677" s="58">
        <f t="shared" si="299"/>
        <v>0</v>
      </c>
      <c r="N1677" s="59">
        <f t="shared" si="299"/>
        <v>0</v>
      </c>
      <c r="O1677" s="60">
        <v>0</v>
      </c>
      <c r="P1677" s="61">
        <f>O1677</f>
        <v>0</v>
      </c>
      <c r="Q1677" s="58" t="e">
        <f>TRUNC(#REF!*P1677,0)</f>
        <v>#REF!</v>
      </c>
      <c r="R1677" s="143"/>
    </row>
    <row r="1678" spans="3:18" s="86" customFormat="1" ht="20.100000000000001" hidden="1" customHeight="1">
      <c r="C1678" s="19" t="s">
        <v>815</v>
      </c>
      <c r="D1678" s="29" t="s">
        <v>816</v>
      </c>
      <c r="E1678" s="10" t="s">
        <v>3215</v>
      </c>
      <c r="F1678" s="60">
        <v>4650</v>
      </c>
      <c r="G1678" s="58">
        <v>652</v>
      </c>
      <c r="H1678" s="58">
        <f t="shared" si="300"/>
        <v>3031800</v>
      </c>
      <c r="I1678" s="58">
        <v>15660</v>
      </c>
      <c r="J1678" s="58">
        <f t="shared" si="301"/>
        <v>72819000</v>
      </c>
      <c r="K1678" s="58">
        <v>0</v>
      </c>
      <c r="L1678" s="58">
        <f t="shared" si="298"/>
        <v>0</v>
      </c>
      <c r="M1678" s="58">
        <f t="shared" si="299"/>
        <v>16312</v>
      </c>
      <c r="N1678" s="59">
        <f t="shared" si="299"/>
        <v>75850800</v>
      </c>
      <c r="O1678" s="60">
        <v>4650</v>
      </c>
      <c r="P1678" s="61">
        <f>O1678</f>
        <v>4650</v>
      </c>
      <c r="Q1678" s="58" t="e">
        <f>TRUNC(#REF!*P1678,0)</f>
        <v>#REF!</v>
      </c>
      <c r="R1678" s="143"/>
    </row>
    <row r="1679" spans="3:18" s="86" customFormat="1" ht="20.100000000000001" hidden="1" customHeight="1">
      <c r="C1679" s="19" t="s">
        <v>821</v>
      </c>
      <c r="D1679" s="29" t="s">
        <v>547</v>
      </c>
      <c r="E1679" s="10" t="s">
        <v>3189</v>
      </c>
      <c r="F1679" s="60">
        <v>1300</v>
      </c>
      <c r="G1679" s="58">
        <v>616</v>
      </c>
      <c r="H1679" s="58">
        <f t="shared" si="300"/>
        <v>800800</v>
      </c>
      <c r="I1679" s="58">
        <v>2185</v>
      </c>
      <c r="J1679" s="58">
        <f t="shared" si="301"/>
        <v>2840500</v>
      </c>
      <c r="K1679" s="58">
        <v>0</v>
      </c>
      <c r="L1679" s="58">
        <f t="shared" si="298"/>
        <v>0</v>
      </c>
      <c r="M1679" s="58">
        <f t="shared" si="299"/>
        <v>2801</v>
      </c>
      <c r="N1679" s="59">
        <f t="shared" si="299"/>
        <v>3641300</v>
      </c>
      <c r="O1679" s="60">
        <v>1300</v>
      </c>
      <c r="P1679" s="61">
        <f>O1679</f>
        <v>1300</v>
      </c>
      <c r="Q1679" s="58" t="e">
        <f>TRUNC(#REF!*P1679,0)</f>
        <v>#REF!</v>
      </c>
      <c r="R1679" s="143"/>
    </row>
    <row r="1680" spans="3:18" s="86" customFormat="1" ht="20.100000000000001" hidden="1" customHeight="1">
      <c r="C1680" s="19" t="s">
        <v>822</v>
      </c>
      <c r="D1680" s="29" t="s">
        <v>0</v>
      </c>
      <c r="E1680" s="10" t="s">
        <v>22</v>
      </c>
      <c r="F1680" s="60">
        <v>0</v>
      </c>
      <c r="G1680" s="58">
        <v>0</v>
      </c>
      <c r="H1680" s="58">
        <f t="shared" si="300"/>
        <v>0</v>
      </c>
      <c r="I1680" s="58">
        <v>0</v>
      </c>
      <c r="J1680" s="58">
        <f t="shared" si="301"/>
        <v>0</v>
      </c>
      <c r="K1680" s="58">
        <v>0</v>
      </c>
      <c r="L1680" s="58">
        <f t="shared" si="298"/>
        <v>0</v>
      </c>
      <c r="M1680" s="58">
        <f t="shared" si="299"/>
        <v>0</v>
      </c>
      <c r="N1680" s="59">
        <f t="shared" si="299"/>
        <v>0</v>
      </c>
      <c r="O1680" s="60">
        <v>0</v>
      </c>
      <c r="P1680" s="61">
        <f>O1680</f>
        <v>0</v>
      </c>
      <c r="Q1680" s="58" t="e">
        <f>TRUNC(#REF!*P1680,0)</f>
        <v>#REF!</v>
      </c>
      <c r="R1680" s="143"/>
    </row>
    <row r="1681" spans="3:18" s="86" customFormat="1" ht="20.100000000000001" hidden="1" customHeight="1">
      <c r="C1681" s="19" t="s">
        <v>823</v>
      </c>
      <c r="D1681" s="29" t="s">
        <v>110</v>
      </c>
      <c r="E1681" s="10" t="s">
        <v>3191</v>
      </c>
      <c r="F1681" s="87">
        <v>244.01</v>
      </c>
      <c r="G1681" s="58">
        <v>6339</v>
      </c>
      <c r="H1681" s="58">
        <f t="shared" si="300"/>
        <v>1546779</v>
      </c>
      <c r="I1681" s="58">
        <v>310616</v>
      </c>
      <c r="J1681" s="58">
        <f t="shared" si="301"/>
        <v>75793410</v>
      </c>
      <c r="K1681" s="58">
        <v>0</v>
      </c>
      <c r="L1681" s="58">
        <f t="shared" si="298"/>
        <v>0</v>
      </c>
      <c r="M1681" s="58">
        <f t="shared" si="299"/>
        <v>316955</v>
      </c>
      <c r="N1681" s="59">
        <f t="shared" si="299"/>
        <v>77340189</v>
      </c>
      <c r="O1681" s="87">
        <v>244.01</v>
      </c>
      <c r="P1681" s="61">
        <f>O1681</f>
        <v>244.01</v>
      </c>
      <c r="Q1681" s="58" t="e">
        <f>TRUNC(#REF!*P1681,0)</f>
        <v>#REF!</v>
      </c>
      <c r="R1681" s="143"/>
    </row>
    <row r="1682" spans="3:18" s="86" customFormat="1" ht="20.100000000000001" hidden="1" customHeight="1">
      <c r="C1682" s="19" t="s">
        <v>826</v>
      </c>
      <c r="D1682" s="29" t="s">
        <v>0</v>
      </c>
      <c r="E1682" s="10" t="s">
        <v>22</v>
      </c>
      <c r="F1682" s="60">
        <v>0</v>
      </c>
      <c r="G1682" s="58">
        <v>0</v>
      </c>
      <c r="H1682" s="58">
        <f t="shared" si="300"/>
        <v>0</v>
      </c>
      <c r="I1682" s="58">
        <v>0</v>
      </c>
      <c r="J1682" s="58">
        <f t="shared" si="301"/>
        <v>0</v>
      </c>
      <c r="K1682" s="58">
        <v>0</v>
      </c>
      <c r="L1682" s="58">
        <f t="shared" si="298"/>
        <v>0</v>
      </c>
      <c r="M1682" s="58">
        <f t="shared" si="299"/>
        <v>0</v>
      </c>
      <c r="N1682" s="59">
        <f t="shared" si="299"/>
        <v>0</v>
      </c>
      <c r="O1682" s="60">
        <v>0</v>
      </c>
      <c r="P1682" s="61">
        <f>O1682</f>
        <v>0</v>
      </c>
      <c r="Q1682" s="58" t="e">
        <f>TRUNC(#REF!*P1682,0)</f>
        <v>#REF!</v>
      </c>
      <c r="R1682" s="143"/>
    </row>
    <row r="1683" spans="3:18" s="86" customFormat="1" ht="20.100000000000001" hidden="1" customHeight="1">
      <c r="C1683" s="19" t="s">
        <v>636</v>
      </c>
      <c r="D1683" s="29" t="s">
        <v>827</v>
      </c>
      <c r="E1683" s="10" t="s">
        <v>3188</v>
      </c>
      <c r="F1683" s="60">
        <v>91</v>
      </c>
      <c r="G1683" s="58">
        <v>0</v>
      </c>
      <c r="H1683" s="58">
        <f t="shared" si="300"/>
        <v>0</v>
      </c>
      <c r="I1683" s="58">
        <v>18024</v>
      </c>
      <c r="J1683" s="58">
        <f t="shared" si="301"/>
        <v>1640184</v>
      </c>
      <c r="K1683" s="58">
        <v>0</v>
      </c>
      <c r="L1683" s="58">
        <f t="shared" si="298"/>
        <v>0</v>
      </c>
      <c r="M1683" s="58">
        <f t="shared" si="299"/>
        <v>18024</v>
      </c>
      <c r="N1683" s="59">
        <f t="shared" si="299"/>
        <v>1640184</v>
      </c>
      <c r="O1683" s="60">
        <v>91</v>
      </c>
      <c r="P1683" s="61">
        <f>O1683</f>
        <v>91</v>
      </c>
      <c r="Q1683" s="58" t="e">
        <f>TRUNC(#REF!*P1683,0)</f>
        <v>#REF!</v>
      </c>
      <c r="R1683" s="143"/>
    </row>
    <row r="1684" spans="3:18" s="86" customFormat="1" ht="20.100000000000001" hidden="1" customHeight="1">
      <c r="C1684" s="19" t="s">
        <v>828</v>
      </c>
      <c r="D1684" s="29" t="s">
        <v>829</v>
      </c>
      <c r="E1684" s="10" t="s">
        <v>3188</v>
      </c>
      <c r="F1684" s="60">
        <v>2370</v>
      </c>
      <c r="G1684" s="58">
        <v>989</v>
      </c>
      <c r="H1684" s="58">
        <f t="shared" si="300"/>
        <v>2343930</v>
      </c>
      <c r="I1684" s="58">
        <v>6591</v>
      </c>
      <c r="J1684" s="58">
        <f t="shared" si="301"/>
        <v>15620670</v>
      </c>
      <c r="K1684" s="58">
        <v>1242</v>
      </c>
      <c r="L1684" s="58">
        <f t="shared" si="298"/>
        <v>2943540</v>
      </c>
      <c r="M1684" s="58">
        <f t="shared" si="299"/>
        <v>8822</v>
      </c>
      <c r="N1684" s="59">
        <f t="shared" si="299"/>
        <v>20908140</v>
      </c>
      <c r="O1684" s="60">
        <v>2370</v>
      </c>
      <c r="P1684" s="61">
        <f>O1684</f>
        <v>2370</v>
      </c>
      <c r="Q1684" s="58" t="e">
        <f>TRUNC(#REF!*P1684,0)</f>
        <v>#REF!</v>
      </c>
      <c r="R1684" s="143"/>
    </row>
    <row r="1685" spans="3:18" s="86" customFormat="1" ht="20.100000000000001" hidden="1" customHeight="1">
      <c r="C1685" s="19" t="s">
        <v>830</v>
      </c>
      <c r="D1685" s="29" t="s">
        <v>0</v>
      </c>
      <c r="E1685" s="10" t="s">
        <v>22</v>
      </c>
      <c r="F1685" s="60">
        <v>0</v>
      </c>
      <c r="G1685" s="58">
        <v>0</v>
      </c>
      <c r="H1685" s="58">
        <f t="shared" si="300"/>
        <v>0</v>
      </c>
      <c r="I1685" s="58">
        <v>0</v>
      </c>
      <c r="J1685" s="58">
        <f t="shared" si="301"/>
        <v>0</v>
      </c>
      <c r="K1685" s="58">
        <v>0</v>
      </c>
      <c r="L1685" s="58">
        <f t="shared" si="298"/>
        <v>0</v>
      </c>
      <c r="M1685" s="58">
        <f t="shared" si="299"/>
        <v>0</v>
      </c>
      <c r="N1685" s="59">
        <f t="shared" si="299"/>
        <v>0</v>
      </c>
      <c r="O1685" s="60">
        <v>0</v>
      </c>
      <c r="P1685" s="61">
        <f>O1685</f>
        <v>0</v>
      </c>
      <c r="Q1685" s="58" t="e">
        <f>TRUNC(#REF!*P1685,0)</f>
        <v>#REF!</v>
      </c>
      <c r="R1685" s="143"/>
    </row>
    <row r="1686" spans="3:18" s="86" customFormat="1" ht="20.100000000000001" hidden="1" customHeight="1">
      <c r="C1686" s="19" t="s">
        <v>831</v>
      </c>
      <c r="D1686" s="29" t="s">
        <v>832</v>
      </c>
      <c r="E1686" s="10" t="s">
        <v>3189</v>
      </c>
      <c r="F1686" s="60">
        <v>675</v>
      </c>
      <c r="G1686" s="58">
        <v>202</v>
      </c>
      <c r="H1686" s="58">
        <f t="shared" si="300"/>
        <v>136350</v>
      </c>
      <c r="I1686" s="58">
        <v>129</v>
      </c>
      <c r="J1686" s="58">
        <f t="shared" si="301"/>
        <v>87075</v>
      </c>
      <c r="K1686" s="58">
        <v>0</v>
      </c>
      <c r="L1686" s="58">
        <f t="shared" si="298"/>
        <v>0</v>
      </c>
      <c r="M1686" s="58">
        <f t="shared" si="299"/>
        <v>331</v>
      </c>
      <c r="N1686" s="59">
        <f t="shared" si="299"/>
        <v>223425</v>
      </c>
      <c r="O1686" s="60">
        <v>675</v>
      </c>
      <c r="P1686" s="61">
        <f>O1686</f>
        <v>675</v>
      </c>
      <c r="Q1686" s="58" t="e">
        <f>TRUNC(#REF!*P1686,0)</f>
        <v>#REF!</v>
      </c>
      <c r="R1686" s="143"/>
    </row>
    <row r="1687" spans="3:18" s="86" customFormat="1" ht="20.100000000000001" hidden="1" customHeight="1">
      <c r="C1687" s="19" t="s">
        <v>833</v>
      </c>
      <c r="D1687" s="29" t="s">
        <v>834</v>
      </c>
      <c r="E1687" s="10" t="s">
        <v>3189</v>
      </c>
      <c r="F1687" s="60">
        <v>675</v>
      </c>
      <c r="G1687" s="58">
        <v>150</v>
      </c>
      <c r="H1687" s="58">
        <f t="shared" si="300"/>
        <v>101250</v>
      </c>
      <c r="I1687" s="58">
        <v>105</v>
      </c>
      <c r="J1687" s="58">
        <f t="shared" si="301"/>
        <v>70875</v>
      </c>
      <c r="K1687" s="58">
        <v>96</v>
      </c>
      <c r="L1687" s="58">
        <f t="shared" si="298"/>
        <v>64800</v>
      </c>
      <c r="M1687" s="58">
        <f t="shared" si="299"/>
        <v>351</v>
      </c>
      <c r="N1687" s="59">
        <f t="shared" si="299"/>
        <v>236925</v>
      </c>
      <c r="O1687" s="60">
        <v>675</v>
      </c>
      <c r="P1687" s="61">
        <f>O1687</f>
        <v>675</v>
      </c>
      <c r="Q1687" s="58" t="e">
        <f>TRUNC(#REF!*P1687,0)</f>
        <v>#REF!</v>
      </c>
      <c r="R1687" s="143"/>
    </row>
    <row r="1688" spans="3:18" s="86" customFormat="1" ht="20.100000000000001" hidden="1" customHeight="1">
      <c r="C1688" s="19" t="s">
        <v>835</v>
      </c>
      <c r="D1688" s="29" t="s">
        <v>0</v>
      </c>
      <c r="E1688" s="10" t="s">
        <v>3189</v>
      </c>
      <c r="F1688" s="60">
        <v>823</v>
      </c>
      <c r="G1688" s="58">
        <v>202</v>
      </c>
      <c r="H1688" s="58">
        <f t="shared" si="300"/>
        <v>166246</v>
      </c>
      <c r="I1688" s="58">
        <v>129</v>
      </c>
      <c r="J1688" s="58">
        <f t="shared" si="301"/>
        <v>106167</v>
      </c>
      <c r="K1688" s="58">
        <v>0</v>
      </c>
      <c r="L1688" s="58">
        <f t="shared" si="298"/>
        <v>0</v>
      </c>
      <c r="M1688" s="58">
        <f t="shared" si="299"/>
        <v>331</v>
      </c>
      <c r="N1688" s="59">
        <f t="shared" si="299"/>
        <v>272413</v>
      </c>
      <c r="O1688" s="60">
        <v>823</v>
      </c>
      <c r="P1688" s="61">
        <f>O1688</f>
        <v>823</v>
      </c>
      <c r="Q1688" s="58" t="e">
        <f>TRUNC(#REF!*P1688,0)</f>
        <v>#REF!</v>
      </c>
      <c r="R1688" s="143"/>
    </row>
    <row r="1689" spans="3:18" s="86" customFormat="1" ht="20.100000000000001" hidden="1" customHeight="1">
      <c r="C1689" s="19" t="s">
        <v>2337</v>
      </c>
      <c r="D1689" s="29" t="s">
        <v>0</v>
      </c>
      <c r="E1689" s="10" t="s">
        <v>22</v>
      </c>
      <c r="F1689" s="60">
        <v>0</v>
      </c>
      <c r="G1689" s="58">
        <v>0</v>
      </c>
      <c r="H1689" s="58">
        <f t="shared" si="300"/>
        <v>0</v>
      </c>
      <c r="I1689" s="58">
        <v>0</v>
      </c>
      <c r="J1689" s="58">
        <f t="shared" si="301"/>
        <v>0</v>
      </c>
      <c r="K1689" s="58">
        <v>0</v>
      </c>
      <c r="L1689" s="58">
        <f t="shared" si="298"/>
        <v>0</v>
      </c>
      <c r="M1689" s="58">
        <f t="shared" si="299"/>
        <v>0</v>
      </c>
      <c r="N1689" s="59">
        <f t="shared" si="299"/>
        <v>0</v>
      </c>
      <c r="O1689" s="60">
        <v>0</v>
      </c>
      <c r="P1689" s="61">
        <f>O1689</f>
        <v>0</v>
      </c>
      <c r="Q1689" s="58" t="e">
        <f>TRUNC(#REF!*P1689,0)</f>
        <v>#REF!</v>
      </c>
      <c r="R1689" s="143"/>
    </row>
    <row r="1690" spans="3:18" s="86" customFormat="1" ht="20.100000000000001" hidden="1" customHeight="1">
      <c r="C1690" s="19" t="s">
        <v>2338</v>
      </c>
      <c r="D1690" s="29" t="s">
        <v>2339</v>
      </c>
      <c r="E1690" s="10" t="s">
        <v>3198</v>
      </c>
      <c r="F1690" s="60">
        <v>208</v>
      </c>
      <c r="G1690" s="58">
        <v>4315</v>
      </c>
      <c r="H1690" s="58">
        <f t="shared" si="300"/>
        <v>897520</v>
      </c>
      <c r="I1690" s="58">
        <v>8627</v>
      </c>
      <c r="J1690" s="58">
        <f t="shared" si="301"/>
        <v>1794416</v>
      </c>
      <c r="K1690" s="58">
        <v>0</v>
      </c>
      <c r="L1690" s="58">
        <f t="shared" si="298"/>
        <v>0</v>
      </c>
      <c r="M1690" s="58">
        <f t="shared" si="299"/>
        <v>12942</v>
      </c>
      <c r="N1690" s="59">
        <f t="shared" si="299"/>
        <v>2691936</v>
      </c>
      <c r="O1690" s="60">
        <v>208</v>
      </c>
      <c r="P1690" s="61">
        <f>O1690</f>
        <v>208</v>
      </c>
      <c r="Q1690" s="58" t="e">
        <f>TRUNC(#REF!*P1690,0)</f>
        <v>#REF!</v>
      </c>
      <c r="R1690" s="143"/>
    </row>
    <row r="1691" spans="3:18" s="86" customFormat="1" ht="20.100000000000001" hidden="1" customHeight="1">
      <c r="C1691" s="19" t="s">
        <v>855</v>
      </c>
      <c r="D1691" s="29" t="s">
        <v>0</v>
      </c>
      <c r="E1691" s="10" t="s">
        <v>22</v>
      </c>
      <c r="F1691" s="60">
        <v>0</v>
      </c>
      <c r="G1691" s="58">
        <v>0</v>
      </c>
      <c r="H1691" s="58">
        <f t="shared" si="300"/>
        <v>0</v>
      </c>
      <c r="I1691" s="58">
        <v>0</v>
      </c>
      <c r="J1691" s="58">
        <f t="shared" si="301"/>
        <v>0</v>
      </c>
      <c r="K1691" s="58">
        <v>0</v>
      </c>
      <c r="L1691" s="58">
        <f t="shared" ref="L1691:L1754" si="302">TRUNC(F1691*K1691,0)</f>
        <v>0</v>
      </c>
      <c r="M1691" s="58">
        <f t="shared" si="299"/>
        <v>0</v>
      </c>
      <c r="N1691" s="59">
        <f t="shared" si="299"/>
        <v>0</v>
      </c>
      <c r="O1691" s="60">
        <v>0</v>
      </c>
      <c r="P1691" s="61">
        <f>O1691</f>
        <v>0</v>
      </c>
      <c r="Q1691" s="58" t="e">
        <f>TRUNC(#REF!*P1691,0)</f>
        <v>#REF!</v>
      </c>
      <c r="R1691" s="143"/>
    </row>
    <row r="1692" spans="3:18" s="86" customFormat="1" ht="20.100000000000001" hidden="1" customHeight="1">
      <c r="C1692" s="19" t="s">
        <v>856</v>
      </c>
      <c r="D1692" s="29" t="s">
        <v>0</v>
      </c>
      <c r="E1692" s="10" t="s">
        <v>22</v>
      </c>
      <c r="F1692" s="60">
        <v>0</v>
      </c>
      <c r="G1692" s="58">
        <v>0</v>
      </c>
      <c r="H1692" s="58">
        <f t="shared" si="300"/>
        <v>0</v>
      </c>
      <c r="I1692" s="58">
        <v>0</v>
      </c>
      <c r="J1692" s="58">
        <f t="shared" si="301"/>
        <v>0</v>
      </c>
      <c r="K1692" s="58">
        <v>0</v>
      </c>
      <c r="L1692" s="58">
        <f t="shared" si="302"/>
        <v>0</v>
      </c>
      <c r="M1692" s="58">
        <f t="shared" si="299"/>
        <v>0</v>
      </c>
      <c r="N1692" s="59">
        <f t="shared" si="299"/>
        <v>0</v>
      </c>
      <c r="O1692" s="60">
        <v>0</v>
      </c>
      <c r="P1692" s="61">
        <f>O1692</f>
        <v>0</v>
      </c>
      <c r="Q1692" s="58" t="e">
        <f>TRUNC(#REF!*P1692,0)</f>
        <v>#REF!</v>
      </c>
      <c r="R1692" s="143"/>
    </row>
    <row r="1693" spans="3:18" s="86" customFormat="1" ht="20.100000000000001" hidden="1" customHeight="1">
      <c r="C1693" s="19" t="s">
        <v>857</v>
      </c>
      <c r="D1693" s="29" t="s">
        <v>0</v>
      </c>
      <c r="E1693" s="10" t="s">
        <v>3189</v>
      </c>
      <c r="F1693" s="60">
        <v>1086</v>
      </c>
      <c r="G1693" s="58">
        <v>1820</v>
      </c>
      <c r="H1693" s="58">
        <f t="shared" si="300"/>
        <v>1976520</v>
      </c>
      <c r="I1693" s="58">
        <v>3380</v>
      </c>
      <c r="J1693" s="58">
        <f t="shared" si="301"/>
        <v>3670680</v>
      </c>
      <c r="K1693" s="58">
        <v>0</v>
      </c>
      <c r="L1693" s="58">
        <f t="shared" si="302"/>
        <v>0</v>
      </c>
      <c r="M1693" s="58">
        <f t="shared" si="299"/>
        <v>5200</v>
      </c>
      <c r="N1693" s="59">
        <f t="shared" si="299"/>
        <v>5647200</v>
      </c>
      <c r="O1693" s="60">
        <v>1086</v>
      </c>
      <c r="P1693" s="61">
        <f>O1693</f>
        <v>1086</v>
      </c>
      <c r="Q1693" s="58" t="e">
        <f>TRUNC(#REF!*P1693,0)</f>
        <v>#REF!</v>
      </c>
      <c r="R1693" s="143"/>
    </row>
    <row r="1694" spans="3:18" s="86" customFormat="1" ht="20.100000000000001" hidden="1" customHeight="1">
      <c r="C1694" s="19" t="s">
        <v>884</v>
      </c>
      <c r="D1694" s="29" t="s">
        <v>0</v>
      </c>
      <c r="E1694" s="10" t="s">
        <v>22</v>
      </c>
      <c r="F1694" s="60">
        <v>0</v>
      </c>
      <c r="G1694" s="58">
        <v>0</v>
      </c>
      <c r="H1694" s="58">
        <f t="shared" si="300"/>
        <v>0</v>
      </c>
      <c r="I1694" s="58">
        <v>0</v>
      </c>
      <c r="J1694" s="58">
        <f t="shared" si="301"/>
        <v>0</v>
      </c>
      <c r="K1694" s="58">
        <v>0</v>
      </c>
      <c r="L1694" s="58">
        <f t="shared" si="302"/>
        <v>0</v>
      </c>
      <c r="M1694" s="58">
        <f t="shared" si="299"/>
        <v>0</v>
      </c>
      <c r="N1694" s="59">
        <f t="shared" si="299"/>
        <v>0</v>
      </c>
      <c r="O1694" s="60">
        <v>0</v>
      </c>
      <c r="P1694" s="61">
        <f>O1694</f>
        <v>0</v>
      </c>
      <c r="Q1694" s="58" t="e">
        <f>TRUNC(#REF!*P1694,0)</f>
        <v>#REF!</v>
      </c>
      <c r="R1694" s="143"/>
    </row>
    <row r="1695" spans="3:18" s="86" customFormat="1" ht="20.100000000000001" hidden="1" customHeight="1">
      <c r="C1695" s="19" t="s">
        <v>885</v>
      </c>
      <c r="D1695" s="29" t="s">
        <v>62</v>
      </c>
      <c r="E1695" s="10" t="s">
        <v>3189</v>
      </c>
      <c r="F1695" s="60">
        <v>1955</v>
      </c>
      <c r="G1695" s="58">
        <v>212</v>
      </c>
      <c r="H1695" s="58">
        <f t="shared" si="300"/>
        <v>414460</v>
      </c>
      <c r="I1695" s="58">
        <v>11</v>
      </c>
      <c r="J1695" s="58">
        <f t="shared" si="301"/>
        <v>21505</v>
      </c>
      <c r="K1695" s="58">
        <v>0</v>
      </c>
      <c r="L1695" s="58">
        <f t="shared" si="302"/>
        <v>0</v>
      </c>
      <c r="M1695" s="58">
        <f t="shared" si="299"/>
        <v>223</v>
      </c>
      <c r="N1695" s="59">
        <f t="shared" si="299"/>
        <v>435965</v>
      </c>
      <c r="O1695" s="60">
        <v>1955</v>
      </c>
      <c r="P1695" s="61">
        <f>O1695</f>
        <v>1955</v>
      </c>
      <c r="Q1695" s="58" t="e">
        <f>TRUNC(#REF!*P1695,0)</f>
        <v>#REF!</v>
      </c>
      <c r="R1695" s="143"/>
    </row>
    <row r="1696" spans="3:18" s="86" customFormat="1" ht="20.100000000000001" hidden="1" customHeight="1">
      <c r="C1696" s="19" t="s">
        <v>886</v>
      </c>
      <c r="D1696" s="29" t="s">
        <v>116</v>
      </c>
      <c r="E1696" s="10" t="s">
        <v>3189</v>
      </c>
      <c r="F1696" s="60">
        <v>1425</v>
      </c>
      <c r="G1696" s="58">
        <v>76</v>
      </c>
      <c r="H1696" s="58">
        <f t="shared" si="300"/>
        <v>108300</v>
      </c>
      <c r="I1696" s="58">
        <v>4</v>
      </c>
      <c r="J1696" s="58">
        <f t="shared" si="301"/>
        <v>5700</v>
      </c>
      <c r="K1696" s="58">
        <v>0</v>
      </c>
      <c r="L1696" s="58">
        <f t="shared" si="302"/>
        <v>0</v>
      </c>
      <c r="M1696" s="58">
        <f t="shared" si="299"/>
        <v>80</v>
      </c>
      <c r="N1696" s="59">
        <f t="shared" si="299"/>
        <v>114000</v>
      </c>
      <c r="O1696" s="60">
        <v>1425</v>
      </c>
      <c r="P1696" s="61">
        <f>O1696</f>
        <v>1425</v>
      </c>
      <c r="Q1696" s="58" t="e">
        <f>TRUNC(#REF!*P1696,0)</f>
        <v>#REF!</v>
      </c>
      <c r="R1696" s="143"/>
    </row>
    <row r="1697" spans="3:18" s="86" customFormat="1" ht="20.100000000000001" hidden="1" customHeight="1">
      <c r="C1697" s="19" t="s">
        <v>887</v>
      </c>
      <c r="D1697" s="29" t="s">
        <v>0</v>
      </c>
      <c r="E1697" s="10" t="s">
        <v>22</v>
      </c>
      <c r="F1697" s="60">
        <v>0</v>
      </c>
      <c r="G1697" s="58">
        <v>0</v>
      </c>
      <c r="H1697" s="58">
        <f t="shared" si="300"/>
        <v>0</v>
      </c>
      <c r="I1697" s="58">
        <v>0</v>
      </c>
      <c r="J1697" s="58">
        <f t="shared" si="301"/>
        <v>0</v>
      </c>
      <c r="K1697" s="58">
        <v>0</v>
      </c>
      <c r="L1697" s="58">
        <f t="shared" si="302"/>
        <v>0</v>
      </c>
      <c r="M1697" s="58">
        <f t="shared" si="299"/>
        <v>0</v>
      </c>
      <c r="N1697" s="59">
        <f t="shared" si="299"/>
        <v>0</v>
      </c>
      <c r="O1697" s="60">
        <v>0</v>
      </c>
      <c r="P1697" s="61">
        <f>O1697</f>
        <v>0</v>
      </c>
      <c r="Q1697" s="58" t="e">
        <f>TRUNC(#REF!*P1697,0)</f>
        <v>#REF!</v>
      </c>
      <c r="R1697" s="143"/>
    </row>
    <row r="1698" spans="3:18" s="86" customFormat="1" ht="20.100000000000001" hidden="1" customHeight="1">
      <c r="C1698" s="19" t="s">
        <v>888</v>
      </c>
      <c r="D1698" s="29" t="s">
        <v>0</v>
      </c>
      <c r="E1698" s="10" t="s">
        <v>22</v>
      </c>
      <c r="F1698" s="60">
        <v>0</v>
      </c>
      <c r="G1698" s="58">
        <v>0</v>
      </c>
      <c r="H1698" s="58">
        <f t="shared" si="300"/>
        <v>0</v>
      </c>
      <c r="I1698" s="58">
        <v>0</v>
      </c>
      <c r="J1698" s="58">
        <f t="shared" si="301"/>
        <v>0</v>
      </c>
      <c r="K1698" s="58">
        <v>0</v>
      </c>
      <c r="L1698" s="58">
        <f t="shared" si="302"/>
        <v>0</v>
      </c>
      <c r="M1698" s="58">
        <f t="shared" si="299"/>
        <v>0</v>
      </c>
      <c r="N1698" s="59">
        <f t="shared" si="299"/>
        <v>0</v>
      </c>
      <c r="O1698" s="60">
        <v>0</v>
      </c>
      <c r="P1698" s="61">
        <f>O1698</f>
        <v>0</v>
      </c>
      <c r="Q1698" s="58" t="e">
        <f>TRUNC(#REF!*P1698,0)</f>
        <v>#REF!</v>
      </c>
      <c r="R1698" s="143"/>
    </row>
    <row r="1699" spans="3:18" s="86" customFormat="1" ht="20.100000000000001" hidden="1" customHeight="1">
      <c r="C1699" s="19" t="s">
        <v>889</v>
      </c>
      <c r="D1699" s="29" t="s">
        <v>890</v>
      </c>
      <c r="E1699" s="10" t="s">
        <v>3198</v>
      </c>
      <c r="F1699" s="60">
        <v>2</v>
      </c>
      <c r="G1699" s="58">
        <v>218400</v>
      </c>
      <c r="H1699" s="58">
        <f t="shared" si="300"/>
        <v>436800</v>
      </c>
      <c r="I1699" s="58">
        <v>10920</v>
      </c>
      <c r="J1699" s="58">
        <f t="shared" si="301"/>
        <v>21840</v>
      </c>
      <c r="K1699" s="58">
        <v>0</v>
      </c>
      <c r="L1699" s="58">
        <f t="shared" si="302"/>
        <v>0</v>
      </c>
      <c r="M1699" s="58">
        <f t="shared" si="299"/>
        <v>229320</v>
      </c>
      <c r="N1699" s="59">
        <f t="shared" si="299"/>
        <v>458640</v>
      </c>
      <c r="O1699" s="60">
        <v>2</v>
      </c>
      <c r="P1699" s="61">
        <f>O1699</f>
        <v>2</v>
      </c>
      <c r="Q1699" s="58" t="e">
        <f>TRUNC(#REF!*P1699,0)</f>
        <v>#REF!</v>
      </c>
      <c r="R1699" s="143"/>
    </row>
    <row r="1700" spans="3:18" s="86" customFormat="1" ht="20.100000000000001" hidden="1" customHeight="1">
      <c r="C1700" s="19" t="s">
        <v>891</v>
      </c>
      <c r="D1700" s="29" t="s">
        <v>0</v>
      </c>
      <c r="E1700" s="10" t="s">
        <v>3198</v>
      </c>
      <c r="F1700" s="60">
        <v>2</v>
      </c>
      <c r="G1700" s="58">
        <v>21060</v>
      </c>
      <c r="H1700" s="58">
        <f t="shared" si="300"/>
        <v>42120</v>
      </c>
      <c r="I1700" s="58">
        <v>1108</v>
      </c>
      <c r="J1700" s="58">
        <f t="shared" si="301"/>
        <v>2216</v>
      </c>
      <c r="K1700" s="58">
        <v>0</v>
      </c>
      <c r="L1700" s="58">
        <f t="shared" si="302"/>
        <v>0</v>
      </c>
      <c r="M1700" s="58">
        <f t="shared" si="299"/>
        <v>22168</v>
      </c>
      <c r="N1700" s="59">
        <f t="shared" si="299"/>
        <v>44336</v>
      </c>
      <c r="O1700" s="60">
        <v>2</v>
      </c>
      <c r="P1700" s="61">
        <f>O1700</f>
        <v>2</v>
      </c>
      <c r="Q1700" s="58" t="e">
        <f>TRUNC(#REF!*P1700,0)</f>
        <v>#REF!</v>
      </c>
      <c r="R1700" s="143"/>
    </row>
    <row r="1701" spans="3:18" s="86" customFormat="1" ht="20.100000000000001" hidden="1" customHeight="1">
      <c r="C1701" s="19" t="s">
        <v>893</v>
      </c>
      <c r="D1701" s="29" t="s">
        <v>0</v>
      </c>
      <c r="E1701" s="10" t="s">
        <v>3207</v>
      </c>
      <c r="F1701" s="60">
        <v>66</v>
      </c>
      <c r="G1701" s="58">
        <v>356</v>
      </c>
      <c r="H1701" s="58">
        <f t="shared" si="300"/>
        <v>23496</v>
      </c>
      <c r="I1701" s="58">
        <v>0</v>
      </c>
      <c r="J1701" s="58">
        <f t="shared" si="301"/>
        <v>0</v>
      </c>
      <c r="K1701" s="58">
        <v>0</v>
      </c>
      <c r="L1701" s="58">
        <f t="shared" si="302"/>
        <v>0</v>
      </c>
      <c r="M1701" s="58">
        <f t="shared" si="299"/>
        <v>356</v>
      </c>
      <c r="N1701" s="59">
        <f t="shared" si="299"/>
        <v>23496</v>
      </c>
      <c r="O1701" s="60">
        <v>66</v>
      </c>
      <c r="P1701" s="61">
        <f>O1701</f>
        <v>66</v>
      </c>
      <c r="Q1701" s="58" t="e">
        <f>TRUNC(#REF!*P1701,0)</f>
        <v>#REF!</v>
      </c>
      <c r="R1701" s="143"/>
    </row>
    <row r="1702" spans="3:18" s="86" customFormat="1" ht="20.100000000000001" hidden="1" customHeight="1">
      <c r="C1702" s="19" t="s">
        <v>894</v>
      </c>
      <c r="D1702" s="29" t="s">
        <v>0</v>
      </c>
      <c r="E1702" s="10" t="s">
        <v>3207</v>
      </c>
      <c r="F1702" s="60">
        <v>26</v>
      </c>
      <c r="G1702" s="58">
        <v>19972</v>
      </c>
      <c r="H1702" s="58">
        <f t="shared" si="300"/>
        <v>519272</v>
      </c>
      <c r="I1702" s="58">
        <v>5817</v>
      </c>
      <c r="J1702" s="58">
        <f t="shared" si="301"/>
        <v>151242</v>
      </c>
      <c r="K1702" s="58">
        <v>142</v>
      </c>
      <c r="L1702" s="58">
        <f t="shared" si="302"/>
        <v>3692</v>
      </c>
      <c r="M1702" s="58">
        <f t="shared" si="299"/>
        <v>25931</v>
      </c>
      <c r="N1702" s="59">
        <f t="shared" si="299"/>
        <v>674206</v>
      </c>
      <c r="O1702" s="60">
        <v>26</v>
      </c>
      <c r="P1702" s="61">
        <f>O1702</f>
        <v>26</v>
      </c>
      <c r="Q1702" s="58" t="e">
        <f>TRUNC(#REF!*P1702,0)</f>
        <v>#REF!</v>
      </c>
      <c r="R1702" s="143"/>
    </row>
    <row r="1703" spans="3:18" s="86" customFormat="1" ht="20.100000000000001" hidden="1" customHeight="1">
      <c r="C1703" s="19" t="s">
        <v>895</v>
      </c>
      <c r="D1703" s="29" t="s">
        <v>0</v>
      </c>
      <c r="E1703" s="10" t="s">
        <v>22</v>
      </c>
      <c r="F1703" s="60">
        <v>0</v>
      </c>
      <c r="G1703" s="58">
        <v>0</v>
      </c>
      <c r="H1703" s="58">
        <f t="shared" si="300"/>
        <v>0</v>
      </c>
      <c r="I1703" s="58">
        <v>0</v>
      </c>
      <c r="J1703" s="58">
        <f t="shared" si="301"/>
        <v>0</v>
      </c>
      <c r="K1703" s="58">
        <v>0</v>
      </c>
      <c r="L1703" s="58">
        <f t="shared" si="302"/>
        <v>0</v>
      </c>
      <c r="M1703" s="58">
        <f t="shared" si="299"/>
        <v>0</v>
      </c>
      <c r="N1703" s="59">
        <f t="shared" si="299"/>
        <v>0</v>
      </c>
      <c r="O1703" s="60">
        <v>0</v>
      </c>
      <c r="P1703" s="61">
        <f>O1703</f>
        <v>0</v>
      </c>
      <c r="Q1703" s="58" t="e">
        <f>TRUNC(#REF!*P1703,0)</f>
        <v>#REF!</v>
      </c>
      <c r="R1703" s="143"/>
    </row>
    <row r="1704" spans="3:18" s="86" customFormat="1" ht="20.100000000000001" hidden="1" customHeight="1">
      <c r="C1704" s="19" t="s">
        <v>896</v>
      </c>
      <c r="D1704" s="29" t="s">
        <v>897</v>
      </c>
      <c r="E1704" s="10" t="s">
        <v>3189</v>
      </c>
      <c r="F1704" s="60">
        <v>675</v>
      </c>
      <c r="G1704" s="58">
        <v>26656</v>
      </c>
      <c r="H1704" s="58">
        <f t="shared" si="300"/>
        <v>17992800</v>
      </c>
      <c r="I1704" s="58">
        <v>6740</v>
      </c>
      <c r="J1704" s="58">
        <f t="shared" si="301"/>
        <v>4549500</v>
      </c>
      <c r="K1704" s="58">
        <v>2848</v>
      </c>
      <c r="L1704" s="58">
        <f t="shared" si="302"/>
        <v>1922400</v>
      </c>
      <c r="M1704" s="58">
        <f t="shared" si="299"/>
        <v>36244</v>
      </c>
      <c r="N1704" s="59">
        <f t="shared" si="299"/>
        <v>24464700</v>
      </c>
      <c r="O1704" s="60">
        <v>675</v>
      </c>
      <c r="P1704" s="61">
        <f>O1704</f>
        <v>675</v>
      </c>
      <c r="Q1704" s="58" t="e">
        <f>TRUNC(#REF!*P1704,0)</f>
        <v>#REF!</v>
      </c>
      <c r="R1704" s="143"/>
    </row>
    <row r="1705" spans="3:18" s="86" customFormat="1" ht="20.100000000000001" hidden="1" customHeight="1">
      <c r="C1705" s="19" t="s">
        <v>898</v>
      </c>
      <c r="D1705" s="29" t="s">
        <v>0</v>
      </c>
      <c r="E1705" s="10" t="s">
        <v>22</v>
      </c>
      <c r="F1705" s="60">
        <v>0</v>
      </c>
      <c r="G1705" s="58">
        <v>0</v>
      </c>
      <c r="H1705" s="58">
        <f t="shared" si="300"/>
        <v>0</v>
      </c>
      <c r="I1705" s="58">
        <v>0</v>
      </c>
      <c r="J1705" s="58">
        <f t="shared" si="301"/>
        <v>0</v>
      </c>
      <c r="K1705" s="58">
        <v>0</v>
      </c>
      <c r="L1705" s="58">
        <f t="shared" si="302"/>
        <v>0</v>
      </c>
      <c r="M1705" s="58">
        <f t="shared" si="299"/>
        <v>0</v>
      </c>
      <c r="N1705" s="59">
        <f t="shared" si="299"/>
        <v>0</v>
      </c>
      <c r="O1705" s="60">
        <v>0</v>
      </c>
      <c r="P1705" s="61">
        <f>O1705</f>
        <v>0</v>
      </c>
      <c r="Q1705" s="58" t="e">
        <f>TRUNC(#REF!*P1705,0)</f>
        <v>#REF!</v>
      </c>
      <c r="R1705" s="143"/>
    </row>
    <row r="1706" spans="3:18" s="86" customFormat="1" ht="20.100000000000001" hidden="1" customHeight="1">
      <c r="C1706" s="19" t="s">
        <v>899</v>
      </c>
      <c r="D1706" s="29" t="s">
        <v>0</v>
      </c>
      <c r="E1706" s="10" t="s">
        <v>22</v>
      </c>
      <c r="F1706" s="60">
        <v>0</v>
      </c>
      <c r="G1706" s="58">
        <v>0</v>
      </c>
      <c r="H1706" s="58">
        <f t="shared" si="300"/>
        <v>0</v>
      </c>
      <c r="I1706" s="58">
        <v>0</v>
      </c>
      <c r="J1706" s="58">
        <f t="shared" si="301"/>
        <v>0</v>
      </c>
      <c r="K1706" s="58">
        <v>0</v>
      </c>
      <c r="L1706" s="58">
        <f t="shared" si="302"/>
        <v>0</v>
      </c>
      <c r="M1706" s="58">
        <f t="shared" si="299"/>
        <v>0</v>
      </c>
      <c r="N1706" s="59">
        <f t="shared" si="299"/>
        <v>0</v>
      </c>
      <c r="O1706" s="60">
        <v>0</v>
      </c>
      <c r="P1706" s="61">
        <f>O1706</f>
        <v>0</v>
      </c>
      <c r="Q1706" s="58" t="e">
        <f>TRUNC(#REF!*P1706,0)</f>
        <v>#REF!</v>
      </c>
      <c r="R1706" s="143"/>
    </row>
    <row r="1707" spans="3:18" s="86" customFormat="1" ht="20.100000000000001" hidden="1" customHeight="1">
      <c r="C1707" s="19" t="s">
        <v>900</v>
      </c>
      <c r="D1707" s="29" t="s">
        <v>901</v>
      </c>
      <c r="E1707" s="10" t="s">
        <v>3207</v>
      </c>
      <c r="F1707" s="60">
        <v>56</v>
      </c>
      <c r="G1707" s="58">
        <v>4170</v>
      </c>
      <c r="H1707" s="58">
        <f t="shared" si="300"/>
        <v>233520</v>
      </c>
      <c r="I1707" s="58">
        <v>25410</v>
      </c>
      <c r="J1707" s="58">
        <f t="shared" si="301"/>
        <v>1422960</v>
      </c>
      <c r="K1707" s="58">
        <v>1379</v>
      </c>
      <c r="L1707" s="58">
        <f t="shared" si="302"/>
        <v>77224</v>
      </c>
      <c r="M1707" s="58">
        <f t="shared" si="299"/>
        <v>30959</v>
      </c>
      <c r="N1707" s="59">
        <f t="shared" si="299"/>
        <v>1733704</v>
      </c>
      <c r="O1707" s="60">
        <v>56</v>
      </c>
      <c r="P1707" s="61">
        <f>O1707</f>
        <v>56</v>
      </c>
      <c r="Q1707" s="58" t="e">
        <f>TRUNC(#REF!*P1707,0)</f>
        <v>#REF!</v>
      </c>
      <c r="R1707" s="143"/>
    </row>
    <row r="1708" spans="3:18" s="86" customFormat="1" ht="20.100000000000001" hidden="1" customHeight="1">
      <c r="C1708" s="19" t="s">
        <v>902</v>
      </c>
      <c r="D1708" s="29" t="s">
        <v>903</v>
      </c>
      <c r="E1708" s="10" t="s">
        <v>3207</v>
      </c>
      <c r="F1708" s="60">
        <v>42</v>
      </c>
      <c r="G1708" s="58">
        <v>4696</v>
      </c>
      <c r="H1708" s="58">
        <f t="shared" si="300"/>
        <v>197232</v>
      </c>
      <c r="I1708" s="58">
        <v>29752</v>
      </c>
      <c r="J1708" s="58">
        <f t="shared" si="301"/>
        <v>1249584</v>
      </c>
      <c r="K1708" s="58">
        <v>1381</v>
      </c>
      <c r="L1708" s="58">
        <f t="shared" si="302"/>
        <v>58002</v>
      </c>
      <c r="M1708" s="58">
        <f t="shared" si="299"/>
        <v>35829</v>
      </c>
      <c r="N1708" s="59">
        <f t="shared" si="299"/>
        <v>1504818</v>
      </c>
      <c r="O1708" s="60">
        <v>42</v>
      </c>
      <c r="P1708" s="61">
        <f>O1708</f>
        <v>42</v>
      </c>
      <c r="Q1708" s="58" t="e">
        <f>TRUNC(#REF!*P1708,0)</f>
        <v>#REF!</v>
      </c>
      <c r="R1708" s="143"/>
    </row>
    <row r="1709" spans="3:18" s="86" customFormat="1" ht="20.100000000000001" hidden="1" customHeight="1">
      <c r="C1709" s="19" t="s">
        <v>904</v>
      </c>
      <c r="D1709" s="29" t="s">
        <v>0</v>
      </c>
      <c r="E1709" s="10" t="s">
        <v>22</v>
      </c>
      <c r="F1709" s="60">
        <v>0</v>
      </c>
      <c r="G1709" s="58">
        <v>0</v>
      </c>
      <c r="H1709" s="58">
        <f t="shared" si="300"/>
        <v>0</v>
      </c>
      <c r="I1709" s="58">
        <v>0</v>
      </c>
      <c r="J1709" s="58">
        <f t="shared" si="301"/>
        <v>0</v>
      </c>
      <c r="K1709" s="58">
        <v>0</v>
      </c>
      <c r="L1709" s="58">
        <f t="shared" si="302"/>
        <v>0</v>
      </c>
      <c r="M1709" s="58">
        <f t="shared" si="299"/>
        <v>0</v>
      </c>
      <c r="N1709" s="59">
        <f t="shared" si="299"/>
        <v>0</v>
      </c>
      <c r="O1709" s="60">
        <v>0</v>
      </c>
      <c r="P1709" s="61">
        <f>O1709</f>
        <v>0</v>
      </c>
      <c r="Q1709" s="58" t="e">
        <f>TRUNC(#REF!*P1709,0)</f>
        <v>#REF!</v>
      </c>
      <c r="R1709" s="143"/>
    </row>
    <row r="1710" spans="3:18" s="86" customFormat="1" ht="20.100000000000001" hidden="1" customHeight="1">
      <c r="C1710" s="19" t="s">
        <v>1072</v>
      </c>
      <c r="D1710" s="29" t="s">
        <v>0</v>
      </c>
      <c r="E1710" s="10" t="s">
        <v>3207</v>
      </c>
      <c r="F1710" s="60">
        <v>39</v>
      </c>
      <c r="G1710" s="58">
        <v>5157</v>
      </c>
      <c r="H1710" s="58">
        <f t="shared" si="300"/>
        <v>201123</v>
      </c>
      <c r="I1710" s="58">
        <v>6196</v>
      </c>
      <c r="J1710" s="58">
        <f t="shared" si="301"/>
        <v>241644</v>
      </c>
      <c r="K1710" s="58">
        <v>467</v>
      </c>
      <c r="L1710" s="58">
        <f t="shared" si="302"/>
        <v>18213</v>
      </c>
      <c r="M1710" s="58">
        <f t="shared" si="299"/>
        <v>11820</v>
      </c>
      <c r="N1710" s="59">
        <f t="shared" si="299"/>
        <v>460980</v>
      </c>
      <c r="O1710" s="60">
        <v>39</v>
      </c>
      <c r="P1710" s="61">
        <f>O1710</f>
        <v>39</v>
      </c>
      <c r="Q1710" s="58" t="e">
        <f>TRUNC(#REF!*P1710,0)</f>
        <v>#REF!</v>
      </c>
      <c r="R1710" s="143"/>
    </row>
    <row r="1711" spans="3:18" s="86" customFormat="1" ht="20.100000000000001" hidden="1" customHeight="1">
      <c r="C1711" s="19" t="s">
        <v>908</v>
      </c>
      <c r="D1711" s="29" t="s">
        <v>0</v>
      </c>
      <c r="E1711" s="10" t="s">
        <v>22</v>
      </c>
      <c r="F1711" s="60">
        <v>0</v>
      </c>
      <c r="G1711" s="58">
        <v>0</v>
      </c>
      <c r="H1711" s="58">
        <f t="shared" si="300"/>
        <v>0</v>
      </c>
      <c r="I1711" s="58">
        <v>0</v>
      </c>
      <c r="J1711" s="58">
        <f t="shared" si="301"/>
        <v>0</v>
      </c>
      <c r="K1711" s="58">
        <v>0</v>
      </c>
      <c r="L1711" s="58">
        <f t="shared" si="302"/>
        <v>0</v>
      </c>
      <c r="M1711" s="58">
        <f t="shared" si="299"/>
        <v>0</v>
      </c>
      <c r="N1711" s="59">
        <f t="shared" si="299"/>
        <v>0</v>
      </c>
      <c r="O1711" s="60">
        <v>0</v>
      </c>
      <c r="P1711" s="61">
        <f>O1711</f>
        <v>0</v>
      </c>
      <c r="Q1711" s="58" t="e">
        <f>TRUNC(#REF!*P1711,0)</f>
        <v>#REF!</v>
      </c>
      <c r="R1711" s="143"/>
    </row>
    <row r="1712" spans="3:18" s="86" customFormat="1" ht="20.100000000000001" hidden="1" customHeight="1">
      <c r="C1712" s="19" t="s">
        <v>909</v>
      </c>
      <c r="D1712" s="29" t="s">
        <v>0</v>
      </c>
      <c r="E1712" s="10" t="s">
        <v>3207</v>
      </c>
      <c r="F1712" s="60">
        <v>197</v>
      </c>
      <c r="G1712" s="58">
        <v>8292</v>
      </c>
      <c r="H1712" s="58">
        <f t="shared" si="300"/>
        <v>1633524</v>
      </c>
      <c r="I1712" s="58">
        <v>414</v>
      </c>
      <c r="J1712" s="58">
        <f t="shared" si="301"/>
        <v>81558</v>
      </c>
      <c r="K1712" s="58">
        <v>0</v>
      </c>
      <c r="L1712" s="58">
        <f t="shared" si="302"/>
        <v>0</v>
      </c>
      <c r="M1712" s="58">
        <f t="shared" si="299"/>
        <v>8706</v>
      </c>
      <c r="N1712" s="59">
        <f t="shared" si="299"/>
        <v>1715082</v>
      </c>
      <c r="O1712" s="60">
        <v>197</v>
      </c>
      <c r="P1712" s="61">
        <f>O1712</f>
        <v>197</v>
      </c>
      <c r="Q1712" s="58" t="e">
        <f>TRUNC(#REF!*P1712,0)</f>
        <v>#REF!</v>
      </c>
      <c r="R1712" s="143"/>
    </row>
    <row r="1713" spans="3:18" s="86" customFormat="1" ht="20.100000000000001" hidden="1" customHeight="1">
      <c r="C1713" s="19" t="s">
        <v>910</v>
      </c>
      <c r="D1713" s="29" t="s">
        <v>911</v>
      </c>
      <c r="E1713" s="10" t="s">
        <v>22</v>
      </c>
      <c r="F1713" s="60">
        <v>0</v>
      </c>
      <c r="G1713" s="58">
        <v>0</v>
      </c>
      <c r="H1713" s="58">
        <f t="shared" si="300"/>
        <v>0</v>
      </c>
      <c r="I1713" s="58">
        <v>0</v>
      </c>
      <c r="J1713" s="58">
        <f t="shared" si="301"/>
        <v>0</v>
      </c>
      <c r="K1713" s="58">
        <v>0</v>
      </c>
      <c r="L1713" s="58">
        <f t="shared" si="302"/>
        <v>0</v>
      </c>
      <c r="M1713" s="58">
        <f t="shared" si="299"/>
        <v>0</v>
      </c>
      <c r="N1713" s="59">
        <f t="shared" si="299"/>
        <v>0</v>
      </c>
      <c r="O1713" s="60">
        <v>0</v>
      </c>
      <c r="P1713" s="61">
        <f>O1713</f>
        <v>0</v>
      </c>
      <c r="Q1713" s="58" t="e">
        <f>TRUNC(#REF!*P1713,0)</f>
        <v>#REF!</v>
      </c>
      <c r="R1713" s="143"/>
    </row>
    <row r="1714" spans="3:18" s="86" customFormat="1" ht="20.100000000000001" hidden="1" customHeight="1">
      <c r="C1714" s="19" t="s">
        <v>899</v>
      </c>
      <c r="D1714" s="29" t="s">
        <v>0</v>
      </c>
      <c r="E1714" s="10" t="s">
        <v>22</v>
      </c>
      <c r="F1714" s="60">
        <v>0</v>
      </c>
      <c r="G1714" s="58">
        <v>0</v>
      </c>
      <c r="H1714" s="58">
        <f t="shared" si="300"/>
        <v>0</v>
      </c>
      <c r="I1714" s="58">
        <v>0</v>
      </c>
      <c r="J1714" s="58">
        <f t="shared" si="301"/>
        <v>0</v>
      </c>
      <c r="K1714" s="58">
        <v>0</v>
      </c>
      <c r="L1714" s="58">
        <f t="shared" si="302"/>
        <v>0</v>
      </c>
      <c r="M1714" s="58">
        <f t="shared" si="299"/>
        <v>0</v>
      </c>
      <c r="N1714" s="59">
        <f t="shared" si="299"/>
        <v>0</v>
      </c>
      <c r="O1714" s="60">
        <v>0</v>
      </c>
      <c r="P1714" s="61">
        <f>O1714</f>
        <v>0</v>
      </c>
      <c r="Q1714" s="58" t="e">
        <f>TRUNC(#REF!*P1714,0)</f>
        <v>#REF!</v>
      </c>
      <c r="R1714" s="143"/>
    </row>
    <row r="1715" spans="3:18" s="86" customFormat="1" ht="20.100000000000001" hidden="1" customHeight="1">
      <c r="C1715" s="19" t="s">
        <v>1073</v>
      </c>
      <c r="D1715" s="29" t="s">
        <v>0</v>
      </c>
      <c r="E1715" s="10" t="s">
        <v>3199</v>
      </c>
      <c r="F1715" s="60">
        <v>2</v>
      </c>
      <c r="G1715" s="58">
        <v>126726</v>
      </c>
      <c r="H1715" s="58">
        <f t="shared" ref="H1715:H1778" si="303">TRUNC(F1715*G1715,0)</f>
        <v>253452</v>
      </c>
      <c r="I1715" s="58">
        <v>127151</v>
      </c>
      <c r="J1715" s="58">
        <f t="shared" ref="J1715:J1778" si="304">TRUNC(F1715*I1715,0)</f>
        <v>254302</v>
      </c>
      <c r="K1715" s="58">
        <v>4252</v>
      </c>
      <c r="L1715" s="58">
        <f t="shared" si="302"/>
        <v>8504</v>
      </c>
      <c r="M1715" s="58">
        <f t="shared" si="299"/>
        <v>258129</v>
      </c>
      <c r="N1715" s="59">
        <f t="shared" si="299"/>
        <v>516258</v>
      </c>
      <c r="O1715" s="60">
        <v>2</v>
      </c>
      <c r="P1715" s="61">
        <f>O1715</f>
        <v>2</v>
      </c>
      <c r="Q1715" s="58" t="e">
        <f>TRUNC(#REF!*P1715,0)</f>
        <v>#REF!</v>
      </c>
      <c r="R1715" s="143"/>
    </row>
    <row r="1716" spans="3:18" s="86" customFormat="1" ht="20.100000000000001" hidden="1" customHeight="1">
      <c r="C1716" s="19" t="s">
        <v>913</v>
      </c>
      <c r="D1716" s="29" t="s">
        <v>0</v>
      </c>
      <c r="E1716" s="10" t="s">
        <v>3199</v>
      </c>
      <c r="F1716" s="60">
        <v>2</v>
      </c>
      <c r="G1716" s="58">
        <v>123932</v>
      </c>
      <c r="H1716" s="58">
        <f t="shared" si="303"/>
        <v>247864</v>
      </c>
      <c r="I1716" s="58">
        <v>124262</v>
      </c>
      <c r="J1716" s="58">
        <f t="shared" si="304"/>
        <v>248524</v>
      </c>
      <c r="K1716" s="58">
        <v>4156</v>
      </c>
      <c r="L1716" s="58">
        <f t="shared" si="302"/>
        <v>8312</v>
      </c>
      <c r="M1716" s="58">
        <f t="shared" si="299"/>
        <v>252350</v>
      </c>
      <c r="N1716" s="59">
        <f t="shared" si="299"/>
        <v>504700</v>
      </c>
      <c r="O1716" s="60">
        <v>2</v>
      </c>
      <c r="P1716" s="61">
        <f>O1716</f>
        <v>2</v>
      </c>
      <c r="Q1716" s="58" t="e">
        <f>TRUNC(#REF!*P1716,0)</f>
        <v>#REF!</v>
      </c>
      <c r="R1716" s="143"/>
    </row>
    <row r="1717" spans="3:18" s="86" customFormat="1" ht="20.100000000000001" hidden="1" customHeight="1">
      <c r="C1717" s="19" t="s">
        <v>914</v>
      </c>
      <c r="D1717" s="29" t="s">
        <v>114</v>
      </c>
      <c r="E1717" s="10" t="s">
        <v>3199</v>
      </c>
      <c r="F1717" s="60">
        <v>2</v>
      </c>
      <c r="G1717" s="58">
        <v>132821</v>
      </c>
      <c r="H1717" s="58">
        <f t="shared" si="303"/>
        <v>265642</v>
      </c>
      <c r="I1717" s="58">
        <v>133452</v>
      </c>
      <c r="J1717" s="58">
        <f t="shared" si="304"/>
        <v>266904</v>
      </c>
      <c r="K1717" s="58">
        <v>4463</v>
      </c>
      <c r="L1717" s="58">
        <f t="shared" si="302"/>
        <v>8926</v>
      </c>
      <c r="M1717" s="58">
        <f t="shared" si="299"/>
        <v>270736</v>
      </c>
      <c r="N1717" s="59">
        <f t="shared" si="299"/>
        <v>541472</v>
      </c>
      <c r="O1717" s="60">
        <v>2</v>
      </c>
      <c r="P1717" s="61">
        <f>O1717</f>
        <v>2</v>
      </c>
      <c r="Q1717" s="58" t="e">
        <f>TRUNC(#REF!*P1717,0)</f>
        <v>#REF!</v>
      </c>
      <c r="R1717" s="143"/>
    </row>
    <row r="1718" spans="3:18" s="86" customFormat="1" ht="20.100000000000001" hidden="1" customHeight="1">
      <c r="C1718" s="19" t="s">
        <v>918</v>
      </c>
      <c r="D1718" s="29" t="s">
        <v>0</v>
      </c>
      <c r="E1718" s="10" t="s">
        <v>22</v>
      </c>
      <c r="F1718" s="60">
        <v>0</v>
      </c>
      <c r="G1718" s="58">
        <v>0</v>
      </c>
      <c r="H1718" s="58">
        <f t="shared" si="303"/>
        <v>0</v>
      </c>
      <c r="I1718" s="58">
        <v>0</v>
      </c>
      <c r="J1718" s="58">
        <f t="shared" si="304"/>
        <v>0</v>
      </c>
      <c r="K1718" s="58">
        <v>0</v>
      </c>
      <c r="L1718" s="58">
        <f t="shared" si="302"/>
        <v>0</v>
      </c>
      <c r="M1718" s="58">
        <f t="shared" si="299"/>
        <v>0</v>
      </c>
      <c r="N1718" s="59">
        <f t="shared" si="299"/>
        <v>0</v>
      </c>
      <c r="O1718" s="60">
        <v>0</v>
      </c>
      <c r="P1718" s="61">
        <f>O1718</f>
        <v>0</v>
      </c>
      <c r="Q1718" s="58" t="e">
        <f>TRUNC(#REF!*P1718,0)</f>
        <v>#REF!</v>
      </c>
      <c r="R1718" s="143"/>
    </row>
    <row r="1719" spans="3:18" s="86" customFormat="1" ht="20.100000000000001" hidden="1" customHeight="1">
      <c r="C1719" s="19" t="s">
        <v>919</v>
      </c>
      <c r="D1719" s="29" t="s">
        <v>0</v>
      </c>
      <c r="E1719" s="10" t="s">
        <v>22</v>
      </c>
      <c r="F1719" s="60">
        <v>0</v>
      </c>
      <c r="G1719" s="58">
        <v>0</v>
      </c>
      <c r="H1719" s="58">
        <f t="shared" si="303"/>
        <v>0</v>
      </c>
      <c r="I1719" s="58">
        <v>0</v>
      </c>
      <c r="J1719" s="58">
        <f t="shared" si="304"/>
        <v>0</v>
      </c>
      <c r="K1719" s="58">
        <v>0</v>
      </c>
      <c r="L1719" s="58">
        <f t="shared" si="302"/>
        <v>0</v>
      </c>
      <c r="M1719" s="58">
        <f t="shared" si="299"/>
        <v>0</v>
      </c>
      <c r="N1719" s="59">
        <f t="shared" si="299"/>
        <v>0</v>
      </c>
      <c r="O1719" s="60">
        <v>0</v>
      </c>
      <c r="P1719" s="61">
        <f>O1719</f>
        <v>0</v>
      </c>
      <c r="Q1719" s="58" t="e">
        <f>TRUNC(#REF!*P1719,0)</f>
        <v>#REF!</v>
      </c>
      <c r="R1719" s="143"/>
    </row>
    <row r="1720" spans="3:18" s="86" customFormat="1" ht="20.100000000000001" hidden="1" customHeight="1">
      <c r="C1720" s="19" t="s">
        <v>920</v>
      </c>
      <c r="D1720" s="29" t="s">
        <v>692</v>
      </c>
      <c r="E1720" s="10" t="s">
        <v>3188</v>
      </c>
      <c r="F1720" s="60">
        <v>481</v>
      </c>
      <c r="G1720" s="58">
        <v>295</v>
      </c>
      <c r="H1720" s="58">
        <f t="shared" si="303"/>
        <v>141895</v>
      </c>
      <c r="I1720" s="58">
        <v>1529</v>
      </c>
      <c r="J1720" s="58">
        <f t="shared" si="304"/>
        <v>735449</v>
      </c>
      <c r="K1720" s="58">
        <v>270</v>
      </c>
      <c r="L1720" s="58">
        <f t="shared" si="302"/>
        <v>129870</v>
      </c>
      <c r="M1720" s="58">
        <f t="shared" si="299"/>
        <v>2094</v>
      </c>
      <c r="N1720" s="59">
        <f t="shared" si="299"/>
        <v>1007214</v>
      </c>
      <c r="O1720" s="60">
        <v>481</v>
      </c>
      <c r="P1720" s="61">
        <f>O1720</f>
        <v>481</v>
      </c>
      <c r="Q1720" s="58" t="e">
        <f>TRUNC(#REF!*P1720,0)</f>
        <v>#REF!</v>
      </c>
      <c r="R1720" s="143"/>
    </row>
    <row r="1721" spans="3:18" s="86" customFormat="1" ht="20.100000000000001" hidden="1" customHeight="1">
      <c r="C1721" s="19" t="s">
        <v>921</v>
      </c>
      <c r="D1721" s="29" t="s">
        <v>2</v>
      </c>
      <c r="E1721" s="10" t="s">
        <v>3188</v>
      </c>
      <c r="F1721" s="60">
        <v>1942</v>
      </c>
      <c r="G1721" s="58">
        <v>389</v>
      </c>
      <c r="H1721" s="58">
        <f t="shared" si="303"/>
        <v>755438</v>
      </c>
      <c r="I1721" s="58">
        <v>2237</v>
      </c>
      <c r="J1721" s="58">
        <f t="shared" si="304"/>
        <v>4344254</v>
      </c>
      <c r="K1721" s="58">
        <v>279</v>
      </c>
      <c r="L1721" s="58">
        <f t="shared" si="302"/>
        <v>541818</v>
      </c>
      <c r="M1721" s="58">
        <f t="shared" si="299"/>
        <v>2905</v>
      </c>
      <c r="N1721" s="59">
        <f t="shared" si="299"/>
        <v>5641510</v>
      </c>
      <c r="O1721" s="60">
        <v>1942</v>
      </c>
      <c r="P1721" s="61">
        <f>O1721</f>
        <v>1942</v>
      </c>
      <c r="Q1721" s="58" t="e">
        <f>TRUNC(#REF!*P1721,0)</f>
        <v>#REF!</v>
      </c>
      <c r="R1721" s="143"/>
    </row>
    <row r="1722" spans="3:18" s="86" customFormat="1" ht="20.100000000000001" hidden="1" customHeight="1">
      <c r="C1722" s="19" t="s">
        <v>2395</v>
      </c>
      <c r="D1722" s="29" t="s">
        <v>0</v>
      </c>
      <c r="E1722" s="10" t="s">
        <v>3188</v>
      </c>
      <c r="F1722" s="60">
        <v>10</v>
      </c>
      <c r="G1722" s="58">
        <v>4614</v>
      </c>
      <c r="H1722" s="58">
        <f t="shared" si="303"/>
        <v>46140</v>
      </c>
      <c r="I1722" s="58">
        <v>5260</v>
      </c>
      <c r="J1722" s="58">
        <f t="shared" si="304"/>
        <v>52600</v>
      </c>
      <c r="K1722" s="58">
        <v>5383</v>
      </c>
      <c r="L1722" s="58">
        <f t="shared" si="302"/>
        <v>53830</v>
      </c>
      <c r="M1722" s="58">
        <f t="shared" si="299"/>
        <v>15257</v>
      </c>
      <c r="N1722" s="59">
        <f t="shared" si="299"/>
        <v>152570</v>
      </c>
      <c r="O1722" s="60">
        <v>10</v>
      </c>
      <c r="P1722" s="61">
        <f>O1722</f>
        <v>10</v>
      </c>
      <c r="Q1722" s="58" t="e">
        <f>TRUNC(#REF!*P1722,0)</f>
        <v>#REF!</v>
      </c>
      <c r="R1722" s="143"/>
    </row>
    <row r="1723" spans="3:18" s="86" customFormat="1" ht="20.100000000000001" hidden="1" customHeight="1">
      <c r="C1723" s="19" t="s">
        <v>689</v>
      </c>
      <c r="D1723" s="29" t="s">
        <v>0</v>
      </c>
      <c r="E1723" s="10" t="s">
        <v>22</v>
      </c>
      <c r="F1723" s="60">
        <v>0</v>
      </c>
      <c r="G1723" s="58">
        <v>0</v>
      </c>
      <c r="H1723" s="58">
        <f t="shared" si="303"/>
        <v>0</v>
      </c>
      <c r="I1723" s="58">
        <v>0</v>
      </c>
      <c r="J1723" s="58">
        <f t="shared" si="304"/>
        <v>0</v>
      </c>
      <c r="K1723" s="58">
        <v>0</v>
      </c>
      <c r="L1723" s="58">
        <f t="shared" si="302"/>
        <v>0</v>
      </c>
      <c r="M1723" s="58">
        <f t="shared" si="299"/>
        <v>0</v>
      </c>
      <c r="N1723" s="59">
        <f t="shared" si="299"/>
        <v>0</v>
      </c>
      <c r="O1723" s="60">
        <v>0</v>
      </c>
      <c r="P1723" s="61">
        <f>O1723</f>
        <v>0</v>
      </c>
      <c r="Q1723" s="58" t="e">
        <f>TRUNC(#REF!*P1723,0)</f>
        <v>#REF!</v>
      </c>
      <c r="R1723" s="143"/>
    </row>
    <row r="1724" spans="3:18" s="86" customFormat="1" ht="20.100000000000001" hidden="1" customHeight="1">
      <c r="C1724" s="19" t="s">
        <v>922</v>
      </c>
      <c r="D1724" s="29" t="s">
        <v>698</v>
      </c>
      <c r="E1724" s="10" t="s">
        <v>3189</v>
      </c>
      <c r="F1724" s="60">
        <v>361</v>
      </c>
      <c r="G1724" s="58">
        <v>16084</v>
      </c>
      <c r="H1724" s="58">
        <f t="shared" si="303"/>
        <v>5806324</v>
      </c>
      <c r="I1724" s="58">
        <v>43358</v>
      </c>
      <c r="J1724" s="58">
        <f t="shared" si="304"/>
        <v>15652238</v>
      </c>
      <c r="K1724" s="58">
        <v>12820</v>
      </c>
      <c r="L1724" s="58">
        <f t="shared" si="302"/>
        <v>4628020</v>
      </c>
      <c r="M1724" s="58">
        <f t="shared" si="299"/>
        <v>72262</v>
      </c>
      <c r="N1724" s="59">
        <f t="shared" si="299"/>
        <v>26086582</v>
      </c>
      <c r="O1724" s="60">
        <v>361</v>
      </c>
      <c r="P1724" s="61">
        <f>O1724</f>
        <v>361</v>
      </c>
      <c r="Q1724" s="58" t="e">
        <f>TRUNC(#REF!*P1724,0)</f>
        <v>#REF!</v>
      </c>
      <c r="R1724" s="143"/>
    </row>
    <row r="1725" spans="3:18" s="86" customFormat="1" ht="20.100000000000001" hidden="1" customHeight="1">
      <c r="C1725" s="19" t="s">
        <v>923</v>
      </c>
      <c r="D1725" s="29" t="s">
        <v>0</v>
      </c>
      <c r="E1725" s="10" t="s">
        <v>22</v>
      </c>
      <c r="F1725" s="60">
        <v>0</v>
      </c>
      <c r="G1725" s="58">
        <v>0</v>
      </c>
      <c r="H1725" s="58">
        <f t="shared" si="303"/>
        <v>0</v>
      </c>
      <c r="I1725" s="58">
        <v>0</v>
      </c>
      <c r="J1725" s="58">
        <f t="shared" si="304"/>
        <v>0</v>
      </c>
      <c r="K1725" s="58">
        <v>0</v>
      </c>
      <c r="L1725" s="58">
        <f t="shared" si="302"/>
        <v>0</v>
      </c>
      <c r="M1725" s="58">
        <f t="shared" si="299"/>
        <v>0</v>
      </c>
      <c r="N1725" s="59">
        <f t="shared" si="299"/>
        <v>0</v>
      </c>
      <c r="O1725" s="60">
        <v>0</v>
      </c>
      <c r="P1725" s="61">
        <f>O1725</f>
        <v>0</v>
      </c>
      <c r="Q1725" s="58" t="e">
        <f>TRUNC(#REF!*P1725,0)</f>
        <v>#REF!</v>
      </c>
      <c r="R1725" s="143"/>
    </row>
    <row r="1726" spans="3:18" s="86" customFormat="1" ht="20.100000000000001" hidden="1" customHeight="1">
      <c r="C1726" s="19" t="s">
        <v>924</v>
      </c>
      <c r="D1726" s="29" t="s">
        <v>0</v>
      </c>
      <c r="E1726" s="10" t="s">
        <v>3189</v>
      </c>
      <c r="F1726" s="60">
        <v>6</v>
      </c>
      <c r="G1726" s="58">
        <v>64000</v>
      </c>
      <c r="H1726" s="58">
        <f t="shared" si="303"/>
        <v>384000</v>
      </c>
      <c r="I1726" s="58">
        <v>0</v>
      </c>
      <c r="J1726" s="58">
        <f t="shared" si="304"/>
        <v>0</v>
      </c>
      <c r="K1726" s="58">
        <v>0</v>
      </c>
      <c r="L1726" s="58">
        <f t="shared" si="302"/>
        <v>0</v>
      </c>
      <c r="M1726" s="58">
        <f t="shared" si="299"/>
        <v>64000</v>
      </c>
      <c r="N1726" s="59">
        <f t="shared" si="299"/>
        <v>384000</v>
      </c>
      <c r="O1726" s="60">
        <v>6</v>
      </c>
      <c r="P1726" s="61">
        <f>O1726</f>
        <v>6</v>
      </c>
      <c r="Q1726" s="58" t="e">
        <f>TRUNC(#REF!*P1726,0)</f>
        <v>#REF!</v>
      </c>
      <c r="R1726" s="143"/>
    </row>
    <row r="1727" spans="3:18" s="86" customFormat="1" ht="20.100000000000001" hidden="1" customHeight="1">
      <c r="C1727" s="19" t="s">
        <v>925</v>
      </c>
      <c r="D1727" s="29" t="s">
        <v>0</v>
      </c>
      <c r="E1727" s="10" t="s">
        <v>3189</v>
      </c>
      <c r="F1727" s="60">
        <v>355</v>
      </c>
      <c r="G1727" s="58">
        <v>62336</v>
      </c>
      <c r="H1727" s="58">
        <f t="shared" si="303"/>
        <v>22129280</v>
      </c>
      <c r="I1727" s="58">
        <v>0</v>
      </c>
      <c r="J1727" s="58">
        <f t="shared" si="304"/>
        <v>0</v>
      </c>
      <c r="K1727" s="58">
        <v>0</v>
      </c>
      <c r="L1727" s="58">
        <f t="shared" si="302"/>
        <v>0</v>
      </c>
      <c r="M1727" s="58">
        <f t="shared" si="299"/>
        <v>62336</v>
      </c>
      <c r="N1727" s="59">
        <f t="shared" si="299"/>
        <v>22129280</v>
      </c>
      <c r="O1727" s="60">
        <v>355</v>
      </c>
      <c r="P1727" s="61">
        <f>O1727</f>
        <v>355</v>
      </c>
      <c r="Q1727" s="58" t="e">
        <f>TRUNC(#REF!*P1727,0)</f>
        <v>#REF!</v>
      </c>
      <c r="R1727" s="143"/>
    </row>
    <row r="1728" spans="3:18" s="86" customFormat="1" ht="20.100000000000001" hidden="1" customHeight="1">
      <c r="C1728" s="19" t="s">
        <v>926</v>
      </c>
      <c r="D1728" s="29" t="s">
        <v>927</v>
      </c>
      <c r="E1728" s="10" t="s">
        <v>3198</v>
      </c>
      <c r="F1728" s="60">
        <v>3831</v>
      </c>
      <c r="G1728" s="58">
        <v>626</v>
      </c>
      <c r="H1728" s="58">
        <f t="shared" si="303"/>
        <v>2398206</v>
      </c>
      <c r="I1728" s="58">
        <v>0</v>
      </c>
      <c r="J1728" s="58">
        <f t="shared" si="304"/>
        <v>0</v>
      </c>
      <c r="K1728" s="58">
        <v>0</v>
      </c>
      <c r="L1728" s="58">
        <f t="shared" si="302"/>
        <v>0</v>
      </c>
      <c r="M1728" s="58">
        <f t="shared" si="299"/>
        <v>626</v>
      </c>
      <c r="N1728" s="59">
        <f t="shared" si="299"/>
        <v>2398206</v>
      </c>
      <c r="O1728" s="60">
        <v>3831</v>
      </c>
      <c r="P1728" s="61">
        <f>O1728</f>
        <v>3831</v>
      </c>
      <c r="Q1728" s="58" t="e">
        <f>TRUNC(#REF!*P1728,0)</f>
        <v>#REF!</v>
      </c>
      <c r="R1728" s="143"/>
    </row>
    <row r="1729" spans="3:18" s="86" customFormat="1" ht="20.100000000000001" hidden="1" customHeight="1">
      <c r="C1729" s="19" t="s">
        <v>928</v>
      </c>
      <c r="D1729" s="29" t="s">
        <v>703</v>
      </c>
      <c r="E1729" s="10" t="s">
        <v>3189</v>
      </c>
      <c r="F1729" s="60">
        <v>6103</v>
      </c>
      <c r="G1729" s="58">
        <v>7000</v>
      </c>
      <c r="H1729" s="58">
        <f t="shared" si="303"/>
        <v>42721000</v>
      </c>
      <c r="I1729" s="58">
        <v>0</v>
      </c>
      <c r="J1729" s="58">
        <f t="shared" si="304"/>
        <v>0</v>
      </c>
      <c r="K1729" s="58">
        <v>0</v>
      </c>
      <c r="L1729" s="58">
        <f t="shared" si="302"/>
        <v>0</v>
      </c>
      <c r="M1729" s="58">
        <f t="shared" si="299"/>
        <v>7000</v>
      </c>
      <c r="N1729" s="59">
        <f t="shared" si="299"/>
        <v>42721000</v>
      </c>
      <c r="O1729" s="60">
        <v>6103</v>
      </c>
      <c r="P1729" s="61">
        <f>O1729</f>
        <v>6103</v>
      </c>
      <c r="Q1729" s="58" t="e">
        <f>TRUNC(#REF!*P1729,0)</f>
        <v>#REF!</v>
      </c>
      <c r="R1729" s="143"/>
    </row>
    <row r="1730" spans="3:18" s="86" customFormat="1" ht="20.100000000000001" hidden="1" customHeight="1">
      <c r="C1730" s="19" t="s">
        <v>929</v>
      </c>
      <c r="D1730" s="29" t="s">
        <v>705</v>
      </c>
      <c r="E1730" s="10" t="s">
        <v>3189</v>
      </c>
      <c r="F1730" s="60">
        <v>905</v>
      </c>
      <c r="G1730" s="58">
        <v>8933</v>
      </c>
      <c r="H1730" s="58">
        <f t="shared" si="303"/>
        <v>8084365</v>
      </c>
      <c r="I1730" s="58">
        <v>0</v>
      </c>
      <c r="J1730" s="58">
        <f t="shared" si="304"/>
        <v>0</v>
      </c>
      <c r="K1730" s="58">
        <v>0</v>
      </c>
      <c r="L1730" s="58">
        <f t="shared" si="302"/>
        <v>0</v>
      </c>
      <c r="M1730" s="58">
        <f t="shared" ref="M1730:N1771" si="305">G1730+I1730+K1730</f>
        <v>8933</v>
      </c>
      <c r="N1730" s="59">
        <f t="shared" si="305"/>
        <v>8084365</v>
      </c>
      <c r="O1730" s="60">
        <v>905</v>
      </c>
      <c r="P1730" s="61">
        <f>O1730</f>
        <v>905</v>
      </c>
      <c r="Q1730" s="58" t="e">
        <f>TRUNC(#REF!*P1730,0)</f>
        <v>#REF!</v>
      </c>
      <c r="R1730" s="143"/>
    </row>
    <row r="1731" spans="3:18" s="86" customFormat="1" ht="20.100000000000001" hidden="1" customHeight="1">
      <c r="C1731" s="19" t="s">
        <v>930</v>
      </c>
      <c r="D1731" s="29" t="s">
        <v>707</v>
      </c>
      <c r="E1731" s="10" t="s">
        <v>3189</v>
      </c>
      <c r="F1731" s="60">
        <v>313</v>
      </c>
      <c r="G1731" s="58">
        <v>10933</v>
      </c>
      <c r="H1731" s="58">
        <f t="shared" si="303"/>
        <v>3422029</v>
      </c>
      <c r="I1731" s="58">
        <v>0</v>
      </c>
      <c r="J1731" s="58">
        <f t="shared" si="304"/>
        <v>0</v>
      </c>
      <c r="K1731" s="58">
        <v>0</v>
      </c>
      <c r="L1731" s="58">
        <f t="shared" si="302"/>
        <v>0</v>
      </c>
      <c r="M1731" s="58">
        <f t="shared" si="305"/>
        <v>10933</v>
      </c>
      <c r="N1731" s="59">
        <f t="shared" si="305"/>
        <v>3422029</v>
      </c>
      <c r="O1731" s="60">
        <v>313</v>
      </c>
      <c r="P1731" s="61">
        <f>O1731</f>
        <v>313</v>
      </c>
      <c r="Q1731" s="58" t="e">
        <f>TRUNC(#REF!*P1731,0)</f>
        <v>#REF!</v>
      </c>
      <c r="R1731" s="143"/>
    </row>
    <row r="1732" spans="3:18" s="86" customFormat="1" ht="20.100000000000001" hidden="1" customHeight="1">
      <c r="C1732" s="19" t="s">
        <v>932</v>
      </c>
      <c r="D1732" s="29" t="s">
        <v>0</v>
      </c>
      <c r="E1732" s="10" t="s">
        <v>3189</v>
      </c>
      <c r="F1732" s="60">
        <v>43</v>
      </c>
      <c r="G1732" s="58">
        <v>576</v>
      </c>
      <c r="H1732" s="58">
        <f t="shared" si="303"/>
        <v>24768</v>
      </c>
      <c r="I1732" s="58">
        <v>0</v>
      </c>
      <c r="J1732" s="58">
        <f t="shared" si="304"/>
        <v>0</v>
      </c>
      <c r="K1732" s="58">
        <v>0</v>
      </c>
      <c r="L1732" s="58">
        <f t="shared" si="302"/>
        <v>0</v>
      </c>
      <c r="M1732" s="58">
        <f t="shared" si="305"/>
        <v>576</v>
      </c>
      <c r="N1732" s="59">
        <f t="shared" si="305"/>
        <v>24768</v>
      </c>
      <c r="O1732" s="60">
        <v>43</v>
      </c>
      <c r="P1732" s="61">
        <f>O1732</f>
        <v>43</v>
      </c>
      <c r="Q1732" s="58" t="e">
        <f>TRUNC(#REF!*P1732,0)</f>
        <v>#REF!</v>
      </c>
      <c r="R1732" s="143"/>
    </row>
    <row r="1733" spans="3:18" s="86" customFormat="1" ht="20.100000000000001" hidden="1" customHeight="1">
      <c r="C1733" s="19" t="s">
        <v>933</v>
      </c>
      <c r="D1733" s="29" t="s">
        <v>118</v>
      </c>
      <c r="E1733" s="10" t="s">
        <v>3207</v>
      </c>
      <c r="F1733" s="60">
        <v>62</v>
      </c>
      <c r="G1733" s="58">
        <v>3208</v>
      </c>
      <c r="H1733" s="58">
        <f t="shared" si="303"/>
        <v>198896</v>
      </c>
      <c r="I1733" s="58">
        <v>0</v>
      </c>
      <c r="J1733" s="58">
        <f t="shared" si="304"/>
        <v>0</v>
      </c>
      <c r="K1733" s="58">
        <v>0</v>
      </c>
      <c r="L1733" s="58">
        <f t="shared" si="302"/>
        <v>0</v>
      </c>
      <c r="M1733" s="58">
        <f t="shared" si="305"/>
        <v>3208</v>
      </c>
      <c r="N1733" s="59">
        <f t="shared" si="305"/>
        <v>198896</v>
      </c>
      <c r="O1733" s="60">
        <v>62</v>
      </c>
      <c r="P1733" s="61">
        <f>O1733</f>
        <v>62</v>
      </c>
      <c r="Q1733" s="58" t="e">
        <f>TRUNC(#REF!*P1733,0)</f>
        <v>#REF!</v>
      </c>
      <c r="R1733" s="143"/>
    </row>
    <row r="1734" spans="3:18" s="86" customFormat="1" ht="20.100000000000001" hidden="1" customHeight="1">
      <c r="C1734" s="19" t="s">
        <v>934</v>
      </c>
      <c r="D1734" s="29" t="s">
        <v>0</v>
      </c>
      <c r="E1734" s="10" t="s">
        <v>22</v>
      </c>
      <c r="F1734" s="60">
        <v>0</v>
      </c>
      <c r="G1734" s="58">
        <v>0</v>
      </c>
      <c r="H1734" s="58">
        <f t="shared" si="303"/>
        <v>0</v>
      </c>
      <c r="I1734" s="58">
        <v>0</v>
      </c>
      <c r="J1734" s="58">
        <f t="shared" si="304"/>
        <v>0</v>
      </c>
      <c r="K1734" s="58">
        <v>0</v>
      </c>
      <c r="L1734" s="58">
        <f t="shared" si="302"/>
        <v>0</v>
      </c>
      <c r="M1734" s="58">
        <f t="shared" si="305"/>
        <v>0</v>
      </c>
      <c r="N1734" s="59">
        <f t="shared" si="305"/>
        <v>0</v>
      </c>
      <c r="O1734" s="60">
        <v>0</v>
      </c>
      <c r="P1734" s="61">
        <f>O1734</f>
        <v>0</v>
      </c>
      <c r="Q1734" s="58" t="e">
        <f>TRUNC(#REF!*P1734,0)</f>
        <v>#REF!</v>
      </c>
      <c r="R1734" s="143"/>
    </row>
    <row r="1735" spans="3:18" s="86" customFormat="1" ht="20.100000000000001" hidden="1" customHeight="1">
      <c r="C1735" s="19" t="s">
        <v>935</v>
      </c>
      <c r="D1735" s="29" t="s">
        <v>712</v>
      </c>
      <c r="E1735" s="10" t="s">
        <v>3189</v>
      </c>
      <c r="F1735" s="60">
        <v>6</v>
      </c>
      <c r="G1735" s="58">
        <v>0</v>
      </c>
      <c r="H1735" s="58">
        <f t="shared" si="303"/>
        <v>0</v>
      </c>
      <c r="I1735" s="58">
        <v>0</v>
      </c>
      <c r="J1735" s="58">
        <f t="shared" si="304"/>
        <v>0</v>
      </c>
      <c r="K1735" s="58">
        <v>12972</v>
      </c>
      <c r="L1735" s="58">
        <f t="shared" si="302"/>
        <v>77832</v>
      </c>
      <c r="M1735" s="58">
        <f t="shared" si="305"/>
        <v>12972</v>
      </c>
      <c r="N1735" s="59">
        <f t="shared" si="305"/>
        <v>77832</v>
      </c>
      <c r="O1735" s="60">
        <v>6</v>
      </c>
      <c r="P1735" s="61">
        <f>O1735</f>
        <v>6</v>
      </c>
      <c r="Q1735" s="58" t="e">
        <f>TRUNC(#REF!*P1735,0)</f>
        <v>#REF!</v>
      </c>
      <c r="R1735" s="143"/>
    </row>
    <row r="1736" spans="3:18" s="86" customFormat="1" ht="20.100000000000001" hidden="1" customHeight="1">
      <c r="C1736" s="19" t="s">
        <v>936</v>
      </c>
      <c r="D1736" s="29" t="s">
        <v>714</v>
      </c>
      <c r="E1736" s="10" t="s">
        <v>3189</v>
      </c>
      <c r="F1736" s="60">
        <v>355</v>
      </c>
      <c r="G1736" s="58">
        <v>0</v>
      </c>
      <c r="H1736" s="58">
        <f t="shared" si="303"/>
        <v>0</v>
      </c>
      <c r="I1736" s="58">
        <v>0</v>
      </c>
      <c r="J1736" s="58">
        <f t="shared" si="304"/>
        <v>0</v>
      </c>
      <c r="K1736" s="58">
        <v>10512</v>
      </c>
      <c r="L1736" s="58">
        <f t="shared" si="302"/>
        <v>3731760</v>
      </c>
      <c r="M1736" s="58">
        <f t="shared" si="305"/>
        <v>10512</v>
      </c>
      <c r="N1736" s="59">
        <f t="shared" si="305"/>
        <v>3731760</v>
      </c>
      <c r="O1736" s="60">
        <v>355</v>
      </c>
      <c r="P1736" s="61">
        <f>O1736</f>
        <v>355</v>
      </c>
      <c r="Q1736" s="58" t="e">
        <f>TRUNC(#REF!*P1736,0)</f>
        <v>#REF!</v>
      </c>
      <c r="R1736" s="143"/>
    </row>
    <row r="1737" spans="3:18" s="86" customFormat="1" ht="20.100000000000001" hidden="1" customHeight="1">
      <c r="C1737" s="19" t="s">
        <v>1061</v>
      </c>
      <c r="D1737" s="29" t="s">
        <v>0</v>
      </c>
      <c r="E1737" s="10" t="s">
        <v>22</v>
      </c>
      <c r="F1737" s="60">
        <v>0</v>
      </c>
      <c r="G1737" s="58">
        <v>0</v>
      </c>
      <c r="H1737" s="58">
        <f t="shared" si="303"/>
        <v>0</v>
      </c>
      <c r="I1737" s="58">
        <v>0</v>
      </c>
      <c r="J1737" s="58">
        <f t="shared" si="304"/>
        <v>0</v>
      </c>
      <c r="K1737" s="58">
        <v>0</v>
      </c>
      <c r="L1737" s="58">
        <f t="shared" si="302"/>
        <v>0</v>
      </c>
      <c r="M1737" s="58">
        <f t="shared" si="305"/>
        <v>0</v>
      </c>
      <c r="N1737" s="59">
        <f t="shared" si="305"/>
        <v>0</v>
      </c>
      <c r="O1737" s="60">
        <v>0</v>
      </c>
      <c r="P1737" s="61">
        <f>O1737</f>
        <v>0</v>
      </c>
      <c r="Q1737" s="58" t="e">
        <f>TRUNC(#REF!*P1737,0)</f>
        <v>#REF!</v>
      </c>
      <c r="R1737" s="143"/>
    </row>
    <row r="1738" spans="3:18" s="86" customFormat="1" ht="20.100000000000001" hidden="1" customHeight="1">
      <c r="C1738" s="19" t="s">
        <v>2413</v>
      </c>
      <c r="D1738" s="29" t="s">
        <v>63</v>
      </c>
      <c r="E1738" s="10" t="s">
        <v>3189</v>
      </c>
      <c r="F1738" s="60">
        <v>67</v>
      </c>
      <c r="G1738" s="58">
        <v>515</v>
      </c>
      <c r="H1738" s="58">
        <f t="shared" si="303"/>
        <v>34505</v>
      </c>
      <c r="I1738" s="58">
        <v>1262</v>
      </c>
      <c r="J1738" s="58">
        <f t="shared" si="304"/>
        <v>84554</v>
      </c>
      <c r="K1738" s="58">
        <v>0</v>
      </c>
      <c r="L1738" s="58">
        <f t="shared" si="302"/>
        <v>0</v>
      </c>
      <c r="M1738" s="58">
        <f t="shared" si="305"/>
        <v>1777</v>
      </c>
      <c r="N1738" s="59">
        <f t="shared" si="305"/>
        <v>119059</v>
      </c>
      <c r="O1738" s="60">
        <v>67</v>
      </c>
      <c r="P1738" s="61">
        <f>O1738</f>
        <v>67</v>
      </c>
      <c r="Q1738" s="58" t="e">
        <f>TRUNC(#REF!*P1738,0)</f>
        <v>#REF!</v>
      </c>
      <c r="R1738" s="143"/>
    </row>
    <row r="1739" spans="3:18" s="86" customFormat="1" ht="20.100000000000001" hidden="1" customHeight="1">
      <c r="C1739" s="19" t="s">
        <v>2414</v>
      </c>
      <c r="D1739" s="29" t="s">
        <v>2415</v>
      </c>
      <c r="E1739" s="10" t="s">
        <v>3198</v>
      </c>
      <c r="F1739" s="60">
        <v>148</v>
      </c>
      <c r="G1739" s="58">
        <v>2258</v>
      </c>
      <c r="H1739" s="58">
        <f t="shared" si="303"/>
        <v>334184</v>
      </c>
      <c r="I1739" s="58">
        <v>6105</v>
      </c>
      <c r="J1739" s="58">
        <f t="shared" si="304"/>
        <v>903540</v>
      </c>
      <c r="K1739" s="58">
        <v>0</v>
      </c>
      <c r="L1739" s="58">
        <f t="shared" si="302"/>
        <v>0</v>
      </c>
      <c r="M1739" s="58">
        <f t="shared" si="305"/>
        <v>8363</v>
      </c>
      <c r="N1739" s="59">
        <f t="shared" si="305"/>
        <v>1237724</v>
      </c>
      <c r="O1739" s="60">
        <v>148</v>
      </c>
      <c r="P1739" s="61">
        <f>O1739</f>
        <v>148</v>
      </c>
      <c r="Q1739" s="58" t="e">
        <f>TRUNC(#REF!*P1739,0)</f>
        <v>#REF!</v>
      </c>
      <c r="R1739" s="143"/>
    </row>
    <row r="1740" spans="3:18" s="86" customFormat="1" ht="20.100000000000001" hidden="1" customHeight="1">
      <c r="C1740" s="19" t="s">
        <v>2401</v>
      </c>
      <c r="D1740" s="29" t="s">
        <v>2402</v>
      </c>
      <c r="E1740" s="10" t="s">
        <v>3207</v>
      </c>
      <c r="F1740" s="60">
        <v>122</v>
      </c>
      <c r="G1740" s="58">
        <v>5268</v>
      </c>
      <c r="H1740" s="58">
        <f t="shared" si="303"/>
        <v>642696</v>
      </c>
      <c r="I1740" s="58">
        <v>0</v>
      </c>
      <c r="J1740" s="58">
        <f t="shared" si="304"/>
        <v>0</v>
      </c>
      <c r="K1740" s="58">
        <v>0</v>
      </c>
      <c r="L1740" s="58">
        <f t="shared" si="302"/>
        <v>0</v>
      </c>
      <c r="M1740" s="58">
        <f t="shared" si="305"/>
        <v>5268</v>
      </c>
      <c r="N1740" s="59">
        <f t="shared" si="305"/>
        <v>642696</v>
      </c>
      <c r="O1740" s="60">
        <v>122</v>
      </c>
      <c r="P1740" s="61">
        <f>O1740</f>
        <v>122</v>
      </c>
      <c r="Q1740" s="58" t="e">
        <f>TRUNC(#REF!*P1740,0)</f>
        <v>#REF!</v>
      </c>
      <c r="R1740" s="143"/>
    </row>
    <row r="1741" spans="3:18" s="86" customFormat="1" ht="20.100000000000001" hidden="1" customHeight="1">
      <c r="C1741" s="19" t="s">
        <v>2416</v>
      </c>
      <c r="D1741" s="29" t="s">
        <v>0</v>
      </c>
      <c r="E1741" s="10" t="s">
        <v>3207</v>
      </c>
      <c r="F1741" s="60">
        <v>53</v>
      </c>
      <c r="G1741" s="58">
        <v>16775</v>
      </c>
      <c r="H1741" s="58">
        <f t="shared" si="303"/>
        <v>889075</v>
      </c>
      <c r="I1741" s="58">
        <v>20072</v>
      </c>
      <c r="J1741" s="58">
        <f t="shared" si="304"/>
        <v>1063816</v>
      </c>
      <c r="K1741" s="58">
        <v>0</v>
      </c>
      <c r="L1741" s="58">
        <f t="shared" si="302"/>
        <v>0</v>
      </c>
      <c r="M1741" s="58">
        <f t="shared" si="305"/>
        <v>36847</v>
      </c>
      <c r="N1741" s="59">
        <f t="shared" si="305"/>
        <v>1952891</v>
      </c>
      <c r="O1741" s="60">
        <v>53</v>
      </c>
      <c r="P1741" s="61">
        <f>O1741</f>
        <v>53</v>
      </c>
      <c r="Q1741" s="58" t="e">
        <f>TRUNC(#REF!*P1741,0)</f>
        <v>#REF!</v>
      </c>
      <c r="R1741" s="143"/>
    </row>
    <row r="1742" spans="3:18" s="86" customFormat="1" ht="20.100000000000001" hidden="1" customHeight="1">
      <c r="C1742" s="19" t="s">
        <v>1062</v>
      </c>
      <c r="D1742" s="29" t="s">
        <v>0</v>
      </c>
      <c r="E1742" s="10" t="s">
        <v>3189</v>
      </c>
      <c r="F1742" s="60">
        <v>226</v>
      </c>
      <c r="G1742" s="58">
        <v>488</v>
      </c>
      <c r="H1742" s="58">
        <f t="shared" si="303"/>
        <v>110288</v>
      </c>
      <c r="I1742" s="58">
        <v>15801</v>
      </c>
      <c r="J1742" s="58">
        <f t="shared" si="304"/>
        <v>3571026</v>
      </c>
      <c r="K1742" s="58">
        <v>0</v>
      </c>
      <c r="L1742" s="58">
        <f t="shared" si="302"/>
        <v>0</v>
      </c>
      <c r="M1742" s="58">
        <f t="shared" si="305"/>
        <v>16289</v>
      </c>
      <c r="N1742" s="59">
        <f t="shared" si="305"/>
        <v>3681314</v>
      </c>
      <c r="O1742" s="60">
        <v>226</v>
      </c>
      <c r="P1742" s="61">
        <f>O1742</f>
        <v>226</v>
      </c>
      <c r="Q1742" s="58" t="e">
        <f>TRUNC(#REF!*P1742,0)</f>
        <v>#REF!</v>
      </c>
      <c r="R1742" s="143"/>
    </row>
    <row r="1743" spans="3:18" s="86" customFormat="1" ht="20.100000000000001" hidden="1" customHeight="1">
      <c r="C1743" s="19" t="s">
        <v>1063</v>
      </c>
      <c r="D1743" s="29" t="s">
        <v>0</v>
      </c>
      <c r="E1743" s="10" t="s">
        <v>3207</v>
      </c>
      <c r="F1743" s="60">
        <v>238</v>
      </c>
      <c r="G1743" s="58">
        <v>1596</v>
      </c>
      <c r="H1743" s="58">
        <f t="shared" si="303"/>
        <v>379848</v>
      </c>
      <c r="I1743" s="58">
        <v>0</v>
      </c>
      <c r="J1743" s="58">
        <f t="shared" si="304"/>
        <v>0</v>
      </c>
      <c r="K1743" s="58">
        <v>0</v>
      </c>
      <c r="L1743" s="58">
        <f t="shared" si="302"/>
        <v>0</v>
      </c>
      <c r="M1743" s="58">
        <f t="shared" si="305"/>
        <v>1596</v>
      </c>
      <c r="N1743" s="59">
        <f t="shared" si="305"/>
        <v>379848</v>
      </c>
      <c r="O1743" s="60">
        <v>238</v>
      </c>
      <c r="P1743" s="61">
        <f>O1743</f>
        <v>238</v>
      </c>
      <c r="Q1743" s="58" t="e">
        <f>TRUNC(#REF!*P1743,0)</f>
        <v>#REF!</v>
      </c>
      <c r="R1743" s="143"/>
    </row>
    <row r="1744" spans="3:18" s="86" customFormat="1" ht="20.100000000000001" hidden="1" customHeight="1">
      <c r="C1744" s="19" t="s">
        <v>942</v>
      </c>
      <c r="D1744" s="29" t="s">
        <v>0</v>
      </c>
      <c r="E1744" s="10" t="s">
        <v>22</v>
      </c>
      <c r="F1744" s="60">
        <v>0</v>
      </c>
      <c r="G1744" s="58">
        <v>0</v>
      </c>
      <c r="H1744" s="58">
        <f t="shared" si="303"/>
        <v>0</v>
      </c>
      <c r="I1744" s="58">
        <v>0</v>
      </c>
      <c r="J1744" s="58">
        <f t="shared" si="304"/>
        <v>0</v>
      </c>
      <c r="K1744" s="58">
        <v>0</v>
      </c>
      <c r="L1744" s="58">
        <f t="shared" si="302"/>
        <v>0</v>
      </c>
      <c r="M1744" s="58">
        <f t="shared" si="305"/>
        <v>0</v>
      </c>
      <c r="N1744" s="59">
        <f t="shared" si="305"/>
        <v>0</v>
      </c>
      <c r="O1744" s="60">
        <v>0</v>
      </c>
      <c r="P1744" s="61">
        <f>O1744</f>
        <v>0</v>
      </c>
      <c r="Q1744" s="58" t="e">
        <f>TRUNC(#REF!*P1744,0)</f>
        <v>#REF!</v>
      </c>
      <c r="R1744" s="143"/>
    </row>
    <row r="1745" spans="3:18" s="86" customFormat="1" ht="20.100000000000001" hidden="1" customHeight="1">
      <c r="C1745" s="19" t="s">
        <v>943</v>
      </c>
      <c r="D1745" s="29" t="s">
        <v>0</v>
      </c>
      <c r="E1745" s="10" t="s">
        <v>3191</v>
      </c>
      <c r="F1745" s="87">
        <v>268.76499999999999</v>
      </c>
      <c r="G1745" s="58">
        <v>906</v>
      </c>
      <c r="H1745" s="58">
        <f t="shared" si="303"/>
        <v>243501</v>
      </c>
      <c r="I1745" s="58">
        <v>7386</v>
      </c>
      <c r="J1745" s="58">
        <f t="shared" si="304"/>
        <v>1985098</v>
      </c>
      <c r="K1745" s="58">
        <v>1892</v>
      </c>
      <c r="L1745" s="58">
        <f t="shared" si="302"/>
        <v>508503</v>
      </c>
      <c r="M1745" s="58">
        <f t="shared" si="305"/>
        <v>10184</v>
      </c>
      <c r="N1745" s="59">
        <f t="shared" si="305"/>
        <v>2737102</v>
      </c>
      <c r="O1745" s="87">
        <v>268.76499999999999</v>
      </c>
      <c r="P1745" s="61">
        <f>O1745</f>
        <v>268.76499999999999</v>
      </c>
      <c r="Q1745" s="58" t="e">
        <f>TRUNC(#REF!*P1745,0)</f>
        <v>#REF!</v>
      </c>
      <c r="R1745" s="143"/>
    </row>
    <row r="1746" spans="3:18" s="86" customFormat="1" ht="20.100000000000001" hidden="1" customHeight="1">
      <c r="C1746" s="19" t="s">
        <v>944</v>
      </c>
      <c r="D1746" s="29" t="s">
        <v>0</v>
      </c>
      <c r="E1746" s="10" t="s">
        <v>718</v>
      </c>
      <c r="F1746" s="60">
        <v>2500</v>
      </c>
      <c r="G1746" s="58">
        <v>95</v>
      </c>
      <c r="H1746" s="58">
        <f t="shared" si="303"/>
        <v>237500</v>
      </c>
      <c r="I1746" s="58">
        <v>1128</v>
      </c>
      <c r="J1746" s="58">
        <f t="shared" si="304"/>
        <v>2820000</v>
      </c>
      <c r="K1746" s="58">
        <v>160</v>
      </c>
      <c r="L1746" s="58">
        <f t="shared" si="302"/>
        <v>400000</v>
      </c>
      <c r="M1746" s="58">
        <f t="shared" si="305"/>
        <v>1383</v>
      </c>
      <c r="N1746" s="59">
        <f t="shared" si="305"/>
        <v>3457500</v>
      </c>
      <c r="O1746" s="60">
        <v>2500</v>
      </c>
      <c r="P1746" s="61">
        <f>O1746</f>
        <v>2500</v>
      </c>
      <c r="Q1746" s="58" t="e">
        <f>TRUNC(#REF!*P1746,0)</f>
        <v>#REF!</v>
      </c>
      <c r="R1746" s="143"/>
    </row>
    <row r="1747" spans="3:18" s="86" customFormat="1" ht="20.100000000000001" hidden="1" customHeight="1">
      <c r="C1747" s="19" t="s">
        <v>945</v>
      </c>
      <c r="D1747" s="29" t="s">
        <v>0</v>
      </c>
      <c r="E1747" s="10" t="s">
        <v>22</v>
      </c>
      <c r="F1747" s="60">
        <v>0</v>
      </c>
      <c r="G1747" s="58">
        <v>0</v>
      </c>
      <c r="H1747" s="58">
        <f t="shared" si="303"/>
        <v>0</v>
      </c>
      <c r="I1747" s="58">
        <v>0</v>
      </c>
      <c r="J1747" s="58">
        <f t="shared" si="304"/>
        <v>0</v>
      </c>
      <c r="K1747" s="58">
        <v>0</v>
      </c>
      <c r="L1747" s="58">
        <f t="shared" si="302"/>
        <v>0</v>
      </c>
      <c r="M1747" s="58">
        <f t="shared" si="305"/>
        <v>0</v>
      </c>
      <c r="N1747" s="59">
        <f t="shared" si="305"/>
        <v>0</v>
      </c>
      <c r="O1747" s="60">
        <v>0</v>
      </c>
      <c r="P1747" s="61">
        <f>O1747</f>
        <v>0</v>
      </c>
      <c r="Q1747" s="58" t="e">
        <f>TRUNC(#REF!*P1747,0)</f>
        <v>#REF!</v>
      </c>
      <c r="R1747" s="143"/>
    </row>
    <row r="1748" spans="3:18" s="86" customFormat="1" ht="20.100000000000001" hidden="1" customHeight="1">
      <c r="C1748" s="19" t="s">
        <v>946</v>
      </c>
      <c r="D1748" s="29" t="s">
        <v>0</v>
      </c>
      <c r="E1748" s="10" t="s">
        <v>22</v>
      </c>
      <c r="F1748" s="60">
        <v>0</v>
      </c>
      <c r="G1748" s="58">
        <v>0</v>
      </c>
      <c r="H1748" s="58">
        <f t="shared" si="303"/>
        <v>0</v>
      </c>
      <c r="I1748" s="58">
        <v>0</v>
      </c>
      <c r="J1748" s="58">
        <f t="shared" si="304"/>
        <v>0</v>
      </c>
      <c r="K1748" s="58">
        <v>0</v>
      </c>
      <c r="L1748" s="58">
        <f t="shared" si="302"/>
        <v>0</v>
      </c>
      <c r="M1748" s="58">
        <f t="shared" si="305"/>
        <v>0</v>
      </c>
      <c r="N1748" s="59">
        <f t="shared" si="305"/>
        <v>0</v>
      </c>
      <c r="O1748" s="60">
        <v>0</v>
      </c>
      <c r="P1748" s="61">
        <f>O1748</f>
        <v>0</v>
      </c>
      <c r="Q1748" s="58" t="e">
        <f>TRUNC(#REF!*P1748,0)</f>
        <v>#REF!</v>
      </c>
      <c r="R1748" s="143"/>
    </row>
    <row r="1749" spans="3:18" s="86" customFormat="1" ht="20.100000000000001" hidden="1" customHeight="1">
      <c r="C1749" s="19" t="s">
        <v>947</v>
      </c>
      <c r="D1749" s="29" t="s">
        <v>98</v>
      </c>
      <c r="E1749" s="10" t="s">
        <v>3188</v>
      </c>
      <c r="F1749" s="60">
        <v>2243</v>
      </c>
      <c r="G1749" s="58">
        <v>54508</v>
      </c>
      <c r="H1749" s="58">
        <f t="shared" si="303"/>
        <v>122261444</v>
      </c>
      <c r="I1749" s="58">
        <v>0</v>
      </c>
      <c r="J1749" s="58">
        <f t="shared" si="304"/>
        <v>0</v>
      </c>
      <c r="K1749" s="58">
        <v>0</v>
      </c>
      <c r="L1749" s="58">
        <f t="shared" si="302"/>
        <v>0</v>
      </c>
      <c r="M1749" s="58">
        <f t="shared" si="305"/>
        <v>54508</v>
      </c>
      <c r="N1749" s="59">
        <f t="shared" si="305"/>
        <v>122261444</v>
      </c>
      <c r="O1749" s="60">
        <v>2243</v>
      </c>
      <c r="P1749" s="61">
        <f>O1749</f>
        <v>2243</v>
      </c>
      <c r="Q1749" s="58" t="e">
        <f>TRUNC(#REF!*P1749,0)</f>
        <v>#REF!</v>
      </c>
      <c r="R1749" s="143"/>
    </row>
    <row r="1750" spans="3:18" s="86" customFormat="1" ht="20.100000000000001" hidden="1" customHeight="1">
      <c r="C1750" s="19" t="s">
        <v>948</v>
      </c>
      <c r="D1750" s="29" t="s">
        <v>949</v>
      </c>
      <c r="E1750" s="10" t="s">
        <v>3188</v>
      </c>
      <c r="F1750" s="60">
        <v>65</v>
      </c>
      <c r="G1750" s="58">
        <v>71862</v>
      </c>
      <c r="H1750" s="58">
        <f t="shared" si="303"/>
        <v>4671030</v>
      </c>
      <c r="I1750" s="58">
        <v>0</v>
      </c>
      <c r="J1750" s="58">
        <f t="shared" si="304"/>
        <v>0</v>
      </c>
      <c r="K1750" s="58">
        <v>0</v>
      </c>
      <c r="L1750" s="58">
        <f t="shared" si="302"/>
        <v>0</v>
      </c>
      <c r="M1750" s="58">
        <f t="shared" si="305"/>
        <v>71862</v>
      </c>
      <c r="N1750" s="59">
        <f t="shared" si="305"/>
        <v>4671030</v>
      </c>
      <c r="O1750" s="60">
        <v>65</v>
      </c>
      <c r="P1750" s="61">
        <f>O1750</f>
        <v>65</v>
      </c>
      <c r="Q1750" s="58" t="e">
        <f>TRUNC(#REF!*P1750,0)</f>
        <v>#REF!</v>
      </c>
      <c r="R1750" s="143"/>
    </row>
    <row r="1751" spans="3:18" s="86" customFormat="1" ht="20.100000000000001" hidden="1" customHeight="1">
      <c r="C1751" s="19" t="s">
        <v>951</v>
      </c>
      <c r="D1751" s="29" t="s">
        <v>67</v>
      </c>
      <c r="E1751" s="10" t="s">
        <v>3188</v>
      </c>
      <c r="F1751" s="60">
        <v>150</v>
      </c>
      <c r="G1751" s="58">
        <v>52211</v>
      </c>
      <c r="H1751" s="58">
        <f t="shared" si="303"/>
        <v>7831650</v>
      </c>
      <c r="I1751" s="58">
        <v>0</v>
      </c>
      <c r="J1751" s="58">
        <f t="shared" si="304"/>
        <v>0</v>
      </c>
      <c r="K1751" s="58">
        <v>0</v>
      </c>
      <c r="L1751" s="58">
        <f t="shared" si="302"/>
        <v>0</v>
      </c>
      <c r="M1751" s="58">
        <f t="shared" si="305"/>
        <v>52211</v>
      </c>
      <c r="N1751" s="59">
        <f t="shared" si="305"/>
        <v>7831650</v>
      </c>
      <c r="O1751" s="60">
        <v>150</v>
      </c>
      <c r="P1751" s="61">
        <f>O1751</f>
        <v>150</v>
      </c>
      <c r="Q1751" s="58" t="e">
        <f>TRUNC(#REF!*P1751,0)</f>
        <v>#REF!</v>
      </c>
      <c r="R1751" s="143"/>
    </row>
    <row r="1752" spans="3:18" s="86" customFormat="1" ht="20.100000000000001" hidden="1" customHeight="1">
      <c r="C1752" s="19" t="s">
        <v>3003</v>
      </c>
      <c r="D1752" s="29" t="s">
        <v>3005</v>
      </c>
      <c r="E1752" s="10" t="s">
        <v>3188</v>
      </c>
      <c r="F1752" s="60">
        <v>93</v>
      </c>
      <c r="G1752" s="58">
        <v>41464</v>
      </c>
      <c r="H1752" s="58">
        <f t="shared" ref="H1752" si="306">TRUNC(F1752*G1752,0)</f>
        <v>3856152</v>
      </c>
      <c r="I1752" s="58">
        <v>0</v>
      </c>
      <c r="J1752" s="58">
        <f t="shared" ref="J1752" si="307">TRUNC(F1752*I1752,0)</f>
        <v>0</v>
      </c>
      <c r="K1752" s="58">
        <v>0</v>
      </c>
      <c r="L1752" s="58">
        <f t="shared" ref="L1752" si="308">TRUNC(F1752*K1752,0)</f>
        <v>0</v>
      </c>
      <c r="M1752" s="58">
        <f t="shared" ref="M1752" si="309">G1752+I1752+K1752</f>
        <v>41464</v>
      </c>
      <c r="N1752" s="59">
        <f t="shared" ref="N1752" si="310">H1752+J1752+L1752</f>
        <v>3856152</v>
      </c>
      <c r="O1752" s="60">
        <v>93</v>
      </c>
      <c r="P1752" s="61">
        <f>O1752</f>
        <v>93</v>
      </c>
      <c r="Q1752" s="58" t="e">
        <f>TRUNC(#REF!*P1752,0)</f>
        <v>#REF!</v>
      </c>
      <c r="R1752" s="143"/>
    </row>
    <row r="1753" spans="3:18" s="86" customFormat="1" ht="20.100000000000001" hidden="1" customHeight="1">
      <c r="C1753" s="19" t="s">
        <v>722</v>
      </c>
      <c r="D1753" s="29" t="s">
        <v>0</v>
      </c>
      <c r="E1753" s="10" t="s">
        <v>22</v>
      </c>
      <c r="F1753" s="60">
        <v>0</v>
      </c>
      <c r="G1753" s="58">
        <v>0</v>
      </c>
      <c r="H1753" s="58">
        <f t="shared" si="303"/>
        <v>0</v>
      </c>
      <c r="I1753" s="58">
        <v>0</v>
      </c>
      <c r="J1753" s="58">
        <f t="shared" si="304"/>
        <v>0</v>
      </c>
      <c r="K1753" s="58">
        <v>0</v>
      </c>
      <c r="L1753" s="58">
        <f t="shared" si="302"/>
        <v>0</v>
      </c>
      <c r="M1753" s="58">
        <f t="shared" si="305"/>
        <v>0</v>
      </c>
      <c r="N1753" s="59">
        <f t="shared" si="305"/>
        <v>0</v>
      </c>
      <c r="O1753" s="60">
        <v>0</v>
      </c>
      <c r="P1753" s="61">
        <f>O1753</f>
        <v>0</v>
      </c>
      <c r="Q1753" s="58" t="e">
        <f>TRUNC(#REF!*P1753,0)</f>
        <v>#REF!</v>
      </c>
      <c r="R1753" s="143"/>
    </row>
    <row r="1754" spans="3:18" s="86" customFormat="1" ht="20.100000000000001" hidden="1" customHeight="1">
      <c r="C1754" s="19" t="s">
        <v>954</v>
      </c>
      <c r="D1754" s="29" t="s">
        <v>725</v>
      </c>
      <c r="E1754" s="10" t="s">
        <v>3191</v>
      </c>
      <c r="F1754" s="87">
        <v>8.0310000000000006</v>
      </c>
      <c r="G1754" s="58">
        <v>560000</v>
      </c>
      <c r="H1754" s="58">
        <f t="shared" si="303"/>
        <v>4497360</v>
      </c>
      <c r="I1754" s="58">
        <v>0</v>
      </c>
      <c r="J1754" s="58">
        <f t="shared" si="304"/>
        <v>0</v>
      </c>
      <c r="K1754" s="58">
        <v>0</v>
      </c>
      <c r="L1754" s="58">
        <f t="shared" si="302"/>
        <v>0</v>
      </c>
      <c r="M1754" s="58">
        <f t="shared" si="305"/>
        <v>560000</v>
      </c>
      <c r="N1754" s="59">
        <f t="shared" si="305"/>
        <v>4497360</v>
      </c>
      <c r="O1754" s="87">
        <v>8.0310000000000006</v>
      </c>
      <c r="P1754" s="61">
        <f>O1754</f>
        <v>8.0310000000000006</v>
      </c>
      <c r="Q1754" s="58" t="e">
        <f>TRUNC(#REF!*P1754,0)</f>
        <v>#REF!</v>
      </c>
      <c r="R1754" s="143"/>
    </row>
    <row r="1755" spans="3:18" s="86" customFormat="1" ht="20.100000000000001" hidden="1" customHeight="1">
      <c r="C1755" s="19" t="s">
        <v>955</v>
      </c>
      <c r="D1755" s="29" t="s">
        <v>726</v>
      </c>
      <c r="E1755" s="10" t="s">
        <v>3191</v>
      </c>
      <c r="F1755" s="87">
        <v>260.73399999999998</v>
      </c>
      <c r="G1755" s="58">
        <v>556000</v>
      </c>
      <c r="H1755" s="58">
        <f t="shared" si="303"/>
        <v>144968104</v>
      </c>
      <c r="I1755" s="58">
        <v>0</v>
      </c>
      <c r="J1755" s="58">
        <f t="shared" si="304"/>
        <v>0</v>
      </c>
      <c r="K1755" s="58">
        <v>0</v>
      </c>
      <c r="L1755" s="58">
        <f t="shared" ref="L1755:L1818" si="311">TRUNC(F1755*K1755,0)</f>
        <v>0</v>
      </c>
      <c r="M1755" s="58">
        <f t="shared" si="305"/>
        <v>556000</v>
      </c>
      <c r="N1755" s="59">
        <f t="shared" si="305"/>
        <v>144968104</v>
      </c>
      <c r="O1755" s="87">
        <v>260.73399999999998</v>
      </c>
      <c r="P1755" s="61">
        <f>O1755</f>
        <v>260.73399999999998</v>
      </c>
      <c r="Q1755" s="58" t="e">
        <f>TRUNC(#REF!*P1755,0)</f>
        <v>#REF!</v>
      </c>
      <c r="R1755" s="143"/>
    </row>
    <row r="1756" spans="3:18" s="86" customFormat="1" ht="20.100000000000001" hidden="1" customHeight="1">
      <c r="C1756" s="19" t="s">
        <v>957</v>
      </c>
      <c r="D1756" s="29" t="s">
        <v>0</v>
      </c>
      <c r="E1756" s="10" t="s">
        <v>22</v>
      </c>
      <c r="F1756" s="60">
        <v>0</v>
      </c>
      <c r="G1756" s="58">
        <v>0</v>
      </c>
      <c r="H1756" s="58">
        <f t="shared" si="303"/>
        <v>0</v>
      </c>
      <c r="I1756" s="58">
        <v>0</v>
      </c>
      <c r="J1756" s="58">
        <f t="shared" si="304"/>
        <v>0</v>
      </c>
      <c r="K1756" s="58">
        <v>0</v>
      </c>
      <c r="L1756" s="58">
        <f t="shared" si="311"/>
        <v>0</v>
      </c>
      <c r="M1756" s="58">
        <f t="shared" si="305"/>
        <v>0</v>
      </c>
      <c r="N1756" s="59">
        <f t="shared" si="305"/>
        <v>0</v>
      </c>
      <c r="O1756" s="60">
        <v>0</v>
      </c>
      <c r="P1756" s="61">
        <f>O1756</f>
        <v>0</v>
      </c>
      <c r="Q1756" s="58" t="e">
        <f>TRUNC(#REF!*P1756,0)</f>
        <v>#REF!</v>
      </c>
      <c r="R1756" s="143"/>
    </row>
    <row r="1757" spans="3:18" s="86" customFormat="1" ht="20.100000000000001" hidden="1" customHeight="1">
      <c r="C1757" s="19" t="s">
        <v>958</v>
      </c>
      <c r="D1757" s="29" t="s">
        <v>0</v>
      </c>
      <c r="E1757" s="10" t="s">
        <v>3193</v>
      </c>
      <c r="F1757" s="60">
        <v>2500</v>
      </c>
      <c r="G1757" s="58">
        <v>2480</v>
      </c>
      <c r="H1757" s="58">
        <f t="shared" si="303"/>
        <v>6200000</v>
      </c>
      <c r="I1757" s="58">
        <v>0</v>
      </c>
      <c r="J1757" s="58">
        <f t="shared" si="304"/>
        <v>0</v>
      </c>
      <c r="K1757" s="58">
        <v>0</v>
      </c>
      <c r="L1757" s="58">
        <f t="shared" si="311"/>
        <v>0</v>
      </c>
      <c r="M1757" s="58">
        <f t="shared" si="305"/>
        <v>2480</v>
      </c>
      <c r="N1757" s="59">
        <f t="shared" si="305"/>
        <v>6200000</v>
      </c>
      <c r="O1757" s="60">
        <v>2500</v>
      </c>
      <c r="P1757" s="61">
        <f>O1757</f>
        <v>2500</v>
      </c>
      <c r="Q1757" s="58" t="e">
        <f>TRUNC(#REF!*P1757,0)</f>
        <v>#REF!</v>
      </c>
      <c r="R1757" s="143"/>
    </row>
    <row r="1758" spans="3:18" s="86" customFormat="1" ht="20.100000000000001" hidden="1" customHeight="1">
      <c r="C1758" s="19" t="s">
        <v>960</v>
      </c>
      <c r="D1758" s="29" t="s">
        <v>0</v>
      </c>
      <c r="E1758" s="10" t="s">
        <v>22</v>
      </c>
      <c r="F1758" s="60">
        <v>0</v>
      </c>
      <c r="G1758" s="58">
        <v>0</v>
      </c>
      <c r="H1758" s="58">
        <f t="shared" si="303"/>
        <v>0</v>
      </c>
      <c r="I1758" s="58">
        <v>0</v>
      </c>
      <c r="J1758" s="58">
        <f t="shared" si="304"/>
        <v>0</v>
      </c>
      <c r="K1758" s="58">
        <v>0</v>
      </c>
      <c r="L1758" s="58">
        <f t="shared" si="311"/>
        <v>0</v>
      </c>
      <c r="M1758" s="58">
        <f t="shared" si="305"/>
        <v>0</v>
      </c>
      <c r="N1758" s="59">
        <f t="shared" si="305"/>
        <v>0</v>
      </c>
      <c r="O1758" s="60">
        <v>0</v>
      </c>
      <c r="P1758" s="61">
        <f>O1758</f>
        <v>0</v>
      </c>
      <c r="Q1758" s="58" t="e">
        <f>TRUNC(#REF!*P1758,0)</f>
        <v>#REF!</v>
      </c>
      <c r="R1758" s="143"/>
    </row>
    <row r="1759" spans="3:18" s="86" customFormat="1" ht="20.100000000000001" hidden="1" customHeight="1">
      <c r="C1759" s="19" t="s">
        <v>2403</v>
      </c>
      <c r="D1759" s="29" t="s">
        <v>2404</v>
      </c>
      <c r="E1759" s="10" t="s">
        <v>3188</v>
      </c>
      <c r="F1759" s="60">
        <v>10</v>
      </c>
      <c r="G1759" s="58">
        <v>14800</v>
      </c>
      <c r="H1759" s="58">
        <f t="shared" si="303"/>
        <v>148000</v>
      </c>
      <c r="I1759" s="58">
        <v>0</v>
      </c>
      <c r="J1759" s="58">
        <f t="shared" si="304"/>
        <v>0</v>
      </c>
      <c r="K1759" s="58">
        <v>0</v>
      </c>
      <c r="L1759" s="58">
        <f t="shared" si="311"/>
        <v>0</v>
      </c>
      <c r="M1759" s="58">
        <f t="shared" si="305"/>
        <v>14800</v>
      </c>
      <c r="N1759" s="59">
        <f t="shared" si="305"/>
        <v>148000</v>
      </c>
      <c r="O1759" s="60">
        <v>10</v>
      </c>
      <c r="P1759" s="61">
        <f>O1759</f>
        <v>10</v>
      </c>
      <c r="Q1759" s="58" t="e">
        <f>TRUNC(#REF!*P1759,0)</f>
        <v>#REF!</v>
      </c>
      <c r="R1759" s="143"/>
    </row>
    <row r="1760" spans="3:18" s="86" customFormat="1" ht="20.100000000000001" hidden="1" customHeight="1">
      <c r="C1760" s="19" t="s">
        <v>2405</v>
      </c>
      <c r="D1760" s="29" t="s">
        <v>2406</v>
      </c>
      <c r="E1760" s="10" t="s">
        <v>3188</v>
      </c>
      <c r="F1760" s="60">
        <v>99</v>
      </c>
      <c r="G1760" s="58">
        <v>14800</v>
      </c>
      <c r="H1760" s="58">
        <f t="shared" si="303"/>
        <v>1465200</v>
      </c>
      <c r="I1760" s="58">
        <v>0</v>
      </c>
      <c r="J1760" s="58">
        <f t="shared" si="304"/>
        <v>0</v>
      </c>
      <c r="K1760" s="58">
        <v>0</v>
      </c>
      <c r="L1760" s="58">
        <f t="shared" si="311"/>
        <v>0</v>
      </c>
      <c r="M1760" s="58">
        <f t="shared" si="305"/>
        <v>14800</v>
      </c>
      <c r="N1760" s="59">
        <f t="shared" si="305"/>
        <v>1465200</v>
      </c>
      <c r="O1760" s="60">
        <v>99</v>
      </c>
      <c r="P1760" s="61">
        <f>O1760</f>
        <v>99</v>
      </c>
      <c r="Q1760" s="58" t="e">
        <f>TRUNC(#REF!*P1760,0)</f>
        <v>#REF!</v>
      </c>
      <c r="R1760" s="143"/>
    </row>
    <row r="1761" spans="1:18" s="86" customFormat="1" ht="20.100000000000001" hidden="1" customHeight="1">
      <c r="C1761" s="19" t="s">
        <v>2349</v>
      </c>
      <c r="D1761" s="29" t="s">
        <v>0</v>
      </c>
      <c r="E1761" s="10" t="s">
        <v>22</v>
      </c>
      <c r="F1761" s="60">
        <v>0</v>
      </c>
      <c r="G1761" s="58">
        <v>0</v>
      </c>
      <c r="H1761" s="58">
        <f t="shared" si="303"/>
        <v>0</v>
      </c>
      <c r="I1761" s="58">
        <v>0</v>
      </c>
      <c r="J1761" s="58">
        <f t="shared" si="304"/>
        <v>0</v>
      </c>
      <c r="K1761" s="58">
        <v>0</v>
      </c>
      <c r="L1761" s="58">
        <f t="shared" si="311"/>
        <v>0</v>
      </c>
      <c r="M1761" s="58">
        <f t="shared" si="305"/>
        <v>0</v>
      </c>
      <c r="N1761" s="59">
        <f t="shared" si="305"/>
        <v>0</v>
      </c>
      <c r="O1761" s="60">
        <v>0</v>
      </c>
      <c r="P1761" s="61">
        <f>O1761</f>
        <v>0</v>
      </c>
      <c r="Q1761" s="58" t="e">
        <f>TRUNC(#REF!*P1761,0)</f>
        <v>#REF!</v>
      </c>
      <c r="R1761" s="143"/>
    </row>
    <row r="1762" spans="1:18" s="86" customFormat="1" ht="20.100000000000001" hidden="1" customHeight="1">
      <c r="C1762" s="19" t="s">
        <v>2350</v>
      </c>
      <c r="D1762" s="29" t="s">
        <v>723</v>
      </c>
      <c r="E1762" s="10" t="s">
        <v>3188</v>
      </c>
      <c r="F1762" s="60">
        <v>3755</v>
      </c>
      <c r="G1762" s="58">
        <v>14000</v>
      </c>
      <c r="H1762" s="58">
        <f t="shared" si="303"/>
        <v>52570000</v>
      </c>
      <c r="I1762" s="58">
        <v>0</v>
      </c>
      <c r="J1762" s="58">
        <f t="shared" si="304"/>
        <v>0</v>
      </c>
      <c r="K1762" s="58">
        <v>0</v>
      </c>
      <c r="L1762" s="58">
        <f t="shared" si="311"/>
        <v>0</v>
      </c>
      <c r="M1762" s="58">
        <f t="shared" si="305"/>
        <v>14000</v>
      </c>
      <c r="N1762" s="59">
        <f t="shared" si="305"/>
        <v>52570000</v>
      </c>
      <c r="O1762" s="60">
        <v>3755</v>
      </c>
      <c r="P1762" s="61">
        <f>O1762</f>
        <v>3755</v>
      </c>
      <c r="Q1762" s="58" t="e">
        <f>TRUNC(#REF!*P1762,0)</f>
        <v>#REF!</v>
      </c>
      <c r="R1762" s="143"/>
    </row>
    <row r="1763" spans="1:18" s="86" customFormat="1" ht="20.100000000000001" hidden="1" customHeight="1">
      <c r="C1763" s="19" t="s">
        <v>963</v>
      </c>
      <c r="D1763" s="29" t="s">
        <v>0</v>
      </c>
      <c r="E1763" s="10" t="s">
        <v>3191</v>
      </c>
      <c r="F1763" s="87">
        <v>12.606999999999999</v>
      </c>
      <c r="G1763" s="58">
        <v>-296000</v>
      </c>
      <c r="H1763" s="58">
        <f t="shared" si="303"/>
        <v>-3731672</v>
      </c>
      <c r="I1763" s="58">
        <v>0</v>
      </c>
      <c r="J1763" s="58">
        <f t="shared" si="304"/>
        <v>0</v>
      </c>
      <c r="K1763" s="58">
        <v>0</v>
      </c>
      <c r="L1763" s="58">
        <f t="shared" si="311"/>
        <v>0</v>
      </c>
      <c r="M1763" s="58">
        <f t="shared" si="305"/>
        <v>-296000</v>
      </c>
      <c r="N1763" s="59">
        <f t="shared" si="305"/>
        <v>-3731672</v>
      </c>
      <c r="O1763" s="87">
        <v>12.606999999999999</v>
      </c>
      <c r="P1763" s="61">
        <f>O1763</f>
        <v>12.606999999999999</v>
      </c>
      <c r="Q1763" s="58" t="e">
        <f>TRUNC(#REF!*P1763,0)</f>
        <v>#REF!</v>
      </c>
      <c r="R1763" s="143"/>
    </row>
    <row r="1764" spans="1:18" s="86" customFormat="1" ht="20.100000000000001" hidden="1" customHeight="1">
      <c r="C1764" s="19" t="s">
        <v>48</v>
      </c>
      <c r="D1764" s="29" t="s">
        <v>48</v>
      </c>
      <c r="E1764" s="10" t="s">
        <v>22</v>
      </c>
      <c r="F1764" s="60">
        <v>0</v>
      </c>
      <c r="G1764" s="58">
        <v>0</v>
      </c>
      <c r="H1764" s="58">
        <f t="shared" si="303"/>
        <v>0</v>
      </c>
      <c r="I1764" s="58">
        <v>0</v>
      </c>
      <c r="J1764" s="58">
        <f t="shared" si="304"/>
        <v>0</v>
      </c>
      <c r="K1764" s="58">
        <v>0</v>
      </c>
      <c r="L1764" s="58">
        <f t="shared" si="311"/>
        <v>0</v>
      </c>
      <c r="M1764" s="58">
        <f t="shared" si="305"/>
        <v>0</v>
      </c>
      <c r="N1764" s="59">
        <f t="shared" si="305"/>
        <v>0</v>
      </c>
      <c r="O1764" s="60">
        <v>0</v>
      </c>
      <c r="P1764" s="61">
        <f>O1764</f>
        <v>0</v>
      </c>
      <c r="Q1764" s="58" t="e">
        <f>TRUNC(#REF!*P1764,0)</f>
        <v>#REF!</v>
      </c>
      <c r="R1764" s="143"/>
    </row>
    <row r="1765" spans="1:18" s="86" customFormat="1" ht="20.100000000000001" hidden="1" customHeight="1">
      <c r="C1765" s="19"/>
      <c r="D1765" s="29"/>
      <c r="E1765" s="10"/>
      <c r="F1765" s="60">
        <v>0</v>
      </c>
      <c r="G1765" s="58">
        <v>0</v>
      </c>
      <c r="H1765" s="58">
        <f t="shared" si="303"/>
        <v>0</v>
      </c>
      <c r="I1765" s="58">
        <v>0</v>
      </c>
      <c r="J1765" s="58">
        <f t="shared" si="304"/>
        <v>0</v>
      </c>
      <c r="K1765" s="58">
        <v>0</v>
      </c>
      <c r="L1765" s="58">
        <f t="shared" si="311"/>
        <v>0</v>
      </c>
      <c r="M1765" s="58">
        <f t="shared" si="305"/>
        <v>0</v>
      </c>
      <c r="N1765" s="59">
        <f t="shared" si="305"/>
        <v>0</v>
      </c>
      <c r="O1765" s="60">
        <v>0</v>
      </c>
      <c r="P1765" s="61">
        <f>O1765</f>
        <v>0</v>
      </c>
      <c r="Q1765" s="58" t="e">
        <f>TRUNC(#REF!*P1765,0)</f>
        <v>#REF!</v>
      </c>
      <c r="R1765" s="143"/>
    </row>
    <row r="1766" spans="1:18" s="86" customFormat="1" ht="20.100000000000001" hidden="1" customHeight="1">
      <c r="A1766" s="97"/>
      <c r="B1766" s="97"/>
      <c r="C1766" s="29" t="s">
        <v>2291</v>
      </c>
      <c r="D1766" s="29" t="s">
        <v>2292</v>
      </c>
      <c r="E1766" s="152" t="s">
        <v>1</v>
      </c>
      <c r="F1766" s="82">
        <v>1</v>
      </c>
      <c r="G1766" s="79">
        <v>0</v>
      </c>
      <c r="H1766" s="79">
        <f>SUM(H1767:H1885)</f>
        <v>466065394</v>
      </c>
      <c r="I1766" s="79">
        <v>0</v>
      </c>
      <c r="J1766" s="79">
        <f>SUM(J1767:J1885)</f>
        <v>257728590</v>
      </c>
      <c r="K1766" s="79">
        <v>0</v>
      </c>
      <c r="L1766" s="79">
        <f>SUM(L1767:L1885)</f>
        <v>32832531</v>
      </c>
      <c r="M1766" s="79">
        <f t="shared" si="305"/>
        <v>0</v>
      </c>
      <c r="N1766" s="148">
        <f t="shared" si="305"/>
        <v>756626515</v>
      </c>
      <c r="O1766" s="58">
        <v>1</v>
      </c>
      <c r="P1766" s="61">
        <v>0</v>
      </c>
      <c r="Q1766" s="58">
        <v>0</v>
      </c>
      <c r="R1766" s="163"/>
    </row>
    <row r="1767" spans="1:18" s="86" customFormat="1" ht="20.100000000000001" hidden="1" customHeight="1">
      <c r="C1767" s="19" t="s">
        <v>760</v>
      </c>
      <c r="D1767" s="29" t="s">
        <v>0</v>
      </c>
      <c r="E1767" s="10" t="s">
        <v>22</v>
      </c>
      <c r="F1767" s="60">
        <v>0</v>
      </c>
      <c r="G1767" s="58">
        <v>0</v>
      </c>
      <c r="H1767" s="58">
        <f t="shared" si="303"/>
        <v>0</v>
      </c>
      <c r="I1767" s="58">
        <v>0</v>
      </c>
      <c r="J1767" s="58">
        <f t="shared" si="304"/>
        <v>0</v>
      </c>
      <c r="K1767" s="58">
        <v>0</v>
      </c>
      <c r="L1767" s="58">
        <f t="shared" si="311"/>
        <v>0</v>
      </c>
      <c r="M1767" s="58">
        <f t="shared" si="305"/>
        <v>0</v>
      </c>
      <c r="N1767" s="59">
        <f t="shared" si="305"/>
        <v>0</v>
      </c>
      <c r="O1767" s="60">
        <v>0</v>
      </c>
      <c r="P1767" s="61">
        <f>O1767</f>
        <v>0</v>
      </c>
      <c r="Q1767" s="58" t="e">
        <f>TRUNC(#REF!*P1767,0)</f>
        <v>#REF!</v>
      </c>
      <c r="R1767" s="143"/>
    </row>
    <row r="1768" spans="1:18" s="86" customFormat="1" ht="20.100000000000001" hidden="1" customHeight="1">
      <c r="C1768" s="19" t="s">
        <v>761</v>
      </c>
      <c r="D1768" s="29" t="s">
        <v>715</v>
      </c>
      <c r="E1768" s="10" t="s">
        <v>3188</v>
      </c>
      <c r="F1768" s="60">
        <v>2492</v>
      </c>
      <c r="G1768" s="58">
        <v>228</v>
      </c>
      <c r="H1768" s="58">
        <f t="shared" si="303"/>
        <v>568176</v>
      </c>
      <c r="I1768" s="58">
        <v>4008</v>
      </c>
      <c r="J1768" s="58">
        <f t="shared" si="304"/>
        <v>9987936</v>
      </c>
      <c r="K1768" s="58">
        <v>168</v>
      </c>
      <c r="L1768" s="58">
        <f t="shared" si="311"/>
        <v>418656</v>
      </c>
      <c r="M1768" s="58">
        <f t="shared" si="305"/>
        <v>4404</v>
      </c>
      <c r="N1768" s="59">
        <f t="shared" si="305"/>
        <v>10974768</v>
      </c>
      <c r="O1768" s="60">
        <v>2492</v>
      </c>
      <c r="P1768" s="61">
        <f>O1768</f>
        <v>2492</v>
      </c>
      <c r="Q1768" s="58" t="e">
        <f>TRUNC(#REF!*P1768,0)</f>
        <v>#REF!</v>
      </c>
      <c r="R1768" s="143"/>
    </row>
    <row r="1769" spans="1:18" s="86" customFormat="1" ht="20.100000000000001" hidden="1" customHeight="1">
      <c r="C1769" s="19" t="s">
        <v>762</v>
      </c>
      <c r="D1769" s="29" t="s">
        <v>0</v>
      </c>
      <c r="E1769" s="10" t="s">
        <v>22</v>
      </c>
      <c r="F1769" s="60">
        <v>0</v>
      </c>
      <c r="G1769" s="58">
        <v>0</v>
      </c>
      <c r="H1769" s="58">
        <f t="shared" si="303"/>
        <v>0</v>
      </c>
      <c r="I1769" s="58">
        <v>0</v>
      </c>
      <c r="J1769" s="58">
        <f t="shared" si="304"/>
        <v>0</v>
      </c>
      <c r="K1769" s="58">
        <v>0</v>
      </c>
      <c r="L1769" s="58">
        <f t="shared" si="311"/>
        <v>0</v>
      </c>
      <c r="M1769" s="58">
        <f t="shared" si="305"/>
        <v>0</v>
      </c>
      <c r="N1769" s="59">
        <f t="shared" si="305"/>
        <v>0</v>
      </c>
      <c r="O1769" s="60">
        <v>0</v>
      </c>
      <c r="P1769" s="61">
        <f>O1769</f>
        <v>0</v>
      </c>
      <c r="Q1769" s="58" t="e">
        <f>TRUNC(#REF!*P1769,0)</f>
        <v>#REF!</v>
      </c>
      <c r="R1769" s="143"/>
    </row>
    <row r="1770" spans="1:18" s="86" customFormat="1" ht="20.100000000000001" hidden="1" customHeight="1">
      <c r="C1770" s="19" t="s">
        <v>763</v>
      </c>
      <c r="D1770" s="29" t="s">
        <v>0</v>
      </c>
      <c r="E1770" s="10" t="s">
        <v>22</v>
      </c>
      <c r="F1770" s="60">
        <v>0</v>
      </c>
      <c r="G1770" s="58">
        <v>0</v>
      </c>
      <c r="H1770" s="58">
        <f t="shared" si="303"/>
        <v>0</v>
      </c>
      <c r="I1770" s="58">
        <v>0</v>
      </c>
      <c r="J1770" s="58">
        <f t="shared" si="304"/>
        <v>0</v>
      </c>
      <c r="K1770" s="58">
        <v>0</v>
      </c>
      <c r="L1770" s="58">
        <f t="shared" si="311"/>
        <v>0</v>
      </c>
      <c r="M1770" s="58">
        <f t="shared" si="305"/>
        <v>0</v>
      </c>
      <c r="N1770" s="59">
        <f t="shared" si="305"/>
        <v>0</v>
      </c>
      <c r="O1770" s="60">
        <v>0</v>
      </c>
      <c r="P1770" s="61">
        <f>O1770</f>
        <v>0</v>
      </c>
      <c r="Q1770" s="58" t="e">
        <f>TRUNC(#REF!*P1770,0)</f>
        <v>#REF!</v>
      </c>
      <c r="R1770" s="143"/>
    </row>
    <row r="1771" spans="1:18" s="86" customFormat="1" ht="20.100000000000001" hidden="1" customHeight="1">
      <c r="C1771" s="19" t="s">
        <v>765</v>
      </c>
      <c r="D1771" s="29" t="s">
        <v>766</v>
      </c>
      <c r="E1771" s="10" t="s">
        <v>3188</v>
      </c>
      <c r="F1771" s="60">
        <v>8103</v>
      </c>
      <c r="G1771" s="58">
        <v>287</v>
      </c>
      <c r="H1771" s="58">
        <f t="shared" si="303"/>
        <v>2325561</v>
      </c>
      <c r="I1771" s="58">
        <v>2839</v>
      </c>
      <c r="J1771" s="58">
        <f t="shared" si="304"/>
        <v>23004417</v>
      </c>
      <c r="K1771" s="58">
        <v>294</v>
      </c>
      <c r="L1771" s="58">
        <f t="shared" si="311"/>
        <v>2382282</v>
      </c>
      <c r="M1771" s="58">
        <f t="shared" si="305"/>
        <v>3420</v>
      </c>
      <c r="N1771" s="59">
        <f t="shared" si="305"/>
        <v>27712260</v>
      </c>
      <c r="O1771" s="60">
        <v>8103</v>
      </c>
      <c r="P1771" s="61">
        <f>O1771</f>
        <v>8103</v>
      </c>
      <c r="Q1771" s="58" t="e">
        <f>TRUNC(#REF!*P1771,0)</f>
        <v>#REF!</v>
      </c>
      <c r="R1771" s="143"/>
    </row>
    <row r="1772" spans="1:18" s="86" customFormat="1" ht="20.100000000000001" hidden="1" customHeight="1">
      <c r="C1772" s="19" t="s">
        <v>767</v>
      </c>
      <c r="D1772" s="29" t="s">
        <v>0</v>
      </c>
      <c r="E1772" s="10" t="s">
        <v>22</v>
      </c>
      <c r="F1772" s="60">
        <v>0</v>
      </c>
      <c r="G1772" s="58">
        <v>0</v>
      </c>
      <c r="H1772" s="58">
        <f t="shared" si="303"/>
        <v>0</v>
      </c>
      <c r="I1772" s="58">
        <v>0</v>
      </c>
      <c r="J1772" s="58">
        <f t="shared" si="304"/>
        <v>0</v>
      </c>
      <c r="K1772" s="58">
        <v>0</v>
      </c>
      <c r="L1772" s="58">
        <f t="shared" si="311"/>
        <v>0</v>
      </c>
      <c r="M1772" s="58">
        <f t="shared" ref="M1772:N1809" si="312">G1772+I1772+K1772</f>
        <v>0</v>
      </c>
      <c r="N1772" s="59">
        <f t="shared" si="312"/>
        <v>0</v>
      </c>
      <c r="O1772" s="60">
        <v>0</v>
      </c>
      <c r="P1772" s="61">
        <f>O1772</f>
        <v>0</v>
      </c>
      <c r="Q1772" s="58" t="e">
        <f>TRUNC(#REF!*P1772,0)</f>
        <v>#REF!</v>
      </c>
      <c r="R1772" s="143"/>
    </row>
    <row r="1773" spans="1:18" s="86" customFormat="1" ht="20.100000000000001" hidden="1" customHeight="1">
      <c r="C1773" s="19" t="s">
        <v>1045</v>
      </c>
      <c r="D1773" s="29" t="s">
        <v>1046</v>
      </c>
      <c r="E1773" s="10" t="s">
        <v>22</v>
      </c>
      <c r="F1773" s="60">
        <v>0</v>
      </c>
      <c r="G1773" s="58">
        <v>0</v>
      </c>
      <c r="H1773" s="58">
        <f t="shared" si="303"/>
        <v>0</v>
      </c>
      <c r="I1773" s="58">
        <v>0</v>
      </c>
      <c r="J1773" s="58">
        <f t="shared" si="304"/>
        <v>0</v>
      </c>
      <c r="K1773" s="58">
        <v>0</v>
      </c>
      <c r="L1773" s="58">
        <f t="shared" si="311"/>
        <v>0</v>
      </c>
      <c r="M1773" s="58">
        <f t="shared" si="312"/>
        <v>0</v>
      </c>
      <c r="N1773" s="59">
        <f t="shared" si="312"/>
        <v>0</v>
      </c>
      <c r="O1773" s="60">
        <v>0</v>
      </c>
      <c r="P1773" s="61">
        <f>O1773</f>
        <v>0</v>
      </c>
      <c r="Q1773" s="58" t="e">
        <f>TRUNC(#REF!*P1773,0)</f>
        <v>#REF!</v>
      </c>
      <c r="R1773" s="143"/>
    </row>
    <row r="1774" spans="1:18" s="86" customFormat="1" ht="20.100000000000001" hidden="1" customHeight="1">
      <c r="C1774" s="19" t="s">
        <v>1053</v>
      </c>
      <c r="D1774" s="29" t="s">
        <v>1054</v>
      </c>
      <c r="E1774" s="10" t="s">
        <v>3218</v>
      </c>
      <c r="F1774" s="60">
        <v>54</v>
      </c>
      <c r="G1774" s="58">
        <v>714929</v>
      </c>
      <c r="H1774" s="58">
        <f t="shared" si="303"/>
        <v>38606166</v>
      </c>
      <c r="I1774" s="58">
        <v>0</v>
      </c>
      <c r="J1774" s="58">
        <f t="shared" si="304"/>
        <v>0</v>
      </c>
      <c r="K1774" s="58">
        <v>0</v>
      </c>
      <c r="L1774" s="58">
        <f t="shared" si="311"/>
        <v>0</v>
      </c>
      <c r="M1774" s="58">
        <f t="shared" si="312"/>
        <v>714929</v>
      </c>
      <c r="N1774" s="59">
        <f t="shared" si="312"/>
        <v>38606166</v>
      </c>
      <c r="O1774" s="60">
        <v>54</v>
      </c>
      <c r="P1774" s="61">
        <f>O1774</f>
        <v>54</v>
      </c>
      <c r="Q1774" s="58" t="e">
        <f>TRUNC(#REF!*P1774,0)</f>
        <v>#REF!</v>
      </c>
      <c r="R1774" s="143"/>
    </row>
    <row r="1775" spans="1:18" s="86" customFormat="1" ht="20.100000000000001" hidden="1" customHeight="1">
      <c r="C1775" s="19" t="s">
        <v>770</v>
      </c>
      <c r="D1775" s="29" t="s">
        <v>0</v>
      </c>
      <c r="E1775" s="10" t="s">
        <v>22</v>
      </c>
      <c r="F1775" s="60">
        <v>0</v>
      </c>
      <c r="G1775" s="58">
        <v>0</v>
      </c>
      <c r="H1775" s="58">
        <f t="shared" si="303"/>
        <v>0</v>
      </c>
      <c r="I1775" s="58">
        <v>0</v>
      </c>
      <c r="J1775" s="58">
        <f t="shared" si="304"/>
        <v>0</v>
      </c>
      <c r="K1775" s="58">
        <v>0</v>
      </c>
      <c r="L1775" s="58">
        <f t="shared" si="311"/>
        <v>0</v>
      </c>
      <c r="M1775" s="58">
        <f t="shared" si="312"/>
        <v>0</v>
      </c>
      <c r="N1775" s="59">
        <f t="shared" si="312"/>
        <v>0</v>
      </c>
      <c r="O1775" s="60">
        <v>0</v>
      </c>
      <c r="P1775" s="61">
        <f>O1775</f>
        <v>0</v>
      </c>
      <c r="Q1775" s="58" t="e">
        <f>TRUNC(#REF!*P1775,0)</f>
        <v>#REF!</v>
      </c>
      <c r="R1775" s="143"/>
    </row>
    <row r="1776" spans="1:18" s="86" customFormat="1" ht="20.100000000000001" hidden="1" customHeight="1">
      <c r="C1776" s="19" t="s">
        <v>771</v>
      </c>
      <c r="D1776" s="29" t="s">
        <v>772</v>
      </c>
      <c r="E1776" s="10" t="s">
        <v>22</v>
      </c>
      <c r="F1776" s="60">
        <v>0</v>
      </c>
      <c r="G1776" s="58">
        <v>0</v>
      </c>
      <c r="H1776" s="58">
        <f t="shared" si="303"/>
        <v>0</v>
      </c>
      <c r="I1776" s="58">
        <v>0</v>
      </c>
      <c r="J1776" s="58">
        <f t="shared" si="304"/>
        <v>0</v>
      </c>
      <c r="K1776" s="58">
        <v>0</v>
      </c>
      <c r="L1776" s="58">
        <f t="shared" si="311"/>
        <v>0</v>
      </c>
      <c r="M1776" s="58">
        <f t="shared" si="312"/>
        <v>0</v>
      </c>
      <c r="N1776" s="59">
        <f t="shared" si="312"/>
        <v>0</v>
      </c>
      <c r="O1776" s="60">
        <v>0</v>
      </c>
      <c r="P1776" s="61">
        <f>O1776</f>
        <v>0</v>
      </c>
      <c r="Q1776" s="58" t="e">
        <f>TRUNC(#REF!*P1776,0)</f>
        <v>#REF!</v>
      </c>
      <c r="R1776" s="143"/>
    </row>
    <row r="1777" spans="3:18" s="86" customFormat="1" ht="20.100000000000001" hidden="1" customHeight="1">
      <c r="C1777" s="19" t="s">
        <v>773</v>
      </c>
      <c r="D1777" s="29" t="s">
        <v>774</v>
      </c>
      <c r="E1777" s="10" t="s">
        <v>3207</v>
      </c>
      <c r="F1777" s="60">
        <v>691</v>
      </c>
      <c r="G1777" s="58">
        <v>18792</v>
      </c>
      <c r="H1777" s="58">
        <f t="shared" si="303"/>
        <v>12985272</v>
      </c>
      <c r="I1777" s="58">
        <v>10699</v>
      </c>
      <c r="J1777" s="58">
        <f t="shared" si="304"/>
        <v>7393009</v>
      </c>
      <c r="K1777" s="58">
        <v>8864</v>
      </c>
      <c r="L1777" s="58">
        <f t="shared" si="311"/>
        <v>6125024</v>
      </c>
      <c r="M1777" s="58">
        <f t="shared" si="312"/>
        <v>38355</v>
      </c>
      <c r="N1777" s="59">
        <f t="shared" si="312"/>
        <v>26503305</v>
      </c>
      <c r="O1777" s="60">
        <v>691</v>
      </c>
      <c r="P1777" s="61">
        <f>O1777</f>
        <v>691</v>
      </c>
      <c r="Q1777" s="58" t="e">
        <f>TRUNC(#REF!*P1777,0)</f>
        <v>#REF!</v>
      </c>
      <c r="R1777" s="143"/>
    </row>
    <row r="1778" spans="3:18" s="86" customFormat="1" ht="20.100000000000001" hidden="1" customHeight="1">
      <c r="C1778" s="19" t="s">
        <v>775</v>
      </c>
      <c r="D1778" s="29" t="s">
        <v>0</v>
      </c>
      <c r="E1778" s="10" t="s">
        <v>22</v>
      </c>
      <c r="F1778" s="60">
        <v>0</v>
      </c>
      <c r="G1778" s="58">
        <v>0</v>
      </c>
      <c r="H1778" s="58">
        <f t="shared" si="303"/>
        <v>0</v>
      </c>
      <c r="I1778" s="58">
        <v>0</v>
      </c>
      <c r="J1778" s="58">
        <f t="shared" si="304"/>
        <v>0</v>
      </c>
      <c r="K1778" s="58">
        <v>0</v>
      </c>
      <c r="L1778" s="58">
        <f t="shared" si="311"/>
        <v>0</v>
      </c>
      <c r="M1778" s="58">
        <f t="shared" si="312"/>
        <v>0</v>
      </c>
      <c r="N1778" s="59">
        <f t="shared" si="312"/>
        <v>0</v>
      </c>
      <c r="O1778" s="60">
        <v>0</v>
      </c>
      <c r="P1778" s="61">
        <f>O1778</f>
        <v>0</v>
      </c>
      <c r="Q1778" s="58" t="e">
        <f>TRUNC(#REF!*P1778,0)</f>
        <v>#REF!</v>
      </c>
      <c r="R1778" s="143"/>
    </row>
    <row r="1779" spans="3:18" s="86" customFormat="1" ht="20.100000000000001" hidden="1" customHeight="1">
      <c r="C1779" s="19" t="s">
        <v>1056</v>
      </c>
      <c r="D1779" s="29" t="s">
        <v>1057</v>
      </c>
      <c r="E1779" s="10" t="s">
        <v>22</v>
      </c>
      <c r="F1779" s="60">
        <v>0</v>
      </c>
      <c r="G1779" s="58">
        <v>0</v>
      </c>
      <c r="H1779" s="58">
        <f t="shared" ref="H1779:H1842" si="313">TRUNC(F1779*G1779,0)</f>
        <v>0</v>
      </c>
      <c r="I1779" s="58">
        <v>0</v>
      </c>
      <c r="J1779" s="58">
        <f t="shared" ref="J1779:J1842" si="314">TRUNC(F1779*I1779,0)</f>
        <v>0</v>
      </c>
      <c r="K1779" s="58">
        <v>0</v>
      </c>
      <c r="L1779" s="58">
        <f t="shared" si="311"/>
        <v>0</v>
      </c>
      <c r="M1779" s="58">
        <f t="shared" si="312"/>
        <v>0</v>
      </c>
      <c r="N1779" s="59">
        <f t="shared" si="312"/>
        <v>0</v>
      </c>
      <c r="O1779" s="60">
        <v>0</v>
      </c>
      <c r="P1779" s="61">
        <f>O1779</f>
        <v>0</v>
      </c>
      <c r="Q1779" s="58" t="e">
        <f>TRUNC(#REF!*P1779,0)</f>
        <v>#REF!</v>
      </c>
      <c r="R1779" s="143"/>
    </row>
    <row r="1780" spans="3:18" s="86" customFormat="1" ht="20.100000000000001" hidden="1" customHeight="1">
      <c r="C1780" s="19" t="s">
        <v>1058</v>
      </c>
      <c r="D1780" s="29" t="s">
        <v>774</v>
      </c>
      <c r="E1780" s="10" t="s">
        <v>3199</v>
      </c>
      <c r="F1780" s="60">
        <v>54</v>
      </c>
      <c r="G1780" s="58">
        <v>37758</v>
      </c>
      <c r="H1780" s="58">
        <f t="shared" si="313"/>
        <v>2038932</v>
      </c>
      <c r="I1780" s="58">
        <v>54963</v>
      </c>
      <c r="J1780" s="58">
        <f t="shared" si="314"/>
        <v>2968002</v>
      </c>
      <c r="K1780" s="58">
        <v>5718</v>
      </c>
      <c r="L1780" s="58">
        <f t="shared" si="311"/>
        <v>308772</v>
      </c>
      <c r="M1780" s="58">
        <f t="shared" si="312"/>
        <v>98439</v>
      </c>
      <c r="N1780" s="59">
        <f t="shared" si="312"/>
        <v>5315706</v>
      </c>
      <c r="O1780" s="60">
        <v>54</v>
      </c>
      <c r="P1780" s="61">
        <f>O1780</f>
        <v>54</v>
      </c>
      <c r="Q1780" s="58" t="e">
        <f>TRUNC(#REF!*P1780,0)</f>
        <v>#REF!</v>
      </c>
      <c r="R1780" s="143"/>
    </row>
    <row r="1781" spans="3:18" s="86" customFormat="1" ht="20.100000000000001" hidden="1" customHeight="1">
      <c r="C1781" s="19" t="s">
        <v>779</v>
      </c>
      <c r="D1781" s="29" t="s">
        <v>0</v>
      </c>
      <c r="E1781" s="10" t="s">
        <v>22</v>
      </c>
      <c r="F1781" s="60">
        <v>0</v>
      </c>
      <c r="G1781" s="58">
        <v>0</v>
      </c>
      <c r="H1781" s="58">
        <f t="shared" si="313"/>
        <v>0</v>
      </c>
      <c r="I1781" s="58">
        <v>0</v>
      </c>
      <c r="J1781" s="58">
        <f t="shared" si="314"/>
        <v>0</v>
      </c>
      <c r="K1781" s="58">
        <v>0</v>
      </c>
      <c r="L1781" s="58">
        <f t="shared" si="311"/>
        <v>0</v>
      </c>
      <c r="M1781" s="58">
        <f t="shared" si="312"/>
        <v>0</v>
      </c>
      <c r="N1781" s="59">
        <f t="shared" si="312"/>
        <v>0</v>
      </c>
      <c r="O1781" s="60">
        <v>0</v>
      </c>
      <c r="P1781" s="61">
        <f>O1781</f>
        <v>0</v>
      </c>
      <c r="Q1781" s="58" t="e">
        <f>TRUNC(#REF!*P1781,0)</f>
        <v>#REF!</v>
      </c>
      <c r="R1781" s="143"/>
    </row>
    <row r="1782" spans="3:18" s="86" customFormat="1" ht="20.100000000000001" hidden="1" customHeight="1">
      <c r="C1782" s="19" t="s">
        <v>780</v>
      </c>
      <c r="D1782" s="29" t="s">
        <v>781</v>
      </c>
      <c r="E1782" s="10" t="s">
        <v>3196</v>
      </c>
      <c r="F1782" s="60">
        <v>2</v>
      </c>
      <c r="G1782" s="58">
        <v>0</v>
      </c>
      <c r="H1782" s="58">
        <f t="shared" si="313"/>
        <v>0</v>
      </c>
      <c r="I1782" s="58">
        <v>0</v>
      </c>
      <c r="J1782" s="58">
        <f t="shared" si="314"/>
        <v>0</v>
      </c>
      <c r="K1782" s="58">
        <v>460416</v>
      </c>
      <c r="L1782" s="58">
        <f t="shared" si="311"/>
        <v>920832</v>
      </c>
      <c r="M1782" s="58">
        <f t="shared" si="312"/>
        <v>460416</v>
      </c>
      <c r="N1782" s="59">
        <f t="shared" si="312"/>
        <v>920832</v>
      </c>
      <c r="O1782" s="60">
        <v>2</v>
      </c>
      <c r="P1782" s="61">
        <f>O1782</f>
        <v>2</v>
      </c>
      <c r="Q1782" s="58" t="e">
        <f>TRUNC(#REF!*P1782,0)</f>
        <v>#REF!</v>
      </c>
      <c r="R1782" s="143"/>
    </row>
    <row r="1783" spans="3:18" s="86" customFormat="1" ht="20.100000000000001" hidden="1" customHeight="1">
      <c r="C1783" s="19" t="s">
        <v>782</v>
      </c>
      <c r="D1783" s="29" t="s">
        <v>783</v>
      </c>
      <c r="E1783" s="10" t="s">
        <v>3196</v>
      </c>
      <c r="F1783" s="60">
        <v>2</v>
      </c>
      <c r="G1783" s="58">
        <v>167073</v>
      </c>
      <c r="H1783" s="58">
        <f t="shared" si="313"/>
        <v>334146</v>
      </c>
      <c r="I1783" s="58">
        <v>264409</v>
      </c>
      <c r="J1783" s="58">
        <f t="shared" si="314"/>
        <v>528818</v>
      </c>
      <c r="K1783" s="58">
        <v>419380</v>
      </c>
      <c r="L1783" s="58">
        <f t="shared" si="311"/>
        <v>838760</v>
      </c>
      <c r="M1783" s="58">
        <f t="shared" si="312"/>
        <v>850862</v>
      </c>
      <c r="N1783" s="59">
        <f t="shared" si="312"/>
        <v>1701724</v>
      </c>
      <c r="O1783" s="60">
        <v>2</v>
      </c>
      <c r="P1783" s="61">
        <f>O1783</f>
        <v>2</v>
      </c>
      <c r="Q1783" s="58" t="e">
        <f>TRUNC(#REF!*P1783,0)</f>
        <v>#REF!</v>
      </c>
      <c r="R1783" s="143"/>
    </row>
    <row r="1784" spans="3:18" s="86" customFormat="1" ht="20.100000000000001" hidden="1" customHeight="1">
      <c r="C1784" s="19" t="s">
        <v>784</v>
      </c>
      <c r="D1784" s="29" t="s">
        <v>785</v>
      </c>
      <c r="E1784" s="10" t="s">
        <v>3196</v>
      </c>
      <c r="F1784" s="60">
        <v>2</v>
      </c>
      <c r="G1784" s="58">
        <v>167073</v>
      </c>
      <c r="H1784" s="58">
        <f t="shared" si="313"/>
        <v>334146</v>
      </c>
      <c r="I1784" s="58">
        <v>264409</v>
      </c>
      <c r="J1784" s="58">
        <f t="shared" si="314"/>
        <v>528818</v>
      </c>
      <c r="K1784" s="58">
        <v>419380</v>
      </c>
      <c r="L1784" s="58">
        <f t="shared" si="311"/>
        <v>838760</v>
      </c>
      <c r="M1784" s="58">
        <f t="shared" si="312"/>
        <v>850862</v>
      </c>
      <c r="N1784" s="59">
        <f t="shared" si="312"/>
        <v>1701724</v>
      </c>
      <c r="O1784" s="60">
        <v>2</v>
      </c>
      <c r="P1784" s="61">
        <f>O1784</f>
        <v>2</v>
      </c>
      <c r="Q1784" s="58" t="e">
        <f>TRUNC(#REF!*P1784,0)</f>
        <v>#REF!</v>
      </c>
      <c r="R1784" s="143"/>
    </row>
    <row r="1785" spans="3:18" s="86" customFormat="1" ht="20.100000000000001" hidden="1" customHeight="1">
      <c r="C1785" s="19" t="s">
        <v>784</v>
      </c>
      <c r="D1785" s="29" t="s">
        <v>786</v>
      </c>
      <c r="E1785" s="10" t="s">
        <v>3196</v>
      </c>
      <c r="F1785" s="60">
        <v>1</v>
      </c>
      <c r="G1785" s="58">
        <v>0</v>
      </c>
      <c r="H1785" s="58">
        <f t="shared" si="313"/>
        <v>0</v>
      </c>
      <c r="I1785" s="58">
        <v>0</v>
      </c>
      <c r="J1785" s="58">
        <f t="shared" si="314"/>
        <v>0</v>
      </c>
      <c r="K1785" s="58">
        <v>3200000</v>
      </c>
      <c r="L1785" s="58">
        <f t="shared" si="311"/>
        <v>3200000</v>
      </c>
      <c r="M1785" s="58">
        <f t="shared" si="312"/>
        <v>3200000</v>
      </c>
      <c r="N1785" s="59">
        <f t="shared" si="312"/>
        <v>3200000</v>
      </c>
      <c r="O1785" s="60">
        <v>1</v>
      </c>
      <c r="P1785" s="61">
        <f>O1785</f>
        <v>1</v>
      </c>
      <c r="Q1785" s="58" t="e">
        <f>TRUNC(#REF!*P1785,0)</f>
        <v>#REF!</v>
      </c>
      <c r="R1785" s="143"/>
    </row>
    <row r="1786" spans="3:18" s="86" customFormat="1" ht="20.100000000000001" hidden="1" customHeight="1">
      <c r="C1786" s="19" t="s">
        <v>787</v>
      </c>
      <c r="D1786" s="29" t="s">
        <v>788</v>
      </c>
      <c r="E1786" s="10" t="s">
        <v>3196</v>
      </c>
      <c r="F1786" s="60">
        <v>1</v>
      </c>
      <c r="G1786" s="58">
        <v>0</v>
      </c>
      <c r="H1786" s="58">
        <f t="shared" si="313"/>
        <v>0</v>
      </c>
      <c r="I1786" s="58">
        <v>0</v>
      </c>
      <c r="J1786" s="58">
        <f t="shared" si="314"/>
        <v>0</v>
      </c>
      <c r="K1786" s="58">
        <v>2302080</v>
      </c>
      <c r="L1786" s="58">
        <f t="shared" si="311"/>
        <v>2302080</v>
      </c>
      <c r="M1786" s="58">
        <f t="shared" si="312"/>
        <v>2302080</v>
      </c>
      <c r="N1786" s="59">
        <f t="shared" si="312"/>
        <v>2302080</v>
      </c>
      <c r="O1786" s="60">
        <v>1</v>
      </c>
      <c r="P1786" s="61">
        <f>O1786</f>
        <v>1</v>
      </c>
      <c r="Q1786" s="58" t="e">
        <f>TRUNC(#REF!*P1786,0)</f>
        <v>#REF!</v>
      </c>
      <c r="R1786" s="143"/>
    </row>
    <row r="1787" spans="3:18" s="86" customFormat="1" ht="20.100000000000001" hidden="1" customHeight="1">
      <c r="C1787" s="19" t="s">
        <v>789</v>
      </c>
      <c r="D1787" s="29" t="s">
        <v>0</v>
      </c>
      <c r="E1787" s="10" t="s">
        <v>22</v>
      </c>
      <c r="F1787" s="60">
        <v>0</v>
      </c>
      <c r="G1787" s="58">
        <v>0</v>
      </c>
      <c r="H1787" s="58">
        <f t="shared" si="313"/>
        <v>0</v>
      </c>
      <c r="I1787" s="58">
        <v>0</v>
      </c>
      <c r="J1787" s="58">
        <f t="shared" si="314"/>
        <v>0</v>
      </c>
      <c r="K1787" s="58">
        <v>0</v>
      </c>
      <c r="L1787" s="58">
        <f t="shared" si="311"/>
        <v>0</v>
      </c>
      <c r="M1787" s="58">
        <f t="shared" si="312"/>
        <v>0</v>
      </c>
      <c r="N1787" s="59">
        <f t="shared" si="312"/>
        <v>0</v>
      </c>
      <c r="O1787" s="60">
        <v>0</v>
      </c>
      <c r="P1787" s="61">
        <f>O1787</f>
        <v>0</v>
      </c>
      <c r="Q1787" s="58" t="e">
        <f>TRUNC(#REF!*P1787,0)</f>
        <v>#REF!</v>
      </c>
      <c r="R1787" s="143"/>
    </row>
    <row r="1788" spans="3:18" s="86" customFormat="1" ht="20.100000000000001" hidden="1" customHeight="1">
      <c r="C1788" s="19" t="s">
        <v>795</v>
      </c>
      <c r="D1788" s="29" t="s">
        <v>0</v>
      </c>
      <c r="E1788" s="10" t="s">
        <v>22</v>
      </c>
      <c r="F1788" s="60">
        <v>0</v>
      </c>
      <c r="G1788" s="58">
        <v>0</v>
      </c>
      <c r="H1788" s="58">
        <f t="shared" si="313"/>
        <v>0</v>
      </c>
      <c r="I1788" s="58">
        <v>0</v>
      </c>
      <c r="J1788" s="58">
        <f t="shared" si="314"/>
        <v>0</v>
      </c>
      <c r="K1788" s="58">
        <v>0</v>
      </c>
      <c r="L1788" s="58">
        <f t="shared" si="311"/>
        <v>0</v>
      </c>
      <c r="M1788" s="58">
        <f t="shared" si="312"/>
        <v>0</v>
      </c>
      <c r="N1788" s="59">
        <f t="shared" si="312"/>
        <v>0</v>
      </c>
      <c r="O1788" s="60">
        <v>0</v>
      </c>
      <c r="P1788" s="61">
        <f>O1788</f>
        <v>0</v>
      </c>
      <c r="Q1788" s="58" t="e">
        <f>TRUNC(#REF!*P1788,0)</f>
        <v>#REF!</v>
      </c>
      <c r="R1788" s="143"/>
    </row>
    <row r="1789" spans="3:18" s="86" customFormat="1" ht="20.100000000000001" hidden="1" customHeight="1">
      <c r="C1789" s="19" t="s">
        <v>796</v>
      </c>
      <c r="D1789" s="29" t="s">
        <v>797</v>
      </c>
      <c r="E1789" s="10" t="s">
        <v>3189</v>
      </c>
      <c r="F1789" s="60">
        <v>408</v>
      </c>
      <c r="G1789" s="58">
        <v>6930</v>
      </c>
      <c r="H1789" s="58">
        <f t="shared" si="313"/>
        <v>2827440</v>
      </c>
      <c r="I1789" s="58">
        <v>12320</v>
      </c>
      <c r="J1789" s="58">
        <f t="shared" si="314"/>
        <v>5026560</v>
      </c>
      <c r="K1789" s="58">
        <v>0</v>
      </c>
      <c r="L1789" s="58">
        <f t="shared" si="311"/>
        <v>0</v>
      </c>
      <c r="M1789" s="58">
        <f t="shared" si="312"/>
        <v>19250</v>
      </c>
      <c r="N1789" s="59">
        <f t="shared" si="312"/>
        <v>7854000</v>
      </c>
      <c r="O1789" s="60">
        <v>408</v>
      </c>
      <c r="P1789" s="61">
        <f>O1789</f>
        <v>408</v>
      </c>
      <c r="Q1789" s="58" t="e">
        <f>TRUNC(#REF!*P1789,0)</f>
        <v>#REF!</v>
      </c>
      <c r="R1789" s="143"/>
    </row>
    <row r="1790" spans="3:18" s="86" customFormat="1" ht="20.100000000000001" hidden="1" customHeight="1">
      <c r="C1790" s="19" t="s">
        <v>798</v>
      </c>
      <c r="D1790" s="29" t="s">
        <v>799</v>
      </c>
      <c r="E1790" s="10" t="s">
        <v>3189</v>
      </c>
      <c r="F1790" s="60">
        <v>109</v>
      </c>
      <c r="G1790" s="58">
        <v>6930</v>
      </c>
      <c r="H1790" s="58">
        <f t="shared" si="313"/>
        <v>755370</v>
      </c>
      <c r="I1790" s="58">
        <v>13552</v>
      </c>
      <c r="J1790" s="58">
        <f t="shared" si="314"/>
        <v>1477168</v>
      </c>
      <c r="K1790" s="58">
        <v>0</v>
      </c>
      <c r="L1790" s="58">
        <f t="shared" si="311"/>
        <v>0</v>
      </c>
      <c r="M1790" s="58">
        <f t="shared" si="312"/>
        <v>20482</v>
      </c>
      <c r="N1790" s="59">
        <f t="shared" si="312"/>
        <v>2232538</v>
      </c>
      <c r="O1790" s="60">
        <v>109</v>
      </c>
      <c r="P1790" s="61">
        <f>O1790</f>
        <v>109</v>
      </c>
      <c r="Q1790" s="58" t="e">
        <f>TRUNC(#REF!*P1790,0)</f>
        <v>#REF!</v>
      </c>
      <c r="R1790" s="143"/>
    </row>
    <row r="1791" spans="3:18" s="86" customFormat="1" ht="20.100000000000001" hidden="1" customHeight="1">
      <c r="C1791" s="19" t="s">
        <v>800</v>
      </c>
      <c r="D1791" s="29" t="s">
        <v>0</v>
      </c>
      <c r="E1791" s="10" t="s">
        <v>22</v>
      </c>
      <c r="F1791" s="60">
        <v>0</v>
      </c>
      <c r="G1791" s="58">
        <v>0</v>
      </c>
      <c r="H1791" s="58">
        <f t="shared" si="313"/>
        <v>0</v>
      </c>
      <c r="I1791" s="58">
        <v>0</v>
      </c>
      <c r="J1791" s="58">
        <f t="shared" si="314"/>
        <v>0</v>
      </c>
      <c r="K1791" s="58">
        <v>0</v>
      </c>
      <c r="L1791" s="58">
        <f t="shared" si="311"/>
        <v>0</v>
      </c>
      <c r="M1791" s="58">
        <f t="shared" si="312"/>
        <v>0</v>
      </c>
      <c r="N1791" s="59">
        <f t="shared" si="312"/>
        <v>0</v>
      </c>
      <c r="O1791" s="60">
        <v>0</v>
      </c>
      <c r="P1791" s="61">
        <f>O1791</f>
        <v>0</v>
      </c>
      <c r="Q1791" s="58" t="e">
        <f>TRUNC(#REF!*P1791,0)</f>
        <v>#REF!</v>
      </c>
      <c r="R1791" s="143"/>
    </row>
    <row r="1792" spans="3:18" s="86" customFormat="1" ht="20.100000000000001" hidden="1" customHeight="1">
      <c r="C1792" s="19" t="s">
        <v>801</v>
      </c>
      <c r="D1792" s="29" t="s">
        <v>797</v>
      </c>
      <c r="E1792" s="10" t="s">
        <v>3189</v>
      </c>
      <c r="F1792" s="60">
        <v>1225</v>
      </c>
      <c r="G1792" s="58">
        <v>2148</v>
      </c>
      <c r="H1792" s="58">
        <f t="shared" si="313"/>
        <v>2631300</v>
      </c>
      <c r="I1792" s="58">
        <v>9160</v>
      </c>
      <c r="J1792" s="58">
        <f t="shared" si="314"/>
        <v>11221000</v>
      </c>
      <c r="K1792" s="58">
        <v>0</v>
      </c>
      <c r="L1792" s="58">
        <f t="shared" si="311"/>
        <v>0</v>
      </c>
      <c r="M1792" s="58">
        <f t="shared" si="312"/>
        <v>11308</v>
      </c>
      <c r="N1792" s="59">
        <f t="shared" si="312"/>
        <v>13852300</v>
      </c>
      <c r="O1792" s="60">
        <v>1225</v>
      </c>
      <c r="P1792" s="61">
        <f>O1792</f>
        <v>1225</v>
      </c>
      <c r="Q1792" s="58" t="e">
        <f>TRUNC(#REF!*P1792,0)</f>
        <v>#REF!</v>
      </c>
      <c r="R1792" s="143"/>
    </row>
    <row r="1793" spans="3:18" s="86" customFormat="1" ht="20.100000000000001" hidden="1" customHeight="1">
      <c r="C1793" s="19" t="s">
        <v>2383</v>
      </c>
      <c r="D1793" s="29" t="s">
        <v>799</v>
      </c>
      <c r="E1793" s="10" t="s">
        <v>3189</v>
      </c>
      <c r="F1793" s="60">
        <v>214</v>
      </c>
      <c r="G1793" s="58">
        <v>2148</v>
      </c>
      <c r="H1793" s="58">
        <f t="shared" si="313"/>
        <v>459672</v>
      </c>
      <c r="I1793" s="58">
        <v>10076</v>
      </c>
      <c r="J1793" s="58">
        <f t="shared" si="314"/>
        <v>2156264</v>
      </c>
      <c r="K1793" s="58">
        <v>0</v>
      </c>
      <c r="L1793" s="58">
        <f t="shared" si="311"/>
        <v>0</v>
      </c>
      <c r="M1793" s="58">
        <f t="shared" si="312"/>
        <v>12224</v>
      </c>
      <c r="N1793" s="59">
        <f t="shared" si="312"/>
        <v>2615936</v>
      </c>
      <c r="O1793" s="60">
        <v>214</v>
      </c>
      <c r="P1793" s="61">
        <f>O1793</f>
        <v>214</v>
      </c>
      <c r="Q1793" s="58" t="e">
        <f>TRUNC(#REF!*P1793,0)</f>
        <v>#REF!</v>
      </c>
      <c r="R1793" s="143"/>
    </row>
    <row r="1794" spans="3:18" s="86" customFormat="1" ht="20.100000000000001" hidden="1" customHeight="1">
      <c r="C1794" s="19" t="s">
        <v>802</v>
      </c>
      <c r="D1794" s="29" t="s">
        <v>0</v>
      </c>
      <c r="E1794" s="10" t="s">
        <v>22</v>
      </c>
      <c r="F1794" s="60">
        <v>0</v>
      </c>
      <c r="G1794" s="58">
        <v>0</v>
      </c>
      <c r="H1794" s="58">
        <f t="shared" si="313"/>
        <v>0</v>
      </c>
      <c r="I1794" s="58">
        <v>0</v>
      </c>
      <c r="J1794" s="58">
        <f t="shared" si="314"/>
        <v>0</v>
      </c>
      <c r="K1794" s="58">
        <v>0</v>
      </c>
      <c r="L1794" s="58">
        <f t="shared" si="311"/>
        <v>0</v>
      </c>
      <c r="M1794" s="58">
        <f t="shared" si="312"/>
        <v>0</v>
      </c>
      <c r="N1794" s="59">
        <f t="shared" si="312"/>
        <v>0</v>
      </c>
      <c r="O1794" s="60">
        <v>0</v>
      </c>
      <c r="P1794" s="61">
        <f>O1794</f>
        <v>0</v>
      </c>
      <c r="Q1794" s="58" t="e">
        <f>TRUNC(#REF!*P1794,0)</f>
        <v>#REF!</v>
      </c>
      <c r="R1794" s="143"/>
    </row>
    <row r="1795" spans="3:18" s="86" customFormat="1" ht="20.100000000000001" hidden="1" customHeight="1">
      <c r="C1795" s="19" t="s">
        <v>803</v>
      </c>
      <c r="D1795" s="29" t="s">
        <v>531</v>
      </c>
      <c r="E1795" s="10" t="s">
        <v>3189</v>
      </c>
      <c r="F1795" s="60">
        <v>1447</v>
      </c>
      <c r="G1795" s="58">
        <v>1021</v>
      </c>
      <c r="H1795" s="58">
        <f t="shared" si="313"/>
        <v>1477387</v>
      </c>
      <c r="I1795" s="58">
        <v>6837</v>
      </c>
      <c r="J1795" s="58">
        <f t="shared" si="314"/>
        <v>9893139</v>
      </c>
      <c r="K1795" s="58">
        <v>0</v>
      </c>
      <c r="L1795" s="58">
        <f t="shared" si="311"/>
        <v>0</v>
      </c>
      <c r="M1795" s="58">
        <f t="shared" si="312"/>
        <v>7858</v>
      </c>
      <c r="N1795" s="59">
        <f t="shared" si="312"/>
        <v>11370526</v>
      </c>
      <c r="O1795" s="60">
        <v>1447</v>
      </c>
      <c r="P1795" s="61">
        <f>O1795</f>
        <v>1447</v>
      </c>
      <c r="Q1795" s="58" t="e">
        <f>TRUNC(#REF!*P1795,0)</f>
        <v>#REF!</v>
      </c>
      <c r="R1795" s="143"/>
    </row>
    <row r="1796" spans="3:18" s="86" customFormat="1" ht="20.100000000000001" hidden="1" customHeight="1">
      <c r="C1796" s="19" t="s">
        <v>804</v>
      </c>
      <c r="D1796" s="29" t="s">
        <v>531</v>
      </c>
      <c r="E1796" s="10" t="s">
        <v>3207</v>
      </c>
      <c r="F1796" s="60">
        <v>786</v>
      </c>
      <c r="G1796" s="58">
        <v>3649</v>
      </c>
      <c r="H1796" s="58">
        <f t="shared" si="313"/>
        <v>2868114</v>
      </c>
      <c r="I1796" s="58">
        <v>20680</v>
      </c>
      <c r="J1796" s="58">
        <f t="shared" si="314"/>
        <v>16254480</v>
      </c>
      <c r="K1796" s="58">
        <v>0</v>
      </c>
      <c r="L1796" s="58">
        <f t="shared" si="311"/>
        <v>0</v>
      </c>
      <c r="M1796" s="58">
        <f t="shared" si="312"/>
        <v>24329</v>
      </c>
      <c r="N1796" s="59">
        <f t="shared" si="312"/>
        <v>19122594</v>
      </c>
      <c r="O1796" s="60">
        <v>786</v>
      </c>
      <c r="P1796" s="61">
        <f>O1796</f>
        <v>786</v>
      </c>
      <c r="Q1796" s="58" t="e">
        <f>TRUNC(#REF!*P1796,0)</f>
        <v>#REF!</v>
      </c>
      <c r="R1796" s="143"/>
    </row>
    <row r="1797" spans="3:18" s="86" customFormat="1" ht="20.100000000000001" hidden="1" customHeight="1">
      <c r="C1797" s="19" t="s">
        <v>814</v>
      </c>
      <c r="D1797" s="29" t="s">
        <v>0</v>
      </c>
      <c r="E1797" s="10" t="s">
        <v>22</v>
      </c>
      <c r="F1797" s="60">
        <v>0</v>
      </c>
      <c r="G1797" s="58">
        <v>0</v>
      </c>
      <c r="H1797" s="58">
        <f t="shared" si="313"/>
        <v>0</v>
      </c>
      <c r="I1797" s="58">
        <v>0</v>
      </c>
      <c r="J1797" s="58">
        <f t="shared" si="314"/>
        <v>0</v>
      </c>
      <c r="K1797" s="58">
        <v>0</v>
      </c>
      <c r="L1797" s="58">
        <f t="shared" si="311"/>
        <v>0</v>
      </c>
      <c r="M1797" s="58">
        <f t="shared" si="312"/>
        <v>0</v>
      </c>
      <c r="N1797" s="59">
        <f t="shared" si="312"/>
        <v>0</v>
      </c>
      <c r="O1797" s="60">
        <v>0</v>
      </c>
      <c r="P1797" s="61">
        <f>O1797</f>
        <v>0</v>
      </c>
      <c r="Q1797" s="58" t="e">
        <f>TRUNC(#REF!*P1797,0)</f>
        <v>#REF!</v>
      </c>
      <c r="R1797" s="143"/>
    </row>
    <row r="1798" spans="3:18" s="86" customFormat="1" ht="20.100000000000001" hidden="1" customHeight="1">
      <c r="C1798" s="19" t="s">
        <v>815</v>
      </c>
      <c r="D1798" s="29" t="s">
        <v>816</v>
      </c>
      <c r="E1798" s="10" t="s">
        <v>3215</v>
      </c>
      <c r="F1798" s="60">
        <v>3856</v>
      </c>
      <c r="G1798" s="58">
        <v>652</v>
      </c>
      <c r="H1798" s="58">
        <f t="shared" si="313"/>
        <v>2514112</v>
      </c>
      <c r="I1798" s="58">
        <v>15660</v>
      </c>
      <c r="J1798" s="58">
        <f t="shared" si="314"/>
        <v>60384960</v>
      </c>
      <c r="K1798" s="58">
        <v>0</v>
      </c>
      <c r="L1798" s="58">
        <f t="shared" si="311"/>
        <v>0</v>
      </c>
      <c r="M1798" s="58">
        <f t="shared" si="312"/>
        <v>16312</v>
      </c>
      <c r="N1798" s="59">
        <f t="shared" si="312"/>
        <v>62899072</v>
      </c>
      <c r="O1798" s="60">
        <v>3856</v>
      </c>
      <c r="P1798" s="61">
        <f>O1798</f>
        <v>3856</v>
      </c>
      <c r="Q1798" s="58" t="e">
        <f>TRUNC(#REF!*P1798,0)</f>
        <v>#REF!</v>
      </c>
      <c r="R1798" s="143"/>
    </row>
    <row r="1799" spans="3:18" s="86" customFormat="1" ht="20.100000000000001" hidden="1" customHeight="1">
      <c r="C1799" s="19" t="s">
        <v>821</v>
      </c>
      <c r="D1799" s="29" t="s">
        <v>547</v>
      </c>
      <c r="E1799" s="10" t="s">
        <v>3189</v>
      </c>
      <c r="F1799" s="60">
        <v>1412</v>
      </c>
      <c r="G1799" s="58">
        <v>616</v>
      </c>
      <c r="H1799" s="58">
        <f t="shared" si="313"/>
        <v>869792</v>
      </c>
      <c r="I1799" s="58">
        <v>2185</v>
      </c>
      <c r="J1799" s="58">
        <f t="shared" si="314"/>
        <v>3085220</v>
      </c>
      <c r="K1799" s="58">
        <v>0</v>
      </c>
      <c r="L1799" s="58">
        <f t="shared" si="311"/>
        <v>0</v>
      </c>
      <c r="M1799" s="58">
        <f t="shared" si="312"/>
        <v>2801</v>
      </c>
      <c r="N1799" s="59">
        <f t="shared" si="312"/>
        <v>3955012</v>
      </c>
      <c r="O1799" s="60">
        <v>1412</v>
      </c>
      <c r="P1799" s="61">
        <f>O1799</f>
        <v>1412</v>
      </c>
      <c r="Q1799" s="58" t="e">
        <f>TRUNC(#REF!*P1799,0)</f>
        <v>#REF!</v>
      </c>
      <c r="R1799" s="143"/>
    </row>
    <row r="1800" spans="3:18" s="86" customFormat="1" ht="20.100000000000001" hidden="1" customHeight="1">
      <c r="C1800" s="19" t="s">
        <v>822</v>
      </c>
      <c r="D1800" s="29" t="s">
        <v>0</v>
      </c>
      <c r="E1800" s="10" t="s">
        <v>22</v>
      </c>
      <c r="F1800" s="60">
        <v>0</v>
      </c>
      <c r="G1800" s="58">
        <v>0</v>
      </c>
      <c r="H1800" s="58">
        <f t="shared" si="313"/>
        <v>0</v>
      </c>
      <c r="I1800" s="58">
        <v>0</v>
      </c>
      <c r="J1800" s="58">
        <f t="shared" si="314"/>
        <v>0</v>
      </c>
      <c r="K1800" s="58">
        <v>0</v>
      </c>
      <c r="L1800" s="58">
        <f t="shared" si="311"/>
        <v>0</v>
      </c>
      <c r="M1800" s="58">
        <f t="shared" si="312"/>
        <v>0</v>
      </c>
      <c r="N1800" s="59">
        <f t="shared" si="312"/>
        <v>0</v>
      </c>
      <c r="O1800" s="60">
        <v>0</v>
      </c>
      <c r="P1800" s="61">
        <f>O1800</f>
        <v>0</v>
      </c>
      <c r="Q1800" s="58" t="e">
        <f>TRUNC(#REF!*P1800,0)</f>
        <v>#REF!</v>
      </c>
      <c r="R1800" s="143"/>
    </row>
    <row r="1801" spans="3:18" s="86" customFormat="1" ht="20.100000000000001" hidden="1" customHeight="1">
      <c r="C1801" s="19" t="s">
        <v>823</v>
      </c>
      <c r="D1801" s="29" t="s">
        <v>110</v>
      </c>
      <c r="E1801" s="10" t="s">
        <v>3191</v>
      </c>
      <c r="F1801" s="87">
        <v>151.80500000000001</v>
      </c>
      <c r="G1801" s="58">
        <v>6339</v>
      </c>
      <c r="H1801" s="58">
        <f t="shared" si="313"/>
        <v>962291</v>
      </c>
      <c r="I1801" s="58">
        <v>310616</v>
      </c>
      <c r="J1801" s="58">
        <f t="shared" si="314"/>
        <v>47153061</v>
      </c>
      <c r="K1801" s="58">
        <v>0</v>
      </c>
      <c r="L1801" s="58">
        <f t="shared" si="311"/>
        <v>0</v>
      </c>
      <c r="M1801" s="58">
        <f t="shared" si="312"/>
        <v>316955</v>
      </c>
      <c r="N1801" s="59">
        <f t="shared" si="312"/>
        <v>48115352</v>
      </c>
      <c r="O1801" s="87">
        <v>151.80500000000001</v>
      </c>
      <c r="P1801" s="61">
        <f>O1801</f>
        <v>151.80500000000001</v>
      </c>
      <c r="Q1801" s="58" t="e">
        <f>TRUNC(#REF!*P1801,0)</f>
        <v>#REF!</v>
      </c>
      <c r="R1801" s="143"/>
    </row>
    <row r="1802" spans="3:18" s="86" customFormat="1" ht="20.100000000000001" hidden="1" customHeight="1">
      <c r="C1802" s="19" t="s">
        <v>826</v>
      </c>
      <c r="D1802" s="29" t="s">
        <v>0</v>
      </c>
      <c r="E1802" s="10" t="s">
        <v>22</v>
      </c>
      <c r="F1802" s="60">
        <v>0</v>
      </c>
      <c r="G1802" s="58">
        <v>0</v>
      </c>
      <c r="H1802" s="58">
        <f t="shared" si="313"/>
        <v>0</v>
      </c>
      <c r="I1802" s="58">
        <v>0</v>
      </c>
      <c r="J1802" s="58">
        <f t="shared" si="314"/>
        <v>0</v>
      </c>
      <c r="K1802" s="58">
        <v>0</v>
      </c>
      <c r="L1802" s="58">
        <f t="shared" si="311"/>
        <v>0</v>
      </c>
      <c r="M1802" s="58">
        <f t="shared" si="312"/>
        <v>0</v>
      </c>
      <c r="N1802" s="59">
        <f t="shared" si="312"/>
        <v>0</v>
      </c>
      <c r="O1802" s="60">
        <v>0</v>
      </c>
      <c r="P1802" s="61">
        <f>O1802</f>
        <v>0</v>
      </c>
      <c r="Q1802" s="58" t="e">
        <f>TRUNC(#REF!*P1802,0)</f>
        <v>#REF!</v>
      </c>
      <c r="R1802" s="143"/>
    </row>
    <row r="1803" spans="3:18" s="86" customFormat="1" ht="20.100000000000001" hidden="1" customHeight="1">
      <c r="C1803" s="19" t="s">
        <v>636</v>
      </c>
      <c r="D1803" s="29" t="s">
        <v>827</v>
      </c>
      <c r="E1803" s="10" t="s">
        <v>3188</v>
      </c>
      <c r="F1803" s="60">
        <v>70</v>
      </c>
      <c r="G1803" s="58">
        <v>0</v>
      </c>
      <c r="H1803" s="58">
        <f t="shared" si="313"/>
        <v>0</v>
      </c>
      <c r="I1803" s="58">
        <v>18024</v>
      </c>
      <c r="J1803" s="58">
        <f t="shared" si="314"/>
        <v>1261680</v>
      </c>
      <c r="K1803" s="58">
        <v>0</v>
      </c>
      <c r="L1803" s="58">
        <f t="shared" si="311"/>
        <v>0</v>
      </c>
      <c r="M1803" s="58">
        <f t="shared" si="312"/>
        <v>18024</v>
      </c>
      <c r="N1803" s="59">
        <f t="shared" si="312"/>
        <v>1261680</v>
      </c>
      <c r="O1803" s="60">
        <v>70</v>
      </c>
      <c r="P1803" s="61">
        <f>O1803</f>
        <v>70</v>
      </c>
      <c r="Q1803" s="58" t="e">
        <f>TRUNC(#REF!*P1803,0)</f>
        <v>#REF!</v>
      </c>
      <c r="R1803" s="143"/>
    </row>
    <row r="1804" spans="3:18" s="86" customFormat="1" ht="20.100000000000001" hidden="1" customHeight="1">
      <c r="C1804" s="19" t="s">
        <v>828</v>
      </c>
      <c r="D1804" s="29" t="s">
        <v>829</v>
      </c>
      <c r="E1804" s="10" t="s">
        <v>3188</v>
      </c>
      <c r="F1804" s="60">
        <v>1713</v>
      </c>
      <c r="G1804" s="58">
        <v>989</v>
      </c>
      <c r="H1804" s="58">
        <f t="shared" si="313"/>
        <v>1694157</v>
      </c>
      <c r="I1804" s="58">
        <v>6591</v>
      </c>
      <c r="J1804" s="58">
        <f t="shared" si="314"/>
        <v>11290383</v>
      </c>
      <c r="K1804" s="58">
        <v>1242</v>
      </c>
      <c r="L1804" s="58">
        <f t="shared" si="311"/>
        <v>2127546</v>
      </c>
      <c r="M1804" s="58">
        <f t="shared" si="312"/>
        <v>8822</v>
      </c>
      <c r="N1804" s="59">
        <f t="shared" si="312"/>
        <v>15112086</v>
      </c>
      <c r="O1804" s="60">
        <v>1713</v>
      </c>
      <c r="P1804" s="61">
        <f>O1804</f>
        <v>1713</v>
      </c>
      <c r="Q1804" s="58" t="e">
        <f>TRUNC(#REF!*P1804,0)</f>
        <v>#REF!</v>
      </c>
      <c r="R1804" s="143"/>
    </row>
    <row r="1805" spans="3:18" s="86" customFormat="1" ht="20.100000000000001" hidden="1" customHeight="1">
      <c r="C1805" s="19" t="s">
        <v>830</v>
      </c>
      <c r="D1805" s="29" t="s">
        <v>0</v>
      </c>
      <c r="E1805" s="10" t="s">
        <v>22</v>
      </c>
      <c r="F1805" s="60">
        <v>0</v>
      </c>
      <c r="G1805" s="58">
        <v>0</v>
      </c>
      <c r="H1805" s="58">
        <f t="shared" si="313"/>
        <v>0</v>
      </c>
      <c r="I1805" s="58">
        <v>0</v>
      </c>
      <c r="J1805" s="58">
        <f t="shared" si="314"/>
        <v>0</v>
      </c>
      <c r="K1805" s="58">
        <v>0</v>
      </c>
      <c r="L1805" s="58">
        <f t="shared" si="311"/>
        <v>0</v>
      </c>
      <c r="M1805" s="58">
        <f t="shared" si="312"/>
        <v>0</v>
      </c>
      <c r="N1805" s="59">
        <f t="shared" si="312"/>
        <v>0</v>
      </c>
      <c r="O1805" s="60">
        <v>0</v>
      </c>
      <c r="P1805" s="61">
        <f>O1805</f>
        <v>0</v>
      </c>
      <c r="Q1805" s="58" t="e">
        <f>TRUNC(#REF!*P1805,0)</f>
        <v>#REF!</v>
      </c>
      <c r="R1805" s="143"/>
    </row>
    <row r="1806" spans="3:18" s="86" customFormat="1" ht="20.100000000000001" hidden="1" customHeight="1">
      <c r="C1806" s="19" t="s">
        <v>831</v>
      </c>
      <c r="D1806" s="29" t="s">
        <v>832</v>
      </c>
      <c r="E1806" s="10" t="s">
        <v>3189</v>
      </c>
      <c r="F1806" s="60">
        <v>475</v>
      </c>
      <c r="G1806" s="58">
        <v>202</v>
      </c>
      <c r="H1806" s="58">
        <f t="shared" si="313"/>
        <v>95950</v>
      </c>
      <c r="I1806" s="58">
        <v>129</v>
      </c>
      <c r="J1806" s="58">
        <f t="shared" si="314"/>
        <v>61275</v>
      </c>
      <c r="K1806" s="58">
        <v>0</v>
      </c>
      <c r="L1806" s="58">
        <f t="shared" si="311"/>
        <v>0</v>
      </c>
      <c r="M1806" s="58">
        <f t="shared" si="312"/>
        <v>331</v>
      </c>
      <c r="N1806" s="59">
        <f t="shared" si="312"/>
        <v>157225</v>
      </c>
      <c r="O1806" s="60">
        <v>475</v>
      </c>
      <c r="P1806" s="61">
        <f>O1806</f>
        <v>475</v>
      </c>
      <c r="Q1806" s="58" t="e">
        <f>TRUNC(#REF!*P1806,0)</f>
        <v>#REF!</v>
      </c>
      <c r="R1806" s="143"/>
    </row>
    <row r="1807" spans="3:18" s="86" customFormat="1" ht="20.100000000000001" hidden="1" customHeight="1">
      <c r="C1807" s="19" t="s">
        <v>833</v>
      </c>
      <c r="D1807" s="29" t="s">
        <v>834</v>
      </c>
      <c r="E1807" s="10" t="s">
        <v>3189</v>
      </c>
      <c r="F1807" s="60">
        <v>475</v>
      </c>
      <c r="G1807" s="58">
        <v>150</v>
      </c>
      <c r="H1807" s="58">
        <f t="shared" si="313"/>
        <v>71250</v>
      </c>
      <c r="I1807" s="58">
        <v>105</v>
      </c>
      <c r="J1807" s="58">
        <f t="shared" si="314"/>
        <v>49875</v>
      </c>
      <c r="K1807" s="58">
        <v>96</v>
      </c>
      <c r="L1807" s="58">
        <f t="shared" si="311"/>
        <v>45600</v>
      </c>
      <c r="M1807" s="58">
        <f t="shared" si="312"/>
        <v>351</v>
      </c>
      <c r="N1807" s="59">
        <f t="shared" si="312"/>
        <v>166725</v>
      </c>
      <c r="O1807" s="60">
        <v>475</v>
      </c>
      <c r="P1807" s="61">
        <f>O1807</f>
        <v>475</v>
      </c>
      <c r="Q1807" s="58" t="e">
        <f>TRUNC(#REF!*P1807,0)</f>
        <v>#REF!</v>
      </c>
      <c r="R1807" s="143"/>
    </row>
    <row r="1808" spans="3:18" s="86" customFormat="1" ht="20.100000000000001" hidden="1" customHeight="1">
      <c r="C1808" s="19" t="s">
        <v>835</v>
      </c>
      <c r="D1808" s="29" t="s">
        <v>0</v>
      </c>
      <c r="E1808" s="10" t="s">
        <v>3189</v>
      </c>
      <c r="F1808" s="60">
        <v>650</v>
      </c>
      <c r="G1808" s="58">
        <v>202</v>
      </c>
      <c r="H1808" s="58">
        <f t="shared" si="313"/>
        <v>131300</v>
      </c>
      <c r="I1808" s="58">
        <v>129</v>
      </c>
      <c r="J1808" s="58">
        <f t="shared" si="314"/>
        <v>83850</v>
      </c>
      <c r="K1808" s="58">
        <v>0</v>
      </c>
      <c r="L1808" s="58">
        <f t="shared" si="311"/>
        <v>0</v>
      </c>
      <c r="M1808" s="58">
        <f t="shared" si="312"/>
        <v>331</v>
      </c>
      <c r="N1808" s="59">
        <f t="shared" si="312"/>
        <v>215150</v>
      </c>
      <c r="O1808" s="60">
        <v>650</v>
      </c>
      <c r="P1808" s="61">
        <f>O1808</f>
        <v>650</v>
      </c>
      <c r="Q1808" s="58" t="e">
        <f>TRUNC(#REF!*P1808,0)</f>
        <v>#REF!</v>
      </c>
      <c r="R1808" s="143"/>
    </row>
    <row r="1809" spans="3:18" s="86" customFormat="1" ht="20.100000000000001" hidden="1" customHeight="1">
      <c r="C1809" s="19" t="s">
        <v>2337</v>
      </c>
      <c r="D1809" s="29" t="s">
        <v>0</v>
      </c>
      <c r="E1809" s="10" t="s">
        <v>22</v>
      </c>
      <c r="F1809" s="60">
        <v>0</v>
      </c>
      <c r="G1809" s="58">
        <v>0</v>
      </c>
      <c r="H1809" s="58">
        <f t="shared" si="313"/>
        <v>0</v>
      </c>
      <c r="I1809" s="58">
        <v>0</v>
      </c>
      <c r="J1809" s="58">
        <f t="shared" si="314"/>
        <v>0</v>
      </c>
      <c r="K1809" s="58">
        <v>0</v>
      </c>
      <c r="L1809" s="58">
        <f t="shared" si="311"/>
        <v>0</v>
      </c>
      <c r="M1809" s="58">
        <f t="shared" si="312"/>
        <v>0</v>
      </c>
      <c r="N1809" s="59">
        <f t="shared" si="312"/>
        <v>0</v>
      </c>
      <c r="O1809" s="60">
        <v>0</v>
      </c>
      <c r="P1809" s="61">
        <f>O1809</f>
        <v>0</v>
      </c>
      <c r="Q1809" s="58" t="e">
        <f>TRUNC(#REF!*P1809,0)</f>
        <v>#REF!</v>
      </c>
      <c r="R1809" s="143"/>
    </row>
    <row r="1810" spans="3:18" s="86" customFormat="1" ht="20.100000000000001" hidden="1" customHeight="1">
      <c r="C1810" s="19" t="s">
        <v>2338</v>
      </c>
      <c r="D1810" s="29" t="s">
        <v>2339</v>
      </c>
      <c r="E1810" s="10" t="s">
        <v>3198</v>
      </c>
      <c r="F1810" s="60">
        <v>138</v>
      </c>
      <c r="G1810" s="58">
        <v>4315</v>
      </c>
      <c r="H1810" s="58">
        <f t="shared" si="313"/>
        <v>595470</v>
      </c>
      <c r="I1810" s="58">
        <v>8627</v>
      </c>
      <c r="J1810" s="58">
        <f t="shared" si="314"/>
        <v>1190526</v>
      </c>
      <c r="K1810" s="58">
        <v>0</v>
      </c>
      <c r="L1810" s="58">
        <f t="shared" si="311"/>
        <v>0</v>
      </c>
      <c r="M1810" s="58">
        <f t="shared" ref="M1810:N1891" si="315">G1810+I1810+K1810</f>
        <v>12942</v>
      </c>
      <c r="N1810" s="59">
        <f t="shared" si="315"/>
        <v>1785996</v>
      </c>
      <c r="O1810" s="60">
        <v>138</v>
      </c>
      <c r="P1810" s="61">
        <f>O1810</f>
        <v>138</v>
      </c>
      <c r="Q1810" s="58" t="e">
        <f>TRUNC(#REF!*P1810,0)</f>
        <v>#REF!</v>
      </c>
      <c r="R1810" s="143"/>
    </row>
    <row r="1811" spans="3:18" s="86" customFormat="1" ht="20.100000000000001" hidden="1" customHeight="1">
      <c r="C1811" s="19" t="s">
        <v>855</v>
      </c>
      <c r="D1811" s="29" t="s">
        <v>0</v>
      </c>
      <c r="E1811" s="10" t="s">
        <v>22</v>
      </c>
      <c r="F1811" s="60">
        <v>0</v>
      </c>
      <c r="G1811" s="58">
        <v>0</v>
      </c>
      <c r="H1811" s="58">
        <f t="shared" si="313"/>
        <v>0</v>
      </c>
      <c r="I1811" s="58">
        <v>0</v>
      </c>
      <c r="J1811" s="58">
        <f t="shared" si="314"/>
        <v>0</v>
      </c>
      <c r="K1811" s="58">
        <v>0</v>
      </c>
      <c r="L1811" s="58">
        <f t="shared" si="311"/>
        <v>0</v>
      </c>
      <c r="M1811" s="58">
        <f t="shared" si="315"/>
        <v>0</v>
      </c>
      <c r="N1811" s="59">
        <f t="shared" si="315"/>
        <v>0</v>
      </c>
      <c r="O1811" s="60">
        <v>0</v>
      </c>
      <c r="P1811" s="61">
        <f>O1811</f>
        <v>0</v>
      </c>
      <c r="Q1811" s="58" t="e">
        <f>TRUNC(#REF!*P1811,0)</f>
        <v>#REF!</v>
      </c>
      <c r="R1811" s="143"/>
    </row>
    <row r="1812" spans="3:18" s="86" customFormat="1" ht="20.100000000000001" hidden="1" customHeight="1">
      <c r="C1812" s="19" t="s">
        <v>856</v>
      </c>
      <c r="D1812" s="29" t="s">
        <v>0</v>
      </c>
      <c r="E1812" s="10" t="s">
        <v>22</v>
      </c>
      <c r="F1812" s="60">
        <v>0</v>
      </c>
      <c r="G1812" s="58">
        <v>0</v>
      </c>
      <c r="H1812" s="58">
        <f t="shared" si="313"/>
        <v>0</v>
      </c>
      <c r="I1812" s="58">
        <v>0</v>
      </c>
      <c r="J1812" s="58">
        <f t="shared" si="314"/>
        <v>0</v>
      </c>
      <c r="K1812" s="58">
        <v>0</v>
      </c>
      <c r="L1812" s="58">
        <f t="shared" si="311"/>
        <v>0</v>
      </c>
      <c r="M1812" s="58">
        <f t="shared" si="315"/>
        <v>0</v>
      </c>
      <c r="N1812" s="59">
        <f t="shared" si="315"/>
        <v>0</v>
      </c>
      <c r="O1812" s="60">
        <v>0</v>
      </c>
      <c r="P1812" s="61">
        <f>O1812</f>
        <v>0</v>
      </c>
      <c r="Q1812" s="58" t="e">
        <f>TRUNC(#REF!*P1812,0)</f>
        <v>#REF!</v>
      </c>
      <c r="R1812" s="143"/>
    </row>
    <row r="1813" spans="3:18" s="86" customFormat="1" ht="20.100000000000001" hidden="1" customHeight="1">
      <c r="C1813" s="19" t="s">
        <v>857</v>
      </c>
      <c r="D1813" s="29" t="s">
        <v>0</v>
      </c>
      <c r="E1813" s="10" t="s">
        <v>3189</v>
      </c>
      <c r="F1813" s="60">
        <v>609</v>
      </c>
      <c r="G1813" s="58">
        <v>1820</v>
      </c>
      <c r="H1813" s="58">
        <f t="shared" si="313"/>
        <v>1108380</v>
      </c>
      <c r="I1813" s="58">
        <v>3380</v>
      </c>
      <c r="J1813" s="58">
        <f t="shared" si="314"/>
        <v>2058420</v>
      </c>
      <c r="K1813" s="58">
        <v>0</v>
      </c>
      <c r="L1813" s="58">
        <f t="shared" si="311"/>
        <v>0</v>
      </c>
      <c r="M1813" s="58">
        <f t="shared" si="315"/>
        <v>5200</v>
      </c>
      <c r="N1813" s="59">
        <f t="shared" si="315"/>
        <v>3166800</v>
      </c>
      <c r="O1813" s="60">
        <v>609</v>
      </c>
      <c r="P1813" s="61">
        <f>O1813</f>
        <v>609</v>
      </c>
      <c r="Q1813" s="58" t="e">
        <f>TRUNC(#REF!*P1813,0)</f>
        <v>#REF!</v>
      </c>
      <c r="R1813" s="143"/>
    </row>
    <row r="1814" spans="3:18" s="86" customFormat="1" ht="20.100000000000001" hidden="1" customHeight="1">
      <c r="C1814" s="19" t="s">
        <v>884</v>
      </c>
      <c r="D1814" s="29" t="s">
        <v>0</v>
      </c>
      <c r="E1814" s="10" t="s">
        <v>22</v>
      </c>
      <c r="F1814" s="60">
        <v>0</v>
      </c>
      <c r="G1814" s="58">
        <v>0</v>
      </c>
      <c r="H1814" s="58">
        <f t="shared" si="313"/>
        <v>0</v>
      </c>
      <c r="I1814" s="58">
        <v>0</v>
      </c>
      <c r="J1814" s="58">
        <f t="shared" si="314"/>
        <v>0</v>
      </c>
      <c r="K1814" s="58">
        <v>0</v>
      </c>
      <c r="L1814" s="58">
        <f t="shared" si="311"/>
        <v>0</v>
      </c>
      <c r="M1814" s="58">
        <f t="shared" si="315"/>
        <v>0</v>
      </c>
      <c r="N1814" s="59">
        <f t="shared" si="315"/>
        <v>0</v>
      </c>
      <c r="O1814" s="60">
        <v>0</v>
      </c>
      <c r="P1814" s="61">
        <f>O1814</f>
        <v>0</v>
      </c>
      <c r="Q1814" s="58" t="e">
        <f>TRUNC(#REF!*P1814,0)</f>
        <v>#REF!</v>
      </c>
      <c r="R1814" s="143"/>
    </row>
    <row r="1815" spans="3:18" s="86" customFormat="1" ht="20.100000000000001" hidden="1" customHeight="1">
      <c r="C1815" s="19" t="s">
        <v>885</v>
      </c>
      <c r="D1815" s="29" t="s">
        <v>62</v>
      </c>
      <c r="E1815" s="10" t="s">
        <v>3189</v>
      </c>
      <c r="F1815" s="60">
        <v>1515</v>
      </c>
      <c r="G1815" s="58">
        <v>212</v>
      </c>
      <c r="H1815" s="58">
        <f t="shared" si="313"/>
        <v>321180</v>
      </c>
      <c r="I1815" s="58">
        <v>11</v>
      </c>
      <c r="J1815" s="58">
        <f t="shared" si="314"/>
        <v>16665</v>
      </c>
      <c r="K1815" s="58">
        <v>0</v>
      </c>
      <c r="L1815" s="58">
        <f t="shared" si="311"/>
        <v>0</v>
      </c>
      <c r="M1815" s="58">
        <f t="shared" si="315"/>
        <v>223</v>
      </c>
      <c r="N1815" s="59">
        <f t="shared" si="315"/>
        <v>337845</v>
      </c>
      <c r="O1815" s="60">
        <v>1515</v>
      </c>
      <c r="P1815" s="61">
        <f>O1815</f>
        <v>1515</v>
      </c>
      <c r="Q1815" s="58" t="e">
        <f>TRUNC(#REF!*P1815,0)</f>
        <v>#REF!</v>
      </c>
      <c r="R1815" s="143"/>
    </row>
    <row r="1816" spans="3:18" s="86" customFormat="1" ht="20.100000000000001" hidden="1" customHeight="1">
      <c r="C1816" s="19" t="s">
        <v>886</v>
      </c>
      <c r="D1816" s="29" t="s">
        <v>116</v>
      </c>
      <c r="E1816" s="10" t="s">
        <v>3189</v>
      </c>
      <c r="F1816" s="60">
        <v>1086</v>
      </c>
      <c r="G1816" s="58">
        <v>76</v>
      </c>
      <c r="H1816" s="58">
        <f t="shared" si="313"/>
        <v>82536</v>
      </c>
      <c r="I1816" s="58">
        <v>4</v>
      </c>
      <c r="J1816" s="58">
        <f t="shared" si="314"/>
        <v>4344</v>
      </c>
      <c r="K1816" s="58">
        <v>0</v>
      </c>
      <c r="L1816" s="58">
        <f t="shared" si="311"/>
        <v>0</v>
      </c>
      <c r="M1816" s="58">
        <f t="shared" si="315"/>
        <v>80</v>
      </c>
      <c r="N1816" s="59">
        <f t="shared" si="315"/>
        <v>86880</v>
      </c>
      <c r="O1816" s="60">
        <v>1086</v>
      </c>
      <c r="P1816" s="61">
        <f>O1816</f>
        <v>1086</v>
      </c>
      <c r="Q1816" s="58" t="e">
        <f>TRUNC(#REF!*P1816,0)</f>
        <v>#REF!</v>
      </c>
      <c r="R1816" s="143"/>
    </row>
    <row r="1817" spans="3:18" s="86" customFormat="1" ht="20.100000000000001" hidden="1" customHeight="1">
      <c r="C1817" s="19" t="s">
        <v>887</v>
      </c>
      <c r="D1817" s="29" t="s">
        <v>0</v>
      </c>
      <c r="E1817" s="10" t="s">
        <v>22</v>
      </c>
      <c r="F1817" s="60">
        <v>0</v>
      </c>
      <c r="G1817" s="58">
        <v>0</v>
      </c>
      <c r="H1817" s="58">
        <f t="shared" si="313"/>
        <v>0</v>
      </c>
      <c r="I1817" s="58">
        <v>0</v>
      </c>
      <c r="J1817" s="58">
        <f t="shared" si="314"/>
        <v>0</v>
      </c>
      <c r="K1817" s="58">
        <v>0</v>
      </c>
      <c r="L1817" s="58">
        <f t="shared" si="311"/>
        <v>0</v>
      </c>
      <c r="M1817" s="58">
        <f t="shared" si="315"/>
        <v>0</v>
      </c>
      <c r="N1817" s="59">
        <f t="shared" si="315"/>
        <v>0</v>
      </c>
      <c r="O1817" s="60">
        <v>0</v>
      </c>
      <c r="P1817" s="61">
        <f>O1817</f>
        <v>0</v>
      </c>
      <c r="Q1817" s="58" t="e">
        <f>TRUNC(#REF!*P1817,0)</f>
        <v>#REF!</v>
      </c>
      <c r="R1817" s="143"/>
    </row>
    <row r="1818" spans="3:18" s="86" customFormat="1" ht="20.100000000000001" hidden="1" customHeight="1">
      <c r="C1818" s="19" t="s">
        <v>888</v>
      </c>
      <c r="D1818" s="29" t="s">
        <v>0</v>
      </c>
      <c r="E1818" s="10" t="s">
        <v>22</v>
      </c>
      <c r="F1818" s="60">
        <v>0</v>
      </c>
      <c r="G1818" s="58">
        <v>0</v>
      </c>
      <c r="H1818" s="58">
        <f t="shared" si="313"/>
        <v>0</v>
      </c>
      <c r="I1818" s="58">
        <v>0</v>
      </c>
      <c r="J1818" s="58">
        <f t="shared" si="314"/>
        <v>0</v>
      </c>
      <c r="K1818" s="58">
        <v>0</v>
      </c>
      <c r="L1818" s="58">
        <f t="shared" si="311"/>
        <v>0</v>
      </c>
      <c r="M1818" s="58">
        <f t="shared" si="315"/>
        <v>0</v>
      </c>
      <c r="N1818" s="59">
        <f t="shared" si="315"/>
        <v>0</v>
      </c>
      <c r="O1818" s="60">
        <v>0</v>
      </c>
      <c r="P1818" s="61">
        <f>O1818</f>
        <v>0</v>
      </c>
      <c r="Q1818" s="58" t="e">
        <f>TRUNC(#REF!*P1818,0)</f>
        <v>#REF!</v>
      </c>
      <c r="R1818" s="143"/>
    </row>
    <row r="1819" spans="3:18" s="86" customFormat="1" ht="20.100000000000001" hidden="1" customHeight="1">
      <c r="C1819" s="19" t="s">
        <v>889</v>
      </c>
      <c r="D1819" s="29" t="s">
        <v>890</v>
      </c>
      <c r="E1819" s="10" t="s">
        <v>3198</v>
      </c>
      <c r="F1819" s="60">
        <v>2</v>
      </c>
      <c r="G1819" s="58">
        <v>218400</v>
      </c>
      <c r="H1819" s="58">
        <f t="shared" si="313"/>
        <v>436800</v>
      </c>
      <c r="I1819" s="58">
        <v>10920</v>
      </c>
      <c r="J1819" s="58">
        <f t="shared" si="314"/>
        <v>21840</v>
      </c>
      <c r="K1819" s="58">
        <v>0</v>
      </c>
      <c r="L1819" s="58">
        <f t="shared" ref="L1819:L1882" si="316">TRUNC(F1819*K1819,0)</f>
        <v>0</v>
      </c>
      <c r="M1819" s="58">
        <f t="shared" si="315"/>
        <v>229320</v>
      </c>
      <c r="N1819" s="59">
        <f t="shared" si="315"/>
        <v>458640</v>
      </c>
      <c r="O1819" s="60">
        <v>2</v>
      </c>
      <c r="P1819" s="61">
        <f>O1819</f>
        <v>2</v>
      </c>
      <c r="Q1819" s="58" t="e">
        <f>TRUNC(#REF!*P1819,0)</f>
        <v>#REF!</v>
      </c>
      <c r="R1819" s="143"/>
    </row>
    <row r="1820" spans="3:18" s="86" customFormat="1" ht="20.100000000000001" hidden="1" customHeight="1">
      <c r="C1820" s="19" t="s">
        <v>891</v>
      </c>
      <c r="D1820" s="29" t="s">
        <v>0</v>
      </c>
      <c r="E1820" s="10" t="s">
        <v>3198</v>
      </c>
      <c r="F1820" s="60">
        <v>2</v>
      </c>
      <c r="G1820" s="58">
        <v>21060</v>
      </c>
      <c r="H1820" s="58">
        <f t="shared" si="313"/>
        <v>42120</v>
      </c>
      <c r="I1820" s="58">
        <v>1108</v>
      </c>
      <c r="J1820" s="58">
        <f t="shared" si="314"/>
        <v>2216</v>
      </c>
      <c r="K1820" s="58">
        <v>0</v>
      </c>
      <c r="L1820" s="58">
        <f t="shared" si="316"/>
        <v>0</v>
      </c>
      <c r="M1820" s="58">
        <f t="shared" si="315"/>
        <v>22168</v>
      </c>
      <c r="N1820" s="59">
        <f t="shared" si="315"/>
        <v>44336</v>
      </c>
      <c r="O1820" s="60">
        <v>2</v>
      </c>
      <c r="P1820" s="61">
        <f>O1820</f>
        <v>2</v>
      </c>
      <c r="Q1820" s="58" t="e">
        <f>TRUNC(#REF!*P1820,0)</f>
        <v>#REF!</v>
      </c>
      <c r="R1820" s="143"/>
    </row>
    <row r="1821" spans="3:18" s="86" customFormat="1" ht="20.100000000000001" hidden="1" customHeight="1">
      <c r="C1821" s="19" t="s">
        <v>893</v>
      </c>
      <c r="D1821" s="29" t="s">
        <v>0</v>
      </c>
      <c r="E1821" s="10" t="s">
        <v>3207</v>
      </c>
      <c r="F1821" s="60">
        <v>64</v>
      </c>
      <c r="G1821" s="58">
        <v>356</v>
      </c>
      <c r="H1821" s="58">
        <f t="shared" si="313"/>
        <v>22784</v>
      </c>
      <c r="I1821" s="58">
        <v>0</v>
      </c>
      <c r="J1821" s="58">
        <f t="shared" si="314"/>
        <v>0</v>
      </c>
      <c r="K1821" s="58">
        <v>0</v>
      </c>
      <c r="L1821" s="58">
        <f t="shared" si="316"/>
        <v>0</v>
      </c>
      <c r="M1821" s="58">
        <f t="shared" si="315"/>
        <v>356</v>
      </c>
      <c r="N1821" s="59">
        <f t="shared" si="315"/>
        <v>22784</v>
      </c>
      <c r="O1821" s="60">
        <v>64</v>
      </c>
      <c r="P1821" s="61">
        <f>O1821</f>
        <v>64</v>
      </c>
      <c r="Q1821" s="58" t="e">
        <f>TRUNC(#REF!*P1821,0)</f>
        <v>#REF!</v>
      </c>
      <c r="R1821" s="143"/>
    </row>
    <row r="1822" spans="3:18" s="86" customFormat="1" ht="20.100000000000001" hidden="1" customHeight="1">
      <c r="C1822" s="19" t="s">
        <v>894</v>
      </c>
      <c r="D1822" s="29" t="s">
        <v>0</v>
      </c>
      <c r="E1822" s="10" t="s">
        <v>3207</v>
      </c>
      <c r="F1822" s="60">
        <v>24</v>
      </c>
      <c r="G1822" s="58">
        <v>19972</v>
      </c>
      <c r="H1822" s="58">
        <f t="shared" si="313"/>
        <v>479328</v>
      </c>
      <c r="I1822" s="58">
        <v>5817</v>
      </c>
      <c r="J1822" s="58">
        <f t="shared" si="314"/>
        <v>139608</v>
      </c>
      <c r="K1822" s="58">
        <v>142</v>
      </c>
      <c r="L1822" s="58">
        <f t="shared" si="316"/>
        <v>3408</v>
      </c>
      <c r="M1822" s="58">
        <f t="shared" si="315"/>
        <v>25931</v>
      </c>
      <c r="N1822" s="59">
        <f t="shared" si="315"/>
        <v>622344</v>
      </c>
      <c r="O1822" s="60">
        <v>24</v>
      </c>
      <c r="P1822" s="61">
        <f>O1822</f>
        <v>24</v>
      </c>
      <c r="Q1822" s="58" t="e">
        <f>TRUNC(#REF!*P1822,0)</f>
        <v>#REF!</v>
      </c>
      <c r="R1822" s="143"/>
    </row>
    <row r="1823" spans="3:18" s="86" customFormat="1" ht="20.100000000000001" hidden="1" customHeight="1">
      <c r="C1823" s="19" t="s">
        <v>895</v>
      </c>
      <c r="D1823" s="29" t="s">
        <v>0</v>
      </c>
      <c r="E1823" s="10" t="s">
        <v>22</v>
      </c>
      <c r="F1823" s="60">
        <v>0</v>
      </c>
      <c r="G1823" s="58">
        <v>0</v>
      </c>
      <c r="H1823" s="58">
        <f t="shared" si="313"/>
        <v>0</v>
      </c>
      <c r="I1823" s="58">
        <v>0</v>
      </c>
      <c r="J1823" s="58">
        <f t="shared" si="314"/>
        <v>0</v>
      </c>
      <c r="K1823" s="58">
        <v>0</v>
      </c>
      <c r="L1823" s="58">
        <f t="shared" si="316"/>
        <v>0</v>
      </c>
      <c r="M1823" s="58">
        <f t="shared" si="315"/>
        <v>0</v>
      </c>
      <c r="N1823" s="59">
        <f t="shared" si="315"/>
        <v>0</v>
      </c>
      <c r="O1823" s="60">
        <v>0</v>
      </c>
      <c r="P1823" s="61">
        <f>O1823</f>
        <v>0</v>
      </c>
      <c r="Q1823" s="58" t="e">
        <f>TRUNC(#REF!*P1823,0)</f>
        <v>#REF!</v>
      </c>
      <c r="R1823" s="143"/>
    </row>
    <row r="1824" spans="3:18" s="86" customFormat="1" ht="20.100000000000001" hidden="1" customHeight="1">
      <c r="C1824" s="19" t="s">
        <v>896</v>
      </c>
      <c r="D1824" s="29" t="s">
        <v>897</v>
      </c>
      <c r="E1824" s="10" t="s">
        <v>3189</v>
      </c>
      <c r="F1824" s="60">
        <v>475</v>
      </c>
      <c r="G1824" s="58">
        <v>26656</v>
      </c>
      <c r="H1824" s="58">
        <f t="shared" si="313"/>
        <v>12661600</v>
      </c>
      <c r="I1824" s="58">
        <v>6740</v>
      </c>
      <c r="J1824" s="58">
        <f t="shared" si="314"/>
        <v>3201500</v>
      </c>
      <c r="K1824" s="58">
        <v>2848</v>
      </c>
      <c r="L1824" s="58">
        <f t="shared" si="316"/>
        <v>1352800</v>
      </c>
      <c r="M1824" s="58">
        <f t="shared" si="315"/>
        <v>36244</v>
      </c>
      <c r="N1824" s="59">
        <f t="shared" si="315"/>
        <v>17215900</v>
      </c>
      <c r="O1824" s="60">
        <v>475</v>
      </c>
      <c r="P1824" s="61">
        <f>O1824</f>
        <v>475</v>
      </c>
      <c r="Q1824" s="58" t="e">
        <f>TRUNC(#REF!*P1824,0)</f>
        <v>#REF!</v>
      </c>
      <c r="R1824" s="143"/>
    </row>
    <row r="1825" spans="3:18" s="86" customFormat="1" ht="20.100000000000001" hidden="1" customHeight="1">
      <c r="C1825" s="19" t="s">
        <v>898</v>
      </c>
      <c r="D1825" s="29" t="s">
        <v>0</v>
      </c>
      <c r="E1825" s="10" t="s">
        <v>22</v>
      </c>
      <c r="F1825" s="60">
        <v>0</v>
      </c>
      <c r="G1825" s="58">
        <v>0</v>
      </c>
      <c r="H1825" s="58">
        <f t="shared" si="313"/>
        <v>0</v>
      </c>
      <c r="I1825" s="58">
        <v>0</v>
      </c>
      <c r="J1825" s="58">
        <f t="shared" si="314"/>
        <v>0</v>
      </c>
      <c r="K1825" s="58">
        <v>0</v>
      </c>
      <c r="L1825" s="58">
        <f t="shared" si="316"/>
        <v>0</v>
      </c>
      <c r="M1825" s="58">
        <f t="shared" si="315"/>
        <v>0</v>
      </c>
      <c r="N1825" s="59">
        <f t="shared" si="315"/>
        <v>0</v>
      </c>
      <c r="O1825" s="60">
        <v>0</v>
      </c>
      <c r="P1825" s="61">
        <f>O1825</f>
        <v>0</v>
      </c>
      <c r="Q1825" s="58" t="e">
        <f>TRUNC(#REF!*P1825,0)</f>
        <v>#REF!</v>
      </c>
      <c r="R1825" s="143"/>
    </row>
    <row r="1826" spans="3:18" s="86" customFormat="1" ht="20.100000000000001" hidden="1" customHeight="1">
      <c r="C1826" s="19" t="s">
        <v>899</v>
      </c>
      <c r="D1826" s="29" t="s">
        <v>0</v>
      </c>
      <c r="E1826" s="10" t="s">
        <v>22</v>
      </c>
      <c r="F1826" s="60">
        <v>0</v>
      </c>
      <c r="G1826" s="58">
        <v>0</v>
      </c>
      <c r="H1826" s="58">
        <f t="shared" si="313"/>
        <v>0</v>
      </c>
      <c r="I1826" s="58">
        <v>0</v>
      </c>
      <c r="J1826" s="58">
        <f t="shared" si="314"/>
        <v>0</v>
      </c>
      <c r="K1826" s="58">
        <v>0</v>
      </c>
      <c r="L1826" s="58">
        <f t="shared" si="316"/>
        <v>0</v>
      </c>
      <c r="M1826" s="58">
        <f t="shared" si="315"/>
        <v>0</v>
      </c>
      <c r="N1826" s="59">
        <f t="shared" si="315"/>
        <v>0</v>
      </c>
      <c r="O1826" s="60">
        <v>0</v>
      </c>
      <c r="P1826" s="61">
        <f>O1826</f>
        <v>0</v>
      </c>
      <c r="Q1826" s="58" t="e">
        <f>TRUNC(#REF!*P1826,0)</f>
        <v>#REF!</v>
      </c>
      <c r="R1826" s="143"/>
    </row>
    <row r="1827" spans="3:18" s="86" customFormat="1" ht="20.100000000000001" hidden="1" customHeight="1">
      <c r="C1827" s="19" t="s">
        <v>900</v>
      </c>
      <c r="D1827" s="29" t="s">
        <v>901</v>
      </c>
      <c r="E1827" s="10" t="s">
        <v>3207</v>
      </c>
      <c r="F1827" s="60">
        <v>47</v>
      </c>
      <c r="G1827" s="58">
        <v>4170</v>
      </c>
      <c r="H1827" s="58">
        <f t="shared" si="313"/>
        <v>195990</v>
      </c>
      <c r="I1827" s="58">
        <v>25410</v>
      </c>
      <c r="J1827" s="58">
        <f t="shared" si="314"/>
        <v>1194270</v>
      </c>
      <c r="K1827" s="58">
        <v>1379</v>
      </c>
      <c r="L1827" s="58">
        <f t="shared" si="316"/>
        <v>64813</v>
      </c>
      <c r="M1827" s="58">
        <f t="shared" si="315"/>
        <v>30959</v>
      </c>
      <c r="N1827" s="59">
        <f t="shared" si="315"/>
        <v>1455073</v>
      </c>
      <c r="O1827" s="60">
        <v>47</v>
      </c>
      <c r="P1827" s="61">
        <f>O1827</f>
        <v>47</v>
      </c>
      <c r="Q1827" s="58" t="e">
        <f>TRUNC(#REF!*P1827,0)</f>
        <v>#REF!</v>
      </c>
      <c r="R1827" s="143"/>
    </row>
    <row r="1828" spans="3:18" s="86" customFormat="1" ht="20.100000000000001" hidden="1" customHeight="1">
      <c r="C1828" s="19" t="s">
        <v>902</v>
      </c>
      <c r="D1828" s="29" t="s">
        <v>903</v>
      </c>
      <c r="E1828" s="10" t="s">
        <v>3207</v>
      </c>
      <c r="F1828" s="60">
        <v>46</v>
      </c>
      <c r="G1828" s="58">
        <v>4696</v>
      </c>
      <c r="H1828" s="58">
        <f t="shared" si="313"/>
        <v>216016</v>
      </c>
      <c r="I1828" s="58">
        <v>29752</v>
      </c>
      <c r="J1828" s="58">
        <f t="shared" si="314"/>
        <v>1368592</v>
      </c>
      <c r="K1828" s="58">
        <v>1381</v>
      </c>
      <c r="L1828" s="58">
        <f t="shared" si="316"/>
        <v>63526</v>
      </c>
      <c r="M1828" s="58">
        <f t="shared" si="315"/>
        <v>35829</v>
      </c>
      <c r="N1828" s="59">
        <f t="shared" si="315"/>
        <v>1648134</v>
      </c>
      <c r="O1828" s="60">
        <v>46</v>
      </c>
      <c r="P1828" s="61">
        <f>O1828</f>
        <v>46</v>
      </c>
      <c r="Q1828" s="58" t="e">
        <f>TRUNC(#REF!*P1828,0)</f>
        <v>#REF!</v>
      </c>
      <c r="R1828" s="143"/>
    </row>
    <row r="1829" spans="3:18" s="86" customFormat="1" ht="20.100000000000001" hidden="1" customHeight="1">
      <c r="C1829" s="19" t="s">
        <v>904</v>
      </c>
      <c r="D1829" s="29" t="s">
        <v>0</v>
      </c>
      <c r="E1829" s="10" t="s">
        <v>22</v>
      </c>
      <c r="F1829" s="60">
        <v>0</v>
      </c>
      <c r="G1829" s="58">
        <v>0</v>
      </c>
      <c r="H1829" s="58">
        <f t="shared" si="313"/>
        <v>0</v>
      </c>
      <c r="I1829" s="58">
        <v>0</v>
      </c>
      <c r="J1829" s="58">
        <f t="shared" si="314"/>
        <v>0</v>
      </c>
      <c r="K1829" s="58">
        <v>0</v>
      </c>
      <c r="L1829" s="58">
        <f t="shared" si="316"/>
        <v>0</v>
      </c>
      <c r="M1829" s="58">
        <f t="shared" si="315"/>
        <v>0</v>
      </c>
      <c r="N1829" s="59">
        <f t="shared" si="315"/>
        <v>0</v>
      </c>
      <c r="O1829" s="60">
        <v>0</v>
      </c>
      <c r="P1829" s="61">
        <f>O1829</f>
        <v>0</v>
      </c>
      <c r="Q1829" s="58" t="e">
        <f>TRUNC(#REF!*P1829,0)</f>
        <v>#REF!</v>
      </c>
      <c r="R1829" s="143"/>
    </row>
    <row r="1830" spans="3:18" s="86" customFormat="1" ht="20.100000000000001" hidden="1" customHeight="1">
      <c r="C1830" s="19" t="s">
        <v>1072</v>
      </c>
      <c r="D1830" s="29" t="s">
        <v>0</v>
      </c>
      <c r="E1830" s="10" t="s">
        <v>3207</v>
      </c>
      <c r="F1830" s="60">
        <v>36</v>
      </c>
      <c r="G1830" s="58">
        <v>5157</v>
      </c>
      <c r="H1830" s="58">
        <f t="shared" si="313"/>
        <v>185652</v>
      </c>
      <c r="I1830" s="58">
        <v>6196</v>
      </c>
      <c r="J1830" s="58">
        <f t="shared" si="314"/>
        <v>223056</v>
      </c>
      <c r="K1830" s="58">
        <v>467</v>
      </c>
      <c r="L1830" s="58">
        <f t="shared" si="316"/>
        <v>16812</v>
      </c>
      <c r="M1830" s="58">
        <f t="shared" si="315"/>
        <v>11820</v>
      </c>
      <c r="N1830" s="59">
        <f t="shared" si="315"/>
        <v>425520</v>
      </c>
      <c r="O1830" s="60">
        <v>36</v>
      </c>
      <c r="P1830" s="61">
        <f>O1830</f>
        <v>36</v>
      </c>
      <c r="Q1830" s="58" t="e">
        <f>TRUNC(#REF!*P1830,0)</f>
        <v>#REF!</v>
      </c>
      <c r="R1830" s="143"/>
    </row>
    <row r="1831" spans="3:18" s="86" customFormat="1" ht="20.100000000000001" hidden="1" customHeight="1">
      <c r="C1831" s="19" t="s">
        <v>908</v>
      </c>
      <c r="D1831" s="29" t="s">
        <v>0</v>
      </c>
      <c r="E1831" s="10" t="s">
        <v>22</v>
      </c>
      <c r="F1831" s="60">
        <v>0</v>
      </c>
      <c r="G1831" s="58">
        <v>0</v>
      </c>
      <c r="H1831" s="58">
        <f t="shared" si="313"/>
        <v>0</v>
      </c>
      <c r="I1831" s="58">
        <v>0</v>
      </c>
      <c r="J1831" s="58">
        <f t="shared" si="314"/>
        <v>0</v>
      </c>
      <c r="K1831" s="58">
        <v>0</v>
      </c>
      <c r="L1831" s="58">
        <f t="shared" si="316"/>
        <v>0</v>
      </c>
      <c r="M1831" s="58">
        <f t="shared" si="315"/>
        <v>0</v>
      </c>
      <c r="N1831" s="59">
        <f t="shared" si="315"/>
        <v>0</v>
      </c>
      <c r="O1831" s="60">
        <v>0</v>
      </c>
      <c r="P1831" s="61">
        <f>O1831</f>
        <v>0</v>
      </c>
      <c r="Q1831" s="58" t="e">
        <f>TRUNC(#REF!*P1831,0)</f>
        <v>#REF!</v>
      </c>
      <c r="R1831" s="143"/>
    </row>
    <row r="1832" spans="3:18" s="86" customFormat="1" ht="20.100000000000001" hidden="1" customHeight="1">
      <c r="C1832" s="19" t="s">
        <v>909</v>
      </c>
      <c r="D1832" s="29" t="s">
        <v>0</v>
      </c>
      <c r="E1832" s="10" t="s">
        <v>3207</v>
      </c>
      <c r="F1832" s="60">
        <v>188</v>
      </c>
      <c r="G1832" s="58">
        <v>8292</v>
      </c>
      <c r="H1832" s="58">
        <f t="shared" si="313"/>
        <v>1558896</v>
      </c>
      <c r="I1832" s="58">
        <v>414</v>
      </c>
      <c r="J1832" s="58">
        <f t="shared" si="314"/>
        <v>77832</v>
      </c>
      <c r="K1832" s="58">
        <v>0</v>
      </c>
      <c r="L1832" s="58">
        <f t="shared" si="316"/>
        <v>0</v>
      </c>
      <c r="M1832" s="58">
        <f t="shared" si="315"/>
        <v>8706</v>
      </c>
      <c r="N1832" s="59">
        <f t="shared" si="315"/>
        <v>1636728</v>
      </c>
      <c r="O1832" s="60">
        <v>188</v>
      </c>
      <c r="P1832" s="61">
        <f>O1832</f>
        <v>188</v>
      </c>
      <c r="Q1832" s="58" t="e">
        <f>TRUNC(#REF!*P1832,0)</f>
        <v>#REF!</v>
      </c>
      <c r="R1832" s="143"/>
    </row>
    <row r="1833" spans="3:18" s="86" customFormat="1" ht="20.100000000000001" hidden="1" customHeight="1">
      <c r="C1833" s="19" t="s">
        <v>910</v>
      </c>
      <c r="D1833" s="29" t="s">
        <v>911</v>
      </c>
      <c r="E1833" s="10" t="s">
        <v>22</v>
      </c>
      <c r="F1833" s="60">
        <v>0</v>
      </c>
      <c r="G1833" s="58">
        <v>0</v>
      </c>
      <c r="H1833" s="58">
        <f t="shared" si="313"/>
        <v>0</v>
      </c>
      <c r="I1833" s="58">
        <v>0</v>
      </c>
      <c r="J1833" s="58">
        <f t="shared" si="314"/>
        <v>0</v>
      </c>
      <c r="K1833" s="58">
        <v>0</v>
      </c>
      <c r="L1833" s="58">
        <f t="shared" si="316"/>
        <v>0</v>
      </c>
      <c r="M1833" s="58">
        <f t="shared" si="315"/>
        <v>0</v>
      </c>
      <c r="N1833" s="59">
        <f t="shared" si="315"/>
        <v>0</v>
      </c>
      <c r="O1833" s="60">
        <v>0</v>
      </c>
      <c r="P1833" s="61">
        <f>O1833</f>
        <v>0</v>
      </c>
      <c r="Q1833" s="58" t="e">
        <f>TRUNC(#REF!*P1833,0)</f>
        <v>#REF!</v>
      </c>
      <c r="R1833" s="143"/>
    </row>
    <row r="1834" spans="3:18" s="86" customFormat="1" ht="20.100000000000001" hidden="1" customHeight="1">
      <c r="C1834" s="19" t="s">
        <v>899</v>
      </c>
      <c r="D1834" s="29" t="s">
        <v>0</v>
      </c>
      <c r="E1834" s="10" t="s">
        <v>22</v>
      </c>
      <c r="F1834" s="60">
        <v>0</v>
      </c>
      <c r="G1834" s="58">
        <v>0</v>
      </c>
      <c r="H1834" s="58">
        <f t="shared" si="313"/>
        <v>0</v>
      </c>
      <c r="I1834" s="58">
        <v>0</v>
      </c>
      <c r="J1834" s="58">
        <f t="shared" si="314"/>
        <v>0</v>
      </c>
      <c r="K1834" s="58">
        <v>0</v>
      </c>
      <c r="L1834" s="58">
        <f t="shared" si="316"/>
        <v>0</v>
      </c>
      <c r="M1834" s="58">
        <f t="shared" si="315"/>
        <v>0</v>
      </c>
      <c r="N1834" s="59">
        <f t="shared" si="315"/>
        <v>0</v>
      </c>
      <c r="O1834" s="60">
        <v>0</v>
      </c>
      <c r="P1834" s="61">
        <f>O1834</f>
        <v>0</v>
      </c>
      <c r="Q1834" s="58" t="e">
        <f>TRUNC(#REF!*P1834,0)</f>
        <v>#REF!</v>
      </c>
      <c r="R1834" s="143"/>
    </row>
    <row r="1835" spans="3:18" s="86" customFormat="1" ht="20.100000000000001" hidden="1" customHeight="1">
      <c r="C1835" s="19" t="s">
        <v>1073</v>
      </c>
      <c r="D1835" s="29" t="s">
        <v>0</v>
      </c>
      <c r="E1835" s="10" t="s">
        <v>3199</v>
      </c>
      <c r="F1835" s="60">
        <v>2</v>
      </c>
      <c r="G1835" s="58">
        <v>126726</v>
      </c>
      <c r="H1835" s="58">
        <f t="shared" si="313"/>
        <v>253452</v>
      </c>
      <c r="I1835" s="58">
        <v>127151</v>
      </c>
      <c r="J1835" s="58">
        <f t="shared" si="314"/>
        <v>254302</v>
      </c>
      <c r="K1835" s="58">
        <v>4252</v>
      </c>
      <c r="L1835" s="58">
        <f t="shared" si="316"/>
        <v>8504</v>
      </c>
      <c r="M1835" s="58">
        <f t="shared" si="315"/>
        <v>258129</v>
      </c>
      <c r="N1835" s="59">
        <f t="shared" si="315"/>
        <v>516258</v>
      </c>
      <c r="O1835" s="60">
        <v>2</v>
      </c>
      <c r="P1835" s="61">
        <f>O1835</f>
        <v>2</v>
      </c>
      <c r="Q1835" s="58" t="e">
        <f>TRUNC(#REF!*P1835,0)</f>
        <v>#REF!</v>
      </c>
      <c r="R1835" s="143"/>
    </row>
    <row r="1836" spans="3:18" s="86" customFormat="1" ht="20.100000000000001" hidden="1" customHeight="1">
      <c r="C1836" s="19" t="s">
        <v>913</v>
      </c>
      <c r="D1836" s="29" t="s">
        <v>0</v>
      </c>
      <c r="E1836" s="10" t="s">
        <v>3199</v>
      </c>
      <c r="F1836" s="60">
        <v>2</v>
      </c>
      <c r="G1836" s="58">
        <v>123932</v>
      </c>
      <c r="H1836" s="58">
        <f t="shared" si="313"/>
        <v>247864</v>
      </c>
      <c r="I1836" s="58">
        <v>124262</v>
      </c>
      <c r="J1836" s="58">
        <f t="shared" si="314"/>
        <v>248524</v>
      </c>
      <c r="K1836" s="58">
        <v>4156</v>
      </c>
      <c r="L1836" s="58">
        <f t="shared" si="316"/>
        <v>8312</v>
      </c>
      <c r="M1836" s="58">
        <f t="shared" si="315"/>
        <v>252350</v>
      </c>
      <c r="N1836" s="59">
        <f t="shared" si="315"/>
        <v>504700</v>
      </c>
      <c r="O1836" s="60">
        <v>2</v>
      </c>
      <c r="P1836" s="61">
        <f>O1836</f>
        <v>2</v>
      </c>
      <c r="Q1836" s="58" t="e">
        <f>TRUNC(#REF!*P1836,0)</f>
        <v>#REF!</v>
      </c>
      <c r="R1836" s="143"/>
    </row>
    <row r="1837" spans="3:18" s="86" customFormat="1" ht="20.100000000000001" hidden="1" customHeight="1">
      <c r="C1837" s="19" t="s">
        <v>914</v>
      </c>
      <c r="D1837" s="29" t="s">
        <v>114</v>
      </c>
      <c r="E1837" s="10" t="s">
        <v>3199</v>
      </c>
      <c r="F1837" s="60">
        <v>2</v>
      </c>
      <c r="G1837" s="58">
        <v>132821</v>
      </c>
      <c r="H1837" s="58">
        <f t="shared" si="313"/>
        <v>265642</v>
      </c>
      <c r="I1837" s="58">
        <v>133452</v>
      </c>
      <c r="J1837" s="58">
        <f t="shared" si="314"/>
        <v>266904</v>
      </c>
      <c r="K1837" s="58">
        <v>4463</v>
      </c>
      <c r="L1837" s="58">
        <f t="shared" si="316"/>
        <v>8926</v>
      </c>
      <c r="M1837" s="58">
        <f t="shared" si="315"/>
        <v>270736</v>
      </c>
      <c r="N1837" s="59">
        <f t="shared" si="315"/>
        <v>541472</v>
      </c>
      <c r="O1837" s="60">
        <v>2</v>
      </c>
      <c r="P1837" s="61">
        <f>O1837</f>
        <v>2</v>
      </c>
      <c r="Q1837" s="58" t="e">
        <f>TRUNC(#REF!*P1837,0)</f>
        <v>#REF!</v>
      </c>
      <c r="R1837" s="143"/>
    </row>
    <row r="1838" spans="3:18" s="86" customFormat="1" ht="20.100000000000001" hidden="1" customHeight="1">
      <c r="C1838" s="19" t="s">
        <v>918</v>
      </c>
      <c r="D1838" s="29" t="s">
        <v>0</v>
      </c>
      <c r="E1838" s="10" t="s">
        <v>22</v>
      </c>
      <c r="F1838" s="60">
        <v>0</v>
      </c>
      <c r="G1838" s="58">
        <v>0</v>
      </c>
      <c r="H1838" s="58">
        <f t="shared" si="313"/>
        <v>0</v>
      </c>
      <c r="I1838" s="58">
        <v>0</v>
      </c>
      <c r="J1838" s="58">
        <f t="shared" si="314"/>
        <v>0</v>
      </c>
      <c r="K1838" s="58">
        <v>0</v>
      </c>
      <c r="L1838" s="58">
        <f t="shared" si="316"/>
        <v>0</v>
      </c>
      <c r="M1838" s="58">
        <f t="shared" si="315"/>
        <v>0</v>
      </c>
      <c r="N1838" s="59">
        <f t="shared" si="315"/>
        <v>0</v>
      </c>
      <c r="O1838" s="60">
        <v>0</v>
      </c>
      <c r="P1838" s="61">
        <f>O1838</f>
        <v>0</v>
      </c>
      <c r="Q1838" s="58" t="e">
        <f>TRUNC(#REF!*P1838,0)</f>
        <v>#REF!</v>
      </c>
      <c r="R1838" s="143"/>
    </row>
    <row r="1839" spans="3:18" s="86" customFormat="1" ht="20.100000000000001" hidden="1" customHeight="1">
      <c r="C1839" s="19" t="s">
        <v>919</v>
      </c>
      <c r="D1839" s="29" t="s">
        <v>0</v>
      </c>
      <c r="E1839" s="10" t="s">
        <v>22</v>
      </c>
      <c r="F1839" s="60">
        <v>0</v>
      </c>
      <c r="G1839" s="58">
        <v>0</v>
      </c>
      <c r="H1839" s="58">
        <f t="shared" si="313"/>
        <v>0</v>
      </c>
      <c r="I1839" s="58">
        <v>0</v>
      </c>
      <c r="J1839" s="58">
        <f t="shared" si="314"/>
        <v>0</v>
      </c>
      <c r="K1839" s="58">
        <v>0</v>
      </c>
      <c r="L1839" s="58">
        <f t="shared" si="316"/>
        <v>0</v>
      </c>
      <c r="M1839" s="58">
        <f t="shared" si="315"/>
        <v>0</v>
      </c>
      <c r="N1839" s="59">
        <f t="shared" si="315"/>
        <v>0</v>
      </c>
      <c r="O1839" s="60">
        <v>0</v>
      </c>
      <c r="P1839" s="61">
        <f>O1839</f>
        <v>0</v>
      </c>
      <c r="Q1839" s="58" t="e">
        <f>TRUNC(#REF!*P1839,0)</f>
        <v>#REF!</v>
      </c>
      <c r="R1839" s="143"/>
    </row>
    <row r="1840" spans="3:18" s="86" customFormat="1" ht="20.100000000000001" hidden="1" customHeight="1">
      <c r="C1840" s="19" t="s">
        <v>920</v>
      </c>
      <c r="D1840" s="29" t="s">
        <v>692</v>
      </c>
      <c r="E1840" s="10" t="s">
        <v>3188</v>
      </c>
      <c r="F1840" s="60">
        <v>455</v>
      </c>
      <c r="G1840" s="58">
        <v>295</v>
      </c>
      <c r="H1840" s="58">
        <f t="shared" si="313"/>
        <v>134225</v>
      </c>
      <c r="I1840" s="58">
        <v>1529</v>
      </c>
      <c r="J1840" s="58">
        <f t="shared" si="314"/>
        <v>695695</v>
      </c>
      <c r="K1840" s="58">
        <v>270</v>
      </c>
      <c r="L1840" s="58">
        <f t="shared" si="316"/>
        <v>122850</v>
      </c>
      <c r="M1840" s="58">
        <f t="shared" si="315"/>
        <v>2094</v>
      </c>
      <c r="N1840" s="59">
        <f t="shared" si="315"/>
        <v>952770</v>
      </c>
      <c r="O1840" s="60">
        <v>455</v>
      </c>
      <c r="P1840" s="61">
        <f>O1840</f>
        <v>455</v>
      </c>
      <c r="Q1840" s="58" t="e">
        <f>TRUNC(#REF!*P1840,0)</f>
        <v>#REF!</v>
      </c>
      <c r="R1840" s="143"/>
    </row>
    <row r="1841" spans="3:18" s="86" customFormat="1" ht="20.100000000000001" hidden="1" customHeight="1">
      <c r="C1841" s="19" t="s">
        <v>921</v>
      </c>
      <c r="D1841" s="29" t="s">
        <v>2</v>
      </c>
      <c r="E1841" s="10" t="s">
        <v>3188</v>
      </c>
      <c r="F1841" s="60">
        <v>2520</v>
      </c>
      <c r="G1841" s="58">
        <v>389</v>
      </c>
      <c r="H1841" s="58">
        <f t="shared" si="313"/>
        <v>980280</v>
      </c>
      <c r="I1841" s="58">
        <v>2237</v>
      </c>
      <c r="J1841" s="58">
        <f t="shared" si="314"/>
        <v>5637240</v>
      </c>
      <c r="K1841" s="58">
        <v>279</v>
      </c>
      <c r="L1841" s="58">
        <f t="shared" si="316"/>
        <v>703080</v>
      </c>
      <c r="M1841" s="58">
        <f t="shared" si="315"/>
        <v>2905</v>
      </c>
      <c r="N1841" s="59">
        <f t="shared" si="315"/>
        <v>7320600</v>
      </c>
      <c r="O1841" s="60">
        <v>2520</v>
      </c>
      <c r="P1841" s="61">
        <f>O1841</f>
        <v>2520</v>
      </c>
      <c r="Q1841" s="58" t="e">
        <f>TRUNC(#REF!*P1841,0)</f>
        <v>#REF!</v>
      </c>
      <c r="R1841" s="143"/>
    </row>
    <row r="1842" spans="3:18" s="86" customFormat="1" ht="20.100000000000001" hidden="1" customHeight="1">
      <c r="C1842" s="19" t="s">
        <v>2395</v>
      </c>
      <c r="D1842" s="29" t="s">
        <v>0</v>
      </c>
      <c r="E1842" s="10" t="s">
        <v>3188</v>
      </c>
      <c r="F1842" s="60">
        <v>9</v>
      </c>
      <c r="G1842" s="58">
        <v>4614</v>
      </c>
      <c r="H1842" s="58">
        <f t="shared" si="313"/>
        <v>41526</v>
      </c>
      <c r="I1842" s="58">
        <v>5260</v>
      </c>
      <c r="J1842" s="58">
        <f t="shared" si="314"/>
        <v>47340</v>
      </c>
      <c r="K1842" s="58">
        <v>5383</v>
      </c>
      <c r="L1842" s="58">
        <f t="shared" si="316"/>
        <v>48447</v>
      </c>
      <c r="M1842" s="58">
        <f t="shared" si="315"/>
        <v>15257</v>
      </c>
      <c r="N1842" s="59">
        <f t="shared" si="315"/>
        <v>137313</v>
      </c>
      <c r="O1842" s="60">
        <v>9</v>
      </c>
      <c r="P1842" s="61">
        <f>O1842</f>
        <v>9</v>
      </c>
      <c r="Q1842" s="58" t="e">
        <f>TRUNC(#REF!*P1842,0)</f>
        <v>#REF!</v>
      </c>
      <c r="R1842" s="143"/>
    </row>
    <row r="1843" spans="3:18" s="86" customFormat="1" ht="20.100000000000001" hidden="1" customHeight="1">
      <c r="C1843" s="19" t="s">
        <v>689</v>
      </c>
      <c r="D1843" s="29" t="s">
        <v>0</v>
      </c>
      <c r="E1843" s="10" t="s">
        <v>22</v>
      </c>
      <c r="F1843" s="60">
        <v>0</v>
      </c>
      <c r="G1843" s="58">
        <v>0</v>
      </c>
      <c r="H1843" s="58">
        <f t="shared" ref="H1843:H1906" si="317">TRUNC(F1843*G1843,0)</f>
        <v>0</v>
      </c>
      <c r="I1843" s="58">
        <v>0</v>
      </c>
      <c r="J1843" s="58">
        <f t="shared" ref="J1843:J1906" si="318">TRUNC(F1843*I1843,0)</f>
        <v>0</v>
      </c>
      <c r="K1843" s="58">
        <v>0</v>
      </c>
      <c r="L1843" s="58">
        <f t="shared" si="316"/>
        <v>0</v>
      </c>
      <c r="M1843" s="58">
        <f t="shared" si="315"/>
        <v>0</v>
      </c>
      <c r="N1843" s="59">
        <f t="shared" si="315"/>
        <v>0</v>
      </c>
      <c r="O1843" s="60">
        <v>0</v>
      </c>
      <c r="P1843" s="61">
        <f>O1843</f>
        <v>0</v>
      </c>
      <c r="Q1843" s="58" t="e">
        <f>TRUNC(#REF!*P1843,0)</f>
        <v>#REF!</v>
      </c>
      <c r="R1843" s="143"/>
    </row>
    <row r="1844" spans="3:18" s="86" customFormat="1" ht="20.100000000000001" hidden="1" customHeight="1">
      <c r="C1844" s="19" t="s">
        <v>922</v>
      </c>
      <c r="D1844" s="29" t="s">
        <v>698</v>
      </c>
      <c r="E1844" s="10" t="s">
        <v>3189</v>
      </c>
      <c r="F1844" s="60">
        <v>437</v>
      </c>
      <c r="G1844" s="58">
        <v>16084</v>
      </c>
      <c r="H1844" s="58">
        <f t="shared" si="317"/>
        <v>7028708</v>
      </c>
      <c r="I1844" s="58">
        <v>43358</v>
      </c>
      <c r="J1844" s="58">
        <f t="shared" si="318"/>
        <v>18947446</v>
      </c>
      <c r="K1844" s="58">
        <v>12820</v>
      </c>
      <c r="L1844" s="58">
        <f t="shared" si="316"/>
        <v>5602340</v>
      </c>
      <c r="M1844" s="58">
        <f t="shared" si="315"/>
        <v>72262</v>
      </c>
      <c r="N1844" s="59">
        <f t="shared" si="315"/>
        <v>31578494</v>
      </c>
      <c r="O1844" s="60">
        <v>437</v>
      </c>
      <c r="P1844" s="61">
        <f>O1844</f>
        <v>437</v>
      </c>
      <c r="Q1844" s="58" t="e">
        <f>TRUNC(#REF!*P1844,0)</f>
        <v>#REF!</v>
      </c>
      <c r="R1844" s="143"/>
    </row>
    <row r="1845" spans="3:18" s="86" customFormat="1" ht="20.100000000000001" hidden="1" customHeight="1">
      <c r="C1845" s="19" t="s">
        <v>923</v>
      </c>
      <c r="D1845" s="29" t="s">
        <v>0</v>
      </c>
      <c r="E1845" s="10" t="s">
        <v>22</v>
      </c>
      <c r="F1845" s="60">
        <v>0</v>
      </c>
      <c r="G1845" s="58">
        <v>0</v>
      </c>
      <c r="H1845" s="58">
        <f t="shared" si="317"/>
        <v>0</v>
      </c>
      <c r="I1845" s="58">
        <v>0</v>
      </c>
      <c r="J1845" s="58">
        <f t="shared" si="318"/>
        <v>0</v>
      </c>
      <c r="K1845" s="58">
        <v>0</v>
      </c>
      <c r="L1845" s="58">
        <f t="shared" si="316"/>
        <v>0</v>
      </c>
      <c r="M1845" s="58">
        <f t="shared" si="315"/>
        <v>0</v>
      </c>
      <c r="N1845" s="59">
        <f t="shared" si="315"/>
        <v>0</v>
      </c>
      <c r="O1845" s="60">
        <v>0</v>
      </c>
      <c r="P1845" s="61">
        <f>O1845</f>
        <v>0</v>
      </c>
      <c r="Q1845" s="58" t="e">
        <f>TRUNC(#REF!*P1845,0)</f>
        <v>#REF!</v>
      </c>
      <c r="R1845" s="143"/>
    </row>
    <row r="1846" spans="3:18" s="86" customFormat="1" ht="20.100000000000001" hidden="1" customHeight="1">
      <c r="C1846" s="19" t="s">
        <v>924</v>
      </c>
      <c r="D1846" s="29" t="s">
        <v>0</v>
      </c>
      <c r="E1846" s="10" t="s">
        <v>3189</v>
      </c>
      <c r="F1846" s="60">
        <v>6</v>
      </c>
      <c r="G1846" s="58">
        <v>64000</v>
      </c>
      <c r="H1846" s="58">
        <f t="shared" si="317"/>
        <v>384000</v>
      </c>
      <c r="I1846" s="58">
        <v>0</v>
      </c>
      <c r="J1846" s="58">
        <f t="shared" si="318"/>
        <v>0</v>
      </c>
      <c r="K1846" s="58">
        <v>0</v>
      </c>
      <c r="L1846" s="58">
        <f t="shared" si="316"/>
        <v>0</v>
      </c>
      <c r="M1846" s="58">
        <f t="shared" si="315"/>
        <v>64000</v>
      </c>
      <c r="N1846" s="59">
        <f t="shared" si="315"/>
        <v>384000</v>
      </c>
      <c r="O1846" s="60">
        <v>6</v>
      </c>
      <c r="P1846" s="61">
        <f>O1846</f>
        <v>6</v>
      </c>
      <c r="Q1846" s="58" t="e">
        <f>TRUNC(#REF!*P1846,0)</f>
        <v>#REF!</v>
      </c>
      <c r="R1846" s="143"/>
    </row>
    <row r="1847" spans="3:18" s="86" customFormat="1" ht="20.100000000000001" hidden="1" customHeight="1">
      <c r="C1847" s="19" t="s">
        <v>925</v>
      </c>
      <c r="D1847" s="29" t="s">
        <v>0</v>
      </c>
      <c r="E1847" s="10" t="s">
        <v>3189</v>
      </c>
      <c r="F1847" s="60">
        <v>431</v>
      </c>
      <c r="G1847" s="58">
        <v>62336</v>
      </c>
      <c r="H1847" s="58">
        <f t="shared" si="317"/>
        <v>26866816</v>
      </c>
      <c r="I1847" s="58">
        <v>0</v>
      </c>
      <c r="J1847" s="58">
        <f t="shared" si="318"/>
        <v>0</v>
      </c>
      <c r="K1847" s="58">
        <v>0</v>
      </c>
      <c r="L1847" s="58">
        <f t="shared" si="316"/>
        <v>0</v>
      </c>
      <c r="M1847" s="58">
        <f t="shared" si="315"/>
        <v>62336</v>
      </c>
      <c r="N1847" s="59">
        <f t="shared" si="315"/>
        <v>26866816</v>
      </c>
      <c r="O1847" s="60">
        <v>431</v>
      </c>
      <c r="P1847" s="61">
        <f>O1847</f>
        <v>431</v>
      </c>
      <c r="Q1847" s="58" t="e">
        <f>TRUNC(#REF!*P1847,0)</f>
        <v>#REF!</v>
      </c>
      <c r="R1847" s="143"/>
    </row>
    <row r="1848" spans="3:18" s="86" customFormat="1" ht="20.100000000000001" hidden="1" customHeight="1">
      <c r="C1848" s="19" t="s">
        <v>926</v>
      </c>
      <c r="D1848" s="29" t="s">
        <v>927</v>
      </c>
      <c r="E1848" s="10" t="s">
        <v>3198</v>
      </c>
      <c r="F1848" s="60">
        <v>4643</v>
      </c>
      <c r="G1848" s="58">
        <v>626</v>
      </c>
      <c r="H1848" s="58">
        <f t="shared" si="317"/>
        <v>2906518</v>
      </c>
      <c r="I1848" s="58">
        <v>0</v>
      </c>
      <c r="J1848" s="58">
        <f t="shared" si="318"/>
        <v>0</v>
      </c>
      <c r="K1848" s="58">
        <v>0</v>
      </c>
      <c r="L1848" s="58">
        <f t="shared" si="316"/>
        <v>0</v>
      </c>
      <c r="M1848" s="58">
        <f t="shared" si="315"/>
        <v>626</v>
      </c>
      <c r="N1848" s="59">
        <f t="shared" si="315"/>
        <v>2906518</v>
      </c>
      <c r="O1848" s="60">
        <v>4643</v>
      </c>
      <c r="P1848" s="61">
        <f>O1848</f>
        <v>4643</v>
      </c>
      <c r="Q1848" s="58" t="e">
        <f>TRUNC(#REF!*P1848,0)</f>
        <v>#REF!</v>
      </c>
      <c r="R1848" s="143"/>
    </row>
    <row r="1849" spans="3:18" s="86" customFormat="1" ht="20.100000000000001" hidden="1" customHeight="1">
      <c r="C1849" s="19" t="s">
        <v>928</v>
      </c>
      <c r="D1849" s="29" t="s">
        <v>703</v>
      </c>
      <c r="E1849" s="10" t="s">
        <v>3189</v>
      </c>
      <c r="F1849" s="60">
        <v>9351</v>
      </c>
      <c r="G1849" s="58">
        <v>7000</v>
      </c>
      <c r="H1849" s="58">
        <f t="shared" si="317"/>
        <v>65457000</v>
      </c>
      <c r="I1849" s="58">
        <v>0</v>
      </c>
      <c r="J1849" s="58">
        <f t="shared" si="318"/>
        <v>0</v>
      </c>
      <c r="K1849" s="58">
        <v>0</v>
      </c>
      <c r="L1849" s="58">
        <f t="shared" si="316"/>
        <v>0</v>
      </c>
      <c r="M1849" s="58">
        <f t="shared" si="315"/>
        <v>7000</v>
      </c>
      <c r="N1849" s="59">
        <f t="shared" si="315"/>
        <v>65457000</v>
      </c>
      <c r="O1849" s="60">
        <v>9351</v>
      </c>
      <c r="P1849" s="61">
        <f>O1849</f>
        <v>9351</v>
      </c>
      <c r="Q1849" s="58" t="e">
        <f>TRUNC(#REF!*P1849,0)</f>
        <v>#REF!</v>
      </c>
      <c r="R1849" s="143"/>
    </row>
    <row r="1850" spans="3:18" s="86" customFormat="1" ht="20.100000000000001" hidden="1" customHeight="1">
      <c r="C1850" s="19" t="s">
        <v>929</v>
      </c>
      <c r="D1850" s="29" t="s">
        <v>705</v>
      </c>
      <c r="E1850" s="10" t="s">
        <v>3189</v>
      </c>
      <c r="F1850" s="60">
        <v>1629</v>
      </c>
      <c r="G1850" s="58">
        <v>8933</v>
      </c>
      <c r="H1850" s="58">
        <f t="shared" si="317"/>
        <v>14551857</v>
      </c>
      <c r="I1850" s="58">
        <v>0</v>
      </c>
      <c r="J1850" s="58">
        <f t="shared" si="318"/>
        <v>0</v>
      </c>
      <c r="K1850" s="58">
        <v>0</v>
      </c>
      <c r="L1850" s="58">
        <f t="shared" si="316"/>
        <v>0</v>
      </c>
      <c r="M1850" s="58">
        <f t="shared" si="315"/>
        <v>8933</v>
      </c>
      <c r="N1850" s="59">
        <f t="shared" si="315"/>
        <v>14551857</v>
      </c>
      <c r="O1850" s="60">
        <v>1629</v>
      </c>
      <c r="P1850" s="61">
        <f>O1850</f>
        <v>1629</v>
      </c>
      <c r="Q1850" s="58" t="e">
        <f>TRUNC(#REF!*P1850,0)</f>
        <v>#REF!</v>
      </c>
      <c r="R1850" s="143"/>
    </row>
    <row r="1851" spans="3:18" s="86" customFormat="1" ht="20.100000000000001" hidden="1" customHeight="1">
      <c r="C1851" s="19" t="s">
        <v>930</v>
      </c>
      <c r="D1851" s="29" t="s">
        <v>707</v>
      </c>
      <c r="E1851" s="10" t="s">
        <v>3189</v>
      </c>
      <c r="F1851" s="60">
        <v>635</v>
      </c>
      <c r="G1851" s="58">
        <v>10933</v>
      </c>
      <c r="H1851" s="58">
        <f t="shared" si="317"/>
        <v>6942455</v>
      </c>
      <c r="I1851" s="58">
        <v>0</v>
      </c>
      <c r="J1851" s="58">
        <f t="shared" si="318"/>
        <v>0</v>
      </c>
      <c r="K1851" s="58">
        <v>0</v>
      </c>
      <c r="L1851" s="58">
        <f t="shared" si="316"/>
        <v>0</v>
      </c>
      <c r="M1851" s="58">
        <f t="shared" si="315"/>
        <v>10933</v>
      </c>
      <c r="N1851" s="59">
        <f t="shared" si="315"/>
        <v>6942455</v>
      </c>
      <c r="O1851" s="60">
        <v>635</v>
      </c>
      <c r="P1851" s="61">
        <f>O1851</f>
        <v>635</v>
      </c>
      <c r="Q1851" s="58" t="e">
        <f>TRUNC(#REF!*P1851,0)</f>
        <v>#REF!</v>
      </c>
      <c r="R1851" s="143"/>
    </row>
    <row r="1852" spans="3:18" s="86" customFormat="1" ht="20.100000000000001" hidden="1" customHeight="1">
      <c r="C1852" s="19" t="s">
        <v>932</v>
      </c>
      <c r="D1852" s="29" t="s">
        <v>0</v>
      </c>
      <c r="E1852" s="10" t="s">
        <v>3189</v>
      </c>
      <c r="F1852" s="60">
        <v>40</v>
      </c>
      <c r="G1852" s="58">
        <v>576</v>
      </c>
      <c r="H1852" s="58">
        <f t="shared" si="317"/>
        <v>23040</v>
      </c>
      <c r="I1852" s="58">
        <v>0</v>
      </c>
      <c r="J1852" s="58">
        <f t="shared" si="318"/>
        <v>0</v>
      </c>
      <c r="K1852" s="58">
        <v>0</v>
      </c>
      <c r="L1852" s="58">
        <f t="shared" si="316"/>
        <v>0</v>
      </c>
      <c r="M1852" s="58">
        <f t="shared" si="315"/>
        <v>576</v>
      </c>
      <c r="N1852" s="59">
        <f t="shared" si="315"/>
        <v>23040</v>
      </c>
      <c r="O1852" s="60">
        <v>40</v>
      </c>
      <c r="P1852" s="61">
        <f>O1852</f>
        <v>40</v>
      </c>
      <c r="Q1852" s="58" t="e">
        <f>TRUNC(#REF!*P1852,0)</f>
        <v>#REF!</v>
      </c>
      <c r="R1852" s="143"/>
    </row>
    <row r="1853" spans="3:18" s="86" customFormat="1" ht="20.100000000000001" hidden="1" customHeight="1">
      <c r="C1853" s="19" t="s">
        <v>933</v>
      </c>
      <c r="D1853" s="29" t="s">
        <v>118</v>
      </c>
      <c r="E1853" s="10" t="s">
        <v>3207</v>
      </c>
      <c r="F1853" s="60">
        <v>59</v>
      </c>
      <c r="G1853" s="58">
        <v>3208</v>
      </c>
      <c r="H1853" s="58">
        <f t="shared" si="317"/>
        <v>189272</v>
      </c>
      <c r="I1853" s="58">
        <v>0</v>
      </c>
      <c r="J1853" s="58">
        <f t="shared" si="318"/>
        <v>0</v>
      </c>
      <c r="K1853" s="58">
        <v>0</v>
      </c>
      <c r="L1853" s="58">
        <f t="shared" si="316"/>
        <v>0</v>
      </c>
      <c r="M1853" s="58">
        <f t="shared" si="315"/>
        <v>3208</v>
      </c>
      <c r="N1853" s="59">
        <f t="shared" si="315"/>
        <v>189272</v>
      </c>
      <c r="O1853" s="60">
        <v>59</v>
      </c>
      <c r="P1853" s="61">
        <f>O1853</f>
        <v>59</v>
      </c>
      <c r="Q1853" s="58" t="e">
        <f>TRUNC(#REF!*P1853,0)</f>
        <v>#REF!</v>
      </c>
      <c r="R1853" s="143"/>
    </row>
    <row r="1854" spans="3:18" s="86" customFormat="1" ht="20.100000000000001" hidden="1" customHeight="1">
      <c r="C1854" s="19" t="s">
        <v>934</v>
      </c>
      <c r="D1854" s="29" t="s">
        <v>0</v>
      </c>
      <c r="E1854" s="10" t="s">
        <v>22</v>
      </c>
      <c r="F1854" s="60">
        <v>0</v>
      </c>
      <c r="G1854" s="58">
        <v>0</v>
      </c>
      <c r="H1854" s="58">
        <f t="shared" si="317"/>
        <v>0</v>
      </c>
      <c r="I1854" s="58">
        <v>0</v>
      </c>
      <c r="J1854" s="58">
        <f t="shared" si="318"/>
        <v>0</v>
      </c>
      <c r="K1854" s="58">
        <v>0</v>
      </c>
      <c r="L1854" s="58">
        <f t="shared" si="316"/>
        <v>0</v>
      </c>
      <c r="M1854" s="58">
        <f t="shared" si="315"/>
        <v>0</v>
      </c>
      <c r="N1854" s="59">
        <f t="shared" si="315"/>
        <v>0</v>
      </c>
      <c r="O1854" s="60">
        <v>0</v>
      </c>
      <c r="P1854" s="61">
        <f>O1854</f>
        <v>0</v>
      </c>
      <c r="Q1854" s="58" t="e">
        <f>TRUNC(#REF!*P1854,0)</f>
        <v>#REF!</v>
      </c>
      <c r="R1854" s="143"/>
    </row>
    <row r="1855" spans="3:18" s="86" customFormat="1" ht="20.100000000000001" hidden="1" customHeight="1">
      <c r="C1855" s="19" t="s">
        <v>935</v>
      </c>
      <c r="D1855" s="29" t="s">
        <v>712</v>
      </c>
      <c r="E1855" s="10" t="s">
        <v>3189</v>
      </c>
      <c r="F1855" s="60">
        <v>6</v>
      </c>
      <c r="G1855" s="58">
        <v>0</v>
      </c>
      <c r="H1855" s="58">
        <f t="shared" si="317"/>
        <v>0</v>
      </c>
      <c r="I1855" s="58">
        <v>0</v>
      </c>
      <c r="J1855" s="58">
        <f t="shared" si="318"/>
        <v>0</v>
      </c>
      <c r="K1855" s="58">
        <v>12972</v>
      </c>
      <c r="L1855" s="58">
        <f t="shared" si="316"/>
        <v>77832</v>
      </c>
      <c r="M1855" s="58">
        <f t="shared" si="315"/>
        <v>12972</v>
      </c>
      <c r="N1855" s="59">
        <f t="shared" si="315"/>
        <v>77832</v>
      </c>
      <c r="O1855" s="60">
        <v>6</v>
      </c>
      <c r="P1855" s="61">
        <f>O1855</f>
        <v>6</v>
      </c>
      <c r="Q1855" s="58" t="e">
        <f>TRUNC(#REF!*P1855,0)</f>
        <v>#REF!</v>
      </c>
      <c r="R1855" s="143"/>
    </row>
    <row r="1856" spans="3:18" s="86" customFormat="1" ht="20.100000000000001" hidden="1" customHeight="1">
      <c r="C1856" s="19" t="s">
        <v>936</v>
      </c>
      <c r="D1856" s="29" t="s">
        <v>714</v>
      </c>
      <c r="E1856" s="10" t="s">
        <v>3189</v>
      </c>
      <c r="F1856" s="60">
        <v>431</v>
      </c>
      <c r="G1856" s="58">
        <v>0</v>
      </c>
      <c r="H1856" s="58">
        <f t="shared" si="317"/>
        <v>0</v>
      </c>
      <c r="I1856" s="58">
        <v>0</v>
      </c>
      <c r="J1856" s="58">
        <f t="shared" si="318"/>
        <v>0</v>
      </c>
      <c r="K1856" s="58">
        <v>10512</v>
      </c>
      <c r="L1856" s="58">
        <f t="shared" si="316"/>
        <v>4530672</v>
      </c>
      <c r="M1856" s="58">
        <f t="shared" si="315"/>
        <v>10512</v>
      </c>
      <c r="N1856" s="59">
        <f t="shared" si="315"/>
        <v>4530672</v>
      </c>
      <c r="O1856" s="60">
        <v>431</v>
      </c>
      <c r="P1856" s="61">
        <f>O1856</f>
        <v>431</v>
      </c>
      <c r="Q1856" s="58" t="e">
        <f>TRUNC(#REF!*P1856,0)</f>
        <v>#REF!</v>
      </c>
      <c r="R1856" s="143"/>
    </row>
    <row r="1857" spans="3:18" s="86" customFormat="1" ht="20.100000000000001" hidden="1" customHeight="1">
      <c r="C1857" s="19" t="s">
        <v>1061</v>
      </c>
      <c r="D1857" s="29" t="s">
        <v>0</v>
      </c>
      <c r="E1857" s="10" t="s">
        <v>22</v>
      </c>
      <c r="F1857" s="60">
        <v>0</v>
      </c>
      <c r="G1857" s="58">
        <v>0</v>
      </c>
      <c r="H1857" s="58">
        <f t="shared" si="317"/>
        <v>0</v>
      </c>
      <c r="I1857" s="58">
        <v>0</v>
      </c>
      <c r="J1857" s="58">
        <f t="shared" si="318"/>
        <v>0</v>
      </c>
      <c r="K1857" s="58">
        <v>0</v>
      </c>
      <c r="L1857" s="58">
        <f t="shared" si="316"/>
        <v>0</v>
      </c>
      <c r="M1857" s="58">
        <f t="shared" si="315"/>
        <v>0</v>
      </c>
      <c r="N1857" s="59">
        <f t="shared" si="315"/>
        <v>0</v>
      </c>
      <c r="O1857" s="60">
        <v>0</v>
      </c>
      <c r="P1857" s="61">
        <f>O1857</f>
        <v>0</v>
      </c>
      <c r="Q1857" s="58" t="e">
        <f>TRUNC(#REF!*P1857,0)</f>
        <v>#REF!</v>
      </c>
      <c r="R1857" s="143"/>
    </row>
    <row r="1858" spans="3:18" s="86" customFormat="1" ht="20.100000000000001" hidden="1" customHeight="1">
      <c r="C1858" s="19" t="s">
        <v>2413</v>
      </c>
      <c r="D1858" s="29" t="s">
        <v>63</v>
      </c>
      <c r="E1858" s="10" t="s">
        <v>3189</v>
      </c>
      <c r="F1858" s="60">
        <v>60</v>
      </c>
      <c r="G1858" s="58">
        <v>515</v>
      </c>
      <c r="H1858" s="58">
        <f t="shared" si="317"/>
        <v>30900</v>
      </c>
      <c r="I1858" s="58">
        <v>1262</v>
      </c>
      <c r="J1858" s="58">
        <f t="shared" si="318"/>
        <v>75720</v>
      </c>
      <c r="K1858" s="58">
        <v>0</v>
      </c>
      <c r="L1858" s="58">
        <f t="shared" si="316"/>
        <v>0</v>
      </c>
      <c r="M1858" s="58">
        <f t="shared" si="315"/>
        <v>1777</v>
      </c>
      <c r="N1858" s="59">
        <f t="shared" si="315"/>
        <v>106620</v>
      </c>
      <c r="O1858" s="60">
        <v>60</v>
      </c>
      <c r="P1858" s="61">
        <f>O1858</f>
        <v>60</v>
      </c>
      <c r="Q1858" s="58" t="e">
        <f>TRUNC(#REF!*P1858,0)</f>
        <v>#REF!</v>
      </c>
      <c r="R1858" s="143"/>
    </row>
    <row r="1859" spans="3:18" s="86" customFormat="1" ht="20.100000000000001" hidden="1" customHeight="1">
      <c r="C1859" s="19" t="s">
        <v>2414</v>
      </c>
      <c r="D1859" s="29" t="s">
        <v>2415</v>
      </c>
      <c r="E1859" s="10" t="s">
        <v>3198</v>
      </c>
      <c r="F1859" s="60">
        <v>137</v>
      </c>
      <c r="G1859" s="58">
        <v>2258</v>
      </c>
      <c r="H1859" s="58">
        <f t="shared" si="317"/>
        <v>309346</v>
      </c>
      <c r="I1859" s="58">
        <v>6105</v>
      </c>
      <c r="J1859" s="58">
        <f t="shared" si="318"/>
        <v>836385</v>
      </c>
      <c r="K1859" s="58">
        <v>0</v>
      </c>
      <c r="L1859" s="58">
        <f t="shared" si="316"/>
        <v>0</v>
      </c>
      <c r="M1859" s="58">
        <f t="shared" si="315"/>
        <v>8363</v>
      </c>
      <c r="N1859" s="59">
        <f t="shared" si="315"/>
        <v>1145731</v>
      </c>
      <c r="O1859" s="60">
        <v>137</v>
      </c>
      <c r="P1859" s="61">
        <f>O1859</f>
        <v>137</v>
      </c>
      <c r="Q1859" s="58" t="e">
        <f>TRUNC(#REF!*P1859,0)</f>
        <v>#REF!</v>
      </c>
      <c r="R1859" s="143"/>
    </row>
    <row r="1860" spans="3:18" s="86" customFormat="1" ht="20.100000000000001" hidden="1" customHeight="1">
      <c r="C1860" s="19" t="s">
        <v>2401</v>
      </c>
      <c r="D1860" s="29" t="s">
        <v>2402</v>
      </c>
      <c r="E1860" s="10" t="s">
        <v>3207</v>
      </c>
      <c r="F1860" s="60">
        <v>120</v>
      </c>
      <c r="G1860" s="58">
        <v>5268</v>
      </c>
      <c r="H1860" s="58">
        <f t="shared" si="317"/>
        <v>632160</v>
      </c>
      <c r="I1860" s="58">
        <v>0</v>
      </c>
      <c r="J1860" s="58">
        <f t="shared" si="318"/>
        <v>0</v>
      </c>
      <c r="K1860" s="58">
        <v>0</v>
      </c>
      <c r="L1860" s="58">
        <f t="shared" si="316"/>
        <v>0</v>
      </c>
      <c r="M1860" s="58">
        <f t="shared" si="315"/>
        <v>5268</v>
      </c>
      <c r="N1860" s="59">
        <f t="shared" si="315"/>
        <v>632160</v>
      </c>
      <c r="O1860" s="60">
        <v>120</v>
      </c>
      <c r="P1860" s="61">
        <f>O1860</f>
        <v>120</v>
      </c>
      <c r="Q1860" s="58" t="e">
        <f>TRUNC(#REF!*P1860,0)</f>
        <v>#REF!</v>
      </c>
      <c r="R1860" s="143"/>
    </row>
    <row r="1861" spans="3:18" s="86" customFormat="1" ht="20.100000000000001" hidden="1" customHeight="1">
      <c r="C1861" s="19" t="s">
        <v>2416</v>
      </c>
      <c r="D1861" s="29" t="s">
        <v>0</v>
      </c>
      <c r="E1861" s="10" t="s">
        <v>3207</v>
      </c>
      <c r="F1861" s="60">
        <v>53</v>
      </c>
      <c r="G1861" s="58">
        <v>16775</v>
      </c>
      <c r="H1861" s="58">
        <f t="shared" si="317"/>
        <v>889075</v>
      </c>
      <c r="I1861" s="58">
        <v>20072</v>
      </c>
      <c r="J1861" s="58">
        <f t="shared" si="318"/>
        <v>1063816</v>
      </c>
      <c r="K1861" s="58">
        <v>0</v>
      </c>
      <c r="L1861" s="58">
        <f t="shared" si="316"/>
        <v>0</v>
      </c>
      <c r="M1861" s="58">
        <f t="shared" si="315"/>
        <v>36847</v>
      </c>
      <c r="N1861" s="59">
        <f t="shared" si="315"/>
        <v>1952891</v>
      </c>
      <c r="O1861" s="60">
        <v>53</v>
      </c>
      <c r="P1861" s="61">
        <f>O1861</f>
        <v>53</v>
      </c>
      <c r="Q1861" s="58" t="e">
        <f>TRUNC(#REF!*P1861,0)</f>
        <v>#REF!</v>
      </c>
      <c r="R1861" s="143"/>
    </row>
    <row r="1862" spans="3:18" s="86" customFormat="1" ht="20.100000000000001" hidden="1" customHeight="1">
      <c r="C1862" s="19" t="s">
        <v>1062</v>
      </c>
      <c r="D1862" s="29" t="s">
        <v>0</v>
      </c>
      <c r="E1862" s="10" t="s">
        <v>3189</v>
      </c>
      <c r="F1862" s="60">
        <v>148</v>
      </c>
      <c r="G1862" s="58">
        <v>488</v>
      </c>
      <c r="H1862" s="58">
        <f t="shared" si="317"/>
        <v>72224</v>
      </c>
      <c r="I1862" s="58">
        <v>15801</v>
      </c>
      <c r="J1862" s="58">
        <f t="shared" si="318"/>
        <v>2338548</v>
      </c>
      <c r="K1862" s="58">
        <v>0</v>
      </c>
      <c r="L1862" s="58">
        <f t="shared" si="316"/>
        <v>0</v>
      </c>
      <c r="M1862" s="58">
        <f t="shared" si="315"/>
        <v>16289</v>
      </c>
      <c r="N1862" s="59">
        <f t="shared" si="315"/>
        <v>2410772</v>
      </c>
      <c r="O1862" s="60">
        <v>148</v>
      </c>
      <c r="P1862" s="61">
        <f>O1862</f>
        <v>148</v>
      </c>
      <c r="Q1862" s="58" t="e">
        <f>TRUNC(#REF!*P1862,0)</f>
        <v>#REF!</v>
      </c>
      <c r="R1862" s="143"/>
    </row>
    <row r="1863" spans="3:18" s="86" customFormat="1" ht="20.100000000000001" hidden="1" customHeight="1">
      <c r="C1863" s="19" t="s">
        <v>1063</v>
      </c>
      <c r="D1863" s="29" t="s">
        <v>0</v>
      </c>
      <c r="E1863" s="10" t="s">
        <v>3207</v>
      </c>
      <c r="F1863" s="60">
        <v>174</v>
      </c>
      <c r="G1863" s="58">
        <v>1596</v>
      </c>
      <c r="H1863" s="58">
        <f t="shared" si="317"/>
        <v>277704</v>
      </c>
      <c r="I1863" s="58">
        <v>0</v>
      </c>
      <c r="J1863" s="58">
        <f t="shared" si="318"/>
        <v>0</v>
      </c>
      <c r="K1863" s="58">
        <v>0</v>
      </c>
      <c r="L1863" s="58">
        <f t="shared" si="316"/>
        <v>0</v>
      </c>
      <c r="M1863" s="58">
        <f t="shared" si="315"/>
        <v>1596</v>
      </c>
      <c r="N1863" s="59">
        <f t="shared" si="315"/>
        <v>277704</v>
      </c>
      <c r="O1863" s="60">
        <v>174</v>
      </c>
      <c r="P1863" s="61">
        <f>O1863</f>
        <v>174</v>
      </c>
      <c r="Q1863" s="58" t="e">
        <f>TRUNC(#REF!*P1863,0)</f>
        <v>#REF!</v>
      </c>
      <c r="R1863" s="143"/>
    </row>
    <row r="1864" spans="3:18" s="86" customFormat="1" ht="20.100000000000001" hidden="1" customHeight="1">
      <c r="C1864" s="19" t="s">
        <v>942</v>
      </c>
      <c r="D1864" s="29" t="s">
        <v>0</v>
      </c>
      <c r="E1864" s="10" t="s">
        <v>22</v>
      </c>
      <c r="F1864" s="60">
        <v>0</v>
      </c>
      <c r="G1864" s="58">
        <v>0</v>
      </c>
      <c r="H1864" s="58">
        <f t="shared" si="317"/>
        <v>0</v>
      </c>
      <c r="I1864" s="58">
        <v>0</v>
      </c>
      <c r="J1864" s="58">
        <f t="shared" si="318"/>
        <v>0</v>
      </c>
      <c r="K1864" s="58">
        <v>0</v>
      </c>
      <c r="L1864" s="58">
        <f t="shared" si="316"/>
        <v>0</v>
      </c>
      <c r="M1864" s="58">
        <f t="shared" si="315"/>
        <v>0</v>
      </c>
      <c r="N1864" s="59">
        <f t="shared" si="315"/>
        <v>0</v>
      </c>
      <c r="O1864" s="60">
        <v>0</v>
      </c>
      <c r="P1864" s="61">
        <f>O1864</f>
        <v>0</v>
      </c>
      <c r="Q1864" s="58" t="e">
        <f>TRUNC(#REF!*P1864,0)</f>
        <v>#REF!</v>
      </c>
      <c r="R1864" s="143"/>
    </row>
    <row r="1865" spans="3:18" s="86" customFormat="1" ht="20.100000000000001" hidden="1" customHeight="1">
      <c r="C1865" s="19" t="s">
        <v>943</v>
      </c>
      <c r="D1865" s="29" t="s">
        <v>0</v>
      </c>
      <c r="E1865" s="10" t="s">
        <v>3191</v>
      </c>
      <c r="F1865" s="87">
        <v>169.84</v>
      </c>
      <c r="G1865" s="58">
        <v>906</v>
      </c>
      <c r="H1865" s="58">
        <f t="shared" si="317"/>
        <v>153875</v>
      </c>
      <c r="I1865" s="58">
        <v>7386</v>
      </c>
      <c r="J1865" s="58">
        <f t="shared" si="318"/>
        <v>1254438</v>
      </c>
      <c r="K1865" s="58">
        <v>1892</v>
      </c>
      <c r="L1865" s="58">
        <f t="shared" si="316"/>
        <v>321337</v>
      </c>
      <c r="M1865" s="58">
        <f t="shared" si="315"/>
        <v>10184</v>
      </c>
      <c r="N1865" s="59">
        <f t="shared" si="315"/>
        <v>1729650</v>
      </c>
      <c r="O1865" s="87">
        <v>169.84</v>
      </c>
      <c r="P1865" s="61">
        <f>O1865</f>
        <v>169.84</v>
      </c>
      <c r="Q1865" s="58" t="e">
        <f>TRUNC(#REF!*P1865,0)</f>
        <v>#REF!</v>
      </c>
      <c r="R1865" s="143"/>
    </row>
    <row r="1866" spans="3:18" s="86" customFormat="1" ht="20.100000000000001" hidden="1" customHeight="1">
      <c r="C1866" s="19" t="s">
        <v>944</v>
      </c>
      <c r="D1866" s="29" t="s">
        <v>0</v>
      </c>
      <c r="E1866" s="10" t="s">
        <v>718</v>
      </c>
      <c r="F1866" s="60">
        <v>2441</v>
      </c>
      <c r="G1866" s="58">
        <v>95</v>
      </c>
      <c r="H1866" s="58">
        <f t="shared" si="317"/>
        <v>231895</v>
      </c>
      <c r="I1866" s="58">
        <v>1128</v>
      </c>
      <c r="J1866" s="58">
        <f t="shared" si="318"/>
        <v>2753448</v>
      </c>
      <c r="K1866" s="58">
        <v>160</v>
      </c>
      <c r="L1866" s="58">
        <f t="shared" si="316"/>
        <v>390560</v>
      </c>
      <c r="M1866" s="58">
        <f t="shared" si="315"/>
        <v>1383</v>
      </c>
      <c r="N1866" s="59">
        <f t="shared" si="315"/>
        <v>3375903</v>
      </c>
      <c r="O1866" s="60">
        <v>2441</v>
      </c>
      <c r="P1866" s="61">
        <f>O1866</f>
        <v>2441</v>
      </c>
      <c r="Q1866" s="58" t="e">
        <f>TRUNC(#REF!*P1866,0)</f>
        <v>#REF!</v>
      </c>
      <c r="R1866" s="143"/>
    </row>
    <row r="1867" spans="3:18" s="86" customFormat="1" ht="20.100000000000001" hidden="1" customHeight="1">
      <c r="C1867" s="19" t="s">
        <v>945</v>
      </c>
      <c r="D1867" s="29" t="s">
        <v>0</v>
      </c>
      <c r="E1867" s="10" t="s">
        <v>22</v>
      </c>
      <c r="F1867" s="60">
        <v>0</v>
      </c>
      <c r="G1867" s="58">
        <v>0</v>
      </c>
      <c r="H1867" s="58">
        <f t="shared" si="317"/>
        <v>0</v>
      </c>
      <c r="I1867" s="58">
        <v>0</v>
      </c>
      <c r="J1867" s="58">
        <f t="shared" si="318"/>
        <v>0</v>
      </c>
      <c r="K1867" s="58">
        <v>0</v>
      </c>
      <c r="L1867" s="58">
        <f t="shared" si="316"/>
        <v>0</v>
      </c>
      <c r="M1867" s="58">
        <f t="shared" si="315"/>
        <v>0</v>
      </c>
      <c r="N1867" s="59">
        <f t="shared" si="315"/>
        <v>0</v>
      </c>
      <c r="O1867" s="60">
        <v>0</v>
      </c>
      <c r="P1867" s="61">
        <f>O1867</f>
        <v>0</v>
      </c>
      <c r="Q1867" s="58" t="e">
        <f>TRUNC(#REF!*P1867,0)</f>
        <v>#REF!</v>
      </c>
      <c r="R1867" s="143"/>
    </row>
    <row r="1868" spans="3:18" s="86" customFormat="1" ht="20.100000000000001" hidden="1" customHeight="1">
      <c r="C1868" s="19" t="s">
        <v>946</v>
      </c>
      <c r="D1868" s="29" t="s">
        <v>0</v>
      </c>
      <c r="E1868" s="10" t="s">
        <v>22</v>
      </c>
      <c r="F1868" s="60">
        <v>0</v>
      </c>
      <c r="G1868" s="58">
        <v>0</v>
      </c>
      <c r="H1868" s="58">
        <f t="shared" si="317"/>
        <v>0</v>
      </c>
      <c r="I1868" s="58">
        <v>0</v>
      </c>
      <c r="J1868" s="58">
        <f t="shared" si="318"/>
        <v>0</v>
      </c>
      <c r="K1868" s="58">
        <v>0</v>
      </c>
      <c r="L1868" s="58">
        <f t="shared" si="316"/>
        <v>0</v>
      </c>
      <c r="M1868" s="58">
        <f t="shared" si="315"/>
        <v>0</v>
      </c>
      <c r="N1868" s="59">
        <f t="shared" si="315"/>
        <v>0</v>
      </c>
      <c r="O1868" s="60">
        <v>0</v>
      </c>
      <c r="P1868" s="61">
        <f>O1868</f>
        <v>0</v>
      </c>
      <c r="Q1868" s="58" t="e">
        <f>TRUNC(#REF!*P1868,0)</f>
        <v>#REF!</v>
      </c>
      <c r="R1868" s="143"/>
    </row>
    <row r="1869" spans="3:18" s="86" customFormat="1" ht="20.100000000000001" hidden="1" customHeight="1">
      <c r="C1869" s="19" t="s">
        <v>947</v>
      </c>
      <c r="D1869" s="29" t="s">
        <v>98</v>
      </c>
      <c r="E1869" s="10" t="s">
        <v>3188</v>
      </c>
      <c r="F1869" s="60">
        <v>1582</v>
      </c>
      <c r="G1869" s="58">
        <v>54508</v>
      </c>
      <c r="H1869" s="58">
        <f t="shared" si="317"/>
        <v>86231656</v>
      </c>
      <c r="I1869" s="58">
        <v>0</v>
      </c>
      <c r="J1869" s="58">
        <f t="shared" si="318"/>
        <v>0</v>
      </c>
      <c r="K1869" s="58">
        <v>0</v>
      </c>
      <c r="L1869" s="58">
        <f t="shared" si="316"/>
        <v>0</v>
      </c>
      <c r="M1869" s="58">
        <f t="shared" si="315"/>
        <v>54508</v>
      </c>
      <c r="N1869" s="59">
        <f t="shared" si="315"/>
        <v>86231656</v>
      </c>
      <c r="O1869" s="60">
        <v>1582</v>
      </c>
      <c r="P1869" s="61">
        <f>O1869</f>
        <v>1582</v>
      </c>
      <c r="Q1869" s="58" t="e">
        <f>TRUNC(#REF!*P1869,0)</f>
        <v>#REF!</v>
      </c>
      <c r="R1869" s="143"/>
    </row>
    <row r="1870" spans="3:18" s="86" customFormat="1" ht="20.100000000000001" hidden="1" customHeight="1">
      <c r="C1870" s="19" t="s">
        <v>948</v>
      </c>
      <c r="D1870" s="29" t="s">
        <v>949</v>
      </c>
      <c r="E1870" s="10" t="s">
        <v>3188</v>
      </c>
      <c r="F1870" s="60">
        <v>63</v>
      </c>
      <c r="G1870" s="58">
        <v>71862</v>
      </c>
      <c r="H1870" s="58">
        <f t="shared" si="317"/>
        <v>4527306</v>
      </c>
      <c r="I1870" s="58">
        <v>0</v>
      </c>
      <c r="J1870" s="58">
        <f t="shared" si="318"/>
        <v>0</v>
      </c>
      <c r="K1870" s="58">
        <v>0</v>
      </c>
      <c r="L1870" s="58">
        <f t="shared" si="316"/>
        <v>0</v>
      </c>
      <c r="M1870" s="58">
        <f t="shared" si="315"/>
        <v>71862</v>
      </c>
      <c r="N1870" s="59">
        <f t="shared" si="315"/>
        <v>4527306</v>
      </c>
      <c r="O1870" s="60">
        <v>63</v>
      </c>
      <c r="P1870" s="61">
        <f>O1870</f>
        <v>63</v>
      </c>
      <c r="Q1870" s="58" t="e">
        <f>TRUNC(#REF!*P1870,0)</f>
        <v>#REF!</v>
      </c>
      <c r="R1870" s="143"/>
    </row>
    <row r="1871" spans="3:18" s="86" customFormat="1" ht="20.100000000000001" hidden="1" customHeight="1">
      <c r="C1871" s="19" t="s">
        <v>951</v>
      </c>
      <c r="D1871" s="29" t="s">
        <v>67</v>
      </c>
      <c r="E1871" s="10" t="s">
        <v>3188</v>
      </c>
      <c r="F1871" s="60">
        <v>148</v>
      </c>
      <c r="G1871" s="58">
        <v>52211</v>
      </c>
      <c r="H1871" s="58">
        <f t="shared" si="317"/>
        <v>7727228</v>
      </c>
      <c r="I1871" s="58">
        <v>0</v>
      </c>
      <c r="J1871" s="58">
        <f t="shared" si="318"/>
        <v>0</v>
      </c>
      <c r="K1871" s="58">
        <v>0</v>
      </c>
      <c r="L1871" s="58">
        <f t="shared" si="316"/>
        <v>0</v>
      </c>
      <c r="M1871" s="58">
        <f t="shared" si="315"/>
        <v>52211</v>
      </c>
      <c r="N1871" s="59">
        <f t="shared" si="315"/>
        <v>7727228</v>
      </c>
      <c r="O1871" s="60">
        <v>148</v>
      </c>
      <c r="P1871" s="61">
        <f>O1871</f>
        <v>148</v>
      </c>
      <c r="Q1871" s="58" t="e">
        <f>TRUNC(#REF!*P1871,0)</f>
        <v>#REF!</v>
      </c>
      <c r="R1871" s="143"/>
    </row>
    <row r="1872" spans="3:18" s="86" customFormat="1" ht="20.100000000000001" hidden="1" customHeight="1">
      <c r="C1872" s="19" t="s">
        <v>3003</v>
      </c>
      <c r="D1872" s="29" t="s">
        <v>3005</v>
      </c>
      <c r="E1872" s="10" t="s">
        <v>3188</v>
      </c>
      <c r="F1872" s="60">
        <v>72</v>
      </c>
      <c r="G1872" s="58">
        <v>41464</v>
      </c>
      <c r="H1872" s="58">
        <f t="shared" ref="H1872" si="319">TRUNC(F1872*G1872,0)</f>
        <v>2985408</v>
      </c>
      <c r="I1872" s="58">
        <v>0</v>
      </c>
      <c r="J1872" s="58">
        <f t="shared" ref="J1872" si="320">TRUNC(F1872*I1872,0)</f>
        <v>0</v>
      </c>
      <c r="K1872" s="58">
        <v>0</v>
      </c>
      <c r="L1872" s="58">
        <f t="shared" ref="L1872" si="321">TRUNC(F1872*K1872,0)</f>
        <v>0</v>
      </c>
      <c r="M1872" s="58">
        <f t="shared" ref="M1872" si="322">G1872+I1872+K1872</f>
        <v>41464</v>
      </c>
      <c r="N1872" s="59">
        <f t="shared" ref="N1872" si="323">H1872+J1872+L1872</f>
        <v>2985408</v>
      </c>
      <c r="O1872" s="60">
        <v>72</v>
      </c>
      <c r="P1872" s="61">
        <f>O1872</f>
        <v>72</v>
      </c>
      <c r="Q1872" s="58" t="e">
        <f>TRUNC(#REF!*P1872,0)</f>
        <v>#REF!</v>
      </c>
      <c r="R1872" s="143"/>
    </row>
    <row r="1873" spans="1:19" s="86" customFormat="1" ht="20.100000000000001" hidden="1" customHeight="1">
      <c r="C1873" s="19" t="s">
        <v>722</v>
      </c>
      <c r="D1873" s="29" t="s">
        <v>0</v>
      </c>
      <c r="E1873" s="10" t="s">
        <v>22</v>
      </c>
      <c r="F1873" s="60">
        <v>0</v>
      </c>
      <c r="G1873" s="58">
        <v>0</v>
      </c>
      <c r="H1873" s="58">
        <f t="shared" si="317"/>
        <v>0</v>
      </c>
      <c r="I1873" s="58">
        <v>0</v>
      </c>
      <c r="J1873" s="58">
        <f t="shared" si="318"/>
        <v>0</v>
      </c>
      <c r="K1873" s="58">
        <v>0</v>
      </c>
      <c r="L1873" s="58">
        <f t="shared" si="316"/>
        <v>0</v>
      </c>
      <c r="M1873" s="58">
        <f t="shared" si="315"/>
        <v>0</v>
      </c>
      <c r="N1873" s="59">
        <f t="shared" si="315"/>
        <v>0</v>
      </c>
      <c r="O1873" s="60">
        <v>0</v>
      </c>
      <c r="P1873" s="61">
        <f>O1873</f>
        <v>0</v>
      </c>
      <c r="Q1873" s="58" t="e">
        <f>TRUNC(#REF!*P1873,0)</f>
        <v>#REF!</v>
      </c>
      <c r="R1873" s="143"/>
    </row>
    <row r="1874" spans="1:19" s="86" customFormat="1" ht="20.100000000000001" hidden="1" customHeight="1">
      <c r="C1874" s="19" t="s">
        <v>954</v>
      </c>
      <c r="D1874" s="29" t="s">
        <v>725</v>
      </c>
      <c r="E1874" s="10" t="s">
        <v>3191</v>
      </c>
      <c r="F1874" s="87">
        <v>6.9669999999999996</v>
      </c>
      <c r="G1874" s="58">
        <v>560000</v>
      </c>
      <c r="H1874" s="58">
        <f t="shared" si="317"/>
        <v>3901520</v>
      </c>
      <c r="I1874" s="58">
        <v>0</v>
      </c>
      <c r="J1874" s="58">
        <f t="shared" si="318"/>
        <v>0</v>
      </c>
      <c r="K1874" s="58">
        <v>0</v>
      </c>
      <c r="L1874" s="58">
        <f t="shared" si="316"/>
        <v>0</v>
      </c>
      <c r="M1874" s="58">
        <f t="shared" si="315"/>
        <v>560000</v>
      </c>
      <c r="N1874" s="59">
        <f t="shared" si="315"/>
        <v>3901520</v>
      </c>
      <c r="O1874" s="87">
        <v>6.9669999999999996</v>
      </c>
      <c r="P1874" s="61">
        <f>O1874</f>
        <v>6.9669999999999996</v>
      </c>
      <c r="Q1874" s="58" t="e">
        <f>TRUNC(#REF!*P1874,0)</f>
        <v>#REF!</v>
      </c>
      <c r="R1874" s="143"/>
    </row>
    <row r="1875" spans="1:19" s="86" customFormat="1" ht="20.100000000000001" hidden="1" customHeight="1">
      <c r="C1875" s="19" t="s">
        <v>955</v>
      </c>
      <c r="D1875" s="29" t="s">
        <v>726</v>
      </c>
      <c r="E1875" s="10" t="s">
        <v>3191</v>
      </c>
      <c r="F1875" s="87">
        <v>162.87299999999999</v>
      </c>
      <c r="G1875" s="58">
        <v>556000</v>
      </c>
      <c r="H1875" s="58">
        <f t="shared" si="317"/>
        <v>90557388</v>
      </c>
      <c r="I1875" s="58">
        <v>0</v>
      </c>
      <c r="J1875" s="58">
        <f t="shared" si="318"/>
        <v>0</v>
      </c>
      <c r="K1875" s="58">
        <v>0</v>
      </c>
      <c r="L1875" s="58">
        <f t="shared" si="316"/>
        <v>0</v>
      </c>
      <c r="M1875" s="58">
        <f t="shared" si="315"/>
        <v>556000</v>
      </c>
      <c r="N1875" s="59">
        <f t="shared" si="315"/>
        <v>90557388</v>
      </c>
      <c r="O1875" s="87">
        <v>162.87299999999999</v>
      </c>
      <c r="P1875" s="61">
        <f>O1875</f>
        <v>162.87299999999999</v>
      </c>
      <c r="Q1875" s="58" t="e">
        <f>TRUNC(#REF!*P1875,0)</f>
        <v>#REF!</v>
      </c>
      <c r="R1875" s="143"/>
    </row>
    <row r="1876" spans="1:19" s="86" customFormat="1" ht="20.100000000000001" hidden="1" customHeight="1">
      <c r="C1876" s="19" t="s">
        <v>957</v>
      </c>
      <c r="D1876" s="29" t="s">
        <v>0</v>
      </c>
      <c r="E1876" s="10" t="s">
        <v>22</v>
      </c>
      <c r="F1876" s="60">
        <v>0</v>
      </c>
      <c r="G1876" s="58">
        <v>0</v>
      </c>
      <c r="H1876" s="58">
        <f t="shared" si="317"/>
        <v>0</v>
      </c>
      <c r="I1876" s="58">
        <v>0</v>
      </c>
      <c r="J1876" s="58">
        <f t="shared" si="318"/>
        <v>0</v>
      </c>
      <c r="K1876" s="58">
        <v>0</v>
      </c>
      <c r="L1876" s="58">
        <f t="shared" si="316"/>
        <v>0</v>
      </c>
      <c r="M1876" s="58">
        <f t="shared" si="315"/>
        <v>0</v>
      </c>
      <c r="N1876" s="59">
        <f t="shared" si="315"/>
        <v>0</v>
      </c>
      <c r="O1876" s="60">
        <v>0</v>
      </c>
      <c r="P1876" s="61">
        <f>O1876</f>
        <v>0</v>
      </c>
      <c r="Q1876" s="58" t="e">
        <f>TRUNC(#REF!*P1876,0)</f>
        <v>#REF!</v>
      </c>
      <c r="R1876" s="143"/>
    </row>
    <row r="1877" spans="1:19" s="86" customFormat="1" ht="20.100000000000001" hidden="1" customHeight="1">
      <c r="C1877" s="19" t="s">
        <v>958</v>
      </c>
      <c r="D1877" s="29" t="s">
        <v>0</v>
      </c>
      <c r="E1877" s="10" t="s">
        <v>3193</v>
      </c>
      <c r="F1877" s="60">
        <v>2441</v>
      </c>
      <c r="G1877" s="58">
        <v>2480</v>
      </c>
      <c r="H1877" s="58">
        <f t="shared" si="317"/>
        <v>6053680</v>
      </c>
      <c r="I1877" s="58">
        <v>0</v>
      </c>
      <c r="J1877" s="58">
        <f t="shared" si="318"/>
        <v>0</v>
      </c>
      <c r="K1877" s="58">
        <v>0</v>
      </c>
      <c r="L1877" s="58">
        <f t="shared" si="316"/>
        <v>0</v>
      </c>
      <c r="M1877" s="58">
        <f t="shared" si="315"/>
        <v>2480</v>
      </c>
      <c r="N1877" s="59">
        <f t="shared" si="315"/>
        <v>6053680</v>
      </c>
      <c r="O1877" s="60">
        <v>2441</v>
      </c>
      <c r="P1877" s="61">
        <f>O1877</f>
        <v>2441</v>
      </c>
      <c r="Q1877" s="58" t="e">
        <f>TRUNC(#REF!*P1877,0)</f>
        <v>#REF!</v>
      </c>
      <c r="R1877" s="143"/>
    </row>
    <row r="1878" spans="1:19" s="86" customFormat="1" ht="20.100000000000001" hidden="1" customHeight="1">
      <c r="C1878" s="19" t="s">
        <v>960</v>
      </c>
      <c r="D1878" s="29" t="s">
        <v>0</v>
      </c>
      <c r="E1878" s="10" t="s">
        <v>22</v>
      </c>
      <c r="F1878" s="60">
        <v>0</v>
      </c>
      <c r="G1878" s="58">
        <v>0</v>
      </c>
      <c r="H1878" s="58">
        <f t="shared" si="317"/>
        <v>0</v>
      </c>
      <c r="I1878" s="58">
        <v>0</v>
      </c>
      <c r="J1878" s="58">
        <f t="shared" si="318"/>
        <v>0</v>
      </c>
      <c r="K1878" s="58">
        <v>0</v>
      </c>
      <c r="L1878" s="58">
        <f t="shared" si="316"/>
        <v>0</v>
      </c>
      <c r="M1878" s="58">
        <f t="shared" si="315"/>
        <v>0</v>
      </c>
      <c r="N1878" s="59">
        <f t="shared" si="315"/>
        <v>0</v>
      </c>
      <c r="O1878" s="60">
        <v>0</v>
      </c>
      <c r="P1878" s="61">
        <f>O1878</f>
        <v>0</v>
      </c>
      <c r="Q1878" s="58" t="e">
        <f>TRUNC(#REF!*P1878,0)</f>
        <v>#REF!</v>
      </c>
      <c r="R1878" s="143"/>
    </row>
    <row r="1879" spans="1:19" s="86" customFormat="1" ht="20.100000000000001" hidden="1" customHeight="1">
      <c r="C1879" s="19" t="s">
        <v>2403</v>
      </c>
      <c r="D1879" s="29" t="s">
        <v>2404</v>
      </c>
      <c r="E1879" s="10" t="s">
        <v>3188</v>
      </c>
      <c r="F1879" s="60">
        <v>9</v>
      </c>
      <c r="G1879" s="58">
        <v>14800</v>
      </c>
      <c r="H1879" s="58">
        <f t="shared" si="317"/>
        <v>133200</v>
      </c>
      <c r="I1879" s="58">
        <v>0</v>
      </c>
      <c r="J1879" s="58">
        <f t="shared" si="318"/>
        <v>0</v>
      </c>
      <c r="K1879" s="58">
        <v>0</v>
      </c>
      <c r="L1879" s="58">
        <f t="shared" si="316"/>
        <v>0</v>
      </c>
      <c r="M1879" s="58">
        <f t="shared" si="315"/>
        <v>14800</v>
      </c>
      <c r="N1879" s="59">
        <f t="shared" si="315"/>
        <v>133200</v>
      </c>
      <c r="O1879" s="60">
        <v>9</v>
      </c>
      <c r="P1879" s="61">
        <f>O1879</f>
        <v>9</v>
      </c>
      <c r="Q1879" s="58" t="e">
        <f>TRUNC(#REF!*P1879,0)</f>
        <v>#REF!</v>
      </c>
      <c r="R1879" s="143"/>
    </row>
    <row r="1880" spans="1:19" s="86" customFormat="1" ht="20.100000000000001" hidden="1" customHeight="1">
      <c r="C1880" s="19" t="s">
        <v>2405</v>
      </c>
      <c r="D1880" s="29" t="s">
        <v>2406</v>
      </c>
      <c r="E1880" s="10" t="s">
        <v>3188</v>
      </c>
      <c r="F1880" s="60">
        <v>124</v>
      </c>
      <c r="G1880" s="58">
        <v>14800</v>
      </c>
      <c r="H1880" s="58">
        <f t="shared" si="317"/>
        <v>1835200</v>
      </c>
      <c r="I1880" s="58">
        <v>0</v>
      </c>
      <c r="J1880" s="58">
        <f t="shared" si="318"/>
        <v>0</v>
      </c>
      <c r="K1880" s="58">
        <v>0</v>
      </c>
      <c r="L1880" s="58">
        <f t="shared" si="316"/>
        <v>0</v>
      </c>
      <c r="M1880" s="58">
        <f t="shared" si="315"/>
        <v>14800</v>
      </c>
      <c r="N1880" s="59">
        <f t="shared" si="315"/>
        <v>1835200</v>
      </c>
      <c r="O1880" s="60">
        <v>124</v>
      </c>
      <c r="P1880" s="61">
        <f>O1880</f>
        <v>124</v>
      </c>
      <c r="Q1880" s="58" t="e">
        <f>TRUNC(#REF!*P1880,0)</f>
        <v>#REF!</v>
      </c>
      <c r="R1880" s="143"/>
    </row>
    <row r="1881" spans="1:19" s="86" customFormat="1" ht="20.100000000000001" hidden="1" customHeight="1">
      <c r="C1881" s="19" t="s">
        <v>2349</v>
      </c>
      <c r="D1881" s="29" t="s">
        <v>0</v>
      </c>
      <c r="E1881" s="10" t="s">
        <v>22</v>
      </c>
      <c r="F1881" s="60">
        <v>0</v>
      </c>
      <c r="G1881" s="58">
        <v>0</v>
      </c>
      <c r="H1881" s="58">
        <f t="shared" si="317"/>
        <v>0</v>
      </c>
      <c r="I1881" s="58">
        <v>0</v>
      </c>
      <c r="J1881" s="58">
        <f t="shared" si="318"/>
        <v>0</v>
      </c>
      <c r="K1881" s="58">
        <v>0</v>
      </c>
      <c r="L1881" s="58">
        <f t="shared" si="316"/>
        <v>0</v>
      </c>
      <c r="M1881" s="58">
        <f t="shared" si="315"/>
        <v>0</v>
      </c>
      <c r="N1881" s="59">
        <f t="shared" si="315"/>
        <v>0</v>
      </c>
      <c r="O1881" s="60">
        <v>0</v>
      </c>
      <c r="P1881" s="61">
        <f>O1881</f>
        <v>0</v>
      </c>
      <c r="Q1881" s="58" t="e">
        <f>TRUNC(#REF!*P1881,0)</f>
        <v>#REF!</v>
      </c>
      <c r="R1881" s="143"/>
    </row>
    <row r="1882" spans="1:19" s="86" customFormat="1" ht="20.100000000000001" hidden="1" customHeight="1">
      <c r="C1882" s="19" t="s">
        <v>2350</v>
      </c>
      <c r="D1882" s="29" t="s">
        <v>723</v>
      </c>
      <c r="E1882" s="10" t="s">
        <v>3188</v>
      </c>
      <c r="F1882" s="60">
        <v>3076</v>
      </c>
      <c r="G1882" s="58">
        <v>14000</v>
      </c>
      <c r="H1882" s="58">
        <f t="shared" si="317"/>
        <v>43064000</v>
      </c>
      <c r="I1882" s="58">
        <v>0</v>
      </c>
      <c r="J1882" s="58">
        <f t="shared" si="318"/>
        <v>0</v>
      </c>
      <c r="K1882" s="58">
        <v>0</v>
      </c>
      <c r="L1882" s="58">
        <f t="shared" si="316"/>
        <v>0</v>
      </c>
      <c r="M1882" s="58">
        <f t="shared" si="315"/>
        <v>14000</v>
      </c>
      <c r="N1882" s="59">
        <f t="shared" si="315"/>
        <v>43064000</v>
      </c>
      <c r="O1882" s="60">
        <v>3076</v>
      </c>
      <c r="P1882" s="61">
        <f>O1882</f>
        <v>3076</v>
      </c>
      <c r="Q1882" s="58" t="e">
        <f>TRUNC(#REF!*P1882,0)</f>
        <v>#REF!</v>
      </c>
      <c r="R1882" s="143"/>
    </row>
    <row r="1883" spans="1:19" s="86" customFormat="1" ht="20.100000000000001" hidden="1" customHeight="1">
      <c r="C1883" s="19" t="s">
        <v>963</v>
      </c>
      <c r="D1883" s="29" t="s">
        <v>0</v>
      </c>
      <c r="E1883" s="10" t="s">
        <v>3191</v>
      </c>
      <c r="F1883" s="87">
        <v>7.6970000000000001</v>
      </c>
      <c r="G1883" s="58">
        <v>-296000</v>
      </c>
      <c r="H1883" s="58">
        <f t="shared" si="317"/>
        <v>-2278312</v>
      </c>
      <c r="I1883" s="58">
        <v>0</v>
      </c>
      <c r="J1883" s="58">
        <f t="shared" si="318"/>
        <v>0</v>
      </c>
      <c r="K1883" s="58">
        <v>0</v>
      </c>
      <c r="L1883" s="58">
        <f t="shared" ref="L1883:L1954" si="324">TRUNC(F1883*K1883,0)</f>
        <v>0</v>
      </c>
      <c r="M1883" s="58">
        <f t="shared" si="315"/>
        <v>-296000</v>
      </c>
      <c r="N1883" s="59">
        <f t="shared" si="315"/>
        <v>-2278312</v>
      </c>
      <c r="O1883" s="87">
        <v>7.6970000000000001</v>
      </c>
      <c r="P1883" s="61">
        <f>O1883</f>
        <v>7.6970000000000001</v>
      </c>
      <c r="Q1883" s="58" t="e">
        <f>TRUNC(#REF!*P1883,0)</f>
        <v>#REF!</v>
      </c>
      <c r="R1883" s="143"/>
    </row>
    <row r="1884" spans="1:19" s="86" customFormat="1" ht="20.100000000000001" hidden="1" customHeight="1">
      <c r="C1884" s="19" t="s">
        <v>48</v>
      </c>
      <c r="D1884" s="29" t="s">
        <v>48</v>
      </c>
      <c r="E1884" s="10" t="s">
        <v>22</v>
      </c>
      <c r="F1884" s="60">
        <v>0</v>
      </c>
      <c r="G1884" s="58">
        <v>0</v>
      </c>
      <c r="H1884" s="58">
        <f t="shared" si="317"/>
        <v>0</v>
      </c>
      <c r="I1884" s="58">
        <v>0</v>
      </c>
      <c r="J1884" s="58">
        <f t="shared" si="318"/>
        <v>0</v>
      </c>
      <c r="K1884" s="58">
        <v>0</v>
      </c>
      <c r="L1884" s="58">
        <f t="shared" si="324"/>
        <v>0</v>
      </c>
      <c r="M1884" s="58">
        <f t="shared" si="315"/>
        <v>0</v>
      </c>
      <c r="N1884" s="59">
        <f t="shared" si="315"/>
        <v>0</v>
      </c>
      <c r="O1884" s="60">
        <v>0</v>
      </c>
      <c r="P1884" s="61">
        <f>O1884</f>
        <v>0</v>
      </c>
      <c r="Q1884" s="58" t="e">
        <f>TRUNC(#REF!*P1884,0)</f>
        <v>#REF!</v>
      </c>
      <c r="R1884" s="143"/>
    </row>
    <row r="1885" spans="1:19" s="86" customFormat="1" ht="20.100000000000001" hidden="1" customHeight="1">
      <c r="C1885" s="19"/>
      <c r="D1885" s="29"/>
      <c r="E1885" s="10"/>
      <c r="F1885" s="60">
        <v>0</v>
      </c>
      <c r="G1885" s="58">
        <v>0</v>
      </c>
      <c r="H1885" s="58">
        <f t="shared" si="317"/>
        <v>0</v>
      </c>
      <c r="I1885" s="58">
        <v>0</v>
      </c>
      <c r="J1885" s="58">
        <f t="shared" si="318"/>
        <v>0</v>
      </c>
      <c r="K1885" s="58">
        <v>0</v>
      </c>
      <c r="L1885" s="58">
        <f t="shared" si="324"/>
        <v>0</v>
      </c>
      <c r="M1885" s="58">
        <f t="shared" si="315"/>
        <v>0</v>
      </c>
      <c r="N1885" s="59">
        <f t="shared" si="315"/>
        <v>0</v>
      </c>
      <c r="O1885" s="60">
        <v>0</v>
      </c>
      <c r="P1885" s="61">
        <f>O1885</f>
        <v>0</v>
      </c>
      <c r="Q1885" s="58" t="e">
        <f>TRUNC(#REF!*P1885,0)</f>
        <v>#REF!</v>
      </c>
      <c r="R1885" s="143"/>
    </row>
    <row r="1886" spans="1:19" s="86" customFormat="1" ht="20.100000000000001" customHeight="1">
      <c r="A1886" s="97"/>
      <c r="B1886" s="97"/>
      <c r="C1886" s="29" t="s">
        <v>2293</v>
      </c>
      <c r="D1886" s="29" t="s">
        <v>2294</v>
      </c>
      <c r="E1886" s="152" t="s">
        <v>1</v>
      </c>
      <c r="F1886" s="82">
        <v>1</v>
      </c>
      <c r="G1886" s="79">
        <v>0</v>
      </c>
      <c r="H1886" s="79">
        <f>SUM(H1887:H2127)</f>
        <v>2041468571</v>
      </c>
      <c r="I1886" s="79">
        <v>0</v>
      </c>
      <c r="J1886" s="79">
        <f>SUM(J1887:J2127)</f>
        <v>1192735745</v>
      </c>
      <c r="K1886" s="79">
        <v>0</v>
      </c>
      <c r="L1886" s="79">
        <f>SUM(L1887:L2127)</f>
        <v>607388139</v>
      </c>
      <c r="M1886" s="79">
        <f t="shared" si="315"/>
        <v>0</v>
      </c>
      <c r="N1886" s="148">
        <f t="shared" si="315"/>
        <v>3841592455</v>
      </c>
      <c r="O1886" s="58">
        <v>1</v>
      </c>
      <c r="P1886" s="61">
        <v>0</v>
      </c>
      <c r="Q1886" s="58">
        <f>Q1996</f>
        <v>0</v>
      </c>
      <c r="R1886" s="163"/>
      <c r="S1886" s="86">
        <v>1</v>
      </c>
    </row>
    <row r="1887" spans="1:19" s="86" customFormat="1" ht="20.100000000000001" hidden="1" customHeight="1">
      <c r="C1887" s="19" t="s">
        <v>759</v>
      </c>
      <c r="D1887" s="29" t="s">
        <v>0</v>
      </c>
      <c r="E1887" s="10" t="s">
        <v>22</v>
      </c>
      <c r="F1887" s="60">
        <v>0</v>
      </c>
      <c r="G1887" s="58">
        <v>0</v>
      </c>
      <c r="H1887" s="58">
        <f t="shared" si="317"/>
        <v>0</v>
      </c>
      <c r="I1887" s="58">
        <v>0</v>
      </c>
      <c r="J1887" s="58">
        <f t="shared" si="318"/>
        <v>0</v>
      </c>
      <c r="K1887" s="58">
        <v>0</v>
      </c>
      <c r="L1887" s="58">
        <f t="shared" si="324"/>
        <v>0</v>
      </c>
      <c r="M1887" s="58">
        <f t="shared" si="315"/>
        <v>0</v>
      </c>
      <c r="N1887" s="59">
        <f t="shared" si="315"/>
        <v>0</v>
      </c>
      <c r="O1887" s="60">
        <v>0</v>
      </c>
      <c r="P1887" s="61">
        <f>O1887</f>
        <v>0</v>
      </c>
      <c r="Q1887" s="58" t="e">
        <f>TRUNC(#REF!*P1887,0)</f>
        <v>#REF!</v>
      </c>
      <c r="R1887" s="143"/>
    </row>
    <row r="1888" spans="1:19" s="86" customFormat="1" ht="20.100000000000001" hidden="1" customHeight="1">
      <c r="C1888" s="19" t="s">
        <v>983</v>
      </c>
      <c r="D1888" s="29" t="s">
        <v>2</v>
      </c>
      <c r="E1888" s="10" t="s">
        <v>22</v>
      </c>
      <c r="F1888" s="60">
        <v>0</v>
      </c>
      <c r="G1888" s="58">
        <v>0</v>
      </c>
      <c r="H1888" s="58">
        <f t="shared" si="317"/>
        <v>0</v>
      </c>
      <c r="I1888" s="58">
        <v>0</v>
      </c>
      <c r="J1888" s="58">
        <f t="shared" si="318"/>
        <v>0</v>
      </c>
      <c r="K1888" s="58">
        <v>0</v>
      </c>
      <c r="L1888" s="58">
        <f t="shared" si="324"/>
        <v>0</v>
      </c>
      <c r="M1888" s="58">
        <f t="shared" si="315"/>
        <v>0</v>
      </c>
      <c r="N1888" s="59">
        <f t="shared" si="315"/>
        <v>0</v>
      </c>
      <c r="O1888" s="60">
        <v>0</v>
      </c>
      <c r="P1888" s="61">
        <f>O1888</f>
        <v>0</v>
      </c>
      <c r="Q1888" s="58" t="e">
        <f>TRUNC(#REF!*P1888,0)</f>
        <v>#REF!</v>
      </c>
      <c r="R1888" s="143"/>
    </row>
    <row r="1889" spans="3:18" s="86" customFormat="1" ht="20.100000000000001" hidden="1" customHeight="1">
      <c r="C1889" s="19" t="s">
        <v>984</v>
      </c>
      <c r="D1889" s="29" t="s">
        <v>985</v>
      </c>
      <c r="E1889" s="10" t="s">
        <v>3188</v>
      </c>
      <c r="F1889" s="60">
        <v>3224</v>
      </c>
      <c r="G1889" s="58">
        <v>317</v>
      </c>
      <c r="H1889" s="58">
        <f t="shared" si="317"/>
        <v>1022008</v>
      </c>
      <c r="I1889" s="58">
        <v>203</v>
      </c>
      <c r="J1889" s="58">
        <f t="shared" si="318"/>
        <v>654472</v>
      </c>
      <c r="K1889" s="58">
        <v>291</v>
      </c>
      <c r="L1889" s="58">
        <f t="shared" si="324"/>
        <v>938184</v>
      </c>
      <c r="M1889" s="58">
        <f t="shared" si="315"/>
        <v>811</v>
      </c>
      <c r="N1889" s="59">
        <f t="shared" si="315"/>
        <v>2614664</v>
      </c>
      <c r="O1889" s="60">
        <v>3224</v>
      </c>
      <c r="P1889" s="61">
        <f>O1889</f>
        <v>3224</v>
      </c>
      <c r="Q1889" s="58" t="e">
        <f>TRUNC(#REF!*P1889,0)</f>
        <v>#REF!</v>
      </c>
      <c r="R1889" s="143"/>
    </row>
    <row r="1890" spans="3:18" s="86" customFormat="1" ht="20.100000000000001" hidden="1" customHeight="1">
      <c r="C1890" s="19" t="s">
        <v>1064</v>
      </c>
      <c r="D1890" s="29" t="s">
        <v>1065</v>
      </c>
      <c r="E1890" s="10" t="s">
        <v>3188</v>
      </c>
      <c r="F1890" s="60">
        <v>1676</v>
      </c>
      <c r="G1890" s="58">
        <v>318</v>
      </c>
      <c r="H1890" s="58">
        <f t="shared" si="317"/>
        <v>532968</v>
      </c>
      <c r="I1890" s="58">
        <v>203</v>
      </c>
      <c r="J1890" s="58">
        <f t="shared" si="318"/>
        <v>340228</v>
      </c>
      <c r="K1890" s="58">
        <v>290</v>
      </c>
      <c r="L1890" s="58">
        <f t="shared" si="324"/>
        <v>486040</v>
      </c>
      <c r="M1890" s="58">
        <f t="shared" si="315"/>
        <v>811</v>
      </c>
      <c r="N1890" s="59">
        <f t="shared" si="315"/>
        <v>1359236</v>
      </c>
      <c r="O1890" s="60">
        <v>1676</v>
      </c>
      <c r="P1890" s="61">
        <f>O1890</f>
        <v>1676</v>
      </c>
      <c r="Q1890" s="58" t="e">
        <f>TRUNC(#REF!*P1890,0)</f>
        <v>#REF!</v>
      </c>
      <c r="R1890" s="143"/>
    </row>
    <row r="1891" spans="3:18" s="86" customFormat="1" ht="20.100000000000001" hidden="1" customHeight="1">
      <c r="C1891" s="19" t="s">
        <v>1077</v>
      </c>
      <c r="D1891" s="29" t="s">
        <v>1078</v>
      </c>
      <c r="E1891" s="10" t="s">
        <v>3188</v>
      </c>
      <c r="F1891" s="60">
        <v>72</v>
      </c>
      <c r="G1891" s="58">
        <v>348</v>
      </c>
      <c r="H1891" s="58">
        <f t="shared" si="317"/>
        <v>25056</v>
      </c>
      <c r="I1891" s="58">
        <v>222</v>
      </c>
      <c r="J1891" s="58">
        <f t="shared" si="318"/>
        <v>15984</v>
      </c>
      <c r="K1891" s="58">
        <v>318</v>
      </c>
      <c r="L1891" s="58">
        <f t="shared" si="324"/>
        <v>22896</v>
      </c>
      <c r="M1891" s="58">
        <f t="shared" si="315"/>
        <v>888</v>
      </c>
      <c r="N1891" s="59">
        <f t="shared" si="315"/>
        <v>63936</v>
      </c>
      <c r="O1891" s="60">
        <v>72</v>
      </c>
      <c r="P1891" s="61">
        <f>O1891</f>
        <v>72</v>
      </c>
      <c r="Q1891" s="58" t="e">
        <f>TRUNC(#REF!*P1891,0)</f>
        <v>#REF!</v>
      </c>
      <c r="R1891" s="143"/>
    </row>
    <row r="1892" spans="3:18" s="86" customFormat="1" ht="20.100000000000001" hidden="1" customHeight="1">
      <c r="C1892" s="19" t="s">
        <v>988</v>
      </c>
      <c r="D1892" s="29" t="s">
        <v>0</v>
      </c>
      <c r="E1892" s="10" t="s">
        <v>22</v>
      </c>
      <c r="F1892" s="60">
        <v>0</v>
      </c>
      <c r="G1892" s="58">
        <v>0</v>
      </c>
      <c r="H1892" s="58">
        <f t="shared" si="317"/>
        <v>0</v>
      </c>
      <c r="I1892" s="58">
        <v>0</v>
      </c>
      <c r="J1892" s="58">
        <f t="shared" si="318"/>
        <v>0</v>
      </c>
      <c r="K1892" s="58">
        <v>0</v>
      </c>
      <c r="L1892" s="58">
        <f t="shared" si="324"/>
        <v>0</v>
      </c>
      <c r="M1892" s="58">
        <f t="shared" ref="M1892:N2027" si="325">G1892+I1892+K1892</f>
        <v>0</v>
      </c>
      <c r="N1892" s="59">
        <f t="shared" si="325"/>
        <v>0</v>
      </c>
      <c r="O1892" s="60">
        <v>0</v>
      </c>
      <c r="P1892" s="61">
        <f>O1892</f>
        <v>0</v>
      </c>
      <c r="Q1892" s="58" t="e">
        <f>TRUNC(#REF!*P1892,0)</f>
        <v>#REF!</v>
      </c>
      <c r="R1892" s="143"/>
    </row>
    <row r="1893" spans="3:18" s="86" customFormat="1" ht="20.100000000000001" hidden="1" customHeight="1">
      <c r="C1893" s="19" t="s">
        <v>989</v>
      </c>
      <c r="D1893" s="29" t="s">
        <v>990</v>
      </c>
      <c r="E1893" s="10" t="s">
        <v>3188</v>
      </c>
      <c r="F1893" s="60">
        <v>4005</v>
      </c>
      <c r="G1893" s="58">
        <v>389</v>
      </c>
      <c r="H1893" s="58">
        <f t="shared" si="317"/>
        <v>1557945</v>
      </c>
      <c r="I1893" s="58">
        <v>2237</v>
      </c>
      <c r="J1893" s="58">
        <f t="shared" si="318"/>
        <v>8959185</v>
      </c>
      <c r="K1893" s="58">
        <v>279</v>
      </c>
      <c r="L1893" s="58">
        <f t="shared" si="324"/>
        <v>1117395</v>
      </c>
      <c r="M1893" s="58">
        <f t="shared" si="325"/>
        <v>2905</v>
      </c>
      <c r="N1893" s="59">
        <f t="shared" si="325"/>
        <v>11634525</v>
      </c>
      <c r="O1893" s="60">
        <v>4005</v>
      </c>
      <c r="P1893" s="61">
        <f>O1893</f>
        <v>4005</v>
      </c>
      <c r="Q1893" s="58" t="e">
        <f>TRUNC(#REF!*P1893,0)</f>
        <v>#REF!</v>
      </c>
      <c r="R1893" s="143"/>
    </row>
    <row r="1894" spans="3:18" s="86" customFormat="1" ht="20.100000000000001" hidden="1" customHeight="1">
      <c r="C1894" s="19" t="s">
        <v>760</v>
      </c>
      <c r="D1894" s="29" t="s">
        <v>0</v>
      </c>
      <c r="E1894" s="10" t="s">
        <v>22</v>
      </c>
      <c r="F1894" s="60">
        <v>0</v>
      </c>
      <c r="G1894" s="58">
        <v>0</v>
      </c>
      <c r="H1894" s="58">
        <f t="shared" si="317"/>
        <v>0</v>
      </c>
      <c r="I1894" s="58">
        <v>0</v>
      </c>
      <c r="J1894" s="58">
        <f t="shared" si="318"/>
        <v>0</v>
      </c>
      <c r="K1894" s="58">
        <v>0</v>
      </c>
      <c r="L1894" s="58">
        <f t="shared" si="324"/>
        <v>0</v>
      </c>
      <c r="M1894" s="58">
        <f t="shared" si="325"/>
        <v>0</v>
      </c>
      <c r="N1894" s="59">
        <f t="shared" si="325"/>
        <v>0</v>
      </c>
      <c r="O1894" s="60">
        <v>0</v>
      </c>
      <c r="P1894" s="61">
        <f>O1894</f>
        <v>0</v>
      </c>
      <c r="Q1894" s="58" t="e">
        <f>TRUNC(#REF!*P1894,0)</f>
        <v>#REF!</v>
      </c>
      <c r="R1894" s="143"/>
    </row>
    <row r="1895" spans="3:18" s="86" customFormat="1" ht="20.100000000000001" hidden="1" customHeight="1">
      <c r="C1895" s="19" t="s">
        <v>761</v>
      </c>
      <c r="D1895" s="29" t="s">
        <v>715</v>
      </c>
      <c r="E1895" s="10" t="s">
        <v>3188</v>
      </c>
      <c r="F1895" s="60">
        <v>837</v>
      </c>
      <c r="G1895" s="58">
        <v>228</v>
      </c>
      <c r="H1895" s="58">
        <f t="shared" si="317"/>
        <v>190836</v>
      </c>
      <c r="I1895" s="58">
        <v>4008</v>
      </c>
      <c r="J1895" s="58">
        <f t="shared" si="318"/>
        <v>3354696</v>
      </c>
      <c r="K1895" s="58">
        <v>168</v>
      </c>
      <c r="L1895" s="58">
        <f t="shared" si="324"/>
        <v>140616</v>
      </c>
      <c r="M1895" s="58">
        <f t="shared" si="325"/>
        <v>4404</v>
      </c>
      <c r="N1895" s="59">
        <f t="shared" si="325"/>
        <v>3686148</v>
      </c>
      <c r="O1895" s="60">
        <v>837</v>
      </c>
      <c r="P1895" s="61">
        <f>O1895</f>
        <v>837</v>
      </c>
      <c r="Q1895" s="58" t="e">
        <f>TRUNC(#REF!*P1895,0)</f>
        <v>#REF!</v>
      </c>
      <c r="R1895" s="143"/>
    </row>
    <row r="1896" spans="3:18" s="86" customFormat="1" ht="20.100000000000001" hidden="1" customHeight="1">
      <c r="C1896" s="19" t="s">
        <v>762</v>
      </c>
      <c r="D1896" s="29" t="s">
        <v>0</v>
      </c>
      <c r="E1896" s="10" t="s">
        <v>22</v>
      </c>
      <c r="F1896" s="60">
        <v>0</v>
      </c>
      <c r="G1896" s="58">
        <v>0</v>
      </c>
      <c r="H1896" s="58">
        <f t="shared" si="317"/>
        <v>0</v>
      </c>
      <c r="I1896" s="58">
        <v>0</v>
      </c>
      <c r="J1896" s="58">
        <f t="shared" si="318"/>
        <v>0</v>
      </c>
      <c r="K1896" s="58">
        <v>0</v>
      </c>
      <c r="L1896" s="58">
        <f t="shared" si="324"/>
        <v>0</v>
      </c>
      <c r="M1896" s="58">
        <f t="shared" si="325"/>
        <v>0</v>
      </c>
      <c r="N1896" s="59">
        <f t="shared" si="325"/>
        <v>0</v>
      </c>
      <c r="O1896" s="60">
        <v>0</v>
      </c>
      <c r="P1896" s="61">
        <f>O1896</f>
        <v>0</v>
      </c>
      <c r="Q1896" s="58" t="e">
        <f>TRUNC(#REF!*P1896,0)</f>
        <v>#REF!</v>
      </c>
      <c r="R1896" s="143"/>
    </row>
    <row r="1897" spans="3:18" s="86" customFormat="1" ht="20.100000000000001" hidden="1" customHeight="1">
      <c r="C1897" s="19" t="s">
        <v>763</v>
      </c>
      <c r="D1897" s="29" t="s">
        <v>0</v>
      </c>
      <c r="E1897" s="10" t="s">
        <v>22</v>
      </c>
      <c r="F1897" s="60">
        <v>0</v>
      </c>
      <c r="G1897" s="58">
        <v>0</v>
      </c>
      <c r="H1897" s="58">
        <f t="shared" si="317"/>
        <v>0</v>
      </c>
      <c r="I1897" s="58">
        <v>0</v>
      </c>
      <c r="J1897" s="58">
        <f t="shared" si="318"/>
        <v>0</v>
      </c>
      <c r="K1897" s="58">
        <v>0</v>
      </c>
      <c r="L1897" s="58">
        <f t="shared" si="324"/>
        <v>0</v>
      </c>
      <c r="M1897" s="58">
        <f t="shared" si="325"/>
        <v>0</v>
      </c>
      <c r="N1897" s="59">
        <f t="shared" si="325"/>
        <v>0</v>
      </c>
      <c r="O1897" s="60">
        <v>0</v>
      </c>
      <c r="P1897" s="61">
        <f>O1897</f>
        <v>0</v>
      </c>
      <c r="Q1897" s="58" t="e">
        <f>TRUNC(#REF!*P1897,0)</f>
        <v>#REF!</v>
      </c>
      <c r="R1897" s="143"/>
    </row>
    <row r="1898" spans="3:18" s="86" customFormat="1" ht="20.100000000000001" hidden="1" customHeight="1">
      <c r="C1898" s="19" t="s">
        <v>764</v>
      </c>
      <c r="D1898" s="29" t="s">
        <v>41</v>
      </c>
      <c r="E1898" s="10" t="s">
        <v>3188</v>
      </c>
      <c r="F1898" s="60">
        <v>1221</v>
      </c>
      <c r="G1898" s="58">
        <v>212</v>
      </c>
      <c r="H1898" s="58">
        <f t="shared" si="317"/>
        <v>258852</v>
      </c>
      <c r="I1898" s="58">
        <v>121</v>
      </c>
      <c r="J1898" s="58">
        <f t="shared" si="318"/>
        <v>147741</v>
      </c>
      <c r="K1898" s="58">
        <v>100</v>
      </c>
      <c r="L1898" s="58">
        <f t="shared" si="324"/>
        <v>122100</v>
      </c>
      <c r="M1898" s="58">
        <f t="shared" si="325"/>
        <v>433</v>
      </c>
      <c r="N1898" s="59">
        <f t="shared" si="325"/>
        <v>528693</v>
      </c>
      <c r="O1898" s="60">
        <v>1221</v>
      </c>
      <c r="P1898" s="61">
        <f>O1898</f>
        <v>1221</v>
      </c>
      <c r="Q1898" s="58" t="e">
        <f>TRUNC(#REF!*P1898,0)</f>
        <v>#REF!</v>
      </c>
      <c r="R1898" s="143"/>
    </row>
    <row r="1899" spans="3:18" s="86" customFormat="1" ht="20.100000000000001" hidden="1" customHeight="1">
      <c r="C1899" s="19" t="s">
        <v>765</v>
      </c>
      <c r="D1899" s="29" t="s">
        <v>766</v>
      </c>
      <c r="E1899" s="10" t="s">
        <v>3188</v>
      </c>
      <c r="F1899" s="60">
        <v>5599</v>
      </c>
      <c r="G1899" s="58">
        <v>287</v>
      </c>
      <c r="H1899" s="58">
        <f t="shared" si="317"/>
        <v>1606913</v>
      </c>
      <c r="I1899" s="58">
        <v>2839</v>
      </c>
      <c r="J1899" s="58">
        <f t="shared" si="318"/>
        <v>15895561</v>
      </c>
      <c r="K1899" s="58">
        <v>294</v>
      </c>
      <c r="L1899" s="58">
        <f t="shared" si="324"/>
        <v>1646106</v>
      </c>
      <c r="M1899" s="58">
        <f t="shared" si="325"/>
        <v>3420</v>
      </c>
      <c r="N1899" s="59">
        <f t="shared" si="325"/>
        <v>19148580</v>
      </c>
      <c r="O1899" s="60">
        <v>5599</v>
      </c>
      <c r="P1899" s="61">
        <f>O1899</f>
        <v>5599</v>
      </c>
      <c r="Q1899" s="58" t="e">
        <f>TRUNC(#REF!*P1899,0)</f>
        <v>#REF!</v>
      </c>
      <c r="R1899" s="143"/>
    </row>
    <row r="1900" spans="3:18" s="86" customFormat="1" ht="20.100000000000001" hidden="1" customHeight="1">
      <c r="C1900" s="19" t="s">
        <v>767</v>
      </c>
      <c r="D1900" s="29" t="s">
        <v>0</v>
      </c>
      <c r="E1900" s="10" t="s">
        <v>22</v>
      </c>
      <c r="F1900" s="60">
        <v>0</v>
      </c>
      <c r="G1900" s="58">
        <v>0</v>
      </c>
      <c r="H1900" s="58">
        <f t="shared" si="317"/>
        <v>0</v>
      </c>
      <c r="I1900" s="58">
        <v>0</v>
      </c>
      <c r="J1900" s="58">
        <f t="shared" si="318"/>
        <v>0</v>
      </c>
      <c r="K1900" s="58">
        <v>0</v>
      </c>
      <c r="L1900" s="58">
        <f t="shared" si="324"/>
        <v>0</v>
      </c>
      <c r="M1900" s="58">
        <f t="shared" si="325"/>
        <v>0</v>
      </c>
      <c r="N1900" s="59">
        <f t="shared" si="325"/>
        <v>0</v>
      </c>
      <c r="O1900" s="60">
        <v>0</v>
      </c>
      <c r="P1900" s="61">
        <f>O1900</f>
        <v>0</v>
      </c>
      <c r="Q1900" s="58" t="e">
        <f>TRUNC(#REF!*P1900,0)</f>
        <v>#REF!</v>
      </c>
      <c r="R1900" s="143"/>
    </row>
    <row r="1901" spans="3:18" s="86" customFormat="1" ht="20.100000000000001" hidden="1" customHeight="1">
      <c r="C1901" s="19" t="s">
        <v>1045</v>
      </c>
      <c r="D1901" s="29" t="s">
        <v>1046</v>
      </c>
      <c r="E1901" s="10" t="s">
        <v>22</v>
      </c>
      <c r="F1901" s="60">
        <v>0</v>
      </c>
      <c r="G1901" s="58">
        <v>0</v>
      </c>
      <c r="H1901" s="58">
        <f t="shared" si="317"/>
        <v>0</v>
      </c>
      <c r="I1901" s="58">
        <v>0</v>
      </c>
      <c r="J1901" s="58">
        <f t="shared" si="318"/>
        <v>0</v>
      </c>
      <c r="K1901" s="58">
        <v>0</v>
      </c>
      <c r="L1901" s="58">
        <f t="shared" si="324"/>
        <v>0</v>
      </c>
      <c r="M1901" s="58">
        <f t="shared" si="325"/>
        <v>0</v>
      </c>
      <c r="N1901" s="59">
        <f t="shared" si="325"/>
        <v>0</v>
      </c>
      <c r="O1901" s="60">
        <v>0</v>
      </c>
      <c r="P1901" s="61">
        <f>O1901</f>
        <v>0</v>
      </c>
      <c r="Q1901" s="58" t="e">
        <f>TRUNC(#REF!*P1901,0)</f>
        <v>#REF!</v>
      </c>
      <c r="R1901" s="143"/>
    </row>
    <row r="1902" spans="3:18" s="86" customFormat="1" ht="20.100000000000001" hidden="1" customHeight="1">
      <c r="C1902" s="19" t="s">
        <v>1160</v>
      </c>
      <c r="D1902" s="29" t="s">
        <v>1161</v>
      </c>
      <c r="E1902" s="10" t="s">
        <v>3218</v>
      </c>
      <c r="F1902" s="60">
        <v>30</v>
      </c>
      <c r="G1902" s="58">
        <v>439980</v>
      </c>
      <c r="H1902" s="58">
        <f t="shared" si="317"/>
        <v>13199400</v>
      </c>
      <c r="I1902" s="58">
        <v>0</v>
      </c>
      <c r="J1902" s="58">
        <f t="shared" si="318"/>
        <v>0</v>
      </c>
      <c r="K1902" s="58">
        <v>0</v>
      </c>
      <c r="L1902" s="58">
        <f t="shared" si="324"/>
        <v>0</v>
      </c>
      <c r="M1902" s="58">
        <f t="shared" si="325"/>
        <v>439980</v>
      </c>
      <c r="N1902" s="59">
        <f t="shared" si="325"/>
        <v>13199400</v>
      </c>
      <c r="O1902" s="60">
        <v>30</v>
      </c>
      <c r="P1902" s="61">
        <f>O1902</f>
        <v>30</v>
      </c>
      <c r="Q1902" s="58" t="e">
        <f>TRUNC(#REF!*P1902,0)</f>
        <v>#REF!</v>
      </c>
      <c r="R1902" s="143"/>
    </row>
    <row r="1903" spans="3:18" s="86" customFormat="1" ht="20.100000000000001" hidden="1" customHeight="1">
      <c r="C1903" s="19" t="s">
        <v>1047</v>
      </c>
      <c r="D1903" s="29" t="s">
        <v>1048</v>
      </c>
      <c r="E1903" s="10" t="s">
        <v>3218</v>
      </c>
      <c r="F1903" s="60">
        <v>90</v>
      </c>
      <c r="G1903" s="58">
        <v>494939</v>
      </c>
      <c r="H1903" s="58">
        <f t="shared" si="317"/>
        <v>44544510</v>
      </c>
      <c r="I1903" s="58">
        <v>0</v>
      </c>
      <c r="J1903" s="58">
        <f t="shared" si="318"/>
        <v>0</v>
      </c>
      <c r="K1903" s="58">
        <v>0</v>
      </c>
      <c r="L1903" s="58">
        <f t="shared" si="324"/>
        <v>0</v>
      </c>
      <c r="M1903" s="58">
        <f t="shared" si="325"/>
        <v>494939</v>
      </c>
      <c r="N1903" s="59">
        <f t="shared" si="325"/>
        <v>44544510</v>
      </c>
      <c r="O1903" s="60">
        <v>90</v>
      </c>
      <c r="P1903" s="61">
        <f>O1903</f>
        <v>90</v>
      </c>
      <c r="Q1903" s="58" t="e">
        <f>TRUNC(#REF!*P1903,0)</f>
        <v>#REF!</v>
      </c>
      <c r="R1903" s="143"/>
    </row>
    <row r="1904" spans="3:18" s="86" customFormat="1" ht="20.100000000000001" hidden="1" customHeight="1">
      <c r="C1904" s="19" t="s">
        <v>1049</v>
      </c>
      <c r="D1904" s="29" t="s">
        <v>1050</v>
      </c>
      <c r="E1904" s="10" t="s">
        <v>3218</v>
      </c>
      <c r="F1904" s="60">
        <v>60</v>
      </c>
      <c r="G1904" s="58">
        <v>549976</v>
      </c>
      <c r="H1904" s="58">
        <f t="shared" si="317"/>
        <v>32998560</v>
      </c>
      <c r="I1904" s="58">
        <v>0</v>
      </c>
      <c r="J1904" s="58">
        <f t="shared" si="318"/>
        <v>0</v>
      </c>
      <c r="K1904" s="58">
        <v>0</v>
      </c>
      <c r="L1904" s="58">
        <f t="shared" si="324"/>
        <v>0</v>
      </c>
      <c r="M1904" s="58">
        <f t="shared" si="325"/>
        <v>549976</v>
      </c>
      <c r="N1904" s="59">
        <f t="shared" si="325"/>
        <v>32998560</v>
      </c>
      <c r="O1904" s="60">
        <v>60</v>
      </c>
      <c r="P1904" s="61">
        <f>O1904</f>
        <v>60</v>
      </c>
      <c r="Q1904" s="58" t="e">
        <f>TRUNC(#REF!*P1904,0)</f>
        <v>#REF!</v>
      </c>
      <c r="R1904" s="143"/>
    </row>
    <row r="1905" spans="3:18" s="86" customFormat="1" ht="20.100000000000001" hidden="1" customHeight="1">
      <c r="C1905" s="19" t="s">
        <v>768</v>
      </c>
      <c r="D1905" s="29" t="s">
        <v>0</v>
      </c>
      <c r="E1905" s="10" t="s">
        <v>22</v>
      </c>
      <c r="F1905" s="60">
        <v>0</v>
      </c>
      <c r="G1905" s="58">
        <v>0</v>
      </c>
      <c r="H1905" s="58">
        <f t="shared" si="317"/>
        <v>0</v>
      </c>
      <c r="I1905" s="58">
        <v>0</v>
      </c>
      <c r="J1905" s="58">
        <f t="shared" si="318"/>
        <v>0</v>
      </c>
      <c r="K1905" s="58">
        <v>0</v>
      </c>
      <c r="L1905" s="58">
        <f t="shared" si="324"/>
        <v>0</v>
      </c>
      <c r="M1905" s="58">
        <f t="shared" si="325"/>
        <v>0</v>
      </c>
      <c r="N1905" s="59">
        <f t="shared" si="325"/>
        <v>0</v>
      </c>
      <c r="O1905" s="60">
        <v>0</v>
      </c>
      <c r="P1905" s="61">
        <f>O1905</f>
        <v>0</v>
      </c>
      <c r="Q1905" s="58" t="e">
        <f>TRUNC(#REF!*P1905,0)</f>
        <v>#REF!</v>
      </c>
      <c r="R1905" s="143"/>
    </row>
    <row r="1906" spans="3:18" s="86" customFormat="1" ht="20.100000000000001" hidden="1" customHeight="1">
      <c r="C1906" s="19" t="s">
        <v>2320</v>
      </c>
      <c r="D1906" s="29" t="s">
        <v>2321</v>
      </c>
      <c r="E1906" s="10" t="s">
        <v>22</v>
      </c>
      <c r="F1906" s="60">
        <v>0</v>
      </c>
      <c r="G1906" s="58">
        <v>0</v>
      </c>
      <c r="H1906" s="58">
        <f t="shared" si="317"/>
        <v>0</v>
      </c>
      <c r="I1906" s="58">
        <v>0</v>
      </c>
      <c r="J1906" s="58">
        <f t="shared" si="318"/>
        <v>0</v>
      </c>
      <c r="K1906" s="58">
        <v>0</v>
      </c>
      <c r="L1906" s="58">
        <f t="shared" si="324"/>
        <v>0</v>
      </c>
      <c r="M1906" s="58">
        <f t="shared" si="325"/>
        <v>0</v>
      </c>
      <c r="N1906" s="59">
        <f t="shared" si="325"/>
        <v>0</v>
      </c>
      <c r="O1906" s="60">
        <v>0</v>
      </c>
      <c r="P1906" s="61">
        <f>O1906</f>
        <v>0</v>
      </c>
      <c r="Q1906" s="58" t="e">
        <f>TRUNC(#REF!*P1906,0)</f>
        <v>#REF!</v>
      </c>
      <c r="R1906" s="143"/>
    </row>
    <row r="1907" spans="3:18" s="86" customFormat="1" ht="20.100000000000001" hidden="1" customHeight="1">
      <c r="C1907" s="19" t="s">
        <v>2323</v>
      </c>
      <c r="D1907" s="29" t="s">
        <v>2324</v>
      </c>
      <c r="E1907" s="10" t="s">
        <v>3218</v>
      </c>
      <c r="F1907" s="60">
        <v>32</v>
      </c>
      <c r="G1907" s="58">
        <v>2218320</v>
      </c>
      <c r="H1907" s="58">
        <f t="shared" ref="H1907:H1978" si="326">TRUNC(F1907*G1907,0)</f>
        <v>70986240</v>
      </c>
      <c r="I1907" s="58">
        <v>0</v>
      </c>
      <c r="J1907" s="58">
        <f t="shared" ref="J1907:J1978" si="327">TRUNC(F1907*I1907,0)</f>
        <v>0</v>
      </c>
      <c r="K1907" s="58">
        <v>0</v>
      </c>
      <c r="L1907" s="58">
        <f t="shared" si="324"/>
        <v>0</v>
      </c>
      <c r="M1907" s="58">
        <f t="shared" si="325"/>
        <v>2218320</v>
      </c>
      <c r="N1907" s="59">
        <f t="shared" si="325"/>
        <v>70986240</v>
      </c>
      <c r="O1907" s="60">
        <v>32</v>
      </c>
      <c r="P1907" s="61">
        <f>O1907</f>
        <v>32</v>
      </c>
      <c r="Q1907" s="58" t="e">
        <f>TRUNC(#REF!*P1907,0)</f>
        <v>#REF!</v>
      </c>
      <c r="R1907" s="143"/>
    </row>
    <row r="1908" spans="3:18" s="86" customFormat="1" ht="20.100000000000001" hidden="1" customHeight="1">
      <c r="C1908" s="19" t="s">
        <v>2327</v>
      </c>
      <c r="D1908" s="29" t="s">
        <v>2328</v>
      </c>
      <c r="E1908" s="10" t="s">
        <v>3218</v>
      </c>
      <c r="F1908" s="60">
        <v>26</v>
      </c>
      <c r="G1908" s="58">
        <v>2389440</v>
      </c>
      <c r="H1908" s="58">
        <f t="shared" si="326"/>
        <v>62125440</v>
      </c>
      <c r="I1908" s="58">
        <v>0</v>
      </c>
      <c r="J1908" s="58">
        <f t="shared" si="327"/>
        <v>0</v>
      </c>
      <c r="K1908" s="58">
        <v>0</v>
      </c>
      <c r="L1908" s="58">
        <f t="shared" si="324"/>
        <v>0</v>
      </c>
      <c r="M1908" s="58">
        <f t="shared" si="325"/>
        <v>2389440</v>
      </c>
      <c r="N1908" s="59">
        <f t="shared" si="325"/>
        <v>62125440</v>
      </c>
      <c r="O1908" s="60">
        <v>26</v>
      </c>
      <c r="P1908" s="61">
        <f>O1908</f>
        <v>26</v>
      </c>
      <c r="Q1908" s="58" t="e">
        <f>TRUNC(#REF!*P1908,0)</f>
        <v>#REF!</v>
      </c>
      <c r="R1908" s="143"/>
    </row>
    <row r="1909" spans="3:18" s="86" customFormat="1" ht="20.100000000000001" hidden="1" customHeight="1">
      <c r="C1909" s="19" t="s">
        <v>770</v>
      </c>
      <c r="D1909" s="29" t="s">
        <v>0</v>
      </c>
      <c r="E1909" s="10" t="s">
        <v>22</v>
      </c>
      <c r="F1909" s="60">
        <v>0</v>
      </c>
      <c r="G1909" s="58">
        <v>0</v>
      </c>
      <c r="H1909" s="58">
        <f t="shared" si="326"/>
        <v>0</v>
      </c>
      <c r="I1909" s="58">
        <v>0</v>
      </c>
      <c r="J1909" s="58">
        <f t="shared" si="327"/>
        <v>0</v>
      </c>
      <c r="K1909" s="58">
        <v>0</v>
      </c>
      <c r="L1909" s="58">
        <f t="shared" si="324"/>
        <v>0</v>
      </c>
      <c r="M1909" s="58">
        <f t="shared" si="325"/>
        <v>0</v>
      </c>
      <c r="N1909" s="59">
        <f t="shared" si="325"/>
        <v>0</v>
      </c>
      <c r="O1909" s="60">
        <v>0</v>
      </c>
      <c r="P1909" s="61">
        <f>O1909</f>
        <v>0</v>
      </c>
      <c r="Q1909" s="58" t="e">
        <f>TRUNC(#REF!*P1909,0)</f>
        <v>#REF!</v>
      </c>
      <c r="R1909" s="143"/>
    </row>
    <row r="1910" spans="3:18" s="86" customFormat="1" ht="20.100000000000001" hidden="1" customHeight="1">
      <c r="C1910" s="19" t="s">
        <v>771</v>
      </c>
      <c r="D1910" s="29" t="s">
        <v>772</v>
      </c>
      <c r="E1910" s="10" t="s">
        <v>22</v>
      </c>
      <c r="F1910" s="60">
        <v>0</v>
      </c>
      <c r="G1910" s="58">
        <v>0</v>
      </c>
      <c r="H1910" s="58">
        <f t="shared" si="326"/>
        <v>0</v>
      </c>
      <c r="I1910" s="58">
        <v>0</v>
      </c>
      <c r="J1910" s="58">
        <f t="shared" si="327"/>
        <v>0</v>
      </c>
      <c r="K1910" s="58">
        <v>0</v>
      </c>
      <c r="L1910" s="58">
        <f t="shared" si="324"/>
        <v>0</v>
      </c>
      <c r="M1910" s="58">
        <f t="shared" si="325"/>
        <v>0</v>
      </c>
      <c r="N1910" s="59">
        <f t="shared" si="325"/>
        <v>0</v>
      </c>
      <c r="O1910" s="60">
        <v>0</v>
      </c>
      <c r="P1910" s="61">
        <f>O1910</f>
        <v>0</v>
      </c>
      <c r="Q1910" s="58" t="e">
        <f>TRUNC(#REF!*P1910,0)</f>
        <v>#REF!</v>
      </c>
      <c r="R1910" s="143"/>
    </row>
    <row r="1911" spans="3:18" s="86" customFormat="1" ht="20.100000000000001" hidden="1" customHeight="1">
      <c r="C1911" s="19" t="s">
        <v>773</v>
      </c>
      <c r="D1911" s="29" t="s">
        <v>774</v>
      </c>
      <c r="E1911" s="10" t="s">
        <v>3207</v>
      </c>
      <c r="F1911" s="60">
        <v>2582</v>
      </c>
      <c r="G1911" s="58">
        <v>18792</v>
      </c>
      <c r="H1911" s="58">
        <f t="shared" si="326"/>
        <v>48520944</v>
      </c>
      <c r="I1911" s="58">
        <v>10699</v>
      </c>
      <c r="J1911" s="58">
        <f t="shared" si="327"/>
        <v>27624818</v>
      </c>
      <c r="K1911" s="58">
        <v>8864</v>
      </c>
      <c r="L1911" s="58">
        <f t="shared" si="324"/>
        <v>22886848</v>
      </c>
      <c r="M1911" s="58">
        <f t="shared" si="325"/>
        <v>38355</v>
      </c>
      <c r="N1911" s="59">
        <f t="shared" si="325"/>
        <v>99032610</v>
      </c>
      <c r="O1911" s="60">
        <v>2582</v>
      </c>
      <c r="P1911" s="61">
        <f>O1911</f>
        <v>2582</v>
      </c>
      <c r="Q1911" s="58" t="e">
        <f>TRUNC(#REF!*P1911,0)</f>
        <v>#REF!</v>
      </c>
      <c r="R1911" s="143"/>
    </row>
    <row r="1912" spans="3:18" s="86" customFormat="1" ht="20.100000000000001" hidden="1" customHeight="1">
      <c r="C1912" s="19" t="s">
        <v>775</v>
      </c>
      <c r="D1912" s="29" t="s">
        <v>0</v>
      </c>
      <c r="E1912" s="10" t="s">
        <v>22</v>
      </c>
      <c r="F1912" s="60">
        <v>0</v>
      </c>
      <c r="G1912" s="58">
        <v>0</v>
      </c>
      <c r="H1912" s="58">
        <f t="shared" si="326"/>
        <v>0</v>
      </c>
      <c r="I1912" s="58">
        <v>0</v>
      </c>
      <c r="J1912" s="58">
        <f t="shared" si="327"/>
        <v>0</v>
      </c>
      <c r="K1912" s="58">
        <v>0</v>
      </c>
      <c r="L1912" s="58">
        <f t="shared" si="324"/>
        <v>0</v>
      </c>
      <c r="M1912" s="58">
        <f t="shared" si="325"/>
        <v>0</v>
      </c>
      <c r="N1912" s="59">
        <f t="shared" si="325"/>
        <v>0</v>
      </c>
      <c r="O1912" s="60">
        <v>0</v>
      </c>
      <c r="P1912" s="61">
        <f>O1912</f>
        <v>0</v>
      </c>
      <c r="Q1912" s="58" t="e">
        <f>TRUNC(#REF!*P1912,0)</f>
        <v>#REF!</v>
      </c>
      <c r="R1912" s="143"/>
    </row>
    <row r="1913" spans="3:18" s="86" customFormat="1" ht="20.100000000000001" hidden="1" customHeight="1">
      <c r="C1913" s="19" t="s">
        <v>1056</v>
      </c>
      <c r="D1913" s="29" t="s">
        <v>1057</v>
      </c>
      <c r="E1913" s="10" t="s">
        <v>22</v>
      </c>
      <c r="F1913" s="60">
        <v>0</v>
      </c>
      <c r="G1913" s="58">
        <v>0</v>
      </c>
      <c r="H1913" s="58">
        <f t="shared" si="326"/>
        <v>0</v>
      </c>
      <c r="I1913" s="58">
        <v>0</v>
      </c>
      <c r="J1913" s="58">
        <f t="shared" si="327"/>
        <v>0</v>
      </c>
      <c r="K1913" s="58">
        <v>0</v>
      </c>
      <c r="L1913" s="58">
        <f t="shared" si="324"/>
        <v>0</v>
      </c>
      <c r="M1913" s="58">
        <f t="shared" si="325"/>
        <v>0</v>
      </c>
      <c r="N1913" s="59">
        <f t="shared" si="325"/>
        <v>0</v>
      </c>
      <c r="O1913" s="60">
        <v>0</v>
      </c>
      <c r="P1913" s="61">
        <f>O1913</f>
        <v>0</v>
      </c>
      <c r="Q1913" s="58" t="e">
        <f>TRUNC(#REF!*P1913,0)</f>
        <v>#REF!</v>
      </c>
      <c r="R1913" s="143"/>
    </row>
    <row r="1914" spans="3:18" s="86" customFormat="1" ht="20.100000000000001" hidden="1" customHeight="1">
      <c r="C1914" s="19" t="s">
        <v>1058</v>
      </c>
      <c r="D1914" s="29" t="s">
        <v>774</v>
      </c>
      <c r="E1914" s="10" t="s">
        <v>3199</v>
      </c>
      <c r="F1914" s="60">
        <v>180</v>
      </c>
      <c r="G1914" s="58">
        <v>37758</v>
      </c>
      <c r="H1914" s="58">
        <f t="shared" si="326"/>
        <v>6796440</v>
      </c>
      <c r="I1914" s="58">
        <v>54963</v>
      </c>
      <c r="J1914" s="58">
        <f t="shared" si="327"/>
        <v>9893340</v>
      </c>
      <c r="K1914" s="58">
        <v>5718</v>
      </c>
      <c r="L1914" s="58">
        <f t="shared" si="324"/>
        <v>1029240</v>
      </c>
      <c r="M1914" s="58">
        <f t="shared" si="325"/>
        <v>98439</v>
      </c>
      <c r="N1914" s="59">
        <f t="shared" si="325"/>
        <v>17719020</v>
      </c>
      <c r="O1914" s="60">
        <v>180</v>
      </c>
      <c r="P1914" s="61">
        <f>O1914</f>
        <v>180</v>
      </c>
      <c r="Q1914" s="58" t="e">
        <f>TRUNC(#REF!*P1914,0)</f>
        <v>#REF!</v>
      </c>
      <c r="R1914" s="143"/>
    </row>
    <row r="1915" spans="3:18" s="86" customFormat="1" ht="20.100000000000001" hidden="1" customHeight="1">
      <c r="C1915" s="19" t="s">
        <v>776</v>
      </c>
      <c r="D1915" s="29" t="s">
        <v>777</v>
      </c>
      <c r="E1915" s="10" t="s">
        <v>22</v>
      </c>
      <c r="F1915" s="60">
        <v>0</v>
      </c>
      <c r="G1915" s="58">
        <v>0</v>
      </c>
      <c r="H1915" s="58">
        <f t="shared" si="326"/>
        <v>0</v>
      </c>
      <c r="I1915" s="58">
        <v>0</v>
      </c>
      <c r="J1915" s="58">
        <f t="shared" si="327"/>
        <v>0</v>
      </c>
      <c r="K1915" s="58">
        <v>0</v>
      </c>
      <c r="L1915" s="58">
        <f t="shared" si="324"/>
        <v>0</v>
      </c>
      <c r="M1915" s="58">
        <f t="shared" si="325"/>
        <v>0</v>
      </c>
      <c r="N1915" s="59">
        <f t="shared" si="325"/>
        <v>0</v>
      </c>
      <c r="O1915" s="60">
        <v>0</v>
      </c>
      <c r="P1915" s="61">
        <f>O1915</f>
        <v>0</v>
      </c>
      <c r="Q1915" s="58" t="e">
        <f>TRUNC(#REF!*P1915,0)</f>
        <v>#REF!</v>
      </c>
      <c r="R1915" s="143"/>
    </row>
    <row r="1916" spans="3:18" s="86" customFormat="1" ht="20.100000000000001" hidden="1" customHeight="1">
      <c r="C1916" s="19" t="s">
        <v>778</v>
      </c>
      <c r="D1916" s="29" t="s">
        <v>774</v>
      </c>
      <c r="E1916" s="10" t="s">
        <v>3199</v>
      </c>
      <c r="F1916" s="60">
        <v>58</v>
      </c>
      <c r="G1916" s="58">
        <v>40000</v>
      </c>
      <c r="H1916" s="58">
        <f t="shared" si="326"/>
        <v>2320000</v>
      </c>
      <c r="I1916" s="58">
        <v>67200</v>
      </c>
      <c r="J1916" s="58">
        <f t="shared" si="327"/>
        <v>3897600</v>
      </c>
      <c r="K1916" s="58">
        <v>800</v>
      </c>
      <c r="L1916" s="58">
        <f t="shared" si="324"/>
        <v>46400</v>
      </c>
      <c r="M1916" s="58">
        <f t="shared" si="325"/>
        <v>108000</v>
      </c>
      <c r="N1916" s="59">
        <f t="shared" si="325"/>
        <v>6264000</v>
      </c>
      <c r="O1916" s="60">
        <v>58</v>
      </c>
      <c r="P1916" s="61">
        <f>O1916</f>
        <v>58</v>
      </c>
      <c r="Q1916" s="58" t="e">
        <f>TRUNC(#REF!*P1916,0)</f>
        <v>#REF!</v>
      </c>
      <c r="R1916" s="143"/>
    </row>
    <row r="1917" spans="3:18" s="86" customFormat="1" ht="20.100000000000001" hidden="1" customHeight="1">
      <c r="C1917" s="19" t="s">
        <v>779</v>
      </c>
      <c r="D1917" s="29" t="s">
        <v>0</v>
      </c>
      <c r="E1917" s="10" t="s">
        <v>22</v>
      </c>
      <c r="F1917" s="60">
        <v>0</v>
      </c>
      <c r="G1917" s="58">
        <v>0</v>
      </c>
      <c r="H1917" s="58">
        <f t="shared" si="326"/>
        <v>0</v>
      </c>
      <c r="I1917" s="58">
        <v>0</v>
      </c>
      <c r="J1917" s="58">
        <f t="shared" si="327"/>
        <v>0</v>
      </c>
      <c r="K1917" s="58">
        <v>0</v>
      </c>
      <c r="L1917" s="58">
        <f t="shared" si="324"/>
        <v>0</v>
      </c>
      <c r="M1917" s="58">
        <f t="shared" si="325"/>
        <v>0</v>
      </c>
      <c r="N1917" s="59">
        <f t="shared" si="325"/>
        <v>0</v>
      </c>
      <c r="O1917" s="60">
        <v>0</v>
      </c>
      <c r="P1917" s="61">
        <f>O1917</f>
        <v>0</v>
      </c>
      <c r="Q1917" s="58" t="e">
        <f>TRUNC(#REF!*P1917,0)</f>
        <v>#REF!</v>
      </c>
      <c r="R1917" s="143"/>
    </row>
    <row r="1918" spans="3:18" s="86" customFormat="1" ht="20.100000000000001" hidden="1" customHeight="1">
      <c r="C1918" s="19" t="s">
        <v>780</v>
      </c>
      <c r="D1918" s="29" t="s">
        <v>781</v>
      </c>
      <c r="E1918" s="10" t="s">
        <v>3196</v>
      </c>
      <c r="F1918" s="60">
        <v>8</v>
      </c>
      <c r="G1918" s="58">
        <v>0</v>
      </c>
      <c r="H1918" s="58">
        <f t="shared" si="326"/>
        <v>0</v>
      </c>
      <c r="I1918" s="58">
        <v>0</v>
      </c>
      <c r="J1918" s="58">
        <f t="shared" si="327"/>
        <v>0</v>
      </c>
      <c r="K1918" s="58">
        <v>460416</v>
      </c>
      <c r="L1918" s="58">
        <f t="shared" si="324"/>
        <v>3683328</v>
      </c>
      <c r="M1918" s="58">
        <f t="shared" si="325"/>
        <v>460416</v>
      </c>
      <c r="N1918" s="59">
        <f t="shared" si="325"/>
        <v>3683328</v>
      </c>
      <c r="O1918" s="60">
        <v>8</v>
      </c>
      <c r="P1918" s="61">
        <f>O1918</f>
        <v>8</v>
      </c>
      <c r="Q1918" s="58" t="e">
        <f>TRUNC(#REF!*P1918,0)</f>
        <v>#REF!</v>
      </c>
      <c r="R1918" s="143"/>
    </row>
    <row r="1919" spans="3:18" s="86" customFormat="1" ht="20.100000000000001" hidden="1" customHeight="1">
      <c r="C1919" s="19" t="s">
        <v>782</v>
      </c>
      <c r="D1919" s="29" t="s">
        <v>783</v>
      </c>
      <c r="E1919" s="10" t="s">
        <v>3196</v>
      </c>
      <c r="F1919" s="60">
        <v>8</v>
      </c>
      <c r="G1919" s="58">
        <v>167073</v>
      </c>
      <c r="H1919" s="58">
        <f t="shared" si="326"/>
        <v>1336584</v>
      </c>
      <c r="I1919" s="58">
        <v>264409</v>
      </c>
      <c r="J1919" s="58">
        <f t="shared" si="327"/>
        <v>2115272</v>
      </c>
      <c r="K1919" s="58">
        <v>419380</v>
      </c>
      <c r="L1919" s="58">
        <f t="shared" si="324"/>
        <v>3355040</v>
      </c>
      <c r="M1919" s="58">
        <f t="shared" si="325"/>
        <v>850862</v>
      </c>
      <c r="N1919" s="59">
        <f t="shared" si="325"/>
        <v>6806896</v>
      </c>
      <c r="O1919" s="60">
        <v>8</v>
      </c>
      <c r="P1919" s="61">
        <f>O1919</f>
        <v>8</v>
      </c>
      <c r="Q1919" s="58" t="e">
        <f>TRUNC(#REF!*P1919,0)</f>
        <v>#REF!</v>
      </c>
      <c r="R1919" s="143"/>
    </row>
    <row r="1920" spans="3:18" s="86" customFormat="1" ht="20.100000000000001" hidden="1" customHeight="1">
      <c r="C1920" s="19" t="s">
        <v>784</v>
      </c>
      <c r="D1920" s="29" t="s">
        <v>785</v>
      </c>
      <c r="E1920" s="10" t="s">
        <v>3196</v>
      </c>
      <c r="F1920" s="60">
        <v>8</v>
      </c>
      <c r="G1920" s="58">
        <v>167073</v>
      </c>
      <c r="H1920" s="58">
        <f t="shared" si="326"/>
        <v>1336584</v>
      </c>
      <c r="I1920" s="58">
        <v>264409</v>
      </c>
      <c r="J1920" s="58">
        <f t="shared" si="327"/>
        <v>2115272</v>
      </c>
      <c r="K1920" s="58">
        <v>419380</v>
      </c>
      <c r="L1920" s="58">
        <f t="shared" si="324"/>
        <v>3355040</v>
      </c>
      <c r="M1920" s="58">
        <f t="shared" si="325"/>
        <v>850862</v>
      </c>
      <c r="N1920" s="59">
        <f t="shared" si="325"/>
        <v>6806896</v>
      </c>
      <c r="O1920" s="60">
        <v>8</v>
      </c>
      <c r="P1920" s="61">
        <f>O1920</f>
        <v>8</v>
      </c>
      <c r="Q1920" s="58" t="e">
        <f>TRUNC(#REF!*P1920,0)</f>
        <v>#REF!</v>
      </c>
      <c r="R1920" s="143"/>
    </row>
    <row r="1921" spans="3:18" s="86" customFormat="1" ht="20.100000000000001" hidden="1" customHeight="1">
      <c r="C1921" s="19" t="s">
        <v>784</v>
      </c>
      <c r="D1921" s="29" t="s">
        <v>786</v>
      </c>
      <c r="E1921" s="10" t="s">
        <v>3196</v>
      </c>
      <c r="F1921" s="60">
        <v>1</v>
      </c>
      <c r="G1921" s="58">
        <v>0</v>
      </c>
      <c r="H1921" s="58">
        <f t="shared" si="326"/>
        <v>0</v>
      </c>
      <c r="I1921" s="58">
        <v>0</v>
      </c>
      <c r="J1921" s="58">
        <f t="shared" si="327"/>
        <v>0</v>
      </c>
      <c r="K1921" s="58">
        <v>3200000</v>
      </c>
      <c r="L1921" s="58">
        <f t="shared" si="324"/>
        <v>3200000</v>
      </c>
      <c r="M1921" s="58">
        <f t="shared" si="325"/>
        <v>3200000</v>
      </c>
      <c r="N1921" s="59">
        <f t="shared" si="325"/>
        <v>3200000</v>
      </c>
      <c r="O1921" s="60">
        <v>1</v>
      </c>
      <c r="P1921" s="61">
        <f>O1921</f>
        <v>1</v>
      </c>
      <c r="Q1921" s="58" t="e">
        <f>TRUNC(#REF!*P1921,0)</f>
        <v>#REF!</v>
      </c>
      <c r="R1921" s="143"/>
    </row>
    <row r="1922" spans="3:18" s="86" customFormat="1" ht="20.100000000000001" hidden="1" customHeight="1">
      <c r="C1922" s="19" t="s">
        <v>787</v>
      </c>
      <c r="D1922" s="29" t="s">
        <v>788</v>
      </c>
      <c r="E1922" s="10" t="s">
        <v>3196</v>
      </c>
      <c r="F1922" s="60">
        <v>1</v>
      </c>
      <c r="G1922" s="58">
        <v>0</v>
      </c>
      <c r="H1922" s="58">
        <f t="shared" si="326"/>
        <v>0</v>
      </c>
      <c r="I1922" s="58">
        <v>0</v>
      </c>
      <c r="J1922" s="58">
        <f t="shared" si="327"/>
        <v>0</v>
      </c>
      <c r="K1922" s="58">
        <v>2302080</v>
      </c>
      <c r="L1922" s="58">
        <f t="shared" si="324"/>
        <v>2302080</v>
      </c>
      <c r="M1922" s="58">
        <f t="shared" si="325"/>
        <v>2302080</v>
      </c>
      <c r="N1922" s="59">
        <f t="shared" si="325"/>
        <v>2302080</v>
      </c>
      <c r="O1922" s="60">
        <v>1</v>
      </c>
      <c r="P1922" s="61">
        <f>O1922</f>
        <v>1</v>
      </c>
      <c r="Q1922" s="58" t="e">
        <f>TRUNC(#REF!*P1922,0)</f>
        <v>#REF!</v>
      </c>
      <c r="R1922" s="143"/>
    </row>
    <row r="1923" spans="3:18" s="86" customFormat="1" ht="20.100000000000001" hidden="1" customHeight="1">
      <c r="C1923" s="19" t="s">
        <v>1146</v>
      </c>
      <c r="D1923" s="29" t="s">
        <v>1147</v>
      </c>
      <c r="E1923" s="10" t="s">
        <v>3207</v>
      </c>
      <c r="F1923" s="60">
        <v>39</v>
      </c>
      <c r="G1923" s="58">
        <v>0</v>
      </c>
      <c r="H1923" s="58">
        <f t="shared" si="326"/>
        <v>0</v>
      </c>
      <c r="I1923" s="58">
        <v>0</v>
      </c>
      <c r="J1923" s="58">
        <f t="shared" si="327"/>
        <v>0</v>
      </c>
      <c r="K1923" s="58">
        <v>22304</v>
      </c>
      <c r="L1923" s="58">
        <f t="shared" si="324"/>
        <v>869856</v>
      </c>
      <c r="M1923" s="58">
        <f t="shared" si="325"/>
        <v>22304</v>
      </c>
      <c r="N1923" s="59">
        <f t="shared" si="325"/>
        <v>869856</v>
      </c>
      <c r="O1923" s="60">
        <v>39</v>
      </c>
      <c r="P1923" s="61">
        <f>O1923</f>
        <v>39</v>
      </c>
      <c r="Q1923" s="58" t="e">
        <f>TRUNC(#REF!*P1923,0)</f>
        <v>#REF!</v>
      </c>
      <c r="R1923" s="143"/>
    </row>
    <row r="1924" spans="3:18" s="86" customFormat="1" ht="20.100000000000001" hidden="1" customHeight="1">
      <c r="C1924" s="19" t="s">
        <v>789</v>
      </c>
      <c r="D1924" s="29" t="s">
        <v>0</v>
      </c>
      <c r="E1924" s="10" t="s">
        <v>22</v>
      </c>
      <c r="F1924" s="60">
        <v>0</v>
      </c>
      <c r="G1924" s="58">
        <v>0</v>
      </c>
      <c r="H1924" s="58">
        <f t="shared" si="326"/>
        <v>0</v>
      </c>
      <c r="I1924" s="58">
        <v>0</v>
      </c>
      <c r="J1924" s="58">
        <f t="shared" si="327"/>
        <v>0</v>
      </c>
      <c r="K1924" s="58">
        <v>0</v>
      </c>
      <c r="L1924" s="58">
        <f t="shared" si="324"/>
        <v>0</v>
      </c>
      <c r="M1924" s="58">
        <f t="shared" si="325"/>
        <v>0</v>
      </c>
      <c r="N1924" s="59">
        <f t="shared" si="325"/>
        <v>0</v>
      </c>
      <c r="O1924" s="60">
        <v>0</v>
      </c>
      <c r="P1924" s="61">
        <f>O1924</f>
        <v>0</v>
      </c>
      <c r="Q1924" s="58" t="e">
        <f>TRUNC(#REF!*P1924,0)</f>
        <v>#REF!</v>
      </c>
      <c r="R1924" s="143"/>
    </row>
    <row r="1925" spans="3:18" s="86" customFormat="1" ht="20.100000000000001" hidden="1" customHeight="1">
      <c r="C1925" s="19" t="s">
        <v>790</v>
      </c>
      <c r="D1925" s="29" t="s">
        <v>111</v>
      </c>
      <c r="E1925" s="10" t="s">
        <v>22</v>
      </c>
      <c r="F1925" s="60">
        <v>0</v>
      </c>
      <c r="G1925" s="58">
        <v>0</v>
      </c>
      <c r="H1925" s="58">
        <f t="shared" si="326"/>
        <v>0</v>
      </c>
      <c r="I1925" s="58">
        <v>0</v>
      </c>
      <c r="J1925" s="58">
        <f t="shared" si="327"/>
        <v>0</v>
      </c>
      <c r="K1925" s="58">
        <v>0</v>
      </c>
      <c r="L1925" s="58">
        <f t="shared" si="324"/>
        <v>0</v>
      </c>
      <c r="M1925" s="58">
        <f t="shared" si="325"/>
        <v>0</v>
      </c>
      <c r="N1925" s="59">
        <f t="shared" si="325"/>
        <v>0</v>
      </c>
      <c r="O1925" s="60">
        <v>0</v>
      </c>
      <c r="P1925" s="61">
        <f>O1925</f>
        <v>0</v>
      </c>
      <c r="Q1925" s="58" t="e">
        <f>TRUNC(#REF!*P1925,0)</f>
        <v>#REF!</v>
      </c>
      <c r="R1925" s="143"/>
    </row>
    <row r="1926" spans="3:18" s="86" customFormat="1" ht="20.100000000000001" hidden="1" customHeight="1">
      <c r="C1926" s="19" t="s">
        <v>791</v>
      </c>
      <c r="D1926" s="29" t="s">
        <v>792</v>
      </c>
      <c r="E1926" s="10" t="s">
        <v>3189</v>
      </c>
      <c r="F1926" s="60">
        <v>4603</v>
      </c>
      <c r="G1926" s="58">
        <v>6252</v>
      </c>
      <c r="H1926" s="58">
        <f t="shared" si="326"/>
        <v>28777956</v>
      </c>
      <c r="I1926" s="58">
        <v>10200</v>
      </c>
      <c r="J1926" s="58">
        <f t="shared" si="327"/>
        <v>46950600</v>
      </c>
      <c r="K1926" s="58">
        <v>0</v>
      </c>
      <c r="L1926" s="58">
        <f t="shared" si="324"/>
        <v>0</v>
      </c>
      <c r="M1926" s="58">
        <f t="shared" si="325"/>
        <v>16452</v>
      </c>
      <c r="N1926" s="59">
        <f t="shared" si="325"/>
        <v>75728556</v>
      </c>
      <c r="O1926" s="60">
        <v>1781</v>
      </c>
      <c r="P1926" s="61">
        <f>O1926</f>
        <v>1781</v>
      </c>
      <c r="Q1926" s="58" t="e">
        <f>TRUNC(#REF!*P1926,0)</f>
        <v>#REF!</v>
      </c>
      <c r="R1926" s="143"/>
    </row>
    <row r="1927" spans="3:18" s="86" customFormat="1" ht="20.100000000000001" hidden="1" customHeight="1">
      <c r="C1927" s="19" t="s">
        <v>793</v>
      </c>
      <c r="D1927" s="29" t="s">
        <v>794</v>
      </c>
      <c r="E1927" s="10" t="s">
        <v>3189</v>
      </c>
      <c r="F1927" s="60">
        <v>454</v>
      </c>
      <c r="G1927" s="58">
        <v>6252</v>
      </c>
      <c r="H1927" s="58">
        <f t="shared" si="326"/>
        <v>2838408</v>
      </c>
      <c r="I1927" s="58">
        <v>11220</v>
      </c>
      <c r="J1927" s="58">
        <f t="shared" si="327"/>
        <v>5093880</v>
      </c>
      <c r="K1927" s="58">
        <v>0</v>
      </c>
      <c r="L1927" s="58">
        <f t="shared" si="324"/>
        <v>0</v>
      </c>
      <c r="M1927" s="58">
        <f t="shared" si="325"/>
        <v>17472</v>
      </c>
      <c r="N1927" s="59">
        <f t="shared" si="325"/>
        <v>7932288</v>
      </c>
      <c r="O1927" s="60">
        <v>0</v>
      </c>
      <c r="P1927" s="61">
        <f>O1927</f>
        <v>0</v>
      </c>
      <c r="Q1927" s="58" t="e">
        <f>TRUNC(#REF!*P1927,0)</f>
        <v>#REF!</v>
      </c>
      <c r="R1927" s="143"/>
    </row>
    <row r="1928" spans="3:18" s="86" customFormat="1" ht="20.100000000000001" hidden="1" customHeight="1">
      <c r="C1928" s="19" t="s">
        <v>1004</v>
      </c>
      <c r="D1928" s="29" t="s">
        <v>1005</v>
      </c>
      <c r="E1928" s="10" t="s">
        <v>3189</v>
      </c>
      <c r="F1928" s="60">
        <v>208</v>
      </c>
      <c r="G1928" s="58">
        <v>6252</v>
      </c>
      <c r="H1928" s="58">
        <f t="shared" si="326"/>
        <v>1300416</v>
      </c>
      <c r="I1928" s="58">
        <v>12240</v>
      </c>
      <c r="J1928" s="58">
        <f t="shared" si="327"/>
        <v>2545920</v>
      </c>
      <c r="K1928" s="58">
        <v>0</v>
      </c>
      <c r="L1928" s="58">
        <f t="shared" si="324"/>
        <v>0</v>
      </c>
      <c r="M1928" s="58">
        <f t="shared" si="325"/>
        <v>18492</v>
      </c>
      <c r="N1928" s="59">
        <f t="shared" si="325"/>
        <v>3846336</v>
      </c>
      <c r="O1928" s="60">
        <v>0</v>
      </c>
      <c r="P1928" s="61">
        <f>O1928</f>
        <v>0</v>
      </c>
      <c r="Q1928" s="58" t="e">
        <f>TRUNC(#REF!*P1928,0)</f>
        <v>#REF!</v>
      </c>
      <c r="R1928" s="143"/>
    </row>
    <row r="1929" spans="3:18" s="86" customFormat="1" ht="20.100000000000001" hidden="1" customHeight="1">
      <c r="C1929" s="19" t="s">
        <v>1008</v>
      </c>
      <c r="D1929" s="29" t="s">
        <v>0</v>
      </c>
      <c r="E1929" s="10" t="s">
        <v>22</v>
      </c>
      <c r="F1929" s="60">
        <v>0</v>
      </c>
      <c r="G1929" s="58">
        <v>0</v>
      </c>
      <c r="H1929" s="58">
        <f t="shared" si="326"/>
        <v>0</v>
      </c>
      <c r="I1929" s="58">
        <v>0</v>
      </c>
      <c r="J1929" s="58">
        <f t="shared" si="327"/>
        <v>0</v>
      </c>
      <c r="K1929" s="58">
        <v>0</v>
      </c>
      <c r="L1929" s="58">
        <f t="shared" si="324"/>
        <v>0</v>
      </c>
      <c r="M1929" s="58">
        <f t="shared" si="325"/>
        <v>0</v>
      </c>
      <c r="N1929" s="59">
        <f t="shared" si="325"/>
        <v>0</v>
      </c>
      <c r="O1929" s="60">
        <v>0</v>
      </c>
      <c r="P1929" s="61">
        <f>O1929</f>
        <v>0</v>
      </c>
      <c r="Q1929" s="58" t="e">
        <f>TRUNC(#REF!*P1929,0)</f>
        <v>#REF!</v>
      </c>
      <c r="R1929" s="143"/>
    </row>
    <row r="1930" spans="3:18" s="86" customFormat="1" ht="20.100000000000001" hidden="1" customHeight="1">
      <c r="C1930" s="19" t="s">
        <v>1009</v>
      </c>
      <c r="D1930" s="29" t="s">
        <v>1010</v>
      </c>
      <c r="E1930" s="10" t="s">
        <v>3189</v>
      </c>
      <c r="F1930" s="60">
        <v>263</v>
      </c>
      <c r="G1930" s="58">
        <v>10983</v>
      </c>
      <c r="H1930" s="58">
        <f t="shared" si="326"/>
        <v>2888529</v>
      </c>
      <c r="I1930" s="58">
        <v>26888</v>
      </c>
      <c r="J1930" s="58">
        <f t="shared" si="327"/>
        <v>7071544</v>
      </c>
      <c r="K1930" s="58">
        <v>0</v>
      </c>
      <c r="L1930" s="58">
        <f t="shared" si="324"/>
        <v>0</v>
      </c>
      <c r="M1930" s="58">
        <f t="shared" si="325"/>
        <v>37871</v>
      </c>
      <c r="N1930" s="59">
        <f t="shared" si="325"/>
        <v>9960073</v>
      </c>
      <c r="O1930" s="60">
        <v>0</v>
      </c>
      <c r="P1930" s="61">
        <f>O1930</f>
        <v>0</v>
      </c>
      <c r="Q1930" s="58" t="e">
        <f>TRUNC(#REF!*P1930,0)</f>
        <v>#REF!</v>
      </c>
      <c r="R1930" s="143"/>
    </row>
    <row r="1931" spans="3:18" s="86" customFormat="1" ht="20.100000000000001" hidden="1" customHeight="1">
      <c r="C1931" s="19" t="s">
        <v>1011</v>
      </c>
      <c r="D1931" s="29" t="s">
        <v>1012</v>
      </c>
      <c r="E1931" s="10" t="s">
        <v>3189</v>
      </c>
      <c r="F1931" s="60">
        <v>31</v>
      </c>
      <c r="G1931" s="58">
        <v>10983</v>
      </c>
      <c r="H1931" s="58">
        <f t="shared" si="326"/>
        <v>340473</v>
      </c>
      <c r="I1931" s="58">
        <v>29577</v>
      </c>
      <c r="J1931" s="58">
        <f t="shared" si="327"/>
        <v>916887</v>
      </c>
      <c r="K1931" s="58">
        <v>0</v>
      </c>
      <c r="L1931" s="58">
        <f t="shared" si="324"/>
        <v>0</v>
      </c>
      <c r="M1931" s="58">
        <f t="shared" si="325"/>
        <v>40560</v>
      </c>
      <c r="N1931" s="59">
        <f t="shared" si="325"/>
        <v>1257360</v>
      </c>
      <c r="O1931" s="60">
        <v>0</v>
      </c>
      <c r="P1931" s="61">
        <f>O1931</f>
        <v>0</v>
      </c>
      <c r="Q1931" s="58" t="e">
        <f>TRUNC(#REF!*P1931,0)</f>
        <v>#REF!</v>
      </c>
      <c r="R1931" s="143"/>
    </row>
    <row r="1932" spans="3:18" s="86" customFormat="1" ht="20.100000000000001" hidden="1" customHeight="1">
      <c r="C1932" s="19" t="s">
        <v>3066</v>
      </c>
      <c r="D1932" s="29" t="s">
        <v>0</v>
      </c>
      <c r="E1932" s="10" t="s">
        <v>22</v>
      </c>
      <c r="F1932" s="60">
        <v>0</v>
      </c>
      <c r="G1932" s="58">
        <v>0</v>
      </c>
      <c r="H1932" s="58">
        <f t="shared" ref="H1932:H1936" si="328">TRUNC(F1932*G1932,0)</f>
        <v>0</v>
      </c>
      <c r="I1932" s="58">
        <v>0</v>
      </c>
      <c r="J1932" s="58">
        <f t="shared" ref="J1932:J1936" si="329">TRUNC(F1932*I1932,0)</f>
        <v>0</v>
      </c>
      <c r="K1932" s="58">
        <v>0</v>
      </c>
      <c r="L1932" s="58">
        <f t="shared" ref="L1932:L1936" si="330">TRUNC(F1932*K1932,0)</f>
        <v>0</v>
      </c>
      <c r="M1932" s="58">
        <f t="shared" ref="M1932:N1936" si="331">G1932+I1932+K1932</f>
        <v>0</v>
      </c>
      <c r="N1932" s="59">
        <f t="shared" si="331"/>
        <v>0</v>
      </c>
      <c r="O1932" s="60">
        <v>0</v>
      </c>
      <c r="P1932" s="61">
        <f>O1932</f>
        <v>0</v>
      </c>
      <c r="Q1932" s="58" t="e">
        <f>TRUNC(#REF!*P1932,0)</f>
        <v>#REF!</v>
      </c>
      <c r="R1932" s="143"/>
    </row>
    <row r="1933" spans="3:18" s="86" customFormat="1" ht="20.100000000000001" hidden="1" customHeight="1">
      <c r="C1933" s="19" t="s">
        <v>3067</v>
      </c>
      <c r="D1933" s="29" t="s">
        <v>3071</v>
      </c>
      <c r="E1933" s="10" t="s">
        <v>3073</v>
      </c>
      <c r="F1933" s="60"/>
      <c r="G1933" s="58">
        <v>0</v>
      </c>
      <c r="H1933" s="58">
        <f t="shared" si="328"/>
        <v>0</v>
      </c>
      <c r="I1933" s="58">
        <v>0</v>
      </c>
      <c r="J1933" s="58">
        <f t="shared" si="329"/>
        <v>0</v>
      </c>
      <c r="K1933" s="58"/>
      <c r="L1933" s="58">
        <f t="shared" si="330"/>
        <v>0</v>
      </c>
      <c r="M1933" s="58">
        <f t="shared" si="331"/>
        <v>0</v>
      </c>
      <c r="N1933" s="59">
        <f t="shared" si="331"/>
        <v>0</v>
      </c>
      <c r="O1933" s="60">
        <v>2</v>
      </c>
      <c r="P1933" s="61">
        <v>5176</v>
      </c>
      <c r="Q1933" s="58" t="e">
        <f>TRUNC(#REF!*P1933,0)</f>
        <v>#REF!</v>
      </c>
      <c r="R1933" s="143"/>
    </row>
    <row r="1934" spans="3:18" s="86" customFormat="1" ht="20.100000000000001" hidden="1" customHeight="1">
      <c r="C1934" s="19" t="s">
        <v>3068</v>
      </c>
      <c r="D1934" s="29" t="s">
        <v>3072</v>
      </c>
      <c r="E1934" s="10" t="s">
        <v>3189</v>
      </c>
      <c r="F1934" s="60"/>
      <c r="G1934" s="58"/>
      <c r="H1934" s="58">
        <f t="shared" si="328"/>
        <v>0</v>
      </c>
      <c r="I1934" s="58"/>
      <c r="J1934" s="58">
        <f t="shared" si="329"/>
        <v>0</v>
      </c>
      <c r="K1934" s="58"/>
      <c r="L1934" s="58">
        <f t="shared" si="330"/>
        <v>0</v>
      </c>
      <c r="M1934" s="58">
        <f t="shared" si="331"/>
        <v>0</v>
      </c>
      <c r="N1934" s="59">
        <f t="shared" si="331"/>
        <v>0</v>
      </c>
      <c r="O1934" s="60">
        <v>295</v>
      </c>
      <c r="P1934" s="61">
        <v>2795</v>
      </c>
      <c r="Q1934" s="58" t="e">
        <f>TRUNC(#REF!*P1934,0)</f>
        <v>#REF!</v>
      </c>
      <c r="R1934" s="143"/>
    </row>
    <row r="1935" spans="3:18" s="86" customFormat="1" ht="20.100000000000001" hidden="1" customHeight="1">
      <c r="C1935" s="19" t="s">
        <v>3069</v>
      </c>
      <c r="D1935" s="29" t="s">
        <v>3071</v>
      </c>
      <c r="E1935" s="10" t="s">
        <v>3073</v>
      </c>
      <c r="F1935" s="60"/>
      <c r="G1935" s="58"/>
      <c r="H1935" s="58">
        <f t="shared" si="328"/>
        <v>0</v>
      </c>
      <c r="I1935" s="58"/>
      <c r="J1935" s="58">
        <f t="shared" si="329"/>
        <v>0</v>
      </c>
      <c r="K1935" s="58"/>
      <c r="L1935" s="58">
        <f t="shared" si="330"/>
        <v>0</v>
      </c>
      <c r="M1935" s="58">
        <f t="shared" si="331"/>
        <v>0</v>
      </c>
      <c r="N1935" s="59">
        <f t="shared" si="331"/>
        <v>0</v>
      </c>
      <c r="O1935" s="60">
        <v>1</v>
      </c>
      <c r="P1935" s="61">
        <v>10019</v>
      </c>
      <c r="Q1935" s="58" t="e">
        <f>TRUNC(#REF!*P1935,0)</f>
        <v>#REF!</v>
      </c>
      <c r="R1935" s="143"/>
    </row>
    <row r="1936" spans="3:18" s="86" customFormat="1" ht="20.100000000000001" hidden="1" customHeight="1">
      <c r="C1936" s="19" t="s">
        <v>3070</v>
      </c>
      <c r="D1936" s="29" t="s">
        <v>3072</v>
      </c>
      <c r="E1936" s="10" t="s">
        <v>3189</v>
      </c>
      <c r="F1936" s="60"/>
      <c r="G1936" s="58">
        <v>0</v>
      </c>
      <c r="H1936" s="58">
        <f t="shared" si="328"/>
        <v>0</v>
      </c>
      <c r="I1936" s="58">
        <v>0</v>
      </c>
      <c r="J1936" s="58">
        <f t="shared" si="329"/>
        <v>0</v>
      </c>
      <c r="K1936" s="58"/>
      <c r="L1936" s="58">
        <f t="shared" si="330"/>
        <v>0</v>
      </c>
      <c r="M1936" s="58">
        <f t="shared" si="331"/>
        <v>0</v>
      </c>
      <c r="N1936" s="59">
        <f t="shared" si="331"/>
        <v>0</v>
      </c>
      <c r="O1936" s="60">
        <v>481</v>
      </c>
      <c r="P1936" s="61">
        <v>10817</v>
      </c>
      <c r="Q1936" s="58" t="e">
        <f>TRUNC(#REF!*P1936,0)</f>
        <v>#REF!</v>
      </c>
      <c r="R1936" s="143"/>
    </row>
    <row r="1937" spans="3:18" s="86" customFormat="1" ht="20.100000000000001" hidden="1" customHeight="1">
      <c r="C1937" s="19" t="s">
        <v>800</v>
      </c>
      <c r="D1937" s="29" t="s">
        <v>0</v>
      </c>
      <c r="E1937" s="10" t="s">
        <v>22</v>
      </c>
      <c r="F1937" s="60">
        <v>0</v>
      </c>
      <c r="G1937" s="58">
        <v>0</v>
      </c>
      <c r="H1937" s="58">
        <f t="shared" si="326"/>
        <v>0</v>
      </c>
      <c r="I1937" s="58">
        <v>0</v>
      </c>
      <c r="J1937" s="58">
        <f t="shared" si="327"/>
        <v>0</v>
      </c>
      <c r="K1937" s="58">
        <v>0</v>
      </c>
      <c r="L1937" s="58">
        <f t="shared" si="324"/>
        <v>0</v>
      </c>
      <c r="M1937" s="58">
        <f t="shared" si="325"/>
        <v>0</v>
      </c>
      <c r="N1937" s="59">
        <f t="shared" si="325"/>
        <v>0</v>
      </c>
      <c r="O1937" s="60">
        <v>0</v>
      </c>
      <c r="P1937" s="61">
        <f>O1937</f>
        <v>0</v>
      </c>
      <c r="Q1937" s="58" t="e">
        <f>TRUNC(#REF!*P1937,0)</f>
        <v>#REF!</v>
      </c>
      <c r="R1937" s="143"/>
    </row>
    <row r="1938" spans="3:18" s="86" customFormat="1" ht="20.100000000000001" hidden="1" customHeight="1">
      <c r="C1938" s="19" t="s">
        <v>801</v>
      </c>
      <c r="D1938" s="29" t="s">
        <v>797</v>
      </c>
      <c r="E1938" s="10" t="s">
        <v>3189</v>
      </c>
      <c r="F1938" s="60">
        <v>1388</v>
      </c>
      <c r="G1938" s="58">
        <v>2148</v>
      </c>
      <c r="H1938" s="58">
        <f t="shared" si="326"/>
        <v>2981424</v>
      </c>
      <c r="I1938" s="58">
        <v>9160</v>
      </c>
      <c r="J1938" s="58">
        <f t="shared" si="327"/>
        <v>12714080</v>
      </c>
      <c r="K1938" s="58">
        <v>0</v>
      </c>
      <c r="L1938" s="58">
        <f t="shared" si="324"/>
        <v>0</v>
      </c>
      <c r="M1938" s="58">
        <f t="shared" si="325"/>
        <v>11308</v>
      </c>
      <c r="N1938" s="59">
        <f t="shared" si="325"/>
        <v>15695504</v>
      </c>
      <c r="O1938" s="60">
        <v>1388</v>
      </c>
      <c r="P1938" s="61">
        <f>O1938</f>
        <v>1388</v>
      </c>
      <c r="Q1938" s="58" t="e">
        <f>TRUNC(#REF!*P1938,0)</f>
        <v>#REF!</v>
      </c>
      <c r="R1938" s="143"/>
    </row>
    <row r="1939" spans="3:18" s="86" customFormat="1" ht="20.100000000000001" hidden="1" customHeight="1">
      <c r="C1939" s="19" t="s">
        <v>3136</v>
      </c>
      <c r="D1939" s="29" t="s">
        <v>0</v>
      </c>
      <c r="E1939" s="10" t="s">
        <v>22</v>
      </c>
      <c r="F1939" s="60">
        <v>0</v>
      </c>
      <c r="G1939" s="58">
        <v>0</v>
      </c>
      <c r="H1939" s="58">
        <f t="shared" si="326"/>
        <v>0</v>
      </c>
      <c r="I1939" s="58">
        <v>0</v>
      </c>
      <c r="J1939" s="58">
        <f t="shared" si="327"/>
        <v>0</v>
      </c>
      <c r="K1939" s="58">
        <v>0</v>
      </c>
      <c r="L1939" s="58">
        <f t="shared" si="324"/>
        <v>0</v>
      </c>
      <c r="M1939" s="58">
        <f t="shared" ref="M1939:M1940" si="332">G1939+I1939+K1939</f>
        <v>0</v>
      </c>
      <c r="N1939" s="59">
        <f t="shared" ref="N1939:N1940" si="333">H1939+J1939+L1939</f>
        <v>0</v>
      </c>
      <c r="O1939" s="60">
        <v>0</v>
      </c>
      <c r="P1939" s="61">
        <f>O1939</f>
        <v>0</v>
      </c>
      <c r="Q1939" s="58" t="e">
        <f>TRUNC(#REF!*P1939,0)</f>
        <v>#REF!</v>
      </c>
      <c r="R1939" s="143"/>
    </row>
    <row r="1940" spans="3:18" s="86" customFormat="1" ht="20.100000000000001" hidden="1" customHeight="1">
      <c r="C1940" s="19" t="s">
        <v>3137</v>
      </c>
      <c r="D1940" s="29" t="s">
        <v>3138</v>
      </c>
      <c r="E1940" s="10" t="s">
        <v>3083</v>
      </c>
      <c r="F1940" s="60"/>
      <c r="G1940" s="58">
        <v>83014</v>
      </c>
      <c r="H1940" s="58">
        <f t="shared" si="326"/>
        <v>0</v>
      </c>
      <c r="I1940" s="58">
        <v>13509</v>
      </c>
      <c r="J1940" s="58">
        <f t="shared" si="327"/>
        <v>0</v>
      </c>
      <c r="K1940" s="58">
        <v>5076</v>
      </c>
      <c r="L1940" s="58">
        <f t="shared" si="324"/>
        <v>0</v>
      </c>
      <c r="M1940" s="58">
        <f t="shared" si="332"/>
        <v>101599</v>
      </c>
      <c r="N1940" s="59">
        <f t="shared" si="333"/>
        <v>0</v>
      </c>
      <c r="O1940" s="60">
        <v>2945</v>
      </c>
      <c r="P1940" s="61">
        <f>O1940</f>
        <v>2945</v>
      </c>
      <c r="Q1940" s="58" t="e">
        <f>TRUNC(#REF!*P1940,0)</f>
        <v>#REF!</v>
      </c>
      <c r="R1940" s="143"/>
    </row>
    <row r="1941" spans="3:18" s="86" customFormat="1" ht="20.100000000000001" hidden="1" customHeight="1">
      <c r="C1941" s="19" t="s">
        <v>802</v>
      </c>
      <c r="D1941" s="29" t="s">
        <v>0</v>
      </c>
      <c r="E1941" s="10" t="s">
        <v>22</v>
      </c>
      <c r="F1941" s="60">
        <v>0</v>
      </c>
      <c r="G1941" s="58">
        <v>0</v>
      </c>
      <c r="H1941" s="58">
        <f t="shared" si="326"/>
        <v>0</v>
      </c>
      <c r="I1941" s="58">
        <v>0</v>
      </c>
      <c r="J1941" s="58">
        <f t="shared" si="327"/>
        <v>0</v>
      </c>
      <c r="K1941" s="58">
        <v>0</v>
      </c>
      <c r="L1941" s="58">
        <f t="shared" si="324"/>
        <v>0</v>
      </c>
      <c r="M1941" s="58">
        <f t="shared" si="325"/>
        <v>0</v>
      </c>
      <c r="N1941" s="59">
        <f t="shared" si="325"/>
        <v>0</v>
      </c>
      <c r="O1941" s="60">
        <v>0</v>
      </c>
      <c r="P1941" s="61">
        <f>O1941</f>
        <v>0</v>
      </c>
      <c r="Q1941" s="58" t="e">
        <f>TRUNC(#REF!*P1941,0)</f>
        <v>#REF!</v>
      </c>
      <c r="R1941" s="143"/>
    </row>
    <row r="1942" spans="3:18" s="86" customFormat="1" ht="20.100000000000001" hidden="1" customHeight="1">
      <c r="C1942" s="19" t="s">
        <v>803</v>
      </c>
      <c r="D1942" s="29" t="s">
        <v>531</v>
      </c>
      <c r="E1942" s="10" t="s">
        <v>3189</v>
      </c>
      <c r="F1942" s="60">
        <v>2685</v>
      </c>
      <c r="G1942" s="58">
        <v>1021</v>
      </c>
      <c r="H1942" s="58">
        <f t="shared" si="326"/>
        <v>2741385</v>
      </c>
      <c r="I1942" s="58">
        <v>6837</v>
      </c>
      <c r="J1942" s="58">
        <f t="shared" si="327"/>
        <v>18357345</v>
      </c>
      <c r="K1942" s="58">
        <v>0</v>
      </c>
      <c r="L1942" s="58">
        <f t="shared" si="324"/>
        <v>0</v>
      </c>
      <c r="M1942" s="58">
        <f t="shared" si="325"/>
        <v>7858</v>
      </c>
      <c r="N1942" s="59">
        <f t="shared" si="325"/>
        <v>21098730</v>
      </c>
      <c r="O1942" s="60">
        <v>804</v>
      </c>
      <c r="P1942" s="61">
        <f>O1942</f>
        <v>804</v>
      </c>
      <c r="Q1942" s="58" t="e">
        <f>TRUNC(#REF!*P1942,0)</f>
        <v>#REF!</v>
      </c>
      <c r="R1942" s="143"/>
    </row>
    <row r="1943" spans="3:18" s="86" customFormat="1" ht="20.100000000000001" hidden="1" customHeight="1">
      <c r="C1943" s="19" t="s">
        <v>804</v>
      </c>
      <c r="D1943" s="29" t="s">
        <v>531</v>
      </c>
      <c r="E1943" s="10" t="s">
        <v>3207</v>
      </c>
      <c r="F1943" s="60">
        <v>1449</v>
      </c>
      <c r="G1943" s="58">
        <v>3649</v>
      </c>
      <c r="H1943" s="58">
        <f t="shared" si="326"/>
        <v>5287401</v>
      </c>
      <c r="I1943" s="58">
        <v>20680</v>
      </c>
      <c r="J1943" s="58">
        <f t="shared" si="327"/>
        <v>29965320</v>
      </c>
      <c r="K1943" s="58">
        <v>0</v>
      </c>
      <c r="L1943" s="58">
        <f t="shared" si="324"/>
        <v>0</v>
      </c>
      <c r="M1943" s="58">
        <f t="shared" si="325"/>
        <v>24329</v>
      </c>
      <c r="N1943" s="59">
        <f t="shared" si="325"/>
        <v>35252721</v>
      </c>
      <c r="O1943" s="60">
        <v>380</v>
      </c>
      <c r="P1943" s="61">
        <f>O1943</f>
        <v>380</v>
      </c>
      <c r="Q1943" s="58" t="e">
        <f>TRUNC(#REF!*P1943,0)</f>
        <v>#REF!</v>
      </c>
      <c r="R1943" s="143"/>
    </row>
    <row r="1944" spans="3:18" s="86" customFormat="1" ht="20.100000000000001" hidden="1" customHeight="1">
      <c r="C1944" s="19" t="s">
        <v>805</v>
      </c>
      <c r="D1944" s="29" t="s">
        <v>806</v>
      </c>
      <c r="E1944" s="10" t="s">
        <v>22</v>
      </c>
      <c r="F1944" s="60">
        <v>0</v>
      </c>
      <c r="G1944" s="58">
        <v>0</v>
      </c>
      <c r="H1944" s="58">
        <f t="shared" si="326"/>
        <v>0</v>
      </c>
      <c r="I1944" s="58">
        <v>0</v>
      </c>
      <c r="J1944" s="58">
        <f t="shared" si="327"/>
        <v>0</v>
      </c>
      <c r="K1944" s="58">
        <v>0</v>
      </c>
      <c r="L1944" s="58">
        <f t="shared" si="324"/>
        <v>0</v>
      </c>
      <c r="M1944" s="58">
        <f t="shared" si="325"/>
        <v>0</v>
      </c>
      <c r="N1944" s="59">
        <f t="shared" si="325"/>
        <v>0</v>
      </c>
      <c r="O1944" s="60">
        <v>0</v>
      </c>
      <c r="P1944" s="61">
        <f>O1944</f>
        <v>0</v>
      </c>
      <c r="Q1944" s="58" t="e">
        <f>TRUNC(#REF!*P1944,0)</f>
        <v>#REF!</v>
      </c>
      <c r="R1944" s="143"/>
    </row>
    <row r="1945" spans="3:18" s="86" customFormat="1" ht="20.100000000000001" hidden="1" customHeight="1">
      <c r="C1945" s="19" t="s">
        <v>807</v>
      </c>
      <c r="D1945" s="29" t="s">
        <v>808</v>
      </c>
      <c r="E1945" s="10" t="s">
        <v>3199</v>
      </c>
      <c r="F1945" s="60">
        <v>12</v>
      </c>
      <c r="G1945" s="58">
        <v>0</v>
      </c>
      <c r="H1945" s="58">
        <f t="shared" si="326"/>
        <v>0</v>
      </c>
      <c r="I1945" s="58">
        <v>0</v>
      </c>
      <c r="J1945" s="58">
        <f t="shared" si="327"/>
        <v>0</v>
      </c>
      <c r="K1945" s="58">
        <v>120000</v>
      </c>
      <c r="L1945" s="58">
        <f t="shared" si="324"/>
        <v>1440000</v>
      </c>
      <c r="M1945" s="58">
        <f t="shared" si="325"/>
        <v>120000</v>
      </c>
      <c r="N1945" s="59">
        <f t="shared" si="325"/>
        <v>1440000</v>
      </c>
      <c r="O1945" s="60">
        <v>12</v>
      </c>
      <c r="P1945" s="61">
        <f>O1945</f>
        <v>12</v>
      </c>
      <c r="Q1945" s="58" t="e">
        <f>TRUNC(#REF!*P1945,0)</f>
        <v>#REF!</v>
      </c>
      <c r="R1945" s="143"/>
    </row>
    <row r="1946" spans="3:18" s="86" customFormat="1" ht="20.100000000000001" hidden="1" customHeight="1">
      <c r="C1946" s="19" t="s">
        <v>809</v>
      </c>
      <c r="D1946" s="29" t="s">
        <v>810</v>
      </c>
      <c r="E1946" s="10" t="s">
        <v>3199</v>
      </c>
      <c r="F1946" s="60">
        <v>18</v>
      </c>
      <c r="G1946" s="58">
        <v>0</v>
      </c>
      <c r="H1946" s="58">
        <f t="shared" si="326"/>
        <v>0</v>
      </c>
      <c r="I1946" s="58">
        <v>0</v>
      </c>
      <c r="J1946" s="58">
        <f t="shared" si="327"/>
        <v>0</v>
      </c>
      <c r="K1946" s="58">
        <v>144000</v>
      </c>
      <c r="L1946" s="58">
        <f t="shared" si="324"/>
        <v>2592000</v>
      </c>
      <c r="M1946" s="58">
        <f t="shared" si="325"/>
        <v>144000</v>
      </c>
      <c r="N1946" s="59">
        <f t="shared" si="325"/>
        <v>2592000</v>
      </c>
      <c r="O1946" s="60">
        <v>18</v>
      </c>
      <c r="P1946" s="61">
        <f>O1946</f>
        <v>18</v>
      </c>
      <c r="Q1946" s="58" t="e">
        <f>TRUNC(#REF!*P1946,0)</f>
        <v>#REF!</v>
      </c>
      <c r="R1946" s="143"/>
    </row>
    <row r="1947" spans="3:18" s="86" customFormat="1" ht="20.100000000000001" hidden="1" customHeight="1">
      <c r="C1947" s="19" t="s">
        <v>811</v>
      </c>
      <c r="D1947" s="29" t="s">
        <v>0</v>
      </c>
      <c r="E1947" s="10" t="s">
        <v>22</v>
      </c>
      <c r="F1947" s="60">
        <v>0</v>
      </c>
      <c r="G1947" s="58">
        <v>0</v>
      </c>
      <c r="H1947" s="58">
        <f t="shared" si="326"/>
        <v>0</v>
      </c>
      <c r="I1947" s="58">
        <v>0</v>
      </c>
      <c r="J1947" s="58">
        <f t="shared" si="327"/>
        <v>0</v>
      </c>
      <c r="K1947" s="58">
        <v>0</v>
      </c>
      <c r="L1947" s="58">
        <f t="shared" si="324"/>
        <v>0</v>
      </c>
      <c r="M1947" s="58">
        <f t="shared" si="325"/>
        <v>0</v>
      </c>
      <c r="N1947" s="59">
        <f t="shared" si="325"/>
        <v>0</v>
      </c>
      <c r="O1947" s="60">
        <v>0</v>
      </c>
      <c r="P1947" s="61">
        <f>O1947</f>
        <v>0</v>
      </c>
      <c r="Q1947" s="58" t="e">
        <f>TRUNC(#REF!*P1947,0)</f>
        <v>#REF!</v>
      </c>
      <c r="R1947" s="143"/>
    </row>
    <row r="1948" spans="3:18" s="86" customFormat="1" ht="20.100000000000001" hidden="1" customHeight="1">
      <c r="C1948" s="19" t="s">
        <v>3074</v>
      </c>
      <c r="D1948" s="29" t="s">
        <v>3075</v>
      </c>
      <c r="E1948" s="10" t="s">
        <v>3189</v>
      </c>
      <c r="F1948" s="60">
        <v>0</v>
      </c>
      <c r="G1948" s="58">
        <v>0</v>
      </c>
      <c r="H1948" s="58">
        <f t="shared" ref="H1948" si="334">TRUNC(F1948*G1948,0)</f>
        <v>0</v>
      </c>
      <c r="I1948" s="58">
        <v>0</v>
      </c>
      <c r="J1948" s="58">
        <f t="shared" ref="J1948" si="335">TRUNC(F1948*I1948,0)</f>
        <v>0</v>
      </c>
      <c r="K1948" s="58">
        <v>132000</v>
      </c>
      <c r="L1948" s="58">
        <f t="shared" ref="L1948" si="336">TRUNC(F1948*K1948,0)</f>
        <v>0</v>
      </c>
      <c r="M1948" s="58">
        <f t="shared" ref="M1948:N1948" si="337">G1948+I1948+K1948</f>
        <v>132000</v>
      </c>
      <c r="N1948" s="59">
        <f t="shared" si="337"/>
        <v>0</v>
      </c>
      <c r="O1948" s="60">
        <v>66</v>
      </c>
      <c r="P1948" s="61">
        <v>0</v>
      </c>
      <c r="Q1948" s="58" t="e">
        <f>TRUNC(#REF!*P1948,0)</f>
        <v>#REF!</v>
      </c>
      <c r="R1948" s="143"/>
    </row>
    <row r="1949" spans="3:18" s="86" customFormat="1" ht="20.100000000000001" hidden="1" customHeight="1">
      <c r="C1949" s="19" t="s">
        <v>812</v>
      </c>
      <c r="D1949" s="29" t="s">
        <v>813</v>
      </c>
      <c r="E1949" s="10" t="s">
        <v>3207</v>
      </c>
      <c r="F1949" s="60">
        <v>23</v>
      </c>
      <c r="G1949" s="58">
        <v>0</v>
      </c>
      <c r="H1949" s="58">
        <f t="shared" si="326"/>
        <v>0</v>
      </c>
      <c r="I1949" s="58">
        <v>0</v>
      </c>
      <c r="J1949" s="58">
        <f t="shared" si="327"/>
        <v>0</v>
      </c>
      <c r="K1949" s="58">
        <v>132000</v>
      </c>
      <c r="L1949" s="58">
        <f t="shared" si="324"/>
        <v>3036000</v>
      </c>
      <c r="M1949" s="58">
        <f t="shared" si="325"/>
        <v>132000</v>
      </c>
      <c r="N1949" s="59">
        <f t="shared" si="325"/>
        <v>3036000</v>
      </c>
      <c r="O1949" s="60">
        <v>0</v>
      </c>
      <c r="P1949" s="61">
        <f>O1949</f>
        <v>0</v>
      </c>
      <c r="Q1949" s="58" t="e">
        <f>TRUNC(#REF!*P1949,0)</f>
        <v>#REF!</v>
      </c>
      <c r="R1949" s="143"/>
    </row>
    <row r="1950" spans="3:18" s="86" customFormat="1" ht="20.100000000000001" hidden="1" customHeight="1">
      <c r="C1950" s="19" t="s">
        <v>814</v>
      </c>
      <c r="D1950" s="29" t="s">
        <v>0</v>
      </c>
      <c r="E1950" s="10" t="s">
        <v>22</v>
      </c>
      <c r="F1950" s="60">
        <v>0</v>
      </c>
      <c r="G1950" s="58">
        <v>0</v>
      </c>
      <c r="H1950" s="58">
        <f t="shared" si="326"/>
        <v>0</v>
      </c>
      <c r="I1950" s="58">
        <v>0</v>
      </c>
      <c r="J1950" s="58">
        <f t="shared" si="327"/>
        <v>0</v>
      </c>
      <c r="K1950" s="58">
        <v>0</v>
      </c>
      <c r="L1950" s="58">
        <f t="shared" si="324"/>
        <v>0</v>
      </c>
      <c r="M1950" s="58">
        <f t="shared" si="325"/>
        <v>0</v>
      </c>
      <c r="N1950" s="59">
        <f t="shared" si="325"/>
        <v>0</v>
      </c>
      <c r="O1950" s="60">
        <v>0</v>
      </c>
      <c r="P1950" s="61">
        <f>O1950</f>
        <v>0</v>
      </c>
      <c r="Q1950" s="58" t="e">
        <f>TRUNC(#REF!*P1950,0)</f>
        <v>#REF!</v>
      </c>
      <c r="R1950" s="143"/>
    </row>
    <row r="1951" spans="3:18" s="86" customFormat="1" ht="20.100000000000001" hidden="1" customHeight="1">
      <c r="C1951" s="19" t="s">
        <v>815</v>
      </c>
      <c r="D1951" s="29" t="s">
        <v>816</v>
      </c>
      <c r="E1951" s="10" t="s">
        <v>3215</v>
      </c>
      <c r="F1951" s="60">
        <v>1578</v>
      </c>
      <c r="G1951" s="58">
        <v>652</v>
      </c>
      <c r="H1951" s="58">
        <f t="shared" si="326"/>
        <v>1028856</v>
      </c>
      <c r="I1951" s="58">
        <v>15660</v>
      </c>
      <c r="J1951" s="58">
        <f t="shared" si="327"/>
        <v>24711480</v>
      </c>
      <c r="K1951" s="58">
        <v>0</v>
      </c>
      <c r="L1951" s="58">
        <f t="shared" si="324"/>
        <v>0</v>
      </c>
      <c r="M1951" s="58">
        <f t="shared" si="325"/>
        <v>16312</v>
      </c>
      <c r="N1951" s="59">
        <f t="shared" si="325"/>
        <v>25740336</v>
      </c>
      <c r="O1951" s="60">
        <v>28</v>
      </c>
      <c r="P1951" s="61">
        <f>O1951</f>
        <v>28</v>
      </c>
      <c r="Q1951" s="58" t="e">
        <f>TRUNC(#REF!*P1951,0)</f>
        <v>#REF!</v>
      </c>
      <c r="R1951" s="143"/>
    </row>
    <row r="1952" spans="3:18" s="86" customFormat="1" ht="20.100000000000001" hidden="1" customHeight="1">
      <c r="C1952" s="19" t="s">
        <v>817</v>
      </c>
      <c r="D1952" s="29" t="s">
        <v>818</v>
      </c>
      <c r="E1952" s="10" t="s">
        <v>3215</v>
      </c>
      <c r="F1952" s="60">
        <v>280</v>
      </c>
      <c r="G1952" s="58">
        <v>804</v>
      </c>
      <c r="H1952" s="58">
        <f t="shared" si="326"/>
        <v>225120</v>
      </c>
      <c r="I1952" s="58">
        <v>26021</v>
      </c>
      <c r="J1952" s="58">
        <f t="shared" si="327"/>
        <v>7285880</v>
      </c>
      <c r="K1952" s="58">
        <v>0</v>
      </c>
      <c r="L1952" s="58">
        <f t="shared" si="324"/>
        <v>0</v>
      </c>
      <c r="M1952" s="58">
        <f t="shared" si="325"/>
        <v>26825</v>
      </c>
      <c r="N1952" s="59">
        <f t="shared" si="325"/>
        <v>7511000</v>
      </c>
      <c r="O1952" s="60">
        <v>7</v>
      </c>
      <c r="P1952" s="61">
        <f>O1952</f>
        <v>7</v>
      </c>
      <c r="Q1952" s="58" t="e">
        <f>TRUNC(#REF!*P1952,0)</f>
        <v>#REF!</v>
      </c>
      <c r="R1952" s="143"/>
    </row>
    <row r="1953" spans="3:18" s="86" customFormat="1" ht="20.100000000000001" hidden="1" customHeight="1">
      <c r="C1953" s="19" t="s">
        <v>819</v>
      </c>
      <c r="D1953" s="29" t="s">
        <v>820</v>
      </c>
      <c r="E1953" s="10" t="s">
        <v>3207</v>
      </c>
      <c r="F1953" s="60">
        <v>400</v>
      </c>
      <c r="G1953" s="58">
        <v>2622</v>
      </c>
      <c r="H1953" s="58">
        <f t="shared" si="326"/>
        <v>1048800</v>
      </c>
      <c r="I1953" s="58">
        <v>21504</v>
      </c>
      <c r="J1953" s="58">
        <f t="shared" si="327"/>
        <v>8601600</v>
      </c>
      <c r="K1953" s="58">
        <v>2</v>
      </c>
      <c r="L1953" s="58">
        <f t="shared" si="324"/>
        <v>800</v>
      </c>
      <c r="M1953" s="58">
        <f t="shared" si="325"/>
        <v>24128</v>
      </c>
      <c r="N1953" s="59">
        <f t="shared" si="325"/>
        <v>9651200</v>
      </c>
      <c r="O1953" s="60">
        <v>400</v>
      </c>
      <c r="P1953" s="61">
        <f>O1953</f>
        <v>400</v>
      </c>
      <c r="Q1953" s="58" t="e">
        <f>TRUNC(#REF!*P1953,0)</f>
        <v>#REF!</v>
      </c>
      <c r="R1953" s="143"/>
    </row>
    <row r="1954" spans="3:18" s="86" customFormat="1" ht="20.100000000000001" hidden="1" customHeight="1">
      <c r="C1954" s="19" t="s">
        <v>964</v>
      </c>
      <c r="D1954" s="29" t="s">
        <v>0</v>
      </c>
      <c r="E1954" s="10" t="s">
        <v>22</v>
      </c>
      <c r="F1954" s="60">
        <v>0</v>
      </c>
      <c r="G1954" s="58">
        <v>0</v>
      </c>
      <c r="H1954" s="58">
        <f t="shared" si="326"/>
        <v>0</v>
      </c>
      <c r="I1954" s="58">
        <v>0</v>
      </c>
      <c r="J1954" s="58">
        <f t="shared" si="327"/>
        <v>0</v>
      </c>
      <c r="K1954" s="58">
        <v>0</v>
      </c>
      <c r="L1954" s="58">
        <f t="shared" si="324"/>
        <v>0</v>
      </c>
      <c r="M1954" s="58">
        <f t="shared" si="325"/>
        <v>0</v>
      </c>
      <c r="N1954" s="59">
        <f t="shared" si="325"/>
        <v>0</v>
      </c>
      <c r="O1954" s="60">
        <v>0</v>
      </c>
      <c r="P1954" s="61">
        <f>O1954</f>
        <v>0</v>
      </c>
      <c r="Q1954" s="58" t="e">
        <f>TRUNC(#REF!*P1954,0)</f>
        <v>#REF!</v>
      </c>
      <c r="R1954" s="143"/>
    </row>
    <row r="1955" spans="3:18" s="86" customFormat="1" ht="20.100000000000001" hidden="1" customHeight="1">
      <c r="C1955" s="19" t="s">
        <v>965</v>
      </c>
      <c r="D1955" s="29" t="s">
        <v>966</v>
      </c>
      <c r="E1955" s="10" t="s">
        <v>3199</v>
      </c>
      <c r="F1955" s="60">
        <v>966</v>
      </c>
      <c r="G1955" s="58">
        <v>6257</v>
      </c>
      <c r="H1955" s="58">
        <f t="shared" si="326"/>
        <v>6044262</v>
      </c>
      <c r="I1955" s="58">
        <v>127090</v>
      </c>
      <c r="J1955" s="58">
        <f t="shared" si="327"/>
        <v>122768940</v>
      </c>
      <c r="K1955" s="58">
        <v>4234</v>
      </c>
      <c r="L1955" s="58">
        <f t="shared" ref="L1955:L2018" si="338">TRUNC(F1955*K1955,0)</f>
        <v>4090044</v>
      </c>
      <c r="M1955" s="58">
        <f t="shared" si="325"/>
        <v>137581</v>
      </c>
      <c r="N1955" s="59">
        <f t="shared" si="325"/>
        <v>132903246</v>
      </c>
      <c r="O1955" s="60">
        <v>30</v>
      </c>
      <c r="P1955" s="61">
        <f>O1955</f>
        <v>30</v>
      </c>
      <c r="Q1955" s="58" t="e">
        <f>TRUNC(#REF!*P1955,0)</f>
        <v>#REF!</v>
      </c>
      <c r="R1955" s="143"/>
    </row>
    <row r="1956" spans="3:18" s="86" customFormat="1" ht="20.100000000000001" hidden="1" customHeight="1">
      <c r="C1956" s="19" t="s">
        <v>821</v>
      </c>
      <c r="D1956" s="29" t="s">
        <v>547</v>
      </c>
      <c r="E1956" s="10" t="s">
        <v>3189</v>
      </c>
      <c r="F1956" s="60">
        <v>550</v>
      </c>
      <c r="G1956" s="58">
        <v>616</v>
      </c>
      <c r="H1956" s="58">
        <f t="shared" si="326"/>
        <v>338800</v>
      </c>
      <c r="I1956" s="58">
        <v>2185</v>
      </c>
      <c r="J1956" s="58">
        <f t="shared" si="327"/>
        <v>1201750</v>
      </c>
      <c r="K1956" s="58">
        <v>0</v>
      </c>
      <c r="L1956" s="58">
        <f t="shared" si="338"/>
        <v>0</v>
      </c>
      <c r="M1956" s="58">
        <f t="shared" si="325"/>
        <v>2801</v>
      </c>
      <c r="N1956" s="59">
        <f t="shared" si="325"/>
        <v>1540550</v>
      </c>
      <c r="O1956" s="60">
        <v>2</v>
      </c>
      <c r="P1956" s="61">
        <f>O1956</f>
        <v>2</v>
      </c>
      <c r="Q1956" s="58" t="e">
        <f>TRUNC(#REF!*P1956,0)</f>
        <v>#REF!</v>
      </c>
      <c r="R1956" s="143"/>
    </row>
    <row r="1957" spans="3:18" s="86" customFormat="1" ht="20.100000000000001" hidden="1" customHeight="1">
      <c r="C1957" s="19" t="s">
        <v>822</v>
      </c>
      <c r="D1957" s="29" t="s">
        <v>0</v>
      </c>
      <c r="E1957" s="10" t="s">
        <v>22</v>
      </c>
      <c r="F1957" s="60">
        <v>0</v>
      </c>
      <c r="G1957" s="58">
        <v>0</v>
      </c>
      <c r="H1957" s="58">
        <f t="shared" si="326"/>
        <v>0</v>
      </c>
      <c r="I1957" s="58">
        <v>0</v>
      </c>
      <c r="J1957" s="58">
        <f t="shared" si="327"/>
        <v>0</v>
      </c>
      <c r="K1957" s="58">
        <v>0</v>
      </c>
      <c r="L1957" s="58">
        <f t="shared" si="338"/>
        <v>0</v>
      </c>
      <c r="M1957" s="58">
        <f t="shared" si="325"/>
        <v>0</v>
      </c>
      <c r="N1957" s="59">
        <f t="shared" si="325"/>
        <v>0</v>
      </c>
      <c r="O1957" s="60">
        <v>0</v>
      </c>
      <c r="P1957" s="61">
        <f>O1957</f>
        <v>0</v>
      </c>
      <c r="Q1957" s="58" t="e">
        <f>TRUNC(#REF!*P1957,0)</f>
        <v>#REF!</v>
      </c>
      <c r="R1957" s="143"/>
    </row>
    <row r="1958" spans="3:18" s="86" customFormat="1" ht="20.100000000000001" hidden="1" customHeight="1">
      <c r="C1958" s="19" t="s">
        <v>823</v>
      </c>
      <c r="D1958" s="29" t="s">
        <v>110</v>
      </c>
      <c r="E1958" s="10" t="s">
        <v>3191</v>
      </c>
      <c r="F1958" s="87">
        <v>249.82400000000001</v>
      </c>
      <c r="G1958" s="58">
        <v>6339</v>
      </c>
      <c r="H1958" s="58">
        <f t="shared" si="326"/>
        <v>1583634</v>
      </c>
      <c r="I1958" s="58">
        <v>310616</v>
      </c>
      <c r="J1958" s="58">
        <f t="shared" si="327"/>
        <v>77599331</v>
      </c>
      <c r="K1958" s="58">
        <v>0</v>
      </c>
      <c r="L1958" s="58">
        <f t="shared" si="338"/>
        <v>0</v>
      </c>
      <c r="M1958" s="58">
        <f t="shared" si="325"/>
        <v>316955</v>
      </c>
      <c r="N1958" s="59">
        <f t="shared" si="325"/>
        <v>79182965</v>
      </c>
      <c r="O1958" s="87">
        <v>223.72900000000001</v>
      </c>
      <c r="P1958" s="61">
        <f>O1958</f>
        <v>223.72900000000001</v>
      </c>
      <c r="Q1958" s="58" t="e">
        <f>TRUNC(#REF!*P1958,0)</f>
        <v>#REF!</v>
      </c>
      <c r="R1958" s="143"/>
    </row>
    <row r="1959" spans="3:18" s="86" customFormat="1" ht="20.100000000000001" hidden="1" customHeight="1">
      <c r="C1959" s="19" t="s">
        <v>1018</v>
      </c>
      <c r="D1959" s="29" t="s">
        <v>108</v>
      </c>
      <c r="E1959" s="10" t="s">
        <v>3191</v>
      </c>
      <c r="F1959" s="87">
        <v>195.16300000000001</v>
      </c>
      <c r="G1959" s="58">
        <v>6604</v>
      </c>
      <c r="H1959" s="58">
        <f t="shared" si="326"/>
        <v>1288856</v>
      </c>
      <c r="I1959" s="58">
        <v>323615</v>
      </c>
      <c r="J1959" s="58">
        <f t="shared" si="327"/>
        <v>63157674</v>
      </c>
      <c r="K1959" s="58">
        <v>0</v>
      </c>
      <c r="L1959" s="58">
        <f t="shared" si="338"/>
        <v>0</v>
      </c>
      <c r="M1959" s="58">
        <f t="shared" si="325"/>
        <v>330219</v>
      </c>
      <c r="N1959" s="59">
        <f t="shared" si="325"/>
        <v>64446530</v>
      </c>
      <c r="O1959" s="87">
        <v>195.16300000000001</v>
      </c>
      <c r="P1959" s="61">
        <f>O1959</f>
        <v>195.16300000000001</v>
      </c>
      <c r="Q1959" s="58" t="e">
        <f>TRUNC(#REF!*P1959,0)</f>
        <v>#REF!</v>
      </c>
      <c r="R1959" s="143"/>
    </row>
    <row r="1960" spans="3:18" s="86" customFormat="1" ht="20.100000000000001" hidden="1" customHeight="1">
      <c r="C1960" s="19" t="s">
        <v>1019</v>
      </c>
      <c r="D1960" s="29" t="s">
        <v>1020</v>
      </c>
      <c r="E1960" s="10" t="s">
        <v>22</v>
      </c>
      <c r="F1960" s="60">
        <v>0</v>
      </c>
      <c r="G1960" s="58">
        <v>0</v>
      </c>
      <c r="H1960" s="58">
        <f t="shared" si="326"/>
        <v>0</v>
      </c>
      <c r="I1960" s="58">
        <v>0</v>
      </c>
      <c r="J1960" s="58">
        <f t="shared" si="327"/>
        <v>0</v>
      </c>
      <c r="K1960" s="58">
        <v>0</v>
      </c>
      <c r="L1960" s="58">
        <f t="shared" si="338"/>
        <v>0</v>
      </c>
      <c r="M1960" s="58">
        <f t="shared" si="325"/>
        <v>0</v>
      </c>
      <c r="N1960" s="59">
        <f t="shared" si="325"/>
        <v>0</v>
      </c>
      <c r="O1960" s="60">
        <v>0</v>
      </c>
      <c r="P1960" s="61">
        <f>O1960</f>
        <v>0</v>
      </c>
      <c r="Q1960" s="58" t="e">
        <f>TRUNC(#REF!*P1960,0)</f>
        <v>#REF!</v>
      </c>
      <c r="R1960" s="143"/>
    </row>
    <row r="1961" spans="3:18" s="86" customFormat="1" ht="20.100000000000001" hidden="1" customHeight="1">
      <c r="C1961" s="19" t="s">
        <v>1021</v>
      </c>
      <c r="D1961" s="29" t="s">
        <v>1022</v>
      </c>
      <c r="E1961" s="10" t="s">
        <v>3198</v>
      </c>
      <c r="F1961" s="60">
        <v>1152</v>
      </c>
      <c r="G1961" s="58">
        <v>3890</v>
      </c>
      <c r="H1961" s="58">
        <f t="shared" si="326"/>
        <v>4481280</v>
      </c>
      <c r="I1961" s="58">
        <v>432</v>
      </c>
      <c r="J1961" s="58">
        <f t="shared" si="327"/>
        <v>497664</v>
      </c>
      <c r="K1961" s="58">
        <v>0</v>
      </c>
      <c r="L1961" s="58">
        <f t="shared" si="338"/>
        <v>0</v>
      </c>
      <c r="M1961" s="58">
        <f t="shared" si="325"/>
        <v>4322</v>
      </c>
      <c r="N1961" s="59">
        <f t="shared" si="325"/>
        <v>4978944</v>
      </c>
      <c r="O1961" s="60">
        <v>1152</v>
      </c>
      <c r="P1961" s="61">
        <f>O1961</f>
        <v>1152</v>
      </c>
      <c r="Q1961" s="58" t="e">
        <f>TRUNC(#REF!*P1961,0)</f>
        <v>#REF!</v>
      </c>
      <c r="R1961" s="143"/>
    </row>
    <row r="1962" spans="3:18" s="86" customFormat="1" ht="20.100000000000001" hidden="1" customHeight="1">
      <c r="C1962" s="19" t="s">
        <v>824</v>
      </c>
      <c r="D1962" s="29" t="s">
        <v>825</v>
      </c>
      <c r="E1962" s="10" t="s">
        <v>22</v>
      </c>
      <c r="F1962" s="60">
        <v>0</v>
      </c>
      <c r="G1962" s="58">
        <v>0</v>
      </c>
      <c r="H1962" s="58">
        <f t="shared" si="326"/>
        <v>0</v>
      </c>
      <c r="I1962" s="58">
        <v>0</v>
      </c>
      <c r="J1962" s="58">
        <f t="shared" si="327"/>
        <v>0</v>
      </c>
      <c r="K1962" s="58">
        <v>0</v>
      </c>
      <c r="L1962" s="58">
        <f t="shared" si="338"/>
        <v>0</v>
      </c>
      <c r="M1962" s="58">
        <f t="shared" si="325"/>
        <v>0</v>
      </c>
      <c r="N1962" s="59">
        <f t="shared" si="325"/>
        <v>0</v>
      </c>
      <c r="O1962" s="60">
        <v>0</v>
      </c>
      <c r="P1962" s="61">
        <f>O1962</f>
        <v>0</v>
      </c>
      <c r="Q1962" s="58" t="e">
        <f>TRUNC(#REF!*P1962,0)</f>
        <v>#REF!</v>
      </c>
      <c r="R1962" s="143"/>
    </row>
    <row r="1963" spans="3:18" s="86" customFormat="1" ht="20.100000000000001" hidden="1" customHeight="1">
      <c r="C1963" s="19" t="s">
        <v>1025</v>
      </c>
      <c r="D1963" s="29" t="s">
        <v>1026</v>
      </c>
      <c r="E1963" s="10" t="s">
        <v>3191</v>
      </c>
      <c r="F1963" s="87">
        <v>407.815</v>
      </c>
      <c r="G1963" s="58">
        <v>3240</v>
      </c>
      <c r="H1963" s="58">
        <f t="shared" si="326"/>
        <v>1321320</v>
      </c>
      <c r="I1963" s="58">
        <v>4476</v>
      </c>
      <c r="J1963" s="58">
        <f t="shared" si="327"/>
        <v>1825379</v>
      </c>
      <c r="K1963" s="58">
        <v>9497</v>
      </c>
      <c r="L1963" s="58">
        <f t="shared" si="338"/>
        <v>3873019</v>
      </c>
      <c r="M1963" s="58">
        <f t="shared" si="325"/>
        <v>17213</v>
      </c>
      <c r="N1963" s="59">
        <f t="shared" si="325"/>
        <v>7019718</v>
      </c>
      <c r="O1963" s="87">
        <v>381.72</v>
      </c>
      <c r="P1963" s="61">
        <f>O1963</f>
        <v>381.72</v>
      </c>
      <c r="Q1963" s="58" t="e">
        <f>TRUNC(#REF!*P1963,0)</f>
        <v>#REF!</v>
      </c>
      <c r="R1963" s="143"/>
    </row>
    <row r="1964" spans="3:18" s="86" customFormat="1" ht="20.100000000000001" hidden="1" customHeight="1">
      <c r="C1964" s="19" t="s">
        <v>826</v>
      </c>
      <c r="D1964" s="29" t="s">
        <v>0</v>
      </c>
      <c r="E1964" s="10" t="s">
        <v>22</v>
      </c>
      <c r="F1964" s="60">
        <v>0</v>
      </c>
      <c r="G1964" s="58">
        <v>0</v>
      </c>
      <c r="H1964" s="58">
        <f t="shared" si="326"/>
        <v>0</v>
      </c>
      <c r="I1964" s="58">
        <v>0</v>
      </c>
      <c r="J1964" s="58">
        <f t="shared" si="327"/>
        <v>0</v>
      </c>
      <c r="K1964" s="58">
        <v>0</v>
      </c>
      <c r="L1964" s="58">
        <f t="shared" si="338"/>
        <v>0</v>
      </c>
      <c r="M1964" s="58">
        <f t="shared" si="325"/>
        <v>0</v>
      </c>
      <c r="N1964" s="59">
        <f t="shared" si="325"/>
        <v>0</v>
      </c>
      <c r="O1964" s="60">
        <v>0</v>
      </c>
      <c r="P1964" s="61">
        <f>O1964</f>
        <v>0</v>
      </c>
      <c r="Q1964" s="58" t="e">
        <f>TRUNC(#REF!*P1964,0)</f>
        <v>#REF!</v>
      </c>
      <c r="R1964" s="143"/>
    </row>
    <row r="1965" spans="3:18" s="86" customFormat="1" ht="20.100000000000001" hidden="1" customHeight="1">
      <c r="C1965" s="19" t="s">
        <v>636</v>
      </c>
      <c r="D1965" s="29" t="s">
        <v>827</v>
      </c>
      <c r="E1965" s="10" t="s">
        <v>3188</v>
      </c>
      <c r="F1965" s="60">
        <v>191</v>
      </c>
      <c r="G1965" s="58">
        <v>0</v>
      </c>
      <c r="H1965" s="58">
        <f t="shared" si="326"/>
        <v>0</v>
      </c>
      <c r="I1965" s="58">
        <v>18024</v>
      </c>
      <c r="J1965" s="58">
        <f t="shared" si="327"/>
        <v>3442584</v>
      </c>
      <c r="K1965" s="58">
        <v>0</v>
      </c>
      <c r="L1965" s="58">
        <f t="shared" si="338"/>
        <v>0</v>
      </c>
      <c r="M1965" s="58">
        <f t="shared" si="325"/>
        <v>18024</v>
      </c>
      <c r="N1965" s="59">
        <f t="shared" si="325"/>
        <v>3442584</v>
      </c>
      <c r="O1965" s="60">
        <v>191</v>
      </c>
      <c r="P1965" s="61">
        <f>O1965</f>
        <v>191</v>
      </c>
      <c r="Q1965" s="58" t="e">
        <f>TRUNC(#REF!*P1965,0)</f>
        <v>#REF!</v>
      </c>
      <c r="R1965" s="143"/>
    </row>
    <row r="1966" spans="3:18" s="86" customFormat="1" ht="20.100000000000001" hidden="1" customHeight="1">
      <c r="C1966" s="19" t="s">
        <v>828</v>
      </c>
      <c r="D1966" s="29" t="s">
        <v>829</v>
      </c>
      <c r="E1966" s="10" t="s">
        <v>3188</v>
      </c>
      <c r="F1966" s="60">
        <v>4177</v>
      </c>
      <c r="G1966" s="58">
        <v>989</v>
      </c>
      <c r="H1966" s="58">
        <f t="shared" si="326"/>
        <v>4131053</v>
      </c>
      <c r="I1966" s="58">
        <v>6591</v>
      </c>
      <c r="J1966" s="58">
        <f t="shared" si="327"/>
        <v>27530607</v>
      </c>
      <c r="K1966" s="58">
        <v>1242</v>
      </c>
      <c r="L1966" s="58">
        <f t="shared" si="338"/>
        <v>5187834</v>
      </c>
      <c r="M1966" s="58">
        <f t="shared" si="325"/>
        <v>8822</v>
      </c>
      <c r="N1966" s="59">
        <f t="shared" si="325"/>
        <v>36849494</v>
      </c>
      <c r="O1966" s="60">
        <v>3853</v>
      </c>
      <c r="P1966" s="61">
        <f>O1966</f>
        <v>3853</v>
      </c>
      <c r="Q1966" s="58" t="e">
        <f>TRUNC(#REF!*P1966,0)</f>
        <v>#REF!</v>
      </c>
      <c r="R1966" s="143"/>
    </row>
    <row r="1967" spans="3:18" s="86" customFormat="1" ht="20.100000000000001" hidden="1" customHeight="1">
      <c r="C1967" s="19" t="s">
        <v>830</v>
      </c>
      <c r="D1967" s="29" t="s">
        <v>0</v>
      </c>
      <c r="E1967" s="10" t="s">
        <v>22</v>
      </c>
      <c r="F1967" s="60">
        <v>0</v>
      </c>
      <c r="G1967" s="58">
        <v>0</v>
      </c>
      <c r="H1967" s="58">
        <f t="shared" si="326"/>
        <v>0</v>
      </c>
      <c r="I1967" s="58">
        <v>0</v>
      </c>
      <c r="J1967" s="58">
        <f t="shared" si="327"/>
        <v>0</v>
      </c>
      <c r="K1967" s="58">
        <v>0</v>
      </c>
      <c r="L1967" s="58">
        <f t="shared" si="338"/>
        <v>0</v>
      </c>
      <c r="M1967" s="58">
        <f t="shared" si="325"/>
        <v>0</v>
      </c>
      <c r="N1967" s="59">
        <f t="shared" si="325"/>
        <v>0</v>
      </c>
      <c r="O1967" s="60">
        <v>0</v>
      </c>
      <c r="P1967" s="61">
        <f>O1967</f>
        <v>0</v>
      </c>
      <c r="Q1967" s="58" t="e">
        <f>TRUNC(#REF!*P1967,0)</f>
        <v>#REF!</v>
      </c>
      <c r="R1967" s="143"/>
    </row>
    <row r="1968" spans="3:18" s="86" customFormat="1" ht="20.100000000000001" hidden="1" customHeight="1">
      <c r="C1968" s="19" t="s">
        <v>831</v>
      </c>
      <c r="D1968" s="29" t="s">
        <v>832</v>
      </c>
      <c r="E1968" s="10" t="s">
        <v>3189</v>
      </c>
      <c r="F1968" s="60">
        <v>4565</v>
      </c>
      <c r="G1968" s="58">
        <v>202</v>
      </c>
      <c r="H1968" s="58">
        <f t="shared" si="326"/>
        <v>922130</v>
      </c>
      <c r="I1968" s="58">
        <v>129</v>
      </c>
      <c r="J1968" s="58">
        <f t="shared" si="327"/>
        <v>588885</v>
      </c>
      <c r="K1968" s="58">
        <v>0</v>
      </c>
      <c r="L1968" s="58">
        <f t="shared" si="338"/>
        <v>0</v>
      </c>
      <c r="M1968" s="58">
        <f t="shared" si="325"/>
        <v>331</v>
      </c>
      <c r="N1968" s="59">
        <f t="shared" si="325"/>
        <v>1511015</v>
      </c>
      <c r="O1968" s="60">
        <v>4565</v>
      </c>
      <c r="P1968" s="61">
        <f>O1968</f>
        <v>4565</v>
      </c>
      <c r="Q1968" s="58" t="e">
        <f>TRUNC(#REF!*P1968,0)</f>
        <v>#REF!</v>
      </c>
      <c r="R1968" s="143"/>
    </row>
    <row r="1969" spans="3:18" s="86" customFormat="1" ht="20.100000000000001" hidden="1" customHeight="1">
      <c r="C1969" s="19" t="s">
        <v>833</v>
      </c>
      <c r="D1969" s="29" t="s">
        <v>834</v>
      </c>
      <c r="E1969" s="10" t="s">
        <v>3189</v>
      </c>
      <c r="F1969" s="60">
        <v>4565</v>
      </c>
      <c r="G1969" s="58">
        <v>150</v>
      </c>
      <c r="H1969" s="58">
        <f t="shared" si="326"/>
        <v>684750</v>
      </c>
      <c r="I1969" s="58">
        <v>105</v>
      </c>
      <c r="J1969" s="58">
        <f t="shared" si="327"/>
        <v>479325</v>
      </c>
      <c r="K1969" s="58">
        <v>96</v>
      </c>
      <c r="L1969" s="58">
        <f t="shared" si="338"/>
        <v>438240</v>
      </c>
      <c r="M1969" s="58">
        <f t="shared" si="325"/>
        <v>351</v>
      </c>
      <c r="N1969" s="59">
        <f t="shared" si="325"/>
        <v>1602315</v>
      </c>
      <c r="O1969" s="60">
        <v>4565</v>
      </c>
      <c r="P1969" s="61">
        <f>O1969</f>
        <v>4565</v>
      </c>
      <c r="Q1969" s="58" t="e">
        <f>TRUNC(#REF!*P1969,0)</f>
        <v>#REF!</v>
      </c>
      <c r="R1969" s="143"/>
    </row>
    <row r="1970" spans="3:18" s="86" customFormat="1" ht="20.100000000000001" hidden="1" customHeight="1">
      <c r="C1970" s="19" t="s">
        <v>835</v>
      </c>
      <c r="D1970" s="29" t="s">
        <v>0</v>
      </c>
      <c r="E1970" s="10" t="s">
        <v>3189</v>
      </c>
      <c r="F1970" s="60">
        <v>842</v>
      </c>
      <c r="G1970" s="58">
        <v>202</v>
      </c>
      <c r="H1970" s="58">
        <f t="shared" si="326"/>
        <v>170084</v>
      </c>
      <c r="I1970" s="58">
        <v>129</v>
      </c>
      <c r="J1970" s="58">
        <f t="shared" si="327"/>
        <v>108618</v>
      </c>
      <c r="K1970" s="58">
        <v>0</v>
      </c>
      <c r="L1970" s="58">
        <f t="shared" si="338"/>
        <v>0</v>
      </c>
      <c r="M1970" s="58">
        <f t="shared" si="325"/>
        <v>331</v>
      </c>
      <c r="N1970" s="59">
        <f t="shared" si="325"/>
        <v>278702</v>
      </c>
      <c r="O1970" s="60">
        <v>842</v>
      </c>
      <c r="P1970" s="61">
        <f>O1970</f>
        <v>842</v>
      </c>
      <c r="Q1970" s="58" t="e">
        <f>TRUNC(#REF!*P1970,0)</f>
        <v>#REF!</v>
      </c>
      <c r="R1970" s="143"/>
    </row>
    <row r="1971" spans="3:18" s="86" customFormat="1" ht="20.100000000000001" hidden="1" customHeight="1">
      <c r="C1971" s="19" t="s">
        <v>836</v>
      </c>
      <c r="D1971" s="29" t="s">
        <v>0</v>
      </c>
      <c r="E1971" s="10" t="s">
        <v>22</v>
      </c>
      <c r="F1971" s="60">
        <v>0</v>
      </c>
      <c r="G1971" s="58">
        <v>0</v>
      </c>
      <c r="H1971" s="58">
        <f t="shared" si="326"/>
        <v>0</v>
      </c>
      <c r="I1971" s="58">
        <v>0</v>
      </c>
      <c r="J1971" s="58">
        <f t="shared" si="327"/>
        <v>0</v>
      </c>
      <c r="K1971" s="58">
        <v>0</v>
      </c>
      <c r="L1971" s="58">
        <f t="shared" si="338"/>
        <v>0</v>
      </c>
      <c r="M1971" s="58">
        <f t="shared" si="325"/>
        <v>0</v>
      </c>
      <c r="N1971" s="59">
        <f t="shared" si="325"/>
        <v>0</v>
      </c>
      <c r="O1971" s="60">
        <v>0</v>
      </c>
      <c r="P1971" s="61">
        <f>O1971</f>
        <v>0</v>
      </c>
      <c r="Q1971" s="58" t="e">
        <f>TRUNC(#REF!*P1971,0)</f>
        <v>#REF!</v>
      </c>
      <c r="R1971" s="143"/>
    </row>
    <row r="1972" spans="3:18" s="86" customFormat="1" ht="20.100000000000001" hidden="1" customHeight="1">
      <c r="C1972" s="19" t="s">
        <v>837</v>
      </c>
      <c r="D1972" s="29" t="s">
        <v>838</v>
      </c>
      <c r="E1972" s="10" t="s">
        <v>22</v>
      </c>
      <c r="F1972" s="60">
        <v>0</v>
      </c>
      <c r="G1972" s="58">
        <v>0</v>
      </c>
      <c r="H1972" s="58">
        <f t="shared" si="326"/>
        <v>0</v>
      </c>
      <c r="I1972" s="58">
        <v>0</v>
      </c>
      <c r="J1972" s="58">
        <f t="shared" si="327"/>
        <v>0</v>
      </c>
      <c r="K1972" s="58">
        <v>0</v>
      </c>
      <c r="L1972" s="58">
        <f t="shared" si="338"/>
        <v>0</v>
      </c>
      <c r="M1972" s="58">
        <f t="shared" si="325"/>
        <v>0</v>
      </c>
      <c r="N1972" s="59">
        <f t="shared" si="325"/>
        <v>0</v>
      </c>
      <c r="O1972" s="60">
        <v>0</v>
      </c>
      <c r="P1972" s="61">
        <f>O1972</f>
        <v>0</v>
      </c>
      <c r="Q1972" s="58" t="e">
        <f>TRUNC(#REF!*P1972,0)</f>
        <v>#REF!</v>
      </c>
      <c r="R1972" s="143"/>
    </row>
    <row r="1973" spans="3:18" s="86" customFormat="1" ht="20.100000000000001" hidden="1" customHeight="1">
      <c r="C1973" s="19" t="s">
        <v>839</v>
      </c>
      <c r="D1973" s="29" t="s">
        <v>2418</v>
      </c>
      <c r="E1973" s="10" t="s">
        <v>3212</v>
      </c>
      <c r="F1973" s="60">
        <v>1</v>
      </c>
      <c r="G1973" s="58">
        <v>2819302</v>
      </c>
      <c r="H1973" s="58">
        <f t="shared" si="326"/>
        <v>2819302</v>
      </c>
      <c r="I1973" s="58">
        <v>145365</v>
      </c>
      <c r="J1973" s="58">
        <f t="shared" si="327"/>
        <v>145365</v>
      </c>
      <c r="K1973" s="58">
        <v>51204</v>
      </c>
      <c r="L1973" s="58">
        <f t="shared" si="338"/>
        <v>51204</v>
      </c>
      <c r="M1973" s="58">
        <f t="shared" si="325"/>
        <v>3015871</v>
      </c>
      <c r="N1973" s="59">
        <f t="shared" si="325"/>
        <v>3015871</v>
      </c>
      <c r="O1973" s="60">
        <v>1</v>
      </c>
      <c r="P1973" s="61">
        <f>O1973</f>
        <v>1</v>
      </c>
      <c r="Q1973" s="58" t="e">
        <f>TRUNC(#REF!*P1973,0)</f>
        <v>#REF!</v>
      </c>
      <c r="R1973" s="143"/>
    </row>
    <row r="1974" spans="3:18" s="86" customFormat="1" ht="20.100000000000001" hidden="1" customHeight="1">
      <c r="C1974" s="19" t="s">
        <v>839</v>
      </c>
      <c r="D1974" s="29" t="s">
        <v>2419</v>
      </c>
      <c r="E1974" s="10" t="s">
        <v>3212</v>
      </c>
      <c r="F1974" s="60">
        <v>10</v>
      </c>
      <c r="G1974" s="58">
        <v>2796902</v>
      </c>
      <c r="H1974" s="58">
        <f t="shared" si="326"/>
        <v>27969020</v>
      </c>
      <c r="I1974" s="58">
        <v>145365</v>
      </c>
      <c r="J1974" s="58">
        <f t="shared" si="327"/>
        <v>1453650</v>
      </c>
      <c r="K1974" s="58">
        <v>51204</v>
      </c>
      <c r="L1974" s="58">
        <f t="shared" si="338"/>
        <v>512040</v>
      </c>
      <c r="M1974" s="58">
        <f t="shared" si="325"/>
        <v>2993471</v>
      </c>
      <c r="N1974" s="59">
        <f t="shared" si="325"/>
        <v>29934710</v>
      </c>
      <c r="O1974" s="60">
        <v>10</v>
      </c>
      <c r="P1974" s="61">
        <f>O1974</f>
        <v>10</v>
      </c>
      <c r="Q1974" s="58" t="e">
        <f>TRUNC(#REF!*P1974,0)</f>
        <v>#REF!</v>
      </c>
      <c r="R1974" s="143"/>
    </row>
    <row r="1975" spans="3:18" s="86" customFormat="1" ht="20.100000000000001" hidden="1" customHeight="1">
      <c r="C1975" s="19" t="s">
        <v>839</v>
      </c>
      <c r="D1975" s="29" t="s">
        <v>2420</v>
      </c>
      <c r="E1975" s="10" t="s">
        <v>3212</v>
      </c>
      <c r="F1975" s="60">
        <v>25</v>
      </c>
      <c r="G1975" s="58">
        <v>2380160</v>
      </c>
      <c r="H1975" s="58">
        <f t="shared" si="326"/>
        <v>59504000</v>
      </c>
      <c r="I1975" s="58">
        <v>117380</v>
      </c>
      <c r="J1975" s="58">
        <f t="shared" si="327"/>
        <v>2934500</v>
      </c>
      <c r="K1975" s="58">
        <v>36203</v>
      </c>
      <c r="L1975" s="58">
        <f t="shared" si="338"/>
        <v>905075</v>
      </c>
      <c r="M1975" s="58">
        <f t="shared" si="325"/>
        <v>2533743</v>
      </c>
      <c r="N1975" s="59">
        <f t="shared" si="325"/>
        <v>63343575</v>
      </c>
      <c r="O1975" s="60">
        <v>25</v>
      </c>
      <c r="P1975" s="61">
        <f>O1975</f>
        <v>25</v>
      </c>
      <c r="Q1975" s="58" t="e">
        <f>TRUNC(#REF!*P1975,0)</f>
        <v>#REF!</v>
      </c>
      <c r="R1975" s="143"/>
    </row>
    <row r="1976" spans="3:18" s="86" customFormat="1" ht="20.100000000000001" hidden="1" customHeight="1">
      <c r="C1976" s="19" t="s">
        <v>839</v>
      </c>
      <c r="D1976" s="29" t="s">
        <v>840</v>
      </c>
      <c r="E1976" s="10" t="s">
        <v>3212</v>
      </c>
      <c r="F1976" s="60">
        <v>2</v>
      </c>
      <c r="G1976" s="58">
        <v>3102502</v>
      </c>
      <c r="H1976" s="58">
        <f t="shared" si="326"/>
        <v>6205004</v>
      </c>
      <c r="I1976" s="58">
        <v>145365</v>
      </c>
      <c r="J1976" s="58">
        <f t="shared" si="327"/>
        <v>290730</v>
      </c>
      <c r="K1976" s="58">
        <v>51204</v>
      </c>
      <c r="L1976" s="58">
        <f t="shared" si="338"/>
        <v>102408</v>
      </c>
      <c r="M1976" s="58">
        <f t="shared" si="325"/>
        <v>3299071</v>
      </c>
      <c r="N1976" s="59">
        <f t="shared" si="325"/>
        <v>6598142</v>
      </c>
      <c r="O1976" s="60">
        <v>2</v>
      </c>
      <c r="P1976" s="61">
        <f>O1976</f>
        <v>2</v>
      </c>
      <c r="Q1976" s="58" t="e">
        <f>TRUNC(#REF!*P1976,0)</f>
        <v>#REF!</v>
      </c>
      <c r="R1976" s="143"/>
    </row>
    <row r="1977" spans="3:18" s="86" customFormat="1" ht="20.100000000000001" hidden="1" customHeight="1">
      <c r="C1977" s="19" t="s">
        <v>839</v>
      </c>
      <c r="D1977" s="29" t="s">
        <v>841</v>
      </c>
      <c r="E1977" s="10" t="s">
        <v>3212</v>
      </c>
      <c r="F1977" s="60">
        <v>10</v>
      </c>
      <c r="G1977" s="58">
        <v>2847302</v>
      </c>
      <c r="H1977" s="58">
        <f t="shared" si="326"/>
        <v>28473020</v>
      </c>
      <c r="I1977" s="58">
        <v>145365</v>
      </c>
      <c r="J1977" s="58">
        <f t="shared" si="327"/>
        <v>1453650</v>
      </c>
      <c r="K1977" s="58">
        <v>51204</v>
      </c>
      <c r="L1977" s="58">
        <f t="shared" si="338"/>
        <v>512040</v>
      </c>
      <c r="M1977" s="58">
        <f t="shared" si="325"/>
        <v>3043871</v>
      </c>
      <c r="N1977" s="59">
        <f t="shared" si="325"/>
        <v>30438710</v>
      </c>
      <c r="O1977" s="60">
        <v>10</v>
      </c>
      <c r="P1977" s="61">
        <f>O1977</f>
        <v>10</v>
      </c>
      <c r="Q1977" s="58" t="e">
        <f>TRUNC(#REF!*P1977,0)</f>
        <v>#REF!</v>
      </c>
      <c r="R1977" s="143"/>
    </row>
    <row r="1978" spans="3:18" s="86" customFormat="1" ht="20.100000000000001" hidden="1" customHeight="1">
      <c r="C1978" s="19" t="s">
        <v>839</v>
      </c>
      <c r="D1978" s="29" t="s">
        <v>2421</v>
      </c>
      <c r="E1978" s="10" t="s">
        <v>3212</v>
      </c>
      <c r="F1978" s="60">
        <v>1</v>
      </c>
      <c r="G1978" s="58">
        <v>3004102</v>
      </c>
      <c r="H1978" s="58">
        <f t="shared" si="326"/>
        <v>3004102</v>
      </c>
      <c r="I1978" s="58">
        <v>145365</v>
      </c>
      <c r="J1978" s="58">
        <f t="shared" si="327"/>
        <v>145365</v>
      </c>
      <c r="K1978" s="58">
        <v>51204</v>
      </c>
      <c r="L1978" s="58">
        <f t="shared" si="338"/>
        <v>51204</v>
      </c>
      <c r="M1978" s="58">
        <f t="shared" si="325"/>
        <v>3200671</v>
      </c>
      <c r="N1978" s="59">
        <f t="shared" si="325"/>
        <v>3200671</v>
      </c>
      <c r="O1978" s="60">
        <v>1</v>
      </c>
      <c r="P1978" s="61">
        <f>O1978</f>
        <v>1</v>
      </c>
      <c r="Q1978" s="58" t="e">
        <f>TRUNC(#REF!*P1978,0)</f>
        <v>#REF!</v>
      </c>
      <c r="R1978" s="143"/>
    </row>
    <row r="1979" spans="3:18" s="86" customFormat="1" ht="20.100000000000001" hidden="1" customHeight="1">
      <c r="C1979" s="19" t="s">
        <v>839</v>
      </c>
      <c r="D1979" s="29" t="s">
        <v>2422</v>
      </c>
      <c r="E1979" s="10" t="s">
        <v>3212</v>
      </c>
      <c r="F1979" s="60">
        <v>5</v>
      </c>
      <c r="G1979" s="58">
        <v>2588160</v>
      </c>
      <c r="H1979" s="58">
        <f t="shared" ref="H1979:H2042" si="339">TRUNC(F1979*G1979,0)</f>
        <v>12940800</v>
      </c>
      <c r="I1979" s="58">
        <v>117380</v>
      </c>
      <c r="J1979" s="58">
        <f t="shared" ref="J1979:J2042" si="340">TRUNC(F1979*I1979,0)</f>
        <v>586900</v>
      </c>
      <c r="K1979" s="58">
        <v>36203</v>
      </c>
      <c r="L1979" s="58">
        <f t="shared" si="338"/>
        <v>181015</v>
      </c>
      <c r="M1979" s="58">
        <f t="shared" si="325"/>
        <v>2741743</v>
      </c>
      <c r="N1979" s="59">
        <f t="shared" si="325"/>
        <v>13708715</v>
      </c>
      <c r="O1979" s="60">
        <v>5</v>
      </c>
      <c r="P1979" s="61">
        <f>O1979</f>
        <v>5</v>
      </c>
      <c r="Q1979" s="58" t="e">
        <f>TRUNC(#REF!*P1979,0)</f>
        <v>#REF!</v>
      </c>
      <c r="R1979" s="143"/>
    </row>
    <row r="1980" spans="3:18" s="86" customFormat="1" ht="20.100000000000001" hidden="1" customHeight="1">
      <c r="C1980" s="19" t="s">
        <v>839</v>
      </c>
      <c r="D1980" s="29" t="s">
        <v>2423</v>
      </c>
      <c r="E1980" s="10" t="s">
        <v>3212</v>
      </c>
      <c r="F1980" s="60">
        <v>2</v>
      </c>
      <c r="G1980" s="58">
        <v>3132902</v>
      </c>
      <c r="H1980" s="58">
        <f t="shared" si="339"/>
        <v>6265804</v>
      </c>
      <c r="I1980" s="58">
        <v>145365</v>
      </c>
      <c r="J1980" s="58">
        <f t="shared" si="340"/>
        <v>290730</v>
      </c>
      <c r="K1980" s="58">
        <v>51204</v>
      </c>
      <c r="L1980" s="58">
        <f t="shared" si="338"/>
        <v>102408</v>
      </c>
      <c r="M1980" s="58">
        <f t="shared" si="325"/>
        <v>3329471</v>
      </c>
      <c r="N1980" s="59">
        <f t="shared" si="325"/>
        <v>6658942</v>
      </c>
      <c r="O1980" s="60">
        <v>2</v>
      </c>
      <c r="P1980" s="61">
        <f>O1980</f>
        <v>2</v>
      </c>
      <c r="Q1980" s="58" t="e">
        <f>TRUNC(#REF!*P1980,0)</f>
        <v>#REF!</v>
      </c>
      <c r="R1980" s="143"/>
    </row>
    <row r="1981" spans="3:18" s="86" customFormat="1" ht="20.100000000000001" hidden="1" customHeight="1">
      <c r="C1981" s="19" t="s">
        <v>842</v>
      </c>
      <c r="D1981" s="29" t="s">
        <v>843</v>
      </c>
      <c r="E1981" s="10" t="s">
        <v>22</v>
      </c>
      <c r="F1981" s="60">
        <v>0</v>
      </c>
      <c r="G1981" s="58">
        <v>0</v>
      </c>
      <c r="H1981" s="58">
        <f t="shared" si="339"/>
        <v>0</v>
      </c>
      <c r="I1981" s="58">
        <v>0</v>
      </c>
      <c r="J1981" s="58">
        <f t="shared" si="340"/>
        <v>0</v>
      </c>
      <c r="K1981" s="58">
        <v>0</v>
      </c>
      <c r="L1981" s="58">
        <f t="shared" si="338"/>
        <v>0</v>
      </c>
      <c r="M1981" s="58">
        <f t="shared" si="325"/>
        <v>0</v>
      </c>
      <c r="N1981" s="59">
        <f t="shared" si="325"/>
        <v>0</v>
      </c>
      <c r="O1981" s="60">
        <v>0</v>
      </c>
      <c r="P1981" s="61">
        <f>O1981</f>
        <v>0</v>
      </c>
      <c r="Q1981" s="58" t="e">
        <f>TRUNC(#REF!*P1981,0)</f>
        <v>#REF!</v>
      </c>
      <c r="R1981" s="143"/>
    </row>
    <row r="1982" spans="3:18" s="86" customFormat="1" ht="20.100000000000001" hidden="1" customHeight="1">
      <c r="C1982" s="19" t="s">
        <v>2334</v>
      </c>
      <c r="D1982" s="29" t="s">
        <v>0</v>
      </c>
      <c r="E1982" s="10" t="s">
        <v>22</v>
      </c>
      <c r="F1982" s="60">
        <v>0</v>
      </c>
      <c r="G1982" s="58">
        <v>0</v>
      </c>
      <c r="H1982" s="58">
        <f t="shared" si="339"/>
        <v>0</v>
      </c>
      <c r="I1982" s="58">
        <v>0</v>
      </c>
      <c r="J1982" s="58">
        <f t="shared" si="340"/>
        <v>0</v>
      </c>
      <c r="K1982" s="58">
        <v>0</v>
      </c>
      <c r="L1982" s="58">
        <f t="shared" si="338"/>
        <v>0</v>
      </c>
      <c r="M1982" s="58">
        <f t="shared" si="325"/>
        <v>0</v>
      </c>
      <c r="N1982" s="59">
        <f t="shared" si="325"/>
        <v>0</v>
      </c>
      <c r="O1982" s="60">
        <v>0</v>
      </c>
      <c r="P1982" s="61">
        <f>O1982</f>
        <v>0</v>
      </c>
      <c r="Q1982" s="58" t="e">
        <f>TRUNC(#REF!*P1982,0)</f>
        <v>#REF!</v>
      </c>
      <c r="R1982" s="143"/>
    </row>
    <row r="1983" spans="3:18" s="86" customFormat="1" ht="20.100000000000001" hidden="1" customHeight="1">
      <c r="C1983" s="19" t="s">
        <v>2424</v>
      </c>
      <c r="D1983" s="29" t="s">
        <v>2425</v>
      </c>
      <c r="E1983" s="10" t="s">
        <v>3218</v>
      </c>
      <c r="F1983" s="60">
        <v>28</v>
      </c>
      <c r="G1983" s="58">
        <v>16511092</v>
      </c>
      <c r="H1983" s="58">
        <f t="shared" si="339"/>
        <v>462310576</v>
      </c>
      <c r="I1983" s="58">
        <v>18421019</v>
      </c>
      <c r="J1983" s="58">
        <f t="shared" si="340"/>
        <v>515788532</v>
      </c>
      <c r="K1983" s="58">
        <v>12975915</v>
      </c>
      <c r="L1983" s="58">
        <f t="shared" si="338"/>
        <v>363325620</v>
      </c>
      <c r="M1983" s="58">
        <f t="shared" si="325"/>
        <v>47908026</v>
      </c>
      <c r="N1983" s="59">
        <f t="shared" si="325"/>
        <v>1341424728</v>
      </c>
      <c r="O1983" s="60">
        <v>28</v>
      </c>
      <c r="P1983" s="61">
        <f>O1983</f>
        <v>28</v>
      </c>
      <c r="Q1983" s="58" t="e">
        <f>TRUNC(#REF!*P1983,0)</f>
        <v>#REF!</v>
      </c>
      <c r="R1983" s="143"/>
    </row>
    <row r="1984" spans="3:18" s="86" customFormat="1" ht="20.100000000000001" hidden="1" customHeight="1">
      <c r="C1984" s="19" t="s">
        <v>844</v>
      </c>
      <c r="D1984" s="29" t="s">
        <v>0</v>
      </c>
      <c r="E1984" s="10" t="s">
        <v>22</v>
      </c>
      <c r="F1984" s="60">
        <v>0</v>
      </c>
      <c r="G1984" s="58">
        <v>0</v>
      </c>
      <c r="H1984" s="58">
        <f t="shared" si="339"/>
        <v>0</v>
      </c>
      <c r="I1984" s="58">
        <v>0</v>
      </c>
      <c r="J1984" s="58">
        <f t="shared" si="340"/>
        <v>0</v>
      </c>
      <c r="K1984" s="58">
        <v>0</v>
      </c>
      <c r="L1984" s="58">
        <f t="shared" si="338"/>
        <v>0</v>
      </c>
      <c r="M1984" s="58">
        <f t="shared" si="325"/>
        <v>0</v>
      </c>
      <c r="N1984" s="59">
        <f t="shared" si="325"/>
        <v>0</v>
      </c>
      <c r="O1984" s="60">
        <v>0</v>
      </c>
      <c r="P1984" s="61">
        <f>O1984</f>
        <v>0</v>
      </c>
      <c r="Q1984" s="58" t="e">
        <f>TRUNC(#REF!*P1984,0)</f>
        <v>#REF!</v>
      </c>
      <c r="R1984" s="143"/>
    </row>
    <row r="1985" spans="3:19" s="86" customFormat="1" ht="20.100000000000001" hidden="1" customHeight="1">
      <c r="C1985" s="19" t="s">
        <v>1033</v>
      </c>
      <c r="D1985" s="29" t="s">
        <v>1034</v>
      </c>
      <c r="E1985" s="10" t="s">
        <v>22</v>
      </c>
      <c r="F1985" s="60">
        <v>0</v>
      </c>
      <c r="G1985" s="58">
        <v>0</v>
      </c>
      <c r="H1985" s="58">
        <f t="shared" si="339"/>
        <v>0</v>
      </c>
      <c r="I1985" s="58">
        <v>0</v>
      </c>
      <c r="J1985" s="58">
        <f t="shared" si="340"/>
        <v>0</v>
      </c>
      <c r="K1985" s="58">
        <v>0</v>
      </c>
      <c r="L1985" s="58">
        <f t="shared" si="338"/>
        <v>0</v>
      </c>
      <c r="M1985" s="58">
        <f t="shared" si="325"/>
        <v>0</v>
      </c>
      <c r="N1985" s="59">
        <f t="shared" si="325"/>
        <v>0</v>
      </c>
      <c r="O1985" s="60">
        <v>0</v>
      </c>
      <c r="P1985" s="61">
        <f>O1985</f>
        <v>0</v>
      </c>
      <c r="Q1985" s="58" t="e">
        <f>TRUNC(#REF!*P1985,0)</f>
        <v>#REF!</v>
      </c>
      <c r="R1985" s="143"/>
    </row>
    <row r="1986" spans="3:19" s="86" customFormat="1" ht="20.100000000000001" hidden="1" customHeight="1">
      <c r="C1986" s="19" t="s">
        <v>2426</v>
      </c>
      <c r="D1986" s="29" t="s">
        <v>2427</v>
      </c>
      <c r="E1986" s="10" t="s">
        <v>3207</v>
      </c>
      <c r="F1986" s="60">
        <v>47</v>
      </c>
      <c r="G1986" s="58">
        <v>1336000</v>
      </c>
      <c r="H1986" s="58">
        <f t="shared" si="339"/>
        <v>62792000</v>
      </c>
      <c r="I1986" s="58">
        <v>298498</v>
      </c>
      <c r="J1986" s="58">
        <f t="shared" si="340"/>
        <v>14029406</v>
      </c>
      <c r="K1986" s="58">
        <v>0</v>
      </c>
      <c r="L1986" s="58">
        <f t="shared" si="338"/>
        <v>0</v>
      </c>
      <c r="M1986" s="58">
        <f t="shared" si="325"/>
        <v>1634498</v>
      </c>
      <c r="N1986" s="59">
        <f t="shared" si="325"/>
        <v>76821406</v>
      </c>
      <c r="O1986" s="60">
        <v>47</v>
      </c>
      <c r="P1986" s="61">
        <f>O1986</f>
        <v>47</v>
      </c>
      <c r="Q1986" s="58" t="e">
        <f>TRUNC(#REF!*P1986,0)</f>
        <v>#REF!</v>
      </c>
      <c r="R1986" s="143"/>
    </row>
    <row r="1987" spans="3:19" s="86" customFormat="1" ht="20.100000000000001" hidden="1" customHeight="1">
      <c r="C1987" s="19" t="s">
        <v>2337</v>
      </c>
      <c r="D1987" s="29" t="s">
        <v>0</v>
      </c>
      <c r="E1987" s="10" t="s">
        <v>22</v>
      </c>
      <c r="F1987" s="60">
        <v>0</v>
      </c>
      <c r="G1987" s="58">
        <v>0</v>
      </c>
      <c r="H1987" s="58">
        <f t="shared" si="339"/>
        <v>0</v>
      </c>
      <c r="I1987" s="58">
        <v>0</v>
      </c>
      <c r="J1987" s="58">
        <f t="shared" si="340"/>
        <v>0</v>
      </c>
      <c r="K1987" s="58">
        <v>0</v>
      </c>
      <c r="L1987" s="58">
        <f t="shared" si="338"/>
        <v>0</v>
      </c>
      <c r="M1987" s="58">
        <f t="shared" si="325"/>
        <v>0</v>
      </c>
      <c r="N1987" s="59">
        <f t="shared" si="325"/>
        <v>0</v>
      </c>
      <c r="O1987" s="60">
        <v>0</v>
      </c>
      <c r="P1987" s="61">
        <f>O1987</f>
        <v>0</v>
      </c>
      <c r="Q1987" s="58" t="e">
        <f>TRUNC(#REF!*P1987,0)</f>
        <v>#REF!</v>
      </c>
      <c r="R1987" s="143"/>
    </row>
    <row r="1988" spans="3:19" s="86" customFormat="1" ht="20.100000000000001" hidden="1" customHeight="1">
      <c r="C1988" s="19" t="s">
        <v>2338</v>
      </c>
      <c r="D1988" s="29" t="s">
        <v>2339</v>
      </c>
      <c r="E1988" s="10" t="s">
        <v>3198</v>
      </c>
      <c r="F1988" s="60">
        <v>116</v>
      </c>
      <c r="G1988" s="58">
        <v>4315</v>
      </c>
      <c r="H1988" s="58">
        <f t="shared" si="339"/>
        <v>500540</v>
      </c>
      <c r="I1988" s="58">
        <v>8627</v>
      </c>
      <c r="J1988" s="58">
        <f t="shared" si="340"/>
        <v>1000732</v>
      </c>
      <c r="K1988" s="58">
        <v>0</v>
      </c>
      <c r="L1988" s="58">
        <f t="shared" si="338"/>
        <v>0</v>
      </c>
      <c r="M1988" s="58">
        <f t="shared" si="325"/>
        <v>12942</v>
      </c>
      <c r="N1988" s="59">
        <f t="shared" si="325"/>
        <v>1501272</v>
      </c>
      <c r="O1988" s="60">
        <v>116</v>
      </c>
      <c r="P1988" s="61">
        <f>O1988</f>
        <v>116</v>
      </c>
      <c r="Q1988" s="58" t="e">
        <f>TRUNC(#REF!*P1988,0)</f>
        <v>#REF!</v>
      </c>
      <c r="R1988" s="143"/>
    </row>
    <row r="1989" spans="3:19" s="86" customFormat="1" ht="20.100000000000001" hidden="1" customHeight="1">
      <c r="C1989" s="19" t="s">
        <v>849</v>
      </c>
      <c r="D1989" s="29" t="s">
        <v>0</v>
      </c>
      <c r="E1989" s="10" t="s">
        <v>22</v>
      </c>
      <c r="F1989" s="60">
        <v>0</v>
      </c>
      <c r="G1989" s="58">
        <v>0</v>
      </c>
      <c r="H1989" s="58">
        <f t="shared" si="339"/>
        <v>0</v>
      </c>
      <c r="I1989" s="58">
        <v>0</v>
      </c>
      <c r="J1989" s="58">
        <f t="shared" si="340"/>
        <v>0</v>
      </c>
      <c r="K1989" s="58">
        <v>0</v>
      </c>
      <c r="L1989" s="58">
        <f t="shared" si="338"/>
        <v>0</v>
      </c>
      <c r="M1989" s="58">
        <f t="shared" si="325"/>
        <v>0</v>
      </c>
      <c r="N1989" s="59">
        <f t="shared" si="325"/>
        <v>0</v>
      </c>
      <c r="O1989" s="60">
        <v>0</v>
      </c>
      <c r="P1989" s="61">
        <f>O1989</f>
        <v>0</v>
      </c>
      <c r="Q1989" s="58" t="e">
        <f>TRUNC(#REF!*P1989,0)</f>
        <v>#REF!</v>
      </c>
      <c r="R1989" s="143"/>
    </row>
    <row r="1990" spans="3:19" s="86" customFormat="1" ht="20.100000000000001" hidden="1" customHeight="1">
      <c r="C1990" s="19" t="s">
        <v>850</v>
      </c>
      <c r="D1990" s="29" t="s">
        <v>851</v>
      </c>
      <c r="E1990" s="10" t="s">
        <v>3188</v>
      </c>
      <c r="F1990" s="60">
        <v>3.7160000000000002</v>
      </c>
      <c r="G1990" s="58">
        <v>21498</v>
      </c>
      <c r="H1990" s="58">
        <f t="shared" si="339"/>
        <v>79886</v>
      </c>
      <c r="I1990" s="58">
        <v>112868</v>
      </c>
      <c r="J1990" s="58">
        <f t="shared" si="340"/>
        <v>419417</v>
      </c>
      <c r="K1990" s="58">
        <v>0</v>
      </c>
      <c r="L1990" s="58">
        <f t="shared" si="338"/>
        <v>0</v>
      </c>
      <c r="M1990" s="58">
        <f t="shared" si="325"/>
        <v>134366</v>
      </c>
      <c r="N1990" s="59">
        <f t="shared" si="325"/>
        <v>499303</v>
      </c>
      <c r="O1990" s="60">
        <v>3.7160000000000002</v>
      </c>
      <c r="P1990" s="61">
        <f>O1990</f>
        <v>3.7160000000000002</v>
      </c>
      <c r="Q1990" s="58" t="e">
        <f>TRUNC(#REF!*P1990,0)</f>
        <v>#REF!</v>
      </c>
      <c r="R1990" s="143"/>
    </row>
    <row r="1991" spans="3:19" s="86" customFormat="1" ht="20.100000000000001" hidden="1" customHeight="1">
      <c r="C1991" s="19" t="s">
        <v>852</v>
      </c>
      <c r="D1991" s="29" t="s">
        <v>853</v>
      </c>
      <c r="E1991" s="10" t="s">
        <v>3188</v>
      </c>
      <c r="F1991" s="60">
        <v>2.6179999999999999</v>
      </c>
      <c r="G1991" s="58">
        <v>0</v>
      </c>
      <c r="H1991" s="58">
        <f t="shared" si="339"/>
        <v>0</v>
      </c>
      <c r="I1991" s="58">
        <v>44338</v>
      </c>
      <c r="J1991" s="58">
        <f t="shared" si="340"/>
        <v>116076</v>
      </c>
      <c r="K1991" s="58">
        <v>0</v>
      </c>
      <c r="L1991" s="58">
        <f t="shared" si="338"/>
        <v>0</v>
      </c>
      <c r="M1991" s="58">
        <f t="shared" si="325"/>
        <v>44338</v>
      </c>
      <c r="N1991" s="59">
        <f t="shared" si="325"/>
        <v>116076</v>
      </c>
      <c r="O1991" s="60">
        <v>2.6179999999999999</v>
      </c>
      <c r="P1991" s="61">
        <f>O1991</f>
        <v>2.6179999999999999</v>
      </c>
      <c r="Q1991" s="58" t="e">
        <f>TRUNC(#REF!*P1991,0)</f>
        <v>#REF!</v>
      </c>
      <c r="R1991" s="143"/>
    </row>
    <row r="1992" spans="3:19" s="86" customFormat="1" ht="20.100000000000001" hidden="1" customHeight="1">
      <c r="C1992" s="19" t="s">
        <v>854</v>
      </c>
      <c r="D1992" s="29" t="s">
        <v>0</v>
      </c>
      <c r="E1992" s="10" t="s">
        <v>3188</v>
      </c>
      <c r="F1992" s="60">
        <v>3.5190000000000001</v>
      </c>
      <c r="G1992" s="58">
        <v>8828</v>
      </c>
      <c r="H1992" s="58">
        <f t="shared" si="339"/>
        <v>31065</v>
      </c>
      <c r="I1992" s="58">
        <v>167728</v>
      </c>
      <c r="J1992" s="58">
        <f t="shared" si="340"/>
        <v>590234</v>
      </c>
      <c r="K1992" s="58">
        <v>0</v>
      </c>
      <c r="L1992" s="58">
        <f t="shared" si="338"/>
        <v>0</v>
      </c>
      <c r="M1992" s="58">
        <f t="shared" si="325"/>
        <v>176556</v>
      </c>
      <c r="N1992" s="59">
        <f t="shared" si="325"/>
        <v>621299</v>
      </c>
      <c r="O1992" s="60">
        <v>3.5190000000000001</v>
      </c>
      <c r="P1992" s="61">
        <f>O1992</f>
        <v>3.5190000000000001</v>
      </c>
      <c r="Q1992" s="58" t="e">
        <f>TRUNC(#REF!*P1992,0)</f>
        <v>#REF!</v>
      </c>
      <c r="R1992" s="143"/>
    </row>
    <row r="1993" spans="3:19" s="86" customFormat="1" ht="20.100000000000001" hidden="1" customHeight="1">
      <c r="C1993" s="19" t="s">
        <v>855</v>
      </c>
      <c r="D1993" s="29" t="s">
        <v>0</v>
      </c>
      <c r="E1993" s="10" t="s">
        <v>22</v>
      </c>
      <c r="F1993" s="60">
        <v>0</v>
      </c>
      <c r="G1993" s="58">
        <v>0</v>
      </c>
      <c r="H1993" s="58">
        <f t="shared" si="339"/>
        <v>0</v>
      </c>
      <c r="I1993" s="58">
        <v>0</v>
      </c>
      <c r="J1993" s="58">
        <f t="shared" si="340"/>
        <v>0</v>
      </c>
      <c r="K1993" s="58">
        <v>0</v>
      </c>
      <c r="L1993" s="58">
        <f t="shared" si="338"/>
        <v>0</v>
      </c>
      <c r="M1993" s="58">
        <f t="shared" si="325"/>
        <v>0</v>
      </c>
      <c r="N1993" s="59">
        <f t="shared" si="325"/>
        <v>0</v>
      </c>
      <c r="O1993" s="60">
        <v>0</v>
      </c>
      <c r="P1993" s="61">
        <f>O1993</f>
        <v>0</v>
      </c>
      <c r="Q1993" s="58" t="e">
        <f>TRUNC(#REF!*P1993,0)</f>
        <v>#REF!</v>
      </c>
      <c r="R1993" s="143"/>
    </row>
    <row r="1994" spans="3:19" s="86" customFormat="1" ht="20.100000000000001" hidden="1" customHeight="1">
      <c r="C1994" s="19" t="s">
        <v>856</v>
      </c>
      <c r="D1994" s="29" t="s">
        <v>0</v>
      </c>
      <c r="E1994" s="10" t="s">
        <v>22</v>
      </c>
      <c r="F1994" s="60">
        <v>0</v>
      </c>
      <c r="G1994" s="58">
        <v>0</v>
      </c>
      <c r="H1994" s="58">
        <f t="shared" si="339"/>
        <v>0</v>
      </c>
      <c r="I1994" s="58">
        <v>0</v>
      </c>
      <c r="J1994" s="58">
        <f t="shared" si="340"/>
        <v>0</v>
      </c>
      <c r="K1994" s="58">
        <v>0</v>
      </c>
      <c r="L1994" s="58">
        <f t="shared" si="338"/>
        <v>0</v>
      </c>
      <c r="M1994" s="58">
        <f t="shared" si="325"/>
        <v>0</v>
      </c>
      <c r="N1994" s="59">
        <f t="shared" si="325"/>
        <v>0</v>
      </c>
      <c r="O1994" s="60">
        <v>0</v>
      </c>
      <c r="P1994" s="61">
        <f>O1994</f>
        <v>0</v>
      </c>
      <c r="Q1994" s="58" t="e">
        <f>TRUNC(#REF!*P1994,0)</f>
        <v>#REF!</v>
      </c>
      <c r="R1994" s="143"/>
    </row>
    <row r="1995" spans="3:19" s="86" customFormat="1" ht="20.100000000000001" hidden="1" customHeight="1">
      <c r="C1995" s="19" t="s">
        <v>857</v>
      </c>
      <c r="D1995" s="29" t="s">
        <v>0</v>
      </c>
      <c r="E1995" s="10" t="s">
        <v>3189</v>
      </c>
      <c r="F1995" s="60">
        <v>441</v>
      </c>
      <c r="G1995" s="58">
        <v>1820</v>
      </c>
      <c r="H1995" s="58">
        <f t="shared" si="339"/>
        <v>802620</v>
      </c>
      <c r="I1995" s="58">
        <v>3380</v>
      </c>
      <c r="J1995" s="58">
        <f t="shared" si="340"/>
        <v>1490580</v>
      </c>
      <c r="K1995" s="58">
        <v>0</v>
      </c>
      <c r="L1995" s="58">
        <f t="shared" si="338"/>
        <v>0</v>
      </c>
      <c r="M1995" s="58">
        <f t="shared" si="325"/>
        <v>5200</v>
      </c>
      <c r="N1995" s="59">
        <f t="shared" si="325"/>
        <v>2293200</v>
      </c>
      <c r="O1995" s="60">
        <v>441</v>
      </c>
      <c r="P1995" s="61">
        <f>O1995</f>
        <v>441</v>
      </c>
      <c r="Q1995" s="58" t="e">
        <f>TRUNC(#REF!*P1995,0)</f>
        <v>#REF!</v>
      </c>
      <c r="R1995" s="143"/>
    </row>
    <row r="1996" spans="3:19" s="86" customFormat="1" ht="20.100000000000001" customHeight="1">
      <c r="C1996" s="29" t="s">
        <v>858</v>
      </c>
      <c r="D1996" s="29" t="s">
        <v>0</v>
      </c>
      <c r="E1996" s="152" t="s">
        <v>22</v>
      </c>
      <c r="F1996" s="61">
        <v>0</v>
      </c>
      <c r="G1996" s="58">
        <v>0</v>
      </c>
      <c r="H1996" s="58">
        <f t="shared" si="339"/>
        <v>0</v>
      </c>
      <c r="I1996" s="58">
        <v>0</v>
      </c>
      <c r="J1996" s="58">
        <f t="shared" si="340"/>
        <v>0</v>
      </c>
      <c r="K1996" s="58">
        <v>0</v>
      </c>
      <c r="L1996" s="58">
        <f t="shared" si="338"/>
        <v>0</v>
      </c>
      <c r="M1996" s="58">
        <f t="shared" si="325"/>
        <v>0</v>
      </c>
      <c r="N1996" s="149">
        <f t="shared" si="325"/>
        <v>0</v>
      </c>
      <c r="O1996" s="58">
        <v>0</v>
      </c>
      <c r="P1996" s="61">
        <f>O1996</f>
        <v>0</v>
      </c>
      <c r="Q1996" s="58">
        <f>Q1997+Q2000</f>
        <v>0</v>
      </c>
      <c r="R1996" s="163"/>
      <c r="S1996" s="86" t="s">
        <v>3281</v>
      </c>
    </row>
    <row r="1997" spans="3:19" s="86" customFormat="1" ht="20.100000000000001" customHeight="1">
      <c r="C1997" s="29" t="s">
        <v>859</v>
      </c>
      <c r="D1997" s="29" t="s">
        <v>0</v>
      </c>
      <c r="E1997" s="152" t="s">
        <v>22</v>
      </c>
      <c r="F1997" s="61">
        <v>0</v>
      </c>
      <c r="G1997" s="58">
        <v>0</v>
      </c>
      <c r="H1997" s="58">
        <f t="shared" si="339"/>
        <v>0</v>
      </c>
      <c r="I1997" s="58">
        <v>0</v>
      </c>
      <c r="J1997" s="58">
        <f t="shared" si="340"/>
        <v>0</v>
      </c>
      <c r="K1997" s="58">
        <v>0</v>
      </c>
      <c r="L1997" s="58">
        <f t="shared" si="338"/>
        <v>0</v>
      </c>
      <c r="M1997" s="58">
        <f t="shared" si="325"/>
        <v>0</v>
      </c>
      <c r="N1997" s="149">
        <f t="shared" si="325"/>
        <v>0</v>
      </c>
      <c r="O1997" s="58">
        <v>0</v>
      </c>
      <c r="P1997" s="61">
        <f>O1997</f>
        <v>0</v>
      </c>
      <c r="Q1997" s="58">
        <f>Q1998+Q1999</f>
        <v>0</v>
      </c>
      <c r="R1997" s="163"/>
      <c r="S1997" s="86" t="s">
        <v>3281</v>
      </c>
    </row>
    <row r="1998" spans="3:19" s="86" customFormat="1" ht="20.100000000000001" customHeight="1">
      <c r="C1998" s="29" t="s">
        <v>860</v>
      </c>
      <c r="D1998" s="29" t="s">
        <v>861</v>
      </c>
      <c r="E1998" s="152" t="s">
        <v>3189</v>
      </c>
      <c r="F1998" s="61">
        <v>881</v>
      </c>
      <c r="G1998" s="58">
        <v>3855</v>
      </c>
      <c r="H1998" s="58">
        <f t="shared" si="339"/>
        <v>3396255</v>
      </c>
      <c r="I1998" s="58">
        <v>12209</v>
      </c>
      <c r="J1998" s="58">
        <f t="shared" si="340"/>
        <v>10756129</v>
      </c>
      <c r="K1998" s="58">
        <v>0</v>
      </c>
      <c r="L1998" s="58">
        <f t="shared" si="338"/>
        <v>0</v>
      </c>
      <c r="M1998" s="58">
        <f t="shared" si="325"/>
        <v>16064</v>
      </c>
      <c r="N1998" s="149">
        <f t="shared" si="325"/>
        <v>14152384</v>
      </c>
      <c r="O1998" s="58">
        <v>881</v>
      </c>
      <c r="P1998" s="167">
        <v>0</v>
      </c>
      <c r="Q1998" s="58">
        <f>INT($O1998*P1998)</f>
        <v>0</v>
      </c>
      <c r="R1998" s="163"/>
      <c r="S1998" s="86" t="s">
        <v>3281</v>
      </c>
    </row>
    <row r="1999" spans="3:19" s="86" customFormat="1" ht="20.100000000000001" customHeight="1">
      <c r="C1999" s="29" t="s">
        <v>862</v>
      </c>
      <c r="D1999" s="29" t="s">
        <v>0</v>
      </c>
      <c r="E1999" s="152" t="s">
        <v>3207</v>
      </c>
      <c r="F1999" s="61">
        <v>63</v>
      </c>
      <c r="G1999" s="58">
        <v>3084</v>
      </c>
      <c r="H1999" s="58">
        <f t="shared" si="339"/>
        <v>194292</v>
      </c>
      <c r="I1999" s="58">
        <v>7618</v>
      </c>
      <c r="J1999" s="58">
        <f t="shared" si="340"/>
        <v>479934</v>
      </c>
      <c r="K1999" s="58">
        <v>0</v>
      </c>
      <c r="L1999" s="58">
        <f t="shared" si="338"/>
        <v>0</v>
      </c>
      <c r="M1999" s="58">
        <f t="shared" si="325"/>
        <v>10702</v>
      </c>
      <c r="N1999" s="149">
        <f t="shared" si="325"/>
        <v>674226</v>
      </c>
      <c r="O1999" s="58">
        <v>63</v>
      </c>
      <c r="P1999" s="167">
        <v>0</v>
      </c>
      <c r="Q1999" s="58">
        <f>INT($O1999*P1999)</f>
        <v>0</v>
      </c>
      <c r="R1999" s="163"/>
      <c r="S1999" s="86" t="s">
        <v>3281</v>
      </c>
    </row>
    <row r="2000" spans="3:19" s="86" customFormat="1" ht="20.100000000000001" customHeight="1">
      <c r="C2000" s="29" t="s">
        <v>863</v>
      </c>
      <c r="D2000" s="29" t="s">
        <v>0</v>
      </c>
      <c r="E2000" s="152" t="s">
        <v>22</v>
      </c>
      <c r="F2000" s="61">
        <v>0</v>
      </c>
      <c r="G2000" s="58">
        <v>0</v>
      </c>
      <c r="H2000" s="58">
        <f t="shared" si="339"/>
        <v>0</v>
      </c>
      <c r="I2000" s="58">
        <v>0</v>
      </c>
      <c r="J2000" s="58">
        <f t="shared" si="340"/>
        <v>0</v>
      </c>
      <c r="K2000" s="58">
        <v>0</v>
      </c>
      <c r="L2000" s="58">
        <f t="shared" si="338"/>
        <v>0</v>
      </c>
      <c r="M2000" s="58">
        <f t="shared" si="325"/>
        <v>0</v>
      </c>
      <c r="N2000" s="149">
        <f t="shared" si="325"/>
        <v>0</v>
      </c>
      <c r="O2000" s="58">
        <v>0</v>
      </c>
      <c r="P2000" s="61">
        <f>O2000</f>
        <v>0</v>
      </c>
      <c r="Q2000" s="58">
        <f>Q2001+Q2002</f>
        <v>0</v>
      </c>
      <c r="R2000" s="163"/>
      <c r="S2000" s="86" t="s">
        <v>3281</v>
      </c>
    </row>
    <row r="2001" spans="3:19" s="86" customFormat="1" ht="20.100000000000001" customHeight="1">
      <c r="C2001" s="29" t="s">
        <v>864</v>
      </c>
      <c r="D2001" s="29" t="s">
        <v>0</v>
      </c>
      <c r="E2001" s="152" t="s">
        <v>3207</v>
      </c>
      <c r="F2001" s="61">
        <v>30</v>
      </c>
      <c r="G2001" s="58">
        <v>9796</v>
      </c>
      <c r="H2001" s="58">
        <f t="shared" si="339"/>
        <v>293880</v>
      </c>
      <c r="I2001" s="58">
        <v>17715</v>
      </c>
      <c r="J2001" s="58">
        <f t="shared" si="340"/>
        <v>531450</v>
      </c>
      <c r="K2001" s="58">
        <v>0</v>
      </c>
      <c r="L2001" s="58">
        <f t="shared" si="338"/>
        <v>0</v>
      </c>
      <c r="M2001" s="58">
        <f t="shared" si="325"/>
        <v>27511</v>
      </c>
      <c r="N2001" s="149">
        <f t="shared" si="325"/>
        <v>825330</v>
      </c>
      <c r="O2001" s="58">
        <v>30</v>
      </c>
      <c r="P2001" s="167">
        <v>0</v>
      </c>
      <c r="Q2001" s="58">
        <f>INT($O2001*P2001)</f>
        <v>0</v>
      </c>
      <c r="R2001" s="163"/>
      <c r="S2001" s="86" t="s">
        <v>3281</v>
      </c>
    </row>
    <row r="2002" spans="3:19" s="86" customFormat="1" ht="20.100000000000001" customHeight="1">
      <c r="C2002" s="29" t="s">
        <v>865</v>
      </c>
      <c r="D2002" s="29" t="s">
        <v>0</v>
      </c>
      <c r="E2002" s="152" t="s">
        <v>3199</v>
      </c>
      <c r="F2002" s="61">
        <v>2</v>
      </c>
      <c r="G2002" s="58">
        <v>5849</v>
      </c>
      <c r="H2002" s="58">
        <f t="shared" si="339"/>
        <v>11698</v>
      </c>
      <c r="I2002" s="58">
        <v>13475</v>
      </c>
      <c r="J2002" s="58">
        <f t="shared" si="340"/>
        <v>26950</v>
      </c>
      <c r="K2002" s="58">
        <v>0</v>
      </c>
      <c r="L2002" s="58">
        <f t="shared" si="338"/>
        <v>0</v>
      </c>
      <c r="M2002" s="58">
        <f t="shared" si="325"/>
        <v>19324</v>
      </c>
      <c r="N2002" s="149">
        <f t="shared" si="325"/>
        <v>38648</v>
      </c>
      <c r="O2002" s="58">
        <v>2</v>
      </c>
      <c r="P2002" s="167">
        <v>0</v>
      </c>
      <c r="Q2002" s="58">
        <f t="shared" ref="Q2002" si="341">INT($O2002*P2002)</f>
        <v>0</v>
      </c>
      <c r="R2002" s="163"/>
      <c r="S2002" s="86" t="s">
        <v>3281</v>
      </c>
    </row>
    <row r="2003" spans="3:19" s="86" customFormat="1" ht="20.100000000000001" hidden="1" customHeight="1">
      <c r="C2003" s="19" t="s">
        <v>866</v>
      </c>
      <c r="D2003" s="29" t="s">
        <v>0</v>
      </c>
      <c r="E2003" s="10" t="s">
        <v>3207</v>
      </c>
      <c r="F2003" s="60">
        <v>55</v>
      </c>
      <c r="G2003" s="58">
        <v>1370</v>
      </c>
      <c r="H2003" s="58">
        <f t="shared" si="339"/>
        <v>75350</v>
      </c>
      <c r="I2003" s="58">
        <v>4577</v>
      </c>
      <c r="J2003" s="58">
        <f t="shared" si="340"/>
        <v>251735</v>
      </c>
      <c r="K2003" s="58">
        <v>0</v>
      </c>
      <c r="L2003" s="58">
        <f t="shared" si="338"/>
        <v>0</v>
      </c>
      <c r="M2003" s="58">
        <f t="shared" si="325"/>
        <v>5947</v>
      </c>
      <c r="N2003" s="59">
        <f t="shared" si="325"/>
        <v>327085</v>
      </c>
      <c r="O2003" s="60">
        <v>55</v>
      </c>
      <c r="P2003" s="61">
        <f>O2003</f>
        <v>55</v>
      </c>
      <c r="Q2003" s="58" t="e">
        <f>TRUNC(#REF!*P2003,0)</f>
        <v>#REF!</v>
      </c>
      <c r="R2003" s="143"/>
    </row>
    <row r="2004" spans="3:19" s="86" customFormat="1" ht="20.100000000000001" hidden="1" customHeight="1">
      <c r="C2004" s="19" t="s">
        <v>867</v>
      </c>
      <c r="D2004" s="29" t="s">
        <v>0</v>
      </c>
      <c r="E2004" s="10" t="s">
        <v>22</v>
      </c>
      <c r="F2004" s="60">
        <v>0</v>
      </c>
      <c r="G2004" s="58">
        <v>0</v>
      </c>
      <c r="H2004" s="58">
        <f t="shared" si="339"/>
        <v>0</v>
      </c>
      <c r="I2004" s="58">
        <v>0</v>
      </c>
      <c r="J2004" s="58">
        <f t="shared" si="340"/>
        <v>0</v>
      </c>
      <c r="K2004" s="58">
        <v>0</v>
      </c>
      <c r="L2004" s="58">
        <f t="shared" si="338"/>
        <v>0</v>
      </c>
      <c r="M2004" s="58">
        <f t="shared" si="325"/>
        <v>0</v>
      </c>
      <c r="N2004" s="59">
        <f t="shared" si="325"/>
        <v>0</v>
      </c>
      <c r="O2004" s="60">
        <v>0</v>
      </c>
      <c r="P2004" s="61">
        <f>O2004</f>
        <v>0</v>
      </c>
      <c r="Q2004" s="58" t="e">
        <f>TRUNC(#REF!*P2004,0)</f>
        <v>#REF!</v>
      </c>
      <c r="R2004" s="143"/>
    </row>
    <row r="2005" spans="3:19" s="86" customFormat="1" ht="20.100000000000001" hidden="1" customHeight="1">
      <c r="C2005" s="19" t="s">
        <v>868</v>
      </c>
      <c r="D2005" s="29" t="s">
        <v>0</v>
      </c>
      <c r="E2005" s="10" t="s">
        <v>22</v>
      </c>
      <c r="F2005" s="60">
        <v>0</v>
      </c>
      <c r="G2005" s="58">
        <v>0</v>
      </c>
      <c r="H2005" s="58">
        <f t="shared" si="339"/>
        <v>0</v>
      </c>
      <c r="I2005" s="58">
        <v>0</v>
      </c>
      <c r="J2005" s="58">
        <f t="shared" si="340"/>
        <v>0</v>
      </c>
      <c r="K2005" s="58">
        <v>0</v>
      </c>
      <c r="L2005" s="58">
        <f t="shared" si="338"/>
        <v>0</v>
      </c>
      <c r="M2005" s="58">
        <f t="shared" si="325"/>
        <v>0</v>
      </c>
      <c r="N2005" s="59">
        <f t="shared" si="325"/>
        <v>0</v>
      </c>
      <c r="O2005" s="60">
        <v>0</v>
      </c>
      <c r="P2005" s="61">
        <f>O2005</f>
        <v>0</v>
      </c>
      <c r="Q2005" s="58" t="e">
        <f>TRUNC(#REF!*P2005,0)</f>
        <v>#REF!</v>
      </c>
      <c r="R2005" s="143"/>
    </row>
    <row r="2006" spans="3:19" s="86" customFormat="1" ht="20.100000000000001" hidden="1" customHeight="1">
      <c r="C2006" s="19" t="s">
        <v>869</v>
      </c>
      <c r="D2006" s="29" t="s">
        <v>0</v>
      </c>
      <c r="E2006" s="10" t="s">
        <v>22</v>
      </c>
      <c r="F2006" s="60">
        <v>0</v>
      </c>
      <c r="G2006" s="58">
        <v>0</v>
      </c>
      <c r="H2006" s="58">
        <f t="shared" si="339"/>
        <v>0</v>
      </c>
      <c r="I2006" s="58">
        <v>0</v>
      </c>
      <c r="J2006" s="58">
        <f t="shared" si="340"/>
        <v>0</v>
      </c>
      <c r="K2006" s="58">
        <v>0</v>
      </c>
      <c r="L2006" s="58">
        <f t="shared" si="338"/>
        <v>0</v>
      </c>
      <c r="M2006" s="58">
        <f t="shared" si="325"/>
        <v>0</v>
      </c>
      <c r="N2006" s="59">
        <f t="shared" si="325"/>
        <v>0</v>
      </c>
      <c r="O2006" s="60">
        <v>0</v>
      </c>
      <c r="P2006" s="61">
        <f>O2006</f>
        <v>0</v>
      </c>
      <c r="Q2006" s="58" t="e">
        <f>TRUNC(#REF!*P2006,0)</f>
        <v>#REF!</v>
      </c>
      <c r="R2006" s="143"/>
    </row>
    <row r="2007" spans="3:19" s="86" customFormat="1" ht="20.100000000000001" hidden="1" customHeight="1">
      <c r="C2007" s="19" t="s">
        <v>870</v>
      </c>
      <c r="D2007" s="29" t="s">
        <v>2428</v>
      </c>
      <c r="E2007" s="10" t="s">
        <v>3198</v>
      </c>
      <c r="F2007" s="60">
        <v>2</v>
      </c>
      <c r="G2007" s="58">
        <v>0</v>
      </c>
      <c r="H2007" s="58">
        <f t="shared" si="339"/>
        <v>0</v>
      </c>
      <c r="I2007" s="58">
        <v>0</v>
      </c>
      <c r="J2007" s="58">
        <f t="shared" si="340"/>
        <v>0</v>
      </c>
      <c r="K2007" s="58">
        <v>36000</v>
      </c>
      <c r="L2007" s="58">
        <f t="shared" si="338"/>
        <v>72000</v>
      </c>
      <c r="M2007" s="58">
        <f t="shared" si="325"/>
        <v>36000</v>
      </c>
      <c r="N2007" s="59">
        <f t="shared" si="325"/>
        <v>72000</v>
      </c>
      <c r="O2007" s="60">
        <v>2</v>
      </c>
      <c r="P2007" s="61">
        <f>O2007</f>
        <v>2</v>
      </c>
      <c r="Q2007" s="58" t="e">
        <f>TRUNC(#REF!*P2007,0)</f>
        <v>#REF!</v>
      </c>
      <c r="R2007" s="143"/>
    </row>
    <row r="2008" spans="3:19" s="86" customFormat="1" ht="20.100000000000001" hidden="1" customHeight="1">
      <c r="C2008" s="19" t="s">
        <v>871</v>
      </c>
      <c r="D2008" s="29" t="s">
        <v>0</v>
      </c>
      <c r="E2008" s="10" t="s">
        <v>22</v>
      </c>
      <c r="F2008" s="60">
        <v>0</v>
      </c>
      <c r="G2008" s="58">
        <v>0</v>
      </c>
      <c r="H2008" s="58">
        <f t="shared" si="339"/>
        <v>0</v>
      </c>
      <c r="I2008" s="58">
        <v>0</v>
      </c>
      <c r="J2008" s="58">
        <f t="shared" si="340"/>
        <v>0</v>
      </c>
      <c r="K2008" s="58">
        <v>0</v>
      </c>
      <c r="L2008" s="58">
        <f t="shared" si="338"/>
        <v>0</v>
      </c>
      <c r="M2008" s="58">
        <f t="shared" si="325"/>
        <v>0</v>
      </c>
      <c r="N2008" s="59">
        <f t="shared" si="325"/>
        <v>0</v>
      </c>
      <c r="O2008" s="60">
        <v>0</v>
      </c>
      <c r="P2008" s="61">
        <f>O2008</f>
        <v>0</v>
      </c>
      <c r="Q2008" s="58" t="e">
        <f>TRUNC(#REF!*P2008,0)</f>
        <v>#REF!</v>
      </c>
      <c r="R2008" s="143"/>
    </row>
    <row r="2009" spans="3:19" s="86" customFormat="1" ht="20.100000000000001" hidden="1" customHeight="1">
      <c r="C2009" s="19" t="s">
        <v>872</v>
      </c>
      <c r="D2009" s="29" t="s">
        <v>879</v>
      </c>
      <c r="E2009" s="10" t="s">
        <v>3198</v>
      </c>
      <c r="F2009" s="60">
        <v>11</v>
      </c>
      <c r="G2009" s="58">
        <v>0</v>
      </c>
      <c r="H2009" s="58">
        <f t="shared" si="339"/>
        <v>0</v>
      </c>
      <c r="I2009" s="58">
        <v>0</v>
      </c>
      <c r="J2009" s="58">
        <f t="shared" si="340"/>
        <v>0</v>
      </c>
      <c r="K2009" s="58">
        <v>50400</v>
      </c>
      <c r="L2009" s="58">
        <f t="shared" si="338"/>
        <v>554400</v>
      </c>
      <c r="M2009" s="58">
        <f t="shared" si="325"/>
        <v>50400</v>
      </c>
      <c r="N2009" s="59">
        <f t="shared" si="325"/>
        <v>554400</v>
      </c>
      <c r="O2009" s="60">
        <v>11</v>
      </c>
      <c r="P2009" s="61">
        <f>O2009</f>
        <v>11</v>
      </c>
      <c r="Q2009" s="58" t="e">
        <f>TRUNC(#REF!*P2009,0)</f>
        <v>#REF!</v>
      </c>
      <c r="R2009" s="143"/>
    </row>
    <row r="2010" spans="3:19" s="86" customFormat="1" ht="20.100000000000001" hidden="1" customHeight="1">
      <c r="C2010" s="19" t="s">
        <v>2340</v>
      </c>
      <c r="D2010" s="29" t="s">
        <v>874</v>
      </c>
      <c r="E2010" s="10" t="s">
        <v>3198</v>
      </c>
      <c r="F2010" s="60">
        <v>1</v>
      </c>
      <c r="G2010" s="58">
        <v>0</v>
      </c>
      <c r="H2010" s="58">
        <f t="shared" si="339"/>
        <v>0</v>
      </c>
      <c r="I2010" s="58">
        <v>0</v>
      </c>
      <c r="J2010" s="58">
        <f t="shared" si="340"/>
        <v>0</v>
      </c>
      <c r="K2010" s="58">
        <v>60000</v>
      </c>
      <c r="L2010" s="58">
        <f t="shared" si="338"/>
        <v>60000</v>
      </c>
      <c r="M2010" s="58">
        <f t="shared" si="325"/>
        <v>60000</v>
      </c>
      <c r="N2010" s="59">
        <f t="shared" si="325"/>
        <v>60000</v>
      </c>
      <c r="O2010" s="60">
        <v>1</v>
      </c>
      <c r="P2010" s="61">
        <f>O2010</f>
        <v>1</v>
      </c>
      <c r="Q2010" s="58" t="e">
        <f>TRUNC(#REF!*P2010,0)</f>
        <v>#REF!</v>
      </c>
      <c r="R2010" s="143"/>
    </row>
    <row r="2011" spans="3:19" s="86" customFormat="1" ht="20.100000000000001" hidden="1" customHeight="1">
      <c r="C2011" s="19" t="s">
        <v>2340</v>
      </c>
      <c r="D2011" s="29" t="s">
        <v>2343</v>
      </c>
      <c r="E2011" s="10" t="s">
        <v>3198</v>
      </c>
      <c r="F2011" s="60">
        <v>2</v>
      </c>
      <c r="G2011" s="58">
        <v>0</v>
      </c>
      <c r="H2011" s="58">
        <f t="shared" si="339"/>
        <v>0</v>
      </c>
      <c r="I2011" s="58">
        <v>0</v>
      </c>
      <c r="J2011" s="58">
        <f t="shared" si="340"/>
        <v>0</v>
      </c>
      <c r="K2011" s="58">
        <v>79200</v>
      </c>
      <c r="L2011" s="58">
        <f t="shared" si="338"/>
        <v>158400</v>
      </c>
      <c r="M2011" s="58">
        <f t="shared" si="325"/>
        <v>79200</v>
      </c>
      <c r="N2011" s="59">
        <f t="shared" si="325"/>
        <v>158400</v>
      </c>
      <c r="O2011" s="60">
        <v>2</v>
      </c>
      <c r="P2011" s="61">
        <f>O2011</f>
        <v>2</v>
      </c>
      <c r="Q2011" s="58" t="e">
        <f>TRUNC(#REF!*P2011,0)</f>
        <v>#REF!</v>
      </c>
      <c r="R2011" s="143"/>
    </row>
    <row r="2012" spans="3:19" s="86" customFormat="1" ht="20.100000000000001" hidden="1" customHeight="1">
      <c r="C2012" s="19" t="s">
        <v>873</v>
      </c>
      <c r="D2012" s="29" t="s">
        <v>0</v>
      </c>
      <c r="E2012" s="10" t="s">
        <v>22</v>
      </c>
      <c r="F2012" s="60">
        <v>0</v>
      </c>
      <c r="G2012" s="58">
        <v>0</v>
      </c>
      <c r="H2012" s="58">
        <f t="shared" si="339"/>
        <v>0</v>
      </c>
      <c r="I2012" s="58">
        <v>0</v>
      </c>
      <c r="J2012" s="58">
        <f t="shared" si="340"/>
        <v>0</v>
      </c>
      <c r="K2012" s="58">
        <v>0</v>
      </c>
      <c r="L2012" s="58">
        <f t="shared" si="338"/>
        <v>0</v>
      </c>
      <c r="M2012" s="58">
        <f t="shared" si="325"/>
        <v>0</v>
      </c>
      <c r="N2012" s="59">
        <f t="shared" si="325"/>
        <v>0</v>
      </c>
      <c r="O2012" s="60">
        <v>0</v>
      </c>
      <c r="P2012" s="61">
        <f>O2012</f>
        <v>0</v>
      </c>
      <c r="Q2012" s="58" t="e">
        <f>TRUNC(#REF!*P2012,0)</f>
        <v>#REF!</v>
      </c>
      <c r="R2012" s="143"/>
    </row>
    <row r="2013" spans="3:19" s="86" customFormat="1" ht="20.100000000000001" hidden="1" customHeight="1">
      <c r="C2013" s="19" t="s">
        <v>2341</v>
      </c>
      <c r="D2013" s="29" t="s">
        <v>879</v>
      </c>
      <c r="E2013" s="10" t="s">
        <v>3217</v>
      </c>
      <c r="F2013" s="60">
        <v>112</v>
      </c>
      <c r="G2013" s="58">
        <v>0</v>
      </c>
      <c r="H2013" s="58">
        <f t="shared" si="339"/>
        <v>0</v>
      </c>
      <c r="I2013" s="58">
        <v>0</v>
      </c>
      <c r="J2013" s="58">
        <f t="shared" si="340"/>
        <v>0</v>
      </c>
      <c r="K2013" s="58">
        <v>30199</v>
      </c>
      <c r="L2013" s="58">
        <f t="shared" si="338"/>
        <v>3382288</v>
      </c>
      <c r="M2013" s="58">
        <f t="shared" si="325"/>
        <v>30199</v>
      </c>
      <c r="N2013" s="59">
        <f t="shared" si="325"/>
        <v>3382288</v>
      </c>
      <c r="O2013" s="60">
        <v>112</v>
      </c>
      <c r="P2013" s="61">
        <f>O2013</f>
        <v>112</v>
      </c>
      <c r="Q2013" s="58" t="e">
        <f>TRUNC(#REF!*P2013,0)</f>
        <v>#REF!</v>
      </c>
      <c r="R2013" s="143"/>
    </row>
    <row r="2014" spans="3:19" s="86" customFormat="1" ht="20.100000000000001" hidden="1" customHeight="1">
      <c r="C2014" s="19" t="s">
        <v>2341</v>
      </c>
      <c r="D2014" s="29" t="s">
        <v>2343</v>
      </c>
      <c r="E2014" s="10" t="s">
        <v>3217</v>
      </c>
      <c r="F2014" s="60">
        <v>33</v>
      </c>
      <c r="G2014" s="58">
        <v>0</v>
      </c>
      <c r="H2014" s="58">
        <f t="shared" si="339"/>
        <v>0</v>
      </c>
      <c r="I2014" s="58">
        <v>0</v>
      </c>
      <c r="J2014" s="58">
        <f t="shared" si="340"/>
        <v>0</v>
      </c>
      <c r="K2014" s="58">
        <v>33120</v>
      </c>
      <c r="L2014" s="58">
        <f t="shared" si="338"/>
        <v>1092960</v>
      </c>
      <c r="M2014" s="58">
        <f t="shared" si="325"/>
        <v>33120</v>
      </c>
      <c r="N2014" s="59">
        <f t="shared" si="325"/>
        <v>1092960</v>
      </c>
      <c r="O2014" s="60">
        <v>33</v>
      </c>
      <c r="P2014" s="61">
        <f>O2014</f>
        <v>33</v>
      </c>
      <c r="Q2014" s="58" t="e">
        <f>TRUNC(#REF!*P2014,0)</f>
        <v>#REF!</v>
      </c>
      <c r="R2014" s="143"/>
    </row>
    <row r="2015" spans="3:19" s="86" customFormat="1" ht="20.100000000000001" hidden="1" customHeight="1">
      <c r="C2015" s="19" t="s">
        <v>2342</v>
      </c>
      <c r="D2015" s="29" t="s">
        <v>2343</v>
      </c>
      <c r="E2015" s="10" t="s">
        <v>3217</v>
      </c>
      <c r="F2015" s="60">
        <v>21</v>
      </c>
      <c r="G2015" s="58">
        <v>0</v>
      </c>
      <c r="H2015" s="58">
        <f t="shared" si="339"/>
        <v>0</v>
      </c>
      <c r="I2015" s="58">
        <v>0</v>
      </c>
      <c r="J2015" s="58">
        <f t="shared" si="340"/>
        <v>0</v>
      </c>
      <c r="K2015" s="58">
        <v>33120</v>
      </c>
      <c r="L2015" s="58">
        <f t="shared" si="338"/>
        <v>695520</v>
      </c>
      <c r="M2015" s="58">
        <f t="shared" si="325"/>
        <v>33120</v>
      </c>
      <c r="N2015" s="59">
        <f t="shared" si="325"/>
        <v>695520</v>
      </c>
      <c r="O2015" s="60">
        <v>21</v>
      </c>
      <c r="P2015" s="61">
        <f>O2015</f>
        <v>21</v>
      </c>
      <c r="Q2015" s="58" t="e">
        <f>TRUNC(#REF!*P2015,0)</f>
        <v>#REF!</v>
      </c>
      <c r="R2015" s="143"/>
    </row>
    <row r="2016" spans="3:19" s="86" customFormat="1" ht="20.100000000000001" hidden="1" customHeight="1">
      <c r="C2016" s="19" t="s">
        <v>875</v>
      </c>
      <c r="D2016" s="29" t="s">
        <v>0</v>
      </c>
      <c r="E2016" s="10" t="s">
        <v>22</v>
      </c>
      <c r="F2016" s="60">
        <v>0</v>
      </c>
      <c r="G2016" s="58">
        <v>0</v>
      </c>
      <c r="H2016" s="58">
        <f t="shared" si="339"/>
        <v>0</v>
      </c>
      <c r="I2016" s="58">
        <v>0</v>
      </c>
      <c r="J2016" s="58">
        <f t="shared" si="340"/>
        <v>0</v>
      </c>
      <c r="K2016" s="58">
        <v>0</v>
      </c>
      <c r="L2016" s="58">
        <f t="shared" si="338"/>
        <v>0</v>
      </c>
      <c r="M2016" s="58">
        <f t="shared" si="325"/>
        <v>0</v>
      </c>
      <c r="N2016" s="59">
        <f t="shared" si="325"/>
        <v>0</v>
      </c>
      <c r="O2016" s="60">
        <v>0</v>
      </c>
      <c r="P2016" s="61">
        <f>O2016</f>
        <v>0</v>
      </c>
      <c r="Q2016" s="58" t="e">
        <f>TRUNC(#REF!*P2016,0)</f>
        <v>#REF!</v>
      </c>
      <c r="R2016" s="143"/>
    </row>
    <row r="2017" spans="3:18" s="86" customFormat="1" ht="20.100000000000001" hidden="1" customHeight="1">
      <c r="C2017" s="19" t="s">
        <v>876</v>
      </c>
      <c r="D2017" s="29" t="s">
        <v>879</v>
      </c>
      <c r="E2017" s="10" t="s">
        <v>3198</v>
      </c>
      <c r="F2017" s="60">
        <v>152</v>
      </c>
      <c r="G2017" s="58">
        <v>0</v>
      </c>
      <c r="H2017" s="58">
        <f t="shared" si="339"/>
        <v>0</v>
      </c>
      <c r="I2017" s="58">
        <v>0</v>
      </c>
      <c r="J2017" s="58">
        <f t="shared" si="340"/>
        <v>0</v>
      </c>
      <c r="K2017" s="58">
        <v>25920</v>
      </c>
      <c r="L2017" s="58">
        <f t="shared" si="338"/>
        <v>3939840</v>
      </c>
      <c r="M2017" s="58">
        <f t="shared" si="325"/>
        <v>25920</v>
      </c>
      <c r="N2017" s="59">
        <f t="shared" si="325"/>
        <v>3939840</v>
      </c>
      <c r="O2017" s="60">
        <v>152</v>
      </c>
      <c r="P2017" s="61">
        <f>O2017</f>
        <v>152</v>
      </c>
      <c r="Q2017" s="58" t="e">
        <f>TRUNC(#REF!*P2017,0)</f>
        <v>#REF!</v>
      </c>
      <c r="R2017" s="143"/>
    </row>
    <row r="2018" spans="3:18" s="86" customFormat="1" ht="20.100000000000001" hidden="1" customHeight="1">
      <c r="C2018" s="19" t="s">
        <v>876</v>
      </c>
      <c r="D2018" s="29" t="s">
        <v>2343</v>
      </c>
      <c r="E2018" s="10" t="s">
        <v>3198</v>
      </c>
      <c r="F2018" s="60">
        <v>21</v>
      </c>
      <c r="G2018" s="58">
        <v>0</v>
      </c>
      <c r="H2018" s="58">
        <f t="shared" si="339"/>
        <v>0</v>
      </c>
      <c r="I2018" s="58">
        <v>0</v>
      </c>
      <c r="J2018" s="58">
        <f t="shared" si="340"/>
        <v>0</v>
      </c>
      <c r="K2018" s="58">
        <v>33120</v>
      </c>
      <c r="L2018" s="58">
        <f t="shared" si="338"/>
        <v>695520</v>
      </c>
      <c r="M2018" s="58">
        <f t="shared" si="325"/>
        <v>33120</v>
      </c>
      <c r="N2018" s="59">
        <f t="shared" si="325"/>
        <v>695520</v>
      </c>
      <c r="O2018" s="60">
        <v>21</v>
      </c>
      <c r="P2018" s="61">
        <f>O2018</f>
        <v>21</v>
      </c>
      <c r="Q2018" s="58" t="e">
        <f>TRUNC(#REF!*P2018,0)</f>
        <v>#REF!</v>
      </c>
      <c r="R2018" s="143"/>
    </row>
    <row r="2019" spans="3:18" s="86" customFormat="1" ht="20.100000000000001" hidden="1" customHeight="1">
      <c r="C2019" s="19" t="s">
        <v>877</v>
      </c>
      <c r="D2019" s="29" t="s">
        <v>0</v>
      </c>
      <c r="E2019" s="10" t="s">
        <v>22</v>
      </c>
      <c r="F2019" s="60">
        <v>0</v>
      </c>
      <c r="G2019" s="58">
        <v>0</v>
      </c>
      <c r="H2019" s="58">
        <f t="shared" si="339"/>
        <v>0</v>
      </c>
      <c r="I2019" s="58">
        <v>0</v>
      </c>
      <c r="J2019" s="58">
        <f t="shared" si="340"/>
        <v>0</v>
      </c>
      <c r="K2019" s="58">
        <v>0</v>
      </c>
      <c r="L2019" s="58">
        <f t="shared" ref="L2019:L2082" si="342">TRUNC(F2019*K2019,0)</f>
        <v>0</v>
      </c>
      <c r="M2019" s="58">
        <f t="shared" si="325"/>
        <v>0</v>
      </c>
      <c r="N2019" s="59">
        <f t="shared" si="325"/>
        <v>0</v>
      </c>
      <c r="O2019" s="60">
        <v>0</v>
      </c>
      <c r="P2019" s="61">
        <f>O2019</f>
        <v>0</v>
      </c>
      <c r="Q2019" s="58" t="e">
        <f>TRUNC(#REF!*P2019,0)</f>
        <v>#REF!</v>
      </c>
      <c r="R2019" s="143"/>
    </row>
    <row r="2020" spans="3:18" s="86" customFormat="1" ht="20.100000000000001" hidden="1" customHeight="1">
      <c r="C2020" s="19" t="s">
        <v>878</v>
      </c>
      <c r="D2020" s="29" t="s">
        <v>879</v>
      </c>
      <c r="E2020" s="10" t="s">
        <v>3207</v>
      </c>
      <c r="F2020" s="60">
        <v>338</v>
      </c>
      <c r="G2020" s="58">
        <v>0</v>
      </c>
      <c r="H2020" s="58">
        <f t="shared" si="339"/>
        <v>0</v>
      </c>
      <c r="I2020" s="58">
        <v>0</v>
      </c>
      <c r="J2020" s="58">
        <f t="shared" si="340"/>
        <v>0</v>
      </c>
      <c r="K2020" s="58">
        <v>97920</v>
      </c>
      <c r="L2020" s="58">
        <f t="shared" si="342"/>
        <v>33096960</v>
      </c>
      <c r="M2020" s="58">
        <f t="shared" si="325"/>
        <v>97920</v>
      </c>
      <c r="N2020" s="59">
        <f t="shared" si="325"/>
        <v>33096960</v>
      </c>
      <c r="O2020" s="60">
        <v>338</v>
      </c>
      <c r="P2020" s="61">
        <f>O2020</f>
        <v>338</v>
      </c>
      <c r="Q2020" s="58" t="e">
        <f>TRUNC(#REF!*P2020,0)</f>
        <v>#REF!</v>
      </c>
      <c r="R2020" s="143"/>
    </row>
    <row r="2021" spans="3:18" s="86" customFormat="1" ht="20.100000000000001" hidden="1" customHeight="1">
      <c r="C2021" s="19" t="s">
        <v>878</v>
      </c>
      <c r="D2021" s="29" t="s">
        <v>2343</v>
      </c>
      <c r="E2021" s="10" t="s">
        <v>3207</v>
      </c>
      <c r="F2021" s="60">
        <v>69</v>
      </c>
      <c r="G2021" s="58">
        <v>0</v>
      </c>
      <c r="H2021" s="58">
        <f t="shared" si="339"/>
        <v>0</v>
      </c>
      <c r="I2021" s="58">
        <v>0</v>
      </c>
      <c r="J2021" s="58">
        <f t="shared" si="340"/>
        <v>0</v>
      </c>
      <c r="K2021" s="58">
        <v>112320</v>
      </c>
      <c r="L2021" s="58">
        <f t="shared" si="342"/>
        <v>7750080</v>
      </c>
      <c r="M2021" s="58">
        <f t="shared" si="325"/>
        <v>112320</v>
      </c>
      <c r="N2021" s="59">
        <f t="shared" si="325"/>
        <v>7750080</v>
      </c>
      <c r="O2021" s="60">
        <v>69</v>
      </c>
      <c r="P2021" s="61">
        <f>O2021</f>
        <v>69</v>
      </c>
      <c r="Q2021" s="58" t="e">
        <f>TRUNC(#REF!*P2021,0)</f>
        <v>#REF!</v>
      </c>
      <c r="R2021" s="143"/>
    </row>
    <row r="2022" spans="3:18" s="86" customFormat="1" ht="20.100000000000001" hidden="1" customHeight="1">
      <c r="C2022" s="19" t="s">
        <v>880</v>
      </c>
      <c r="D2022" s="29" t="s">
        <v>0</v>
      </c>
      <c r="E2022" s="10" t="s">
        <v>22</v>
      </c>
      <c r="F2022" s="60">
        <v>0</v>
      </c>
      <c r="G2022" s="58">
        <v>0</v>
      </c>
      <c r="H2022" s="58">
        <f t="shared" si="339"/>
        <v>0</v>
      </c>
      <c r="I2022" s="58">
        <v>0</v>
      </c>
      <c r="J2022" s="58">
        <f t="shared" si="340"/>
        <v>0</v>
      </c>
      <c r="K2022" s="58">
        <v>0</v>
      </c>
      <c r="L2022" s="58">
        <f t="shared" si="342"/>
        <v>0</v>
      </c>
      <c r="M2022" s="58">
        <f t="shared" si="325"/>
        <v>0</v>
      </c>
      <c r="N2022" s="59">
        <f t="shared" si="325"/>
        <v>0</v>
      </c>
      <c r="O2022" s="60">
        <v>0</v>
      </c>
      <c r="P2022" s="61">
        <f>O2022</f>
        <v>0</v>
      </c>
      <c r="Q2022" s="58" t="e">
        <f>TRUNC(#REF!*P2022,0)</f>
        <v>#REF!</v>
      </c>
      <c r="R2022" s="143"/>
    </row>
    <row r="2023" spans="3:18" s="86" customFormat="1" ht="20.100000000000001" hidden="1" customHeight="1">
      <c r="C2023" s="19" t="s">
        <v>881</v>
      </c>
      <c r="D2023" s="29" t="s">
        <v>2344</v>
      </c>
      <c r="E2023" s="10" t="s">
        <v>3198</v>
      </c>
      <c r="F2023" s="60">
        <v>20</v>
      </c>
      <c r="G2023" s="58">
        <v>0</v>
      </c>
      <c r="H2023" s="58">
        <f t="shared" si="339"/>
        <v>0</v>
      </c>
      <c r="I2023" s="58">
        <v>0</v>
      </c>
      <c r="J2023" s="58">
        <f t="shared" si="340"/>
        <v>0</v>
      </c>
      <c r="K2023" s="58">
        <v>100295</v>
      </c>
      <c r="L2023" s="58">
        <f t="shared" si="342"/>
        <v>2005900</v>
      </c>
      <c r="M2023" s="58">
        <f t="shared" si="325"/>
        <v>100295</v>
      </c>
      <c r="N2023" s="59">
        <f t="shared" si="325"/>
        <v>2005900</v>
      </c>
      <c r="O2023" s="60">
        <v>20</v>
      </c>
      <c r="P2023" s="61">
        <f>O2023</f>
        <v>20</v>
      </c>
      <c r="Q2023" s="58" t="e">
        <f>TRUNC(#REF!*P2023,0)</f>
        <v>#REF!</v>
      </c>
      <c r="R2023" s="143"/>
    </row>
    <row r="2024" spans="3:18" s="86" customFormat="1" ht="20.100000000000001" hidden="1" customHeight="1">
      <c r="C2024" s="19" t="s">
        <v>881</v>
      </c>
      <c r="D2024" s="29" t="s">
        <v>2429</v>
      </c>
      <c r="E2024" s="10" t="s">
        <v>3198</v>
      </c>
      <c r="F2024" s="60">
        <v>6</v>
      </c>
      <c r="G2024" s="58">
        <v>0</v>
      </c>
      <c r="H2024" s="58">
        <f t="shared" si="339"/>
        <v>0</v>
      </c>
      <c r="I2024" s="58">
        <v>0</v>
      </c>
      <c r="J2024" s="58">
        <f t="shared" si="340"/>
        <v>0</v>
      </c>
      <c r="K2024" s="58">
        <v>141120</v>
      </c>
      <c r="L2024" s="58">
        <f t="shared" si="342"/>
        <v>846720</v>
      </c>
      <c r="M2024" s="58">
        <f t="shared" si="325"/>
        <v>141120</v>
      </c>
      <c r="N2024" s="59">
        <f t="shared" si="325"/>
        <v>846720</v>
      </c>
      <c r="O2024" s="60">
        <v>6</v>
      </c>
      <c r="P2024" s="61">
        <f>O2024</f>
        <v>6</v>
      </c>
      <c r="Q2024" s="58" t="e">
        <f>TRUNC(#REF!*P2024,0)</f>
        <v>#REF!</v>
      </c>
      <c r="R2024" s="143"/>
    </row>
    <row r="2025" spans="3:18" s="86" customFormat="1" ht="20.100000000000001" hidden="1" customHeight="1">
      <c r="C2025" s="19" t="s">
        <v>882</v>
      </c>
      <c r="D2025" s="29" t="s">
        <v>0</v>
      </c>
      <c r="E2025" s="10" t="s">
        <v>22</v>
      </c>
      <c r="F2025" s="60">
        <v>0</v>
      </c>
      <c r="G2025" s="58">
        <v>0</v>
      </c>
      <c r="H2025" s="58">
        <f t="shared" si="339"/>
        <v>0</v>
      </c>
      <c r="I2025" s="58">
        <v>0</v>
      </c>
      <c r="J2025" s="58">
        <f t="shared" si="340"/>
        <v>0</v>
      </c>
      <c r="K2025" s="58">
        <v>0</v>
      </c>
      <c r="L2025" s="58">
        <f t="shared" si="342"/>
        <v>0</v>
      </c>
      <c r="M2025" s="58">
        <f t="shared" si="325"/>
        <v>0</v>
      </c>
      <c r="N2025" s="59">
        <f t="shared" si="325"/>
        <v>0</v>
      </c>
      <c r="O2025" s="60">
        <v>0</v>
      </c>
      <c r="P2025" s="61">
        <f>O2025</f>
        <v>0</v>
      </c>
      <c r="Q2025" s="58" t="e">
        <f>TRUNC(#REF!*P2025,0)</f>
        <v>#REF!</v>
      </c>
      <c r="R2025" s="143"/>
    </row>
    <row r="2026" spans="3:18" s="86" customFormat="1" ht="20.100000000000001" hidden="1" customHeight="1">
      <c r="C2026" s="19" t="s">
        <v>883</v>
      </c>
      <c r="D2026" s="29" t="s">
        <v>2345</v>
      </c>
      <c r="E2026" s="10" t="s">
        <v>3198</v>
      </c>
      <c r="F2026" s="60">
        <v>11</v>
      </c>
      <c r="G2026" s="58">
        <v>0</v>
      </c>
      <c r="H2026" s="58">
        <f t="shared" si="339"/>
        <v>0</v>
      </c>
      <c r="I2026" s="58">
        <v>0</v>
      </c>
      <c r="J2026" s="58">
        <f t="shared" si="340"/>
        <v>0</v>
      </c>
      <c r="K2026" s="58">
        <v>259911</v>
      </c>
      <c r="L2026" s="58">
        <f t="shared" si="342"/>
        <v>2859021</v>
      </c>
      <c r="M2026" s="58">
        <f t="shared" si="325"/>
        <v>259911</v>
      </c>
      <c r="N2026" s="59">
        <f t="shared" si="325"/>
        <v>2859021</v>
      </c>
      <c r="O2026" s="60">
        <v>11</v>
      </c>
      <c r="P2026" s="61">
        <f>O2026</f>
        <v>11</v>
      </c>
      <c r="Q2026" s="58" t="e">
        <f>TRUNC(#REF!*P2026,0)</f>
        <v>#REF!</v>
      </c>
      <c r="R2026" s="143"/>
    </row>
    <row r="2027" spans="3:18" s="86" customFormat="1" ht="20.100000000000001" hidden="1" customHeight="1">
      <c r="C2027" s="19" t="s">
        <v>883</v>
      </c>
      <c r="D2027" s="29" t="s">
        <v>2346</v>
      </c>
      <c r="E2027" s="10" t="s">
        <v>3198</v>
      </c>
      <c r="F2027" s="60">
        <v>19</v>
      </c>
      <c r="G2027" s="58">
        <v>0</v>
      </c>
      <c r="H2027" s="58">
        <f t="shared" si="339"/>
        <v>0</v>
      </c>
      <c r="I2027" s="58">
        <v>0</v>
      </c>
      <c r="J2027" s="58">
        <f t="shared" si="340"/>
        <v>0</v>
      </c>
      <c r="K2027" s="58">
        <v>298979</v>
      </c>
      <c r="L2027" s="58">
        <f t="shared" si="342"/>
        <v>5680601</v>
      </c>
      <c r="M2027" s="58">
        <f t="shared" si="325"/>
        <v>298979</v>
      </c>
      <c r="N2027" s="59">
        <f t="shared" ref="N2027:N2195" si="343">H2027+J2027+L2027</f>
        <v>5680601</v>
      </c>
      <c r="O2027" s="60">
        <v>19</v>
      </c>
      <c r="P2027" s="61">
        <f>O2027</f>
        <v>19</v>
      </c>
      <c r="Q2027" s="58" t="e">
        <f>TRUNC(#REF!*P2027,0)</f>
        <v>#REF!</v>
      </c>
      <c r="R2027" s="143"/>
    </row>
    <row r="2028" spans="3:18" s="86" customFormat="1" ht="20.100000000000001" hidden="1" customHeight="1">
      <c r="C2028" s="19" t="s">
        <v>2347</v>
      </c>
      <c r="D2028" s="29" t="s">
        <v>0</v>
      </c>
      <c r="E2028" s="10" t="s">
        <v>22</v>
      </c>
      <c r="F2028" s="60">
        <v>0</v>
      </c>
      <c r="G2028" s="58">
        <v>0</v>
      </c>
      <c r="H2028" s="58">
        <f t="shared" si="339"/>
        <v>0</v>
      </c>
      <c r="I2028" s="58">
        <v>0</v>
      </c>
      <c r="J2028" s="58">
        <f t="shared" si="340"/>
        <v>0</v>
      </c>
      <c r="K2028" s="58">
        <v>0</v>
      </c>
      <c r="L2028" s="58">
        <f t="shared" si="342"/>
        <v>0</v>
      </c>
      <c r="M2028" s="58">
        <f t="shared" ref="M2028:N2244" si="344">G2028+I2028+K2028</f>
        <v>0</v>
      </c>
      <c r="N2028" s="59">
        <f t="shared" si="343"/>
        <v>0</v>
      </c>
      <c r="O2028" s="60">
        <v>0</v>
      </c>
      <c r="P2028" s="61">
        <f>O2028</f>
        <v>0</v>
      </c>
      <c r="Q2028" s="58" t="e">
        <f>TRUNC(#REF!*P2028,0)</f>
        <v>#REF!</v>
      </c>
      <c r="R2028" s="143"/>
    </row>
    <row r="2029" spans="3:18" s="86" customFormat="1" ht="20.100000000000001" hidden="1" customHeight="1">
      <c r="C2029" s="19" t="s">
        <v>2348</v>
      </c>
      <c r="D2029" s="29" t="s">
        <v>879</v>
      </c>
      <c r="E2029" s="10" t="s">
        <v>3198</v>
      </c>
      <c r="F2029" s="60">
        <v>2</v>
      </c>
      <c r="G2029" s="58">
        <v>0</v>
      </c>
      <c r="H2029" s="58">
        <f t="shared" si="339"/>
        <v>0</v>
      </c>
      <c r="I2029" s="58">
        <v>0</v>
      </c>
      <c r="J2029" s="58">
        <f t="shared" si="340"/>
        <v>0</v>
      </c>
      <c r="K2029" s="58">
        <v>64800</v>
      </c>
      <c r="L2029" s="58">
        <f t="shared" si="342"/>
        <v>129600</v>
      </c>
      <c r="M2029" s="58">
        <f t="shared" si="344"/>
        <v>64800</v>
      </c>
      <c r="N2029" s="59">
        <f t="shared" si="343"/>
        <v>129600</v>
      </c>
      <c r="O2029" s="60">
        <v>2</v>
      </c>
      <c r="P2029" s="61">
        <f>O2029</f>
        <v>2</v>
      </c>
      <c r="Q2029" s="58" t="e">
        <f>TRUNC(#REF!*P2029,0)</f>
        <v>#REF!</v>
      </c>
      <c r="R2029" s="143"/>
    </row>
    <row r="2030" spans="3:18" s="86" customFormat="1" ht="20.100000000000001" hidden="1" customHeight="1">
      <c r="C2030" s="19" t="s">
        <v>2348</v>
      </c>
      <c r="D2030" s="29" t="s">
        <v>2343</v>
      </c>
      <c r="E2030" s="10" t="s">
        <v>3198</v>
      </c>
      <c r="F2030" s="60">
        <v>2</v>
      </c>
      <c r="G2030" s="58">
        <v>0</v>
      </c>
      <c r="H2030" s="58">
        <f t="shared" si="339"/>
        <v>0</v>
      </c>
      <c r="I2030" s="58">
        <v>0</v>
      </c>
      <c r="J2030" s="58">
        <f t="shared" si="340"/>
        <v>0</v>
      </c>
      <c r="K2030" s="58">
        <v>64800</v>
      </c>
      <c r="L2030" s="58">
        <f t="shared" si="342"/>
        <v>129600</v>
      </c>
      <c r="M2030" s="58">
        <f t="shared" si="344"/>
        <v>64800</v>
      </c>
      <c r="N2030" s="59">
        <f t="shared" si="343"/>
        <v>129600</v>
      </c>
      <c r="O2030" s="60">
        <v>2</v>
      </c>
      <c r="P2030" s="61">
        <f>O2030</f>
        <v>2</v>
      </c>
      <c r="Q2030" s="58" t="e">
        <f>TRUNC(#REF!*P2030,0)</f>
        <v>#REF!</v>
      </c>
      <c r="R2030" s="143"/>
    </row>
    <row r="2031" spans="3:18" s="86" customFormat="1" ht="20.100000000000001" hidden="1" customHeight="1">
      <c r="C2031" s="19" t="s">
        <v>884</v>
      </c>
      <c r="D2031" s="29" t="s">
        <v>0</v>
      </c>
      <c r="E2031" s="10" t="s">
        <v>22</v>
      </c>
      <c r="F2031" s="60">
        <v>0</v>
      </c>
      <c r="G2031" s="58">
        <v>0</v>
      </c>
      <c r="H2031" s="58">
        <f t="shared" si="339"/>
        <v>0</v>
      </c>
      <c r="I2031" s="58">
        <v>0</v>
      </c>
      <c r="J2031" s="58">
        <f t="shared" si="340"/>
        <v>0</v>
      </c>
      <c r="K2031" s="58">
        <v>0</v>
      </c>
      <c r="L2031" s="58">
        <f t="shared" si="342"/>
        <v>0</v>
      </c>
      <c r="M2031" s="58">
        <f t="shared" si="344"/>
        <v>0</v>
      </c>
      <c r="N2031" s="59">
        <f t="shared" si="343"/>
        <v>0</v>
      </c>
      <c r="O2031" s="60">
        <v>0</v>
      </c>
      <c r="P2031" s="61">
        <f>O2031</f>
        <v>0</v>
      </c>
      <c r="Q2031" s="58" t="e">
        <f>TRUNC(#REF!*P2031,0)</f>
        <v>#REF!</v>
      </c>
      <c r="R2031" s="143"/>
    </row>
    <row r="2032" spans="3:18" s="86" customFormat="1" ht="20.100000000000001" hidden="1" customHeight="1">
      <c r="C2032" s="19" t="s">
        <v>885</v>
      </c>
      <c r="D2032" s="29" t="s">
        <v>62</v>
      </c>
      <c r="E2032" s="10" t="s">
        <v>3189</v>
      </c>
      <c r="F2032" s="60">
        <v>3618</v>
      </c>
      <c r="G2032" s="58">
        <v>212</v>
      </c>
      <c r="H2032" s="58">
        <f t="shared" si="339"/>
        <v>767016</v>
      </c>
      <c r="I2032" s="58">
        <v>11</v>
      </c>
      <c r="J2032" s="58">
        <f t="shared" si="340"/>
        <v>39798</v>
      </c>
      <c r="K2032" s="58">
        <v>0</v>
      </c>
      <c r="L2032" s="58">
        <f t="shared" si="342"/>
        <v>0</v>
      </c>
      <c r="M2032" s="58">
        <f t="shared" si="344"/>
        <v>223</v>
      </c>
      <c r="N2032" s="59">
        <f t="shared" si="343"/>
        <v>806814</v>
      </c>
      <c r="O2032" s="60">
        <v>3618</v>
      </c>
      <c r="P2032" s="61">
        <f>O2032</f>
        <v>3618</v>
      </c>
      <c r="Q2032" s="58" t="e">
        <f>TRUNC(#REF!*P2032,0)</f>
        <v>#REF!</v>
      </c>
      <c r="R2032" s="143"/>
    </row>
    <row r="2033" spans="3:18" s="86" customFormat="1" ht="20.100000000000001" hidden="1" customHeight="1">
      <c r="C2033" s="19" t="s">
        <v>886</v>
      </c>
      <c r="D2033" s="29" t="s">
        <v>116</v>
      </c>
      <c r="E2033" s="10" t="s">
        <v>3189</v>
      </c>
      <c r="F2033" s="60">
        <v>5575</v>
      </c>
      <c r="G2033" s="58">
        <v>76</v>
      </c>
      <c r="H2033" s="58">
        <f t="shared" si="339"/>
        <v>423700</v>
      </c>
      <c r="I2033" s="58">
        <v>4</v>
      </c>
      <c r="J2033" s="58">
        <f t="shared" si="340"/>
        <v>22300</v>
      </c>
      <c r="K2033" s="58">
        <v>0</v>
      </c>
      <c r="L2033" s="58">
        <f t="shared" si="342"/>
        <v>0</v>
      </c>
      <c r="M2033" s="58">
        <f t="shared" si="344"/>
        <v>80</v>
      </c>
      <c r="N2033" s="59">
        <f t="shared" si="343"/>
        <v>446000</v>
      </c>
      <c r="O2033" s="60">
        <v>5575</v>
      </c>
      <c r="P2033" s="61">
        <f>O2033</f>
        <v>5575</v>
      </c>
      <c r="Q2033" s="58" t="e">
        <f>TRUNC(#REF!*P2033,0)</f>
        <v>#REF!</v>
      </c>
      <c r="R2033" s="143"/>
    </row>
    <row r="2034" spans="3:18" s="86" customFormat="1" ht="20.100000000000001" hidden="1" customHeight="1">
      <c r="C2034" s="19" t="s">
        <v>887</v>
      </c>
      <c r="D2034" s="29" t="s">
        <v>0</v>
      </c>
      <c r="E2034" s="10" t="s">
        <v>22</v>
      </c>
      <c r="F2034" s="60">
        <v>0</v>
      </c>
      <c r="G2034" s="58">
        <v>0</v>
      </c>
      <c r="H2034" s="58">
        <f t="shared" si="339"/>
        <v>0</v>
      </c>
      <c r="I2034" s="58">
        <v>0</v>
      </c>
      <c r="J2034" s="58">
        <f t="shared" si="340"/>
        <v>0</v>
      </c>
      <c r="K2034" s="58">
        <v>0</v>
      </c>
      <c r="L2034" s="58">
        <f t="shared" si="342"/>
        <v>0</v>
      </c>
      <c r="M2034" s="58">
        <f t="shared" si="344"/>
        <v>0</v>
      </c>
      <c r="N2034" s="59">
        <f t="shared" si="343"/>
        <v>0</v>
      </c>
      <c r="O2034" s="60">
        <v>0</v>
      </c>
      <c r="P2034" s="61">
        <f>O2034</f>
        <v>0</v>
      </c>
      <c r="Q2034" s="58" t="e">
        <f>TRUNC(#REF!*P2034,0)</f>
        <v>#REF!</v>
      </c>
      <c r="R2034" s="143"/>
    </row>
    <row r="2035" spans="3:18" s="86" customFormat="1" ht="20.100000000000001" hidden="1" customHeight="1">
      <c r="C2035" s="19" t="s">
        <v>888</v>
      </c>
      <c r="D2035" s="29" t="s">
        <v>0</v>
      </c>
      <c r="E2035" s="10" t="s">
        <v>22</v>
      </c>
      <c r="F2035" s="60">
        <v>0</v>
      </c>
      <c r="G2035" s="58">
        <v>0</v>
      </c>
      <c r="H2035" s="58">
        <f t="shared" si="339"/>
        <v>0</v>
      </c>
      <c r="I2035" s="58">
        <v>0</v>
      </c>
      <c r="J2035" s="58">
        <f t="shared" si="340"/>
        <v>0</v>
      </c>
      <c r="K2035" s="58">
        <v>0</v>
      </c>
      <c r="L2035" s="58">
        <f t="shared" si="342"/>
        <v>0</v>
      </c>
      <c r="M2035" s="58">
        <f t="shared" si="344"/>
        <v>0</v>
      </c>
      <c r="N2035" s="59">
        <f t="shared" si="343"/>
        <v>0</v>
      </c>
      <c r="O2035" s="60">
        <v>0</v>
      </c>
      <c r="P2035" s="61">
        <f>O2035</f>
        <v>0</v>
      </c>
      <c r="Q2035" s="58" t="e">
        <f>TRUNC(#REF!*P2035,0)</f>
        <v>#REF!</v>
      </c>
      <c r="R2035" s="143"/>
    </row>
    <row r="2036" spans="3:18" s="86" customFormat="1" ht="20.100000000000001" hidden="1" customHeight="1">
      <c r="C2036" s="19" t="s">
        <v>889</v>
      </c>
      <c r="D2036" s="29" t="s">
        <v>890</v>
      </c>
      <c r="E2036" s="10" t="s">
        <v>3198</v>
      </c>
      <c r="F2036" s="60">
        <v>2</v>
      </c>
      <c r="G2036" s="58">
        <v>218400</v>
      </c>
      <c r="H2036" s="58">
        <f t="shared" si="339"/>
        <v>436800</v>
      </c>
      <c r="I2036" s="58">
        <v>10920</v>
      </c>
      <c r="J2036" s="58">
        <f t="shared" si="340"/>
        <v>21840</v>
      </c>
      <c r="K2036" s="58">
        <v>0</v>
      </c>
      <c r="L2036" s="58">
        <f t="shared" si="342"/>
        <v>0</v>
      </c>
      <c r="M2036" s="58">
        <f t="shared" si="344"/>
        <v>229320</v>
      </c>
      <c r="N2036" s="59">
        <f t="shared" si="343"/>
        <v>458640</v>
      </c>
      <c r="O2036" s="60">
        <v>2</v>
      </c>
      <c r="P2036" s="61">
        <f>O2036</f>
        <v>2</v>
      </c>
      <c r="Q2036" s="58" t="e">
        <f>TRUNC(#REF!*P2036,0)</f>
        <v>#REF!</v>
      </c>
      <c r="R2036" s="143"/>
    </row>
    <row r="2037" spans="3:18" s="86" customFormat="1" ht="20.100000000000001" hidden="1" customHeight="1">
      <c r="C2037" s="19" t="s">
        <v>891</v>
      </c>
      <c r="D2037" s="29" t="s">
        <v>0</v>
      </c>
      <c r="E2037" s="10" t="s">
        <v>3198</v>
      </c>
      <c r="F2037" s="60">
        <v>2</v>
      </c>
      <c r="G2037" s="58">
        <v>21060</v>
      </c>
      <c r="H2037" s="58">
        <f t="shared" si="339"/>
        <v>42120</v>
      </c>
      <c r="I2037" s="58">
        <v>1108</v>
      </c>
      <c r="J2037" s="58">
        <f t="shared" si="340"/>
        <v>2216</v>
      </c>
      <c r="K2037" s="58">
        <v>0</v>
      </c>
      <c r="L2037" s="58">
        <f t="shared" si="342"/>
        <v>0</v>
      </c>
      <c r="M2037" s="58">
        <f t="shared" si="344"/>
        <v>22168</v>
      </c>
      <c r="N2037" s="59">
        <f t="shared" si="343"/>
        <v>44336</v>
      </c>
      <c r="O2037" s="60">
        <v>2</v>
      </c>
      <c r="P2037" s="61">
        <f>O2037</f>
        <v>2</v>
      </c>
      <c r="Q2037" s="58" t="e">
        <f>TRUNC(#REF!*P2037,0)</f>
        <v>#REF!</v>
      </c>
      <c r="R2037" s="143"/>
    </row>
    <row r="2038" spans="3:18" s="86" customFormat="1" ht="20.100000000000001" hidden="1" customHeight="1">
      <c r="C2038" s="19" t="s">
        <v>892</v>
      </c>
      <c r="D2038" s="29" t="s">
        <v>95</v>
      </c>
      <c r="E2038" s="10" t="s">
        <v>3207</v>
      </c>
      <c r="F2038" s="60">
        <v>36</v>
      </c>
      <c r="G2038" s="58">
        <v>14051</v>
      </c>
      <c r="H2038" s="58">
        <f t="shared" si="339"/>
        <v>505836</v>
      </c>
      <c r="I2038" s="58">
        <v>22284</v>
      </c>
      <c r="J2038" s="58">
        <f t="shared" si="340"/>
        <v>802224</v>
      </c>
      <c r="K2038" s="58">
        <v>0</v>
      </c>
      <c r="L2038" s="58">
        <f t="shared" si="342"/>
        <v>0</v>
      </c>
      <c r="M2038" s="58">
        <f t="shared" si="344"/>
        <v>36335</v>
      </c>
      <c r="N2038" s="59">
        <f t="shared" si="343"/>
        <v>1308060</v>
      </c>
      <c r="O2038" s="60">
        <v>36</v>
      </c>
      <c r="P2038" s="61">
        <f>O2038</f>
        <v>36</v>
      </c>
      <c r="Q2038" s="58" t="e">
        <f>TRUNC(#REF!*P2038,0)</f>
        <v>#REF!</v>
      </c>
      <c r="R2038" s="143"/>
    </row>
    <row r="2039" spans="3:18" s="86" customFormat="1" ht="20.100000000000001" hidden="1" customHeight="1">
      <c r="C2039" s="19" t="s">
        <v>893</v>
      </c>
      <c r="D2039" s="29" t="s">
        <v>0</v>
      </c>
      <c r="E2039" s="10" t="s">
        <v>3207</v>
      </c>
      <c r="F2039" s="60">
        <v>400</v>
      </c>
      <c r="G2039" s="58">
        <v>356</v>
      </c>
      <c r="H2039" s="58">
        <f t="shared" si="339"/>
        <v>142400</v>
      </c>
      <c r="I2039" s="58">
        <v>0</v>
      </c>
      <c r="J2039" s="58">
        <f t="shared" si="340"/>
        <v>0</v>
      </c>
      <c r="K2039" s="58">
        <v>0</v>
      </c>
      <c r="L2039" s="58">
        <f t="shared" si="342"/>
        <v>0</v>
      </c>
      <c r="M2039" s="58">
        <f t="shared" si="344"/>
        <v>356</v>
      </c>
      <c r="N2039" s="59">
        <f t="shared" si="343"/>
        <v>142400</v>
      </c>
      <c r="O2039" s="60">
        <v>400</v>
      </c>
      <c r="P2039" s="61">
        <f>O2039</f>
        <v>400</v>
      </c>
      <c r="Q2039" s="58" t="e">
        <f>TRUNC(#REF!*P2039,0)</f>
        <v>#REF!</v>
      </c>
      <c r="R2039" s="143"/>
    </row>
    <row r="2040" spans="3:18" s="86" customFormat="1" ht="20.100000000000001" hidden="1" customHeight="1">
      <c r="C2040" s="19" t="s">
        <v>894</v>
      </c>
      <c r="D2040" s="29" t="s">
        <v>0</v>
      </c>
      <c r="E2040" s="10" t="s">
        <v>3207</v>
      </c>
      <c r="F2040" s="60">
        <v>21</v>
      </c>
      <c r="G2040" s="58">
        <v>19972</v>
      </c>
      <c r="H2040" s="58">
        <f t="shared" si="339"/>
        <v>419412</v>
      </c>
      <c r="I2040" s="58">
        <v>5817</v>
      </c>
      <c r="J2040" s="58">
        <f t="shared" si="340"/>
        <v>122157</v>
      </c>
      <c r="K2040" s="58">
        <v>142</v>
      </c>
      <c r="L2040" s="58">
        <f t="shared" si="342"/>
        <v>2982</v>
      </c>
      <c r="M2040" s="58">
        <f t="shared" si="344"/>
        <v>25931</v>
      </c>
      <c r="N2040" s="59">
        <f t="shared" si="343"/>
        <v>544551</v>
      </c>
      <c r="O2040" s="60">
        <v>21</v>
      </c>
      <c r="P2040" s="61">
        <f>O2040</f>
        <v>21</v>
      </c>
      <c r="Q2040" s="58" t="e">
        <f>TRUNC(#REF!*P2040,0)</f>
        <v>#REF!</v>
      </c>
      <c r="R2040" s="143"/>
    </row>
    <row r="2041" spans="3:18" s="86" customFormat="1" ht="20.100000000000001" hidden="1" customHeight="1">
      <c r="C2041" s="19" t="s">
        <v>895</v>
      </c>
      <c r="D2041" s="29" t="s">
        <v>0</v>
      </c>
      <c r="E2041" s="10" t="s">
        <v>22</v>
      </c>
      <c r="F2041" s="60">
        <v>0</v>
      </c>
      <c r="G2041" s="58">
        <v>0</v>
      </c>
      <c r="H2041" s="58">
        <f t="shared" si="339"/>
        <v>0</v>
      </c>
      <c r="I2041" s="58">
        <v>0</v>
      </c>
      <c r="J2041" s="58">
        <f t="shared" si="340"/>
        <v>0</v>
      </c>
      <c r="K2041" s="58">
        <v>0</v>
      </c>
      <c r="L2041" s="58">
        <f t="shared" si="342"/>
        <v>0</v>
      </c>
      <c r="M2041" s="58">
        <f t="shared" si="344"/>
        <v>0</v>
      </c>
      <c r="N2041" s="59">
        <f t="shared" si="343"/>
        <v>0</v>
      </c>
      <c r="O2041" s="60">
        <v>0</v>
      </c>
      <c r="P2041" s="61">
        <f>O2041</f>
        <v>0</v>
      </c>
      <c r="Q2041" s="58" t="e">
        <f>TRUNC(#REF!*P2041,0)</f>
        <v>#REF!</v>
      </c>
      <c r="R2041" s="143"/>
    </row>
    <row r="2042" spans="3:18" s="86" customFormat="1" ht="20.100000000000001" hidden="1" customHeight="1">
      <c r="C2042" s="19" t="s">
        <v>896</v>
      </c>
      <c r="D2042" s="29" t="s">
        <v>897</v>
      </c>
      <c r="E2042" s="10" t="s">
        <v>3189</v>
      </c>
      <c r="F2042" s="60">
        <v>4565</v>
      </c>
      <c r="G2042" s="58">
        <v>26656</v>
      </c>
      <c r="H2042" s="58">
        <f t="shared" si="339"/>
        <v>121684640</v>
      </c>
      <c r="I2042" s="58">
        <v>6740</v>
      </c>
      <c r="J2042" s="58">
        <f t="shared" si="340"/>
        <v>30768100</v>
      </c>
      <c r="K2042" s="58">
        <v>2848</v>
      </c>
      <c r="L2042" s="58">
        <f t="shared" si="342"/>
        <v>13001120</v>
      </c>
      <c r="M2042" s="58">
        <f t="shared" si="344"/>
        <v>36244</v>
      </c>
      <c r="N2042" s="59">
        <f t="shared" si="343"/>
        <v>165453860</v>
      </c>
      <c r="O2042" s="60">
        <v>4565</v>
      </c>
      <c r="P2042" s="61">
        <f>O2042</f>
        <v>4565</v>
      </c>
      <c r="Q2042" s="58" t="e">
        <f>TRUNC(#REF!*P2042,0)</f>
        <v>#REF!</v>
      </c>
      <c r="R2042" s="143"/>
    </row>
    <row r="2043" spans="3:18" s="86" customFormat="1" ht="20.100000000000001" hidden="1" customHeight="1">
      <c r="C2043" s="19" t="s">
        <v>975</v>
      </c>
      <c r="D2043" s="29" t="s">
        <v>0</v>
      </c>
      <c r="E2043" s="10" t="s">
        <v>22</v>
      </c>
      <c r="F2043" s="60">
        <v>0</v>
      </c>
      <c r="G2043" s="58">
        <v>0</v>
      </c>
      <c r="H2043" s="58">
        <f t="shared" ref="H2043:H2103" si="345">TRUNC(F2043*G2043,0)</f>
        <v>0</v>
      </c>
      <c r="I2043" s="58">
        <v>0</v>
      </c>
      <c r="J2043" s="58">
        <f t="shared" ref="J2043:J2103" si="346">TRUNC(F2043*I2043,0)</f>
        <v>0</v>
      </c>
      <c r="K2043" s="58">
        <v>0</v>
      </c>
      <c r="L2043" s="58">
        <f t="shared" si="342"/>
        <v>0</v>
      </c>
      <c r="M2043" s="58">
        <f t="shared" si="344"/>
        <v>0</v>
      </c>
      <c r="N2043" s="59">
        <f t="shared" si="343"/>
        <v>0</v>
      </c>
      <c r="O2043" s="60">
        <v>0</v>
      </c>
      <c r="P2043" s="61">
        <f>O2043</f>
        <v>0</v>
      </c>
      <c r="Q2043" s="58" t="e">
        <f>TRUNC(#REF!*P2043,0)</f>
        <v>#REF!</v>
      </c>
      <c r="R2043" s="143"/>
    </row>
    <row r="2044" spans="3:18" s="86" customFormat="1" ht="20.100000000000001" hidden="1" customHeight="1">
      <c r="C2044" s="19" t="s">
        <v>976</v>
      </c>
      <c r="D2044" s="29" t="s">
        <v>977</v>
      </c>
      <c r="E2044" s="10" t="s">
        <v>3207</v>
      </c>
      <c r="F2044" s="60">
        <v>54</v>
      </c>
      <c r="G2044" s="58">
        <v>80160</v>
      </c>
      <c r="H2044" s="58">
        <f t="shared" si="345"/>
        <v>4328640</v>
      </c>
      <c r="I2044" s="58">
        <v>32000</v>
      </c>
      <c r="J2044" s="58">
        <f t="shared" si="346"/>
        <v>1728000</v>
      </c>
      <c r="K2044" s="58">
        <v>0</v>
      </c>
      <c r="L2044" s="58">
        <f t="shared" si="342"/>
        <v>0</v>
      </c>
      <c r="M2044" s="58">
        <f t="shared" si="344"/>
        <v>112160</v>
      </c>
      <c r="N2044" s="59">
        <f t="shared" si="343"/>
        <v>6056640</v>
      </c>
      <c r="O2044" s="60">
        <v>54</v>
      </c>
      <c r="P2044" s="61">
        <f>O2044</f>
        <v>54</v>
      </c>
      <c r="Q2044" s="58" t="e">
        <f>TRUNC(#REF!*P2044,0)</f>
        <v>#REF!</v>
      </c>
      <c r="R2044" s="143"/>
    </row>
    <row r="2045" spans="3:18" s="86" customFormat="1" ht="20.100000000000001" hidden="1" customHeight="1">
      <c r="C2045" s="19" t="s">
        <v>898</v>
      </c>
      <c r="D2045" s="29" t="s">
        <v>0</v>
      </c>
      <c r="E2045" s="10" t="s">
        <v>22</v>
      </c>
      <c r="F2045" s="60">
        <v>0</v>
      </c>
      <c r="G2045" s="58">
        <v>0</v>
      </c>
      <c r="H2045" s="58">
        <f t="shared" si="345"/>
        <v>0</v>
      </c>
      <c r="I2045" s="58">
        <v>0</v>
      </c>
      <c r="J2045" s="58">
        <f t="shared" si="346"/>
        <v>0</v>
      </c>
      <c r="K2045" s="58">
        <v>0</v>
      </c>
      <c r="L2045" s="58">
        <f t="shared" si="342"/>
        <v>0</v>
      </c>
      <c r="M2045" s="58">
        <f t="shared" si="344"/>
        <v>0</v>
      </c>
      <c r="N2045" s="59">
        <f t="shared" si="343"/>
        <v>0</v>
      </c>
      <c r="O2045" s="60">
        <v>0</v>
      </c>
      <c r="P2045" s="61">
        <f>O2045</f>
        <v>0</v>
      </c>
      <c r="Q2045" s="58" t="e">
        <f>TRUNC(#REF!*P2045,0)</f>
        <v>#REF!</v>
      </c>
      <c r="R2045" s="143"/>
    </row>
    <row r="2046" spans="3:18" s="86" customFormat="1" ht="20.100000000000001" hidden="1" customHeight="1">
      <c r="C2046" s="19" t="s">
        <v>2430</v>
      </c>
      <c r="D2046" s="29" t="s">
        <v>0</v>
      </c>
      <c r="E2046" s="10" t="s">
        <v>22</v>
      </c>
      <c r="F2046" s="60">
        <v>0</v>
      </c>
      <c r="G2046" s="58">
        <v>0</v>
      </c>
      <c r="H2046" s="58">
        <f t="shared" si="345"/>
        <v>0</v>
      </c>
      <c r="I2046" s="58">
        <v>0</v>
      </c>
      <c r="J2046" s="58">
        <f t="shared" si="346"/>
        <v>0</v>
      </c>
      <c r="K2046" s="58">
        <v>0</v>
      </c>
      <c r="L2046" s="58">
        <f t="shared" si="342"/>
        <v>0</v>
      </c>
      <c r="M2046" s="58">
        <f t="shared" si="344"/>
        <v>0</v>
      </c>
      <c r="N2046" s="59">
        <f t="shared" si="343"/>
        <v>0</v>
      </c>
      <c r="O2046" s="60">
        <v>0</v>
      </c>
      <c r="P2046" s="61">
        <f>O2046</f>
        <v>0</v>
      </c>
      <c r="Q2046" s="58" t="e">
        <f>TRUNC(#REF!*P2046,0)</f>
        <v>#REF!</v>
      </c>
      <c r="R2046" s="143"/>
    </row>
    <row r="2047" spans="3:18" s="86" customFormat="1" ht="20.100000000000001" hidden="1" customHeight="1">
      <c r="C2047" s="19" t="s">
        <v>2431</v>
      </c>
      <c r="D2047" s="29" t="s">
        <v>1091</v>
      </c>
      <c r="E2047" s="10" t="s">
        <v>3207</v>
      </c>
      <c r="F2047" s="60">
        <v>334</v>
      </c>
      <c r="G2047" s="58">
        <v>4883</v>
      </c>
      <c r="H2047" s="58">
        <f t="shared" si="345"/>
        <v>1630922</v>
      </c>
      <c r="I2047" s="58">
        <v>43712</v>
      </c>
      <c r="J2047" s="58">
        <f t="shared" si="346"/>
        <v>14599808</v>
      </c>
      <c r="K2047" s="58">
        <v>0</v>
      </c>
      <c r="L2047" s="58">
        <f t="shared" si="342"/>
        <v>0</v>
      </c>
      <c r="M2047" s="58">
        <f t="shared" si="344"/>
        <v>48595</v>
      </c>
      <c r="N2047" s="59">
        <f t="shared" si="343"/>
        <v>16230730</v>
      </c>
      <c r="O2047" s="60">
        <v>334</v>
      </c>
      <c r="P2047" s="61">
        <f>O2047</f>
        <v>334</v>
      </c>
      <c r="Q2047" s="58" t="e">
        <f>TRUNC(#REF!*P2047,0)</f>
        <v>#REF!</v>
      </c>
      <c r="R2047" s="143"/>
    </row>
    <row r="2048" spans="3:18" s="86" customFormat="1" ht="20.100000000000001" hidden="1" customHeight="1">
      <c r="C2048" s="19" t="s">
        <v>1090</v>
      </c>
      <c r="D2048" s="29" t="s">
        <v>0</v>
      </c>
      <c r="E2048" s="10" t="s">
        <v>22</v>
      </c>
      <c r="F2048" s="60">
        <v>0</v>
      </c>
      <c r="G2048" s="58">
        <v>0</v>
      </c>
      <c r="H2048" s="58">
        <f t="shared" si="345"/>
        <v>0</v>
      </c>
      <c r="I2048" s="58">
        <v>0</v>
      </c>
      <c r="J2048" s="58">
        <f t="shared" si="346"/>
        <v>0</v>
      </c>
      <c r="K2048" s="58">
        <v>0</v>
      </c>
      <c r="L2048" s="58">
        <f t="shared" si="342"/>
        <v>0</v>
      </c>
      <c r="M2048" s="58">
        <f t="shared" si="344"/>
        <v>0</v>
      </c>
      <c r="N2048" s="59">
        <f t="shared" si="343"/>
        <v>0</v>
      </c>
      <c r="O2048" s="60">
        <v>0</v>
      </c>
      <c r="P2048" s="61">
        <f>O2048</f>
        <v>0</v>
      </c>
      <c r="Q2048" s="58" t="e">
        <f>TRUNC(#REF!*P2048,0)</f>
        <v>#REF!</v>
      </c>
      <c r="R2048" s="143"/>
    </row>
    <row r="2049" spans="3:18" s="86" customFormat="1" ht="20.100000000000001" hidden="1" customHeight="1">
      <c r="C2049" s="19" t="s">
        <v>2432</v>
      </c>
      <c r="D2049" s="29" t="s">
        <v>1091</v>
      </c>
      <c r="E2049" s="10" t="s">
        <v>3207</v>
      </c>
      <c r="F2049" s="60">
        <v>90</v>
      </c>
      <c r="G2049" s="58">
        <v>9904</v>
      </c>
      <c r="H2049" s="58">
        <f t="shared" si="345"/>
        <v>891360</v>
      </c>
      <c r="I2049" s="58">
        <v>47029</v>
      </c>
      <c r="J2049" s="58">
        <f t="shared" si="346"/>
        <v>4232610</v>
      </c>
      <c r="K2049" s="58">
        <v>0</v>
      </c>
      <c r="L2049" s="58">
        <f t="shared" si="342"/>
        <v>0</v>
      </c>
      <c r="M2049" s="58">
        <f t="shared" si="344"/>
        <v>56933</v>
      </c>
      <c r="N2049" s="59">
        <f t="shared" si="343"/>
        <v>5123970</v>
      </c>
      <c r="O2049" s="60">
        <v>90</v>
      </c>
      <c r="P2049" s="61">
        <f>O2049</f>
        <v>90</v>
      </c>
      <c r="Q2049" s="58" t="e">
        <f>TRUNC(#REF!*P2049,0)</f>
        <v>#REF!</v>
      </c>
      <c r="R2049" s="143"/>
    </row>
    <row r="2050" spans="3:18" s="86" customFormat="1" ht="20.100000000000001" hidden="1" customHeight="1">
      <c r="C2050" s="19" t="s">
        <v>904</v>
      </c>
      <c r="D2050" s="29" t="s">
        <v>0</v>
      </c>
      <c r="E2050" s="10" t="s">
        <v>22</v>
      </c>
      <c r="F2050" s="60">
        <v>0</v>
      </c>
      <c r="G2050" s="58">
        <v>0</v>
      </c>
      <c r="H2050" s="58">
        <f t="shared" si="345"/>
        <v>0</v>
      </c>
      <c r="I2050" s="58">
        <v>0</v>
      </c>
      <c r="J2050" s="58">
        <f t="shared" si="346"/>
        <v>0</v>
      </c>
      <c r="K2050" s="58">
        <v>0</v>
      </c>
      <c r="L2050" s="58">
        <f t="shared" si="342"/>
        <v>0</v>
      </c>
      <c r="M2050" s="58">
        <f t="shared" si="344"/>
        <v>0</v>
      </c>
      <c r="N2050" s="59">
        <f t="shared" si="343"/>
        <v>0</v>
      </c>
      <c r="O2050" s="60">
        <v>0</v>
      </c>
      <c r="P2050" s="61">
        <f>O2050</f>
        <v>0</v>
      </c>
      <c r="Q2050" s="58" t="e">
        <f>TRUNC(#REF!*P2050,0)</f>
        <v>#REF!</v>
      </c>
      <c r="R2050" s="143"/>
    </row>
    <row r="2051" spans="3:18" s="86" customFormat="1" ht="20.100000000000001" hidden="1" customHeight="1">
      <c r="C2051" s="19" t="s">
        <v>905</v>
      </c>
      <c r="D2051" s="29" t="s">
        <v>0</v>
      </c>
      <c r="E2051" s="10" t="s">
        <v>3207</v>
      </c>
      <c r="F2051" s="60">
        <v>200</v>
      </c>
      <c r="G2051" s="58">
        <v>9868</v>
      </c>
      <c r="H2051" s="58">
        <f t="shared" si="345"/>
        <v>1973600</v>
      </c>
      <c r="I2051" s="58">
        <v>8362</v>
      </c>
      <c r="J2051" s="58">
        <f t="shared" si="346"/>
        <v>1672400</v>
      </c>
      <c r="K2051" s="58">
        <v>1799</v>
      </c>
      <c r="L2051" s="58">
        <f t="shared" si="342"/>
        <v>359800</v>
      </c>
      <c r="M2051" s="58">
        <f t="shared" si="344"/>
        <v>20029</v>
      </c>
      <c r="N2051" s="59">
        <f t="shared" si="343"/>
        <v>4005800</v>
      </c>
      <c r="O2051" s="60">
        <v>200</v>
      </c>
      <c r="P2051" s="61">
        <f>O2051</f>
        <v>200</v>
      </c>
      <c r="Q2051" s="58" t="e">
        <f>TRUNC(#REF!*P2051,0)</f>
        <v>#REF!</v>
      </c>
      <c r="R2051" s="143"/>
    </row>
    <row r="2052" spans="3:18" s="86" customFormat="1" ht="20.100000000000001" hidden="1" customHeight="1">
      <c r="C2052" s="19" t="s">
        <v>906</v>
      </c>
      <c r="D2052" s="29" t="s">
        <v>0</v>
      </c>
      <c r="E2052" s="10" t="s">
        <v>22</v>
      </c>
      <c r="F2052" s="60">
        <v>0</v>
      </c>
      <c r="G2052" s="58">
        <v>0</v>
      </c>
      <c r="H2052" s="58">
        <f t="shared" si="345"/>
        <v>0</v>
      </c>
      <c r="I2052" s="58">
        <v>0</v>
      </c>
      <c r="J2052" s="58">
        <f t="shared" si="346"/>
        <v>0</v>
      </c>
      <c r="K2052" s="58">
        <v>0</v>
      </c>
      <c r="L2052" s="58">
        <f t="shared" si="342"/>
        <v>0</v>
      </c>
      <c r="M2052" s="58">
        <f t="shared" si="344"/>
        <v>0</v>
      </c>
      <c r="N2052" s="59">
        <f t="shared" si="343"/>
        <v>0</v>
      </c>
      <c r="O2052" s="60">
        <v>0</v>
      </c>
      <c r="P2052" s="61">
        <f>O2052</f>
        <v>0</v>
      </c>
      <c r="Q2052" s="58" t="e">
        <f>TRUNC(#REF!*P2052,0)</f>
        <v>#REF!</v>
      </c>
      <c r="R2052" s="143"/>
    </row>
    <row r="2053" spans="3:18" s="86" customFormat="1" ht="20.100000000000001" hidden="1" customHeight="1">
      <c r="C2053" s="19" t="s">
        <v>907</v>
      </c>
      <c r="D2053" s="29" t="s">
        <v>2433</v>
      </c>
      <c r="E2053" s="10" t="s">
        <v>3199</v>
      </c>
      <c r="F2053" s="60">
        <v>3</v>
      </c>
      <c r="G2053" s="58">
        <v>0</v>
      </c>
      <c r="H2053" s="58">
        <f t="shared" si="345"/>
        <v>0</v>
      </c>
      <c r="I2053" s="58">
        <v>0</v>
      </c>
      <c r="J2053" s="58">
        <f t="shared" si="346"/>
        <v>0</v>
      </c>
      <c r="K2053" s="58">
        <v>30206867</v>
      </c>
      <c r="L2053" s="58">
        <f t="shared" si="342"/>
        <v>90620601</v>
      </c>
      <c r="M2053" s="58">
        <f t="shared" si="344"/>
        <v>30206867</v>
      </c>
      <c r="N2053" s="59">
        <f t="shared" si="343"/>
        <v>90620601</v>
      </c>
      <c r="O2053" s="60">
        <v>3</v>
      </c>
      <c r="P2053" s="61">
        <f>O2053</f>
        <v>3</v>
      </c>
      <c r="Q2053" s="58" t="e">
        <f>TRUNC(#REF!*P2053,0)</f>
        <v>#REF!</v>
      </c>
      <c r="R2053" s="143"/>
    </row>
    <row r="2054" spans="3:18" s="86" customFormat="1" ht="20.100000000000001" hidden="1" customHeight="1">
      <c r="C2054" s="19" t="s">
        <v>908</v>
      </c>
      <c r="D2054" s="29" t="s">
        <v>0</v>
      </c>
      <c r="E2054" s="10" t="s">
        <v>22</v>
      </c>
      <c r="F2054" s="60">
        <v>0</v>
      </c>
      <c r="G2054" s="58">
        <v>0</v>
      </c>
      <c r="H2054" s="58">
        <f t="shared" si="345"/>
        <v>0</v>
      </c>
      <c r="I2054" s="58">
        <v>0</v>
      </c>
      <c r="J2054" s="58">
        <f t="shared" si="346"/>
        <v>0</v>
      </c>
      <c r="K2054" s="58">
        <v>0</v>
      </c>
      <c r="L2054" s="58">
        <f t="shared" si="342"/>
        <v>0</v>
      </c>
      <c r="M2054" s="58">
        <f t="shared" si="344"/>
        <v>0</v>
      </c>
      <c r="N2054" s="59">
        <f t="shared" si="343"/>
        <v>0</v>
      </c>
      <c r="O2054" s="60">
        <v>0</v>
      </c>
      <c r="P2054" s="61">
        <f>O2054</f>
        <v>0</v>
      </c>
      <c r="Q2054" s="58" t="e">
        <f>TRUNC(#REF!*P2054,0)</f>
        <v>#REF!</v>
      </c>
      <c r="R2054" s="143"/>
    </row>
    <row r="2055" spans="3:18" s="86" customFormat="1" ht="20.100000000000001" hidden="1" customHeight="1">
      <c r="C2055" s="19" t="s">
        <v>909</v>
      </c>
      <c r="D2055" s="29" t="s">
        <v>0</v>
      </c>
      <c r="E2055" s="10" t="s">
        <v>3207</v>
      </c>
      <c r="F2055" s="60">
        <v>848</v>
      </c>
      <c r="G2055" s="58">
        <v>8292</v>
      </c>
      <c r="H2055" s="58">
        <f t="shared" si="345"/>
        <v>7031616</v>
      </c>
      <c r="I2055" s="58">
        <v>414</v>
      </c>
      <c r="J2055" s="58">
        <f t="shared" si="346"/>
        <v>351072</v>
      </c>
      <c r="K2055" s="58">
        <v>0</v>
      </c>
      <c r="L2055" s="58">
        <f t="shared" si="342"/>
        <v>0</v>
      </c>
      <c r="M2055" s="58">
        <f t="shared" si="344"/>
        <v>8706</v>
      </c>
      <c r="N2055" s="59">
        <f t="shared" si="343"/>
        <v>7382688</v>
      </c>
      <c r="O2055" s="60">
        <v>848</v>
      </c>
      <c r="P2055" s="61">
        <f>O2055</f>
        <v>848</v>
      </c>
      <c r="Q2055" s="58" t="e">
        <f>TRUNC(#REF!*P2055,0)</f>
        <v>#REF!</v>
      </c>
      <c r="R2055" s="143"/>
    </row>
    <row r="2056" spans="3:18" s="86" customFormat="1" ht="20.100000000000001" hidden="1" customHeight="1">
      <c r="C2056" s="19" t="s">
        <v>910</v>
      </c>
      <c r="D2056" s="29" t="s">
        <v>911</v>
      </c>
      <c r="E2056" s="10" t="s">
        <v>22</v>
      </c>
      <c r="F2056" s="60">
        <v>0</v>
      </c>
      <c r="G2056" s="58">
        <v>0</v>
      </c>
      <c r="H2056" s="58">
        <f t="shared" si="345"/>
        <v>0</v>
      </c>
      <c r="I2056" s="58">
        <v>0</v>
      </c>
      <c r="J2056" s="58">
        <f t="shared" si="346"/>
        <v>0</v>
      </c>
      <c r="K2056" s="58">
        <v>0</v>
      </c>
      <c r="L2056" s="58">
        <f t="shared" si="342"/>
        <v>0</v>
      </c>
      <c r="M2056" s="58">
        <f t="shared" si="344"/>
        <v>0</v>
      </c>
      <c r="N2056" s="59">
        <f t="shared" si="343"/>
        <v>0</v>
      </c>
      <c r="O2056" s="60">
        <v>0</v>
      </c>
      <c r="P2056" s="61">
        <f>O2056</f>
        <v>0</v>
      </c>
      <c r="Q2056" s="58" t="e">
        <f>TRUNC(#REF!*P2056,0)</f>
        <v>#REF!</v>
      </c>
      <c r="R2056" s="143"/>
    </row>
    <row r="2057" spans="3:18" s="86" customFormat="1" ht="20.100000000000001" hidden="1" customHeight="1">
      <c r="C2057" s="19" t="s">
        <v>899</v>
      </c>
      <c r="D2057" s="29" t="s">
        <v>0</v>
      </c>
      <c r="E2057" s="10" t="s">
        <v>22</v>
      </c>
      <c r="F2057" s="60">
        <v>0</v>
      </c>
      <c r="G2057" s="58">
        <v>0</v>
      </c>
      <c r="H2057" s="58">
        <f t="shared" si="345"/>
        <v>0</v>
      </c>
      <c r="I2057" s="58">
        <v>0</v>
      </c>
      <c r="J2057" s="58">
        <f t="shared" si="346"/>
        <v>0</v>
      </c>
      <c r="K2057" s="58">
        <v>0</v>
      </c>
      <c r="L2057" s="58">
        <f t="shared" si="342"/>
        <v>0</v>
      </c>
      <c r="M2057" s="58">
        <f t="shared" si="344"/>
        <v>0</v>
      </c>
      <c r="N2057" s="59">
        <f t="shared" si="343"/>
        <v>0</v>
      </c>
      <c r="O2057" s="60">
        <v>0</v>
      </c>
      <c r="P2057" s="61">
        <f>O2057</f>
        <v>0</v>
      </c>
      <c r="Q2057" s="58" t="e">
        <f>TRUNC(#REF!*P2057,0)</f>
        <v>#REF!</v>
      </c>
      <c r="R2057" s="143"/>
    </row>
    <row r="2058" spans="3:18" s="86" customFormat="1" ht="20.100000000000001" hidden="1" customHeight="1">
      <c r="C2058" s="19" t="s">
        <v>912</v>
      </c>
      <c r="D2058" s="29" t="s">
        <v>0</v>
      </c>
      <c r="E2058" s="10" t="s">
        <v>3199</v>
      </c>
      <c r="F2058" s="60">
        <v>2</v>
      </c>
      <c r="G2058" s="58">
        <v>118220</v>
      </c>
      <c r="H2058" s="58">
        <f t="shared" si="345"/>
        <v>236440</v>
      </c>
      <c r="I2058" s="58">
        <v>118356</v>
      </c>
      <c r="J2058" s="58">
        <f t="shared" si="346"/>
        <v>236712</v>
      </c>
      <c r="K2058" s="58">
        <v>3958</v>
      </c>
      <c r="L2058" s="58">
        <f t="shared" si="342"/>
        <v>7916</v>
      </c>
      <c r="M2058" s="58">
        <f t="shared" si="344"/>
        <v>240534</v>
      </c>
      <c r="N2058" s="59">
        <f t="shared" si="343"/>
        <v>481068</v>
      </c>
      <c r="O2058" s="60">
        <v>2</v>
      </c>
      <c r="P2058" s="61">
        <f>O2058</f>
        <v>2</v>
      </c>
      <c r="Q2058" s="58" t="e">
        <f>TRUNC(#REF!*P2058,0)</f>
        <v>#REF!</v>
      </c>
      <c r="R2058" s="143"/>
    </row>
    <row r="2059" spans="3:18" s="86" customFormat="1" ht="20.100000000000001" hidden="1" customHeight="1">
      <c r="C2059" s="19" t="s">
        <v>1149</v>
      </c>
      <c r="D2059" s="29" t="s">
        <v>0</v>
      </c>
      <c r="E2059" s="10" t="s">
        <v>3199</v>
      </c>
      <c r="F2059" s="60">
        <v>4</v>
      </c>
      <c r="G2059" s="58">
        <v>109217</v>
      </c>
      <c r="H2059" s="58">
        <f t="shared" si="345"/>
        <v>436868</v>
      </c>
      <c r="I2059" s="58">
        <v>109822</v>
      </c>
      <c r="J2059" s="58">
        <f t="shared" si="346"/>
        <v>439288</v>
      </c>
      <c r="K2059" s="58">
        <v>3672</v>
      </c>
      <c r="L2059" s="58">
        <f t="shared" si="342"/>
        <v>14688</v>
      </c>
      <c r="M2059" s="58">
        <f t="shared" si="344"/>
        <v>222711</v>
      </c>
      <c r="N2059" s="59">
        <f t="shared" si="343"/>
        <v>890844</v>
      </c>
      <c r="O2059" s="60">
        <v>4</v>
      </c>
      <c r="P2059" s="61">
        <f>O2059</f>
        <v>4</v>
      </c>
      <c r="Q2059" s="58" t="e">
        <f>TRUNC(#REF!*P2059,0)</f>
        <v>#REF!</v>
      </c>
      <c r="R2059" s="143"/>
    </row>
    <row r="2060" spans="3:18" s="86" customFormat="1" ht="20.100000000000001" hidden="1" customHeight="1">
      <c r="C2060" s="19" t="s">
        <v>978</v>
      </c>
      <c r="D2060" s="29" t="s">
        <v>0</v>
      </c>
      <c r="E2060" s="10" t="s">
        <v>22</v>
      </c>
      <c r="F2060" s="60">
        <v>0</v>
      </c>
      <c r="G2060" s="58">
        <v>0</v>
      </c>
      <c r="H2060" s="58">
        <f t="shared" si="345"/>
        <v>0</v>
      </c>
      <c r="I2060" s="58">
        <v>0</v>
      </c>
      <c r="J2060" s="58">
        <f t="shared" si="346"/>
        <v>0</v>
      </c>
      <c r="K2060" s="58">
        <v>0</v>
      </c>
      <c r="L2060" s="58">
        <f t="shared" si="342"/>
        <v>0</v>
      </c>
      <c r="M2060" s="58">
        <f t="shared" si="344"/>
        <v>0</v>
      </c>
      <c r="N2060" s="59">
        <f t="shared" si="343"/>
        <v>0</v>
      </c>
      <c r="O2060" s="60">
        <v>0</v>
      </c>
      <c r="P2060" s="61">
        <f>O2060</f>
        <v>0</v>
      </c>
      <c r="Q2060" s="58" t="e">
        <f>TRUNC(#REF!*P2060,0)</f>
        <v>#REF!</v>
      </c>
      <c r="R2060" s="143"/>
    </row>
    <row r="2061" spans="3:18" s="86" customFormat="1" ht="20.100000000000001" hidden="1" customHeight="1">
      <c r="C2061" s="19" t="s">
        <v>979</v>
      </c>
      <c r="D2061" s="29" t="s">
        <v>0</v>
      </c>
      <c r="E2061" s="10" t="s">
        <v>22</v>
      </c>
      <c r="F2061" s="60">
        <v>0</v>
      </c>
      <c r="G2061" s="58">
        <v>0</v>
      </c>
      <c r="H2061" s="58">
        <f t="shared" si="345"/>
        <v>0</v>
      </c>
      <c r="I2061" s="58">
        <v>0</v>
      </c>
      <c r="J2061" s="58">
        <f t="shared" si="346"/>
        <v>0</v>
      </c>
      <c r="K2061" s="58">
        <v>0</v>
      </c>
      <c r="L2061" s="58">
        <f t="shared" si="342"/>
        <v>0</v>
      </c>
      <c r="M2061" s="58">
        <f t="shared" si="344"/>
        <v>0</v>
      </c>
      <c r="N2061" s="59">
        <f t="shared" si="343"/>
        <v>0</v>
      </c>
      <c r="O2061" s="60">
        <v>0</v>
      </c>
      <c r="P2061" s="61">
        <f>O2061</f>
        <v>0</v>
      </c>
      <c r="Q2061" s="58" t="e">
        <f>TRUNC(#REF!*P2061,0)</f>
        <v>#REF!</v>
      </c>
      <c r="R2061" s="143"/>
    </row>
    <row r="2062" spans="3:18" s="86" customFormat="1" ht="20.100000000000001" hidden="1" customHeight="1">
      <c r="C2062" s="19" t="s">
        <v>980</v>
      </c>
      <c r="D2062" s="29" t="s">
        <v>981</v>
      </c>
      <c r="E2062" s="10" t="s">
        <v>3189</v>
      </c>
      <c r="F2062" s="60">
        <v>51</v>
      </c>
      <c r="G2062" s="58">
        <v>4518</v>
      </c>
      <c r="H2062" s="58">
        <f t="shared" si="345"/>
        <v>230418</v>
      </c>
      <c r="I2062" s="58">
        <v>17518</v>
      </c>
      <c r="J2062" s="58">
        <f t="shared" si="346"/>
        <v>893418</v>
      </c>
      <c r="K2062" s="58">
        <v>4036</v>
      </c>
      <c r="L2062" s="58">
        <f t="shared" si="342"/>
        <v>205836</v>
      </c>
      <c r="M2062" s="58">
        <f t="shared" si="344"/>
        <v>26072</v>
      </c>
      <c r="N2062" s="59">
        <f t="shared" si="343"/>
        <v>1329672</v>
      </c>
      <c r="O2062" s="60">
        <v>51</v>
      </c>
      <c r="P2062" s="61">
        <f>O2062</f>
        <v>51</v>
      </c>
      <c r="Q2062" s="58" t="e">
        <f>TRUNC(#REF!*P2062,0)</f>
        <v>#REF!</v>
      </c>
      <c r="R2062" s="143"/>
    </row>
    <row r="2063" spans="3:18" s="86" customFormat="1" ht="20.100000000000001" hidden="1" customHeight="1">
      <c r="C2063" s="19" t="s">
        <v>982</v>
      </c>
      <c r="D2063" s="29" t="s">
        <v>981</v>
      </c>
      <c r="E2063" s="10" t="s">
        <v>3207</v>
      </c>
      <c r="F2063" s="60">
        <v>54</v>
      </c>
      <c r="G2063" s="58">
        <v>1439</v>
      </c>
      <c r="H2063" s="58">
        <f t="shared" si="345"/>
        <v>77706</v>
      </c>
      <c r="I2063" s="58">
        <v>10174</v>
      </c>
      <c r="J2063" s="58">
        <f t="shared" si="346"/>
        <v>549396</v>
      </c>
      <c r="K2063" s="58">
        <v>0</v>
      </c>
      <c r="L2063" s="58">
        <f t="shared" si="342"/>
        <v>0</v>
      </c>
      <c r="M2063" s="58">
        <f t="shared" si="344"/>
        <v>11613</v>
      </c>
      <c r="N2063" s="59">
        <f t="shared" si="343"/>
        <v>627102</v>
      </c>
      <c r="O2063" s="60">
        <v>54</v>
      </c>
      <c r="P2063" s="61">
        <f>O2063</f>
        <v>54</v>
      </c>
      <c r="Q2063" s="58" t="e">
        <f>TRUNC(#REF!*P2063,0)</f>
        <v>#REF!</v>
      </c>
      <c r="R2063" s="143"/>
    </row>
    <row r="2064" spans="3:18" s="86" customFormat="1" ht="20.100000000000001" hidden="1" customHeight="1">
      <c r="C2064" s="19" t="s">
        <v>1037</v>
      </c>
      <c r="D2064" s="29" t="s">
        <v>0</v>
      </c>
      <c r="E2064" s="10" t="s">
        <v>22</v>
      </c>
      <c r="F2064" s="60">
        <v>0</v>
      </c>
      <c r="G2064" s="58">
        <v>0</v>
      </c>
      <c r="H2064" s="58">
        <f t="shared" si="345"/>
        <v>0</v>
      </c>
      <c r="I2064" s="58">
        <v>0</v>
      </c>
      <c r="J2064" s="58">
        <f t="shared" si="346"/>
        <v>0</v>
      </c>
      <c r="K2064" s="58">
        <v>0</v>
      </c>
      <c r="L2064" s="58">
        <f t="shared" si="342"/>
        <v>0</v>
      </c>
      <c r="M2064" s="58">
        <f t="shared" si="344"/>
        <v>0</v>
      </c>
      <c r="N2064" s="59">
        <f t="shared" si="343"/>
        <v>0</v>
      </c>
      <c r="O2064" s="60">
        <v>0</v>
      </c>
      <c r="P2064" s="61">
        <f>O2064</f>
        <v>0</v>
      </c>
      <c r="Q2064" s="58" t="e">
        <f>TRUNC(#REF!*P2064,0)</f>
        <v>#REF!</v>
      </c>
      <c r="R2064" s="143"/>
    </row>
    <row r="2065" spans="3:18" s="86" customFormat="1" ht="20.100000000000001" hidden="1" customHeight="1">
      <c r="C2065" s="19" t="s">
        <v>1038</v>
      </c>
      <c r="D2065" s="29" t="s">
        <v>0</v>
      </c>
      <c r="E2065" s="10" t="s">
        <v>3188</v>
      </c>
      <c r="F2065" s="60">
        <v>1161</v>
      </c>
      <c r="G2065" s="58">
        <v>430</v>
      </c>
      <c r="H2065" s="58">
        <f t="shared" si="345"/>
        <v>499230</v>
      </c>
      <c r="I2065" s="58">
        <v>216</v>
      </c>
      <c r="J2065" s="58">
        <f t="shared" si="346"/>
        <v>250776</v>
      </c>
      <c r="K2065" s="58">
        <v>253</v>
      </c>
      <c r="L2065" s="58">
        <f t="shared" si="342"/>
        <v>293733</v>
      </c>
      <c r="M2065" s="58">
        <f t="shared" si="344"/>
        <v>899</v>
      </c>
      <c r="N2065" s="59">
        <f t="shared" si="343"/>
        <v>1043739</v>
      </c>
      <c r="O2065" s="60">
        <v>1161</v>
      </c>
      <c r="P2065" s="61">
        <f>O2065</f>
        <v>1161</v>
      </c>
      <c r="Q2065" s="58" t="e">
        <f>TRUNC(#REF!*P2065,0)</f>
        <v>#REF!</v>
      </c>
      <c r="R2065" s="143"/>
    </row>
    <row r="2066" spans="3:18" s="86" customFormat="1" ht="20.100000000000001" hidden="1" customHeight="1">
      <c r="C2066" s="19" t="s">
        <v>1039</v>
      </c>
      <c r="D2066" s="29" t="s">
        <v>1040</v>
      </c>
      <c r="E2066" s="10" t="s">
        <v>3207</v>
      </c>
      <c r="F2066" s="60">
        <v>68</v>
      </c>
      <c r="G2066" s="58">
        <v>66891</v>
      </c>
      <c r="H2066" s="58">
        <f t="shared" si="345"/>
        <v>4548588</v>
      </c>
      <c r="I2066" s="58">
        <v>10148</v>
      </c>
      <c r="J2066" s="58">
        <f t="shared" si="346"/>
        <v>690064</v>
      </c>
      <c r="K2066" s="58">
        <v>1598</v>
      </c>
      <c r="L2066" s="58">
        <f t="shared" si="342"/>
        <v>108664</v>
      </c>
      <c r="M2066" s="58">
        <f t="shared" si="344"/>
        <v>78637</v>
      </c>
      <c r="N2066" s="59">
        <f t="shared" si="343"/>
        <v>5347316</v>
      </c>
      <c r="O2066" s="60">
        <v>68</v>
      </c>
      <c r="P2066" s="61">
        <f>O2066</f>
        <v>68</v>
      </c>
      <c r="Q2066" s="58" t="e">
        <f>TRUNC(#REF!*P2066,0)</f>
        <v>#REF!</v>
      </c>
      <c r="R2066" s="143"/>
    </row>
    <row r="2067" spans="3:18" s="86" customFormat="1" ht="20.100000000000001" hidden="1" customHeight="1">
      <c r="C2067" s="19" t="s">
        <v>1041</v>
      </c>
      <c r="D2067" s="29" t="s">
        <v>0</v>
      </c>
      <c r="E2067" s="10" t="s">
        <v>3189</v>
      </c>
      <c r="F2067" s="60">
        <v>343</v>
      </c>
      <c r="G2067" s="58">
        <v>2509</v>
      </c>
      <c r="H2067" s="58">
        <f t="shared" si="345"/>
        <v>860587</v>
      </c>
      <c r="I2067" s="58">
        <v>25374</v>
      </c>
      <c r="J2067" s="58">
        <f t="shared" si="346"/>
        <v>8703282</v>
      </c>
      <c r="K2067" s="58">
        <v>0</v>
      </c>
      <c r="L2067" s="58">
        <f t="shared" si="342"/>
        <v>0</v>
      </c>
      <c r="M2067" s="58">
        <f t="shared" si="344"/>
        <v>27883</v>
      </c>
      <c r="N2067" s="59">
        <f t="shared" si="343"/>
        <v>9563869</v>
      </c>
      <c r="O2067" s="60">
        <v>343</v>
      </c>
      <c r="P2067" s="61">
        <f>O2067</f>
        <v>343</v>
      </c>
      <c r="Q2067" s="58" t="e">
        <f>TRUNC(#REF!*P2067,0)</f>
        <v>#REF!</v>
      </c>
      <c r="R2067" s="143"/>
    </row>
    <row r="2068" spans="3:18" s="86" customFormat="1" ht="20.100000000000001" hidden="1" customHeight="1">
      <c r="C2068" s="19" t="s">
        <v>915</v>
      </c>
      <c r="D2068" s="29" t="s">
        <v>0</v>
      </c>
      <c r="E2068" s="10" t="s">
        <v>22</v>
      </c>
      <c r="F2068" s="60">
        <v>0</v>
      </c>
      <c r="G2068" s="58">
        <v>0</v>
      </c>
      <c r="H2068" s="58">
        <f t="shared" si="345"/>
        <v>0</v>
      </c>
      <c r="I2068" s="58">
        <v>0</v>
      </c>
      <c r="J2068" s="58">
        <f t="shared" si="346"/>
        <v>0</v>
      </c>
      <c r="K2068" s="58">
        <v>0</v>
      </c>
      <c r="L2068" s="58">
        <f t="shared" si="342"/>
        <v>0</v>
      </c>
      <c r="M2068" s="58">
        <f t="shared" si="344"/>
        <v>0</v>
      </c>
      <c r="N2068" s="59">
        <f t="shared" si="343"/>
        <v>0</v>
      </c>
      <c r="O2068" s="60">
        <v>0</v>
      </c>
      <c r="P2068" s="61">
        <f>O2068</f>
        <v>0</v>
      </c>
      <c r="Q2068" s="58" t="e">
        <f>TRUNC(#REF!*P2068,0)</f>
        <v>#REF!</v>
      </c>
      <c r="R2068" s="143"/>
    </row>
    <row r="2069" spans="3:18" s="86" customFormat="1" ht="20.100000000000001" hidden="1" customHeight="1">
      <c r="C2069" s="19" t="s">
        <v>916</v>
      </c>
      <c r="D2069" s="29" t="s">
        <v>917</v>
      </c>
      <c r="E2069" s="10" t="s">
        <v>3189</v>
      </c>
      <c r="F2069" s="60">
        <v>5147</v>
      </c>
      <c r="G2069" s="58">
        <v>12939</v>
      </c>
      <c r="H2069" s="58">
        <f t="shared" si="345"/>
        <v>66597033</v>
      </c>
      <c r="I2069" s="58">
        <v>3280</v>
      </c>
      <c r="J2069" s="58">
        <f t="shared" si="346"/>
        <v>16882160</v>
      </c>
      <c r="K2069" s="58">
        <v>272</v>
      </c>
      <c r="L2069" s="58">
        <f t="shared" si="342"/>
        <v>1399984</v>
      </c>
      <c r="M2069" s="58">
        <f t="shared" si="344"/>
        <v>16491</v>
      </c>
      <c r="N2069" s="59">
        <f t="shared" si="343"/>
        <v>84879177</v>
      </c>
      <c r="O2069" s="60">
        <v>5147</v>
      </c>
      <c r="P2069" s="61">
        <f>O2069</f>
        <v>5147</v>
      </c>
      <c r="Q2069" s="58" t="e">
        <f>TRUNC(#REF!*P2069,0)</f>
        <v>#REF!</v>
      </c>
      <c r="R2069" s="143"/>
    </row>
    <row r="2070" spans="3:18" s="86" customFormat="1" ht="20.100000000000001" hidden="1" customHeight="1">
      <c r="C2070" s="19" t="s">
        <v>1074</v>
      </c>
      <c r="D2070" s="29" t="s">
        <v>0</v>
      </c>
      <c r="E2070" s="10" t="s">
        <v>22</v>
      </c>
      <c r="F2070" s="60">
        <v>0</v>
      </c>
      <c r="G2070" s="58">
        <v>0</v>
      </c>
      <c r="H2070" s="58">
        <f t="shared" si="345"/>
        <v>0</v>
      </c>
      <c r="I2070" s="58">
        <v>0</v>
      </c>
      <c r="J2070" s="58">
        <f t="shared" si="346"/>
        <v>0</v>
      </c>
      <c r="K2070" s="58">
        <v>0</v>
      </c>
      <c r="L2070" s="58">
        <f t="shared" si="342"/>
        <v>0</v>
      </c>
      <c r="M2070" s="58">
        <f t="shared" si="344"/>
        <v>0</v>
      </c>
      <c r="N2070" s="59">
        <f t="shared" si="343"/>
        <v>0</v>
      </c>
      <c r="O2070" s="60">
        <v>0</v>
      </c>
      <c r="P2070" s="61">
        <f>O2070</f>
        <v>0</v>
      </c>
      <c r="Q2070" s="58" t="e">
        <f>TRUNC(#REF!*P2070,0)</f>
        <v>#REF!</v>
      </c>
      <c r="R2070" s="143"/>
    </row>
    <row r="2071" spans="3:18" s="86" customFormat="1" ht="20.100000000000001" hidden="1" customHeight="1">
      <c r="C2071" s="19" t="s">
        <v>1103</v>
      </c>
      <c r="D2071" s="29" t="s">
        <v>0</v>
      </c>
      <c r="E2071" s="10" t="s">
        <v>22</v>
      </c>
      <c r="F2071" s="60">
        <v>0</v>
      </c>
      <c r="G2071" s="58">
        <v>0</v>
      </c>
      <c r="H2071" s="58">
        <f t="shared" si="345"/>
        <v>0</v>
      </c>
      <c r="I2071" s="58">
        <v>0</v>
      </c>
      <c r="J2071" s="58">
        <f t="shared" si="346"/>
        <v>0</v>
      </c>
      <c r="K2071" s="58">
        <v>0</v>
      </c>
      <c r="L2071" s="58">
        <f t="shared" si="342"/>
        <v>0</v>
      </c>
      <c r="M2071" s="58">
        <f t="shared" si="344"/>
        <v>0</v>
      </c>
      <c r="N2071" s="59">
        <f t="shared" si="343"/>
        <v>0</v>
      </c>
      <c r="O2071" s="60">
        <v>0</v>
      </c>
      <c r="P2071" s="61">
        <f>O2071</f>
        <v>0</v>
      </c>
      <c r="Q2071" s="58" t="e">
        <f>TRUNC(#REF!*P2071,0)</f>
        <v>#REF!</v>
      </c>
      <c r="R2071" s="143"/>
    </row>
    <row r="2072" spans="3:18" s="86" customFormat="1" ht="20.100000000000001" hidden="1" customHeight="1">
      <c r="C2072" s="19" t="s">
        <v>1104</v>
      </c>
      <c r="D2072" s="29" t="s">
        <v>0</v>
      </c>
      <c r="E2072" s="10" t="s">
        <v>22</v>
      </c>
      <c r="F2072" s="60">
        <v>0</v>
      </c>
      <c r="G2072" s="58">
        <v>0</v>
      </c>
      <c r="H2072" s="58">
        <f t="shared" si="345"/>
        <v>0</v>
      </c>
      <c r="I2072" s="58">
        <v>0</v>
      </c>
      <c r="J2072" s="58">
        <f t="shared" si="346"/>
        <v>0</v>
      </c>
      <c r="K2072" s="58">
        <v>0</v>
      </c>
      <c r="L2072" s="58">
        <f t="shared" si="342"/>
        <v>0</v>
      </c>
      <c r="M2072" s="58">
        <f t="shared" si="344"/>
        <v>0</v>
      </c>
      <c r="N2072" s="59">
        <f t="shared" si="343"/>
        <v>0</v>
      </c>
      <c r="O2072" s="60">
        <v>0</v>
      </c>
      <c r="P2072" s="61">
        <f>O2072</f>
        <v>0</v>
      </c>
      <c r="Q2072" s="58" t="e">
        <f>TRUNC(#REF!*P2072,0)</f>
        <v>#REF!</v>
      </c>
      <c r="R2072" s="143"/>
    </row>
    <row r="2073" spans="3:18" s="86" customFormat="1" ht="20.100000000000001" hidden="1" customHeight="1">
      <c r="C2073" s="19" t="s">
        <v>1105</v>
      </c>
      <c r="D2073" s="29" t="s">
        <v>0</v>
      </c>
      <c r="E2073" s="10" t="s">
        <v>3207</v>
      </c>
      <c r="F2073" s="60">
        <v>62</v>
      </c>
      <c r="G2073" s="58">
        <v>3280</v>
      </c>
      <c r="H2073" s="58">
        <f t="shared" si="345"/>
        <v>203360</v>
      </c>
      <c r="I2073" s="58">
        <v>14761</v>
      </c>
      <c r="J2073" s="58">
        <f t="shared" si="346"/>
        <v>915182</v>
      </c>
      <c r="K2073" s="58">
        <v>643</v>
      </c>
      <c r="L2073" s="58">
        <f t="shared" si="342"/>
        <v>39866</v>
      </c>
      <c r="M2073" s="58">
        <f t="shared" si="344"/>
        <v>18684</v>
      </c>
      <c r="N2073" s="59">
        <f t="shared" si="343"/>
        <v>1158408</v>
      </c>
      <c r="O2073" s="60">
        <v>62</v>
      </c>
      <c r="P2073" s="61">
        <f>O2073</f>
        <v>62</v>
      </c>
      <c r="Q2073" s="58" t="e">
        <f>TRUNC(#REF!*P2073,0)</f>
        <v>#REF!</v>
      </c>
      <c r="R2073" s="143"/>
    </row>
    <row r="2074" spans="3:18" s="86" customFormat="1" ht="20.100000000000001" hidden="1" customHeight="1">
      <c r="C2074" s="19" t="s">
        <v>1106</v>
      </c>
      <c r="D2074" s="29" t="s">
        <v>1107</v>
      </c>
      <c r="E2074" s="10" t="s">
        <v>3218</v>
      </c>
      <c r="F2074" s="60">
        <v>9</v>
      </c>
      <c r="G2074" s="58">
        <v>5697</v>
      </c>
      <c r="H2074" s="58">
        <f t="shared" si="345"/>
        <v>51273</v>
      </c>
      <c r="I2074" s="58">
        <v>25089</v>
      </c>
      <c r="J2074" s="58">
        <f t="shared" si="346"/>
        <v>225801</v>
      </c>
      <c r="K2074" s="58">
        <v>11008</v>
      </c>
      <c r="L2074" s="58">
        <f t="shared" si="342"/>
        <v>99072</v>
      </c>
      <c r="M2074" s="58">
        <f t="shared" si="344"/>
        <v>41794</v>
      </c>
      <c r="N2074" s="59">
        <f t="shared" si="343"/>
        <v>376146</v>
      </c>
      <c r="O2074" s="60">
        <v>9</v>
      </c>
      <c r="P2074" s="61">
        <f>O2074</f>
        <v>9</v>
      </c>
      <c r="Q2074" s="58" t="e">
        <f>TRUNC(#REF!*P2074,0)</f>
        <v>#REF!</v>
      </c>
      <c r="R2074" s="143"/>
    </row>
    <row r="2075" spans="3:18" s="86" customFormat="1" ht="20.100000000000001" hidden="1" customHeight="1">
      <c r="C2075" s="19" t="s">
        <v>1108</v>
      </c>
      <c r="D2075" s="29" t="s">
        <v>0</v>
      </c>
      <c r="E2075" s="10" t="s">
        <v>3207</v>
      </c>
      <c r="F2075" s="60">
        <v>62</v>
      </c>
      <c r="G2075" s="58">
        <v>2852</v>
      </c>
      <c r="H2075" s="58">
        <f t="shared" si="345"/>
        <v>176824</v>
      </c>
      <c r="I2075" s="58">
        <v>3501</v>
      </c>
      <c r="J2075" s="58">
        <f t="shared" si="346"/>
        <v>217062</v>
      </c>
      <c r="K2075" s="58">
        <v>74</v>
      </c>
      <c r="L2075" s="58">
        <f t="shared" si="342"/>
        <v>4588</v>
      </c>
      <c r="M2075" s="58">
        <f t="shared" si="344"/>
        <v>6427</v>
      </c>
      <c r="N2075" s="59">
        <f t="shared" si="343"/>
        <v>398474</v>
      </c>
      <c r="O2075" s="60">
        <v>62</v>
      </c>
      <c r="P2075" s="61">
        <f>O2075</f>
        <v>62</v>
      </c>
      <c r="Q2075" s="58" t="e">
        <f>TRUNC(#REF!*P2075,0)</f>
        <v>#REF!</v>
      </c>
      <c r="R2075" s="143"/>
    </row>
    <row r="2076" spans="3:18" s="86" customFormat="1" ht="20.100000000000001" hidden="1" customHeight="1">
      <c r="C2076" s="19" t="s">
        <v>1109</v>
      </c>
      <c r="D2076" s="29" t="s">
        <v>0</v>
      </c>
      <c r="E2076" s="10" t="s">
        <v>3199</v>
      </c>
      <c r="F2076" s="60">
        <v>9</v>
      </c>
      <c r="G2076" s="58">
        <v>581</v>
      </c>
      <c r="H2076" s="58">
        <f t="shared" si="345"/>
        <v>5229</v>
      </c>
      <c r="I2076" s="58">
        <v>7327</v>
      </c>
      <c r="J2076" s="58">
        <f t="shared" si="346"/>
        <v>65943</v>
      </c>
      <c r="K2076" s="58">
        <v>647</v>
      </c>
      <c r="L2076" s="58">
        <f t="shared" si="342"/>
        <v>5823</v>
      </c>
      <c r="M2076" s="58">
        <f t="shared" si="344"/>
        <v>8555</v>
      </c>
      <c r="N2076" s="59">
        <f t="shared" si="343"/>
        <v>76995</v>
      </c>
      <c r="O2076" s="60">
        <v>9</v>
      </c>
      <c r="P2076" s="61">
        <f>O2076</f>
        <v>9</v>
      </c>
      <c r="Q2076" s="58" t="e">
        <f>TRUNC(#REF!*P2076,0)</f>
        <v>#REF!</v>
      </c>
      <c r="R2076" s="143"/>
    </row>
    <row r="2077" spans="3:18" s="86" customFormat="1" ht="20.100000000000001" hidden="1" customHeight="1">
      <c r="C2077" s="19" t="s">
        <v>1110</v>
      </c>
      <c r="D2077" s="29" t="s">
        <v>0</v>
      </c>
      <c r="E2077" s="10" t="s">
        <v>3207</v>
      </c>
      <c r="F2077" s="60">
        <v>62</v>
      </c>
      <c r="G2077" s="58">
        <v>674</v>
      </c>
      <c r="H2077" s="58">
        <f t="shared" si="345"/>
        <v>41788</v>
      </c>
      <c r="I2077" s="58">
        <v>1975</v>
      </c>
      <c r="J2077" s="58">
        <f t="shared" si="346"/>
        <v>122450</v>
      </c>
      <c r="K2077" s="58">
        <v>1356</v>
      </c>
      <c r="L2077" s="58">
        <f t="shared" si="342"/>
        <v>84072</v>
      </c>
      <c r="M2077" s="58">
        <f t="shared" si="344"/>
        <v>4005</v>
      </c>
      <c r="N2077" s="59">
        <f t="shared" si="343"/>
        <v>248310</v>
      </c>
      <c r="O2077" s="60">
        <v>62</v>
      </c>
      <c r="P2077" s="61">
        <f>O2077</f>
        <v>62</v>
      </c>
      <c r="Q2077" s="58" t="e">
        <f>TRUNC(#REF!*P2077,0)</f>
        <v>#REF!</v>
      </c>
      <c r="R2077" s="143"/>
    </row>
    <row r="2078" spans="3:18" s="86" customFormat="1" ht="20.100000000000001" hidden="1" customHeight="1">
      <c r="C2078" s="19" t="s">
        <v>1111</v>
      </c>
      <c r="D2078" s="29" t="s">
        <v>1112</v>
      </c>
      <c r="E2078" s="10" t="s">
        <v>22</v>
      </c>
      <c r="F2078" s="60">
        <v>0</v>
      </c>
      <c r="G2078" s="58">
        <v>0</v>
      </c>
      <c r="H2078" s="58">
        <f t="shared" si="345"/>
        <v>0</v>
      </c>
      <c r="I2078" s="58">
        <v>0</v>
      </c>
      <c r="J2078" s="58">
        <f t="shared" si="346"/>
        <v>0</v>
      </c>
      <c r="K2078" s="58">
        <v>0</v>
      </c>
      <c r="L2078" s="58">
        <f t="shared" si="342"/>
        <v>0</v>
      </c>
      <c r="M2078" s="58">
        <f t="shared" si="344"/>
        <v>0</v>
      </c>
      <c r="N2078" s="59">
        <f t="shared" si="343"/>
        <v>0</v>
      </c>
      <c r="O2078" s="60">
        <v>0</v>
      </c>
      <c r="P2078" s="61">
        <f>O2078</f>
        <v>0</v>
      </c>
      <c r="Q2078" s="58" t="e">
        <f>TRUNC(#REF!*P2078,0)</f>
        <v>#REF!</v>
      </c>
      <c r="R2078" s="143"/>
    </row>
    <row r="2079" spans="3:18" s="86" customFormat="1" ht="20.100000000000001" hidden="1" customHeight="1">
      <c r="C2079" s="19" t="s">
        <v>1113</v>
      </c>
      <c r="D2079" s="29" t="s">
        <v>1114</v>
      </c>
      <c r="E2079" s="10" t="s">
        <v>3189</v>
      </c>
      <c r="F2079" s="60">
        <v>37</v>
      </c>
      <c r="G2079" s="58">
        <v>14752</v>
      </c>
      <c r="H2079" s="58">
        <f t="shared" si="345"/>
        <v>545824</v>
      </c>
      <c r="I2079" s="58">
        <v>12612</v>
      </c>
      <c r="J2079" s="58">
        <f t="shared" si="346"/>
        <v>466644</v>
      </c>
      <c r="K2079" s="58">
        <v>2663</v>
      </c>
      <c r="L2079" s="58">
        <f t="shared" si="342"/>
        <v>98531</v>
      </c>
      <c r="M2079" s="58">
        <f t="shared" si="344"/>
        <v>30027</v>
      </c>
      <c r="N2079" s="59">
        <f t="shared" si="343"/>
        <v>1110999</v>
      </c>
      <c r="O2079" s="60">
        <v>37</v>
      </c>
      <c r="P2079" s="61">
        <f>O2079</f>
        <v>37</v>
      </c>
      <c r="Q2079" s="58" t="e">
        <f>TRUNC(#REF!*P2079,0)</f>
        <v>#REF!</v>
      </c>
      <c r="R2079" s="143"/>
    </row>
    <row r="2080" spans="3:18" s="86" customFormat="1" ht="20.100000000000001" hidden="1" customHeight="1">
      <c r="C2080" s="19" t="s">
        <v>1119</v>
      </c>
      <c r="D2080" s="29" t="s">
        <v>0</v>
      </c>
      <c r="E2080" s="10" t="s">
        <v>22</v>
      </c>
      <c r="F2080" s="60">
        <v>0</v>
      </c>
      <c r="G2080" s="58">
        <v>0</v>
      </c>
      <c r="H2080" s="58">
        <f t="shared" si="345"/>
        <v>0</v>
      </c>
      <c r="I2080" s="58">
        <v>0</v>
      </c>
      <c r="J2080" s="58">
        <f t="shared" si="346"/>
        <v>0</v>
      </c>
      <c r="K2080" s="58">
        <v>0</v>
      </c>
      <c r="L2080" s="58">
        <f t="shared" si="342"/>
        <v>0</v>
      </c>
      <c r="M2080" s="58">
        <f t="shared" si="344"/>
        <v>0</v>
      </c>
      <c r="N2080" s="59">
        <f t="shared" si="343"/>
        <v>0</v>
      </c>
      <c r="O2080" s="60">
        <v>0</v>
      </c>
      <c r="P2080" s="61">
        <f>O2080</f>
        <v>0</v>
      </c>
      <c r="Q2080" s="58" t="e">
        <f>TRUNC(#REF!*P2080,0)</f>
        <v>#REF!</v>
      </c>
      <c r="R2080" s="143"/>
    </row>
    <row r="2081" spans="3:18" s="86" customFormat="1" ht="20.100000000000001" hidden="1" customHeight="1">
      <c r="C2081" s="19" t="s">
        <v>1122</v>
      </c>
      <c r="D2081" s="29" t="s">
        <v>1123</v>
      </c>
      <c r="E2081" s="10" t="s">
        <v>3191</v>
      </c>
      <c r="F2081" s="87">
        <v>7.141</v>
      </c>
      <c r="G2081" s="58">
        <v>107434</v>
      </c>
      <c r="H2081" s="58">
        <f t="shared" si="345"/>
        <v>767186</v>
      </c>
      <c r="I2081" s="58">
        <v>1863</v>
      </c>
      <c r="J2081" s="58">
        <f t="shared" si="346"/>
        <v>13303</v>
      </c>
      <c r="K2081" s="58">
        <v>333</v>
      </c>
      <c r="L2081" s="58">
        <f t="shared" si="342"/>
        <v>2377</v>
      </c>
      <c r="M2081" s="58">
        <f t="shared" si="344"/>
        <v>109630</v>
      </c>
      <c r="N2081" s="59">
        <f t="shared" si="343"/>
        <v>782866</v>
      </c>
      <c r="O2081" s="87">
        <v>7.141</v>
      </c>
      <c r="P2081" s="61">
        <f>O2081</f>
        <v>7.141</v>
      </c>
      <c r="Q2081" s="58" t="e">
        <f>TRUNC(#REF!*P2081,0)</f>
        <v>#REF!</v>
      </c>
      <c r="R2081" s="143"/>
    </row>
    <row r="2082" spans="3:18" s="86" customFormat="1" ht="20.100000000000001" hidden="1" customHeight="1">
      <c r="C2082" s="19" t="s">
        <v>1124</v>
      </c>
      <c r="D2082" s="29" t="s">
        <v>0</v>
      </c>
      <c r="E2082" s="10" t="s">
        <v>22</v>
      </c>
      <c r="F2082" s="60">
        <v>0</v>
      </c>
      <c r="G2082" s="58">
        <v>0</v>
      </c>
      <c r="H2082" s="58">
        <f t="shared" si="345"/>
        <v>0</v>
      </c>
      <c r="I2082" s="58">
        <v>0</v>
      </c>
      <c r="J2082" s="58">
        <f t="shared" si="346"/>
        <v>0</v>
      </c>
      <c r="K2082" s="58">
        <v>0</v>
      </c>
      <c r="L2082" s="58">
        <f t="shared" si="342"/>
        <v>0</v>
      </c>
      <c r="M2082" s="58">
        <f t="shared" si="344"/>
        <v>0</v>
      </c>
      <c r="N2082" s="59">
        <f t="shared" si="343"/>
        <v>0</v>
      </c>
      <c r="O2082" s="60">
        <v>0</v>
      </c>
      <c r="P2082" s="61">
        <f>O2082</f>
        <v>0</v>
      </c>
      <c r="Q2082" s="58" t="e">
        <f>TRUNC(#REF!*P2082,0)</f>
        <v>#REF!</v>
      </c>
      <c r="R2082" s="143"/>
    </row>
    <row r="2083" spans="3:18" s="86" customFormat="1" ht="20.100000000000001" hidden="1" customHeight="1">
      <c r="C2083" s="19" t="s">
        <v>1125</v>
      </c>
      <c r="D2083" s="29" t="s">
        <v>0</v>
      </c>
      <c r="E2083" s="10" t="s">
        <v>22</v>
      </c>
      <c r="F2083" s="60">
        <v>0</v>
      </c>
      <c r="G2083" s="58">
        <v>0</v>
      </c>
      <c r="H2083" s="58">
        <f t="shared" si="345"/>
        <v>0</v>
      </c>
      <c r="I2083" s="58">
        <v>0</v>
      </c>
      <c r="J2083" s="58">
        <f t="shared" si="346"/>
        <v>0</v>
      </c>
      <c r="K2083" s="58">
        <v>0</v>
      </c>
      <c r="L2083" s="58">
        <f t="shared" ref="L2083:L2143" si="347">TRUNC(F2083*K2083,0)</f>
        <v>0</v>
      </c>
      <c r="M2083" s="58">
        <f t="shared" si="344"/>
        <v>0</v>
      </c>
      <c r="N2083" s="59">
        <f t="shared" si="343"/>
        <v>0</v>
      </c>
      <c r="O2083" s="60">
        <v>0</v>
      </c>
      <c r="P2083" s="61">
        <f>O2083</f>
        <v>0</v>
      </c>
      <c r="Q2083" s="58" t="e">
        <f>TRUNC(#REF!*P2083,0)</f>
        <v>#REF!</v>
      </c>
      <c r="R2083" s="143"/>
    </row>
    <row r="2084" spans="3:18" s="86" customFormat="1" ht="20.100000000000001" hidden="1" customHeight="1">
      <c r="C2084" s="19" t="s">
        <v>1126</v>
      </c>
      <c r="D2084" s="29" t="s">
        <v>0</v>
      </c>
      <c r="E2084" s="10" t="s">
        <v>22</v>
      </c>
      <c r="F2084" s="60">
        <v>0</v>
      </c>
      <c r="G2084" s="58">
        <v>0</v>
      </c>
      <c r="H2084" s="58">
        <f t="shared" si="345"/>
        <v>0</v>
      </c>
      <c r="I2084" s="58">
        <v>0</v>
      </c>
      <c r="J2084" s="58">
        <f t="shared" si="346"/>
        <v>0</v>
      </c>
      <c r="K2084" s="58">
        <v>0</v>
      </c>
      <c r="L2084" s="58">
        <f t="shared" si="347"/>
        <v>0</v>
      </c>
      <c r="M2084" s="58">
        <f t="shared" si="344"/>
        <v>0</v>
      </c>
      <c r="N2084" s="59">
        <f t="shared" si="343"/>
        <v>0</v>
      </c>
      <c r="O2084" s="60">
        <v>0</v>
      </c>
      <c r="P2084" s="61">
        <f>O2084</f>
        <v>0</v>
      </c>
      <c r="Q2084" s="58" t="e">
        <f>TRUNC(#REF!*P2084,0)</f>
        <v>#REF!</v>
      </c>
      <c r="R2084" s="143"/>
    </row>
    <row r="2085" spans="3:18" s="86" customFormat="1" ht="20.100000000000001" hidden="1" customHeight="1">
      <c r="C2085" s="19" t="s">
        <v>1127</v>
      </c>
      <c r="D2085" s="29" t="s">
        <v>2475</v>
      </c>
      <c r="E2085" s="10" t="s">
        <v>3206</v>
      </c>
      <c r="F2085" s="60">
        <v>1</v>
      </c>
      <c r="G2085" s="58">
        <v>344000</v>
      </c>
      <c r="H2085" s="58">
        <f t="shared" si="345"/>
        <v>344000</v>
      </c>
      <c r="I2085" s="58">
        <v>200000</v>
      </c>
      <c r="J2085" s="58">
        <f t="shared" si="346"/>
        <v>200000</v>
      </c>
      <c r="K2085" s="58">
        <v>0</v>
      </c>
      <c r="L2085" s="58">
        <f t="shared" si="347"/>
        <v>0</v>
      </c>
      <c r="M2085" s="58">
        <f t="shared" si="344"/>
        <v>544000</v>
      </c>
      <c r="N2085" s="59">
        <f t="shared" si="343"/>
        <v>544000</v>
      </c>
      <c r="O2085" s="60">
        <v>1</v>
      </c>
      <c r="P2085" s="61">
        <f>O2085</f>
        <v>1</v>
      </c>
      <c r="Q2085" s="58" t="e">
        <f>TRUNC(#REF!*P2085,0)</f>
        <v>#REF!</v>
      </c>
      <c r="R2085" s="143"/>
    </row>
    <row r="2086" spans="3:18" s="86" customFormat="1" ht="20.100000000000001" hidden="1" customHeight="1">
      <c r="C2086" s="19" t="s">
        <v>1129</v>
      </c>
      <c r="D2086" s="29" t="s">
        <v>0</v>
      </c>
      <c r="E2086" s="10" t="s">
        <v>3206</v>
      </c>
      <c r="F2086" s="60">
        <v>0</v>
      </c>
      <c r="G2086" s="58">
        <v>0</v>
      </c>
      <c r="H2086" s="58">
        <f t="shared" si="345"/>
        <v>0</v>
      </c>
      <c r="I2086" s="58">
        <v>0</v>
      </c>
      <c r="J2086" s="58">
        <f t="shared" si="346"/>
        <v>0</v>
      </c>
      <c r="K2086" s="58">
        <v>0</v>
      </c>
      <c r="L2086" s="58">
        <f t="shared" si="347"/>
        <v>0</v>
      </c>
      <c r="M2086" s="58">
        <f t="shared" si="344"/>
        <v>0</v>
      </c>
      <c r="N2086" s="59">
        <f t="shared" si="343"/>
        <v>0</v>
      </c>
      <c r="O2086" s="60">
        <v>0</v>
      </c>
      <c r="P2086" s="61">
        <f>O2086</f>
        <v>0</v>
      </c>
      <c r="Q2086" s="58" t="e">
        <f>TRUNC(#REF!*P2086,0)</f>
        <v>#REF!</v>
      </c>
      <c r="R2086" s="143"/>
    </row>
    <row r="2087" spans="3:18" s="86" customFormat="1" ht="20.100000000000001" hidden="1" customHeight="1">
      <c r="C2087" s="19" t="s">
        <v>1130</v>
      </c>
      <c r="D2087" s="29" t="s">
        <v>2396</v>
      </c>
      <c r="E2087" s="10" t="s">
        <v>3206</v>
      </c>
      <c r="F2087" s="60">
        <v>1</v>
      </c>
      <c r="G2087" s="58">
        <v>224000</v>
      </c>
      <c r="H2087" s="58">
        <f t="shared" si="345"/>
        <v>224000</v>
      </c>
      <c r="I2087" s="58">
        <v>120000</v>
      </c>
      <c r="J2087" s="58">
        <f t="shared" si="346"/>
        <v>120000</v>
      </c>
      <c r="K2087" s="58">
        <v>0</v>
      </c>
      <c r="L2087" s="58">
        <f t="shared" si="347"/>
        <v>0</v>
      </c>
      <c r="M2087" s="58">
        <f t="shared" si="344"/>
        <v>344000</v>
      </c>
      <c r="N2087" s="59">
        <f t="shared" si="343"/>
        <v>344000</v>
      </c>
      <c r="O2087" s="60">
        <v>1</v>
      </c>
      <c r="P2087" s="61">
        <f>O2087</f>
        <v>1</v>
      </c>
      <c r="Q2087" s="58" t="e">
        <f>TRUNC(#REF!*P2087,0)</f>
        <v>#REF!</v>
      </c>
      <c r="R2087" s="143"/>
    </row>
    <row r="2088" spans="3:18" s="86" customFormat="1" ht="20.100000000000001" hidden="1" customHeight="1">
      <c r="C2088" s="19" t="s">
        <v>2397</v>
      </c>
      <c r="D2088" s="29" t="s">
        <v>0</v>
      </c>
      <c r="E2088" s="10" t="s">
        <v>22</v>
      </c>
      <c r="F2088" s="60">
        <v>0</v>
      </c>
      <c r="G2088" s="58">
        <v>0</v>
      </c>
      <c r="H2088" s="58">
        <f t="shared" si="345"/>
        <v>0</v>
      </c>
      <c r="I2088" s="58">
        <v>0</v>
      </c>
      <c r="J2088" s="58">
        <f t="shared" si="346"/>
        <v>0</v>
      </c>
      <c r="K2088" s="58">
        <v>0</v>
      </c>
      <c r="L2088" s="58">
        <f t="shared" si="347"/>
        <v>0</v>
      </c>
      <c r="M2088" s="58">
        <f t="shared" si="344"/>
        <v>0</v>
      </c>
      <c r="N2088" s="59">
        <f t="shared" si="343"/>
        <v>0</v>
      </c>
      <c r="O2088" s="60">
        <v>0</v>
      </c>
      <c r="P2088" s="61">
        <f>O2088</f>
        <v>0</v>
      </c>
      <c r="Q2088" s="58" t="e">
        <f>TRUNC(#REF!*P2088,0)</f>
        <v>#REF!</v>
      </c>
      <c r="R2088" s="143"/>
    </row>
    <row r="2089" spans="3:18" s="86" customFormat="1" ht="20.100000000000001" hidden="1" customHeight="1">
      <c r="C2089" s="19" t="s">
        <v>2398</v>
      </c>
      <c r="D2089" s="29" t="s">
        <v>2399</v>
      </c>
      <c r="E2089" s="10" t="s">
        <v>3206</v>
      </c>
      <c r="F2089" s="60">
        <v>1</v>
      </c>
      <c r="G2089" s="58">
        <v>118729</v>
      </c>
      <c r="H2089" s="58">
        <f t="shared" si="345"/>
        <v>118729</v>
      </c>
      <c r="I2089" s="58">
        <v>39056</v>
      </c>
      <c r="J2089" s="58">
        <f t="shared" si="346"/>
        <v>39056</v>
      </c>
      <c r="K2089" s="58">
        <v>0</v>
      </c>
      <c r="L2089" s="58">
        <f t="shared" si="347"/>
        <v>0</v>
      </c>
      <c r="M2089" s="58">
        <f t="shared" si="344"/>
        <v>157785</v>
      </c>
      <c r="N2089" s="59">
        <f t="shared" si="343"/>
        <v>157785</v>
      </c>
      <c r="O2089" s="60">
        <v>1</v>
      </c>
      <c r="P2089" s="61">
        <f>O2089</f>
        <v>1</v>
      </c>
      <c r="Q2089" s="58" t="e">
        <f>TRUNC(#REF!*P2089,0)</f>
        <v>#REF!</v>
      </c>
      <c r="R2089" s="143"/>
    </row>
    <row r="2090" spans="3:18" s="86" customFormat="1" ht="20.100000000000001" hidden="1" customHeight="1">
      <c r="C2090" s="19" t="s">
        <v>1131</v>
      </c>
      <c r="D2090" s="29" t="s">
        <v>0</v>
      </c>
      <c r="E2090" s="10" t="s">
        <v>22</v>
      </c>
      <c r="F2090" s="60">
        <v>0</v>
      </c>
      <c r="G2090" s="58">
        <v>0</v>
      </c>
      <c r="H2090" s="58">
        <f t="shared" si="345"/>
        <v>0</v>
      </c>
      <c r="I2090" s="58">
        <v>0</v>
      </c>
      <c r="J2090" s="58">
        <f t="shared" si="346"/>
        <v>0</v>
      </c>
      <c r="K2090" s="58">
        <v>0</v>
      </c>
      <c r="L2090" s="58">
        <f t="shared" si="347"/>
        <v>0</v>
      </c>
      <c r="M2090" s="58">
        <f t="shared" si="344"/>
        <v>0</v>
      </c>
      <c r="N2090" s="59">
        <f t="shared" si="343"/>
        <v>0</v>
      </c>
      <c r="O2090" s="60">
        <v>0</v>
      </c>
      <c r="P2090" s="61">
        <f>O2090</f>
        <v>0</v>
      </c>
      <c r="Q2090" s="58" t="e">
        <f>TRUNC(#REF!*P2090,0)</f>
        <v>#REF!</v>
      </c>
      <c r="R2090" s="143"/>
    </row>
    <row r="2091" spans="3:18" s="86" customFormat="1" ht="20.100000000000001" hidden="1" customHeight="1">
      <c r="C2091" s="19" t="s">
        <v>1132</v>
      </c>
      <c r="D2091" s="29" t="s">
        <v>1133</v>
      </c>
      <c r="E2091" s="10" t="s">
        <v>3207</v>
      </c>
      <c r="F2091" s="60">
        <v>9</v>
      </c>
      <c r="G2091" s="58">
        <v>0</v>
      </c>
      <c r="H2091" s="58">
        <f t="shared" si="345"/>
        <v>0</v>
      </c>
      <c r="I2091" s="58">
        <v>0</v>
      </c>
      <c r="J2091" s="58">
        <f t="shared" si="346"/>
        <v>0</v>
      </c>
      <c r="K2091" s="58">
        <v>46867</v>
      </c>
      <c r="L2091" s="58">
        <f t="shared" si="347"/>
        <v>421803</v>
      </c>
      <c r="M2091" s="58">
        <f t="shared" si="344"/>
        <v>46867</v>
      </c>
      <c r="N2091" s="59">
        <f t="shared" si="343"/>
        <v>421803</v>
      </c>
      <c r="O2091" s="60">
        <v>9</v>
      </c>
      <c r="P2091" s="61">
        <f>O2091</f>
        <v>9</v>
      </c>
      <c r="Q2091" s="58" t="e">
        <f>TRUNC(#REF!*P2091,0)</f>
        <v>#REF!</v>
      </c>
      <c r="R2091" s="143"/>
    </row>
    <row r="2092" spans="3:18" s="86" customFormat="1" ht="20.100000000000001" hidden="1" customHeight="1">
      <c r="C2092" s="19" t="s">
        <v>1132</v>
      </c>
      <c r="D2092" s="29" t="s">
        <v>1134</v>
      </c>
      <c r="E2092" s="10" t="s">
        <v>3207</v>
      </c>
      <c r="F2092" s="60">
        <v>8</v>
      </c>
      <c r="G2092" s="58">
        <v>0</v>
      </c>
      <c r="H2092" s="58">
        <f t="shared" si="345"/>
        <v>0</v>
      </c>
      <c r="I2092" s="58">
        <v>0</v>
      </c>
      <c r="J2092" s="58">
        <f t="shared" si="346"/>
        <v>0</v>
      </c>
      <c r="K2092" s="58">
        <v>46867</v>
      </c>
      <c r="L2092" s="58">
        <f t="shared" si="347"/>
        <v>374936</v>
      </c>
      <c r="M2092" s="58">
        <f t="shared" si="344"/>
        <v>46867</v>
      </c>
      <c r="N2092" s="59">
        <f t="shared" si="343"/>
        <v>374936</v>
      </c>
      <c r="O2092" s="60">
        <v>8</v>
      </c>
      <c r="P2092" s="61">
        <f>O2092</f>
        <v>8</v>
      </c>
      <c r="Q2092" s="58" t="e">
        <f>TRUNC(#REF!*P2092,0)</f>
        <v>#REF!</v>
      </c>
      <c r="R2092" s="143"/>
    </row>
    <row r="2093" spans="3:18" s="86" customFormat="1" ht="20.100000000000001" hidden="1" customHeight="1">
      <c r="C2093" s="19" t="s">
        <v>1135</v>
      </c>
      <c r="D2093" s="29" t="s">
        <v>0</v>
      </c>
      <c r="E2093" s="10" t="s">
        <v>22</v>
      </c>
      <c r="F2093" s="60">
        <v>0</v>
      </c>
      <c r="G2093" s="58">
        <v>0</v>
      </c>
      <c r="H2093" s="58">
        <f t="shared" si="345"/>
        <v>0</v>
      </c>
      <c r="I2093" s="58">
        <v>0</v>
      </c>
      <c r="J2093" s="58">
        <f t="shared" si="346"/>
        <v>0</v>
      </c>
      <c r="K2093" s="58">
        <v>0</v>
      </c>
      <c r="L2093" s="58">
        <f t="shared" si="347"/>
        <v>0</v>
      </c>
      <c r="M2093" s="58">
        <f t="shared" si="344"/>
        <v>0</v>
      </c>
      <c r="N2093" s="59">
        <f t="shared" si="343"/>
        <v>0</v>
      </c>
      <c r="O2093" s="60">
        <v>0</v>
      </c>
      <c r="P2093" s="61">
        <f>O2093</f>
        <v>0</v>
      </c>
      <c r="Q2093" s="58" t="e">
        <f>TRUNC(#REF!*P2093,0)</f>
        <v>#REF!</v>
      </c>
      <c r="R2093" s="143"/>
    </row>
    <row r="2094" spans="3:18" s="86" customFormat="1" ht="20.100000000000001" hidden="1" customHeight="1">
      <c r="C2094" s="19" t="s">
        <v>1136</v>
      </c>
      <c r="D2094" s="29" t="s">
        <v>1133</v>
      </c>
      <c r="E2094" s="10" t="s">
        <v>3210</v>
      </c>
      <c r="F2094" s="60">
        <v>3</v>
      </c>
      <c r="G2094" s="58">
        <v>0</v>
      </c>
      <c r="H2094" s="58">
        <f t="shared" si="345"/>
        <v>0</v>
      </c>
      <c r="I2094" s="58">
        <v>0</v>
      </c>
      <c r="J2094" s="58">
        <f t="shared" si="346"/>
        <v>0</v>
      </c>
      <c r="K2094" s="58">
        <v>160000</v>
      </c>
      <c r="L2094" s="58">
        <f t="shared" si="347"/>
        <v>480000</v>
      </c>
      <c r="M2094" s="58">
        <f t="shared" si="344"/>
        <v>160000</v>
      </c>
      <c r="N2094" s="59">
        <f t="shared" si="343"/>
        <v>480000</v>
      </c>
      <c r="O2094" s="60">
        <v>3</v>
      </c>
      <c r="P2094" s="61">
        <f>O2094</f>
        <v>3</v>
      </c>
      <c r="Q2094" s="58" t="e">
        <f>TRUNC(#REF!*P2094,0)</f>
        <v>#REF!</v>
      </c>
      <c r="R2094" s="143"/>
    </row>
    <row r="2095" spans="3:18" s="86" customFormat="1" ht="20.100000000000001" hidden="1" customHeight="1">
      <c r="C2095" s="19" t="s">
        <v>1136</v>
      </c>
      <c r="D2095" s="29" t="s">
        <v>1134</v>
      </c>
      <c r="E2095" s="10" t="s">
        <v>3210</v>
      </c>
      <c r="F2095" s="60">
        <v>3</v>
      </c>
      <c r="G2095" s="58">
        <v>0</v>
      </c>
      <c r="H2095" s="58">
        <f t="shared" si="345"/>
        <v>0</v>
      </c>
      <c r="I2095" s="58">
        <v>0</v>
      </c>
      <c r="J2095" s="58">
        <f t="shared" si="346"/>
        <v>0</v>
      </c>
      <c r="K2095" s="58">
        <v>40000</v>
      </c>
      <c r="L2095" s="58">
        <f t="shared" si="347"/>
        <v>120000</v>
      </c>
      <c r="M2095" s="58">
        <f t="shared" si="344"/>
        <v>40000</v>
      </c>
      <c r="N2095" s="59">
        <f t="shared" si="343"/>
        <v>120000</v>
      </c>
      <c r="O2095" s="60">
        <v>3</v>
      </c>
      <c r="P2095" s="61">
        <f>O2095</f>
        <v>3</v>
      </c>
      <c r="Q2095" s="58" t="e">
        <f>TRUNC(#REF!*P2095,0)</f>
        <v>#REF!</v>
      </c>
      <c r="R2095" s="143"/>
    </row>
    <row r="2096" spans="3:18" s="86" customFormat="1" ht="20.100000000000001" hidden="1" customHeight="1">
      <c r="C2096" s="19" t="s">
        <v>1136</v>
      </c>
      <c r="D2096" s="29" t="s">
        <v>2400</v>
      </c>
      <c r="E2096" s="10" t="s">
        <v>3210</v>
      </c>
      <c r="F2096" s="60">
        <v>3</v>
      </c>
      <c r="G2096" s="58">
        <v>0</v>
      </c>
      <c r="H2096" s="58">
        <f t="shared" si="345"/>
        <v>0</v>
      </c>
      <c r="I2096" s="58">
        <v>0</v>
      </c>
      <c r="J2096" s="58">
        <f t="shared" si="346"/>
        <v>0</v>
      </c>
      <c r="K2096" s="58">
        <v>40000</v>
      </c>
      <c r="L2096" s="58">
        <f t="shared" si="347"/>
        <v>120000</v>
      </c>
      <c r="M2096" s="58">
        <f t="shared" si="344"/>
        <v>40000</v>
      </c>
      <c r="N2096" s="59">
        <f t="shared" si="343"/>
        <v>120000</v>
      </c>
      <c r="O2096" s="60">
        <v>3</v>
      </c>
      <c r="P2096" s="61">
        <f>O2096</f>
        <v>3</v>
      </c>
      <c r="Q2096" s="58" t="e">
        <f>TRUNC(#REF!*P2096,0)</f>
        <v>#REF!</v>
      </c>
      <c r="R2096" s="143"/>
    </row>
    <row r="2097" spans="3:18" s="86" customFormat="1" ht="20.100000000000001" hidden="1" customHeight="1">
      <c r="C2097" s="19" t="s">
        <v>1137</v>
      </c>
      <c r="D2097" s="29" t="s">
        <v>0</v>
      </c>
      <c r="E2097" s="10" t="s">
        <v>22</v>
      </c>
      <c r="F2097" s="60">
        <v>0</v>
      </c>
      <c r="G2097" s="58">
        <v>0</v>
      </c>
      <c r="H2097" s="58">
        <f t="shared" si="345"/>
        <v>0</v>
      </c>
      <c r="I2097" s="58">
        <v>0</v>
      </c>
      <c r="J2097" s="58">
        <f t="shared" si="346"/>
        <v>0</v>
      </c>
      <c r="K2097" s="58">
        <v>0</v>
      </c>
      <c r="L2097" s="58">
        <f t="shared" si="347"/>
        <v>0</v>
      </c>
      <c r="M2097" s="58">
        <f t="shared" si="344"/>
        <v>0</v>
      </c>
      <c r="N2097" s="59">
        <f t="shared" si="343"/>
        <v>0</v>
      </c>
      <c r="O2097" s="60">
        <v>0</v>
      </c>
      <c r="P2097" s="61">
        <f>O2097</f>
        <v>0</v>
      </c>
      <c r="Q2097" s="58" t="e">
        <f>TRUNC(#REF!*P2097,0)</f>
        <v>#REF!</v>
      </c>
      <c r="R2097" s="143"/>
    </row>
    <row r="2098" spans="3:18" s="86" customFormat="1" ht="20.100000000000001" hidden="1" customHeight="1">
      <c r="C2098" s="19" t="s">
        <v>1138</v>
      </c>
      <c r="D2098" s="29" t="s">
        <v>1139</v>
      </c>
      <c r="E2098" s="10" t="s">
        <v>3210</v>
      </c>
      <c r="F2098" s="60">
        <v>1</v>
      </c>
      <c r="G2098" s="58">
        <v>0</v>
      </c>
      <c r="H2098" s="58">
        <f t="shared" si="345"/>
        <v>0</v>
      </c>
      <c r="I2098" s="58">
        <v>0</v>
      </c>
      <c r="J2098" s="58">
        <f t="shared" si="346"/>
        <v>0</v>
      </c>
      <c r="K2098" s="58">
        <v>400000</v>
      </c>
      <c r="L2098" s="58">
        <f t="shared" si="347"/>
        <v>400000</v>
      </c>
      <c r="M2098" s="58">
        <f t="shared" si="344"/>
        <v>400000</v>
      </c>
      <c r="N2098" s="59">
        <f t="shared" si="343"/>
        <v>400000</v>
      </c>
      <c r="O2098" s="60">
        <v>1</v>
      </c>
      <c r="P2098" s="61">
        <f>O2098</f>
        <v>1</v>
      </c>
      <c r="Q2098" s="58" t="e">
        <f>TRUNC(#REF!*P2098,0)</f>
        <v>#REF!</v>
      </c>
      <c r="R2098" s="143"/>
    </row>
    <row r="2099" spans="3:18" s="86" customFormat="1" ht="20.100000000000001" hidden="1" customHeight="1">
      <c r="C2099" s="19" t="s">
        <v>1140</v>
      </c>
      <c r="D2099" s="29" t="s">
        <v>0</v>
      </c>
      <c r="E2099" s="10" t="s">
        <v>3210</v>
      </c>
      <c r="F2099" s="88">
        <v>0.5</v>
      </c>
      <c r="G2099" s="58">
        <v>0</v>
      </c>
      <c r="H2099" s="58">
        <f t="shared" si="345"/>
        <v>0</v>
      </c>
      <c r="I2099" s="58">
        <v>0</v>
      </c>
      <c r="J2099" s="58">
        <f t="shared" si="346"/>
        <v>0</v>
      </c>
      <c r="K2099" s="58">
        <v>3065920</v>
      </c>
      <c r="L2099" s="58">
        <f t="shared" si="347"/>
        <v>1532960</v>
      </c>
      <c r="M2099" s="58">
        <f t="shared" si="344"/>
        <v>3065920</v>
      </c>
      <c r="N2099" s="59">
        <f t="shared" si="343"/>
        <v>1532960</v>
      </c>
      <c r="O2099" s="60">
        <v>0.5</v>
      </c>
      <c r="P2099" s="61">
        <f>O2099</f>
        <v>0.5</v>
      </c>
      <c r="Q2099" s="58" t="e">
        <f>TRUNC(#REF!*P2099,0)</f>
        <v>#REF!</v>
      </c>
      <c r="R2099" s="143"/>
    </row>
    <row r="2100" spans="3:18" s="86" customFormat="1" ht="20.100000000000001" hidden="1" customHeight="1">
      <c r="C2100" s="19" t="s">
        <v>942</v>
      </c>
      <c r="D2100" s="29" t="s">
        <v>0</v>
      </c>
      <c r="E2100" s="10" t="s">
        <v>22</v>
      </c>
      <c r="F2100" s="60">
        <v>0</v>
      </c>
      <c r="G2100" s="58">
        <v>0</v>
      </c>
      <c r="H2100" s="58">
        <f t="shared" si="345"/>
        <v>0</v>
      </c>
      <c r="I2100" s="58">
        <v>0</v>
      </c>
      <c r="J2100" s="58">
        <f t="shared" si="346"/>
        <v>0</v>
      </c>
      <c r="K2100" s="58">
        <v>0</v>
      </c>
      <c r="L2100" s="58">
        <f t="shared" si="347"/>
        <v>0</v>
      </c>
      <c r="M2100" s="58">
        <f t="shared" si="344"/>
        <v>0</v>
      </c>
      <c r="N2100" s="59">
        <f t="shared" si="343"/>
        <v>0</v>
      </c>
      <c r="O2100" s="60">
        <v>0</v>
      </c>
      <c r="P2100" s="61">
        <f>O2100</f>
        <v>0</v>
      </c>
      <c r="Q2100" s="58" t="e">
        <f>TRUNC(#REF!*P2100,0)</f>
        <v>#REF!</v>
      </c>
      <c r="R2100" s="143"/>
    </row>
    <row r="2101" spans="3:18" s="86" customFormat="1" ht="20.100000000000001" hidden="1" customHeight="1">
      <c r="C2101" s="19" t="s">
        <v>943</v>
      </c>
      <c r="D2101" s="29" t="s">
        <v>0</v>
      </c>
      <c r="E2101" s="10" t="s">
        <v>3191</v>
      </c>
      <c r="F2101" s="87">
        <v>650.39</v>
      </c>
      <c r="G2101" s="58">
        <v>906</v>
      </c>
      <c r="H2101" s="58">
        <f t="shared" si="345"/>
        <v>589253</v>
      </c>
      <c r="I2101" s="58">
        <v>7386</v>
      </c>
      <c r="J2101" s="58">
        <f t="shared" si="346"/>
        <v>4803780</v>
      </c>
      <c r="K2101" s="58">
        <v>1892</v>
      </c>
      <c r="L2101" s="58">
        <f t="shared" si="347"/>
        <v>1230537</v>
      </c>
      <c r="M2101" s="58">
        <f t="shared" si="344"/>
        <v>10184</v>
      </c>
      <c r="N2101" s="59">
        <f t="shared" si="343"/>
        <v>6623570</v>
      </c>
      <c r="O2101" s="87">
        <v>623.46799999999996</v>
      </c>
      <c r="P2101" s="61">
        <f>O2101</f>
        <v>623.46799999999996</v>
      </c>
      <c r="Q2101" s="58" t="e">
        <f>TRUNC(#REF!*P2101,0)</f>
        <v>#REF!</v>
      </c>
      <c r="R2101" s="143"/>
    </row>
    <row r="2102" spans="3:18" s="86" customFormat="1" ht="20.100000000000001" hidden="1" customHeight="1">
      <c r="C2102" s="19" t="s">
        <v>944</v>
      </c>
      <c r="D2102" s="29" t="s">
        <v>0</v>
      </c>
      <c r="E2102" s="10" t="s">
        <v>718</v>
      </c>
      <c r="F2102" s="60">
        <v>10042</v>
      </c>
      <c r="G2102" s="58">
        <v>95</v>
      </c>
      <c r="H2102" s="58">
        <f t="shared" si="345"/>
        <v>953990</v>
      </c>
      <c r="I2102" s="58">
        <v>1128</v>
      </c>
      <c r="J2102" s="58">
        <f t="shared" si="346"/>
        <v>11327376</v>
      </c>
      <c r="K2102" s="58">
        <v>160</v>
      </c>
      <c r="L2102" s="58">
        <f t="shared" si="347"/>
        <v>1606720</v>
      </c>
      <c r="M2102" s="58">
        <f t="shared" si="344"/>
        <v>1383</v>
      </c>
      <c r="N2102" s="59">
        <f t="shared" si="343"/>
        <v>13888086</v>
      </c>
      <c r="O2102" s="60">
        <v>10042</v>
      </c>
      <c r="P2102" s="61">
        <f>O2102</f>
        <v>10042</v>
      </c>
      <c r="Q2102" s="58" t="e">
        <f>TRUNC(#REF!*P2102,0)</f>
        <v>#REF!</v>
      </c>
      <c r="R2102" s="143"/>
    </row>
    <row r="2103" spans="3:18" s="86" customFormat="1" ht="20.100000000000001" hidden="1" customHeight="1">
      <c r="C2103" s="19" t="s">
        <v>945</v>
      </c>
      <c r="D2103" s="29" t="s">
        <v>0</v>
      </c>
      <c r="E2103" s="10" t="s">
        <v>22</v>
      </c>
      <c r="F2103" s="60">
        <v>0</v>
      </c>
      <c r="G2103" s="58">
        <v>0</v>
      </c>
      <c r="H2103" s="58">
        <f t="shared" si="345"/>
        <v>0</v>
      </c>
      <c r="I2103" s="58">
        <v>0</v>
      </c>
      <c r="J2103" s="58">
        <f t="shared" si="346"/>
        <v>0</v>
      </c>
      <c r="K2103" s="58">
        <v>0</v>
      </c>
      <c r="L2103" s="58">
        <f t="shared" si="347"/>
        <v>0</v>
      </c>
      <c r="M2103" s="58">
        <f t="shared" si="344"/>
        <v>0</v>
      </c>
      <c r="N2103" s="59">
        <f t="shared" si="343"/>
        <v>0</v>
      </c>
      <c r="O2103" s="60">
        <v>0</v>
      </c>
      <c r="P2103" s="61">
        <f>O2103</f>
        <v>0</v>
      </c>
      <c r="Q2103" s="58" t="e">
        <f>TRUNC(#REF!*P2103,0)</f>
        <v>#REF!</v>
      </c>
      <c r="R2103" s="143"/>
    </row>
    <row r="2104" spans="3:18" s="86" customFormat="1" ht="20.100000000000001" hidden="1" customHeight="1">
      <c r="C2104" s="19" t="s">
        <v>946</v>
      </c>
      <c r="D2104" s="29" t="s">
        <v>0</v>
      </c>
      <c r="E2104" s="10" t="s">
        <v>22</v>
      </c>
      <c r="F2104" s="60">
        <v>0</v>
      </c>
      <c r="G2104" s="58">
        <v>0</v>
      </c>
      <c r="H2104" s="58">
        <f t="shared" ref="H2104:H2172" si="348">TRUNC(F2104*G2104,0)</f>
        <v>0</v>
      </c>
      <c r="I2104" s="58">
        <v>0</v>
      </c>
      <c r="J2104" s="58">
        <f t="shared" ref="J2104:J2172" si="349">TRUNC(F2104*I2104,0)</f>
        <v>0</v>
      </c>
      <c r="K2104" s="58">
        <v>0</v>
      </c>
      <c r="L2104" s="58">
        <f t="shared" si="347"/>
        <v>0</v>
      </c>
      <c r="M2104" s="58">
        <f t="shared" si="344"/>
        <v>0</v>
      </c>
      <c r="N2104" s="59">
        <f t="shared" si="343"/>
        <v>0</v>
      </c>
      <c r="O2104" s="60">
        <v>0</v>
      </c>
      <c r="P2104" s="61">
        <f>O2104</f>
        <v>0</v>
      </c>
      <c r="Q2104" s="58" t="e">
        <f>TRUNC(#REF!*P2104,0)</f>
        <v>#REF!</v>
      </c>
      <c r="R2104" s="143"/>
    </row>
    <row r="2105" spans="3:18" s="86" customFormat="1" ht="20.100000000000001" hidden="1" customHeight="1">
      <c r="C2105" s="19" t="s">
        <v>1042</v>
      </c>
      <c r="D2105" s="29" t="s">
        <v>1043</v>
      </c>
      <c r="E2105" s="10" t="s">
        <v>3188</v>
      </c>
      <c r="F2105" s="60">
        <v>753</v>
      </c>
      <c r="G2105" s="58">
        <v>72400</v>
      </c>
      <c r="H2105" s="58">
        <f t="shared" si="348"/>
        <v>54517200</v>
      </c>
      <c r="I2105" s="58">
        <v>0</v>
      </c>
      <c r="J2105" s="58">
        <f t="shared" si="349"/>
        <v>0</v>
      </c>
      <c r="K2105" s="58">
        <v>0</v>
      </c>
      <c r="L2105" s="58">
        <f t="shared" si="347"/>
        <v>0</v>
      </c>
      <c r="M2105" s="58">
        <f t="shared" si="344"/>
        <v>72400</v>
      </c>
      <c r="N2105" s="59">
        <f t="shared" si="343"/>
        <v>54517200</v>
      </c>
      <c r="O2105" s="60">
        <v>753</v>
      </c>
      <c r="P2105" s="61">
        <f>O2105</f>
        <v>753</v>
      </c>
      <c r="Q2105" s="58" t="e">
        <f>TRUNC(#REF!*P2105,0)</f>
        <v>#REF!</v>
      </c>
      <c r="R2105" s="143"/>
    </row>
    <row r="2106" spans="3:18" s="86" customFormat="1" ht="20.100000000000001" hidden="1" customHeight="1">
      <c r="C2106" s="19" t="s">
        <v>947</v>
      </c>
      <c r="D2106" s="29" t="s">
        <v>98</v>
      </c>
      <c r="E2106" s="10" t="s">
        <v>3188</v>
      </c>
      <c r="F2106" s="60">
        <v>2083</v>
      </c>
      <c r="G2106" s="58">
        <v>54508</v>
      </c>
      <c r="H2106" s="58">
        <f t="shared" si="348"/>
        <v>113540164</v>
      </c>
      <c r="I2106" s="58">
        <v>0</v>
      </c>
      <c r="J2106" s="58">
        <f t="shared" si="349"/>
        <v>0</v>
      </c>
      <c r="K2106" s="58">
        <v>0</v>
      </c>
      <c r="L2106" s="58">
        <f t="shared" si="347"/>
        <v>0</v>
      </c>
      <c r="M2106" s="58">
        <f t="shared" si="344"/>
        <v>54508</v>
      </c>
      <c r="N2106" s="59">
        <f t="shared" si="343"/>
        <v>113540164</v>
      </c>
      <c r="O2106" s="60">
        <v>1756</v>
      </c>
      <c r="P2106" s="61">
        <f>O2106</f>
        <v>1756</v>
      </c>
      <c r="Q2106" s="58" t="e">
        <f>TRUNC(#REF!*P2106,0)</f>
        <v>#REF!</v>
      </c>
      <c r="R2106" s="143"/>
    </row>
    <row r="2107" spans="3:18" s="86" customFormat="1" ht="20.100000000000001" hidden="1" customHeight="1">
      <c r="C2107" s="19" t="s">
        <v>948</v>
      </c>
      <c r="D2107" s="29" t="s">
        <v>949</v>
      </c>
      <c r="E2107" s="10" t="s">
        <v>3188</v>
      </c>
      <c r="F2107" s="60">
        <v>212</v>
      </c>
      <c r="G2107" s="58">
        <v>71862</v>
      </c>
      <c r="H2107" s="58">
        <f t="shared" si="348"/>
        <v>15234744</v>
      </c>
      <c r="I2107" s="58">
        <v>0</v>
      </c>
      <c r="J2107" s="58">
        <f t="shared" si="349"/>
        <v>0</v>
      </c>
      <c r="K2107" s="58">
        <v>0</v>
      </c>
      <c r="L2107" s="58">
        <f t="shared" si="347"/>
        <v>0</v>
      </c>
      <c r="M2107" s="58">
        <f t="shared" si="344"/>
        <v>71862</v>
      </c>
      <c r="N2107" s="59">
        <f t="shared" si="343"/>
        <v>15234744</v>
      </c>
      <c r="O2107" s="60">
        <v>212</v>
      </c>
      <c r="P2107" s="61">
        <f>O2107</f>
        <v>212</v>
      </c>
      <c r="Q2107" s="58" t="e">
        <f>TRUNC(#REF!*P2107,0)</f>
        <v>#REF!</v>
      </c>
      <c r="R2107" s="143"/>
    </row>
    <row r="2108" spans="3:18" s="86" customFormat="1" ht="20.100000000000001" hidden="1" customHeight="1">
      <c r="C2108" s="19" t="s">
        <v>2998</v>
      </c>
      <c r="D2108" s="29" t="s">
        <v>2999</v>
      </c>
      <c r="E2108" s="10" t="s">
        <v>3188</v>
      </c>
      <c r="F2108" s="60">
        <v>18</v>
      </c>
      <c r="G2108" s="58">
        <v>43410</v>
      </c>
      <c r="H2108" s="58">
        <f t="shared" ref="H2108" si="350">TRUNC(F2108*G2108,0)</f>
        <v>781380</v>
      </c>
      <c r="I2108" s="58">
        <v>0</v>
      </c>
      <c r="J2108" s="58">
        <f t="shared" ref="J2108" si="351">TRUNC(F2108*I2108,0)</f>
        <v>0</v>
      </c>
      <c r="K2108" s="58">
        <v>0</v>
      </c>
      <c r="L2108" s="58">
        <f t="shared" ref="L2108" si="352">TRUNC(F2108*K2108,0)</f>
        <v>0</v>
      </c>
      <c r="M2108" s="58">
        <f t="shared" ref="M2108" si="353">G2108+I2108+K2108</f>
        <v>43410</v>
      </c>
      <c r="N2108" s="59">
        <f t="shared" ref="N2108" si="354">H2108+J2108+L2108</f>
        <v>781380</v>
      </c>
      <c r="O2108" s="60">
        <v>18</v>
      </c>
      <c r="P2108" s="61">
        <f>O2108</f>
        <v>18</v>
      </c>
      <c r="Q2108" s="58" t="e">
        <f>TRUNC(#REF!*P2108,0)</f>
        <v>#REF!</v>
      </c>
      <c r="R2108" s="143"/>
    </row>
    <row r="2109" spans="3:18" s="86" customFormat="1" ht="20.100000000000001" hidden="1" customHeight="1">
      <c r="C2109" s="19" t="s">
        <v>950</v>
      </c>
      <c r="D2109" s="29" t="s">
        <v>122</v>
      </c>
      <c r="E2109" s="10" t="s">
        <v>3188</v>
      </c>
      <c r="F2109" s="60">
        <v>1170</v>
      </c>
      <c r="G2109" s="58">
        <v>55200</v>
      </c>
      <c r="H2109" s="58">
        <f t="shared" si="348"/>
        <v>64584000</v>
      </c>
      <c r="I2109" s="58">
        <v>0</v>
      </c>
      <c r="J2109" s="58">
        <f t="shared" si="349"/>
        <v>0</v>
      </c>
      <c r="K2109" s="58">
        <v>0</v>
      </c>
      <c r="L2109" s="58">
        <f t="shared" si="347"/>
        <v>0</v>
      </c>
      <c r="M2109" s="58">
        <f t="shared" si="344"/>
        <v>55200</v>
      </c>
      <c r="N2109" s="59">
        <f t="shared" si="343"/>
        <v>64584000</v>
      </c>
      <c r="O2109" s="60">
        <v>1170</v>
      </c>
      <c r="P2109" s="61">
        <f>O2109</f>
        <v>1170</v>
      </c>
      <c r="Q2109" s="58" t="e">
        <f>TRUNC(#REF!*P2109,0)</f>
        <v>#REF!</v>
      </c>
      <c r="R2109" s="143"/>
    </row>
    <row r="2110" spans="3:18" s="86" customFormat="1" ht="20.100000000000001" hidden="1" customHeight="1">
      <c r="C2110" s="19" t="s">
        <v>3006</v>
      </c>
      <c r="D2110" s="29" t="s">
        <v>3187</v>
      </c>
      <c r="E2110" s="10" t="s">
        <v>3188</v>
      </c>
      <c r="F2110" s="60">
        <v>1681</v>
      </c>
      <c r="G2110" s="58">
        <v>78892</v>
      </c>
      <c r="H2110" s="58">
        <f t="shared" ref="H2110" si="355">TRUNC(F2110*G2110,0)</f>
        <v>132617452</v>
      </c>
      <c r="I2110" s="58">
        <v>0</v>
      </c>
      <c r="J2110" s="58">
        <f t="shared" ref="J2110" si="356">TRUNC(F2110*I2110,0)</f>
        <v>0</v>
      </c>
      <c r="K2110" s="58">
        <v>0</v>
      </c>
      <c r="L2110" s="58">
        <f t="shared" ref="L2110" si="357">TRUNC(F2110*K2110,0)</f>
        <v>0</v>
      </c>
      <c r="M2110" s="58">
        <f t="shared" ref="M2110" si="358">G2110+I2110+K2110</f>
        <v>78892</v>
      </c>
      <c r="N2110" s="59">
        <f t="shared" ref="N2110" si="359">H2110+J2110+L2110</f>
        <v>132617452</v>
      </c>
      <c r="O2110" s="60">
        <v>1681</v>
      </c>
      <c r="P2110" s="61">
        <f>O2110</f>
        <v>1681</v>
      </c>
      <c r="Q2110" s="58" t="e">
        <f>TRUNC(#REF!*P2110,0)</f>
        <v>#REF!</v>
      </c>
      <c r="R2110" s="143"/>
    </row>
    <row r="2111" spans="3:18" s="86" customFormat="1" ht="20.100000000000001" hidden="1" customHeight="1">
      <c r="C2111" s="19" t="s">
        <v>3002</v>
      </c>
      <c r="D2111" s="29" t="s">
        <v>3005</v>
      </c>
      <c r="E2111" s="10" t="s">
        <v>3188</v>
      </c>
      <c r="F2111" s="60">
        <v>176</v>
      </c>
      <c r="G2111" s="58">
        <v>41464</v>
      </c>
      <c r="H2111" s="58">
        <f t="shared" si="348"/>
        <v>7297664</v>
      </c>
      <c r="I2111" s="58">
        <v>0</v>
      </c>
      <c r="J2111" s="58">
        <f t="shared" si="349"/>
        <v>0</v>
      </c>
      <c r="K2111" s="58">
        <v>0</v>
      </c>
      <c r="L2111" s="58">
        <f t="shared" si="347"/>
        <v>0</v>
      </c>
      <c r="M2111" s="58">
        <f t="shared" ref="M2111" si="360">G2111+I2111+K2111</f>
        <v>41464</v>
      </c>
      <c r="N2111" s="59">
        <f t="shared" si="343"/>
        <v>7297664</v>
      </c>
      <c r="O2111" s="60">
        <v>176</v>
      </c>
      <c r="P2111" s="61">
        <f>O2111</f>
        <v>176</v>
      </c>
      <c r="Q2111" s="58" t="e">
        <f>TRUNC(#REF!*P2111,0)</f>
        <v>#REF!</v>
      </c>
      <c r="R2111" s="143"/>
    </row>
    <row r="2112" spans="3:18" s="86" customFormat="1" ht="20.100000000000001" hidden="1" customHeight="1">
      <c r="C2112" s="19" t="s">
        <v>722</v>
      </c>
      <c r="D2112" s="29" t="s">
        <v>0</v>
      </c>
      <c r="E2112" s="10" t="s">
        <v>22</v>
      </c>
      <c r="F2112" s="60">
        <v>0</v>
      </c>
      <c r="G2112" s="58">
        <v>0</v>
      </c>
      <c r="H2112" s="58">
        <f t="shared" si="348"/>
        <v>0</v>
      </c>
      <c r="I2112" s="58">
        <v>0</v>
      </c>
      <c r="J2112" s="58">
        <f t="shared" si="349"/>
        <v>0</v>
      </c>
      <c r="K2112" s="58">
        <v>0</v>
      </c>
      <c r="L2112" s="58">
        <f t="shared" si="347"/>
        <v>0</v>
      </c>
      <c r="M2112" s="58">
        <f t="shared" si="344"/>
        <v>0</v>
      </c>
      <c r="N2112" s="59">
        <f t="shared" si="343"/>
        <v>0</v>
      </c>
      <c r="O2112" s="60">
        <v>0</v>
      </c>
      <c r="P2112" s="61">
        <f>O2112</f>
        <v>0</v>
      </c>
      <c r="Q2112" s="58" t="e">
        <f>TRUNC(#REF!*P2112,0)</f>
        <v>#REF!</v>
      </c>
      <c r="R2112" s="143"/>
    </row>
    <row r="2113" spans="1:19" s="86" customFormat="1" ht="20.100000000000001" hidden="1" customHeight="1">
      <c r="C2113" s="19" t="s">
        <v>1044</v>
      </c>
      <c r="D2113" s="29" t="s">
        <v>726</v>
      </c>
      <c r="E2113" s="10" t="s">
        <v>3191</v>
      </c>
      <c r="F2113" s="87">
        <v>129.006</v>
      </c>
      <c r="G2113" s="58">
        <v>580000</v>
      </c>
      <c r="H2113" s="58">
        <f t="shared" si="348"/>
        <v>74823480</v>
      </c>
      <c r="I2113" s="58">
        <v>0</v>
      </c>
      <c r="J2113" s="58">
        <f t="shared" si="349"/>
        <v>0</v>
      </c>
      <c r="K2113" s="58">
        <v>0</v>
      </c>
      <c r="L2113" s="58">
        <f t="shared" si="347"/>
        <v>0</v>
      </c>
      <c r="M2113" s="58">
        <f t="shared" si="344"/>
        <v>580000</v>
      </c>
      <c r="N2113" s="59">
        <f t="shared" si="343"/>
        <v>74823480</v>
      </c>
      <c r="O2113" s="87">
        <v>129.006</v>
      </c>
      <c r="P2113" s="61">
        <f>O2113</f>
        <v>129.006</v>
      </c>
      <c r="Q2113" s="58" t="e">
        <f>TRUNC(#REF!*P2113,0)</f>
        <v>#REF!</v>
      </c>
      <c r="R2113" s="143"/>
    </row>
    <row r="2114" spans="1:19" s="86" customFormat="1" ht="20.100000000000001" hidden="1" customHeight="1">
      <c r="C2114" s="19" t="s">
        <v>952</v>
      </c>
      <c r="D2114" s="29" t="s">
        <v>953</v>
      </c>
      <c r="E2114" s="10" t="s">
        <v>3191</v>
      </c>
      <c r="F2114" s="87">
        <v>7.2619999999999996</v>
      </c>
      <c r="G2114" s="58">
        <v>568000</v>
      </c>
      <c r="H2114" s="58">
        <f t="shared" si="348"/>
        <v>4124816</v>
      </c>
      <c r="I2114" s="58">
        <v>0</v>
      </c>
      <c r="J2114" s="58">
        <f t="shared" si="349"/>
        <v>0</v>
      </c>
      <c r="K2114" s="58">
        <v>0</v>
      </c>
      <c r="L2114" s="58">
        <f t="shared" si="347"/>
        <v>0</v>
      </c>
      <c r="M2114" s="58">
        <f t="shared" si="344"/>
        <v>568000</v>
      </c>
      <c r="N2114" s="59">
        <f t="shared" si="343"/>
        <v>4124816</v>
      </c>
      <c r="O2114" s="87">
        <v>7.2329999999999997</v>
      </c>
      <c r="P2114" s="61">
        <f>O2114</f>
        <v>7.2329999999999997</v>
      </c>
      <c r="Q2114" s="58" t="e">
        <f>TRUNC(#REF!*P2114,0)</f>
        <v>#REF!</v>
      </c>
      <c r="R2114" s="143"/>
    </row>
    <row r="2115" spans="1:19" s="86" customFormat="1" ht="20.100000000000001" hidden="1" customHeight="1">
      <c r="C2115" s="19" t="s">
        <v>954</v>
      </c>
      <c r="D2115" s="29" t="s">
        <v>725</v>
      </c>
      <c r="E2115" s="10" t="s">
        <v>3191</v>
      </c>
      <c r="F2115" s="87">
        <v>147.80199999999999</v>
      </c>
      <c r="G2115" s="58">
        <v>560000</v>
      </c>
      <c r="H2115" s="58">
        <f t="shared" si="348"/>
        <v>82769120</v>
      </c>
      <c r="I2115" s="58">
        <v>0</v>
      </c>
      <c r="J2115" s="58">
        <f t="shared" si="349"/>
        <v>0</v>
      </c>
      <c r="K2115" s="58">
        <v>0</v>
      </c>
      <c r="L2115" s="58">
        <f t="shared" si="347"/>
        <v>0</v>
      </c>
      <c r="M2115" s="58">
        <f t="shared" si="344"/>
        <v>560000</v>
      </c>
      <c r="N2115" s="59">
        <f t="shared" si="343"/>
        <v>82769120</v>
      </c>
      <c r="O2115" s="87">
        <v>140.41499999999999</v>
      </c>
      <c r="P2115" s="61">
        <f>O2115</f>
        <v>140.41499999999999</v>
      </c>
      <c r="Q2115" s="58" t="e">
        <f>TRUNC(#REF!*P2115,0)</f>
        <v>#REF!</v>
      </c>
      <c r="R2115" s="143"/>
    </row>
    <row r="2116" spans="1:19" s="86" customFormat="1" ht="20.100000000000001" hidden="1" customHeight="1">
      <c r="C2116" s="19" t="s">
        <v>955</v>
      </c>
      <c r="D2116" s="29" t="s">
        <v>726</v>
      </c>
      <c r="E2116" s="10" t="s">
        <v>3191</v>
      </c>
      <c r="F2116" s="87">
        <v>365.851</v>
      </c>
      <c r="G2116" s="58">
        <v>556000</v>
      </c>
      <c r="H2116" s="58">
        <f t="shared" si="348"/>
        <v>203413156</v>
      </c>
      <c r="I2116" s="58">
        <v>0</v>
      </c>
      <c r="J2116" s="58">
        <f t="shared" si="349"/>
        <v>0</v>
      </c>
      <c r="K2116" s="58">
        <v>0</v>
      </c>
      <c r="L2116" s="58">
        <f t="shared" si="347"/>
        <v>0</v>
      </c>
      <c r="M2116" s="58">
        <f t="shared" si="344"/>
        <v>556000</v>
      </c>
      <c r="N2116" s="59">
        <f t="shared" si="343"/>
        <v>203413156</v>
      </c>
      <c r="O2116" s="87">
        <v>346.34500000000003</v>
      </c>
      <c r="P2116" s="61">
        <f>O2116</f>
        <v>346.34500000000003</v>
      </c>
      <c r="Q2116" s="58" t="e">
        <f>TRUNC(#REF!*P2116,0)</f>
        <v>#REF!</v>
      </c>
      <c r="R2116" s="143"/>
    </row>
    <row r="2117" spans="1:19" s="86" customFormat="1" ht="20.100000000000001" hidden="1" customHeight="1">
      <c r="C2117" s="19" t="s">
        <v>956</v>
      </c>
      <c r="D2117" s="29" t="s">
        <v>731</v>
      </c>
      <c r="E2117" s="10" t="s">
        <v>3191</v>
      </c>
      <c r="F2117" s="87">
        <v>0.46899999999999997</v>
      </c>
      <c r="G2117" s="58">
        <v>552000</v>
      </c>
      <c r="H2117" s="58">
        <f t="shared" si="348"/>
        <v>258888</v>
      </c>
      <c r="I2117" s="58">
        <v>0</v>
      </c>
      <c r="J2117" s="58">
        <f t="shared" si="349"/>
        <v>0</v>
      </c>
      <c r="K2117" s="58">
        <v>0</v>
      </c>
      <c r="L2117" s="58">
        <f t="shared" si="347"/>
        <v>0</v>
      </c>
      <c r="M2117" s="58">
        <f t="shared" si="344"/>
        <v>552000</v>
      </c>
      <c r="N2117" s="59">
        <f t="shared" si="343"/>
        <v>258888</v>
      </c>
      <c r="O2117" s="87">
        <v>0.46899999999999997</v>
      </c>
      <c r="P2117" s="61">
        <f>O2117</f>
        <v>0.46899999999999997</v>
      </c>
      <c r="Q2117" s="58" t="e">
        <f>TRUNC(#REF!*P2117,0)</f>
        <v>#REF!</v>
      </c>
      <c r="R2117" s="143"/>
    </row>
    <row r="2118" spans="1:19" s="86" customFormat="1" ht="20.100000000000001" hidden="1" customHeight="1">
      <c r="C2118" s="19" t="s">
        <v>957</v>
      </c>
      <c r="D2118" s="29" t="s">
        <v>0</v>
      </c>
      <c r="E2118" s="10" t="s">
        <v>22</v>
      </c>
      <c r="F2118" s="60">
        <v>0</v>
      </c>
      <c r="G2118" s="58">
        <v>0</v>
      </c>
      <c r="H2118" s="58">
        <f t="shared" si="348"/>
        <v>0</v>
      </c>
      <c r="I2118" s="58">
        <v>0</v>
      </c>
      <c r="J2118" s="58">
        <f t="shared" si="349"/>
        <v>0</v>
      </c>
      <c r="K2118" s="58">
        <v>0</v>
      </c>
      <c r="L2118" s="58">
        <f t="shared" si="347"/>
        <v>0</v>
      </c>
      <c r="M2118" s="58">
        <f t="shared" si="344"/>
        <v>0</v>
      </c>
      <c r="N2118" s="59">
        <f t="shared" si="343"/>
        <v>0</v>
      </c>
      <c r="O2118" s="60">
        <v>0</v>
      </c>
      <c r="P2118" s="61">
        <f>O2118</f>
        <v>0</v>
      </c>
      <c r="Q2118" s="58" t="e">
        <f>TRUNC(#REF!*P2118,0)</f>
        <v>#REF!</v>
      </c>
      <c r="R2118" s="143"/>
    </row>
    <row r="2119" spans="1:19" s="86" customFormat="1" ht="20.100000000000001" hidden="1" customHeight="1">
      <c r="C2119" s="19" t="s">
        <v>958</v>
      </c>
      <c r="D2119" s="29" t="s">
        <v>0</v>
      </c>
      <c r="E2119" s="10" t="s">
        <v>3193</v>
      </c>
      <c r="F2119" s="60">
        <v>10042</v>
      </c>
      <c r="G2119" s="58">
        <v>2480</v>
      </c>
      <c r="H2119" s="58">
        <f t="shared" si="348"/>
        <v>24904160</v>
      </c>
      <c r="I2119" s="58">
        <v>0</v>
      </c>
      <c r="J2119" s="58">
        <f t="shared" si="349"/>
        <v>0</v>
      </c>
      <c r="K2119" s="58">
        <v>0</v>
      </c>
      <c r="L2119" s="58">
        <f t="shared" si="347"/>
        <v>0</v>
      </c>
      <c r="M2119" s="58">
        <f t="shared" si="344"/>
        <v>2480</v>
      </c>
      <c r="N2119" s="59">
        <f t="shared" si="343"/>
        <v>24904160</v>
      </c>
      <c r="O2119" s="60">
        <v>10042</v>
      </c>
      <c r="P2119" s="61">
        <f>O2119</f>
        <v>10042</v>
      </c>
      <c r="Q2119" s="58" t="e">
        <f>TRUNC(#REF!*P2119,0)</f>
        <v>#REF!</v>
      </c>
      <c r="R2119" s="143"/>
    </row>
    <row r="2120" spans="1:19" s="86" customFormat="1" ht="20.100000000000001" hidden="1" customHeight="1">
      <c r="C2120" s="19" t="s">
        <v>959</v>
      </c>
      <c r="D2120" s="29" t="s">
        <v>723</v>
      </c>
      <c r="E2120" s="10" t="s">
        <v>3188</v>
      </c>
      <c r="F2120" s="60">
        <v>7</v>
      </c>
      <c r="G2120" s="58">
        <v>16800</v>
      </c>
      <c r="H2120" s="58">
        <f t="shared" si="348"/>
        <v>117600</v>
      </c>
      <c r="I2120" s="58">
        <v>0</v>
      </c>
      <c r="J2120" s="58">
        <f t="shared" si="349"/>
        <v>0</v>
      </c>
      <c r="K2120" s="58">
        <v>0</v>
      </c>
      <c r="L2120" s="58">
        <f t="shared" si="347"/>
        <v>0</v>
      </c>
      <c r="M2120" s="58">
        <f t="shared" si="344"/>
        <v>16800</v>
      </c>
      <c r="N2120" s="59">
        <f t="shared" si="343"/>
        <v>117600</v>
      </c>
      <c r="O2120" s="60">
        <v>7</v>
      </c>
      <c r="P2120" s="61">
        <f>O2120</f>
        <v>7</v>
      </c>
      <c r="Q2120" s="58" t="e">
        <f>TRUNC(#REF!*P2120,0)</f>
        <v>#REF!</v>
      </c>
      <c r="R2120" s="143"/>
    </row>
    <row r="2121" spans="1:19" s="86" customFormat="1" ht="20.100000000000001" hidden="1" customHeight="1">
      <c r="C2121" s="19" t="s">
        <v>960</v>
      </c>
      <c r="D2121" s="29" t="s">
        <v>0</v>
      </c>
      <c r="E2121" s="10" t="s">
        <v>22</v>
      </c>
      <c r="F2121" s="60">
        <v>0</v>
      </c>
      <c r="G2121" s="58">
        <v>0</v>
      </c>
      <c r="H2121" s="58">
        <f t="shared" si="348"/>
        <v>0</v>
      </c>
      <c r="I2121" s="58">
        <v>0</v>
      </c>
      <c r="J2121" s="58">
        <f t="shared" si="349"/>
        <v>0</v>
      </c>
      <c r="K2121" s="58">
        <v>0</v>
      </c>
      <c r="L2121" s="58">
        <f t="shared" si="347"/>
        <v>0</v>
      </c>
      <c r="M2121" s="58">
        <f t="shared" si="344"/>
        <v>0</v>
      </c>
      <c r="N2121" s="59">
        <f t="shared" si="343"/>
        <v>0</v>
      </c>
      <c r="O2121" s="60">
        <v>0</v>
      </c>
      <c r="P2121" s="61">
        <f>O2121</f>
        <v>0</v>
      </c>
      <c r="Q2121" s="58" t="e">
        <f>TRUNC(#REF!*P2121,0)</f>
        <v>#REF!</v>
      </c>
      <c r="R2121" s="143"/>
    </row>
    <row r="2122" spans="1:19" s="86" customFormat="1" ht="20.100000000000001" hidden="1" customHeight="1">
      <c r="C2122" s="19" t="s">
        <v>961</v>
      </c>
      <c r="D2122" s="29" t="s">
        <v>962</v>
      </c>
      <c r="E2122" s="10" t="s">
        <v>3188</v>
      </c>
      <c r="F2122" s="60">
        <v>2</v>
      </c>
      <c r="G2122" s="58">
        <v>14800</v>
      </c>
      <c r="H2122" s="58">
        <f t="shared" si="348"/>
        <v>29600</v>
      </c>
      <c r="I2122" s="58">
        <v>0</v>
      </c>
      <c r="J2122" s="58">
        <f t="shared" si="349"/>
        <v>0</v>
      </c>
      <c r="K2122" s="58">
        <v>0</v>
      </c>
      <c r="L2122" s="58">
        <f t="shared" si="347"/>
        <v>0</v>
      </c>
      <c r="M2122" s="58">
        <f t="shared" si="344"/>
        <v>14800</v>
      </c>
      <c r="N2122" s="59">
        <f t="shared" si="343"/>
        <v>29600</v>
      </c>
      <c r="O2122" s="60">
        <v>2</v>
      </c>
      <c r="P2122" s="61">
        <f>O2122</f>
        <v>2</v>
      </c>
      <c r="Q2122" s="58" t="e">
        <f>TRUNC(#REF!*P2122,0)</f>
        <v>#REF!</v>
      </c>
      <c r="R2122" s="143"/>
    </row>
    <row r="2123" spans="1:19" s="86" customFormat="1" ht="20.100000000000001" hidden="1" customHeight="1">
      <c r="C2123" s="19" t="s">
        <v>2349</v>
      </c>
      <c r="D2123" s="29" t="s">
        <v>0</v>
      </c>
      <c r="E2123" s="10" t="s">
        <v>22</v>
      </c>
      <c r="F2123" s="60">
        <v>0</v>
      </c>
      <c r="G2123" s="58">
        <v>0</v>
      </c>
      <c r="H2123" s="58">
        <f t="shared" si="348"/>
        <v>0</v>
      </c>
      <c r="I2123" s="58">
        <v>0</v>
      </c>
      <c r="J2123" s="58">
        <f t="shared" si="349"/>
        <v>0</v>
      </c>
      <c r="K2123" s="58">
        <v>0</v>
      </c>
      <c r="L2123" s="58">
        <f t="shared" si="347"/>
        <v>0</v>
      </c>
      <c r="M2123" s="58">
        <f t="shared" si="344"/>
        <v>0</v>
      </c>
      <c r="N2123" s="59">
        <f t="shared" si="343"/>
        <v>0</v>
      </c>
      <c r="O2123" s="60">
        <v>0</v>
      </c>
      <c r="P2123" s="61">
        <f>O2123</f>
        <v>0</v>
      </c>
      <c r="Q2123" s="58" t="e">
        <f>TRUNC(#REF!*P2123,0)</f>
        <v>#REF!</v>
      </c>
      <c r="R2123" s="143"/>
    </row>
    <row r="2124" spans="1:19" s="86" customFormat="1" ht="20.100000000000001" hidden="1" customHeight="1">
      <c r="C2124" s="19" t="s">
        <v>2350</v>
      </c>
      <c r="D2124" s="29" t="s">
        <v>723</v>
      </c>
      <c r="E2124" s="10" t="s">
        <v>3188</v>
      </c>
      <c r="F2124" s="60">
        <v>1033</v>
      </c>
      <c r="G2124" s="58">
        <v>14000</v>
      </c>
      <c r="H2124" s="58">
        <f t="shared" si="348"/>
        <v>14462000</v>
      </c>
      <c r="I2124" s="58">
        <v>0</v>
      </c>
      <c r="J2124" s="58">
        <f t="shared" si="349"/>
        <v>0</v>
      </c>
      <c r="K2124" s="58">
        <v>0</v>
      </c>
      <c r="L2124" s="58">
        <f t="shared" si="347"/>
        <v>0</v>
      </c>
      <c r="M2124" s="58">
        <f t="shared" si="344"/>
        <v>14000</v>
      </c>
      <c r="N2124" s="59">
        <f t="shared" si="343"/>
        <v>14462000</v>
      </c>
      <c r="O2124" s="60">
        <v>1033</v>
      </c>
      <c r="P2124" s="61">
        <f>O2124</f>
        <v>1033</v>
      </c>
      <c r="Q2124" s="58" t="e">
        <f>TRUNC(#REF!*P2124,0)</f>
        <v>#REF!</v>
      </c>
      <c r="R2124" s="143"/>
    </row>
    <row r="2125" spans="1:19" s="86" customFormat="1" ht="20.100000000000001" hidden="1" customHeight="1">
      <c r="C2125" s="19" t="s">
        <v>963</v>
      </c>
      <c r="D2125" s="29" t="s">
        <v>0</v>
      </c>
      <c r="E2125" s="10" t="s">
        <v>3191</v>
      </c>
      <c r="F2125" s="87">
        <v>24.481999999999999</v>
      </c>
      <c r="G2125" s="58">
        <v>-296000</v>
      </c>
      <c r="H2125" s="58">
        <f t="shared" si="348"/>
        <v>-7246672</v>
      </c>
      <c r="I2125" s="58">
        <v>0</v>
      </c>
      <c r="J2125" s="58">
        <f t="shared" si="349"/>
        <v>0</v>
      </c>
      <c r="K2125" s="58">
        <v>0</v>
      </c>
      <c r="L2125" s="58">
        <f t="shared" si="347"/>
        <v>0</v>
      </c>
      <c r="M2125" s="58">
        <f t="shared" si="344"/>
        <v>-296000</v>
      </c>
      <c r="N2125" s="59">
        <f t="shared" si="343"/>
        <v>-7246672</v>
      </c>
      <c r="O2125" s="87">
        <v>23.655000000000001</v>
      </c>
      <c r="P2125" s="61">
        <f>O2125</f>
        <v>23.655000000000001</v>
      </c>
      <c r="Q2125" s="58" t="e">
        <f>TRUNC(#REF!*P2125,0)</f>
        <v>#REF!</v>
      </c>
      <c r="R2125" s="143"/>
    </row>
    <row r="2126" spans="1:19" s="86" customFormat="1" ht="20.100000000000001" hidden="1" customHeight="1">
      <c r="C2126" s="19" t="s">
        <v>48</v>
      </c>
      <c r="D2126" s="29" t="s">
        <v>48</v>
      </c>
      <c r="E2126" s="10" t="s">
        <v>22</v>
      </c>
      <c r="F2126" s="60">
        <v>0</v>
      </c>
      <c r="G2126" s="58">
        <v>0</v>
      </c>
      <c r="H2126" s="58">
        <f t="shared" si="348"/>
        <v>0</v>
      </c>
      <c r="I2126" s="58">
        <v>0</v>
      </c>
      <c r="J2126" s="58">
        <f t="shared" si="349"/>
        <v>0</v>
      </c>
      <c r="K2126" s="58">
        <v>0</v>
      </c>
      <c r="L2126" s="58">
        <f t="shared" si="347"/>
        <v>0</v>
      </c>
      <c r="M2126" s="58">
        <f t="shared" si="344"/>
        <v>0</v>
      </c>
      <c r="N2126" s="59">
        <f t="shared" si="343"/>
        <v>0</v>
      </c>
      <c r="O2126" s="60">
        <v>0</v>
      </c>
      <c r="P2126" s="61">
        <f>O2126</f>
        <v>0</v>
      </c>
      <c r="Q2126" s="58" t="e">
        <f>TRUNC(#REF!*P2126,0)</f>
        <v>#REF!</v>
      </c>
      <c r="R2126" s="143"/>
    </row>
    <row r="2127" spans="1:19" s="86" customFormat="1" ht="20.100000000000001" hidden="1" customHeight="1">
      <c r="A2127" s="128">
        <f>A749+1</f>
        <v>344</v>
      </c>
      <c r="C2127" s="19"/>
      <c r="D2127" s="29"/>
      <c r="E2127" s="10"/>
      <c r="F2127" s="60">
        <v>0</v>
      </c>
      <c r="G2127" s="58">
        <v>0</v>
      </c>
      <c r="H2127" s="58">
        <f t="shared" si="348"/>
        <v>0</v>
      </c>
      <c r="I2127" s="58">
        <v>0</v>
      </c>
      <c r="J2127" s="58">
        <f t="shared" si="349"/>
        <v>0</v>
      </c>
      <c r="K2127" s="58">
        <v>0</v>
      </c>
      <c r="L2127" s="58">
        <f t="shared" si="347"/>
        <v>0</v>
      </c>
      <c r="M2127" s="58">
        <f t="shared" si="344"/>
        <v>0</v>
      </c>
      <c r="N2127" s="59">
        <f t="shared" si="343"/>
        <v>0</v>
      </c>
      <c r="O2127" s="60">
        <v>0</v>
      </c>
      <c r="P2127" s="61">
        <f>O2127</f>
        <v>0</v>
      </c>
      <c r="Q2127" s="58" t="e">
        <f>TRUNC(#REF!*P2127,0)</f>
        <v>#REF!</v>
      </c>
      <c r="R2127" s="143"/>
    </row>
    <row r="2128" spans="1:19" s="86" customFormat="1" ht="20.100000000000001" customHeight="1">
      <c r="A2128" s="128">
        <f>A2127+1</f>
        <v>345</v>
      </c>
      <c r="B2128" s="122">
        <f>B729+1</f>
        <v>341</v>
      </c>
      <c r="C2128" s="29" t="s">
        <v>2295</v>
      </c>
      <c r="D2128" s="29" t="s">
        <v>2296</v>
      </c>
      <c r="E2128" s="152" t="s">
        <v>1</v>
      </c>
      <c r="F2128" s="82">
        <v>1</v>
      </c>
      <c r="G2128" s="79">
        <v>0</v>
      </c>
      <c r="H2128" s="79">
        <f>SUM(H2129:H2412)</f>
        <v>1076635506</v>
      </c>
      <c r="I2128" s="79">
        <v>0</v>
      </c>
      <c r="J2128" s="79">
        <f>SUM(J2129:J2412)</f>
        <v>660081889</v>
      </c>
      <c r="K2128" s="79">
        <v>0</v>
      </c>
      <c r="L2128" s="79">
        <f>SUM(L2129:L2412)</f>
        <v>703930713</v>
      </c>
      <c r="M2128" s="79">
        <f t="shared" si="344"/>
        <v>0</v>
      </c>
      <c r="N2128" s="148">
        <f t="shared" si="343"/>
        <v>2440648108</v>
      </c>
      <c r="O2128" s="58">
        <v>1</v>
      </c>
      <c r="P2128" s="61">
        <v>0</v>
      </c>
      <c r="Q2128" s="58">
        <f>Q2253</f>
        <v>0</v>
      </c>
      <c r="R2128" s="163"/>
      <c r="S2128" s="86">
        <v>1</v>
      </c>
    </row>
    <row r="2129" spans="3:18" s="86" customFormat="1" ht="20.100000000000001" hidden="1" customHeight="1">
      <c r="C2129" s="19" t="s">
        <v>759</v>
      </c>
      <c r="D2129" s="29" t="s">
        <v>0</v>
      </c>
      <c r="E2129" s="10" t="s">
        <v>22</v>
      </c>
      <c r="F2129" s="60">
        <v>0</v>
      </c>
      <c r="G2129" s="58">
        <v>0</v>
      </c>
      <c r="H2129" s="58">
        <f t="shared" si="348"/>
        <v>0</v>
      </c>
      <c r="I2129" s="58">
        <v>0</v>
      </c>
      <c r="J2129" s="58">
        <f t="shared" si="349"/>
        <v>0</v>
      </c>
      <c r="K2129" s="58">
        <v>0</v>
      </c>
      <c r="L2129" s="58">
        <f t="shared" si="347"/>
        <v>0</v>
      </c>
      <c r="M2129" s="58">
        <f t="shared" si="344"/>
        <v>0</v>
      </c>
      <c r="N2129" s="59">
        <f t="shared" si="343"/>
        <v>0</v>
      </c>
      <c r="O2129" s="60">
        <v>0</v>
      </c>
      <c r="P2129" s="61">
        <f>O2129</f>
        <v>0</v>
      </c>
      <c r="Q2129" s="58" t="e">
        <f>TRUNC(#REF!*P2129,0)</f>
        <v>#REF!</v>
      </c>
      <c r="R2129" s="143"/>
    </row>
    <row r="2130" spans="3:18" s="86" customFormat="1" ht="20.100000000000001" hidden="1" customHeight="1">
      <c r="C2130" s="19" t="s">
        <v>983</v>
      </c>
      <c r="D2130" s="29" t="s">
        <v>2</v>
      </c>
      <c r="E2130" s="10" t="s">
        <v>22</v>
      </c>
      <c r="F2130" s="60">
        <v>0</v>
      </c>
      <c r="G2130" s="58">
        <v>0</v>
      </c>
      <c r="H2130" s="58">
        <f t="shared" si="348"/>
        <v>0</v>
      </c>
      <c r="I2130" s="58">
        <v>0</v>
      </c>
      <c r="J2130" s="58">
        <f t="shared" si="349"/>
        <v>0</v>
      </c>
      <c r="K2130" s="58">
        <v>0</v>
      </c>
      <c r="L2130" s="58">
        <f t="shared" si="347"/>
        <v>0</v>
      </c>
      <c r="M2130" s="58">
        <f t="shared" si="344"/>
        <v>0</v>
      </c>
      <c r="N2130" s="59">
        <f t="shared" si="343"/>
        <v>0</v>
      </c>
      <c r="O2130" s="60">
        <v>0</v>
      </c>
      <c r="P2130" s="61">
        <f>O2130</f>
        <v>0</v>
      </c>
      <c r="Q2130" s="58" t="e">
        <f>TRUNC(#REF!*P2130,0)</f>
        <v>#REF!</v>
      </c>
      <c r="R2130" s="143"/>
    </row>
    <row r="2131" spans="3:18" s="86" customFormat="1" ht="20.100000000000001" hidden="1" customHeight="1">
      <c r="C2131" s="19" t="s">
        <v>984</v>
      </c>
      <c r="D2131" s="29" t="s">
        <v>985</v>
      </c>
      <c r="E2131" s="10" t="s">
        <v>3188</v>
      </c>
      <c r="F2131" s="60">
        <v>555</v>
      </c>
      <c r="G2131" s="58">
        <v>317</v>
      </c>
      <c r="H2131" s="58">
        <f t="shared" si="348"/>
        <v>175935</v>
      </c>
      <c r="I2131" s="58">
        <v>203</v>
      </c>
      <c r="J2131" s="58">
        <f t="shared" si="349"/>
        <v>112665</v>
      </c>
      <c r="K2131" s="58">
        <v>291</v>
      </c>
      <c r="L2131" s="58">
        <f t="shared" si="347"/>
        <v>161505</v>
      </c>
      <c r="M2131" s="58">
        <f t="shared" si="344"/>
        <v>811</v>
      </c>
      <c r="N2131" s="59">
        <f t="shared" si="343"/>
        <v>450105</v>
      </c>
      <c r="O2131" s="60">
        <v>555</v>
      </c>
      <c r="P2131" s="61">
        <f>O2131</f>
        <v>555</v>
      </c>
      <c r="Q2131" s="58" t="e">
        <f>TRUNC(#REF!*P2131,0)</f>
        <v>#REF!</v>
      </c>
      <c r="R2131" s="143"/>
    </row>
    <row r="2132" spans="3:18" s="86" customFormat="1" ht="20.100000000000001" hidden="1" customHeight="1">
      <c r="C2132" s="19" t="s">
        <v>2434</v>
      </c>
      <c r="D2132" s="29" t="s">
        <v>2435</v>
      </c>
      <c r="E2132" s="10" t="s">
        <v>3188</v>
      </c>
      <c r="F2132" s="60">
        <v>532</v>
      </c>
      <c r="G2132" s="58">
        <v>432</v>
      </c>
      <c r="H2132" s="58">
        <f t="shared" si="348"/>
        <v>229824</v>
      </c>
      <c r="I2132" s="58">
        <v>260</v>
      </c>
      <c r="J2132" s="58">
        <f t="shared" si="349"/>
        <v>138320</v>
      </c>
      <c r="K2132" s="58">
        <v>394</v>
      </c>
      <c r="L2132" s="58">
        <f t="shared" si="347"/>
        <v>209608</v>
      </c>
      <c r="M2132" s="58">
        <f t="shared" si="344"/>
        <v>1086</v>
      </c>
      <c r="N2132" s="59">
        <f t="shared" si="343"/>
        <v>577752</v>
      </c>
      <c r="O2132" s="60">
        <v>532</v>
      </c>
      <c r="P2132" s="61">
        <f>O2132</f>
        <v>532</v>
      </c>
      <c r="Q2132" s="58" t="e">
        <f>TRUNC(#REF!*P2132,0)</f>
        <v>#REF!</v>
      </c>
      <c r="R2132" s="143"/>
    </row>
    <row r="2133" spans="3:18" s="86" customFormat="1" ht="20.100000000000001" hidden="1" customHeight="1">
      <c r="C2133" s="19" t="s">
        <v>2436</v>
      </c>
      <c r="D2133" s="29" t="s">
        <v>2437</v>
      </c>
      <c r="E2133" s="10" t="s">
        <v>3188</v>
      </c>
      <c r="F2133" s="60">
        <v>532</v>
      </c>
      <c r="G2133" s="58">
        <v>432</v>
      </c>
      <c r="H2133" s="58">
        <f t="shared" si="348"/>
        <v>229824</v>
      </c>
      <c r="I2133" s="58">
        <v>260</v>
      </c>
      <c r="J2133" s="58">
        <f t="shared" si="349"/>
        <v>138320</v>
      </c>
      <c r="K2133" s="58">
        <v>394</v>
      </c>
      <c r="L2133" s="58">
        <f t="shared" si="347"/>
        <v>209608</v>
      </c>
      <c r="M2133" s="58">
        <f t="shared" si="344"/>
        <v>1086</v>
      </c>
      <c r="N2133" s="59">
        <f t="shared" si="343"/>
        <v>577752</v>
      </c>
      <c r="O2133" s="60">
        <v>532</v>
      </c>
      <c r="P2133" s="61">
        <f>O2133</f>
        <v>532</v>
      </c>
      <c r="Q2133" s="58" t="e">
        <f>TRUNC(#REF!*P2133,0)</f>
        <v>#REF!</v>
      </c>
      <c r="R2133" s="143"/>
    </row>
    <row r="2134" spans="3:18" s="86" customFormat="1" ht="20.100000000000001" hidden="1" customHeight="1">
      <c r="C2134" s="19" t="s">
        <v>2438</v>
      </c>
      <c r="D2134" s="29" t="s">
        <v>2439</v>
      </c>
      <c r="E2134" s="10" t="s">
        <v>3188</v>
      </c>
      <c r="F2134" s="60">
        <v>516</v>
      </c>
      <c r="G2134" s="58">
        <v>432</v>
      </c>
      <c r="H2134" s="58">
        <f t="shared" si="348"/>
        <v>222912</v>
      </c>
      <c r="I2134" s="58">
        <v>260</v>
      </c>
      <c r="J2134" s="58">
        <f t="shared" si="349"/>
        <v>134160</v>
      </c>
      <c r="K2134" s="58">
        <v>394</v>
      </c>
      <c r="L2134" s="58">
        <f t="shared" si="347"/>
        <v>203304</v>
      </c>
      <c r="M2134" s="58">
        <f t="shared" si="344"/>
        <v>1086</v>
      </c>
      <c r="N2134" s="59">
        <f t="shared" si="343"/>
        <v>560376</v>
      </c>
      <c r="O2134" s="60">
        <v>516</v>
      </c>
      <c r="P2134" s="61">
        <f>O2134</f>
        <v>516</v>
      </c>
      <c r="Q2134" s="58" t="e">
        <f>TRUNC(#REF!*P2134,0)</f>
        <v>#REF!</v>
      </c>
      <c r="R2134" s="143"/>
    </row>
    <row r="2135" spans="3:18" s="86" customFormat="1" ht="20.100000000000001" hidden="1" customHeight="1">
      <c r="C2135" s="19" t="s">
        <v>2440</v>
      </c>
      <c r="D2135" s="29" t="s">
        <v>2441</v>
      </c>
      <c r="E2135" s="10" t="s">
        <v>3188</v>
      </c>
      <c r="F2135" s="60">
        <v>0</v>
      </c>
      <c r="G2135" s="58">
        <v>514</v>
      </c>
      <c r="H2135" s="58">
        <f t="shared" si="348"/>
        <v>0</v>
      </c>
      <c r="I2135" s="58">
        <v>310</v>
      </c>
      <c r="J2135" s="58">
        <f t="shared" si="349"/>
        <v>0</v>
      </c>
      <c r="K2135" s="58">
        <v>469</v>
      </c>
      <c r="L2135" s="58">
        <f t="shared" si="347"/>
        <v>0</v>
      </c>
      <c r="M2135" s="58">
        <f t="shared" si="344"/>
        <v>1293</v>
      </c>
      <c r="N2135" s="59">
        <f t="shared" si="343"/>
        <v>0</v>
      </c>
      <c r="O2135" s="60">
        <v>0</v>
      </c>
      <c r="P2135" s="61">
        <f>O2135</f>
        <v>0</v>
      </c>
      <c r="Q2135" s="58" t="e">
        <f>TRUNC(#REF!*P2135,0)</f>
        <v>#REF!</v>
      </c>
      <c r="R2135" s="143"/>
    </row>
    <row r="2136" spans="3:18" s="86" customFormat="1" ht="20.100000000000001" hidden="1" customHeight="1">
      <c r="C2136" s="19" t="s">
        <v>1081</v>
      </c>
      <c r="D2136" s="29" t="s">
        <v>1082</v>
      </c>
      <c r="E2136" s="10" t="s">
        <v>3188</v>
      </c>
      <c r="F2136" s="60">
        <v>0</v>
      </c>
      <c r="G2136" s="58">
        <v>2002</v>
      </c>
      <c r="H2136" s="58">
        <f t="shared" si="348"/>
        <v>0</v>
      </c>
      <c r="I2136" s="58">
        <v>20047</v>
      </c>
      <c r="J2136" s="58">
        <f t="shared" si="349"/>
        <v>0</v>
      </c>
      <c r="K2136" s="58">
        <v>2398</v>
      </c>
      <c r="L2136" s="58">
        <f t="shared" si="347"/>
        <v>0</v>
      </c>
      <c r="M2136" s="58">
        <f t="shared" si="344"/>
        <v>24447</v>
      </c>
      <c r="N2136" s="59">
        <f t="shared" si="343"/>
        <v>0</v>
      </c>
      <c r="O2136" s="60">
        <v>0</v>
      </c>
      <c r="P2136" s="61">
        <f>O2136</f>
        <v>0</v>
      </c>
      <c r="Q2136" s="58" t="e">
        <f>TRUNC(#REF!*P2136,0)</f>
        <v>#REF!</v>
      </c>
      <c r="R2136" s="143"/>
    </row>
    <row r="2137" spans="3:18" s="86" customFormat="1" ht="20.100000000000001" hidden="1" customHeight="1">
      <c r="C2137" s="19" t="s">
        <v>988</v>
      </c>
      <c r="D2137" s="29" t="s">
        <v>0</v>
      </c>
      <c r="E2137" s="10" t="s">
        <v>22</v>
      </c>
      <c r="F2137" s="60">
        <v>0</v>
      </c>
      <c r="G2137" s="58">
        <v>0</v>
      </c>
      <c r="H2137" s="58">
        <f t="shared" si="348"/>
        <v>0</v>
      </c>
      <c r="I2137" s="58">
        <v>0</v>
      </c>
      <c r="J2137" s="58">
        <f t="shared" si="349"/>
        <v>0</v>
      </c>
      <c r="K2137" s="58">
        <v>0</v>
      </c>
      <c r="L2137" s="58">
        <f t="shared" si="347"/>
        <v>0</v>
      </c>
      <c r="M2137" s="58">
        <f t="shared" si="344"/>
        <v>0</v>
      </c>
      <c r="N2137" s="59">
        <f t="shared" si="343"/>
        <v>0</v>
      </c>
      <c r="O2137" s="60">
        <v>0</v>
      </c>
      <c r="P2137" s="61">
        <f>O2137</f>
        <v>0</v>
      </c>
      <c r="Q2137" s="58" t="e">
        <f>TRUNC(#REF!*P2137,0)</f>
        <v>#REF!</v>
      </c>
      <c r="R2137" s="143"/>
    </row>
    <row r="2138" spans="3:18" s="86" customFormat="1" ht="20.100000000000001" hidden="1" customHeight="1">
      <c r="C2138" s="19" t="s">
        <v>989</v>
      </c>
      <c r="D2138" s="29" t="s">
        <v>990</v>
      </c>
      <c r="E2138" s="10" t="s">
        <v>3188</v>
      </c>
      <c r="F2138" s="60">
        <v>1268</v>
      </c>
      <c r="G2138" s="58">
        <v>389</v>
      </c>
      <c r="H2138" s="58">
        <f t="shared" si="348"/>
        <v>493252</v>
      </c>
      <c r="I2138" s="58">
        <v>2237</v>
      </c>
      <c r="J2138" s="58">
        <f t="shared" si="349"/>
        <v>2836516</v>
      </c>
      <c r="K2138" s="58">
        <v>279</v>
      </c>
      <c r="L2138" s="58">
        <f t="shared" si="347"/>
        <v>353772</v>
      </c>
      <c r="M2138" s="58">
        <f t="shared" si="344"/>
        <v>2905</v>
      </c>
      <c r="N2138" s="59">
        <f t="shared" si="343"/>
        <v>3683540</v>
      </c>
      <c r="O2138" s="60">
        <v>1268</v>
      </c>
      <c r="P2138" s="61">
        <f>O2138</f>
        <v>1268</v>
      </c>
      <c r="Q2138" s="58" t="e">
        <f>TRUNC(#REF!*P2138,0)</f>
        <v>#REF!</v>
      </c>
      <c r="R2138" s="143"/>
    </row>
    <row r="2139" spans="3:18" s="86" customFormat="1" ht="20.100000000000001" hidden="1" customHeight="1">
      <c r="C2139" s="19" t="s">
        <v>2442</v>
      </c>
      <c r="D2139" s="29" t="s">
        <v>0</v>
      </c>
      <c r="E2139" s="10" t="s">
        <v>2479</v>
      </c>
      <c r="F2139" s="60">
        <v>86</v>
      </c>
      <c r="G2139" s="58">
        <v>1880</v>
      </c>
      <c r="H2139" s="58">
        <f t="shared" si="348"/>
        <v>161680</v>
      </c>
      <c r="I2139" s="58">
        <v>1274</v>
      </c>
      <c r="J2139" s="58">
        <f t="shared" si="349"/>
        <v>109564</v>
      </c>
      <c r="K2139" s="58">
        <v>384</v>
      </c>
      <c r="L2139" s="58">
        <f t="shared" si="347"/>
        <v>33024</v>
      </c>
      <c r="M2139" s="58">
        <f t="shared" si="344"/>
        <v>3538</v>
      </c>
      <c r="N2139" s="59">
        <f t="shared" si="343"/>
        <v>304268</v>
      </c>
      <c r="O2139" s="60">
        <v>86</v>
      </c>
      <c r="P2139" s="61">
        <f>O2139</f>
        <v>86</v>
      </c>
      <c r="Q2139" s="58" t="e">
        <f>TRUNC(#REF!*P2139,0)</f>
        <v>#REF!</v>
      </c>
      <c r="R2139" s="143"/>
    </row>
    <row r="2140" spans="3:18" s="86" customFormat="1" ht="20.100000000000001" hidden="1" customHeight="1">
      <c r="C2140" s="19" t="s">
        <v>760</v>
      </c>
      <c r="D2140" s="29" t="s">
        <v>0</v>
      </c>
      <c r="E2140" s="10" t="s">
        <v>22</v>
      </c>
      <c r="F2140" s="60">
        <v>0</v>
      </c>
      <c r="G2140" s="58">
        <v>0</v>
      </c>
      <c r="H2140" s="58">
        <f t="shared" si="348"/>
        <v>0</v>
      </c>
      <c r="I2140" s="58">
        <v>0</v>
      </c>
      <c r="J2140" s="58">
        <f t="shared" si="349"/>
        <v>0</v>
      </c>
      <c r="K2140" s="58">
        <v>0</v>
      </c>
      <c r="L2140" s="58">
        <f t="shared" si="347"/>
        <v>0</v>
      </c>
      <c r="M2140" s="58">
        <f t="shared" si="344"/>
        <v>0</v>
      </c>
      <c r="N2140" s="59">
        <f t="shared" si="343"/>
        <v>0</v>
      </c>
      <c r="O2140" s="60">
        <v>0</v>
      </c>
      <c r="P2140" s="61">
        <f>O2140</f>
        <v>0</v>
      </c>
      <c r="Q2140" s="58" t="e">
        <f>TRUNC(#REF!*P2140,0)</f>
        <v>#REF!</v>
      </c>
      <c r="R2140" s="143"/>
    </row>
    <row r="2141" spans="3:18" s="86" customFormat="1" ht="20.100000000000001" hidden="1" customHeight="1">
      <c r="C2141" s="19" t="s">
        <v>761</v>
      </c>
      <c r="D2141" s="29" t="s">
        <v>715</v>
      </c>
      <c r="E2141" s="10" t="s">
        <v>3188</v>
      </c>
      <c r="F2141" s="60">
        <v>919</v>
      </c>
      <c r="G2141" s="58">
        <v>228</v>
      </c>
      <c r="H2141" s="58">
        <f t="shared" si="348"/>
        <v>209532</v>
      </c>
      <c r="I2141" s="58">
        <v>4008</v>
      </c>
      <c r="J2141" s="58">
        <f t="shared" si="349"/>
        <v>3683352</v>
      </c>
      <c r="K2141" s="58">
        <v>168</v>
      </c>
      <c r="L2141" s="58">
        <f t="shared" si="347"/>
        <v>154392</v>
      </c>
      <c r="M2141" s="58">
        <f t="shared" si="344"/>
        <v>4404</v>
      </c>
      <c r="N2141" s="59">
        <f t="shared" si="343"/>
        <v>4047276</v>
      </c>
      <c r="O2141" s="60">
        <v>919</v>
      </c>
      <c r="P2141" s="61">
        <f>O2141</f>
        <v>919</v>
      </c>
      <c r="Q2141" s="58" t="e">
        <f>TRUNC(#REF!*P2141,0)</f>
        <v>#REF!</v>
      </c>
      <c r="R2141" s="143"/>
    </row>
    <row r="2142" spans="3:18" s="86" customFormat="1" ht="20.100000000000001" hidden="1" customHeight="1">
      <c r="C2142" s="19" t="s">
        <v>762</v>
      </c>
      <c r="D2142" s="29" t="s">
        <v>0</v>
      </c>
      <c r="E2142" s="10" t="s">
        <v>22</v>
      </c>
      <c r="F2142" s="60">
        <v>0</v>
      </c>
      <c r="G2142" s="58">
        <v>0</v>
      </c>
      <c r="H2142" s="58">
        <f t="shared" si="348"/>
        <v>0</v>
      </c>
      <c r="I2142" s="58">
        <v>0</v>
      </c>
      <c r="J2142" s="58">
        <f t="shared" si="349"/>
        <v>0</v>
      </c>
      <c r="K2142" s="58">
        <v>0</v>
      </c>
      <c r="L2142" s="58">
        <f t="shared" si="347"/>
        <v>0</v>
      </c>
      <c r="M2142" s="58">
        <f t="shared" si="344"/>
        <v>0</v>
      </c>
      <c r="N2142" s="59">
        <f t="shared" si="343"/>
        <v>0</v>
      </c>
      <c r="O2142" s="60">
        <v>0</v>
      </c>
      <c r="P2142" s="61">
        <f>O2142</f>
        <v>0</v>
      </c>
      <c r="Q2142" s="58" t="e">
        <f>TRUNC(#REF!*P2142,0)</f>
        <v>#REF!</v>
      </c>
      <c r="R2142" s="143"/>
    </row>
    <row r="2143" spans="3:18" s="86" customFormat="1" ht="20.100000000000001" hidden="1" customHeight="1">
      <c r="C2143" s="19" t="s">
        <v>763</v>
      </c>
      <c r="D2143" s="29" t="s">
        <v>0</v>
      </c>
      <c r="E2143" s="10" t="s">
        <v>22</v>
      </c>
      <c r="F2143" s="60">
        <v>0</v>
      </c>
      <c r="G2143" s="58">
        <v>0</v>
      </c>
      <c r="H2143" s="58">
        <f t="shared" si="348"/>
        <v>0</v>
      </c>
      <c r="I2143" s="58">
        <v>0</v>
      </c>
      <c r="J2143" s="58">
        <f t="shared" si="349"/>
        <v>0</v>
      </c>
      <c r="K2143" s="58">
        <v>0</v>
      </c>
      <c r="L2143" s="58">
        <f t="shared" si="347"/>
        <v>0</v>
      </c>
      <c r="M2143" s="58">
        <f t="shared" si="344"/>
        <v>0</v>
      </c>
      <c r="N2143" s="59">
        <f t="shared" si="343"/>
        <v>0</v>
      </c>
      <c r="O2143" s="60">
        <v>0</v>
      </c>
      <c r="P2143" s="61">
        <f>O2143</f>
        <v>0</v>
      </c>
      <c r="Q2143" s="58" t="e">
        <f>TRUNC(#REF!*P2143,0)</f>
        <v>#REF!</v>
      </c>
      <c r="R2143" s="143"/>
    </row>
    <row r="2144" spans="3:18" s="86" customFormat="1" ht="20.100000000000001" hidden="1" customHeight="1">
      <c r="C2144" s="19" t="s">
        <v>764</v>
      </c>
      <c r="D2144" s="29" t="s">
        <v>41</v>
      </c>
      <c r="E2144" s="10" t="s">
        <v>3188</v>
      </c>
      <c r="F2144" s="60">
        <v>1757</v>
      </c>
      <c r="G2144" s="58">
        <v>212</v>
      </c>
      <c r="H2144" s="58">
        <f t="shared" si="348"/>
        <v>372484</v>
      </c>
      <c r="I2144" s="58">
        <v>121</v>
      </c>
      <c r="J2144" s="58">
        <f t="shared" si="349"/>
        <v>212597</v>
      </c>
      <c r="K2144" s="58">
        <v>100</v>
      </c>
      <c r="L2144" s="58">
        <f t="shared" ref="L2144:L2220" si="361">TRUNC(F2144*K2144,0)</f>
        <v>175700</v>
      </c>
      <c r="M2144" s="58">
        <f t="shared" si="344"/>
        <v>433</v>
      </c>
      <c r="N2144" s="59">
        <f t="shared" si="343"/>
        <v>760781</v>
      </c>
      <c r="O2144" s="60">
        <v>1757</v>
      </c>
      <c r="P2144" s="61">
        <f>O2144</f>
        <v>1757</v>
      </c>
      <c r="Q2144" s="58" t="e">
        <f>TRUNC(#REF!*P2144,0)</f>
        <v>#REF!</v>
      </c>
      <c r="R2144" s="143"/>
    </row>
    <row r="2145" spans="3:18" s="86" customFormat="1" ht="20.100000000000001" hidden="1" customHeight="1">
      <c r="C2145" s="19" t="s">
        <v>765</v>
      </c>
      <c r="D2145" s="29" t="s">
        <v>766</v>
      </c>
      <c r="E2145" s="10" t="s">
        <v>3188</v>
      </c>
      <c r="F2145" s="60">
        <v>9282</v>
      </c>
      <c r="G2145" s="58">
        <v>287</v>
      </c>
      <c r="H2145" s="58">
        <f t="shared" si="348"/>
        <v>2663934</v>
      </c>
      <c r="I2145" s="58">
        <v>2839</v>
      </c>
      <c r="J2145" s="58">
        <f t="shared" si="349"/>
        <v>26351598</v>
      </c>
      <c r="K2145" s="58">
        <v>294</v>
      </c>
      <c r="L2145" s="58">
        <f t="shared" si="361"/>
        <v>2728908</v>
      </c>
      <c r="M2145" s="58">
        <f t="shared" si="344"/>
        <v>3420</v>
      </c>
      <c r="N2145" s="59">
        <f t="shared" si="343"/>
        <v>31744440</v>
      </c>
      <c r="O2145" s="60">
        <v>9282</v>
      </c>
      <c r="P2145" s="61">
        <f>O2145</f>
        <v>9282</v>
      </c>
      <c r="Q2145" s="58" t="e">
        <f>TRUNC(#REF!*P2145,0)</f>
        <v>#REF!</v>
      </c>
      <c r="R2145" s="143"/>
    </row>
    <row r="2146" spans="3:18" s="86" customFormat="1" ht="20.100000000000001" hidden="1" customHeight="1">
      <c r="C2146" s="19" t="s">
        <v>767</v>
      </c>
      <c r="D2146" s="29" t="s">
        <v>0</v>
      </c>
      <c r="E2146" s="10" t="s">
        <v>22</v>
      </c>
      <c r="F2146" s="60">
        <v>0</v>
      </c>
      <c r="G2146" s="58">
        <v>0</v>
      </c>
      <c r="H2146" s="58">
        <f t="shared" si="348"/>
        <v>0</v>
      </c>
      <c r="I2146" s="58">
        <v>0</v>
      </c>
      <c r="J2146" s="58">
        <f t="shared" si="349"/>
        <v>0</v>
      </c>
      <c r="K2146" s="58">
        <v>0</v>
      </c>
      <c r="L2146" s="58">
        <f t="shared" si="361"/>
        <v>0</v>
      </c>
      <c r="M2146" s="58">
        <f t="shared" si="344"/>
        <v>0</v>
      </c>
      <c r="N2146" s="59">
        <f t="shared" si="343"/>
        <v>0</v>
      </c>
      <c r="O2146" s="60">
        <v>0</v>
      </c>
      <c r="P2146" s="61">
        <f>O2146</f>
        <v>0</v>
      </c>
      <c r="Q2146" s="58" t="e">
        <f>TRUNC(#REF!*P2146,0)</f>
        <v>#REF!</v>
      </c>
      <c r="R2146" s="143"/>
    </row>
    <row r="2147" spans="3:18" s="86" customFormat="1" ht="20.100000000000001" hidden="1" customHeight="1">
      <c r="C2147" s="19" t="s">
        <v>1045</v>
      </c>
      <c r="D2147" s="29" t="s">
        <v>1046</v>
      </c>
      <c r="E2147" s="10" t="s">
        <v>22</v>
      </c>
      <c r="F2147" s="60">
        <v>0</v>
      </c>
      <c r="G2147" s="58">
        <v>0</v>
      </c>
      <c r="H2147" s="58">
        <f t="shared" ref="H2147:H2149" si="362">TRUNC(F2147*G2147,0)</f>
        <v>0</v>
      </c>
      <c r="I2147" s="58">
        <v>0</v>
      </c>
      <c r="J2147" s="58">
        <f t="shared" ref="J2147:J2149" si="363">TRUNC(F2147*I2147,0)</f>
        <v>0</v>
      </c>
      <c r="K2147" s="58">
        <v>0</v>
      </c>
      <c r="L2147" s="58">
        <f t="shared" si="361"/>
        <v>0</v>
      </c>
      <c r="M2147" s="58">
        <f t="shared" ref="M2147:M2149" si="364">G2147+I2147+K2147</f>
        <v>0</v>
      </c>
      <c r="N2147" s="59">
        <f t="shared" ref="N2147:N2149" si="365">H2147+J2147+L2147</f>
        <v>0</v>
      </c>
      <c r="O2147" s="60">
        <v>0</v>
      </c>
      <c r="P2147" s="61">
        <f>O2147</f>
        <v>0</v>
      </c>
      <c r="Q2147" s="58" t="e">
        <f>TRUNC(#REF!*P2147,0)</f>
        <v>#REF!</v>
      </c>
      <c r="R2147" s="143"/>
    </row>
    <row r="2148" spans="3:18" s="86" customFormat="1" ht="20.100000000000001" hidden="1" customHeight="1">
      <c r="C2148" s="19" t="s">
        <v>2990</v>
      </c>
      <c r="D2148" s="29" t="s">
        <v>2992</v>
      </c>
      <c r="E2148" s="10" t="s">
        <v>3218</v>
      </c>
      <c r="F2148" s="60">
        <v>40</v>
      </c>
      <c r="G2148" s="58">
        <v>244135</v>
      </c>
      <c r="H2148" s="58">
        <f t="shared" si="362"/>
        <v>9765400</v>
      </c>
      <c r="I2148" s="58">
        <v>0</v>
      </c>
      <c r="J2148" s="58">
        <f t="shared" si="363"/>
        <v>0</v>
      </c>
      <c r="K2148" s="58">
        <v>0</v>
      </c>
      <c r="L2148" s="58">
        <f t="shared" si="361"/>
        <v>0</v>
      </c>
      <c r="M2148" s="58">
        <f t="shared" si="364"/>
        <v>244135</v>
      </c>
      <c r="N2148" s="59">
        <f t="shared" si="365"/>
        <v>9765400</v>
      </c>
      <c r="O2148" s="60">
        <v>40</v>
      </c>
      <c r="P2148" s="61">
        <f>O2148</f>
        <v>40</v>
      </c>
      <c r="Q2148" s="58" t="e">
        <f>TRUNC(#REF!*P2148,0)</f>
        <v>#REF!</v>
      </c>
      <c r="R2148" s="143"/>
    </row>
    <row r="2149" spans="3:18" s="86" customFormat="1" ht="20.100000000000001" hidden="1" customHeight="1">
      <c r="C2149" s="19" t="s">
        <v>2991</v>
      </c>
      <c r="D2149" s="29" t="s">
        <v>2993</v>
      </c>
      <c r="E2149" s="10" t="s">
        <v>3218</v>
      </c>
      <c r="F2149" s="60">
        <v>40</v>
      </c>
      <c r="G2149" s="58">
        <v>400000</v>
      </c>
      <c r="H2149" s="58">
        <f t="shared" si="362"/>
        <v>16000000</v>
      </c>
      <c r="I2149" s="58">
        <v>0</v>
      </c>
      <c r="J2149" s="58">
        <f t="shared" si="363"/>
        <v>0</v>
      </c>
      <c r="K2149" s="58">
        <v>0</v>
      </c>
      <c r="L2149" s="58">
        <f t="shared" si="361"/>
        <v>0</v>
      </c>
      <c r="M2149" s="58">
        <f t="shared" si="364"/>
        <v>400000</v>
      </c>
      <c r="N2149" s="59">
        <f t="shared" si="365"/>
        <v>16000000</v>
      </c>
      <c r="O2149" s="60">
        <v>40</v>
      </c>
      <c r="P2149" s="61">
        <f>O2149</f>
        <v>40</v>
      </c>
      <c r="Q2149" s="58" t="e">
        <f>TRUNC(#REF!*P2149,0)</f>
        <v>#REF!</v>
      </c>
      <c r="R2149" s="143"/>
    </row>
    <row r="2150" spans="3:18" s="86" customFormat="1" ht="20.100000000000001" hidden="1" customHeight="1">
      <c r="C2150" s="19" t="s">
        <v>768</v>
      </c>
      <c r="D2150" s="29" t="s">
        <v>0</v>
      </c>
      <c r="E2150" s="10" t="s">
        <v>22</v>
      </c>
      <c r="F2150" s="60">
        <v>0</v>
      </c>
      <c r="G2150" s="58">
        <v>0</v>
      </c>
      <c r="H2150" s="58">
        <f t="shared" si="348"/>
        <v>0</v>
      </c>
      <c r="I2150" s="58">
        <v>0</v>
      </c>
      <c r="J2150" s="58">
        <f t="shared" si="349"/>
        <v>0</v>
      </c>
      <c r="K2150" s="58">
        <v>0</v>
      </c>
      <c r="L2150" s="58">
        <f t="shared" si="361"/>
        <v>0</v>
      </c>
      <c r="M2150" s="58">
        <f t="shared" si="344"/>
        <v>0</v>
      </c>
      <c r="N2150" s="59">
        <f t="shared" si="343"/>
        <v>0</v>
      </c>
      <c r="O2150" s="60">
        <v>0</v>
      </c>
      <c r="P2150" s="61">
        <f>O2150</f>
        <v>0</v>
      </c>
      <c r="Q2150" s="58" t="e">
        <f>TRUNC(#REF!*P2150,0)</f>
        <v>#REF!</v>
      </c>
      <c r="R2150" s="143"/>
    </row>
    <row r="2151" spans="3:18" s="86" customFormat="1" ht="20.100000000000001" hidden="1" customHeight="1">
      <c r="C2151" s="19" t="s">
        <v>2320</v>
      </c>
      <c r="D2151" s="29" t="s">
        <v>2321</v>
      </c>
      <c r="E2151" s="10" t="s">
        <v>22</v>
      </c>
      <c r="F2151" s="60">
        <v>0</v>
      </c>
      <c r="G2151" s="58">
        <v>0</v>
      </c>
      <c r="H2151" s="58">
        <f t="shared" si="348"/>
        <v>0</v>
      </c>
      <c r="I2151" s="58">
        <v>0</v>
      </c>
      <c r="J2151" s="58">
        <f t="shared" si="349"/>
        <v>0</v>
      </c>
      <c r="K2151" s="58">
        <v>0</v>
      </c>
      <c r="L2151" s="58">
        <f t="shared" si="361"/>
        <v>0</v>
      </c>
      <c r="M2151" s="58">
        <f t="shared" si="344"/>
        <v>0</v>
      </c>
      <c r="N2151" s="59">
        <f t="shared" si="343"/>
        <v>0</v>
      </c>
      <c r="O2151" s="60">
        <v>0</v>
      </c>
      <c r="P2151" s="61">
        <f>O2151</f>
        <v>0</v>
      </c>
      <c r="Q2151" s="58" t="e">
        <f>TRUNC(#REF!*P2151,0)</f>
        <v>#REF!</v>
      </c>
      <c r="R2151" s="143"/>
    </row>
    <row r="2152" spans="3:18" s="86" customFormat="1" ht="20.100000000000001" hidden="1" customHeight="1">
      <c r="C2152" s="19" t="s">
        <v>2443</v>
      </c>
      <c r="D2152" s="29" t="s">
        <v>1052</v>
      </c>
      <c r="E2152" s="10" t="s">
        <v>3218</v>
      </c>
      <c r="F2152" s="60">
        <v>13</v>
      </c>
      <c r="G2152" s="58">
        <v>1892880</v>
      </c>
      <c r="H2152" s="58">
        <f t="shared" si="348"/>
        <v>24607440</v>
      </c>
      <c r="I2152" s="58">
        <v>0</v>
      </c>
      <c r="J2152" s="58">
        <f t="shared" si="349"/>
        <v>0</v>
      </c>
      <c r="K2152" s="58">
        <v>0</v>
      </c>
      <c r="L2152" s="58">
        <f t="shared" si="361"/>
        <v>0</v>
      </c>
      <c r="M2152" s="58">
        <f t="shared" si="344"/>
        <v>1892880</v>
      </c>
      <c r="N2152" s="59">
        <f t="shared" si="343"/>
        <v>24607440</v>
      </c>
      <c r="O2152" s="60">
        <v>13</v>
      </c>
      <c r="P2152" s="61">
        <f>O2152</f>
        <v>13</v>
      </c>
      <c r="Q2152" s="58" t="e">
        <f>TRUNC(#REF!*P2152,0)</f>
        <v>#REF!</v>
      </c>
      <c r="R2152" s="143"/>
    </row>
    <row r="2153" spans="3:18" s="86" customFormat="1" ht="20.100000000000001" hidden="1" customHeight="1">
      <c r="C2153" s="19" t="s">
        <v>2322</v>
      </c>
      <c r="D2153" s="29" t="s">
        <v>1054</v>
      </c>
      <c r="E2153" s="10" t="s">
        <v>3218</v>
      </c>
      <c r="F2153" s="60">
        <v>15</v>
      </c>
      <c r="G2153" s="58">
        <v>1972800</v>
      </c>
      <c r="H2153" s="58">
        <f t="shared" si="348"/>
        <v>29592000</v>
      </c>
      <c r="I2153" s="58">
        <v>0</v>
      </c>
      <c r="J2153" s="58">
        <f t="shared" si="349"/>
        <v>0</v>
      </c>
      <c r="K2153" s="58">
        <v>0</v>
      </c>
      <c r="L2153" s="58">
        <f t="shared" si="361"/>
        <v>0</v>
      </c>
      <c r="M2153" s="58">
        <f t="shared" si="344"/>
        <v>1972800</v>
      </c>
      <c r="N2153" s="59">
        <f t="shared" si="343"/>
        <v>29592000</v>
      </c>
      <c r="O2153" s="60">
        <v>15</v>
      </c>
      <c r="P2153" s="61">
        <f>O2153</f>
        <v>15</v>
      </c>
      <c r="Q2153" s="58" t="e">
        <f>TRUNC(#REF!*P2153,0)</f>
        <v>#REF!</v>
      </c>
      <c r="R2153" s="143"/>
    </row>
    <row r="2154" spans="3:18" s="86" customFormat="1" ht="20.100000000000001" hidden="1" customHeight="1">
      <c r="C2154" s="19" t="s">
        <v>994</v>
      </c>
      <c r="D2154" s="29" t="s">
        <v>0</v>
      </c>
      <c r="E2154" s="10" t="s">
        <v>22</v>
      </c>
      <c r="F2154" s="60">
        <v>0</v>
      </c>
      <c r="G2154" s="58">
        <v>0</v>
      </c>
      <c r="H2154" s="58">
        <f t="shared" si="348"/>
        <v>0</v>
      </c>
      <c r="I2154" s="58">
        <v>0</v>
      </c>
      <c r="J2154" s="58">
        <f t="shared" si="349"/>
        <v>0</v>
      </c>
      <c r="K2154" s="58">
        <v>0</v>
      </c>
      <c r="L2154" s="58">
        <f t="shared" si="361"/>
        <v>0</v>
      </c>
      <c r="M2154" s="58">
        <f t="shared" si="344"/>
        <v>0</v>
      </c>
      <c r="N2154" s="59">
        <f t="shared" si="343"/>
        <v>0</v>
      </c>
      <c r="O2154" s="60">
        <v>0</v>
      </c>
      <c r="P2154" s="61">
        <f>O2154</f>
        <v>0</v>
      </c>
      <c r="Q2154" s="58" t="e">
        <f>TRUNC(#REF!*P2154,0)</f>
        <v>#REF!</v>
      </c>
      <c r="R2154" s="143"/>
    </row>
    <row r="2155" spans="3:18" s="86" customFormat="1" ht="20.100000000000001" hidden="1" customHeight="1">
      <c r="C2155" s="19" t="s">
        <v>995</v>
      </c>
      <c r="D2155" s="29" t="s">
        <v>996</v>
      </c>
      <c r="E2155" s="10" t="s">
        <v>3207</v>
      </c>
      <c r="F2155" s="60">
        <v>273</v>
      </c>
      <c r="G2155" s="58">
        <v>138466</v>
      </c>
      <c r="H2155" s="58">
        <f t="shared" si="348"/>
        <v>37801218</v>
      </c>
      <c r="I2155" s="58">
        <v>0</v>
      </c>
      <c r="J2155" s="58">
        <f t="shared" si="349"/>
        <v>0</v>
      </c>
      <c r="K2155" s="58">
        <v>0</v>
      </c>
      <c r="L2155" s="58">
        <f t="shared" si="361"/>
        <v>0</v>
      </c>
      <c r="M2155" s="58">
        <f t="shared" si="344"/>
        <v>138466</v>
      </c>
      <c r="N2155" s="59">
        <f t="shared" si="343"/>
        <v>37801218</v>
      </c>
      <c r="O2155" s="60">
        <v>273</v>
      </c>
      <c r="P2155" s="61">
        <f>O2155</f>
        <v>273</v>
      </c>
      <c r="Q2155" s="58" t="e">
        <f>TRUNC(#REF!*P2155,0)</f>
        <v>#REF!</v>
      </c>
      <c r="R2155" s="143"/>
    </row>
    <row r="2156" spans="3:18" s="86" customFormat="1" ht="20.100000000000001" hidden="1" customHeight="1">
      <c r="C2156" s="19" t="s">
        <v>770</v>
      </c>
      <c r="D2156" s="29" t="s">
        <v>0</v>
      </c>
      <c r="E2156" s="10" t="s">
        <v>22</v>
      </c>
      <c r="F2156" s="60">
        <v>0</v>
      </c>
      <c r="G2156" s="58">
        <v>0</v>
      </c>
      <c r="H2156" s="58">
        <f t="shared" si="348"/>
        <v>0</v>
      </c>
      <c r="I2156" s="58">
        <v>0</v>
      </c>
      <c r="J2156" s="58">
        <f t="shared" si="349"/>
        <v>0</v>
      </c>
      <c r="K2156" s="58">
        <v>0</v>
      </c>
      <c r="L2156" s="58">
        <f t="shared" si="361"/>
        <v>0</v>
      </c>
      <c r="M2156" s="58">
        <f t="shared" si="344"/>
        <v>0</v>
      </c>
      <c r="N2156" s="59">
        <f t="shared" si="343"/>
        <v>0</v>
      </c>
      <c r="O2156" s="60">
        <v>0</v>
      </c>
      <c r="P2156" s="61">
        <f>O2156</f>
        <v>0</v>
      </c>
      <c r="Q2156" s="58" t="e">
        <f>TRUNC(#REF!*P2156,0)</f>
        <v>#REF!</v>
      </c>
      <c r="R2156" s="143"/>
    </row>
    <row r="2157" spans="3:18" s="86" customFormat="1" ht="20.100000000000001" hidden="1" customHeight="1">
      <c r="C2157" s="19" t="s">
        <v>771</v>
      </c>
      <c r="D2157" s="29" t="s">
        <v>772</v>
      </c>
      <c r="E2157" s="10" t="s">
        <v>22</v>
      </c>
      <c r="F2157" s="60">
        <v>0</v>
      </c>
      <c r="G2157" s="58">
        <v>0</v>
      </c>
      <c r="H2157" s="58">
        <f t="shared" si="348"/>
        <v>0</v>
      </c>
      <c r="I2157" s="58">
        <v>0</v>
      </c>
      <c r="J2157" s="58">
        <f t="shared" si="349"/>
        <v>0</v>
      </c>
      <c r="K2157" s="58">
        <v>0</v>
      </c>
      <c r="L2157" s="58">
        <f t="shared" si="361"/>
        <v>0</v>
      </c>
      <c r="M2157" s="58">
        <f t="shared" si="344"/>
        <v>0</v>
      </c>
      <c r="N2157" s="59">
        <f t="shared" si="343"/>
        <v>0</v>
      </c>
      <c r="O2157" s="60">
        <v>0</v>
      </c>
      <c r="P2157" s="61">
        <f>O2157</f>
        <v>0</v>
      </c>
      <c r="Q2157" s="58" t="e">
        <f>TRUNC(#REF!*P2157,0)</f>
        <v>#REF!</v>
      </c>
      <c r="R2157" s="143"/>
    </row>
    <row r="2158" spans="3:18" s="86" customFormat="1" ht="20.100000000000001" hidden="1" customHeight="1">
      <c r="C2158" s="19" t="s">
        <v>773</v>
      </c>
      <c r="D2158" s="29" t="s">
        <v>774</v>
      </c>
      <c r="E2158" s="10" t="s">
        <v>3207</v>
      </c>
      <c r="F2158" s="60">
        <v>809</v>
      </c>
      <c r="G2158" s="58">
        <v>18792</v>
      </c>
      <c r="H2158" s="58">
        <f t="shared" si="348"/>
        <v>15202728</v>
      </c>
      <c r="I2158" s="58">
        <v>10699</v>
      </c>
      <c r="J2158" s="58">
        <f t="shared" si="349"/>
        <v>8655491</v>
      </c>
      <c r="K2158" s="58">
        <v>8864</v>
      </c>
      <c r="L2158" s="58">
        <f t="shared" si="361"/>
        <v>7170976</v>
      </c>
      <c r="M2158" s="58">
        <f t="shared" si="344"/>
        <v>38355</v>
      </c>
      <c r="N2158" s="59">
        <f t="shared" si="343"/>
        <v>31029195</v>
      </c>
      <c r="O2158" s="60">
        <v>809</v>
      </c>
      <c r="P2158" s="61">
        <f>O2158</f>
        <v>809</v>
      </c>
      <c r="Q2158" s="58" t="e">
        <f>TRUNC(#REF!*P2158,0)</f>
        <v>#REF!</v>
      </c>
      <c r="R2158" s="143"/>
    </row>
    <row r="2159" spans="3:18" s="86" customFormat="1" ht="20.100000000000001" hidden="1" customHeight="1">
      <c r="C2159" s="19" t="s">
        <v>997</v>
      </c>
      <c r="D2159" s="29" t="s">
        <v>998</v>
      </c>
      <c r="E2159" s="10" t="s">
        <v>3207</v>
      </c>
      <c r="F2159" s="60">
        <v>254</v>
      </c>
      <c r="G2159" s="58">
        <v>22546</v>
      </c>
      <c r="H2159" s="58">
        <f t="shared" si="348"/>
        <v>5726684</v>
      </c>
      <c r="I2159" s="58">
        <v>18092</v>
      </c>
      <c r="J2159" s="58">
        <f t="shared" si="349"/>
        <v>4595368</v>
      </c>
      <c r="K2159" s="58">
        <v>13669</v>
      </c>
      <c r="L2159" s="58">
        <f t="shared" si="361"/>
        <v>3471926</v>
      </c>
      <c r="M2159" s="58">
        <f t="shared" si="344"/>
        <v>54307</v>
      </c>
      <c r="N2159" s="59">
        <f t="shared" si="343"/>
        <v>13793978</v>
      </c>
      <c r="O2159" s="60">
        <v>254</v>
      </c>
      <c r="P2159" s="61">
        <f>O2159</f>
        <v>254</v>
      </c>
      <c r="Q2159" s="58" t="e">
        <f>TRUNC(#REF!*P2159,0)</f>
        <v>#REF!</v>
      </c>
      <c r="R2159" s="143"/>
    </row>
    <row r="2160" spans="3:18" s="86" customFormat="1" ht="20.100000000000001" hidden="1" customHeight="1">
      <c r="C2160" s="19" t="s">
        <v>775</v>
      </c>
      <c r="D2160" s="29" t="s">
        <v>0</v>
      </c>
      <c r="E2160" s="10" t="s">
        <v>22</v>
      </c>
      <c r="F2160" s="60">
        <v>0</v>
      </c>
      <c r="G2160" s="58">
        <v>0</v>
      </c>
      <c r="H2160" s="58">
        <f t="shared" si="348"/>
        <v>0</v>
      </c>
      <c r="I2160" s="58">
        <v>0</v>
      </c>
      <c r="J2160" s="58">
        <f t="shared" si="349"/>
        <v>0</v>
      </c>
      <c r="K2160" s="58">
        <v>0</v>
      </c>
      <c r="L2160" s="58">
        <f t="shared" si="361"/>
        <v>0</v>
      </c>
      <c r="M2160" s="58">
        <f t="shared" si="344"/>
        <v>0</v>
      </c>
      <c r="N2160" s="59">
        <f t="shared" si="343"/>
        <v>0</v>
      </c>
      <c r="O2160" s="60">
        <v>0</v>
      </c>
      <c r="P2160" s="61">
        <f>O2160</f>
        <v>0</v>
      </c>
      <c r="Q2160" s="58" t="e">
        <f>TRUNC(#REF!*P2160,0)</f>
        <v>#REF!</v>
      </c>
      <c r="R2160" s="143"/>
    </row>
    <row r="2161" spans="1:18" s="86" customFormat="1" ht="20.100000000000001" hidden="1" customHeight="1">
      <c r="C2161" s="19" t="s">
        <v>1056</v>
      </c>
      <c r="D2161" s="29" t="s">
        <v>1057</v>
      </c>
      <c r="E2161" s="10" t="s">
        <v>22</v>
      </c>
      <c r="F2161" s="60">
        <v>0</v>
      </c>
      <c r="G2161" s="58">
        <v>0</v>
      </c>
      <c r="H2161" s="58">
        <f t="shared" si="348"/>
        <v>0</v>
      </c>
      <c r="I2161" s="58">
        <v>0</v>
      </c>
      <c r="J2161" s="58">
        <f t="shared" si="349"/>
        <v>0</v>
      </c>
      <c r="K2161" s="58">
        <v>0</v>
      </c>
      <c r="L2161" s="58">
        <f t="shared" si="361"/>
        <v>0</v>
      </c>
      <c r="M2161" s="58">
        <f t="shared" ref="M2161" si="366">G2161+I2161+K2161</f>
        <v>0</v>
      </c>
      <c r="N2161" s="59">
        <f t="shared" si="343"/>
        <v>0</v>
      </c>
      <c r="O2161" s="60">
        <v>0</v>
      </c>
      <c r="P2161" s="61">
        <f>O2161</f>
        <v>0</v>
      </c>
      <c r="Q2161" s="58" t="e">
        <f>TRUNC(#REF!*P2161,0)</f>
        <v>#REF!</v>
      </c>
      <c r="R2161" s="143"/>
    </row>
    <row r="2162" spans="1:18" s="86" customFormat="1" ht="20.100000000000001" hidden="1" customHeight="1">
      <c r="C2162" s="19" t="s">
        <v>1058</v>
      </c>
      <c r="D2162" s="29" t="s">
        <v>774</v>
      </c>
      <c r="E2162" s="10" t="s">
        <v>3199</v>
      </c>
      <c r="F2162" s="60">
        <v>80</v>
      </c>
      <c r="G2162" s="58">
        <v>37758</v>
      </c>
      <c r="H2162" s="58">
        <f t="shared" ref="H2162" si="367">TRUNC(F2162*G2162,0)</f>
        <v>3020640</v>
      </c>
      <c r="I2162" s="58">
        <v>54963</v>
      </c>
      <c r="J2162" s="58">
        <f t="shared" ref="J2162" si="368">TRUNC(F2162*I2162,0)</f>
        <v>4397040</v>
      </c>
      <c r="K2162" s="58">
        <v>5718</v>
      </c>
      <c r="L2162" s="58">
        <f t="shared" ref="L2162" si="369">TRUNC(F2162*K2162,0)</f>
        <v>457440</v>
      </c>
      <c r="M2162" s="58">
        <f t="shared" ref="M2162" si="370">G2162+I2162+K2162</f>
        <v>98439</v>
      </c>
      <c r="N2162" s="59">
        <f t="shared" ref="N2162" si="371">H2162+J2162+L2162</f>
        <v>7875120</v>
      </c>
      <c r="O2162" s="60">
        <v>80</v>
      </c>
      <c r="P2162" s="61">
        <f>O2162</f>
        <v>80</v>
      </c>
      <c r="Q2162" s="58" t="e">
        <f>TRUNC(#REF!*P2162,0)</f>
        <v>#REF!</v>
      </c>
      <c r="R2162" s="143"/>
    </row>
    <row r="2163" spans="1:18" s="86" customFormat="1" ht="20.100000000000001" hidden="1" customHeight="1">
      <c r="C2163" s="19" t="s">
        <v>776</v>
      </c>
      <c r="D2163" s="29" t="s">
        <v>777</v>
      </c>
      <c r="E2163" s="10" t="s">
        <v>22</v>
      </c>
      <c r="F2163" s="60">
        <v>0</v>
      </c>
      <c r="G2163" s="58">
        <v>0</v>
      </c>
      <c r="H2163" s="58">
        <f t="shared" si="348"/>
        <v>0</v>
      </c>
      <c r="I2163" s="58">
        <v>0</v>
      </c>
      <c r="J2163" s="58">
        <f t="shared" si="349"/>
        <v>0</v>
      </c>
      <c r="K2163" s="58">
        <v>0</v>
      </c>
      <c r="L2163" s="58">
        <f t="shared" si="361"/>
        <v>0</v>
      </c>
      <c r="M2163" s="58">
        <f t="shared" si="344"/>
        <v>0</v>
      </c>
      <c r="N2163" s="59">
        <f t="shared" si="343"/>
        <v>0</v>
      </c>
      <c r="O2163" s="60">
        <v>0</v>
      </c>
      <c r="P2163" s="61">
        <f>O2163</f>
        <v>0</v>
      </c>
      <c r="Q2163" s="58" t="e">
        <f>TRUNC(#REF!*P2163,0)</f>
        <v>#REF!</v>
      </c>
      <c r="R2163" s="143"/>
    </row>
    <row r="2164" spans="1:18" s="86" customFormat="1" ht="20.100000000000001" hidden="1" customHeight="1">
      <c r="C2164" s="19" t="s">
        <v>778</v>
      </c>
      <c r="D2164" s="29" t="s">
        <v>774</v>
      </c>
      <c r="E2164" s="10" t="s">
        <v>3199</v>
      </c>
      <c r="F2164" s="60">
        <v>28</v>
      </c>
      <c r="G2164" s="58">
        <v>40000</v>
      </c>
      <c r="H2164" s="58">
        <f t="shared" si="348"/>
        <v>1120000</v>
      </c>
      <c r="I2164" s="58">
        <v>67200</v>
      </c>
      <c r="J2164" s="58">
        <f t="shared" si="349"/>
        <v>1881600</v>
      </c>
      <c r="K2164" s="58">
        <v>800</v>
      </c>
      <c r="L2164" s="58">
        <f t="shared" si="361"/>
        <v>22400</v>
      </c>
      <c r="M2164" s="58">
        <f t="shared" si="344"/>
        <v>108000</v>
      </c>
      <c r="N2164" s="59">
        <f t="shared" si="343"/>
        <v>3024000</v>
      </c>
      <c r="O2164" s="60">
        <v>28</v>
      </c>
      <c r="P2164" s="61">
        <f>O2164</f>
        <v>28</v>
      </c>
      <c r="Q2164" s="58" t="e">
        <f>TRUNC(#REF!*P2164,0)</f>
        <v>#REF!</v>
      </c>
      <c r="R2164" s="143"/>
    </row>
    <row r="2165" spans="1:18" s="86" customFormat="1" ht="20.100000000000001" hidden="1" customHeight="1">
      <c r="C2165" s="19" t="s">
        <v>999</v>
      </c>
      <c r="D2165" s="29" t="s">
        <v>1000</v>
      </c>
      <c r="E2165" s="10" t="s">
        <v>22</v>
      </c>
      <c r="F2165" s="60">
        <v>0</v>
      </c>
      <c r="G2165" s="58">
        <v>0</v>
      </c>
      <c r="H2165" s="58">
        <f t="shared" si="348"/>
        <v>0</v>
      </c>
      <c r="I2165" s="58">
        <v>0</v>
      </c>
      <c r="J2165" s="58">
        <f t="shared" si="349"/>
        <v>0</v>
      </c>
      <c r="K2165" s="58">
        <v>0</v>
      </c>
      <c r="L2165" s="58">
        <f t="shared" si="361"/>
        <v>0</v>
      </c>
      <c r="M2165" s="58">
        <f t="shared" si="344"/>
        <v>0</v>
      </c>
      <c r="N2165" s="59">
        <f t="shared" si="343"/>
        <v>0</v>
      </c>
      <c r="O2165" s="60">
        <v>0</v>
      </c>
      <c r="P2165" s="61">
        <f>O2165</f>
        <v>0</v>
      </c>
      <c r="Q2165" s="58" t="e">
        <f>TRUNC(#REF!*P2165,0)</f>
        <v>#REF!</v>
      </c>
      <c r="R2165" s="143"/>
    </row>
    <row r="2166" spans="1:18" s="86" customFormat="1" ht="20.100000000000001" hidden="1" customHeight="1">
      <c r="C2166" s="19" t="s">
        <v>1001</v>
      </c>
      <c r="D2166" s="29" t="s">
        <v>998</v>
      </c>
      <c r="E2166" s="10" t="s">
        <v>3199</v>
      </c>
      <c r="F2166" s="60">
        <v>32</v>
      </c>
      <c r="G2166" s="58">
        <v>40000</v>
      </c>
      <c r="H2166" s="58">
        <f t="shared" si="348"/>
        <v>1280000</v>
      </c>
      <c r="I2166" s="58">
        <v>67200</v>
      </c>
      <c r="J2166" s="58">
        <f t="shared" si="349"/>
        <v>2150400</v>
      </c>
      <c r="K2166" s="58">
        <v>800</v>
      </c>
      <c r="L2166" s="58">
        <f t="shared" si="361"/>
        <v>25600</v>
      </c>
      <c r="M2166" s="58">
        <f t="shared" si="344"/>
        <v>108000</v>
      </c>
      <c r="N2166" s="59">
        <f t="shared" si="343"/>
        <v>3456000</v>
      </c>
      <c r="O2166" s="60">
        <v>32</v>
      </c>
      <c r="P2166" s="61">
        <f>O2166</f>
        <v>32</v>
      </c>
      <c r="Q2166" s="58" t="e">
        <f>TRUNC(#REF!*P2166,0)</f>
        <v>#REF!</v>
      </c>
      <c r="R2166" s="143"/>
    </row>
    <row r="2167" spans="1:18" s="86" customFormat="1" ht="20.100000000000001" hidden="1" customHeight="1">
      <c r="C2167" s="19" t="s">
        <v>779</v>
      </c>
      <c r="D2167" s="29" t="s">
        <v>0</v>
      </c>
      <c r="E2167" s="10" t="s">
        <v>22</v>
      </c>
      <c r="F2167" s="60">
        <v>0</v>
      </c>
      <c r="G2167" s="58">
        <v>0</v>
      </c>
      <c r="H2167" s="58">
        <f t="shared" si="348"/>
        <v>0</v>
      </c>
      <c r="I2167" s="58">
        <v>0</v>
      </c>
      <c r="J2167" s="58">
        <f t="shared" si="349"/>
        <v>0</v>
      </c>
      <c r="K2167" s="58">
        <v>0</v>
      </c>
      <c r="L2167" s="58">
        <f t="shared" si="361"/>
        <v>0</v>
      </c>
      <c r="M2167" s="58">
        <f t="shared" si="344"/>
        <v>0</v>
      </c>
      <c r="N2167" s="59">
        <f t="shared" si="343"/>
        <v>0</v>
      </c>
      <c r="O2167" s="60">
        <v>0</v>
      </c>
      <c r="P2167" s="61">
        <f>O2167</f>
        <v>0</v>
      </c>
      <c r="Q2167" s="58" t="e">
        <f>TRUNC(#REF!*P2167,0)</f>
        <v>#REF!</v>
      </c>
      <c r="R2167" s="143"/>
    </row>
    <row r="2168" spans="1:18" s="86" customFormat="1" ht="20.100000000000001" hidden="1" customHeight="1">
      <c r="C2168" s="19" t="s">
        <v>780</v>
      </c>
      <c r="D2168" s="29" t="s">
        <v>781</v>
      </c>
      <c r="E2168" s="10" t="s">
        <v>3196</v>
      </c>
      <c r="F2168" s="60">
        <v>6</v>
      </c>
      <c r="G2168" s="58">
        <v>0</v>
      </c>
      <c r="H2168" s="58">
        <f t="shared" si="348"/>
        <v>0</v>
      </c>
      <c r="I2168" s="58">
        <v>0</v>
      </c>
      <c r="J2168" s="58">
        <f t="shared" si="349"/>
        <v>0</v>
      </c>
      <c r="K2168" s="58">
        <v>460416</v>
      </c>
      <c r="L2168" s="58">
        <f t="shared" si="361"/>
        <v>2762496</v>
      </c>
      <c r="M2168" s="58">
        <f t="shared" si="344"/>
        <v>460416</v>
      </c>
      <c r="N2168" s="59">
        <f t="shared" si="343"/>
        <v>2762496</v>
      </c>
      <c r="O2168" s="60">
        <v>6</v>
      </c>
      <c r="P2168" s="61">
        <f>O2168</f>
        <v>6</v>
      </c>
      <c r="Q2168" s="58" t="e">
        <f>TRUNC(#REF!*P2168,0)</f>
        <v>#REF!</v>
      </c>
      <c r="R2168" s="143"/>
    </row>
    <row r="2169" spans="1:18" s="86" customFormat="1" ht="20.100000000000001" hidden="1" customHeight="1">
      <c r="C2169" s="19" t="s">
        <v>782</v>
      </c>
      <c r="D2169" s="29" t="s">
        <v>783</v>
      </c>
      <c r="E2169" s="10" t="s">
        <v>3196</v>
      </c>
      <c r="F2169" s="60">
        <v>6</v>
      </c>
      <c r="G2169" s="58">
        <v>167073</v>
      </c>
      <c r="H2169" s="58">
        <f t="shared" si="348"/>
        <v>1002438</v>
      </c>
      <c r="I2169" s="58">
        <v>264409</v>
      </c>
      <c r="J2169" s="58">
        <f t="shared" si="349"/>
        <v>1586454</v>
      </c>
      <c r="K2169" s="58">
        <v>419380</v>
      </c>
      <c r="L2169" s="58">
        <f t="shared" si="361"/>
        <v>2516280</v>
      </c>
      <c r="M2169" s="58">
        <f t="shared" si="344"/>
        <v>850862</v>
      </c>
      <c r="N2169" s="59">
        <f t="shared" si="343"/>
        <v>5105172</v>
      </c>
      <c r="O2169" s="60">
        <v>6</v>
      </c>
      <c r="P2169" s="61">
        <f>O2169</f>
        <v>6</v>
      </c>
      <c r="Q2169" s="58" t="e">
        <f>TRUNC(#REF!*P2169,0)</f>
        <v>#REF!</v>
      </c>
      <c r="R2169" s="143"/>
    </row>
    <row r="2170" spans="1:18" s="86" customFormat="1" ht="20.100000000000001" hidden="1" customHeight="1">
      <c r="C2170" s="19" t="s">
        <v>784</v>
      </c>
      <c r="D2170" s="29" t="s">
        <v>785</v>
      </c>
      <c r="E2170" s="10" t="s">
        <v>3196</v>
      </c>
      <c r="F2170" s="60">
        <v>6</v>
      </c>
      <c r="G2170" s="58">
        <v>167073</v>
      </c>
      <c r="H2170" s="58">
        <f t="shared" si="348"/>
        <v>1002438</v>
      </c>
      <c r="I2170" s="58">
        <v>264409</v>
      </c>
      <c r="J2170" s="58">
        <f t="shared" si="349"/>
        <v>1586454</v>
      </c>
      <c r="K2170" s="58">
        <v>419380</v>
      </c>
      <c r="L2170" s="58">
        <f t="shared" si="361"/>
        <v>2516280</v>
      </c>
      <c r="M2170" s="58">
        <f t="shared" si="344"/>
        <v>850862</v>
      </c>
      <c r="N2170" s="59">
        <f t="shared" si="343"/>
        <v>5105172</v>
      </c>
      <c r="O2170" s="60">
        <v>6</v>
      </c>
      <c r="P2170" s="61">
        <f>O2170</f>
        <v>6</v>
      </c>
      <c r="Q2170" s="58" t="e">
        <f>TRUNC(#REF!*P2170,0)</f>
        <v>#REF!</v>
      </c>
      <c r="R2170" s="143"/>
    </row>
    <row r="2171" spans="1:18" s="86" customFormat="1" ht="20.100000000000001" hidden="1" customHeight="1">
      <c r="C2171" s="19" t="s">
        <v>784</v>
      </c>
      <c r="D2171" s="29" t="s">
        <v>786</v>
      </c>
      <c r="E2171" s="10" t="s">
        <v>3196</v>
      </c>
      <c r="F2171" s="60">
        <v>4</v>
      </c>
      <c r="G2171" s="58">
        <v>0</v>
      </c>
      <c r="H2171" s="58">
        <f t="shared" si="348"/>
        <v>0</v>
      </c>
      <c r="I2171" s="58">
        <v>0</v>
      </c>
      <c r="J2171" s="58">
        <f t="shared" si="349"/>
        <v>0</v>
      </c>
      <c r="K2171" s="58">
        <v>3200000</v>
      </c>
      <c r="L2171" s="58">
        <f t="shared" si="361"/>
        <v>12800000</v>
      </c>
      <c r="M2171" s="58">
        <f t="shared" si="344"/>
        <v>3200000</v>
      </c>
      <c r="N2171" s="59">
        <f t="shared" si="343"/>
        <v>12800000</v>
      </c>
      <c r="O2171" s="60">
        <v>4</v>
      </c>
      <c r="P2171" s="61">
        <f>O2171</f>
        <v>4</v>
      </c>
      <c r="Q2171" s="58" t="e">
        <f>TRUNC(#REF!*P2171,0)</f>
        <v>#REF!</v>
      </c>
      <c r="R2171" s="143"/>
    </row>
    <row r="2172" spans="1:18" s="86" customFormat="1" ht="20.100000000000001" hidden="1" customHeight="1">
      <c r="C2172" s="19" t="s">
        <v>787</v>
      </c>
      <c r="D2172" s="29" t="s">
        <v>788</v>
      </c>
      <c r="E2172" s="10" t="s">
        <v>3196</v>
      </c>
      <c r="F2172" s="60">
        <v>4</v>
      </c>
      <c r="G2172" s="58">
        <v>0</v>
      </c>
      <c r="H2172" s="58">
        <f t="shared" si="348"/>
        <v>0</v>
      </c>
      <c r="I2172" s="58">
        <v>0</v>
      </c>
      <c r="J2172" s="58">
        <f t="shared" si="349"/>
        <v>0</v>
      </c>
      <c r="K2172" s="58">
        <v>2302080</v>
      </c>
      <c r="L2172" s="58">
        <f t="shared" si="361"/>
        <v>9208320</v>
      </c>
      <c r="M2172" s="58">
        <f t="shared" si="344"/>
        <v>2302080</v>
      </c>
      <c r="N2172" s="59">
        <f t="shared" si="343"/>
        <v>9208320</v>
      </c>
      <c r="O2172" s="60">
        <v>4</v>
      </c>
      <c r="P2172" s="61">
        <f>O2172</f>
        <v>4</v>
      </c>
      <c r="Q2172" s="58" t="e">
        <f>TRUNC(#REF!*P2172,0)</f>
        <v>#REF!</v>
      </c>
      <c r="R2172" s="143"/>
    </row>
    <row r="2173" spans="1:18" s="86" customFormat="1" ht="20.100000000000001" hidden="1" customHeight="1">
      <c r="C2173" s="19" t="s">
        <v>1002</v>
      </c>
      <c r="D2173" s="29" t="s">
        <v>1003</v>
      </c>
      <c r="E2173" s="10" t="s">
        <v>3196</v>
      </c>
      <c r="F2173" s="60">
        <v>0</v>
      </c>
      <c r="G2173" s="58">
        <v>0</v>
      </c>
      <c r="H2173" s="58">
        <f t="shared" ref="H2173:H2244" si="372">TRUNC(F2173*G2173,0)</f>
        <v>0</v>
      </c>
      <c r="I2173" s="58">
        <v>0</v>
      </c>
      <c r="J2173" s="58">
        <f t="shared" ref="J2173:J2244" si="373">TRUNC(F2173*I2173,0)</f>
        <v>0</v>
      </c>
      <c r="K2173" s="58">
        <v>460416</v>
      </c>
      <c r="L2173" s="58">
        <f t="shared" si="361"/>
        <v>0</v>
      </c>
      <c r="M2173" s="58">
        <f t="shared" si="344"/>
        <v>460416</v>
      </c>
      <c r="N2173" s="59">
        <f t="shared" si="343"/>
        <v>0</v>
      </c>
      <c r="O2173" s="60">
        <v>0</v>
      </c>
      <c r="P2173" s="61">
        <f>O2173</f>
        <v>0</v>
      </c>
      <c r="Q2173" s="58" t="e">
        <f>TRUNC(#REF!*P2173,0)</f>
        <v>#REF!</v>
      </c>
      <c r="R2173" s="143"/>
    </row>
    <row r="2174" spans="1:18" s="86" customFormat="1" ht="20.100000000000001" hidden="1" customHeight="1">
      <c r="C2174" s="19" t="s">
        <v>1146</v>
      </c>
      <c r="D2174" s="29" t="s">
        <v>1147</v>
      </c>
      <c r="E2174" s="10" t="s">
        <v>3207</v>
      </c>
      <c r="F2174" s="60">
        <v>22</v>
      </c>
      <c r="G2174" s="58">
        <v>0</v>
      </c>
      <c r="H2174" s="58">
        <f t="shared" si="372"/>
        <v>0</v>
      </c>
      <c r="I2174" s="58">
        <v>0</v>
      </c>
      <c r="J2174" s="58">
        <f t="shared" si="373"/>
        <v>0</v>
      </c>
      <c r="K2174" s="58">
        <v>22304</v>
      </c>
      <c r="L2174" s="58">
        <f t="shared" si="361"/>
        <v>490688</v>
      </c>
      <c r="M2174" s="58">
        <f t="shared" si="344"/>
        <v>22304</v>
      </c>
      <c r="N2174" s="59">
        <f t="shared" si="343"/>
        <v>490688</v>
      </c>
      <c r="O2174" s="60">
        <v>22</v>
      </c>
      <c r="P2174" s="61">
        <f>O2174</f>
        <v>22</v>
      </c>
      <c r="Q2174" s="58" t="e">
        <f>TRUNC(#REF!*P2174,0)</f>
        <v>#REF!</v>
      </c>
      <c r="R2174" s="143"/>
    </row>
    <row r="2175" spans="1:18" s="86" customFormat="1" ht="20.100000000000001" hidden="1" customHeight="1">
      <c r="A2175" s="123">
        <f>A2128+1</f>
        <v>346</v>
      </c>
      <c r="B2175" s="122">
        <f>B2128+1</f>
        <v>342</v>
      </c>
      <c r="C2175" s="19" t="s">
        <v>789</v>
      </c>
      <c r="D2175" s="29" t="s">
        <v>0</v>
      </c>
      <c r="E2175" s="10" t="s">
        <v>22</v>
      </c>
      <c r="F2175" s="60">
        <v>0</v>
      </c>
      <c r="G2175" s="58">
        <v>0</v>
      </c>
      <c r="H2175" s="58">
        <f t="shared" si="372"/>
        <v>0</v>
      </c>
      <c r="I2175" s="58">
        <v>0</v>
      </c>
      <c r="J2175" s="58">
        <f t="shared" si="373"/>
        <v>0</v>
      </c>
      <c r="K2175" s="58">
        <v>0</v>
      </c>
      <c r="L2175" s="58">
        <f t="shared" si="361"/>
        <v>0</v>
      </c>
      <c r="M2175" s="58">
        <f t="shared" si="344"/>
        <v>0</v>
      </c>
      <c r="N2175" s="59">
        <f t="shared" si="343"/>
        <v>0</v>
      </c>
      <c r="O2175" s="60">
        <v>0</v>
      </c>
      <c r="P2175" s="61">
        <f>O2175</f>
        <v>0</v>
      </c>
      <c r="Q2175" s="58" t="e">
        <f>TRUNC(#REF!*P2175,0)</f>
        <v>#REF!</v>
      </c>
      <c r="R2175" s="143"/>
    </row>
    <row r="2176" spans="1:18" s="86" customFormat="1" ht="20.100000000000001" hidden="1" customHeight="1">
      <c r="A2176" s="123">
        <f>A2175+1</f>
        <v>347</v>
      </c>
      <c r="B2176" s="122">
        <f>B2175+1</f>
        <v>343</v>
      </c>
      <c r="C2176" s="19" t="s">
        <v>790</v>
      </c>
      <c r="D2176" s="29" t="s">
        <v>111</v>
      </c>
      <c r="E2176" s="10" t="s">
        <v>22</v>
      </c>
      <c r="F2176" s="60">
        <v>0</v>
      </c>
      <c r="G2176" s="58">
        <v>0</v>
      </c>
      <c r="H2176" s="58">
        <f t="shared" si="372"/>
        <v>0</v>
      </c>
      <c r="I2176" s="58">
        <v>0</v>
      </c>
      <c r="J2176" s="58">
        <f t="shared" si="373"/>
        <v>0</v>
      </c>
      <c r="K2176" s="58">
        <v>0</v>
      </c>
      <c r="L2176" s="58">
        <f t="shared" si="361"/>
        <v>0</v>
      </c>
      <c r="M2176" s="58">
        <f t="shared" si="344"/>
        <v>0</v>
      </c>
      <c r="N2176" s="59">
        <f t="shared" si="343"/>
        <v>0</v>
      </c>
      <c r="O2176" s="60">
        <v>0</v>
      </c>
      <c r="P2176" s="61">
        <f>O2176</f>
        <v>0</v>
      </c>
      <c r="Q2176" s="58" t="e">
        <f>TRUNC(#REF!*P2176,0)</f>
        <v>#REF!</v>
      </c>
      <c r="R2176" s="143"/>
    </row>
    <row r="2177" spans="1:18" s="86" customFormat="1" ht="20.100000000000001" hidden="1" customHeight="1">
      <c r="A2177" s="123">
        <f t="shared" ref="A2177:B2183" si="374">A2176+1</f>
        <v>348</v>
      </c>
      <c r="B2177" s="122">
        <f t="shared" si="374"/>
        <v>344</v>
      </c>
      <c r="C2177" s="19" t="s">
        <v>791</v>
      </c>
      <c r="D2177" s="29" t="s">
        <v>792</v>
      </c>
      <c r="E2177" s="10" t="s">
        <v>3189</v>
      </c>
      <c r="F2177" s="60">
        <v>2068</v>
      </c>
      <c r="G2177" s="58">
        <v>6252</v>
      </c>
      <c r="H2177" s="58">
        <f t="shared" si="372"/>
        <v>12929136</v>
      </c>
      <c r="I2177" s="58">
        <v>10200</v>
      </c>
      <c r="J2177" s="58">
        <f t="shared" si="373"/>
        <v>21093600</v>
      </c>
      <c r="K2177" s="58">
        <v>0</v>
      </c>
      <c r="L2177" s="58">
        <f t="shared" si="361"/>
        <v>0</v>
      </c>
      <c r="M2177" s="58">
        <f t="shared" si="344"/>
        <v>16452</v>
      </c>
      <c r="N2177" s="59">
        <f t="shared" si="343"/>
        <v>34022736</v>
      </c>
      <c r="O2177" s="60">
        <v>991</v>
      </c>
      <c r="P2177" s="61">
        <f>O2177</f>
        <v>991</v>
      </c>
      <c r="Q2177" s="58" t="e">
        <f>TRUNC(#REF!*P2177,0)</f>
        <v>#REF!</v>
      </c>
      <c r="R2177" s="143"/>
    </row>
    <row r="2178" spans="1:18" s="86" customFormat="1" ht="20.100000000000001" hidden="1" customHeight="1">
      <c r="A2178" s="123">
        <f t="shared" si="374"/>
        <v>349</v>
      </c>
      <c r="B2178" s="122">
        <f t="shared" si="374"/>
        <v>345</v>
      </c>
      <c r="C2178" s="19" t="s">
        <v>793</v>
      </c>
      <c r="D2178" s="29" t="s">
        <v>794</v>
      </c>
      <c r="E2178" s="10" t="s">
        <v>3189</v>
      </c>
      <c r="F2178" s="60">
        <v>104</v>
      </c>
      <c r="G2178" s="58">
        <v>6252</v>
      </c>
      <c r="H2178" s="58">
        <f t="shared" si="372"/>
        <v>650208</v>
      </c>
      <c r="I2178" s="58">
        <v>11220</v>
      </c>
      <c r="J2178" s="58">
        <f t="shared" si="373"/>
        <v>1166880</v>
      </c>
      <c r="K2178" s="58">
        <v>0</v>
      </c>
      <c r="L2178" s="58">
        <f t="shared" si="361"/>
        <v>0</v>
      </c>
      <c r="M2178" s="58">
        <f t="shared" si="344"/>
        <v>17472</v>
      </c>
      <c r="N2178" s="59">
        <f t="shared" si="343"/>
        <v>1817088</v>
      </c>
      <c r="O2178" s="60">
        <v>0</v>
      </c>
      <c r="P2178" s="61">
        <f>O2178</f>
        <v>0</v>
      </c>
      <c r="Q2178" s="58" t="e">
        <f>TRUNC(#REF!*P2178,0)</f>
        <v>#REF!</v>
      </c>
      <c r="R2178" s="143"/>
    </row>
    <row r="2179" spans="1:18" s="86" customFormat="1" ht="20.100000000000001" hidden="1" customHeight="1">
      <c r="A2179" s="123">
        <f t="shared" si="374"/>
        <v>350</v>
      </c>
      <c r="B2179" s="122">
        <f t="shared" si="374"/>
        <v>346</v>
      </c>
      <c r="C2179" s="19" t="s">
        <v>1004</v>
      </c>
      <c r="D2179" s="29" t="s">
        <v>1005</v>
      </c>
      <c r="E2179" s="10" t="s">
        <v>3189</v>
      </c>
      <c r="F2179" s="60">
        <v>36</v>
      </c>
      <c r="G2179" s="58">
        <v>6252</v>
      </c>
      <c r="H2179" s="58">
        <f t="shared" si="372"/>
        <v>225072</v>
      </c>
      <c r="I2179" s="58">
        <v>12240</v>
      </c>
      <c r="J2179" s="58">
        <f t="shared" si="373"/>
        <v>440640</v>
      </c>
      <c r="K2179" s="58">
        <v>0</v>
      </c>
      <c r="L2179" s="58">
        <f t="shared" si="361"/>
        <v>0</v>
      </c>
      <c r="M2179" s="58">
        <f t="shared" si="344"/>
        <v>18492</v>
      </c>
      <c r="N2179" s="59">
        <f t="shared" si="343"/>
        <v>665712</v>
      </c>
      <c r="O2179" s="60">
        <v>0</v>
      </c>
      <c r="P2179" s="61">
        <f>O2179</f>
        <v>0</v>
      </c>
      <c r="Q2179" s="58" t="e">
        <f>TRUNC(#REF!*P2179,0)</f>
        <v>#REF!</v>
      </c>
      <c r="R2179" s="143"/>
    </row>
    <row r="2180" spans="1:18" s="86" customFormat="1" ht="20.100000000000001" hidden="1" customHeight="1">
      <c r="A2180" s="123">
        <f t="shared" si="374"/>
        <v>351</v>
      </c>
      <c r="B2180" s="122">
        <f t="shared" si="374"/>
        <v>347</v>
      </c>
      <c r="C2180" s="19" t="s">
        <v>1006</v>
      </c>
      <c r="D2180" s="29" t="s">
        <v>1007</v>
      </c>
      <c r="E2180" s="10" t="s">
        <v>3189</v>
      </c>
      <c r="F2180" s="60">
        <v>0</v>
      </c>
      <c r="G2180" s="58">
        <v>6252</v>
      </c>
      <c r="H2180" s="58">
        <f t="shared" si="372"/>
        <v>0</v>
      </c>
      <c r="I2180" s="58">
        <v>13260</v>
      </c>
      <c r="J2180" s="58">
        <f t="shared" si="373"/>
        <v>0</v>
      </c>
      <c r="K2180" s="58">
        <v>0</v>
      </c>
      <c r="L2180" s="58">
        <f t="shared" si="361"/>
        <v>0</v>
      </c>
      <c r="M2180" s="58">
        <f t="shared" si="344"/>
        <v>19512</v>
      </c>
      <c r="N2180" s="59">
        <f t="shared" si="343"/>
        <v>0</v>
      </c>
      <c r="O2180" s="60">
        <v>0</v>
      </c>
      <c r="P2180" s="61">
        <f>O2180</f>
        <v>0</v>
      </c>
      <c r="Q2180" s="58" t="e">
        <f>TRUNC(#REF!*P2180,0)</f>
        <v>#REF!</v>
      </c>
      <c r="R2180" s="143"/>
    </row>
    <row r="2181" spans="1:18" s="86" customFormat="1" ht="20.100000000000001" hidden="1" customHeight="1">
      <c r="A2181" s="123">
        <f t="shared" si="374"/>
        <v>352</v>
      </c>
      <c r="B2181" s="122">
        <f t="shared" si="374"/>
        <v>348</v>
      </c>
      <c r="C2181" s="19" t="s">
        <v>1008</v>
      </c>
      <c r="D2181" s="29" t="s">
        <v>0</v>
      </c>
      <c r="E2181" s="10" t="s">
        <v>22</v>
      </c>
      <c r="F2181" s="60">
        <v>0</v>
      </c>
      <c r="G2181" s="58">
        <v>0</v>
      </c>
      <c r="H2181" s="58">
        <f t="shared" si="372"/>
        <v>0</v>
      </c>
      <c r="I2181" s="58">
        <v>0</v>
      </c>
      <c r="J2181" s="58">
        <f t="shared" si="373"/>
        <v>0</v>
      </c>
      <c r="K2181" s="58">
        <v>0</v>
      </c>
      <c r="L2181" s="58">
        <f t="shared" si="361"/>
        <v>0</v>
      </c>
      <c r="M2181" s="58">
        <f t="shared" si="344"/>
        <v>0</v>
      </c>
      <c r="N2181" s="59">
        <f t="shared" si="343"/>
        <v>0</v>
      </c>
      <c r="O2181" s="60">
        <v>0</v>
      </c>
      <c r="P2181" s="61">
        <f>O2181</f>
        <v>0</v>
      </c>
      <c r="Q2181" s="58" t="e">
        <f>TRUNC(#REF!*P2181,0)</f>
        <v>#REF!</v>
      </c>
      <c r="R2181" s="143"/>
    </row>
    <row r="2182" spans="1:18" s="86" customFormat="1" ht="20.100000000000001" hidden="1" customHeight="1">
      <c r="A2182" s="123">
        <f t="shared" si="374"/>
        <v>353</v>
      </c>
      <c r="B2182" s="122">
        <f t="shared" si="374"/>
        <v>349</v>
      </c>
      <c r="C2182" s="19" t="s">
        <v>1009</v>
      </c>
      <c r="D2182" s="29" t="s">
        <v>1010</v>
      </c>
      <c r="E2182" s="10" t="s">
        <v>3189</v>
      </c>
      <c r="F2182" s="60">
        <v>96</v>
      </c>
      <c r="G2182" s="58">
        <v>10983</v>
      </c>
      <c r="H2182" s="58">
        <f t="shared" si="372"/>
        <v>1054368</v>
      </c>
      <c r="I2182" s="58">
        <v>26888</v>
      </c>
      <c r="J2182" s="58">
        <f t="shared" si="373"/>
        <v>2581248</v>
      </c>
      <c r="K2182" s="58">
        <v>0</v>
      </c>
      <c r="L2182" s="58">
        <f t="shared" si="361"/>
        <v>0</v>
      </c>
      <c r="M2182" s="58">
        <f t="shared" si="344"/>
        <v>37871</v>
      </c>
      <c r="N2182" s="59">
        <f t="shared" si="343"/>
        <v>3635616</v>
      </c>
      <c r="O2182" s="60">
        <v>0</v>
      </c>
      <c r="P2182" s="61">
        <f>O2182</f>
        <v>0</v>
      </c>
      <c r="Q2182" s="58" t="e">
        <f>TRUNC(#REF!*P2182,0)</f>
        <v>#REF!</v>
      </c>
      <c r="R2182" s="143"/>
    </row>
    <row r="2183" spans="1:18" s="86" customFormat="1" ht="20.100000000000001" hidden="1" customHeight="1">
      <c r="A2183" s="123">
        <f t="shared" si="374"/>
        <v>354</v>
      </c>
      <c r="B2183" s="122">
        <f t="shared" si="374"/>
        <v>350</v>
      </c>
      <c r="C2183" s="19" t="s">
        <v>1011</v>
      </c>
      <c r="D2183" s="29" t="s">
        <v>1012</v>
      </c>
      <c r="E2183" s="10" t="s">
        <v>3189</v>
      </c>
      <c r="F2183" s="60">
        <v>3</v>
      </c>
      <c r="G2183" s="58">
        <v>10983</v>
      </c>
      <c r="H2183" s="58">
        <f t="shared" si="372"/>
        <v>32949</v>
      </c>
      <c r="I2183" s="58">
        <v>29577</v>
      </c>
      <c r="J2183" s="58">
        <f t="shared" si="373"/>
        <v>88731</v>
      </c>
      <c r="K2183" s="58">
        <v>0</v>
      </c>
      <c r="L2183" s="58">
        <f t="shared" si="361"/>
        <v>0</v>
      </c>
      <c r="M2183" s="58">
        <f t="shared" si="344"/>
        <v>40560</v>
      </c>
      <c r="N2183" s="59">
        <f t="shared" si="343"/>
        <v>121680</v>
      </c>
      <c r="O2183" s="60">
        <v>0</v>
      </c>
      <c r="P2183" s="61">
        <f>O2183</f>
        <v>0</v>
      </c>
      <c r="Q2183" s="58" t="e">
        <f>TRUNC(#REF!*P2183,0)</f>
        <v>#REF!</v>
      </c>
      <c r="R2183" s="143"/>
    </row>
    <row r="2184" spans="1:18" s="86" customFormat="1" ht="20.100000000000001" hidden="1" customHeight="1">
      <c r="A2184" s="123"/>
      <c r="C2184" s="19" t="s">
        <v>3066</v>
      </c>
      <c r="D2184" s="29" t="s">
        <v>0</v>
      </c>
      <c r="E2184" s="10" t="s">
        <v>22</v>
      </c>
      <c r="F2184" s="60">
        <v>0</v>
      </c>
      <c r="G2184" s="58">
        <v>0</v>
      </c>
      <c r="H2184" s="58">
        <f t="shared" si="372"/>
        <v>0</v>
      </c>
      <c r="I2184" s="58">
        <v>0</v>
      </c>
      <c r="J2184" s="58">
        <f t="shared" si="373"/>
        <v>0</v>
      </c>
      <c r="K2184" s="58">
        <v>0</v>
      </c>
      <c r="L2184" s="58">
        <f t="shared" si="361"/>
        <v>0</v>
      </c>
      <c r="M2184" s="58">
        <f t="shared" ref="M2184:M2188" si="375">G2184+I2184+K2184</f>
        <v>0</v>
      </c>
      <c r="N2184" s="59">
        <f t="shared" si="343"/>
        <v>0</v>
      </c>
      <c r="O2184" s="60">
        <v>0</v>
      </c>
      <c r="P2184" s="61">
        <f>O2184</f>
        <v>0</v>
      </c>
      <c r="Q2184" s="58" t="e">
        <f>TRUNC(#REF!*P2184,0)</f>
        <v>#REF!</v>
      </c>
      <c r="R2184" s="143"/>
    </row>
    <row r="2185" spans="1:18" s="86" customFormat="1" ht="20.100000000000001" hidden="1" customHeight="1">
      <c r="A2185" s="123"/>
      <c r="C2185" s="19" t="s">
        <v>3067</v>
      </c>
      <c r="D2185" s="29" t="s">
        <v>3071</v>
      </c>
      <c r="E2185" s="10" t="s">
        <v>3073</v>
      </c>
      <c r="F2185" s="60"/>
      <c r="G2185" s="58">
        <v>0</v>
      </c>
      <c r="H2185" s="58">
        <f t="shared" si="372"/>
        <v>0</v>
      </c>
      <c r="I2185" s="58">
        <v>0</v>
      </c>
      <c r="J2185" s="58">
        <f t="shared" si="373"/>
        <v>0</v>
      </c>
      <c r="K2185" s="58"/>
      <c r="L2185" s="58">
        <f t="shared" si="361"/>
        <v>0</v>
      </c>
      <c r="M2185" s="58">
        <f t="shared" si="375"/>
        <v>0</v>
      </c>
      <c r="N2185" s="59">
        <f t="shared" si="343"/>
        <v>0</v>
      </c>
      <c r="O2185" s="60">
        <v>2</v>
      </c>
      <c r="P2185" s="61">
        <v>5176</v>
      </c>
      <c r="Q2185" s="58" t="e">
        <f>TRUNC(#REF!*P2185,0)</f>
        <v>#REF!</v>
      </c>
      <c r="R2185" s="143"/>
    </row>
    <row r="2186" spans="1:18" s="86" customFormat="1" ht="20.100000000000001" hidden="1" customHeight="1">
      <c r="A2186" s="123"/>
      <c r="C2186" s="19" t="s">
        <v>3068</v>
      </c>
      <c r="D2186" s="29" t="s">
        <v>3072</v>
      </c>
      <c r="E2186" s="10" t="s">
        <v>3189</v>
      </c>
      <c r="F2186" s="60"/>
      <c r="G2186" s="58"/>
      <c r="H2186" s="58">
        <f t="shared" si="372"/>
        <v>0</v>
      </c>
      <c r="I2186" s="58"/>
      <c r="J2186" s="58">
        <f t="shared" si="373"/>
        <v>0</v>
      </c>
      <c r="K2186" s="58"/>
      <c r="L2186" s="58">
        <f t="shared" si="361"/>
        <v>0</v>
      </c>
      <c r="M2186" s="58">
        <f t="shared" si="375"/>
        <v>0</v>
      </c>
      <c r="N2186" s="59">
        <f t="shared" si="343"/>
        <v>0</v>
      </c>
      <c r="O2186" s="60">
        <v>182</v>
      </c>
      <c r="P2186" s="61">
        <v>2795</v>
      </c>
      <c r="Q2186" s="58" t="e">
        <f>TRUNC(#REF!*P2186,0)</f>
        <v>#REF!</v>
      </c>
      <c r="R2186" s="143"/>
    </row>
    <row r="2187" spans="1:18" s="86" customFormat="1" ht="20.100000000000001" hidden="1" customHeight="1">
      <c r="A2187" s="123"/>
      <c r="C2187" s="19" t="s">
        <v>3069</v>
      </c>
      <c r="D2187" s="29" t="s">
        <v>3071</v>
      </c>
      <c r="E2187" s="10" t="s">
        <v>3073</v>
      </c>
      <c r="F2187" s="60"/>
      <c r="G2187" s="58"/>
      <c r="H2187" s="58">
        <f t="shared" si="372"/>
        <v>0</v>
      </c>
      <c r="I2187" s="58"/>
      <c r="J2187" s="58">
        <f t="shared" si="373"/>
        <v>0</v>
      </c>
      <c r="K2187" s="58"/>
      <c r="L2187" s="58">
        <f t="shared" si="361"/>
        <v>0</v>
      </c>
      <c r="M2187" s="58">
        <f t="shared" si="375"/>
        <v>0</v>
      </c>
      <c r="N2187" s="59">
        <f t="shared" si="343"/>
        <v>0</v>
      </c>
      <c r="O2187" s="60">
        <v>2</v>
      </c>
      <c r="P2187" s="61">
        <v>10019</v>
      </c>
      <c r="Q2187" s="58" t="e">
        <f>TRUNC(#REF!*P2187,0)</f>
        <v>#REF!</v>
      </c>
      <c r="R2187" s="143"/>
    </row>
    <row r="2188" spans="1:18" s="86" customFormat="1" ht="20.100000000000001" hidden="1" customHeight="1">
      <c r="A2188" s="123"/>
      <c r="C2188" s="19" t="s">
        <v>3070</v>
      </c>
      <c r="D2188" s="29" t="s">
        <v>3072</v>
      </c>
      <c r="E2188" s="10" t="s">
        <v>3189</v>
      </c>
      <c r="F2188" s="60"/>
      <c r="G2188" s="58">
        <v>0</v>
      </c>
      <c r="H2188" s="58">
        <f t="shared" si="372"/>
        <v>0</v>
      </c>
      <c r="I2188" s="58">
        <v>0</v>
      </c>
      <c r="J2188" s="58">
        <f t="shared" si="373"/>
        <v>0</v>
      </c>
      <c r="K2188" s="58"/>
      <c r="L2188" s="58">
        <f t="shared" si="361"/>
        <v>0</v>
      </c>
      <c r="M2188" s="58">
        <f t="shared" si="375"/>
        <v>0</v>
      </c>
      <c r="N2188" s="59">
        <f t="shared" si="343"/>
        <v>0</v>
      </c>
      <c r="O2188" s="60">
        <v>163</v>
      </c>
      <c r="P2188" s="61">
        <v>10817</v>
      </c>
      <c r="Q2188" s="58" t="e">
        <f>TRUNC(#REF!*P2188,0)</f>
        <v>#REF!</v>
      </c>
      <c r="R2188" s="143"/>
    </row>
    <row r="2189" spans="1:18" s="86" customFormat="1" ht="20.100000000000001" hidden="1" customHeight="1">
      <c r="A2189" s="123">
        <f>A2183+1</f>
        <v>355</v>
      </c>
      <c r="B2189" s="122">
        <f>B2183+1</f>
        <v>351</v>
      </c>
      <c r="C2189" s="19" t="s">
        <v>800</v>
      </c>
      <c r="D2189" s="29" t="s">
        <v>0</v>
      </c>
      <c r="E2189" s="10" t="s">
        <v>22</v>
      </c>
      <c r="F2189" s="60">
        <v>0</v>
      </c>
      <c r="G2189" s="58">
        <v>0</v>
      </c>
      <c r="H2189" s="58">
        <f t="shared" si="372"/>
        <v>0</v>
      </c>
      <c r="I2189" s="58">
        <v>0</v>
      </c>
      <c r="J2189" s="58">
        <f t="shared" si="373"/>
        <v>0</v>
      </c>
      <c r="K2189" s="58">
        <v>0</v>
      </c>
      <c r="L2189" s="58">
        <f t="shared" si="361"/>
        <v>0</v>
      </c>
      <c r="M2189" s="58">
        <f t="shared" si="344"/>
        <v>0</v>
      </c>
      <c r="N2189" s="59">
        <f t="shared" si="343"/>
        <v>0</v>
      </c>
      <c r="O2189" s="60">
        <v>0</v>
      </c>
      <c r="P2189" s="61">
        <f>O2189</f>
        <v>0</v>
      </c>
      <c r="Q2189" s="58" t="e">
        <f>TRUNC(#REF!*P2189,0)</f>
        <v>#REF!</v>
      </c>
      <c r="R2189" s="143"/>
    </row>
    <row r="2190" spans="1:18" s="86" customFormat="1" ht="20.100000000000001" hidden="1" customHeight="1">
      <c r="A2190" s="123">
        <f>A2189+1</f>
        <v>356</v>
      </c>
      <c r="B2190" s="122">
        <f>B2189+1</f>
        <v>352</v>
      </c>
      <c r="C2190" s="19" t="s">
        <v>801</v>
      </c>
      <c r="D2190" s="29" t="s">
        <v>797</v>
      </c>
      <c r="E2190" s="10" t="s">
        <v>3189</v>
      </c>
      <c r="F2190" s="60">
        <v>1525</v>
      </c>
      <c r="G2190" s="58">
        <v>2148</v>
      </c>
      <c r="H2190" s="58">
        <f t="shared" si="372"/>
        <v>3275700</v>
      </c>
      <c r="I2190" s="58">
        <v>9160</v>
      </c>
      <c r="J2190" s="58">
        <f t="shared" si="373"/>
        <v>13969000</v>
      </c>
      <c r="K2190" s="58">
        <v>0</v>
      </c>
      <c r="L2190" s="58">
        <f t="shared" si="361"/>
        <v>0</v>
      </c>
      <c r="M2190" s="58">
        <f t="shared" si="344"/>
        <v>11308</v>
      </c>
      <c r="N2190" s="59">
        <f t="shared" si="343"/>
        <v>17244700</v>
      </c>
      <c r="O2190" s="60">
        <v>1525</v>
      </c>
      <c r="P2190" s="61">
        <f>O2190</f>
        <v>1525</v>
      </c>
      <c r="Q2190" s="58" t="e">
        <f>TRUNC(#REF!*P2190,0)</f>
        <v>#REF!</v>
      </c>
      <c r="R2190" s="143"/>
    </row>
    <row r="2191" spans="1:18" s="86" customFormat="1" ht="20.100000000000001" hidden="1" customHeight="1">
      <c r="A2191" s="123"/>
      <c r="C2191" s="19" t="s">
        <v>3136</v>
      </c>
      <c r="D2191" s="29" t="s">
        <v>0</v>
      </c>
      <c r="E2191" s="10" t="s">
        <v>22</v>
      </c>
      <c r="F2191" s="60">
        <v>0</v>
      </c>
      <c r="G2191" s="58">
        <v>0</v>
      </c>
      <c r="H2191" s="58">
        <f>TRUNC(F2191*G2191,0)</f>
        <v>0</v>
      </c>
      <c r="I2191" s="58">
        <v>0</v>
      </c>
      <c r="J2191" s="58">
        <f>TRUNC(F2191*I2191,0)</f>
        <v>0</v>
      </c>
      <c r="K2191" s="58">
        <v>0</v>
      </c>
      <c r="L2191" s="58">
        <f>TRUNC(F2191*K2191,0)</f>
        <v>0</v>
      </c>
      <c r="M2191" s="58">
        <f t="shared" ref="M2191:M2192" si="376">G2191+I2191+K2191</f>
        <v>0</v>
      </c>
      <c r="N2191" s="59">
        <f>H2191+J2191+L2191</f>
        <v>0</v>
      </c>
      <c r="O2191" s="60">
        <v>0</v>
      </c>
      <c r="P2191" s="61">
        <f>O2191</f>
        <v>0</v>
      </c>
      <c r="Q2191" s="58" t="e">
        <f>TRUNC(#REF!*P2191,0)</f>
        <v>#REF!</v>
      </c>
      <c r="R2191" s="143"/>
    </row>
    <row r="2192" spans="1:18" s="86" customFormat="1" ht="20.100000000000001" hidden="1" customHeight="1">
      <c r="A2192" s="123"/>
      <c r="C2192" s="19" t="s">
        <v>3137</v>
      </c>
      <c r="D2192" s="29" t="s">
        <v>3138</v>
      </c>
      <c r="E2192" s="10" t="s">
        <v>3083</v>
      </c>
      <c r="F2192" s="60"/>
      <c r="G2192" s="58">
        <v>83014</v>
      </c>
      <c r="H2192" s="58">
        <f>TRUNC(F2192*G2192,0)</f>
        <v>0</v>
      </c>
      <c r="I2192" s="58">
        <v>13509</v>
      </c>
      <c r="J2192" s="58">
        <f>TRUNC(F2192*I2192,0)</f>
        <v>0</v>
      </c>
      <c r="K2192" s="58">
        <v>5076</v>
      </c>
      <c r="L2192" s="58">
        <f>TRUNC(F2192*K2192,0)</f>
        <v>0</v>
      </c>
      <c r="M2192" s="58">
        <f t="shared" si="376"/>
        <v>101599</v>
      </c>
      <c r="N2192" s="59">
        <f>H2192+J2192+L2192</f>
        <v>0</v>
      </c>
      <c r="O2192" s="60">
        <v>1129</v>
      </c>
      <c r="P2192" s="61">
        <f>O2192</f>
        <v>1129</v>
      </c>
      <c r="Q2192" s="58" t="e">
        <f>TRUNC(#REF!*P2192,0)</f>
        <v>#REF!</v>
      </c>
      <c r="R2192" s="143"/>
    </row>
    <row r="2193" spans="1:18" s="86" customFormat="1" ht="20.100000000000001" hidden="1" customHeight="1">
      <c r="A2193" s="123">
        <f>A2190+1</f>
        <v>357</v>
      </c>
      <c r="B2193" s="122">
        <f>B2190+1</f>
        <v>353</v>
      </c>
      <c r="C2193" s="19" t="s">
        <v>802</v>
      </c>
      <c r="D2193" s="29" t="s">
        <v>0</v>
      </c>
      <c r="E2193" s="10" t="s">
        <v>22</v>
      </c>
      <c r="F2193" s="60">
        <v>0</v>
      </c>
      <c r="G2193" s="58">
        <v>0</v>
      </c>
      <c r="H2193" s="58">
        <f t="shared" si="372"/>
        <v>0</v>
      </c>
      <c r="I2193" s="58">
        <v>0</v>
      </c>
      <c r="J2193" s="58">
        <f t="shared" si="373"/>
        <v>0</v>
      </c>
      <c r="K2193" s="58">
        <v>0</v>
      </c>
      <c r="L2193" s="58">
        <f t="shared" si="361"/>
        <v>0</v>
      </c>
      <c r="M2193" s="58">
        <f t="shared" si="344"/>
        <v>0</v>
      </c>
      <c r="N2193" s="59">
        <f t="shared" si="343"/>
        <v>0</v>
      </c>
      <c r="O2193" s="60">
        <v>0</v>
      </c>
      <c r="P2193" s="61">
        <f>O2193</f>
        <v>0</v>
      </c>
      <c r="Q2193" s="58" t="e">
        <f>TRUNC(#REF!*P2193,0)</f>
        <v>#REF!</v>
      </c>
      <c r="R2193" s="143"/>
    </row>
    <row r="2194" spans="1:18" s="86" customFormat="1" ht="20.100000000000001" hidden="1" customHeight="1">
      <c r="A2194" s="123">
        <f>A2193+1</f>
        <v>358</v>
      </c>
      <c r="B2194" s="122">
        <f>B2193+1</f>
        <v>354</v>
      </c>
      <c r="C2194" s="19" t="s">
        <v>803</v>
      </c>
      <c r="D2194" s="29" t="s">
        <v>531</v>
      </c>
      <c r="E2194" s="10" t="s">
        <v>3189</v>
      </c>
      <c r="F2194" s="60">
        <v>1874</v>
      </c>
      <c r="G2194" s="58">
        <v>1021</v>
      </c>
      <c r="H2194" s="58">
        <f t="shared" si="372"/>
        <v>1913354</v>
      </c>
      <c r="I2194" s="58">
        <v>6837</v>
      </c>
      <c r="J2194" s="58">
        <f t="shared" si="373"/>
        <v>12812538</v>
      </c>
      <c r="K2194" s="58">
        <v>0</v>
      </c>
      <c r="L2194" s="58">
        <f t="shared" si="361"/>
        <v>0</v>
      </c>
      <c r="M2194" s="58">
        <f t="shared" si="344"/>
        <v>7858</v>
      </c>
      <c r="N2194" s="59">
        <f t="shared" si="343"/>
        <v>14725892</v>
      </c>
      <c r="O2194" s="60">
        <v>1148</v>
      </c>
      <c r="P2194" s="61">
        <f>O2194</f>
        <v>1148</v>
      </c>
      <c r="Q2194" s="58" t="e">
        <f>TRUNC(#REF!*P2194,0)</f>
        <v>#REF!</v>
      </c>
      <c r="R2194" s="143"/>
    </row>
    <row r="2195" spans="1:18" s="86" customFormat="1" ht="20.100000000000001" hidden="1" customHeight="1">
      <c r="A2195" s="123">
        <f t="shared" ref="A2195:B2198" si="377">A2194+1</f>
        <v>359</v>
      </c>
      <c r="B2195" s="122">
        <f t="shared" si="377"/>
        <v>355</v>
      </c>
      <c r="C2195" s="19" t="s">
        <v>804</v>
      </c>
      <c r="D2195" s="29" t="s">
        <v>531</v>
      </c>
      <c r="E2195" s="10" t="s">
        <v>3207</v>
      </c>
      <c r="F2195" s="60">
        <v>931</v>
      </c>
      <c r="G2195" s="58">
        <v>3649</v>
      </c>
      <c r="H2195" s="58">
        <f t="shared" si="372"/>
        <v>3397219</v>
      </c>
      <c r="I2195" s="58">
        <v>20680</v>
      </c>
      <c r="J2195" s="58">
        <f t="shared" si="373"/>
        <v>19253080</v>
      </c>
      <c r="K2195" s="58">
        <v>0</v>
      </c>
      <c r="L2195" s="58">
        <f t="shared" si="361"/>
        <v>0</v>
      </c>
      <c r="M2195" s="58">
        <f t="shared" si="344"/>
        <v>24329</v>
      </c>
      <c r="N2195" s="59">
        <f t="shared" si="343"/>
        <v>22650299</v>
      </c>
      <c r="O2195" s="60">
        <v>487</v>
      </c>
      <c r="P2195" s="61">
        <f>O2195</f>
        <v>487</v>
      </c>
      <c r="Q2195" s="58" t="e">
        <f>TRUNC(#REF!*P2195,0)</f>
        <v>#REF!</v>
      </c>
      <c r="R2195" s="143"/>
    </row>
    <row r="2196" spans="1:18" s="86" customFormat="1" ht="20.100000000000001" hidden="1" customHeight="1">
      <c r="A2196" s="123">
        <f t="shared" si="377"/>
        <v>360</v>
      </c>
      <c r="B2196" s="122">
        <f t="shared" si="377"/>
        <v>356</v>
      </c>
      <c r="C2196" s="19" t="s">
        <v>805</v>
      </c>
      <c r="D2196" s="29" t="s">
        <v>806</v>
      </c>
      <c r="E2196" s="10" t="s">
        <v>22</v>
      </c>
      <c r="F2196" s="60">
        <v>0</v>
      </c>
      <c r="G2196" s="58">
        <v>0</v>
      </c>
      <c r="H2196" s="58">
        <f t="shared" si="372"/>
        <v>0</v>
      </c>
      <c r="I2196" s="58">
        <v>0</v>
      </c>
      <c r="J2196" s="58">
        <f t="shared" si="373"/>
        <v>0</v>
      </c>
      <c r="K2196" s="58">
        <v>0</v>
      </c>
      <c r="L2196" s="58">
        <f t="shared" si="361"/>
        <v>0</v>
      </c>
      <c r="M2196" s="58">
        <f t="shared" si="344"/>
        <v>0</v>
      </c>
      <c r="N2196" s="59">
        <f t="shared" si="344"/>
        <v>0</v>
      </c>
      <c r="O2196" s="60">
        <v>0</v>
      </c>
      <c r="P2196" s="61">
        <f>O2196</f>
        <v>0</v>
      </c>
      <c r="Q2196" s="58" t="e">
        <f>TRUNC(#REF!*P2196,0)</f>
        <v>#REF!</v>
      </c>
      <c r="R2196" s="143"/>
    </row>
    <row r="2197" spans="1:18" s="86" customFormat="1" ht="20.100000000000001" hidden="1" customHeight="1">
      <c r="A2197" s="123">
        <f t="shared" si="377"/>
        <v>361</v>
      </c>
      <c r="B2197" s="122">
        <f t="shared" si="377"/>
        <v>357</v>
      </c>
      <c r="C2197" s="19" t="s">
        <v>807</v>
      </c>
      <c r="D2197" s="29" t="s">
        <v>808</v>
      </c>
      <c r="E2197" s="10" t="s">
        <v>3199</v>
      </c>
      <c r="F2197" s="60">
        <v>24</v>
      </c>
      <c r="G2197" s="58">
        <v>0</v>
      </c>
      <c r="H2197" s="58">
        <f t="shared" si="372"/>
        <v>0</v>
      </c>
      <c r="I2197" s="58">
        <v>0</v>
      </c>
      <c r="J2197" s="58">
        <f t="shared" si="373"/>
        <v>0</v>
      </c>
      <c r="K2197" s="58">
        <v>120000</v>
      </c>
      <c r="L2197" s="58">
        <f t="shared" si="361"/>
        <v>2880000</v>
      </c>
      <c r="M2197" s="58">
        <f t="shared" si="344"/>
        <v>120000</v>
      </c>
      <c r="N2197" s="59">
        <f t="shared" si="344"/>
        <v>2880000</v>
      </c>
      <c r="O2197" s="60">
        <v>24</v>
      </c>
      <c r="P2197" s="61">
        <f>O2197</f>
        <v>24</v>
      </c>
      <c r="Q2197" s="58" t="e">
        <f>TRUNC(#REF!*P2197,0)</f>
        <v>#REF!</v>
      </c>
      <c r="R2197" s="143"/>
    </row>
    <row r="2198" spans="1:18" s="86" customFormat="1" ht="20.100000000000001" hidden="1" customHeight="1">
      <c r="A2198" s="123">
        <f t="shared" si="377"/>
        <v>362</v>
      </c>
      <c r="B2198" s="122">
        <f t="shared" si="377"/>
        <v>358</v>
      </c>
      <c r="C2198" s="19" t="s">
        <v>809</v>
      </c>
      <c r="D2198" s="29" t="s">
        <v>810</v>
      </c>
      <c r="E2198" s="10" t="s">
        <v>3199</v>
      </c>
      <c r="F2198" s="60">
        <v>36</v>
      </c>
      <c r="G2198" s="58">
        <v>0</v>
      </c>
      <c r="H2198" s="58">
        <f t="shared" si="372"/>
        <v>0</v>
      </c>
      <c r="I2198" s="58">
        <v>0</v>
      </c>
      <c r="J2198" s="58">
        <f t="shared" si="373"/>
        <v>0</v>
      </c>
      <c r="K2198" s="58">
        <v>144000</v>
      </c>
      <c r="L2198" s="58">
        <f t="shared" si="361"/>
        <v>5184000</v>
      </c>
      <c r="M2198" s="58">
        <f t="shared" si="344"/>
        <v>144000</v>
      </c>
      <c r="N2198" s="59">
        <f t="shared" si="344"/>
        <v>5184000</v>
      </c>
      <c r="O2198" s="60">
        <v>36</v>
      </c>
      <c r="P2198" s="61">
        <f>O2198</f>
        <v>36</v>
      </c>
      <c r="Q2198" s="58" t="e">
        <f>TRUNC(#REF!*P2198,0)</f>
        <v>#REF!</v>
      </c>
      <c r="R2198" s="143"/>
    </row>
    <row r="2199" spans="1:18" s="86" customFormat="1" ht="20.100000000000001" hidden="1" customHeight="1">
      <c r="A2199" s="123">
        <f>A2198+1</f>
        <v>363</v>
      </c>
      <c r="B2199" s="122">
        <f>B2198+1</f>
        <v>359</v>
      </c>
      <c r="C2199" s="19" t="s">
        <v>811</v>
      </c>
      <c r="D2199" s="29" t="s">
        <v>0</v>
      </c>
      <c r="E2199" s="10" t="s">
        <v>22</v>
      </c>
      <c r="F2199" s="60">
        <v>0</v>
      </c>
      <c r="G2199" s="58">
        <v>0</v>
      </c>
      <c r="H2199" s="58">
        <f t="shared" si="372"/>
        <v>0</v>
      </c>
      <c r="I2199" s="58">
        <v>0</v>
      </c>
      <c r="J2199" s="58">
        <f t="shared" si="373"/>
        <v>0</v>
      </c>
      <c r="K2199" s="58">
        <v>0</v>
      </c>
      <c r="L2199" s="58">
        <f t="shared" si="361"/>
        <v>0</v>
      </c>
      <c r="M2199" s="58">
        <f t="shared" si="344"/>
        <v>0</v>
      </c>
      <c r="N2199" s="59">
        <f t="shared" si="344"/>
        <v>0</v>
      </c>
      <c r="O2199" s="60">
        <v>0</v>
      </c>
      <c r="P2199" s="61">
        <f>O2199</f>
        <v>0</v>
      </c>
      <c r="Q2199" s="58" t="e">
        <f>TRUNC(#REF!*P2199,0)</f>
        <v>#REF!</v>
      </c>
      <c r="R2199" s="143"/>
    </row>
    <row r="2200" spans="1:18" s="86" customFormat="1" ht="20.100000000000001" hidden="1" customHeight="1">
      <c r="A2200" s="123"/>
      <c r="C2200" s="19" t="s">
        <v>3074</v>
      </c>
      <c r="D2200" s="29" t="s">
        <v>3075</v>
      </c>
      <c r="E2200" s="10" t="s">
        <v>3189</v>
      </c>
      <c r="F2200" s="60">
        <v>0</v>
      </c>
      <c r="G2200" s="58">
        <v>0</v>
      </c>
      <c r="H2200" s="58">
        <f t="shared" si="372"/>
        <v>0</v>
      </c>
      <c r="I2200" s="58">
        <v>0</v>
      </c>
      <c r="J2200" s="58">
        <f t="shared" si="373"/>
        <v>0</v>
      </c>
      <c r="K2200" s="58">
        <v>132000</v>
      </c>
      <c r="L2200" s="58">
        <f t="shared" si="361"/>
        <v>0</v>
      </c>
      <c r="M2200" s="58">
        <f t="shared" ref="M2200" si="378">G2200+I2200+K2200</f>
        <v>132000</v>
      </c>
      <c r="N2200" s="59">
        <f t="shared" ref="N2200" si="379">H2200+J2200+L2200</f>
        <v>0</v>
      </c>
      <c r="O2200" s="60">
        <v>41</v>
      </c>
      <c r="P2200" s="61">
        <v>0</v>
      </c>
      <c r="Q2200" s="58" t="e">
        <f>TRUNC(#REF!*P2200,0)</f>
        <v>#REF!</v>
      </c>
      <c r="R2200" s="143"/>
    </row>
    <row r="2201" spans="1:18" s="86" customFormat="1" ht="20.100000000000001" hidden="1" customHeight="1">
      <c r="A2201" s="123">
        <f>A2199+1</f>
        <v>364</v>
      </c>
      <c r="B2201" s="122">
        <f>B2199+1</f>
        <v>360</v>
      </c>
      <c r="C2201" s="19" t="s">
        <v>812</v>
      </c>
      <c r="D2201" s="29" t="s">
        <v>813</v>
      </c>
      <c r="E2201" s="10" t="s">
        <v>3207</v>
      </c>
      <c r="F2201" s="60">
        <v>2</v>
      </c>
      <c r="G2201" s="58">
        <v>0</v>
      </c>
      <c r="H2201" s="58">
        <f t="shared" si="372"/>
        <v>0</v>
      </c>
      <c r="I2201" s="58">
        <v>0</v>
      </c>
      <c r="J2201" s="58">
        <f t="shared" si="373"/>
        <v>0</v>
      </c>
      <c r="K2201" s="58">
        <v>132000</v>
      </c>
      <c r="L2201" s="58">
        <f t="shared" si="361"/>
        <v>264000</v>
      </c>
      <c r="M2201" s="58">
        <f t="shared" si="344"/>
        <v>132000</v>
      </c>
      <c r="N2201" s="59">
        <f t="shared" si="344"/>
        <v>264000</v>
      </c>
      <c r="O2201" s="60">
        <v>0</v>
      </c>
      <c r="P2201" s="61">
        <f>O2201</f>
        <v>0</v>
      </c>
      <c r="Q2201" s="58" t="e">
        <f>TRUNC(#REF!*P2201,0)</f>
        <v>#REF!</v>
      </c>
      <c r="R2201" s="143"/>
    </row>
    <row r="2202" spans="1:18" s="86" customFormat="1" ht="20.100000000000001" hidden="1" customHeight="1">
      <c r="A2202" s="123">
        <f>A2201+1</f>
        <v>365</v>
      </c>
      <c r="B2202" s="122">
        <f>B2201+1</f>
        <v>361</v>
      </c>
      <c r="C2202" s="19" t="s">
        <v>814</v>
      </c>
      <c r="D2202" s="29" t="s">
        <v>0</v>
      </c>
      <c r="E2202" s="10" t="s">
        <v>22</v>
      </c>
      <c r="F2202" s="60">
        <v>0</v>
      </c>
      <c r="G2202" s="58">
        <v>0</v>
      </c>
      <c r="H2202" s="58">
        <f t="shared" si="372"/>
        <v>0</v>
      </c>
      <c r="I2202" s="58">
        <v>0</v>
      </c>
      <c r="J2202" s="58">
        <f t="shared" si="373"/>
        <v>0</v>
      </c>
      <c r="K2202" s="58">
        <v>0</v>
      </c>
      <c r="L2202" s="58">
        <f t="shared" si="361"/>
        <v>0</v>
      </c>
      <c r="M2202" s="58">
        <f t="shared" si="344"/>
        <v>0</v>
      </c>
      <c r="N2202" s="59">
        <f t="shared" si="344"/>
        <v>0</v>
      </c>
      <c r="O2202" s="60">
        <v>0</v>
      </c>
      <c r="P2202" s="61">
        <f>O2202</f>
        <v>0</v>
      </c>
      <c r="Q2202" s="58" t="e">
        <f>TRUNC(#REF!*P2202,0)</f>
        <v>#REF!</v>
      </c>
      <c r="R2202" s="143"/>
    </row>
    <row r="2203" spans="1:18" s="86" customFormat="1" ht="20.100000000000001" hidden="1" customHeight="1">
      <c r="A2203" s="123">
        <f t="shared" ref="A2203:B2223" si="380">A2202+1</f>
        <v>366</v>
      </c>
      <c r="B2203" s="122">
        <f t="shared" si="380"/>
        <v>362</v>
      </c>
      <c r="C2203" s="19" t="s">
        <v>815</v>
      </c>
      <c r="D2203" s="29" t="s">
        <v>816</v>
      </c>
      <c r="E2203" s="10" t="s">
        <v>3215</v>
      </c>
      <c r="F2203" s="60">
        <v>537</v>
      </c>
      <c r="G2203" s="58">
        <v>652</v>
      </c>
      <c r="H2203" s="58">
        <f t="shared" si="372"/>
        <v>350124</v>
      </c>
      <c r="I2203" s="58">
        <v>15660</v>
      </c>
      <c r="J2203" s="58">
        <f t="shared" si="373"/>
        <v>8409420</v>
      </c>
      <c r="K2203" s="58">
        <v>0</v>
      </c>
      <c r="L2203" s="58">
        <f t="shared" si="361"/>
        <v>0</v>
      </c>
      <c r="M2203" s="58">
        <f t="shared" si="344"/>
        <v>16312</v>
      </c>
      <c r="N2203" s="59">
        <f t="shared" si="344"/>
        <v>8759544</v>
      </c>
      <c r="O2203" s="60">
        <v>28</v>
      </c>
      <c r="P2203" s="61">
        <f>O2203</f>
        <v>28</v>
      </c>
      <c r="Q2203" s="58" t="e">
        <f>TRUNC(#REF!*P2203,0)</f>
        <v>#REF!</v>
      </c>
      <c r="R2203" s="143"/>
    </row>
    <row r="2204" spans="1:18" s="86" customFormat="1" ht="20.100000000000001" hidden="1" customHeight="1">
      <c r="A2204" s="123">
        <f t="shared" si="380"/>
        <v>367</v>
      </c>
      <c r="B2204" s="122">
        <f t="shared" si="380"/>
        <v>363</v>
      </c>
      <c r="C2204" s="19" t="s">
        <v>817</v>
      </c>
      <c r="D2204" s="29" t="s">
        <v>818</v>
      </c>
      <c r="E2204" s="10" t="s">
        <v>3215</v>
      </c>
      <c r="F2204" s="60">
        <v>108</v>
      </c>
      <c r="G2204" s="58">
        <v>804</v>
      </c>
      <c r="H2204" s="58">
        <f t="shared" si="372"/>
        <v>86832</v>
      </c>
      <c r="I2204" s="58">
        <v>26021</v>
      </c>
      <c r="J2204" s="58">
        <f t="shared" si="373"/>
        <v>2810268</v>
      </c>
      <c r="K2204" s="58">
        <v>0</v>
      </c>
      <c r="L2204" s="58">
        <f t="shared" si="361"/>
        <v>0</v>
      </c>
      <c r="M2204" s="58">
        <f t="shared" si="344"/>
        <v>26825</v>
      </c>
      <c r="N2204" s="59">
        <f t="shared" si="344"/>
        <v>2897100</v>
      </c>
      <c r="O2204" s="60">
        <v>2</v>
      </c>
      <c r="P2204" s="61">
        <f>O2204</f>
        <v>2</v>
      </c>
      <c r="Q2204" s="58" t="e">
        <f>TRUNC(#REF!*P2204,0)</f>
        <v>#REF!</v>
      </c>
      <c r="R2204" s="143"/>
    </row>
    <row r="2205" spans="1:18" s="86" customFormat="1" ht="20.100000000000001" hidden="1" customHeight="1">
      <c r="A2205" s="123">
        <f t="shared" si="380"/>
        <v>368</v>
      </c>
      <c r="B2205" s="122">
        <f t="shared" si="380"/>
        <v>364</v>
      </c>
      <c r="C2205" s="19" t="s">
        <v>819</v>
      </c>
      <c r="D2205" s="29" t="s">
        <v>820</v>
      </c>
      <c r="E2205" s="10" t="s">
        <v>3207</v>
      </c>
      <c r="F2205" s="60">
        <v>363</v>
      </c>
      <c r="G2205" s="58">
        <v>2622</v>
      </c>
      <c r="H2205" s="58">
        <f t="shared" si="372"/>
        <v>951786</v>
      </c>
      <c r="I2205" s="58">
        <v>21504</v>
      </c>
      <c r="J2205" s="58">
        <f t="shared" si="373"/>
        <v>7805952</v>
      </c>
      <c r="K2205" s="58">
        <v>2</v>
      </c>
      <c r="L2205" s="58">
        <f t="shared" si="361"/>
        <v>726</v>
      </c>
      <c r="M2205" s="58">
        <f t="shared" si="344"/>
        <v>24128</v>
      </c>
      <c r="N2205" s="59">
        <f t="shared" si="344"/>
        <v>8758464</v>
      </c>
      <c r="O2205" s="60">
        <v>363</v>
      </c>
      <c r="P2205" s="61">
        <f>O2205</f>
        <v>363</v>
      </c>
      <c r="Q2205" s="58" t="e">
        <f>TRUNC(#REF!*P2205,0)</f>
        <v>#REF!</v>
      </c>
      <c r="R2205" s="143"/>
    </row>
    <row r="2206" spans="1:18" s="86" customFormat="1" ht="20.100000000000001" hidden="1" customHeight="1">
      <c r="A2206" s="123">
        <f t="shared" si="380"/>
        <v>369</v>
      </c>
      <c r="B2206" s="122">
        <f t="shared" si="380"/>
        <v>365</v>
      </c>
      <c r="C2206" s="19" t="s">
        <v>964</v>
      </c>
      <c r="D2206" s="29" t="s">
        <v>0</v>
      </c>
      <c r="E2206" s="10" t="s">
        <v>22</v>
      </c>
      <c r="F2206" s="60">
        <v>0</v>
      </c>
      <c r="G2206" s="58">
        <v>0</v>
      </c>
      <c r="H2206" s="58">
        <f t="shared" si="372"/>
        <v>0</v>
      </c>
      <c r="I2206" s="58">
        <v>0</v>
      </c>
      <c r="J2206" s="58">
        <f t="shared" si="373"/>
        <v>0</v>
      </c>
      <c r="K2206" s="58">
        <v>0</v>
      </c>
      <c r="L2206" s="58">
        <f t="shared" si="361"/>
        <v>0</v>
      </c>
      <c r="M2206" s="58">
        <f t="shared" si="344"/>
        <v>0</v>
      </c>
      <c r="N2206" s="59">
        <f t="shared" si="344"/>
        <v>0</v>
      </c>
      <c r="O2206" s="60">
        <v>0</v>
      </c>
      <c r="P2206" s="61">
        <f>O2206</f>
        <v>0</v>
      </c>
      <c r="Q2206" s="58" t="e">
        <f>TRUNC(#REF!*P2206,0)</f>
        <v>#REF!</v>
      </c>
      <c r="R2206" s="143"/>
    </row>
    <row r="2207" spans="1:18" s="86" customFormat="1" ht="20.100000000000001" hidden="1" customHeight="1">
      <c r="A2207" s="123">
        <f t="shared" si="380"/>
        <v>370</v>
      </c>
      <c r="B2207" s="122">
        <f t="shared" si="380"/>
        <v>366</v>
      </c>
      <c r="C2207" s="19" t="s">
        <v>965</v>
      </c>
      <c r="D2207" s="29" t="s">
        <v>966</v>
      </c>
      <c r="E2207" s="10" t="s">
        <v>3199</v>
      </c>
      <c r="F2207" s="60">
        <v>372</v>
      </c>
      <c r="G2207" s="58">
        <v>6257</v>
      </c>
      <c r="H2207" s="58">
        <f t="shared" si="372"/>
        <v>2327604</v>
      </c>
      <c r="I2207" s="58">
        <v>127090</v>
      </c>
      <c r="J2207" s="58">
        <f t="shared" si="373"/>
        <v>47277480</v>
      </c>
      <c r="K2207" s="58">
        <v>4234</v>
      </c>
      <c r="L2207" s="58">
        <f t="shared" si="361"/>
        <v>1575048</v>
      </c>
      <c r="M2207" s="58">
        <f t="shared" si="344"/>
        <v>137581</v>
      </c>
      <c r="N2207" s="59">
        <f t="shared" si="344"/>
        <v>51180132</v>
      </c>
      <c r="O2207" s="60">
        <v>12</v>
      </c>
      <c r="P2207" s="61">
        <f>O2207</f>
        <v>12</v>
      </c>
      <c r="Q2207" s="58" t="e">
        <f>TRUNC(#REF!*P2207,0)</f>
        <v>#REF!</v>
      </c>
      <c r="R2207" s="143"/>
    </row>
    <row r="2208" spans="1:18" s="86" customFormat="1" ht="20.100000000000001" hidden="1" customHeight="1">
      <c r="A2208" s="123">
        <f t="shared" si="380"/>
        <v>371</v>
      </c>
      <c r="B2208" s="122">
        <f t="shared" si="380"/>
        <v>367</v>
      </c>
      <c r="C2208" s="19" t="s">
        <v>821</v>
      </c>
      <c r="D2208" s="29" t="s">
        <v>547</v>
      </c>
      <c r="E2208" s="10" t="s">
        <v>3189</v>
      </c>
      <c r="F2208" s="60">
        <v>182</v>
      </c>
      <c r="G2208" s="58">
        <v>616</v>
      </c>
      <c r="H2208" s="58">
        <f t="shared" si="372"/>
        <v>112112</v>
      </c>
      <c r="I2208" s="58">
        <v>2185</v>
      </c>
      <c r="J2208" s="58">
        <f t="shared" si="373"/>
        <v>397670</v>
      </c>
      <c r="K2208" s="58">
        <v>0</v>
      </c>
      <c r="L2208" s="58">
        <f t="shared" si="361"/>
        <v>0</v>
      </c>
      <c r="M2208" s="58">
        <f t="shared" si="344"/>
        <v>2801</v>
      </c>
      <c r="N2208" s="59">
        <f t="shared" si="344"/>
        <v>509782</v>
      </c>
      <c r="O2208" s="60">
        <v>3</v>
      </c>
      <c r="P2208" s="61">
        <f>O2208</f>
        <v>3</v>
      </c>
      <c r="Q2208" s="58" t="e">
        <f>TRUNC(#REF!*P2208,0)</f>
        <v>#REF!</v>
      </c>
      <c r="R2208" s="143"/>
    </row>
    <row r="2209" spans="1:18" s="86" customFormat="1" ht="20.100000000000001" hidden="1" customHeight="1">
      <c r="A2209" s="123">
        <f t="shared" si="380"/>
        <v>372</v>
      </c>
      <c r="B2209" s="122">
        <f t="shared" si="380"/>
        <v>368</v>
      </c>
      <c r="C2209" s="19" t="s">
        <v>822</v>
      </c>
      <c r="D2209" s="29" t="s">
        <v>0</v>
      </c>
      <c r="E2209" s="10" t="s">
        <v>22</v>
      </c>
      <c r="F2209" s="60">
        <v>0</v>
      </c>
      <c r="G2209" s="58">
        <v>0</v>
      </c>
      <c r="H2209" s="58">
        <f t="shared" si="372"/>
        <v>0</v>
      </c>
      <c r="I2209" s="58">
        <v>0</v>
      </c>
      <c r="J2209" s="58">
        <f t="shared" si="373"/>
        <v>0</v>
      </c>
      <c r="K2209" s="58">
        <v>0</v>
      </c>
      <c r="L2209" s="58">
        <f t="shared" si="361"/>
        <v>0</v>
      </c>
      <c r="M2209" s="58">
        <f t="shared" si="344"/>
        <v>0</v>
      </c>
      <c r="N2209" s="59">
        <f t="shared" si="344"/>
        <v>0</v>
      </c>
      <c r="O2209" s="60">
        <v>0</v>
      </c>
      <c r="P2209" s="61">
        <f>O2209</f>
        <v>0</v>
      </c>
      <c r="Q2209" s="58" t="e">
        <f>TRUNC(#REF!*P2209,0)</f>
        <v>#REF!</v>
      </c>
      <c r="R2209" s="143"/>
    </row>
    <row r="2210" spans="1:18" s="86" customFormat="1" ht="20.100000000000001" hidden="1" customHeight="1">
      <c r="A2210" s="123">
        <f t="shared" si="380"/>
        <v>373</v>
      </c>
      <c r="B2210" s="122">
        <f t="shared" si="380"/>
        <v>369</v>
      </c>
      <c r="C2210" s="19" t="s">
        <v>823</v>
      </c>
      <c r="D2210" s="29" t="s">
        <v>110</v>
      </c>
      <c r="E2210" s="10" t="s">
        <v>3191</v>
      </c>
      <c r="F2210" s="87">
        <v>166.785</v>
      </c>
      <c r="G2210" s="58">
        <v>6339</v>
      </c>
      <c r="H2210" s="58">
        <f t="shared" si="372"/>
        <v>1057250</v>
      </c>
      <c r="I2210" s="58">
        <v>310616</v>
      </c>
      <c r="J2210" s="58">
        <f t="shared" si="373"/>
        <v>51806089</v>
      </c>
      <c r="K2210" s="58">
        <v>0</v>
      </c>
      <c r="L2210" s="58">
        <f t="shared" si="361"/>
        <v>0</v>
      </c>
      <c r="M2210" s="58">
        <f t="shared" si="344"/>
        <v>316955</v>
      </c>
      <c r="N2210" s="59">
        <f t="shared" si="344"/>
        <v>52863339</v>
      </c>
      <c r="O2210" s="87">
        <v>156.54300000000001</v>
      </c>
      <c r="P2210" s="61">
        <f>O2210</f>
        <v>156.54300000000001</v>
      </c>
      <c r="Q2210" s="58" t="e">
        <f>TRUNC(#REF!*P2210,0)</f>
        <v>#REF!</v>
      </c>
      <c r="R2210" s="143"/>
    </row>
    <row r="2211" spans="1:18" s="86" customFormat="1" ht="20.100000000000001" hidden="1" customHeight="1">
      <c r="A2211" s="123">
        <f t="shared" si="380"/>
        <v>374</v>
      </c>
      <c r="B2211" s="122">
        <f t="shared" si="380"/>
        <v>370</v>
      </c>
      <c r="C2211" s="19" t="s">
        <v>1018</v>
      </c>
      <c r="D2211" s="29" t="s">
        <v>108</v>
      </c>
      <c r="E2211" s="10" t="s">
        <v>3191</v>
      </c>
      <c r="F2211" s="87">
        <v>95.369</v>
      </c>
      <c r="G2211" s="58">
        <v>6604</v>
      </c>
      <c r="H2211" s="58">
        <f t="shared" si="372"/>
        <v>629816</v>
      </c>
      <c r="I2211" s="58">
        <v>323615</v>
      </c>
      <c r="J2211" s="58">
        <f t="shared" si="373"/>
        <v>30862838</v>
      </c>
      <c r="K2211" s="58">
        <v>0</v>
      </c>
      <c r="L2211" s="58">
        <f t="shared" si="361"/>
        <v>0</v>
      </c>
      <c r="M2211" s="58">
        <f t="shared" si="344"/>
        <v>330219</v>
      </c>
      <c r="N2211" s="59">
        <f t="shared" si="344"/>
        <v>31492654</v>
      </c>
      <c r="O2211" s="87">
        <v>94.602999999999994</v>
      </c>
      <c r="P2211" s="61">
        <f>O2211</f>
        <v>94.602999999999994</v>
      </c>
      <c r="Q2211" s="58" t="e">
        <f>TRUNC(#REF!*P2211,0)</f>
        <v>#REF!</v>
      </c>
      <c r="R2211" s="143"/>
    </row>
    <row r="2212" spans="1:18" s="86" customFormat="1" ht="20.100000000000001" hidden="1" customHeight="1">
      <c r="A2212" s="123">
        <f t="shared" si="380"/>
        <v>375</v>
      </c>
      <c r="B2212" s="122">
        <f t="shared" si="380"/>
        <v>371</v>
      </c>
      <c r="C2212" s="19" t="s">
        <v>1019</v>
      </c>
      <c r="D2212" s="29" t="s">
        <v>1020</v>
      </c>
      <c r="E2212" s="10" t="s">
        <v>22</v>
      </c>
      <c r="F2212" s="60">
        <v>0</v>
      </c>
      <c r="G2212" s="58">
        <v>0</v>
      </c>
      <c r="H2212" s="58">
        <f t="shared" si="372"/>
        <v>0</v>
      </c>
      <c r="I2212" s="58">
        <v>0</v>
      </c>
      <c r="J2212" s="58">
        <f t="shared" si="373"/>
        <v>0</v>
      </c>
      <c r="K2212" s="58">
        <v>0</v>
      </c>
      <c r="L2212" s="58">
        <f t="shared" si="361"/>
        <v>0</v>
      </c>
      <c r="M2212" s="58">
        <f t="shared" si="344"/>
        <v>0</v>
      </c>
      <c r="N2212" s="59">
        <f t="shared" si="344"/>
        <v>0</v>
      </c>
      <c r="O2212" s="60">
        <v>0</v>
      </c>
      <c r="P2212" s="61">
        <f>O2212</f>
        <v>0</v>
      </c>
      <c r="Q2212" s="58" t="e">
        <f>TRUNC(#REF!*P2212,0)</f>
        <v>#REF!</v>
      </c>
      <c r="R2212" s="143"/>
    </row>
    <row r="2213" spans="1:18" s="86" customFormat="1" ht="20.100000000000001" hidden="1" customHeight="1">
      <c r="A2213" s="123">
        <f t="shared" si="380"/>
        <v>376</v>
      </c>
      <c r="B2213" s="122">
        <f t="shared" si="380"/>
        <v>372</v>
      </c>
      <c r="C2213" s="19" t="s">
        <v>1021</v>
      </c>
      <c r="D2213" s="29" t="s">
        <v>1022</v>
      </c>
      <c r="E2213" s="10" t="s">
        <v>3198</v>
      </c>
      <c r="F2213" s="60">
        <v>68</v>
      </c>
      <c r="G2213" s="58">
        <v>3890</v>
      </c>
      <c r="H2213" s="58">
        <f t="shared" si="372"/>
        <v>264520</v>
      </c>
      <c r="I2213" s="58">
        <v>432</v>
      </c>
      <c r="J2213" s="58">
        <f t="shared" si="373"/>
        <v>29376</v>
      </c>
      <c r="K2213" s="58">
        <v>0</v>
      </c>
      <c r="L2213" s="58">
        <f t="shared" si="361"/>
        <v>0</v>
      </c>
      <c r="M2213" s="58">
        <f t="shared" si="344"/>
        <v>4322</v>
      </c>
      <c r="N2213" s="59">
        <f t="shared" si="344"/>
        <v>293896</v>
      </c>
      <c r="O2213" s="60">
        <v>68</v>
      </c>
      <c r="P2213" s="61">
        <f>O2213</f>
        <v>68</v>
      </c>
      <c r="Q2213" s="58" t="e">
        <f>TRUNC(#REF!*P2213,0)</f>
        <v>#REF!</v>
      </c>
      <c r="R2213" s="143"/>
    </row>
    <row r="2214" spans="1:18" s="86" customFormat="1" ht="20.100000000000001" hidden="1" customHeight="1">
      <c r="A2214" s="123">
        <f t="shared" si="380"/>
        <v>377</v>
      </c>
      <c r="B2214" s="122">
        <f t="shared" si="380"/>
        <v>373</v>
      </c>
      <c r="C2214" s="19" t="s">
        <v>1023</v>
      </c>
      <c r="D2214" s="29" t="s">
        <v>1024</v>
      </c>
      <c r="E2214" s="10" t="s">
        <v>3198</v>
      </c>
      <c r="F2214" s="60">
        <v>450</v>
      </c>
      <c r="G2214" s="58">
        <v>4486</v>
      </c>
      <c r="H2214" s="58">
        <f t="shared" si="372"/>
        <v>2018700</v>
      </c>
      <c r="I2214" s="58">
        <v>444</v>
      </c>
      <c r="J2214" s="58">
        <f t="shared" si="373"/>
        <v>199800</v>
      </c>
      <c r="K2214" s="58">
        <v>0</v>
      </c>
      <c r="L2214" s="58">
        <f t="shared" si="361"/>
        <v>0</v>
      </c>
      <c r="M2214" s="58">
        <f t="shared" si="344"/>
        <v>4930</v>
      </c>
      <c r="N2214" s="59">
        <f t="shared" si="344"/>
        <v>2218500</v>
      </c>
      <c r="O2214" s="60">
        <v>360</v>
      </c>
      <c r="P2214" s="61">
        <f>O2214</f>
        <v>360</v>
      </c>
      <c r="Q2214" s="58" t="e">
        <f>TRUNC(#REF!*P2214,0)</f>
        <v>#REF!</v>
      </c>
      <c r="R2214" s="143"/>
    </row>
    <row r="2215" spans="1:18" s="86" customFormat="1" ht="20.100000000000001" hidden="1" customHeight="1">
      <c r="A2215" s="123">
        <f t="shared" si="380"/>
        <v>378</v>
      </c>
      <c r="B2215" s="122">
        <f t="shared" si="380"/>
        <v>374</v>
      </c>
      <c r="C2215" s="19" t="s">
        <v>824</v>
      </c>
      <c r="D2215" s="29" t="s">
        <v>825</v>
      </c>
      <c r="E2215" s="10" t="s">
        <v>22</v>
      </c>
      <c r="F2215" s="60">
        <v>0</v>
      </c>
      <c r="G2215" s="58">
        <v>0</v>
      </c>
      <c r="H2215" s="58">
        <f t="shared" si="372"/>
        <v>0</v>
      </c>
      <c r="I2215" s="58">
        <v>0</v>
      </c>
      <c r="J2215" s="58">
        <f t="shared" si="373"/>
        <v>0</v>
      </c>
      <c r="K2215" s="58">
        <v>0</v>
      </c>
      <c r="L2215" s="58">
        <f t="shared" si="361"/>
        <v>0</v>
      </c>
      <c r="M2215" s="58">
        <f t="shared" si="344"/>
        <v>0</v>
      </c>
      <c r="N2215" s="59">
        <f t="shared" si="344"/>
        <v>0</v>
      </c>
      <c r="O2215" s="60">
        <v>0</v>
      </c>
      <c r="P2215" s="61">
        <f>O2215</f>
        <v>0</v>
      </c>
      <c r="Q2215" s="58" t="e">
        <f>TRUNC(#REF!*P2215,0)</f>
        <v>#REF!</v>
      </c>
      <c r="R2215" s="143"/>
    </row>
    <row r="2216" spans="1:18" s="86" customFormat="1" ht="20.100000000000001" hidden="1" customHeight="1">
      <c r="A2216" s="123">
        <f t="shared" si="380"/>
        <v>379</v>
      </c>
      <c r="B2216" s="122">
        <f t="shared" si="380"/>
        <v>375</v>
      </c>
      <c r="C2216" s="19" t="s">
        <v>1025</v>
      </c>
      <c r="D2216" s="29" t="s">
        <v>1026</v>
      </c>
      <c r="E2216" s="10" t="s">
        <v>3191</v>
      </c>
      <c r="F2216" s="87">
        <v>209.196</v>
      </c>
      <c r="G2216" s="58">
        <v>3240</v>
      </c>
      <c r="H2216" s="58">
        <f t="shared" si="372"/>
        <v>677795</v>
      </c>
      <c r="I2216" s="58">
        <v>4476</v>
      </c>
      <c r="J2216" s="58">
        <f t="shared" si="373"/>
        <v>936361</v>
      </c>
      <c r="K2216" s="58">
        <v>9497</v>
      </c>
      <c r="L2216" s="58">
        <f t="shared" si="361"/>
        <v>1986734</v>
      </c>
      <c r="M2216" s="58">
        <f t="shared" si="344"/>
        <v>17213</v>
      </c>
      <c r="N2216" s="59">
        <f t="shared" si="344"/>
        <v>3600890</v>
      </c>
      <c r="O2216" s="87">
        <v>198.18799999999999</v>
      </c>
      <c r="P2216" s="61">
        <f>O2216</f>
        <v>198.18799999999999</v>
      </c>
      <c r="Q2216" s="58" t="e">
        <f>TRUNC(#REF!*P2216,0)</f>
        <v>#REF!</v>
      </c>
      <c r="R2216" s="143"/>
    </row>
    <row r="2217" spans="1:18" s="86" customFormat="1" ht="20.100000000000001" hidden="1" customHeight="1">
      <c r="A2217" s="123">
        <f t="shared" si="380"/>
        <v>380</v>
      </c>
      <c r="B2217" s="122">
        <f t="shared" si="380"/>
        <v>376</v>
      </c>
      <c r="C2217" s="19" t="s">
        <v>826</v>
      </c>
      <c r="D2217" s="29" t="s">
        <v>0</v>
      </c>
      <c r="E2217" s="10" t="s">
        <v>22</v>
      </c>
      <c r="F2217" s="60">
        <v>0</v>
      </c>
      <c r="G2217" s="58">
        <v>0</v>
      </c>
      <c r="H2217" s="58">
        <f t="shared" si="372"/>
        <v>0</v>
      </c>
      <c r="I2217" s="58">
        <v>0</v>
      </c>
      <c r="J2217" s="58">
        <f t="shared" si="373"/>
        <v>0</v>
      </c>
      <c r="K2217" s="58">
        <v>0</v>
      </c>
      <c r="L2217" s="58">
        <f t="shared" si="361"/>
        <v>0</v>
      </c>
      <c r="M2217" s="58">
        <f t="shared" si="344"/>
        <v>0</v>
      </c>
      <c r="N2217" s="59">
        <f t="shared" si="344"/>
        <v>0</v>
      </c>
      <c r="O2217" s="60">
        <v>0</v>
      </c>
      <c r="P2217" s="61">
        <f>O2217</f>
        <v>0</v>
      </c>
      <c r="Q2217" s="58" t="e">
        <f>TRUNC(#REF!*P2217,0)</f>
        <v>#REF!</v>
      </c>
      <c r="R2217" s="143"/>
    </row>
    <row r="2218" spans="1:18" s="86" customFormat="1" ht="20.100000000000001" hidden="1" customHeight="1">
      <c r="A2218" s="123">
        <f t="shared" si="380"/>
        <v>381</v>
      </c>
      <c r="B2218" s="122">
        <f t="shared" si="380"/>
        <v>377</v>
      </c>
      <c r="C2218" s="19" t="s">
        <v>636</v>
      </c>
      <c r="D2218" s="29" t="s">
        <v>827</v>
      </c>
      <c r="E2218" s="10" t="s">
        <v>3188</v>
      </c>
      <c r="F2218" s="60">
        <v>176</v>
      </c>
      <c r="G2218" s="58">
        <v>0</v>
      </c>
      <c r="H2218" s="58">
        <f t="shared" si="372"/>
        <v>0</v>
      </c>
      <c r="I2218" s="58">
        <v>18024</v>
      </c>
      <c r="J2218" s="58">
        <f t="shared" si="373"/>
        <v>3172224</v>
      </c>
      <c r="K2218" s="58">
        <v>0</v>
      </c>
      <c r="L2218" s="58">
        <f t="shared" si="361"/>
        <v>0</v>
      </c>
      <c r="M2218" s="58">
        <f t="shared" si="344"/>
        <v>18024</v>
      </c>
      <c r="N2218" s="59">
        <f t="shared" si="344"/>
        <v>3172224</v>
      </c>
      <c r="O2218" s="60">
        <v>176</v>
      </c>
      <c r="P2218" s="61">
        <f>O2218</f>
        <v>176</v>
      </c>
      <c r="Q2218" s="58" t="e">
        <f>TRUNC(#REF!*P2218,0)</f>
        <v>#REF!</v>
      </c>
      <c r="R2218" s="143"/>
    </row>
    <row r="2219" spans="1:18" s="86" customFormat="1" ht="20.100000000000001" hidden="1" customHeight="1">
      <c r="A2219" s="123">
        <f t="shared" si="380"/>
        <v>382</v>
      </c>
      <c r="B2219" s="122">
        <f t="shared" si="380"/>
        <v>378</v>
      </c>
      <c r="C2219" s="19" t="s">
        <v>828</v>
      </c>
      <c r="D2219" s="29" t="s">
        <v>829</v>
      </c>
      <c r="E2219" s="10" t="s">
        <v>3188</v>
      </c>
      <c r="F2219" s="60">
        <v>2377</v>
      </c>
      <c r="G2219" s="58">
        <v>989</v>
      </c>
      <c r="H2219" s="58">
        <f t="shared" si="372"/>
        <v>2350853</v>
      </c>
      <c r="I2219" s="58">
        <v>6591</v>
      </c>
      <c r="J2219" s="58">
        <f t="shared" si="373"/>
        <v>15666807</v>
      </c>
      <c r="K2219" s="58">
        <v>1242</v>
      </c>
      <c r="L2219" s="58">
        <f t="shared" si="361"/>
        <v>2952234</v>
      </c>
      <c r="M2219" s="58">
        <f t="shared" si="344"/>
        <v>8822</v>
      </c>
      <c r="N2219" s="59">
        <f t="shared" si="344"/>
        <v>20969894</v>
      </c>
      <c r="O2219" s="60">
        <v>2253</v>
      </c>
      <c r="P2219" s="61">
        <f>O2219</f>
        <v>2253</v>
      </c>
      <c r="Q2219" s="58" t="e">
        <f>TRUNC(#REF!*P2219,0)</f>
        <v>#REF!</v>
      </c>
      <c r="R2219" s="143"/>
    </row>
    <row r="2220" spans="1:18" s="86" customFormat="1" ht="20.100000000000001" hidden="1" customHeight="1">
      <c r="A2220" s="123">
        <f t="shared" si="380"/>
        <v>383</v>
      </c>
      <c r="B2220" s="122">
        <f t="shared" si="380"/>
        <v>379</v>
      </c>
      <c r="C2220" s="19" t="s">
        <v>830</v>
      </c>
      <c r="D2220" s="29" t="s">
        <v>0</v>
      </c>
      <c r="E2220" s="10" t="s">
        <v>22</v>
      </c>
      <c r="F2220" s="60">
        <v>0</v>
      </c>
      <c r="G2220" s="58">
        <v>0</v>
      </c>
      <c r="H2220" s="58">
        <f t="shared" si="372"/>
        <v>0</v>
      </c>
      <c r="I2220" s="58">
        <v>0</v>
      </c>
      <c r="J2220" s="58">
        <f t="shared" si="373"/>
        <v>0</v>
      </c>
      <c r="K2220" s="58">
        <v>0</v>
      </c>
      <c r="L2220" s="58">
        <f t="shared" si="361"/>
        <v>0</v>
      </c>
      <c r="M2220" s="58">
        <f t="shared" si="344"/>
        <v>0</v>
      </c>
      <c r="N2220" s="59">
        <f t="shared" si="344"/>
        <v>0</v>
      </c>
      <c r="O2220" s="60">
        <v>0</v>
      </c>
      <c r="P2220" s="61">
        <f>O2220</f>
        <v>0</v>
      </c>
      <c r="Q2220" s="58" t="e">
        <f>TRUNC(#REF!*P2220,0)</f>
        <v>#REF!</v>
      </c>
      <c r="R2220" s="143"/>
    </row>
    <row r="2221" spans="1:18" s="86" customFormat="1" ht="20.100000000000001" hidden="1" customHeight="1">
      <c r="A2221" s="123">
        <f t="shared" si="380"/>
        <v>384</v>
      </c>
      <c r="B2221" s="122">
        <f t="shared" si="380"/>
        <v>380</v>
      </c>
      <c r="C2221" s="19" t="s">
        <v>831</v>
      </c>
      <c r="D2221" s="29" t="s">
        <v>832</v>
      </c>
      <c r="E2221" s="10" t="s">
        <v>3189</v>
      </c>
      <c r="F2221" s="60">
        <v>2060</v>
      </c>
      <c r="G2221" s="58">
        <v>202</v>
      </c>
      <c r="H2221" s="58">
        <f t="shared" si="372"/>
        <v>416120</v>
      </c>
      <c r="I2221" s="58">
        <v>129</v>
      </c>
      <c r="J2221" s="58">
        <f t="shared" si="373"/>
        <v>265740</v>
      </c>
      <c r="K2221" s="58">
        <v>0</v>
      </c>
      <c r="L2221" s="58">
        <f t="shared" ref="L2221:L2284" si="381">TRUNC(F2221*K2221,0)</f>
        <v>0</v>
      </c>
      <c r="M2221" s="58">
        <f t="shared" si="344"/>
        <v>331</v>
      </c>
      <c r="N2221" s="59">
        <f t="shared" si="344"/>
        <v>681860</v>
      </c>
      <c r="O2221" s="60">
        <v>2060</v>
      </c>
      <c r="P2221" s="61">
        <f>O2221</f>
        <v>2060</v>
      </c>
      <c r="Q2221" s="58" t="e">
        <f>TRUNC(#REF!*P2221,0)</f>
        <v>#REF!</v>
      </c>
      <c r="R2221" s="143"/>
    </row>
    <row r="2222" spans="1:18" s="86" customFormat="1" ht="20.100000000000001" hidden="1" customHeight="1">
      <c r="A2222" s="123">
        <f t="shared" si="380"/>
        <v>385</v>
      </c>
      <c r="B2222" s="122">
        <f t="shared" si="380"/>
        <v>381</v>
      </c>
      <c r="C2222" s="19" t="s">
        <v>833</v>
      </c>
      <c r="D2222" s="29" t="s">
        <v>834</v>
      </c>
      <c r="E2222" s="10" t="s">
        <v>3189</v>
      </c>
      <c r="F2222" s="60">
        <v>2060</v>
      </c>
      <c r="G2222" s="58">
        <v>150</v>
      </c>
      <c r="H2222" s="58">
        <f t="shared" si="372"/>
        <v>309000</v>
      </c>
      <c r="I2222" s="58">
        <v>105</v>
      </c>
      <c r="J2222" s="58">
        <f t="shared" si="373"/>
        <v>216300</v>
      </c>
      <c r="K2222" s="58">
        <v>96</v>
      </c>
      <c r="L2222" s="58">
        <f t="shared" si="381"/>
        <v>197760</v>
      </c>
      <c r="M2222" s="58">
        <f t="shared" si="344"/>
        <v>351</v>
      </c>
      <c r="N2222" s="59">
        <f t="shared" si="344"/>
        <v>723060</v>
      </c>
      <c r="O2222" s="60">
        <v>2060</v>
      </c>
      <c r="P2222" s="61">
        <f>O2222</f>
        <v>2060</v>
      </c>
      <c r="Q2222" s="58" t="e">
        <f>TRUNC(#REF!*P2222,0)</f>
        <v>#REF!</v>
      </c>
      <c r="R2222" s="143"/>
    </row>
    <row r="2223" spans="1:18" s="86" customFormat="1" ht="20.100000000000001" hidden="1" customHeight="1">
      <c r="A2223" s="123">
        <f t="shared" si="380"/>
        <v>386</v>
      </c>
      <c r="B2223" s="122">
        <f t="shared" si="380"/>
        <v>382</v>
      </c>
      <c r="C2223" s="19" t="s">
        <v>835</v>
      </c>
      <c r="D2223" s="29" t="s">
        <v>0</v>
      </c>
      <c r="E2223" s="10" t="s">
        <v>3189</v>
      </c>
      <c r="F2223" s="60">
        <v>555</v>
      </c>
      <c r="G2223" s="58">
        <v>202</v>
      </c>
      <c r="H2223" s="58">
        <f t="shared" si="372"/>
        <v>112110</v>
      </c>
      <c r="I2223" s="58">
        <v>129</v>
      </c>
      <c r="J2223" s="58">
        <f t="shared" si="373"/>
        <v>71595</v>
      </c>
      <c r="K2223" s="58">
        <v>0</v>
      </c>
      <c r="L2223" s="58">
        <f t="shared" si="381"/>
        <v>0</v>
      </c>
      <c r="M2223" s="58">
        <f t="shared" si="344"/>
        <v>331</v>
      </c>
      <c r="N2223" s="59">
        <f t="shared" si="344"/>
        <v>183705</v>
      </c>
      <c r="O2223" s="60">
        <v>555</v>
      </c>
      <c r="P2223" s="61">
        <f>O2223</f>
        <v>555</v>
      </c>
      <c r="Q2223" s="58" t="e">
        <f>TRUNC(#REF!*P2223,0)</f>
        <v>#REF!</v>
      </c>
      <c r="R2223" s="143"/>
    </row>
    <row r="2224" spans="1:18" s="86" customFormat="1" ht="20.100000000000001" hidden="1" customHeight="1">
      <c r="A2224" s="123"/>
      <c r="C2224" s="19" t="s">
        <v>836</v>
      </c>
      <c r="D2224" s="29" t="s">
        <v>0</v>
      </c>
      <c r="E2224" s="10" t="s">
        <v>22</v>
      </c>
      <c r="F2224" s="60">
        <v>0</v>
      </c>
      <c r="G2224" s="58">
        <v>0</v>
      </c>
      <c r="H2224" s="58">
        <f t="shared" si="372"/>
        <v>0</v>
      </c>
      <c r="I2224" s="58">
        <v>0</v>
      </c>
      <c r="J2224" s="58">
        <f t="shared" si="373"/>
        <v>0</v>
      </c>
      <c r="K2224" s="58">
        <v>0</v>
      </c>
      <c r="L2224" s="58">
        <f t="shared" si="381"/>
        <v>0</v>
      </c>
      <c r="M2224" s="58">
        <f t="shared" si="344"/>
        <v>0</v>
      </c>
      <c r="N2224" s="59">
        <f t="shared" si="344"/>
        <v>0</v>
      </c>
      <c r="O2224" s="60">
        <v>0</v>
      </c>
      <c r="P2224" s="61">
        <f>O2224</f>
        <v>0</v>
      </c>
      <c r="Q2224" s="58" t="e">
        <f>TRUNC(#REF!*P2224,0)</f>
        <v>#REF!</v>
      </c>
      <c r="R2224" s="143"/>
    </row>
    <row r="2225" spans="1:18" s="86" customFormat="1" ht="20.100000000000001" hidden="1" customHeight="1">
      <c r="A2225" s="123"/>
      <c r="C2225" s="19" t="s">
        <v>837</v>
      </c>
      <c r="D2225" s="29" t="s">
        <v>838</v>
      </c>
      <c r="E2225" s="10" t="s">
        <v>22</v>
      </c>
      <c r="F2225" s="60">
        <v>0</v>
      </c>
      <c r="G2225" s="58">
        <v>0</v>
      </c>
      <c r="H2225" s="58">
        <f t="shared" si="372"/>
        <v>0</v>
      </c>
      <c r="I2225" s="58">
        <v>0</v>
      </c>
      <c r="J2225" s="58">
        <f t="shared" si="373"/>
        <v>0</v>
      </c>
      <c r="K2225" s="58">
        <v>0</v>
      </c>
      <c r="L2225" s="58">
        <f t="shared" si="381"/>
        <v>0</v>
      </c>
      <c r="M2225" s="58">
        <f t="shared" si="344"/>
        <v>0</v>
      </c>
      <c r="N2225" s="59">
        <f t="shared" si="344"/>
        <v>0</v>
      </c>
      <c r="O2225" s="60">
        <v>0</v>
      </c>
      <c r="P2225" s="61">
        <f>O2225</f>
        <v>0</v>
      </c>
      <c r="Q2225" s="58" t="e">
        <f>TRUNC(#REF!*P2225,0)</f>
        <v>#REF!</v>
      </c>
      <c r="R2225" s="143"/>
    </row>
    <row r="2226" spans="1:18" s="86" customFormat="1" ht="20.100000000000001" hidden="1" customHeight="1">
      <c r="A2226" s="123"/>
      <c r="C2226" s="19" t="s">
        <v>839</v>
      </c>
      <c r="D2226" s="29" t="s">
        <v>1084</v>
      </c>
      <c r="E2226" s="10" t="s">
        <v>3212</v>
      </c>
      <c r="F2226" s="60">
        <v>2</v>
      </c>
      <c r="G2226" s="58">
        <v>2409760</v>
      </c>
      <c r="H2226" s="58">
        <f t="shared" si="372"/>
        <v>4819520</v>
      </c>
      <c r="I2226" s="58">
        <v>117380</v>
      </c>
      <c r="J2226" s="58">
        <f t="shared" si="373"/>
        <v>234760</v>
      </c>
      <c r="K2226" s="58">
        <v>36203</v>
      </c>
      <c r="L2226" s="58">
        <f t="shared" si="381"/>
        <v>72406</v>
      </c>
      <c r="M2226" s="58">
        <f t="shared" si="344"/>
        <v>2563343</v>
      </c>
      <c r="N2226" s="59">
        <f t="shared" si="344"/>
        <v>5126686</v>
      </c>
      <c r="O2226" s="60">
        <v>2</v>
      </c>
      <c r="P2226" s="61">
        <f>O2226</f>
        <v>2</v>
      </c>
      <c r="Q2226" s="58" t="e">
        <f>TRUNC(#REF!*P2226,0)</f>
        <v>#REF!</v>
      </c>
      <c r="R2226" s="143"/>
    </row>
    <row r="2227" spans="1:18" s="86" customFormat="1" ht="20.100000000000001" hidden="1" customHeight="1">
      <c r="A2227" s="123"/>
      <c r="C2227" s="19" t="s">
        <v>839</v>
      </c>
      <c r="D2227" s="29" t="s">
        <v>1085</v>
      </c>
      <c r="E2227" s="10" t="s">
        <v>3212</v>
      </c>
      <c r="F2227" s="60">
        <v>6</v>
      </c>
      <c r="G2227" s="58">
        <v>2086784</v>
      </c>
      <c r="H2227" s="58">
        <f t="shared" si="372"/>
        <v>12520704</v>
      </c>
      <c r="I2227" s="58">
        <v>78505</v>
      </c>
      <c r="J2227" s="58">
        <f t="shared" si="373"/>
        <v>471030</v>
      </c>
      <c r="K2227" s="58">
        <v>27222</v>
      </c>
      <c r="L2227" s="58">
        <f t="shared" si="381"/>
        <v>163332</v>
      </c>
      <c r="M2227" s="58">
        <f t="shared" si="344"/>
        <v>2192511</v>
      </c>
      <c r="N2227" s="59">
        <f t="shared" si="344"/>
        <v>13155066</v>
      </c>
      <c r="O2227" s="60">
        <v>6</v>
      </c>
      <c r="P2227" s="61">
        <f>O2227</f>
        <v>6</v>
      </c>
      <c r="Q2227" s="58" t="e">
        <f>TRUNC(#REF!*P2227,0)</f>
        <v>#REF!</v>
      </c>
      <c r="R2227" s="143"/>
    </row>
    <row r="2228" spans="1:18" s="86" customFormat="1" ht="20.100000000000001" hidden="1" customHeight="1">
      <c r="A2228" s="123"/>
      <c r="C2228" s="19" t="s">
        <v>839</v>
      </c>
      <c r="D2228" s="29" t="s">
        <v>1029</v>
      </c>
      <c r="E2228" s="10" t="s">
        <v>3212</v>
      </c>
      <c r="F2228" s="60">
        <v>1</v>
      </c>
      <c r="G2228" s="58">
        <v>2578560</v>
      </c>
      <c r="H2228" s="58">
        <f t="shared" si="372"/>
        <v>2578560</v>
      </c>
      <c r="I2228" s="58">
        <v>117380</v>
      </c>
      <c r="J2228" s="58">
        <f t="shared" si="373"/>
        <v>117380</v>
      </c>
      <c r="K2228" s="58">
        <v>36203</v>
      </c>
      <c r="L2228" s="58">
        <f t="shared" si="381"/>
        <v>36203</v>
      </c>
      <c r="M2228" s="58">
        <f t="shared" si="344"/>
        <v>2732143</v>
      </c>
      <c r="N2228" s="59">
        <f t="shared" si="344"/>
        <v>2732143</v>
      </c>
      <c r="O2228" s="60">
        <v>1</v>
      </c>
      <c r="P2228" s="61">
        <f>O2228</f>
        <v>1</v>
      </c>
      <c r="Q2228" s="58" t="e">
        <f>TRUNC(#REF!*P2228,0)</f>
        <v>#REF!</v>
      </c>
      <c r="R2228" s="143"/>
    </row>
    <row r="2229" spans="1:18" s="86" customFormat="1" ht="20.100000000000001" hidden="1" customHeight="1">
      <c r="A2229" s="123"/>
      <c r="C2229" s="19" t="s">
        <v>839</v>
      </c>
      <c r="D2229" s="29" t="s">
        <v>1030</v>
      </c>
      <c r="E2229" s="10" t="s">
        <v>3212</v>
      </c>
      <c r="F2229" s="60">
        <v>3</v>
      </c>
      <c r="G2229" s="58">
        <v>2224960</v>
      </c>
      <c r="H2229" s="58">
        <f t="shared" si="372"/>
        <v>6674880</v>
      </c>
      <c r="I2229" s="58">
        <v>117380</v>
      </c>
      <c r="J2229" s="58">
        <f t="shared" si="373"/>
        <v>352140</v>
      </c>
      <c r="K2229" s="58">
        <v>36203</v>
      </c>
      <c r="L2229" s="58">
        <f t="shared" si="381"/>
        <v>108609</v>
      </c>
      <c r="M2229" s="58">
        <f t="shared" si="344"/>
        <v>2378543</v>
      </c>
      <c r="N2229" s="59">
        <f t="shared" si="344"/>
        <v>7135629</v>
      </c>
      <c r="O2229" s="60">
        <v>3</v>
      </c>
      <c r="P2229" s="61">
        <f>O2229</f>
        <v>3</v>
      </c>
      <c r="Q2229" s="58" t="e">
        <f>TRUNC(#REF!*P2229,0)</f>
        <v>#REF!</v>
      </c>
      <c r="R2229" s="143"/>
    </row>
    <row r="2230" spans="1:18" s="86" customFormat="1" ht="20.100000000000001" hidden="1" customHeight="1">
      <c r="A2230" s="123"/>
      <c r="C2230" s="19" t="s">
        <v>839</v>
      </c>
      <c r="D2230" s="29" t="s">
        <v>2444</v>
      </c>
      <c r="E2230" s="10" t="s">
        <v>3212</v>
      </c>
      <c r="F2230" s="60">
        <v>2</v>
      </c>
      <c r="G2230" s="58">
        <v>2800102</v>
      </c>
      <c r="H2230" s="58">
        <f t="shared" si="372"/>
        <v>5600204</v>
      </c>
      <c r="I2230" s="58">
        <v>145365</v>
      </c>
      <c r="J2230" s="58">
        <f t="shared" si="373"/>
        <v>290730</v>
      </c>
      <c r="K2230" s="58">
        <v>51204</v>
      </c>
      <c r="L2230" s="58">
        <f t="shared" si="381"/>
        <v>102408</v>
      </c>
      <c r="M2230" s="58">
        <f t="shared" si="344"/>
        <v>2996671</v>
      </c>
      <c r="N2230" s="59">
        <f t="shared" si="344"/>
        <v>5993342</v>
      </c>
      <c r="O2230" s="60">
        <v>2</v>
      </c>
      <c r="P2230" s="61">
        <f>O2230</f>
        <v>2</v>
      </c>
      <c r="Q2230" s="58" t="e">
        <f>TRUNC(#REF!*P2230,0)</f>
        <v>#REF!</v>
      </c>
      <c r="R2230" s="143"/>
    </row>
    <row r="2231" spans="1:18" s="86" customFormat="1" ht="20.100000000000001" hidden="1" customHeight="1">
      <c r="A2231" s="123"/>
      <c r="C2231" s="19" t="s">
        <v>839</v>
      </c>
      <c r="D2231" s="29" t="s">
        <v>2445</v>
      </c>
      <c r="E2231" s="10" t="s">
        <v>3212</v>
      </c>
      <c r="F2231" s="60">
        <v>6</v>
      </c>
      <c r="G2231" s="58">
        <v>2776102</v>
      </c>
      <c r="H2231" s="58">
        <f t="shared" si="372"/>
        <v>16656612</v>
      </c>
      <c r="I2231" s="58">
        <v>145365</v>
      </c>
      <c r="J2231" s="58">
        <f t="shared" si="373"/>
        <v>872190</v>
      </c>
      <c r="K2231" s="58">
        <v>51204</v>
      </c>
      <c r="L2231" s="58">
        <f t="shared" si="381"/>
        <v>307224</v>
      </c>
      <c r="M2231" s="58">
        <f t="shared" si="344"/>
        <v>2972671</v>
      </c>
      <c r="N2231" s="59">
        <f t="shared" si="344"/>
        <v>17836026</v>
      </c>
      <c r="O2231" s="60">
        <v>6</v>
      </c>
      <c r="P2231" s="61">
        <f>O2231</f>
        <v>6</v>
      </c>
      <c r="Q2231" s="58" t="e">
        <f>TRUNC(#REF!*P2231,0)</f>
        <v>#REF!</v>
      </c>
      <c r="R2231" s="143"/>
    </row>
    <row r="2232" spans="1:18" s="86" customFormat="1" ht="20.100000000000001" hidden="1" customHeight="1">
      <c r="A2232" s="123"/>
      <c r="C2232" s="19" t="s">
        <v>839</v>
      </c>
      <c r="D2232" s="29" t="s">
        <v>2385</v>
      </c>
      <c r="E2232" s="10" t="s">
        <v>3212</v>
      </c>
      <c r="F2232" s="60">
        <v>2</v>
      </c>
      <c r="G2232" s="58">
        <v>3017702</v>
      </c>
      <c r="H2232" s="58">
        <f t="shared" si="372"/>
        <v>6035404</v>
      </c>
      <c r="I2232" s="58">
        <v>145365</v>
      </c>
      <c r="J2232" s="58">
        <f t="shared" si="373"/>
        <v>290730</v>
      </c>
      <c r="K2232" s="58">
        <v>51204</v>
      </c>
      <c r="L2232" s="58">
        <f t="shared" si="381"/>
        <v>102408</v>
      </c>
      <c r="M2232" s="58">
        <f t="shared" si="344"/>
        <v>3214271</v>
      </c>
      <c r="N2232" s="59">
        <f t="shared" si="344"/>
        <v>6428542</v>
      </c>
      <c r="O2232" s="60">
        <v>2</v>
      </c>
      <c r="P2232" s="61">
        <f>O2232</f>
        <v>2</v>
      </c>
      <c r="Q2232" s="58" t="e">
        <f>TRUNC(#REF!*P2232,0)</f>
        <v>#REF!</v>
      </c>
      <c r="R2232" s="143"/>
    </row>
    <row r="2233" spans="1:18" s="86" customFormat="1" ht="20.100000000000001" hidden="1" customHeight="1">
      <c r="A2233" s="123"/>
      <c r="C2233" s="19" t="s">
        <v>839</v>
      </c>
      <c r="D2233" s="29" t="s">
        <v>2386</v>
      </c>
      <c r="E2233" s="10" t="s">
        <v>3212</v>
      </c>
      <c r="F2233" s="60">
        <v>6</v>
      </c>
      <c r="G2233" s="58">
        <v>2620160</v>
      </c>
      <c r="H2233" s="58">
        <f t="shared" si="372"/>
        <v>15720960</v>
      </c>
      <c r="I2233" s="58">
        <v>117380</v>
      </c>
      <c r="J2233" s="58">
        <f t="shared" si="373"/>
        <v>704280</v>
      </c>
      <c r="K2233" s="58">
        <v>36203</v>
      </c>
      <c r="L2233" s="58">
        <f t="shared" si="381"/>
        <v>217218</v>
      </c>
      <c r="M2233" s="58">
        <f t="shared" si="344"/>
        <v>2773743</v>
      </c>
      <c r="N2233" s="59">
        <f t="shared" si="344"/>
        <v>16642458</v>
      </c>
      <c r="O2233" s="60">
        <v>6</v>
      </c>
      <c r="P2233" s="61">
        <f>O2233</f>
        <v>6</v>
      </c>
      <c r="Q2233" s="58" t="e">
        <f>TRUNC(#REF!*P2233,0)</f>
        <v>#REF!</v>
      </c>
      <c r="R2233" s="143"/>
    </row>
    <row r="2234" spans="1:18" s="86" customFormat="1" ht="20.100000000000001" hidden="1" customHeight="1">
      <c r="A2234" s="123"/>
      <c r="C2234" s="19" t="s">
        <v>839</v>
      </c>
      <c r="D2234" s="29" t="s">
        <v>840</v>
      </c>
      <c r="E2234" s="10" t="s">
        <v>3212</v>
      </c>
      <c r="F2234" s="60">
        <v>1</v>
      </c>
      <c r="G2234" s="58">
        <v>3102502</v>
      </c>
      <c r="H2234" s="58">
        <f t="shared" si="372"/>
        <v>3102502</v>
      </c>
      <c r="I2234" s="58">
        <v>145365</v>
      </c>
      <c r="J2234" s="58">
        <f t="shared" si="373"/>
        <v>145365</v>
      </c>
      <c r="K2234" s="58">
        <v>51204</v>
      </c>
      <c r="L2234" s="58">
        <f t="shared" si="381"/>
        <v>51204</v>
      </c>
      <c r="M2234" s="58">
        <f t="shared" si="344"/>
        <v>3299071</v>
      </c>
      <c r="N2234" s="59">
        <f t="shared" si="344"/>
        <v>3299071</v>
      </c>
      <c r="O2234" s="60">
        <v>1</v>
      </c>
      <c r="P2234" s="61">
        <f>O2234</f>
        <v>1</v>
      </c>
      <c r="Q2234" s="58" t="e">
        <f>TRUNC(#REF!*P2234,0)</f>
        <v>#REF!</v>
      </c>
      <c r="R2234" s="143"/>
    </row>
    <row r="2235" spans="1:18" s="86" customFormat="1" ht="20.100000000000001" hidden="1" customHeight="1">
      <c r="A2235" s="123"/>
      <c r="C2235" s="19" t="s">
        <v>839</v>
      </c>
      <c r="D2235" s="29" t="s">
        <v>841</v>
      </c>
      <c r="E2235" s="10" t="s">
        <v>3212</v>
      </c>
      <c r="F2235" s="60">
        <v>3</v>
      </c>
      <c r="G2235" s="58">
        <v>2847302</v>
      </c>
      <c r="H2235" s="58">
        <f t="shared" si="372"/>
        <v>8541906</v>
      </c>
      <c r="I2235" s="58">
        <v>145365</v>
      </c>
      <c r="J2235" s="58">
        <f t="shared" si="373"/>
        <v>436095</v>
      </c>
      <c r="K2235" s="58">
        <v>51204</v>
      </c>
      <c r="L2235" s="58">
        <f t="shared" si="381"/>
        <v>153612</v>
      </c>
      <c r="M2235" s="58">
        <f t="shared" si="344"/>
        <v>3043871</v>
      </c>
      <c r="N2235" s="59">
        <f t="shared" si="344"/>
        <v>9131613</v>
      </c>
      <c r="O2235" s="60">
        <v>3</v>
      </c>
      <c r="P2235" s="61">
        <f>O2235</f>
        <v>3</v>
      </c>
      <c r="Q2235" s="58" t="e">
        <f>TRUNC(#REF!*P2235,0)</f>
        <v>#REF!</v>
      </c>
      <c r="R2235" s="143"/>
    </row>
    <row r="2236" spans="1:18" s="86" customFormat="1" ht="20.100000000000001" hidden="1" customHeight="1">
      <c r="A2236" s="123"/>
      <c r="C2236" s="19" t="s">
        <v>842</v>
      </c>
      <c r="D2236" s="29" t="s">
        <v>843</v>
      </c>
      <c r="E2236" s="10" t="s">
        <v>22</v>
      </c>
      <c r="F2236" s="60">
        <v>0</v>
      </c>
      <c r="G2236" s="58">
        <v>0</v>
      </c>
      <c r="H2236" s="58">
        <f t="shared" si="372"/>
        <v>0</v>
      </c>
      <c r="I2236" s="58">
        <v>0</v>
      </c>
      <c r="J2236" s="58">
        <f t="shared" si="373"/>
        <v>0</v>
      </c>
      <c r="K2236" s="58">
        <v>0</v>
      </c>
      <c r="L2236" s="58">
        <f t="shared" si="381"/>
        <v>0</v>
      </c>
      <c r="M2236" s="58">
        <f t="shared" si="344"/>
        <v>0</v>
      </c>
      <c r="N2236" s="59">
        <f t="shared" si="344"/>
        <v>0</v>
      </c>
      <c r="O2236" s="60">
        <v>0</v>
      </c>
      <c r="P2236" s="61">
        <f>O2236</f>
        <v>0</v>
      </c>
      <c r="Q2236" s="58" t="e">
        <f>TRUNC(#REF!*P2236,0)</f>
        <v>#REF!</v>
      </c>
      <c r="R2236" s="143"/>
    </row>
    <row r="2237" spans="1:18" s="86" customFormat="1" ht="20.100000000000001" hidden="1" customHeight="1">
      <c r="A2237" s="123"/>
      <c r="C2237" s="19" t="s">
        <v>2334</v>
      </c>
      <c r="D2237" s="29" t="s">
        <v>0</v>
      </c>
      <c r="E2237" s="10" t="s">
        <v>22</v>
      </c>
      <c r="F2237" s="60">
        <v>0</v>
      </c>
      <c r="G2237" s="58">
        <v>0</v>
      </c>
      <c r="H2237" s="58">
        <f t="shared" si="372"/>
        <v>0</v>
      </c>
      <c r="I2237" s="58">
        <v>0</v>
      </c>
      <c r="J2237" s="58">
        <f t="shared" si="373"/>
        <v>0</v>
      </c>
      <c r="K2237" s="58">
        <v>0</v>
      </c>
      <c r="L2237" s="58">
        <f t="shared" si="381"/>
        <v>0</v>
      </c>
      <c r="M2237" s="58">
        <f t="shared" si="344"/>
        <v>0</v>
      </c>
      <c r="N2237" s="59">
        <f t="shared" si="344"/>
        <v>0</v>
      </c>
      <c r="O2237" s="60">
        <v>0</v>
      </c>
      <c r="P2237" s="61">
        <f>O2237</f>
        <v>0</v>
      </c>
      <c r="Q2237" s="58" t="e">
        <f>TRUNC(#REF!*P2237,0)</f>
        <v>#REF!</v>
      </c>
      <c r="R2237" s="143"/>
    </row>
    <row r="2238" spans="1:18" s="86" customFormat="1" ht="20.100000000000001" hidden="1" customHeight="1">
      <c r="A2238" s="123"/>
      <c r="C2238" s="19" t="s">
        <v>2446</v>
      </c>
      <c r="D2238" s="29" t="s">
        <v>2447</v>
      </c>
      <c r="E2238" s="10" t="s">
        <v>3218</v>
      </c>
      <c r="F2238" s="60">
        <v>16</v>
      </c>
      <c r="G2238" s="58">
        <v>14555947</v>
      </c>
      <c r="H2238" s="58">
        <f t="shared" si="372"/>
        <v>232895152</v>
      </c>
      <c r="I2238" s="58">
        <v>17052238</v>
      </c>
      <c r="J2238" s="58">
        <f t="shared" si="373"/>
        <v>272835808</v>
      </c>
      <c r="K2238" s="58">
        <v>34411434</v>
      </c>
      <c r="L2238" s="58">
        <f t="shared" si="381"/>
        <v>550582944</v>
      </c>
      <c r="M2238" s="58">
        <f t="shared" si="344"/>
        <v>66019619</v>
      </c>
      <c r="N2238" s="59">
        <f t="shared" si="344"/>
        <v>1056313904</v>
      </c>
      <c r="O2238" s="60">
        <v>16</v>
      </c>
      <c r="P2238" s="61">
        <f>O2238</f>
        <v>16</v>
      </c>
      <c r="Q2238" s="58" t="e">
        <f>TRUNC(#REF!*P2238,0)</f>
        <v>#REF!</v>
      </c>
      <c r="R2238" s="143"/>
    </row>
    <row r="2239" spans="1:18" s="86" customFormat="1" ht="20.100000000000001" hidden="1" customHeight="1">
      <c r="A2239" s="123"/>
      <c r="C2239" s="19" t="s">
        <v>844</v>
      </c>
      <c r="D2239" s="29" t="s">
        <v>0</v>
      </c>
      <c r="E2239" s="10" t="s">
        <v>22</v>
      </c>
      <c r="F2239" s="60">
        <v>0</v>
      </c>
      <c r="G2239" s="58">
        <v>0</v>
      </c>
      <c r="H2239" s="58">
        <f t="shared" si="372"/>
        <v>0</v>
      </c>
      <c r="I2239" s="58">
        <v>0</v>
      </c>
      <c r="J2239" s="58">
        <f t="shared" si="373"/>
        <v>0</v>
      </c>
      <c r="K2239" s="58">
        <v>0</v>
      </c>
      <c r="L2239" s="58">
        <f t="shared" si="381"/>
        <v>0</v>
      </c>
      <c r="M2239" s="58">
        <f t="shared" si="344"/>
        <v>0</v>
      </c>
      <c r="N2239" s="59">
        <f t="shared" si="344"/>
        <v>0</v>
      </c>
      <c r="O2239" s="60">
        <v>0</v>
      </c>
      <c r="P2239" s="61">
        <f>O2239</f>
        <v>0</v>
      </c>
      <c r="Q2239" s="58" t="e">
        <f>TRUNC(#REF!*P2239,0)</f>
        <v>#REF!</v>
      </c>
      <c r="R2239" s="143"/>
    </row>
    <row r="2240" spans="1:18" s="86" customFormat="1" ht="20.100000000000001" hidden="1" customHeight="1">
      <c r="A2240" s="123"/>
      <c r="C2240" s="19" t="s">
        <v>845</v>
      </c>
      <c r="D2240" s="29" t="s">
        <v>846</v>
      </c>
      <c r="E2240" s="10" t="s">
        <v>22</v>
      </c>
      <c r="F2240" s="60">
        <v>0</v>
      </c>
      <c r="G2240" s="58">
        <v>0</v>
      </c>
      <c r="H2240" s="58">
        <f t="shared" si="372"/>
        <v>0</v>
      </c>
      <c r="I2240" s="58">
        <v>0</v>
      </c>
      <c r="J2240" s="58">
        <f t="shared" si="373"/>
        <v>0</v>
      </c>
      <c r="K2240" s="58">
        <v>0</v>
      </c>
      <c r="L2240" s="58">
        <f t="shared" si="381"/>
        <v>0</v>
      </c>
      <c r="M2240" s="58">
        <f t="shared" si="344"/>
        <v>0</v>
      </c>
      <c r="N2240" s="59">
        <f t="shared" si="344"/>
        <v>0</v>
      </c>
      <c r="O2240" s="60">
        <v>0</v>
      </c>
      <c r="P2240" s="61">
        <f>O2240</f>
        <v>0</v>
      </c>
      <c r="Q2240" s="58" t="e">
        <f>TRUNC(#REF!*P2240,0)</f>
        <v>#REF!</v>
      </c>
      <c r="R2240" s="143"/>
    </row>
    <row r="2241" spans="1:19" s="86" customFormat="1" ht="20.100000000000001" hidden="1" customHeight="1">
      <c r="A2241" s="123"/>
      <c r="C2241" s="19" t="s">
        <v>973</v>
      </c>
      <c r="D2241" s="29" t="s">
        <v>974</v>
      </c>
      <c r="E2241" s="10" t="s">
        <v>3207</v>
      </c>
      <c r="F2241" s="60">
        <v>50</v>
      </c>
      <c r="G2241" s="58">
        <v>368000</v>
      </c>
      <c r="H2241" s="58">
        <f t="shared" si="372"/>
        <v>18400000</v>
      </c>
      <c r="I2241" s="58">
        <v>396800</v>
      </c>
      <c r="J2241" s="58">
        <f t="shared" si="373"/>
        <v>19840000</v>
      </c>
      <c r="K2241" s="58">
        <v>0</v>
      </c>
      <c r="L2241" s="58">
        <f t="shared" si="381"/>
        <v>0</v>
      </c>
      <c r="M2241" s="58">
        <f t="shared" si="344"/>
        <v>764800</v>
      </c>
      <c r="N2241" s="59">
        <f t="shared" si="344"/>
        <v>38240000</v>
      </c>
      <c r="O2241" s="60">
        <v>50</v>
      </c>
      <c r="P2241" s="61">
        <f>O2241</f>
        <v>50</v>
      </c>
      <c r="Q2241" s="58" t="e">
        <f>TRUNC(#REF!*P2241,0)</f>
        <v>#REF!</v>
      </c>
      <c r="R2241" s="143"/>
    </row>
    <row r="2242" spans="1:19" s="86" customFormat="1" ht="20.100000000000001" hidden="1" customHeight="1">
      <c r="A2242" s="123">
        <f>A2223+1</f>
        <v>387</v>
      </c>
      <c r="B2242" s="122">
        <f>B2223+1</f>
        <v>383</v>
      </c>
      <c r="C2242" s="19" t="s">
        <v>2337</v>
      </c>
      <c r="D2242" s="29" t="s">
        <v>0</v>
      </c>
      <c r="E2242" s="10" t="s">
        <v>22</v>
      </c>
      <c r="F2242" s="60">
        <v>0</v>
      </c>
      <c r="G2242" s="58">
        <v>0</v>
      </c>
      <c r="H2242" s="58">
        <f t="shared" si="372"/>
        <v>0</v>
      </c>
      <c r="I2242" s="58">
        <v>0</v>
      </c>
      <c r="J2242" s="58">
        <f t="shared" si="373"/>
        <v>0</v>
      </c>
      <c r="K2242" s="58">
        <v>0</v>
      </c>
      <c r="L2242" s="58">
        <f t="shared" si="381"/>
        <v>0</v>
      </c>
      <c r="M2242" s="58">
        <f t="shared" si="344"/>
        <v>0</v>
      </c>
      <c r="N2242" s="59">
        <f t="shared" si="344"/>
        <v>0</v>
      </c>
      <c r="O2242" s="60">
        <v>0</v>
      </c>
      <c r="P2242" s="61">
        <f>O2242</f>
        <v>0</v>
      </c>
      <c r="Q2242" s="58" t="e">
        <f>TRUNC(#REF!*P2242,0)</f>
        <v>#REF!</v>
      </c>
      <c r="R2242" s="143"/>
    </row>
    <row r="2243" spans="1:19" s="86" customFormat="1" ht="20.100000000000001" hidden="1" customHeight="1">
      <c r="A2243" s="123">
        <f>A2242+1</f>
        <v>388</v>
      </c>
      <c r="B2243" s="122">
        <f>B2242+1</f>
        <v>384</v>
      </c>
      <c r="C2243" s="19" t="s">
        <v>2338</v>
      </c>
      <c r="D2243" s="29" t="s">
        <v>2339</v>
      </c>
      <c r="E2243" s="10" t="s">
        <v>3198</v>
      </c>
      <c r="F2243" s="60">
        <v>122</v>
      </c>
      <c r="G2243" s="58">
        <v>4315</v>
      </c>
      <c r="H2243" s="58">
        <f t="shared" si="372"/>
        <v>526430</v>
      </c>
      <c r="I2243" s="58">
        <v>8627</v>
      </c>
      <c r="J2243" s="58">
        <f t="shared" si="373"/>
        <v>1052494</v>
      </c>
      <c r="K2243" s="58">
        <v>0</v>
      </c>
      <c r="L2243" s="58">
        <f t="shared" si="381"/>
        <v>0</v>
      </c>
      <c r="M2243" s="58">
        <f t="shared" si="344"/>
        <v>12942</v>
      </c>
      <c r="N2243" s="59">
        <f t="shared" si="344"/>
        <v>1578924</v>
      </c>
      <c r="O2243" s="60">
        <v>122</v>
      </c>
      <c r="P2243" s="61">
        <f>O2243</f>
        <v>122</v>
      </c>
      <c r="Q2243" s="58" t="e">
        <f>TRUNC(#REF!*P2243,0)</f>
        <v>#REF!</v>
      </c>
      <c r="R2243" s="143"/>
    </row>
    <row r="2244" spans="1:19" s="86" customFormat="1" ht="20.100000000000001" hidden="1" customHeight="1">
      <c r="A2244" s="123">
        <f t="shared" ref="A2244:B2259" si="382">A2243+1</f>
        <v>389</v>
      </c>
      <c r="B2244" s="122">
        <f t="shared" si="382"/>
        <v>385</v>
      </c>
      <c r="C2244" s="19" t="s">
        <v>849</v>
      </c>
      <c r="D2244" s="29" t="s">
        <v>0</v>
      </c>
      <c r="E2244" s="10" t="s">
        <v>22</v>
      </c>
      <c r="F2244" s="60">
        <v>0</v>
      </c>
      <c r="G2244" s="58">
        <v>0</v>
      </c>
      <c r="H2244" s="58">
        <f t="shared" si="372"/>
        <v>0</v>
      </c>
      <c r="I2244" s="58">
        <v>0</v>
      </c>
      <c r="J2244" s="58">
        <f t="shared" si="373"/>
        <v>0</v>
      </c>
      <c r="K2244" s="58">
        <v>0</v>
      </c>
      <c r="L2244" s="58">
        <f t="shared" si="381"/>
        <v>0</v>
      </c>
      <c r="M2244" s="58">
        <f t="shared" si="344"/>
        <v>0</v>
      </c>
      <c r="N2244" s="59">
        <f t="shared" si="344"/>
        <v>0</v>
      </c>
      <c r="O2244" s="60">
        <v>0</v>
      </c>
      <c r="P2244" s="61">
        <f>O2244</f>
        <v>0</v>
      </c>
      <c r="Q2244" s="58" t="e">
        <f>TRUNC(#REF!*P2244,0)</f>
        <v>#REF!</v>
      </c>
      <c r="R2244" s="143"/>
    </row>
    <row r="2245" spans="1:19" s="86" customFormat="1" ht="20.100000000000001" hidden="1" customHeight="1">
      <c r="A2245" s="123">
        <f t="shared" si="382"/>
        <v>390</v>
      </c>
      <c r="B2245" s="122">
        <f t="shared" si="382"/>
        <v>386</v>
      </c>
      <c r="C2245" s="19" t="s">
        <v>850</v>
      </c>
      <c r="D2245" s="29" t="s">
        <v>851</v>
      </c>
      <c r="E2245" s="10" t="s">
        <v>3188</v>
      </c>
      <c r="F2245" s="87">
        <v>1.9950000000000001</v>
      </c>
      <c r="G2245" s="58">
        <v>21498</v>
      </c>
      <c r="H2245" s="58">
        <f t="shared" ref="H2245:H2308" si="383">TRUNC(F2245*G2245,0)</f>
        <v>42888</v>
      </c>
      <c r="I2245" s="58">
        <v>112868</v>
      </c>
      <c r="J2245" s="58">
        <f t="shared" ref="J2245:J2308" si="384">TRUNC(F2245*I2245,0)</f>
        <v>225171</v>
      </c>
      <c r="K2245" s="58">
        <v>0</v>
      </c>
      <c r="L2245" s="58">
        <f t="shared" si="381"/>
        <v>0</v>
      </c>
      <c r="M2245" s="58">
        <f t="shared" ref="M2245:N2378" si="385">G2245+I2245+K2245</f>
        <v>134366</v>
      </c>
      <c r="N2245" s="59">
        <f t="shared" si="385"/>
        <v>268059</v>
      </c>
      <c r="O2245" s="60">
        <v>1.9950000000000001</v>
      </c>
      <c r="P2245" s="61">
        <f>O2245</f>
        <v>1.9950000000000001</v>
      </c>
      <c r="Q2245" s="58" t="e">
        <f>TRUNC(#REF!*P2245,0)</f>
        <v>#REF!</v>
      </c>
      <c r="R2245" s="143"/>
    </row>
    <row r="2246" spans="1:19" s="86" customFormat="1" ht="20.100000000000001" hidden="1" customHeight="1">
      <c r="A2246" s="123">
        <f t="shared" si="382"/>
        <v>391</v>
      </c>
      <c r="B2246" s="122">
        <f t="shared" si="382"/>
        <v>387</v>
      </c>
      <c r="C2246" s="19" t="s">
        <v>852</v>
      </c>
      <c r="D2246" s="29" t="s">
        <v>853</v>
      </c>
      <c r="E2246" s="10" t="s">
        <v>3188</v>
      </c>
      <c r="F2246" s="60">
        <v>6</v>
      </c>
      <c r="G2246" s="58">
        <v>0</v>
      </c>
      <c r="H2246" s="58">
        <f t="shared" si="383"/>
        <v>0</v>
      </c>
      <c r="I2246" s="58">
        <v>44338</v>
      </c>
      <c r="J2246" s="58">
        <f t="shared" si="384"/>
        <v>266028</v>
      </c>
      <c r="K2246" s="58">
        <v>0</v>
      </c>
      <c r="L2246" s="58">
        <f t="shared" si="381"/>
        <v>0</v>
      </c>
      <c r="M2246" s="58">
        <f t="shared" si="385"/>
        <v>44338</v>
      </c>
      <c r="N2246" s="59">
        <f t="shared" si="385"/>
        <v>266028</v>
      </c>
      <c r="O2246" s="60">
        <v>6</v>
      </c>
      <c r="P2246" s="61">
        <f>O2246</f>
        <v>6</v>
      </c>
      <c r="Q2246" s="58" t="e">
        <f>TRUNC(#REF!*P2246,0)</f>
        <v>#REF!</v>
      </c>
      <c r="R2246" s="143"/>
    </row>
    <row r="2247" spans="1:19" s="86" customFormat="1" ht="20.100000000000001" hidden="1" customHeight="1">
      <c r="A2247" s="123">
        <f t="shared" si="382"/>
        <v>392</v>
      </c>
      <c r="B2247" s="122">
        <f t="shared" si="382"/>
        <v>388</v>
      </c>
      <c r="C2247" s="19" t="s">
        <v>854</v>
      </c>
      <c r="D2247" s="29" t="s">
        <v>0</v>
      </c>
      <c r="E2247" s="10" t="s">
        <v>3188</v>
      </c>
      <c r="F2247" s="87">
        <v>2.2330000000000001</v>
      </c>
      <c r="G2247" s="58">
        <v>8828</v>
      </c>
      <c r="H2247" s="58">
        <f t="shared" si="383"/>
        <v>19712</v>
      </c>
      <c r="I2247" s="58">
        <v>167728</v>
      </c>
      <c r="J2247" s="58">
        <f t="shared" si="384"/>
        <v>374536</v>
      </c>
      <c r="K2247" s="58">
        <v>0</v>
      </c>
      <c r="L2247" s="58">
        <f t="shared" si="381"/>
        <v>0</v>
      </c>
      <c r="M2247" s="58">
        <f t="shared" si="385"/>
        <v>176556</v>
      </c>
      <c r="N2247" s="59">
        <f t="shared" si="385"/>
        <v>394248</v>
      </c>
      <c r="O2247" s="60">
        <v>2.2330000000000001</v>
      </c>
      <c r="P2247" s="61">
        <f>O2247</f>
        <v>2.2330000000000001</v>
      </c>
      <c r="Q2247" s="58" t="e">
        <f>TRUNC(#REF!*P2247,0)</f>
        <v>#REF!</v>
      </c>
      <c r="R2247" s="143"/>
    </row>
    <row r="2248" spans="1:19" s="86" customFormat="1" ht="20.100000000000001" hidden="1" customHeight="1">
      <c r="A2248" s="123">
        <f t="shared" si="382"/>
        <v>393</v>
      </c>
      <c r="B2248" s="122">
        <f t="shared" si="382"/>
        <v>389</v>
      </c>
      <c r="C2248" s="19" t="s">
        <v>1070</v>
      </c>
      <c r="D2248" s="29" t="s">
        <v>0</v>
      </c>
      <c r="E2248" s="10" t="s">
        <v>22</v>
      </c>
      <c r="F2248" s="60">
        <v>0</v>
      </c>
      <c r="G2248" s="58">
        <v>0</v>
      </c>
      <c r="H2248" s="58">
        <f t="shared" si="383"/>
        <v>0</v>
      </c>
      <c r="I2248" s="58">
        <v>0</v>
      </c>
      <c r="J2248" s="58">
        <f t="shared" si="384"/>
        <v>0</v>
      </c>
      <c r="K2248" s="58">
        <v>0</v>
      </c>
      <c r="L2248" s="58">
        <f t="shared" si="381"/>
        <v>0</v>
      </c>
      <c r="M2248" s="58">
        <f t="shared" si="385"/>
        <v>0</v>
      </c>
      <c r="N2248" s="59">
        <f t="shared" si="385"/>
        <v>0</v>
      </c>
      <c r="O2248" s="60">
        <v>0</v>
      </c>
      <c r="P2248" s="61">
        <f>O2248</f>
        <v>0</v>
      </c>
      <c r="Q2248" s="58" t="e">
        <f>TRUNC(#REF!*P2248,0)</f>
        <v>#REF!</v>
      </c>
      <c r="R2248" s="143"/>
    </row>
    <row r="2249" spans="1:19" s="86" customFormat="1" ht="20.100000000000001" hidden="1" customHeight="1">
      <c r="A2249" s="123">
        <f t="shared" si="382"/>
        <v>394</v>
      </c>
      <c r="B2249" s="122">
        <f t="shared" si="382"/>
        <v>390</v>
      </c>
      <c r="C2249" s="19" t="s">
        <v>1071</v>
      </c>
      <c r="D2249" s="29" t="s">
        <v>112</v>
      </c>
      <c r="E2249" s="10" t="s">
        <v>3189</v>
      </c>
      <c r="F2249" s="60">
        <v>21</v>
      </c>
      <c r="G2249" s="58">
        <v>515</v>
      </c>
      <c r="H2249" s="58">
        <f t="shared" si="383"/>
        <v>10815</v>
      </c>
      <c r="I2249" s="58">
        <v>1262</v>
      </c>
      <c r="J2249" s="58">
        <f t="shared" si="384"/>
        <v>26502</v>
      </c>
      <c r="K2249" s="58">
        <v>0</v>
      </c>
      <c r="L2249" s="58">
        <f t="shared" si="381"/>
        <v>0</v>
      </c>
      <c r="M2249" s="58">
        <f t="shared" si="385"/>
        <v>1777</v>
      </c>
      <c r="N2249" s="59">
        <f t="shared" si="385"/>
        <v>37317</v>
      </c>
      <c r="O2249" s="60">
        <v>21</v>
      </c>
      <c r="P2249" s="61">
        <f>O2249</f>
        <v>21</v>
      </c>
      <c r="Q2249" s="58" t="e">
        <f>TRUNC(#REF!*P2249,0)</f>
        <v>#REF!</v>
      </c>
      <c r="R2249" s="143"/>
    </row>
    <row r="2250" spans="1:19" s="86" customFormat="1" ht="20.100000000000001" hidden="1" customHeight="1">
      <c r="A2250" s="123">
        <f t="shared" si="382"/>
        <v>395</v>
      </c>
      <c r="B2250" s="122">
        <f t="shared" si="382"/>
        <v>391</v>
      </c>
      <c r="C2250" s="19" t="s">
        <v>855</v>
      </c>
      <c r="D2250" s="29" t="s">
        <v>0</v>
      </c>
      <c r="E2250" s="10" t="s">
        <v>22</v>
      </c>
      <c r="F2250" s="60">
        <v>0</v>
      </c>
      <c r="G2250" s="58">
        <v>0</v>
      </c>
      <c r="H2250" s="58">
        <f t="shared" si="383"/>
        <v>0</v>
      </c>
      <c r="I2250" s="58">
        <v>0</v>
      </c>
      <c r="J2250" s="58">
        <f t="shared" si="384"/>
        <v>0</v>
      </c>
      <c r="K2250" s="58">
        <v>0</v>
      </c>
      <c r="L2250" s="58">
        <f t="shared" si="381"/>
        <v>0</v>
      </c>
      <c r="M2250" s="58">
        <f t="shared" si="385"/>
        <v>0</v>
      </c>
      <c r="N2250" s="59">
        <f t="shared" si="385"/>
        <v>0</v>
      </c>
      <c r="O2250" s="60">
        <v>0</v>
      </c>
      <c r="P2250" s="61">
        <f>O2250</f>
        <v>0</v>
      </c>
      <c r="Q2250" s="58" t="e">
        <f>TRUNC(#REF!*P2250,0)</f>
        <v>#REF!</v>
      </c>
      <c r="R2250" s="143"/>
    </row>
    <row r="2251" spans="1:19" s="86" customFormat="1" ht="20.100000000000001" hidden="1" customHeight="1">
      <c r="A2251" s="123">
        <f t="shared" si="382"/>
        <v>396</v>
      </c>
      <c r="B2251" s="122">
        <f t="shared" si="382"/>
        <v>392</v>
      </c>
      <c r="C2251" s="19" t="s">
        <v>856</v>
      </c>
      <c r="D2251" s="29" t="s">
        <v>0</v>
      </c>
      <c r="E2251" s="10" t="s">
        <v>22</v>
      </c>
      <c r="F2251" s="60">
        <v>0</v>
      </c>
      <c r="G2251" s="58">
        <v>0</v>
      </c>
      <c r="H2251" s="58">
        <f t="shared" si="383"/>
        <v>0</v>
      </c>
      <c r="I2251" s="58">
        <v>0</v>
      </c>
      <c r="J2251" s="58">
        <f t="shared" si="384"/>
        <v>0</v>
      </c>
      <c r="K2251" s="58">
        <v>0</v>
      </c>
      <c r="L2251" s="58">
        <f t="shared" si="381"/>
        <v>0</v>
      </c>
      <c r="M2251" s="58">
        <f t="shared" si="385"/>
        <v>0</v>
      </c>
      <c r="N2251" s="59">
        <f t="shared" si="385"/>
        <v>0</v>
      </c>
      <c r="O2251" s="60">
        <v>0</v>
      </c>
      <c r="P2251" s="61">
        <f>O2251</f>
        <v>0</v>
      </c>
      <c r="Q2251" s="58" t="e">
        <f>TRUNC(#REF!*P2251,0)</f>
        <v>#REF!</v>
      </c>
      <c r="R2251" s="143"/>
    </row>
    <row r="2252" spans="1:19" s="86" customFormat="1" ht="20.100000000000001" hidden="1" customHeight="1">
      <c r="A2252" s="123">
        <f t="shared" si="382"/>
        <v>397</v>
      </c>
      <c r="B2252" s="122">
        <f t="shared" si="382"/>
        <v>393</v>
      </c>
      <c r="C2252" s="19" t="s">
        <v>857</v>
      </c>
      <c r="D2252" s="29" t="s">
        <v>0</v>
      </c>
      <c r="E2252" s="10" t="s">
        <v>3189</v>
      </c>
      <c r="F2252" s="60">
        <v>606</v>
      </c>
      <c r="G2252" s="58">
        <v>1820</v>
      </c>
      <c r="H2252" s="58">
        <f t="shared" si="383"/>
        <v>1102920</v>
      </c>
      <c r="I2252" s="58">
        <v>3380</v>
      </c>
      <c r="J2252" s="58">
        <f t="shared" si="384"/>
        <v>2048280</v>
      </c>
      <c r="K2252" s="58">
        <v>0</v>
      </c>
      <c r="L2252" s="58">
        <f t="shared" si="381"/>
        <v>0</v>
      </c>
      <c r="M2252" s="58">
        <f t="shared" si="385"/>
        <v>5200</v>
      </c>
      <c r="N2252" s="59">
        <f t="shared" si="385"/>
        <v>3151200</v>
      </c>
      <c r="O2252" s="60">
        <v>606</v>
      </c>
      <c r="P2252" s="61">
        <f>O2252</f>
        <v>606</v>
      </c>
      <c r="Q2252" s="58" t="e">
        <f>TRUNC(#REF!*P2252,0)</f>
        <v>#REF!</v>
      </c>
      <c r="R2252" s="143"/>
    </row>
    <row r="2253" spans="1:19" s="86" customFormat="1" ht="20.100000000000001" customHeight="1">
      <c r="A2253" s="123">
        <f t="shared" si="382"/>
        <v>398</v>
      </c>
      <c r="B2253" s="122">
        <f t="shared" si="382"/>
        <v>394</v>
      </c>
      <c r="C2253" s="29" t="s">
        <v>858</v>
      </c>
      <c r="D2253" s="29" t="s">
        <v>0</v>
      </c>
      <c r="E2253" s="152" t="s">
        <v>22</v>
      </c>
      <c r="F2253" s="61">
        <v>0</v>
      </c>
      <c r="G2253" s="58">
        <v>0</v>
      </c>
      <c r="H2253" s="58">
        <f t="shared" si="383"/>
        <v>0</v>
      </c>
      <c r="I2253" s="58">
        <v>0</v>
      </c>
      <c r="J2253" s="58">
        <f t="shared" si="384"/>
        <v>0</v>
      </c>
      <c r="K2253" s="58">
        <v>0</v>
      </c>
      <c r="L2253" s="58">
        <f t="shared" si="381"/>
        <v>0</v>
      </c>
      <c r="M2253" s="58">
        <f t="shared" si="385"/>
        <v>0</v>
      </c>
      <c r="N2253" s="149">
        <f t="shared" si="385"/>
        <v>0</v>
      </c>
      <c r="O2253" s="58">
        <v>0</v>
      </c>
      <c r="P2253" s="61">
        <f>O2253</f>
        <v>0</v>
      </c>
      <c r="Q2253" s="58">
        <f>Q2254+Q2257</f>
        <v>0</v>
      </c>
      <c r="R2253" s="163"/>
      <c r="S2253" s="86" t="s">
        <v>3281</v>
      </c>
    </row>
    <row r="2254" spans="1:19" s="86" customFormat="1" ht="20.100000000000001" customHeight="1">
      <c r="A2254" s="123">
        <f t="shared" si="382"/>
        <v>399</v>
      </c>
      <c r="B2254" s="122">
        <f t="shared" si="382"/>
        <v>395</v>
      </c>
      <c r="C2254" s="29" t="s">
        <v>859</v>
      </c>
      <c r="D2254" s="29" t="s">
        <v>0</v>
      </c>
      <c r="E2254" s="152" t="s">
        <v>22</v>
      </c>
      <c r="F2254" s="61">
        <v>0</v>
      </c>
      <c r="G2254" s="58">
        <v>0</v>
      </c>
      <c r="H2254" s="58">
        <f t="shared" si="383"/>
        <v>0</v>
      </c>
      <c r="I2254" s="58">
        <v>0</v>
      </c>
      <c r="J2254" s="58">
        <f t="shared" si="384"/>
        <v>0</v>
      </c>
      <c r="K2254" s="58">
        <v>0</v>
      </c>
      <c r="L2254" s="58">
        <f t="shared" si="381"/>
        <v>0</v>
      </c>
      <c r="M2254" s="58">
        <f t="shared" si="385"/>
        <v>0</v>
      </c>
      <c r="N2254" s="149">
        <f t="shared" si="385"/>
        <v>0</v>
      </c>
      <c r="O2254" s="58">
        <v>0</v>
      </c>
      <c r="P2254" s="61">
        <f>O2254</f>
        <v>0</v>
      </c>
      <c r="Q2254" s="58">
        <f>Q2255+Q2256</f>
        <v>0</v>
      </c>
      <c r="R2254" s="163"/>
      <c r="S2254" s="86" t="s">
        <v>3281</v>
      </c>
    </row>
    <row r="2255" spans="1:19" s="86" customFormat="1" ht="20.100000000000001" customHeight="1">
      <c r="A2255" s="123">
        <f t="shared" si="382"/>
        <v>400</v>
      </c>
      <c r="B2255" s="122">
        <f t="shared" si="382"/>
        <v>396</v>
      </c>
      <c r="C2255" s="29" t="s">
        <v>860</v>
      </c>
      <c r="D2255" s="29" t="s">
        <v>861</v>
      </c>
      <c r="E2255" s="152" t="s">
        <v>3189</v>
      </c>
      <c r="F2255" s="61">
        <v>896</v>
      </c>
      <c r="G2255" s="58">
        <v>3855</v>
      </c>
      <c r="H2255" s="58">
        <f t="shared" si="383"/>
        <v>3454080</v>
      </c>
      <c r="I2255" s="58">
        <v>12209</v>
      </c>
      <c r="J2255" s="58">
        <f t="shared" si="384"/>
        <v>10939264</v>
      </c>
      <c r="K2255" s="58">
        <v>0</v>
      </c>
      <c r="L2255" s="58">
        <f t="shared" si="381"/>
        <v>0</v>
      </c>
      <c r="M2255" s="58">
        <f t="shared" si="385"/>
        <v>16064</v>
      </c>
      <c r="N2255" s="149">
        <f t="shared" si="385"/>
        <v>14393344</v>
      </c>
      <c r="O2255" s="58">
        <v>896</v>
      </c>
      <c r="P2255" s="167">
        <v>0</v>
      </c>
      <c r="Q2255" s="58">
        <f t="shared" ref="Q2255:Q2256" si="386">INT($O2255*P2255)</f>
        <v>0</v>
      </c>
      <c r="R2255" s="163"/>
      <c r="S2255" s="86" t="s">
        <v>3281</v>
      </c>
    </row>
    <row r="2256" spans="1:19" s="86" customFormat="1" ht="20.100000000000001" customHeight="1">
      <c r="A2256" s="123">
        <f t="shared" si="382"/>
        <v>401</v>
      </c>
      <c r="B2256" s="122">
        <f t="shared" si="382"/>
        <v>397</v>
      </c>
      <c r="C2256" s="29" t="s">
        <v>862</v>
      </c>
      <c r="D2256" s="29" t="s">
        <v>0</v>
      </c>
      <c r="E2256" s="152" t="s">
        <v>3207</v>
      </c>
      <c r="F2256" s="61">
        <v>69</v>
      </c>
      <c r="G2256" s="58">
        <v>3084</v>
      </c>
      <c r="H2256" s="58">
        <f t="shared" si="383"/>
        <v>212796</v>
      </c>
      <c r="I2256" s="58">
        <v>7618</v>
      </c>
      <c r="J2256" s="58">
        <f t="shared" si="384"/>
        <v>525642</v>
      </c>
      <c r="K2256" s="58">
        <v>0</v>
      </c>
      <c r="L2256" s="58">
        <f t="shared" si="381"/>
        <v>0</v>
      </c>
      <c r="M2256" s="58">
        <f t="shared" si="385"/>
        <v>10702</v>
      </c>
      <c r="N2256" s="149">
        <f t="shared" si="385"/>
        <v>738438</v>
      </c>
      <c r="O2256" s="58">
        <v>69</v>
      </c>
      <c r="P2256" s="167">
        <v>0</v>
      </c>
      <c r="Q2256" s="58">
        <f t="shared" si="386"/>
        <v>0</v>
      </c>
      <c r="R2256" s="163"/>
      <c r="S2256" s="86" t="s">
        <v>3281</v>
      </c>
    </row>
    <row r="2257" spans="1:19" s="86" customFormat="1" ht="20.100000000000001" customHeight="1">
      <c r="A2257" s="123">
        <f t="shared" si="382"/>
        <v>402</v>
      </c>
      <c r="B2257" s="122">
        <f t="shared" si="382"/>
        <v>398</v>
      </c>
      <c r="C2257" s="29" t="s">
        <v>863</v>
      </c>
      <c r="D2257" s="29" t="s">
        <v>0</v>
      </c>
      <c r="E2257" s="152" t="s">
        <v>22</v>
      </c>
      <c r="F2257" s="61">
        <v>0</v>
      </c>
      <c r="G2257" s="58">
        <v>0</v>
      </c>
      <c r="H2257" s="58">
        <f t="shared" si="383"/>
        <v>0</v>
      </c>
      <c r="I2257" s="58">
        <v>0</v>
      </c>
      <c r="J2257" s="58">
        <f t="shared" si="384"/>
        <v>0</v>
      </c>
      <c r="K2257" s="58">
        <v>0</v>
      </c>
      <c r="L2257" s="58">
        <f t="shared" si="381"/>
        <v>0</v>
      </c>
      <c r="M2257" s="58">
        <f t="shared" si="385"/>
        <v>0</v>
      </c>
      <c r="N2257" s="149">
        <f t="shared" si="385"/>
        <v>0</v>
      </c>
      <c r="O2257" s="58">
        <v>0</v>
      </c>
      <c r="P2257" s="61">
        <f>O2257</f>
        <v>0</v>
      </c>
      <c r="Q2257" s="58">
        <f>Q2258</f>
        <v>0</v>
      </c>
      <c r="R2257" s="163"/>
      <c r="S2257" s="86" t="s">
        <v>3281</v>
      </c>
    </row>
    <row r="2258" spans="1:19" s="86" customFormat="1" ht="20.100000000000001" customHeight="1">
      <c r="A2258" s="123">
        <f t="shared" si="382"/>
        <v>403</v>
      </c>
      <c r="B2258" s="122">
        <f t="shared" si="382"/>
        <v>399</v>
      </c>
      <c r="C2258" s="29" t="s">
        <v>864</v>
      </c>
      <c r="D2258" s="29" t="s">
        <v>0</v>
      </c>
      <c r="E2258" s="152" t="s">
        <v>3207</v>
      </c>
      <c r="F2258" s="61">
        <v>29</v>
      </c>
      <c r="G2258" s="58">
        <v>9796</v>
      </c>
      <c r="H2258" s="58">
        <f t="shared" si="383"/>
        <v>284084</v>
      </c>
      <c r="I2258" s="58">
        <v>17715</v>
      </c>
      <c r="J2258" s="58">
        <f t="shared" si="384"/>
        <v>513735</v>
      </c>
      <c r="K2258" s="58">
        <v>0</v>
      </c>
      <c r="L2258" s="58">
        <f t="shared" si="381"/>
        <v>0</v>
      </c>
      <c r="M2258" s="58">
        <f t="shared" si="385"/>
        <v>27511</v>
      </c>
      <c r="N2258" s="149">
        <f t="shared" si="385"/>
        <v>797819</v>
      </c>
      <c r="O2258" s="58">
        <v>29</v>
      </c>
      <c r="P2258" s="167">
        <v>0</v>
      </c>
      <c r="Q2258" s="58">
        <f>INT($O2258*P2258)</f>
        <v>0</v>
      </c>
      <c r="R2258" s="163"/>
      <c r="S2258" s="86" t="s">
        <v>3281</v>
      </c>
    </row>
    <row r="2259" spans="1:19" s="86" customFormat="1" ht="20.100000000000001" hidden="1" customHeight="1">
      <c r="A2259" s="123">
        <f t="shared" si="382"/>
        <v>404</v>
      </c>
      <c r="B2259" s="122">
        <f t="shared" si="382"/>
        <v>400</v>
      </c>
      <c r="C2259" s="19" t="s">
        <v>866</v>
      </c>
      <c r="D2259" s="29" t="s">
        <v>0</v>
      </c>
      <c r="E2259" s="10" t="s">
        <v>3207</v>
      </c>
      <c r="F2259" s="60">
        <v>57</v>
      </c>
      <c r="G2259" s="58">
        <v>1370</v>
      </c>
      <c r="H2259" s="58">
        <f t="shared" si="383"/>
        <v>78090</v>
      </c>
      <c r="I2259" s="58">
        <v>4577</v>
      </c>
      <c r="J2259" s="58">
        <f t="shared" si="384"/>
        <v>260889</v>
      </c>
      <c r="K2259" s="58">
        <v>0</v>
      </c>
      <c r="L2259" s="58">
        <f t="shared" si="381"/>
        <v>0</v>
      </c>
      <c r="M2259" s="58">
        <f t="shared" si="385"/>
        <v>5947</v>
      </c>
      <c r="N2259" s="59">
        <f t="shared" si="385"/>
        <v>338979</v>
      </c>
      <c r="O2259" s="60">
        <v>57</v>
      </c>
      <c r="P2259" s="61">
        <f>O2259</f>
        <v>57</v>
      </c>
      <c r="Q2259" s="58" t="e">
        <f>TRUNC(#REF!*P2259,0)</f>
        <v>#REF!</v>
      </c>
      <c r="R2259" s="143"/>
    </row>
    <row r="2260" spans="1:19" s="86" customFormat="1" ht="20.100000000000001" hidden="1" customHeight="1">
      <c r="A2260" s="123"/>
      <c r="C2260" s="19" t="s">
        <v>867</v>
      </c>
      <c r="D2260" s="29" t="s">
        <v>0</v>
      </c>
      <c r="E2260" s="10" t="s">
        <v>22</v>
      </c>
      <c r="F2260" s="60">
        <v>0</v>
      </c>
      <c r="G2260" s="58">
        <v>0</v>
      </c>
      <c r="H2260" s="58">
        <f t="shared" si="383"/>
        <v>0</v>
      </c>
      <c r="I2260" s="58">
        <v>0</v>
      </c>
      <c r="J2260" s="58">
        <f t="shared" si="384"/>
        <v>0</v>
      </c>
      <c r="K2260" s="58">
        <v>0</v>
      </c>
      <c r="L2260" s="58">
        <f t="shared" si="381"/>
        <v>0</v>
      </c>
      <c r="M2260" s="58">
        <f t="shared" si="385"/>
        <v>0</v>
      </c>
      <c r="N2260" s="59">
        <f t="shared" si="385"/>
        <v>0</v>
      </c>
      <c r="O2260" s="60">
        <v>0</v>
      </c>
      <c r="P2260" s="61">
        <f>O2260</f>
        <v>0</v>
      </c>
      <c r="Q2260" s="58" t="e">
        <f>TRUNC(#REF!*P2260,0)</f>
        <v>#REF!</v>
      </c>
      <c r="R2260" s="143"/>
    </row>
    <row r="2261" spans="1:19" s="86" customFormat="1" ht="20.100000000000001" hidden="1" customHeight="1">
      <c r="A2261" s="123"/>
      <c r="C2261" s="19" t="s">
        <v>868</v>
      </c>
      <c r="D2261" s="29" t="s">
        <v>0</v>
      </c>
      <c r="E2261" s="10" t="s">
        <v>22</v>
      </c>
      <c r="F2261" s="60">
        <v>0</v>
      </c>
      <c r="G2261" s="58">
        <v>0</v>
      </c>
      <c r="H2261" s="58">
        <f t="shared" si="383"/>
        <v>0</v>
      </c>
      <c r="I2261" s="58">
        <v>0</v>
      </c>
      <c r="J2261" s="58">
        <f t="shared" si="384"/>
        <v>0</v>
      </c>
      <c r="K2261" s="58">
        <v>0</v>
      </c>
      <c r="L2261" s="58">
        <f t="shared" si="381"/>
        <v>0</v>
      </c>
      <c r="M2261" s="58">
        <f t="shared" si="385"/>
        <v>0</v>
      </c>
      <c r="N2261" s="59">
        <f t="shared" si="385"/>
        <v>0</v>
      </c>
      <c r="O2261" s="60">
        <v>0</v>
      </c>
      <c r="P2261" s="61">
        <f>O2261</f>
        <v>0</v>
      </c>
      <c r="Q2261" s="58" t="e">
        <f>TRUNC(#REF!*P2261,0)</f>
        <v>#REF!</v>
      </c>
      <c r="R2261" s="143"/>
    </row>
    <row r="2262" spans="1:19" s="86" customFormat="1" ht="20.100000000000001" hidden="1" customHeight="1">
      <c r="A2262" s="123"/>
      <c r="C2262" s="19" t="s">
        <v>869</v>
      </c>
      <c r="D2262" s="29" t="s">
        <v>0</v>
      </c>
      <c r="E2262" s="10" t="s">
        <v>22</v>
      </c>
      <c r="F2262" s="60">
        <v>0</v>
      </c>
      <c r="G2262" s="58">
        <v>0</v>
      </c>
      <c r="H2262" s="58">
        <f t="shared" si="383"/>
        <v>0</v>
      </c>
      <c r="I2262" s="58">
        <v>0</v>
      </c>
      <c r="J2262" s="58">
        <f t="shared" si="384"/>
        <v>0</v>
      </c>
      <c r="K2262" s="58">
        <v>0</v>
      </c>
      <c r="L2262" s="58">
        <f t="shared" si="381"/>
        <v>0</v>
      </c>
      <c r="M2262" s="58">
        <f t="shared" si="385"/>
        <v>0</v>
      </c>
      <c r="N2262" s="59">
        <f t="shared" si="385"/>
        <v>0</v>
      </c>
      <c r="O2262" s="60">
        <v>0</v>
      </c>
      <c r="P2262" s="61">
        <f>O2262</f>
        <v>0</v>
      </c>
      <c r="Q2262" s="58" t="e">
        <f>TRUNC(#REF!*P2262,0)</f>
        <v>#REF!</v>
      </c>
      <c r="R2262" s="143"/>
    </row>
    <row r="2263" spans="1:19" s="86" customFormat="1" ht="20.100000000000001" hidden="1" customHeight="1">
      <c r="A2263" s="123"/>
      <c r="C2263" s="19" t="s">
        <v>870</v>
      </c>
      <c r="D2263" s="29" t="s">
        <v>2428</v>
      </c>
      <c r="E2263" s="10" t="s">
        <v>3198</v>
      </c>
      <c r="F2263" s="60">
        <v>2</v>
      </c>
      <c r="G2263" s="58">
        <v>0</v>
      </c>
      <c r="H2263" s="58">
        <f t="shared" si="383"/>
        <v>0</v>
      </c>
      <c r="I2263" s="58">
        <v>0</v>
      </c>
      <c r="J2263" s="58">
        <f t="shared" si="384"/>
        <v>0</v>
      </c>
      <c r="K2263" s="58">
        <v>36000</v>
      </c>
      <c r="L2263" s="58">
        <f t="shared" si="381"/>
        <v>72000</v>
      </c>
      <c r="M2263" s="58">
        <f t="shared" si="385"/>
        <v>36000</v>
      </c>
      <c r="N2263" s="59">
        <f t="shared" si="385"/>
        <v>72000</v>
      </c>
      <c r="O2263" s="60">
        <v>2</v>
      </c>
      <c r="P2263" s="61">
        <f>O2263</f>
        <v>2</v>
      </c>
      <c r="Q2263" s="58" t="e">
        <f>TRUNC(#REF!*P2263,0)</f>
        <v>#REF!</v>
      </c>
      <c r="R2263" s="143"/>
    </row>
    <row r="2264" spans="1:19" s="86" customFormat="1" ht="20.100000000000001" hidden="1" customHeight="1">
      <c r="A2264" s="123"/>
      <c r="C2264" s="19" t="s">
        <v>871</v>
      </c>
      <c r="D2264" s="29" t="s">
        <v>0</v>
      </c>
      <c r="E2264" s="10" t="s">
        <v>22</v>
      </c>
      <c r="F2264" s="60">
        <v>0</v>
      </c>
      <c r="G2264" s="58">
        <v>0</v>
      </c>
      <c r="H2264" s="58">
        <f t="shared" si="383"/>
        <v>0</v>
      </c>
      <c r="I2264" s="58">
        <v>0</v>
      </c>
      <c r="J2264" s="58">
        <f t="shared" si="384"/>
        <v>0</v>
      </c>
      <c r="K2264" s="58">
        <v>0</v>
      </c>
      <c r="L2264" s="58">
        <f t="shared" si="381"/>
        <v>0</v>
      </c>
      <c r="M2264" s="58">
        <f t="shared" si="385"/>
        <v>0</v>
      </c>
      <c r="N2264" s="59">
        <f t="shared" si="385"/>
        <v>0</v>
      </c>
      <c r="O2264" s="60">
        <v>0</v>
      </c>
      <c r="P2264" s="61">
        <f>O2264</f>
        <v>0</v>
      </c>
      <c r="Q2264" s="58" t="e">
        <f>TRUNC(#REF!*P2264,0)</f>
        <v>#REF!</v>
      </c>
      <c r="R2264" s="143"/>
    </row>
    <row r="2265" spans="1:19" s="86" customFormat="1" ht="20.100000000000001" hidden="1" customHeight="1">
      <c r="A2265" s="123"/>
      <c r="C2265" s="19" t="s">
        <v>872</v>
      </c>
      <c r="D2265" s="29" t="s">
        <v>879</v>
      </c>
      <c r="E2265" s="10" t="s">
        <v>3198</v>
      </c>
      <c r="F2265" s="60">
        <v>2</v>
      </c>
      <c r="G2265" s="58">
        <v>0</v>
      </c>
      <c r="H2265" s="58">
        <f t="shared" si="383"/>
        <v>0</v>
      </c>
      <c r="I2265" s="58">
        <v>0</v>
      </c>
      <c r="J2265" s="58">
        <f t="shared" si="384"/>
        <v>0</v>
      </c>
      <c r="K2265" s="58">
        <v>50400</v>
      </c>
      <c r="L2265" s="58">
        <f t="shared" si="381"/>
        <v>100800</v>
      </c>
      <c r="M2265" s="58">
        <f t="shared" si="385"/>
        <v>50400</v>
      </c>
      <c r="N2265" s="59">
        <f t="shared" si="385"/>
        <v>100800</v>
      </c>
      <c r="O2265" s="60">
        <v>2</v>
      </c>
      <c r="P2265" s="61">
        <f>O2265</f>
        <v>2</v>
      </c>
      <c r="Q2265" s="58" t="e">
        <f>TRUNC(#REF!*P2265,0)</f>
        <v>#REF!</v>
      </c>
      <c r="R2265" s="143"/>
    </row>
    <row r="2266" spans="1:19" s="86" customFormat="1" ht="20.100000000000001" hidden="1" customHeight="1">
      <c r="A2266" s="123"/>
      <c r="C2266" s="19" t="s">
        <v>872</v>
      </c>
      <c r="D2266" s="29" t="s">
        <v>2343</v>
      </c>
      <c r="E2266" s="10" t="s">
        <v>3198</v>
      </c>
      <c r="F2266" s="60">
        <v>1</v>
      </c>
      <c r="G2266" s="58">
        <v>0</v>
      </c>
      <c r="H2266" s="58">
        <f t="shared" si="383"/>
        <v>0</v>
      </c>
      <c r="I2266" s="58">
        <v>0</v>
      </c>
      <c r="J2266" s="58">
        <f t="shared" si="384"/>
        <v>0</v>
      </c>
      <c r="K2266" s="58">
        <v>79200</v>
      </c>
      <c r="L2266" s="58">
        <f t="shared" si="381"/>
        <v>79200</v>
      </c>
      <c r="M2266" s="58">
        <f t="shared" si="385"/>
        <v>79200</v>
      </c>
      <c r="N2266" s="59">
        <f t="shared" si="385"/>
        <v>79200</v>
      </c>
      <c r="O2266" s="60">
        <v>1</v>
      </c>
      <c r="P2266" s="61">
        <f>O2266</f>
        <v>1</v>
      </c>
      <c r="Q2266" s="58" t="e">
        <f>TRUNC(#REF!*P2266,0)</f>
        <v>#REF!</v>
      </c>
      <c r="R2266" s="143"/>
    </row>
    <row r="2267" spans="1:19" s="86" customFormat="1" ht="20.100000000000001" hidden="1" customHeight="1">
      <c r="A2267" s="123"/>
      <c r="C2267" s="19" t="s">
        <v>2340</v>
      </c>
      <c r="D2267" s="29" t="s">
        <v>2343</v>
      </c>
      <c r="E2267" s="10" t="s">
        <v>3198</v>
      </c>
      <c r="F2267" s="60">
        <v>2</v>
      </c>
      <c r="G2267" s="58">
        <v>0</v>
      </c>
      <c r="H2267" s="58">
        <f t="shared" si="383"/>
        <v>0</v>
      </c>
      <c r="I2267" s="58">
        <v>0</v>
      </c>
      <c r="J2267" s="58">
        <f t="shared" si="384"/>
        <v>0</v>
      </c>
      <c r="K2267" s="58">
        <v>79200</v>
      </c>
      <c r="L2267" s="58">
        <f t="shared" si="381"/>
        <v>158400</v>
      </c>
      <c r="M2267" s="58">
        <f t="shared" si="385"/>
        <v>79200</v>
      </c>
      <c r="N2267" s="59">
        <f t="shared" si="385"/>
        <v>158400</v>
      </c>
      <c r="O2267" s="60">
        <v>2</v>
      </c>
      <c r="P2267" s="61">
        <f>O2267</f>
        <v>2</v>
      </c>
      <c r="Q2267" s="58" t="e">
        <f>TRUNC(#REF!*P2267,0)</f>
        <v>#REF!</v>
      </c>
      <c r="R2267" s="143"/>
    </row>
    <row r="2268" spans="1:19" s="86" customFormat="1" ht="20.100000000000001" hidden="1" customHeight="1">
      <c r="A2268" s="123"/>
      <c r="C2268" s="19" t="s">
        <v>873</v>
      </c>
      <c r="D2268" s="29" t="s">
        <v>0</v>
      </c>
      <c r="E2268" s="10" t="s">
        <v>22</v>
      </c>
      <c r="F2268" s="60">
        <v>0</v>
      </c>
      <c r="G2268" s="58">
        <v>0</v>
      </c>
      <c r="H2268" s="58">
        <f t="shared" si="383"/>
        <v>0</v>
      </c>
      <c r="I2268" s="58">
        <v>0</v>
      </c>
      <c r="J2268" s="58">
        <f t="shared" si="384"/>
        <v>0</v>
      </c>
      <c r="K2268" s="58">
        <v>0</v>
      </c>
      <c r="L2268" s="58">
        <f t="shared" si="381"/>
        <v>0</v>
      </c>
      <c r="M2268" s="58">
        <f t="shared" si="385"/>
        <v>0</v>
      </c>
      <c r="N2268" s="59">
        <f t="shared" si="385"/>
        <v>0</v>
      </c>
      <c r="O2268" s="60">
        <v>0</v>
      </c>
      <c r="P2268" s="61">
        <f>O2268</f>
        <v>0</v>
      </c>
      <c r="Q2268" s="58" t="e">
        <f>TRUNC(#REF!*P2268,0)</f>
        <v>#REF!</v>
      </c>
      <c r="R2268" s="143"/>
    </row>
    <row r="2269" spans="1:19" s="86" customFormat="1" ht="20.100000000000001" hidden="1" customHeight="1">
      <c r="A2269" s="123"/>
      <c r="C2269" s="19" t="s">
        <v>2341</v>
      </c>
      <c r="D2269" s="29" t="s">
        <v>879</v>
      </c>
      <c r="E2269" s="10" t="s">
        <v>3217</v>
      </c>
      <c r="F2269" s="60">
        <v>49</v>
      </c>
      <c r="G2269" s="58">
        <v>0</v>
      </c>
      <c r="H2269" s="58">
        <f t="shared" si="383"/>
        <v>0</v>
      </c>
      <c r="I2269" s="58">
        <v>0</v>
      </c>
      <c r="J2269" s="58">
        <f t="shared" si="384"/>
        <v>0</v>
      </c>
      <c r="K2269" s="58">
        <v>30199</v>
      </c>
      <c r="L2269" s="58">
        <f t="shared" si="381"/>
        <v>1479751</v>
      </c>
      <c r="M2269" s="58">
        <f t="shared" si="385"/>
        <v>30199</v>
      </c>
      <c r="N2269" s="59">
        <f t="shared" si="385"/>
        <v>1479751</v>
      </c>
      <c r="O2269" s="60">
        <v>49</v>
      </c>
      <c r="P2269" s="61">
        <f>O2269</f>
        <v>49</v>
      </c>
      <c r="Q2269" s="58" t="e">
        <f>TRUNC(#REF!*P2269,0)</f>
        <v>#REF!</v>
      </c>
      <c r="R2269" s="143"/>
    </row>
    <row r="2270" spans="1:19" s="86" customFormat="1" ht="20.100000000000001" hidden="1" customHeight="1">
      <c r="A2270" s="123"/>
      <c r="C2270" s="19" t="s">
        <v>2341</v>
      </c>
      <c r="D2270" s="29" t="s">
        <v>2343</v>
      </c>
      <c r="E2270" s="10" t="s">
        <v>3217</v>
      </c>
      <c r="F2270" s="60">
        <v>17</v>
      </c>
      <c r="G2270" s="58">
        <v>0</v>
      </c>
      <c r="H2270" s="58">
        <f t="shared" si="383"/>
        <v>0</v>
      </c>
      <c r="I2270" s="58">
        <v>0</v>
      </c>
      <c r="J2270" s="58">
        <f t="shared" si="384"/>
        <v>0</v>
      </c>
      <c r="K2270" s="58">
        <v>33120</v>
      </c>
      <c r="L2270" s="58">
        <f t="shared" si="381"/>
        <v>563040</v>
      </c>
      <c r="M2270" s="58">
        <f t="shared" si="385"/>
        <v>33120</v>
      </c>
      <c r="N2270" s="59">
        <f t="shared" si="385"/>
        <v>563040</v>
      </c>
      <c r="O2270" s="60">
        <v>17</v>
      </c>
      <c r="P2270" s="61">
        <f>O2270</f>
        <v>17</v>
      </c>
      <c r="Q2270" s="58" t="e">
        <f>TRUNC(#REF!*P2270,0)</f>
        <v>#REF!</v>
      </c>
      <c r="R2270" s="143"/>
    </row>
    <row r="2271" spans="1:19" s="86" customFormat="1" ht="20.100000000000001" hidden="1" customHeight="1">
      <c r="A2271" s="123"/>
      <c r="C2271" s="19" t="s">
        <v>2342</v>
      </c>
      <c r="D2271" s="29" t="s">
        <v>2343</v>
      </c>
      <c r="E2271" s="10" t="s">
        <v>3217</v>
      </c>
      <c r="F2271" s="60">
        <v>4</v>
      </c>
      <c r="G2271" s="58">
        <v>0</v>
      </c>
      <c r="H2271" s="58">
        <f t="shared" si="383"/>
        <v>0</v>
      </c>
      <c r="I2271" s="58">
        <v>0</v>
      </c>
      <c r="J2271" s="58">
        <f t="shared" si="384"/>
        <v>0</v>
      </c>
      <c r="K2271" s="58">
        <v>33120</v>
      </c>
      <c r="L2271" s="58">
        <f t="shared" si="381"/>
        <v>132480</v>
      </c>
      <c r="M2271" s="58">
        <f t="shared" si="385"/>
        <v>33120</v>
      </c>
      <c r="N2271" s="59">
        <f t="shared" si="385"/>
        <v>132480</v>
      </c>
      <c r="O2271" s="60">
        <v>4</v>
      </c>
      <c r="P2271" s="61">
        <f>O2271</f>
        <v>4</v>
      </c>
      <c r="Q2271" s="58" t="e">
        <f>TRUNC(#REF!*P2271,0)</f>
        <v>#REF!</v>
      </c>
      <c r="R2271" s="143"/>
    </row>
    <row r="2272" spans="1:19" s="86" customFormat="1" ht="20.100000000000001" hidden="1" customHeight="1">
      <c r="A2272" s="123"/>
      <c r="C2272" s="19" t="s">
        <v>875</v>
      </c>
      <c r="D2272" s="29" t="s">
        <v>0</v>
      </c>
      <c r="E2272" s="10" t="s">
        <v>22</v>
      </c>
      <c r="F2272" s="60">
        <v>0</v>
      </c>
      <c r="G2272" s="58">
        <v>0</v>
      </c>
      <c r="H2272" s="58">
        <f t="shared" si="383"/>
        <v>0</v>
      </c>
      <c r="I2272" s="58">
        <v>0</v>
      </c>
      <c r="J2272" s="58">
        <f t="shared" si="384"/>
        <v>0</v>
      </c>
      <c r="K2272" s="58">
        <v>0</v>
      </c>
      <c r="L2272" s="58">
        <f t="shared" si="381"/>
        <v>0</v>
      </c>
      <c r="M2272" s="58">
        <f t="shared" si="385"/>
        <v>0</v>
      </c>
      <c r="N2272" s="59">
        <f t="shared" si="385"/>
        <v>0</v>
      </c>
      <c r="O2272" s="60">
        <v>0</v>
      </c>
      <c r="P2272" s="61">
        <f>O2272</f>
        <v>0</v>
      </c>
      <c r="Q2272" s="58" t="e">
        <f>TRUNC(#REF!*P2272,0)</f>
        <v>#REF!</v>
      </c>
      <c r="R2272" s="143"/>
    </row>
    <row r="2273" spans="1:18" s="86" customFormat="1" ht="20.100000000000001" hidden="1" customHeight="1">
      <c r="A2273" s="123"/>
      <c r="C2273" s="19" t="s">
        <v>876</v>
      </c>
      <c r="D2273" s="29" t="s">
        <v>879</v>
      </c>
      <c r="E2273" s="10" t="s">
        <v>3198</v>
      </c>
      <c r="F2273" s="60">
        <v>62</v>
      </c>
      <c r="G2273" s="58">
        <v>0</v>
      </c>
      <c r="H2273" s="58">
        <f t="shared" si="383"/>
        <v>0</v>
      </c>
      <c r="I2273" s="58">
        <v>0</v>
      </c>
      <c r="J2273" s="58">
        <f t="shared" si="384"/>
        <v>0</v>
      </c>
      <c r="K2273" s="58">
        <v>25920</v>
      </c>
      <c r="L2273" s="58">
        <f t="shared" si="381"/>
        <v>1607040</v>
      </c>
      <c r="M2273" s="58">
        <f t="shared" si="385"/>
        <v>25920</v>
      </c>
      <c r="N2273" s="59">
        <f t="shared" si="385"/>
        <v>1607040</v>
      </c>
      <c r="O2273" s="60">
        <v>62</v>
      </c>
      <c r="P2273" s="61">
        <f>O2273</f>
        <v>62</v>
      </c>
      <c r="Q2273" s="58" t="e">
        <f>TRUNC(#REF!*P2273,0)</f>
        <v>#REF!</v>
      </c>
      <c r="R2273" s="143"/>
    </row>
    <row r="2274" spans="1:18" s="86" customFormat="1" ht="20.100000000000001" hidden="1" customHeight="1">
      <c r="A2274" s="123"/>
      <c r="C2274" s="19" t="s">
        <v>876</v>
      </c>
      <c r="D2274" s="29" t="s">
        <v>2343</v>
      </c>
      <c r="E2274" s="10" t="s">
        <v>3198</v>
      </c>
      <c r="F2274" s="60">
        <v>23</v>
      </c>
      <c r="G2274" s="58">
        <v>0</v>
      </c>
      <c r="H2274" s="58">
        <f t="shared" si="383"/>
        <v>0</v>
      </c>
      <c r="I2274" s="58">
        <v>0</v>
      </c>
      <c r="J2274" s="58">
        <f t="shared" si="384"/>
        <v>0</v>
      </c>
      <c r="K2274" s="58">
        <v>33120</v>
      </c>
      <c r="L2274" s="58">
        <f t="shared" si="381"/>
        <v>761760</v>
      </c>
      <c r="M2274" s="58">
        <f t="shared" si="385"/>
        <v>33120</v>
      </c>
      <c r="N2274" s="59">
        <f t="shared" si="385"/>
        <v>761760</v>
      </c>
      <c r="O2274" s="60">
        <v>23</v>
      </c>
      <c r="P2274" s="61">
        <f>O2274</f>
        <v>23</v>
      </c>
      <c r="Q2274" s="58" t="e">
        <f>TRUNC(#REF!*P2274,0)</f>
        <v>#REF!</v>
      </c>
      <c r="R2274" s="143"/>
    </row>
    <row r="2275" spans="1:18" s="86" customFormat="1" ht="20.100000000000001" hidden="1" customHeight="1">
      <c r="A2275" s="123"/>
      <c r="C2275" s="19" t="s">
        <v>877</v>
      </c>
      <c r="D2275" s="29" t="s">
        <v>0</v>
      </c>
      <c r="E2275" s="10" t="s">
        <v>22</v>
      </c>
      <c r="F2275" s="60">
        <v>0</v>
      </c>
      <c r="G2275" s="58">
        <v>0</v>
      </c>
      <c r="H2275" s="58">
        <f t="shared" si="383"/>
        <v>0</v>
      </c>
      <c r="I2275" s="58">
        <v>0</v>
      </c>
      <c r="J2275" s="58">
        <f t="shared" si="384"/>
        <v>0</v>
      </c>
      <c r="K2275" s="58">
        <v>0</v>
      </c>
      <c r="L2275" s="58">
        <f t="shared" si="381"/>
        <v>0</v>
      </c>
      <c r="M2275" s="58">
        <f t="shared" si="385"/>
        <v>0</v>
      </c>
      <c r="N2275" s="59">
        <f t="shared" si="385"/>
        <v>0</v>
      </c>
      <c r="O2275" s="60">
        <v>0</v>
      </c>
      <c r="P2275" s="61">
        <f>O2275</f>
        <v>0</v>
      </c>
      <c r="Q2275" s="58" t="e">
        <f>TRUNC(#REF!*P2275,0)</f>
        <v>#REF!</v>
      </c>
      <c r="R2275" s="143"/>
    </row>
    <row r="2276" spans="1:18" s="86" customFormat="1" ht="20.100000000000001" hidden="1" customHeight="1">
      <c r="A2276" s="123"/>
      <c r="C2276" s="19" t="s">
        <v>878</v>
      </c>
      <c r="D2276" s="29" t="s">
        <v>879</v>
      </c>
      <c r="E2276" s="10" t="s">
        <v>3207</v>
      </c>
      <c r="F2276" s="60">
        <v>150</v>
      </c>
      <c r="G2276" s="58">
        <v>0</v>
      </c>
      <c r="H2276" s="58">
        <f t="shared" si="383"/>
        <v>0</v>
      </c>
      <c r="I2276" s="58">
        <v>0</v>
      </c>
      <c r="J2276" s="58">
        <f t="shared" si="384"/>
        <v>0</v>
      </c>
      <c r="K2276" s="58">
        <v>97920</v>
      </c>
      <c r="L2276" s="58">
        <f t="shared" si="381"/>
        <v>14688000</v>
      </c>
      <c r="M2276" s="58">
        <f t="shared" si="385"/>
        <v>97920</v>
      </c>
      <c r="N2276" s="59">
        <f t="shared" si="385"/>
        <v>14688000</v>
      </c>
      <c r="O2276" s="60">
        <v>150</v>
      </c>
      <c r="P2276" s="61">
        <f>O2276</f>
        <v>150</v>
      </c>
      <c r="Q2276" s="58" t="e">
        <f>TRUNC(#REF!*P2276,0)</f>
        <v>#REF!</v>
      </c>
      <c r="R2276" s="143"/>
    </row>
    <row r="2277" spans="1:18" s="86" customFormat="1" ht="20.100000000000001" hidden="1" customHeight="1">
      <c r="A2277" s="123"/>
      <c r="C2277" s="19" t="s">
        <v>878</v>
      </c>
      <c r="D2277" s="29" t="s">
        <v>2343</v>
      </c>
      <c r="E2277" s="10" t="s">
        <v>3207</v>
      </c>
      <c r="F2277" s="60">
        <v>34</v>
      </c>
      <c r="G2277" s="58">
        <v>0</v>
      </c>
      <c r="H2277" s="58">
        <f t="shared" si="383"/>
        <v>0</v>
      </c>
      <c r="I2277" s="58">
        <v>0</v>
      </c>
      <c r="J2277" s="58">
        <f t="shared" si="384"/>
        <v>0</v>
      </c>
      <c r="K2277" s="58">
        <v>112320</v>
      </c>
      <c r="L2277" s="58">
        <f t="shared" si="381"/>
        <v>3818880</v>
      </c>
      <c r="M2277" s="58">
        <f t="shared" si="385"/>
        <v>112320</v>
      </c>
      <c r="N2277" s="59">
        <f t="shared" si="385"/>
        <v>3818880</v>
      </c>
      <c r="O2277" s="60">
        <v>34</v>
      </c>
      <c r="P2277" s="61">
        <f>O2277</f>
        <v>34</v>
      </c>
      <c r="Q2277" s="58" t="e">
        <f>TRUNC(#REF!*P2277,0)</f>
        <v>#REF!</v>
      </c>
      <c r="R2277" s="143"/>
    </row>
    <row r="2278" spans="1:18" s="86" customFormat="1" ht="20.100000000000001" hidden="1" customHeight="1">
      <c r="A2278" s="123"/>
      <c r="C2278" s="19" t="s">
        <v>880</v>
      </c>
      <c r="D2278" s="29" t="s">
        <v>0</v>
      </c>
      <c r="E2278" s="10" t="s">
        <v>22</v>
      </c>
      <c r="F2278" s="60">
        <v>0</v>
      </c>
      <c r="G2278" s="58">
        <v>0</v>
      </c>
      <c r="H2278" s="58">
        <f t="shared" si="383"/>
        <v>0</v>
      </c>
      <c r="I2278" s="58">
        <v>0</v>
      </c>
      <c r="J2278" s="58">
        <f t="shared" si="384"/>
        <v>0</v>
      </c>
      <c r="K2278" s="58">
        <v>0</v>
      </c>
      <c r="L2278" s="58">
        <f t="shared" si="381"/>
        <v>0</v>
      </c>
      <c r="M2278" s="58">
        <f t="shared" si="385"/>
        <v>0</v>
      </c>
      <c r="N2278" s="59">
        <f t="shared" si="385"/>
        <v>0</v>
      </c>
      <c r="O2278" s="60">
        <v>0</v>
      </c>
      <c r="P2278" s="61">
        <f>O2278</f>
        <v>0</v>
      </c>
      <c r="Q2278" s="58" t="e">
        <f>TRUNC(#REF!*P2278,0)</f>
        <v>#REF!</v>
      </c>
      <c r="R2278" s="143"/>
    </row>
    <row r="2279" spans="1:18" s="86" customFormat="1" ht="20.100000000000001" hidden="1" customHeight="1">
      <c r="A2279" s="123"/>
      <c r="C2279" s="19" t="s">
        <v>881</v>
      </c>
      <c r="D2279" s="29" t="s">
        <v>2344</v>
      </c>
      <c r="E2279" s="10" t="s">
        <v>3198</v>
      </c>
      <c r="F2279" s="60">
        <v>8</v>
      </c>
      <c r="G2279" s="58">
        <v>0</v>
      </c>
      <c r="H2279" s="58">
        <f t="shared" si="383"/>
        <v>0</v>
      </c>
      <c r="I2279" s="58">
        <v>0</v>
      </c>
      <c r="J2279" s="58">
        <f t="shared" si="384"/>
        <v>0</v>
      </c>
      <c r="K2279" s="58">
        <v>100295</v>
      </c>
      <c r="L2279" s="58">
        <f t="shared" si="381"/>
        <v>802360</v>
      </c>
      <c r="M2279" s="58">
        <f t="shared" si="385"/>
        <v>100295</v>
      </c>
      <c r="N2279" s="59">
        <f t="shared" si="385"/>
        <v>802360</v>
      </c>
      <c r="O2279" s="60">
        <v>8</v>
      </c>
      <c r="P2279" s="61">
        <f>O2279</f>
        <v>8</v>
      </c>
      <c r="Q2279" s="58" t="e">
        <f>TRUNC(#REF!*P2279,0)</f>
        <v>#REF!</v>
      </c>
      <c r="R2279" s="143"/>
    </row>
    <row r="2280" spans="1:18" s="86" customFormat="1" ht="20.100000000000001" hidden="1" customHeight="1">
      <c r="A2280" s="123"/>
      <c r="C2280" s="19" t="s">
        <v>881</v>
      </c>
      <c r="D2280" s="29" t="s">
        <v>2429</v>
      </c>
      <c r="E2280" s="10" t="s">
        <v>3198</v>
      </c>
      <c r="F2280" s="60">
        <v>6</v>
      </c>
      <c r="G2280" s="58">
        <v>0</v>
      </c>
      <c r="H2280" s="58">
        <f t="shared" si="383"/>
        <v>0</v>
      </c>
      <c r="I2280" s="58">
        <v>0</v>
      </c>
      <c r="J2280" s="58">
        <f t="shared" si="384"/>
        <v>0</v>
      </c>
      <c r="K2280" s="58">
        <v>141120</v>
      </c>
      <c r="L2280" s="58">
        <f t="shared" si="381"/>
        <v>846720</v>
      </c>
      <c r="M2280" s="58">
        <f t="shared" si="385"/>
        <v>141120</v>
      </c>
      <c r="N2280" s="59">
        <f t="shared" si="385"/>
        <v>846720</v>
      </c>
      <c r="O2280" s="60">
        <v>6</v>
      </c>
      <c r="P2280" s="61">
        <f>O2280</f>
        <v>6</v>
      </c>
      <c r="Q2280" s="58" t="e">
        <f>TRUNC(#REF!*P2280,0)</f>
        <v>#REF!</v>
      </c>
      <c r="R2280" s="143"/>
    </row>
    <row r="2281" spans="1:18" s="86" customFormat="1" ht="20.100000000000001" hidden="1" customHeight="1">
      <c r="A2281" s="123"/>
      <c r="C2281" s="19" t="s">
        <v>882</v>
      </c>
      <c r="D2281" s="29" t="s">
        <v>0</v>
      </c>
      <c r="E2281" s="10" t="s">
        <v>22</v>
      </c>
      <c r="F2281" s="60">
        <v>0</v>
      </c>
      <c r="G2281" s="58">
        <v>0</v>
      </c>
      <c r="H2281" s="58">
        <f t="shared" si="383"/>
        <v>0</v>
      </c>
      <c r="I2281" s="58">
        <v>0</v>
      </c>
      <c r="J2281" s="58">
        <f t="shared" si="384"/>
        <v>0</v>
      </c>
      <c r="K2281" s="58">
        <v>0</v>
      </c>
      <c r="L2281" s="58">
        <f t="shared" si="381"/>
        <v>0</v>
      </c>
      <c r="M2281" s="58">
        <f t="shared" si="385"/>
        <v>0</v>
      </c>
      <c r="N2281" s="59">
        <f t="shared" si="385"/>
        <v>0</v>
      </c>
      <c r="O2281" s="60">
        <v>0</v>
      </c>
      <c r="P2281" s="61">
        <f>O2281</f>
        <v>0</v>
      </c>
      <c r="Q2281" s="58" t="e">
        <f>TRUNC(#REF!*P2281,0)</f>
        <v>#REF!</v>
      </c>
      <c r="R2281" s="143"/>
    </row>
    <row r="2282" spans="1:18" s="86" customFormat="1" ht="20.100000000000001" hidden="1" customHeight="1">
      <c r="A2282" s="123"/>
      <c r="C2282" s="19" t="s">
        <v>883</v>
      </c>
      <c r="D2282" s="29" t="s">
        <v>2345</v>
      </c>
      <c r="E2282" s="10" t="s">
        <v>3198</v>
      </c>
      <c r="F2282" s="60">
        <v>6</v>
      </c>
      <c r="G2282" s="58">
        <v>0</v>
      </c>
      <c r="H2282" s="58">
        <f t="shared" si="383"/>
        <v>0</v>
      </c>
      <c r="I2282" s="58">
        <v>0</v>
      </c>
      <c r="J2282" s="58">
        <f t="shared" si="384"/>
        <v>0</v>
      </c>
      <c r="K2282" s="58">
        <v>259911</v>
      </c>
      <c r="L2282" s="58">
        <f t="shared" si="381"/>
        <v>1559466</v>
      </c>
      <c r="M2282" s="58">
        <f t="shared" si="385"/>
        <v>259911</v>
      </c>
      <c r="N2282" s="59">
        <f t="shared" si="385"/>
        <v>1559466</v>
      </c>
      <c r="O2282" s="60">
        <v>6</v>
      </c>
      <c r="P2282" s="61">
        <f>O2282</f>
        <v>6</v>
      </c>
      <c r="Q2282" s="58" t="e">
        <f>TRUNC(#REF!*P2282,0)</f>
        <v>#REF!</v>
      </c>
      <c r="R2282" s="143"/>
    </row>
    <row r="2283" spans="1:18" s="86" customFormat="1" ht="20.100000000000001" hidden="1" customHeight="1">
      <c r="A2283" s="123"/>
      <c r="C2283" s="19" t="s">
        <v>883</v>
      </c>
      <c r="D2283" s="29" t="s">
        <v>2346</v>
      </c>
      <c r="E2283" s="10" t="s">
        <v>3198</v>
      </c>
      <c r="F2283" s="60">
        <v>6</v>
      </c>
      <c r="G2283" s="58">
        <v>0</v>
      </c>
      <c r="H2283" s="58">
        <f t="shared" si="383"/>
        <v>0</v>
      </c>
      <c r="I2283" s="58">
        <v>0</v>
      </c>
      <c r="J2283" s="58">
        <f t="shared" si="384"/>
        <v>0</v>
      </c>
      <c r="K2283" s="58">
        <v>298979</v>
      </c>
      <c r="L2283" s="58">
        <f t="shared" si="381"/>
        <v>1793874</v>
      </c>
      <c r="M2283" s="58">
        <f t="shared" si="385"/>
        <v>298979</v>
      </c>
      <c r="N2283" s="59">
        <f t="shared" si="385"/>
        <v>1793874</v>
      </c>
      <c r="O2283" s="60">
        <v>6</v>
      </c>
      <c r="P2283" s="61">
        <f>O2283</f>
        <v>6</v>
      </c>
      <c r="Q2283" s="58" t="e">
        <f>TRUNC(#REF!*P2283,0)</f>
        <v>#REF!</v>
      </c>
      <c r="R2283" s="143"/>
    </row>
    <row r="2284" spans="1:18" s="86" customFormat="1" ht="20.100000000000001" hidden="1" customHeight="1">
      <c r="A2284" s="123"/>
      <c r="C2284" s="19" t="s">
        <v>2347</v>
      </c>
      <c r="D2284" s="29" t="s">
        <v>0</v>
      </c>
      <c r="E2284" s="10" t="s">
        <v>22</v>
      </c>
      <c r="F2284" s="60">
        <v>0</v>
      </c>
      <c r="G2284" s="58">
        <v>0</v>
      </c>
      <c r="H2284" s="58">
        <f t="shared" si="383"/>
        <v>0</v>
      </c>
      <c r="I2284" s="58">
        <v>0</v>
      </c>
      <c r="J2284" s="58">
        <f t="shared" si="384"/>
        <v>0</v>
      </c>
      <c r="K2284" s="58">
        <v>0</v>
      </c>
      <c r="L2284" s="58">
        <f t="shared" si="381"/>
        <v>0</v>
      </c>
      <c r="M2284" s="58">
        <f t="shared" si="385"/>
        <v>0</v>
      </c>
      <c r="N2284" s="59">
        <f t="shared" si="385"/>
        <v>0</v>
      </c>
      <c r="O2284" s="60">
        <v>0</v>
      </c>
      <c r="P2284" s="61">
        <f>O2284</f>
        <v>0</v>
      </c>
      <c r="Q2284" s="58" t="e">
        <f>TRUNC(#REF!*P2284,0)</f>
        <v>#REF!</v>
      </c>
      <c r="R2284" s="143"/>
    </row>
    <row r="2285" spans="1:18" s="86" customFormat="1" ht="20.100000000000001" hidden="1" customHeight="1">
      <c r="A2285" s="123"/>
      <c r="C2285" s="19" t="s">
        <v>2348</v>
      </c>
      <c r="D2285" s="29" t="s">
        <v>2343</v>
      </c>
      <c r="E2285" s="10" t="s">
        <v>3198</v>
      </c>
      <c r="F2285" s="60">
        <v>2</v>
      </c>
      <c r="G2285" s="58">
        <v>0</v>
      </c>
      <c r="H2285" s="58">
        <f t="shared" si="383"/>
        <v>0</v>
      </c>
      <c r="I2285" s="58">
        <v>0</v>
      </c>
      <c r="J2285" s="58">
        <f t="shared" si="384"/>
        <v>0</v>
      </c>
      <c r="K2285" s="58">
        <v>64800</v>
      </c>
      <c r="L2285" s="58">
        <f t="shared" ref="L2285:L2354" si="387">TRUNC(F2285*K2285,0)</f>
        <v>129600</v>
      </c>
      <c r="M2285" s="58">
        <f t="shared" si="385"/>
        <v>64800</v>
      </c>
      <c r="N2285" s="59">
        <f t="shared" si="385"/>
        <v>129600</v>
      </c>
      <c r="O2285" s="60">
        <v>2</v>
      </c>
      <c r="P2285" s="61">
        <f>O2285</f>
        <v>2</v>
      </c>
      <c r="Q2285" s="58" t="e">
        <f>TRUNC(#REF!*P2285,0)</f>
        <v>#REF!</v>
      </c>
      <c r="R2285" s="143"/>
    </row>
    <row r="2286" spans="1:18" s="86" customFormat="1" ht="20.100000000000001" hidden="1" customHeight="1">
      <c r="A2286" s="123">
        <f>A2259+1</f>
        <v>405</v>
      </c>
      <c r="B2286" s="122">
        <f>B2259+1</f>
        <v>401</v>
      </c>
      <c r="C2286" s="19" t="s">
        <v>884</v>
      </c>
      <c r="D2286" s="29" t="s">
        <v>0</v>
      </c>
      <c r="E2286" s="10" t="s">
        <v>22</v>
      </c>
      <c r="F2286" s="60">
        <v>0</v>
      </c>
      <c r="G2286" s="58">
        <v>0</v>
      </c>
      <c r="H2286" s="58">
        <f t="shared" si="383"/>
        <v>0</v>
      </c>
      <c r="I2286" s="58">
        <v>0</v>
      </c>
      <c r="J2286" s="58">
        <f t="shared" si="384"/>
        <v>0</v>
      </c>
      <c r="K2286" s="58">
        <v>0</v>
      </c>
      <c r="L2286" s="58">
        <f t="shared" si="387"/>
        <v>0</v>
      </c>
      <c r="M2286" s="58">
        <f t="shared" si="385"/>
        <v>0</v>
      </c>
      <c r="N2286" s="59">
        <f t="shared" si="385"/>
        <v>0</v>
      </c>
      <c r="O2286" s="60">
        <v>0</v>
      </c>
      <c r="P2286" s="61">
        <f>O2286</f>
        <v>0</v>
      </c>
      <c r="Q2286" s="58" t="e">
        <f>TRUNC(#REF!*P2286,0)</f>
        <v>#REF!</v>
      </c>
      <c r="R2286" s="143"/>
    </row>
    <row r="2287" spans="1:18" s="86" customFormat="1" ht="20.100000000000001" hidden="1" customHeight="1">
      <c r="A2287" s="123">
        <f>A2286+1</f>
        <v>406</v>
      </c>
      <c r="B2287" s="122">
        <f>B2286+1</f>
        <v>402</v>
      </c>
      <c r="C2287" s="19" t="s">
        <v>885</v>
      </c>
      <c r="D2287" s="29" t="s">
        <v>62</v>
      </c>
      <c r="E2287" s="10" t="s">
        <v>3189</v>
      </c>
      <c r="F2287" s="60">
        <v>2487</v>
      </c>
      <c r="G2287" s="58">
        <v>212</v>
      </c>
      <c r="H2287" s="58">
        <f t="shared" si="383"/>
        <v>527244</v>
      </c>
      <c r="I2287" s="58">
        <v>11</v>
      </c>
      <c r="J2287" s="58">
        <f t="shared" si="384"/>
        <v>27357</v>
      </c>
      <c r="K2287" s="58">
        <v>0</v>
      </c>
      <c r="L2287" s="58">
        <f t="shared" si="387"/>
        <v>0</v>
      </c>
      <c r="M2287" s="58">
        <f t="shared" si="385"/>
        <v>223</v>
      </c>
      <c r="N2287" s="59">
        <f t="shared" si="385"/>
        <v>554601</v>
      </c>
      <c r="O2287" s="60">
        <v>2487</v>
      </c>
      <c r="P2287" s="61">
        <f>O2287</f>
        <v>2487</v>
      </c>
      <c r="Q2287" s="58" t="e">
        <f>TRUNC(#REF!*P2287,0)</f>
        <v>#REF!</v>
      </c>
      <c r="R2287" s="143"/>
    </row>
    <row r="2288" spans="1:18" s="86" customFormat="1" ht="20.100000000000001" hidden="1" customHeight="1">
      <c r="A2288" s="123">
        <f>A2287+1</f>
        <v>407</v>
      </c>
      <c r="B2288" s="122">
        <f>B2287+1</f>
        <v>403</v>
      </c>
      <c r="C2288" s="19" t="s">
        <v>886</v>
      </c>
      <c r="D2288" s="29" t="s">
        <v>116</v>
      </c>
      <c r="E2288" s="10" t="s">
        <v>3189</v>
      </c>
      <c r="F2288" s="60">
        <v>2702</v>
      </c>
      <c r="G2288" s="58">
        <v>76</v>
      </c>
      <c r="H2288" s="58">
        <f t="shared" si="383"/>
        <v>205352</v>
      </c>
      <c r="I2288" s="58">
        <v>4</v>
      </c>
      <c r="J2288" s="58">
        <f t="shared" si="384"/>
        <v>10808</v>
      </c>
      <c r="K2288" s="58">
        <v>0</v>
      </c>
      <c r="L2288" s="58">
        <f t="shared" si="387"/>
        <v>0</v>
      </c>
      <c r="M2288" s="58">
        <f t="shared" si="385"/>
        <v>80</v>
      </c>
      <c r="N2288" s="59">
        <f t="shared" si="385"/>
        <v>216160</v>
      </c>
      <c r="O2288" s="60">
        <v>2702</v>
      </c>
      <c r="P2288" s="61">
        <f>O2288</f>
        <v>2702</v>
      </c>
      <c r="Q2288" s="58" t="e">
        <f>TRUNC(#REF!*P2288,0)</f>
        <v>#REF!</v>
      </c>
      <c r="R2288" s="143"/>
    </row>
    <row r="2289" spans="1:18" s="86" customFormat="1" ht="20.100000000000001" hidden="1" customHeight="1">
      <c r="A2289" s="123"/>
      <c r="C2289" s="19" t="s">
        <v>887</v>
      </c>
      <c r="D2289" s="29" t="s">
        <v>0</v>
      </c>
      <c r="E2289" s="10" t="s">
        <v>22</v>
      </c>
      <c r="F2289" s="60">
        <v>0</v>
      </c>
      <c r="G2289" s="58">
        <v>0</v>
      </c>
      <c r="H2289" s="58">
        <f t="shared" si="383"/>
        <v>0</v>
      </c>
      <c r="I2289" s="58">
        <v>0</v>
      </c>
      <c r="J2289" s="58">
        <f t="shared" si="384"/>
        <v>0</v>
      </c>
      <c r="K2289" s="58">
        <v>0</v>
      </c>
      <c r="L2289" s="58">
        <f t="shared" si="387"/>
        <v>0</v>
      </c>
      <c r="M2289" s="58">
        <f t="shared" si="385"/>
        <v>0</v>
      </c>
      <c r="N2289" s="59">
        <f t="shared" si="385"/>
        <v>0</v>
      </c>
      <c r="O2289" s="60">
        <v>0</v>
      </c>
      <c r="P2289" s="61">
        <f>O2289</f>
        <v>0</v>
      </c>
      <c r="Q2289" s="58" t="e">
        <f>TRUNC(#REF!*P2289,0)</f>
        <v>#REF!</v>
      </c>
      <c r="R2289" s="143"/>
    </row>
    <row r="2290" spans="1:18" s="86" customFormat="1" ht="20.100000000000001" hidden="1" customHeight="1">
      <c r="A2290" s="123"/>
      <c r="C2290" s="19" t="s">
        <v>888</v>
      </c>
      <c r="D2290" s="29" t="s">
        <v>0</v>
      </c>
      <c r="E2290" s="10" t="s">
        <v>22</v>
      </c>
      <c r="F2290" s="60">
        <v>0</v>
      </c>
      <c r="G2290" s="58">
        <v>0</v>
      </c>
      <c r="H2290" s="58">
        <f t="shared" si="383"/>
        <v>0</v>
      </c>
      <c r="I2290" s="58">
        <v>0</v>
      </c>
      <c r="J2290" s="58">
        <f t="shared" si="384"/>
        <v>0</v>
      </c>
      <c r="K2290" s="58">
        <v>0</v>
      </c>
      <c r="L2290" s="58">
        <f t="shared" si="387"/>
        <v>0</v>
      </c>
      <c r="M2290" s="58">
        <f t="shared" si="385"/>
        <v>0</v>
      </c>
      <c r="N2290" s="59">
        <f t="shared" si="385"/>
        <v>0</v>
      </c>
      <c r="O2290" s="60">
        <v>0</v>
      </c>
      <c r="P2290" s="61">
        <f>O2290</f>
        <v>0</v>
      </c>
      <c r="Q2290" s="58" t="e">
        <f>TRUNC(#REF!*P2290,0)</f>
        <v>#REF!</v>
      </c>
      <c r="R2290" s="143"/>
    </row>
    <row r="2291" spans="1:18" s="86" customFormat="1" ht="20.100000000000001" hidden="1" customHeight="1">
      <c r="A2291" s="123"/>
      <c r="C2291" s="19" t="s">
        <v>889</v>
      </c>
      <c r="D2291" s="29" t="s">
        <v>890</v>
      </c>
      <c r="E2291" s="10" t="s">
        <v>3198</v>
      </c>
      <c r="F2291" s="60">
        <v>2</v>
      </c>
      <c r="G2291" s="58">
        <v>218400</v>
      </c>
      <c r="H2291" s="58">
        <f t="shared" si="383"/>
        <v>436800</v>
      </c>
      <c r="I2291" s="58">
        <v>10920</v>
      </c>
      <c r="J2291" s="58">
        <f t="shared" si="384"/>
        <v>21840</v>
      </c>
      <c r="K2291" s="58">
        <v>0</v>
      </c>
      <c r="L2291" s="58">
        <f t="shared" si="387"/>
        <v>0</v>
      </c>
      <c r="M2291" s="58">
        <f t="shared" si="385"/>
        <v>229320</v>
      </c>
      <c r="N2291" s="59">
        <f t="shared" si="385"/>
        <v>458640</v>
      </c>
      <c r="O2291" s="60">
        <v>2</v>
      </c>
      <c r="P2291" s="61">
        <f>O2291</f>
        <v>2</v>
      </c>
      <c r="Q2291" s="58" t="e">
        <f>TRUNC(#REF!*P2291,0)</f>
        <v>#REF!</v>
      </c>
      <c r="R2291" s="143"/>
    </row>
    <row r="2292" spans="1:18" s="86" customFormat="1" ht="20.100000000000001" hidden="1" customHeight="1">
      <c r="A2292" s="123"/>
      <c r="C2292" s="19" t="s">
        <v>891</v>
      </c>
      <c r="D2292" s="29" t="s">
        <v>0</v>
      </c>
      <c r="E2292" s="10" t="s">
        <v>3198</v>
      </c>
      <c r="F2292" s="60">
        <v>2</v>
      </c>
      <c r="G2292" s="58">
        <v>21060</v>
      </c>
      <c r="H2292" s="58">
        <f t="shared" si="383"/>
        <v>42120</v>
      </c>
      <c r="I2292" s="58">
        <v>1108</v>
      </c>
      <c r="J2292" s="58">
        <f t="shared" si="384"/>
        <v>2216</v>
      </c>
      <c r="K2292" s="58">
        <v>0</v>
      </c>
      <c r="L2292" s="58">
        <f t="shared" si="387"/>
        <v>0</v>
      </c>
      <c r="M2292" s="58">
        <f t="shared" si="385"/>
        <v>22168</v>
      </c>
      <c r="N2292" s="59">
        <f t="shared" si="385"/>
        <v>44336</v>
      </c>
      <c r="O2292" s="60">
        <v>2</v>
      </c>
      <c r="P2292" s="61">
        <f>O2292</f>
        <v>2</v>
      </c>
      <c r="Q2292" s="58" t="e">
        <f>TRUNC(#REF!*P2292,0)</f>
        <v>#REF!</v>
      </c>
      <c r="R2292" s="143"/>
    </row>
    <row r="2293" spans="1:18" s="86" customFormat="1" ht="20.100000000000001" hidden="1" customHeight="1">
      <c r="A2293" s="123">
        <f>A2288+1</f>
        <v>408</v>
      </c>
      <c r="B2293" s="122">
        <f>B2288+1</f>
        <v>404</v>
      </c>
      <c r="C2293" s="19" t="s">
        <v>892</v>
      </c>
      <c r="D2293" s="29" t="s">
        <v>95</v>
      </c>
      <c r="E2293" s="10" t="s">
        <v>3207</v>
      </c>
      <c r="F2293" s="60">
        <v>36</v>
      </c>
      <c r="G2293" s="58">
        <v>14051</v>
      </c>
      <c r="H2293" s="58">
        <f t="shared" si="383"/>
        <v>505836</v>
      </c>
      <c r="I2293" s="58">
        <v>22284</v>
      </c>
      <c r="J2293" s="58">
        <f t="shared" si="384"/>
        <v>802224</v>
      </c>
      <c r="K2293" s="58">
        <v>0</v>
      </c>
      <c r="L2293" s="58">
        <f t="shared" si="387"/>
        <v>0</v>
      </c>
      <c r="M2293" s="58">
        <f t="shared" si="385"/>
        <v>36335</v>
      </c>
      <c r="N2293" s="59">
        <f t="shared" si="385"/>
        <v>1308060</v>
      </c>
      <c r="O2293" s="60">
        <v>36</v>
      </c>
      <c r="P2293" s="61">
        <f>O2293</f>
        <v>36</v>
      </c>
      <c r="Q2293" s="58" t="e">
        <f>TRUNC(#REF!*P2293,0)</f>
        <v>#REF!</v>
      </c>
      <c r="R2293" s="143"/>
    </row>
    <row r="2294" spans="1:18" s="86" customFormat="1" ht="20.100000000000001" hidden="1" customHeight="1">
      <c r="A2294" s="123">
        <f>A2293+1</f>
        <v>409</v>
      </c>
      <c r="B2294" s="122">
        <f>B2293+1</f>
        <v>405</v>
      </c>
      <c r="C2294" s="19" t="s">
        <v>893</v>
      </c>
      <c r="D2294" s="29" t="s">
        <v>0</v>
      </c>
      <c r="E2294" s="10" t="s">
        <v>3207</v>
      </c>
      <c r="F2294" s="60">
        <v>363</v>
      </c>
      <c r="G2294" s="58">
        <v>356</v>
      </c>
      <c r="H2294" s="58">
        <f t="shared" si="383"/>
        <v>129228</v>
      </c>
      <c r="I2294" s="58">
        <v>0</v>
      </c>
      <c r="J2294" s="58">
        <f t="shared" si="384"/>
        <v>0</v>
      </c>
      <c r="K2294" s="58">
        <v>0</v>
      </c>
      <c r="L2294" s="58">
        <f t="shared" si="387"/>
        <v>0</v>
      </c>
      <c r="M2294" s="58">
        <f t="shared" si="385"/>
        <v>356</v>
      </c>
      <c r="N2294" s="59">
        <f t="shared" si="385"/>
        <v>129228</v>
      </c>
      <c r="O2294" s="60">
        <v>363</v>
      </c>
      <c r="P2294" s="61">
        <f>O2294</f>
        <v>363</v>
      </c>
      <c r="Q2294" s="58" t="e">
        <f>TRUNC(#REF!*P2294,0)</f>
        <v>#REF!</v>
      </c>
      <c r="R2294" s="143"/>
    </row>
    <row r="2295" spans="1:18" s="86" customFormat="1" ht="20.100000000000001" hidden="1" customHeight="1">
      <c r="A2295" s="123">
        <f>A2294+1</f>
        <v>410</v>
      </c>
      <c r="B2295" s="122">
        <f>B2294+1</f>
        <v>406</v>
      </c>
      <c r="C2295" s="19" t="s">
        <v>894</v>
      </c>
      <c r="D2295" s="29" t="s">
        <v>0</v>
      </c>
      <c r="E2295" s="10" t="s">
        <v>3207</v>
      </c>
      <c r="F2295" s="60">
        <v>22</v>
      </c>
      <c r="G2295" s="58">
        <v>19972</v>
      </c>
      <c r="H2295" s="58">
        <f t="shared" si="383"/>
        <v>439384</v>
      </c>
      <c r="I2295" s="58">
        <v>5817</v>
      </c>
      <c r="J2295" s="58">
        <f t="shared" si="384"/>
        <v>127974</v>
      </c>
      <c r="K2295" s="58">
        <v>142</v>
      </c>
      <c r="L2295" s="58">
        <f t="shared" si="387"/>
        <v>3124</v>
      </c>
      <c r="M2295" s="58">
        <f t="shared" si="385"/>
        <v>25931</v>
      </c>
      <c r="N2295" s="59">
        <f t="shared" si="385"/>
        <v>570482</v>
      </c>
      <c r="O2295" s="60">
        <v>22</v>
      </c>
      <c r="P2295" s="61">
        <f>O2295</f>
        <v>22</v>
      </c>
      <c r="Q2295" s="58" t="e">
        <f>TRUNC(#REF!*P2295,0)</f>
        <v>#REF!</v>
      </c>
      <c r="R2295" s="143"/>
    </row>
    <row r="2296" spans="1:18" s="86" customFormat="1" ht="20.100000000000001" hidden="1" customHeight="1">
      <c r="A2296" s="123"/>
      <c r="C2296" s="19" t="s">
        <v>895</v>
      </c>
      <c r="D2296" s="29" t="s">
        <v>0</v>
      </c>
      <c r="E2296" s="10" t="s">
        <v>22</v>
      </c>
      <c r="F2296" s="60">
        <v>0</v>
      </c>
      <c r="G2296" s="58">
        <v>0</v>
      </c>
      <c r="H2296" s="58">
        <f t="shared" si="383"/>
        <v>0</v>
      </c>
      <c r="I2296" s="58">
        <v>0</v>
      </c>
      <c r="J2296" s="58">
        <f t="shared" si="384"/>
        <v>0</v>
      </c>
      <c r="K2296" s="58">
        <v>0</v>
      </c>
      <c r="L2296" s="58">
        <f t="shared" si="387"/>
        <v>0</v>
      </c>
      <c r="M2296" s="58">
        <f t="shared" si="385"/>
        <v>0</v>
      </c>
      <c r="N2296" s="59">
        <f t="shared" si="385"/>
        <v>0</v>
      </c>
      <c r="O2296" s="60">
        <v>0</v>
      </c>
      <c r="P2296" s="61">
        <f>O2296</f>
        <v>0</v>
      </c>
      <c r="Q2296" s="58" t="e">
        <f>TRUNC(#REF!*P2296,0)</f>
        <v>#REF!</v>
      </c>
      <c r="R2296" s="143"/>
    </row>
    <row r="2297" spans="1:18" s="86" customFormat="1" ht="20.100000000000001" hidden="1" customHeight="1">
      <c r="A2297" s="123"/>
      <c r="C2297" s="19" t="s">
        <v>896</v>
      </c>
      <c r="D2297" s="29" t="s">
        <v>897</v>
      </c>
      <c r="E2297" s="10" t="s">
        <v>3189</v>
      </c>
      <c r="F2297" s="60">
        <v>2060</v>
      </c>
      <c r="G2297" s="58">
        <v>26656</v>
      </c>
      <c r="H2297" s="58">
        <f t="shared" si="383"/>
        <v>54911360</v>
      </c>
      <c r="I2297" s="58">
        <v>6740</v>
      </c>
      <c r="J2297" s="58">
        <f t="shared" si="384"/>
        <v>13884400</v>
      </c>
      <c r="K2297" s="58">
        <v>2848</v>
      </c>
      <c r="L2297" s="58">
        <f t="shared" si="387"/>
        <v>5866880</v>
      </c>
      <c r="M2297" s="58">
        <f t="shared" si="385"/>
        <v>36244</v>
      </c>
      <c r="N2297" s="59">
        <f t="shared" si="385"/>
        <v>74662640</v>
      </c>
      <c r="O2297" s="60">
        <v>2060</v>
      </c>
      <c r="P2297" s="61">
        <f>O2297</f>
        <v>2060</v>
      </c>
      <c r="Q2297" s="58" t="e">
        <f>TRUNC(#REF!*P2297,0)</f>
        <v>#REF!</v>
      </c>
      <c r="R2297" s="143"/>
    </row>
    <row r="2298" spans="1:18" s="86" customFormat="1" ht="20.100000000000001" hidden="1" customHeight="1">
      <c r="A2298" s="123"/>
      <c r="C2298" s="19" t="s">
        <v>975</v>
      </c>
      <c r="D2298" s="29" t="s">
        <v>0</v>
      </c>
      <c r="E2298" s="10" t="s">
        <v>22</v>
      </c>
      <c r="F2298" s="60">
        <v>0</v>
      </c>
      <c r="G2298" s="58">
        <v>0</v>
      </c>
      <c r="H2298" s="58">
        <f t="shared" si="383"/>
        <v>0</v>
      </c>
      <c r="I2298" s="58">
        <v>0</v>
      </c>
      <c r="J2298" s="58">
        <f t="shared" si="384"/>
        <v>0</v>
      </c>
      <c r="K2298" s="58">
        <v>0</v>
      </c>
      <c r="L2298" s="58">
        <f t="shared" si="387"/>
        <v>0</v>
      </c>
      <c r="M2298" s="58">
        <f t="shared" si="385"/>
        <v>0</v>
      </c>
      <c r="N2298" s="59">
        <f t="shared" si="385"/>
        <v>0</v>
      </c>
      <c r="O2298" s="60">
        <v>0</v>
      </c>
      <c r="P2298" s="61">
        <f>O2298</f>
        <v>0</v>
      </c>
      <c r="Q2298" s="58" t="e">
        <f>TRUNC(#REF!*P2298,0)</f>
        <v>#REF!</v>
      </c>
      <c r="R2298" s="143"/>
    </row>
    <row r="2299" spans="1:18" s="86" customFormat="1" ht="20.100000000000001" hidden="1" customHeight="1">
      <c r="A2299" s="123"/>
      <c r="C2299" s="19" t="s">
        <v>976</v>
      </c>
      <c r="D2299" s="29" t="s">
        <v>977</v>
      </c>
      <c r="E2299" s="10" t="s">
        <v>3207</v>
      </c>
      <c r="F2299" s="60">
        <v>54</v>
      </c>
      <c r="G2299" s="58">
        <v>80160</v>
      </c>
      <c r="H2299" s="58">
        <f t="shared" si="383"/>
        <v>4328640</v>
      </c>
      <c r="I2299" s="58">
        <v>32000</v>
      </c>
      <c r="J2299" s="58">
        <f t="shared" si="384"/>
        <v>1728000</v>
      </c>
      <c r="K2299" s="58">
        <v>0</v>
      </c>
      <c r="L2299" s="58">
        <f t="shared" si="387"/>
        <v>0</v>
      </c>
      <c r="M2299" s="58">
        <f t="shared" si="385"/>
        <v>112160</v>
      </c>
      <c r="N2299" s="59">
        <f t="shared" si="385"/>
        <v>6056640</v>
      </c>
      <c r="O2299" s="60">
        <v>54</v>
      </c>
      <c r="P2299" s="61">
        <f>O2299</f>
        <v>54</v>
      </c>
      <c r="Q2299" s="58" t="e">
        <f>TRUNC(#REF!*P2299,0)</f>
        <v>#REF!</v>
      </c>
      <c r="R2299" s="143"/>
    </row>
    <row r="2300" spans="1:18" s="86" customFormat="1" ht="20.100000000000001" hidden="1" customHeight="1">
      <c r="A2300" s="123"/>
      <c r="C2300" s="19" t="s">
        <v>898</v>
      </c>
      <c r="D2300" s="29" t="s">
        <v>0</v>
      </c>
      <c r="E2300" s="10" t="s">
        <v>22</v>
      </c>
      <c r="F2300" s="60">
        <v>0</v>
      </c>
      <c r="G2300" s="58">
        <v>0</v>
      </c>
      <c r="H2300" s="58">
        <f t="shared" si="383"/>
        <v>0</v>
      </c>
      <c r="I2300" s="58">
        <v>0</v>
      </c>
      <c r="J2300" s="58">
        <f t="shared" si="384"/>
        <v>0</v>
      </c>
      <c r="K2300" s="58">
        <v>0</v>
      </c>
      <c r="L2300" s="58">
        <f t="shared" si="387"/>
        <v>0</v>
      </c>
      <c r="M2300" s="58">
        <f t="shared" si="385"/>
        <v>0</v>
      </c>
      <c r="N2300" s="59">
        <f t="shared" si="385"/>
        <v>0</v>
      </c>
      <c r="O2300" s="60">
        <v>0</v>
      </c>
      <c r="P2300" s="61">
        <f>O2300</f>
        <v>0</v>
      </c>
      <c r="Q2300" s="58" t="e">
        <f>TRUNC(#REF!*P2300,0)</f>
        <v>#REF!</v>
      </c>
      <c r="R2300" s="143"/>
    </row>
    <row r="2301" spans="1:18" s="86" customFormat="1" ht="20.100000000000001" hidden="1" customHeight="1">
      <c r="A2301" s="123"/>
      <c r="C2301" s="19" t="s">
        <v>899</v>
      </c>
      <c r="D2301" s="29" t="s">
        <v>0</v>
      </c>
      <c r="E2301" s="10" t="s">
        <v>22</v>
      </c>
      <c r="F2301" s="60">
        <v>0</v>
      </c>
      <c r="G2301" s="58">
        <v>0</v>
      </c>
      <c r="H2301" s="58">
        <f t="shared" si="383"/>
        <v>0</v>
      </c>
      <c r="I2301" s="58">
        <v>0</v>
      </c>
      <c r="J2301" s="58">
        <f t="shared" si="384"/>
        <v>0</v>
      </c>
      <c r="K2301" s="58">
        <v>0</v>
      </c>
      <c r="L2301" s="58">
        <f t="shared" si="387"/>
        <v>0</v>
      </c>
      <c r="M2301" s="58">
        <f t="shared" si="385"/>
        <v>0</v>
      </c>
      <c r="N2301" s="59">
        <f t="shared" si="385"/>
        <v>0</v>
      </c>
      <c r="O2301" s="60">
        <v>0</v>
      </c>
      <c r="P2301" s="61">
        <f>O2301</f>
        <v>0</v>
      </c>
      <c r="Q2301" s="58" t="e">
        <f>TRUNC(#REF!*P2301,0)</f>
        <v>#REF!</v>
      </c>
      <c r="R2301" s="143"/>
    </row>
    <row r="2302" spans="1:18" s="86" customFormat="1" ht="20.100000000000001" hidden="1" customHeight="1">
      <c r="A2302" s="123"/>
      <c r="C2302" s="19" t="s">
        <v>1148</v>
      </c>
      <c r="D2302" s="29" t="s">
        <v>901</v>
      </c>
      <c r="E2302" s="10" t="s">
        <v>3207</v>
      </c>
      <c r="F2302" s="60">
        <v>205</v>
      </c>
      <c r="G2302" s="58">
        <v>3418</v>
      </c>
      <c r="H2302" s="58">
        <f t="shared" si="383"/>
        <v>700690</v>
      </c>
      <c r="I2302" s="58">
        <v>17658</v>
      </c>
      <c r="J2302" s="58">
        <f t="shared" si="384"/>
        <v>3619890</v>
      </c>
      <c r="K2302" s="58">
        <v>1376</v>
      </c>
      <c r="L2302" s="58">
        <f t="shared" si="387"/>
        <v>282080</v>
      </c>
      <c r="M2302" s="58">
        <f t="shared" si="385"/>
        <v>22452</v>
      </c>
      <c r="N2302" s="59">
        <f t="shared" si="385"/>
        <v>4602660</v>
      </c>
      <c r="O2302" s="60">
        <v>205</v>
      </c>
      <c r="P2302" s="61">
        <f>O2302</f>
        <v>205</v>
      </c>
      <c r="Q2302" s="58" t="e">
        <f>TRUNC(#REF!*P2302,0)</f>
        <v>#REF!</v>
      </c>
      <c r="R2302" s="143"/>
    </row>
    <row r="2303" spans="1:18" s="86" customFormat="1" ht="20.100000000000001" hidden="1" customHeight="1">
      <c r="A2303" s="123">
        <f>A2295+1</f>
        <v>411</v>
      </c>
      <c r="B2303" s="122">
        <f>B2295+1</f>
        <v>407</v>
      </c>
      <c r="C2303" s="19" t="s">
        <v>904</v>
      </c>
      <c r="D2303" s="29" t="s">
        <v>0</v>
      </c>
      <c r="E2303" s="10" t="s">
        <v>22</v>
      </c>
      <c r="F2303" s="60">
        <v>0</v>
      </c>
      <c r="G2303" s="58">
        <v>0</v>
      </c>
      <c r="H2303" s="58">
        <f t="shared" si="383"/>
        <v>0</v>
      </c>
      <c r="I2303" s="58">
        <v>0</v>
      </c>
      <c r="J2303" s="58">
        <f t="shared" si="384"/>
        <v>0</v>
      </c>
      <c r="K2303" s="58">
        <v>0</v>
      </c>
      <c r="L2303" s="58">
        <f t="shared" si="387"/>
        <v>0</v>
      </c>
      <c r="M2303" s="58">
        <f t="shared" si="385"/>
        <v>0</v>
      </c>
      <c r="N2303" s="59">
        <f t="shared" si="385"/>
        <v>0</v>
      </c>
      <c r="O2303" s="60">
        <v>0</v>
      </c>
      <c r="P2303" s="61">
        <f>O2303</f>
        <v>0</v>
      </c>
      <c r="Q2303" s="58" t="e">
        <f>TRUNC(#REF!*P2303,0)</f>
        <v>#REF!</v>
      </c>
      <c r="R2303" s="143"/>
    </row>
    <row r="2304" spans="1:18" s="86" customFormat="1" ht="20.100000000000001" hidden="1" customHeight="1">
      <c r="A2304" s="123">
        <f>A2303+1</f>
        <v>412</v>
      </c>
      <c r="B2304" s="122">
        <f>B2303+1</f>
        <v>408</v>
      </c>
      <c r="C2304" s="19" t="s">
        <v>1072</v>
      </c>
      <c r="D2304" s="29" t="s">
        <v>0</v>
      </c>
      <c r="E2304" s="10" t="s">
        <v>3207</v>
      </c>
      <c r="F2304" s="60">
        <v>181</v>
      </c>
      <c r="G2304" s="58">
        <v>5157</v>
      </c>
      <c r="H2304" s="58">
        <f t="shared" si="383"/>
        <v>933417</v>
      </c>
      <c r="I2304" s="58">
        <v>6196</v>
      </c>
      <c r="J2304" s="58">
        <f t="shared" si="384"/>
        <v>1121476</v>
      </c>
      <c r="K2304" s="58">
        <v>467</v>
      </c>
      <c r="L2304" s="58">
        <f t="shared" si="387"/>
        <v>84527</v>
      </c>
      <c r="M2304" s="58">
        <f t="shared" si="385"/>
        <v>11820</v>
      </c>
      <c r="N2304" s="59">
        <f t="shared" si="385"/>
        <v>2139420</v>
      </c>
      <c r="O2304" s="60">
        <v>181</v>
      </c>
      <c r="P2304" s="61">
        <f>O2304</f>
        <v>181</v>
      </c>
      <c r="Q2304" s="58" t="e">
        <f>TRUNC(#REF!*P2304,0)</f>
        <v>#REF!</v>
      </c>
      <c r="R2304" s="143"/>
    </row>
    <row r="2305" spans="1:18" s="86" customFormat="1" ht="20.100000000000001" hidden="1" customHeight="1">
      <c r="A2305" s="123"/>
      <c r="C2305" s="19" t="s">
        <v>906</v>
      </c>
      <c r="D2305" s="29" t="s">
        <v>0</v>
      </c>
      <c r="E2305" s="10" t="s">
        <v>22</v>
      </c>
      <c r="F2305" s="60">
        <v>0</v>
      </c>
      <c r="G2305" s="58">
        <v>0</v>
      </c>
      <c r="H2305" s="58">
        <f t="shared" si="383"/>
        <v>0</v>
      </c>
      <c r="I2305" s="58">
        <v>0</v>
      </c>
      <c r="J2305" s="58">
        <f t="shared" si="384"/>
        <v>0</v>
      </c>
      <c r="K2305" s="58">
        <v>0</v>
      </c>
      <c r="L2305" s="58">
        <f t="shared" si="387"/>
        <v>0</v>
      </c>
      <c r="M2305" s="58">
        <f t="shared" si="385"/>
        <v>0</v>
      </c>
      <c r="N2305" s="59">
        <f t="shared" si="385"/>
        <v>0</v>
      </c>
      <c r="O2305" s="60">
        <v>0</v>
      </c>
      <c r="P2305" s="61">
        <f>O2305</f>
        <v>0</v>
      </c>
      <c r="Q2305" s="58" t="e">
        <f>TRUNC(#REF!*P2305,0)</f>
        <v>#REF!</v>
      </c>
      <c r="R2305" s="143"/>
    </row>
    <row r="2306" spans="1:18" s="86" customFormat="1" ht="20.100000000000001" hidden="1" customHeight="1">
      <c r="A2306" s="123"/>
      <c r="C2306" s="19" t="s">
        <v>907</v>
      </c>
      <c r="D2306" s="29" t="s">
        <v>2448</v>
      </c>
      <c r="E2306" s="10" t="s">
        <v>3199</v>
      </c>
      <c r="F2306" s="60">
        <v>2</v>
      </c>
      <c r="G2306" s="58">
        <v>0</v>
      </c>
      <c r="H2306" s="58">
        <f t="shared" si="383"/>
        <v>0</v>
      </c>
      <c r="I2306" s="58">
        <v>0</v>
      </c>
      <c r="J2306" s="58">
        <f t="shared" si="384"/>
        <v>0</v>
      </c>
      <c r="K2306" s="58">
        <v>20022886</v>
      </c>
      <c r="L2306" s="58">
        <f t="shared" si="387"/>
        <v>40045772</v>
      </c>
      <c r="M2306" s="58">
        <f t="shared" si="385"/>
        <v>20022886</v>
      </c>
      <c r="N2306" s="59">
        <f t="shared" si="385"/>
        <v>40045772</v>
      </c>
      <c r="O2306" s="60">
        <v>2</v>
      </c>
      <c r="P2306" s="61">
        <f>O2306</f>
        <v>2</v>
      </c>
      <c r="Q2306" s="58" t="e">
        <f>TRUNC(#REF!*P2306,0)</f>
        <v>#REF!</v>
      </c>
      <c r="R2306" s="143"/>
    </row>
    <row r="2307" spans="1:18" s="86" customFormat="1" ht="20.100000000000001" hidden="1" customHeight="1">
      <c r="A2307" s="123">
        <f>A2304+1</f>
        <v>413</v>
      </c>
      <c r="B2307" s="122">
        <f>B2304+1</f>
        <v>409</v>
      </c>
      <c r="C2307" s="19" t="s">
        <v>908</v>
      </c>
      <c r="D2307" s="29" t="s">
        <v>0</v>
      </c>
      <c r="E2307" s="10" t="s">
        <v>22</v>
      </c>
      <c r="F2307" s="60">
        <v>0</v>
      </c>
      <c r="G2307" s="58">
        <v>0</v>
      </c>
      <c r="H2307" s="58">
        <f t="shared" si="383"/>
        <v>0</v>
      </c>
      <c r="I2307" s="58">
        <v>0</v>
      </c>
      <c r="J2307" s="58">
        <f t="shared" si="384"/>
        <v>0</v>
      </c>
      <c r="K2307" s="58">
        <v>0</v>
      </c>
      <c r="L2307" s="58">
        <f t="shared" si="387"/>
        <v>0</v>
      </c>
      <c r="M2307" s="58">
        <f t="shared" si="385"/>
        <v>0</v>
      </c>
      <c r="N2307" s="59">
        <f t="shared" si="385"/>
        <v>0</v>
      </c>
      <c r="O2307" s="60">
        <v>0</v>
      </c>
      <c r="P2307" s="61">
        <f>O2307</f>
        <v>0</v>
      </c>
      <c r="Q2307" s="58" t="e">
        <f>TRUNC(#REF!*P2307,0)</f>
        <v>#REF!</v>
      </c>
      <c r="R2307" s="143"/>
    </row>
    <row r="2308" spans="1:18" s="86" customFormat="1" ht="20.100000000000001" hidden="1" customHeight="1">
      <c r="A2308" s="123">
        <f t="shared" ref="A2308:B2308" si="388">A2307+1</f>
        <v>414</v>
      </c>
      <c r="B2308" s="122">
        <f t="shared" si="388"/>
        <v>410</v>
      </c>
      <c r="C2308" s="19" t="s">
        <v>909</v>
      </c>
      <c r="D2308" s="29" t="s">
        <v>0</v>
      </c>
      <c r="E2308" s="10" t="s">
        <v>3207</v>
      </c>
      <c r="F2308" s="60">
        <v>411</v>
      </c>
      <c r="G2308" s="58">
        <v>8292</v>
      </c>
      <c r="H2308" s="58">
        <f t="shared" si="383"/>
        <v>3408012</v>
      </c>
      <c r="I2308" s="58">
        <v>414</v>
      </c>
      <c r="J2308" s="58">
        <f t="shared" si="384"/>
        <v>170154</v>
      </c>
      <c r="K2308" s="58">
        <v>0</v>
      </c>
      <c r="L2308" s="58">
        <f t="shared" si="387"/>
        <v>0</v>
      </c>
      <c r="M2308" s="58">
        <f t="shared" si="385"/>
        <v>8706</v>
      </c>
      <c r="N2308" s="59">
        <f t="shared" si="385"/>
        <v>3578166</v>
      </c>
      <c r="O2308" s="60">
        <v>411</v>
      </c>
      <c r="P2308" s="61">
        <f>O2308</f>
        <v>411</v>
      </c>
      <c r="Q2308" s="58" t="e">
        <f>TRUNC(#REF!*P2308,0)</f>
        <v>#REF!</v>
      </c>
      <c r="R2308" s="143"/>
    </row>
    <row r="2309" spans="1:18" s="86" customFormat="1" ht="20.100000000000001" hidden="1" customHeight="1">
      <c r="A2309" s="123"/>
      <c r="C2309" s="19" t="s">
        <v>910</v>
      </c>
      <c r="D2309" s="29" t="s">
        <v>911</v>
      </c>
      <c r="E2309" s="10" t="s">
        <v>22</v>
      </c>
      <c r="F2309" s="60">
        <v>0</v>
      </c>
      <c r="G2309" s="58">
        <v>0</v>
      </c>
      <c r="H2309" s="58">
        <f t="shared" ref="H2309:H2379" si="389">TRUNC(F2309*G2309,0)</f>
        <v>0</v>
      </c>
      <c r="I2309" s="58">
        <v>0</v>
      </c>
      <c r="J2309" s="58">
        <f t="shared" ref="J2309:J2379" si="390">TRUNC(F2309*I2309,0)</f>
        <v>0</v>
      </c>
      <c r="K2309" s="58">
        <v>0</v>
      </c>
      <c r="L2309" s="58">
        <f t="shared" si="387"/>
        <v>0</v>
      </c>
      <c r="M2309" s="58">
        <f t="shared" si="385"/>
        <v>0</v>
      </c>
      <c r="N2309" s="59">
        <f t="shared" si="385"/>
        <v>0</v>
      </c>
      <c r="O2309" s="60">
        <v>0</v>
      </c>
      <c r="P2309" s="61">
        <f>O2309</f>
        <v>0</v>
      </c>
      <c r="Q2309" s="58" t="e">
        <f>TRUNC(#REF!*P2309,0)</f>
        <v>#REF!</v>
      </c>
      <c r="R2309" s="143"/>
    </row>
    <row r="2310" spans="1:18" s="86" customFormat="1" ht="20.100000000000001" hidden="1" customHeight="1">
      <c r="A2310" s="123"/>
      <c r="C2310" s="19" t="s">
        <v>899</v>
      </c>
      <c r="D2310" s="29" t="s">
        <v>0</v>
      </c>
      <c r="E2310" s="10" t="s">
        <v>22</v>
      </c>
      <c r="F2310" s="60">
        <v>0</v>
      </c>
      <c r="G2310" s="58">
        <v>0</v>
      </c>
      <c r="H2310" s="58">
        <f t="shared" si="389"/>
        <v>0</v>
      </c>
      <c r="I2310" s="58">
        <v>0</v>
      </c>
      <c r="J2310" s="58">
        <f t="shared" si="390"/>
        <v>0</v>
      </c>
      <c r="K2310" s="58">
        <v>0</v>
      </c>
      <c r="L2310" s="58">
        <f t="shared" si="387"/>
        <v>0</v>
      </c>
      <c r="M2310" s="58">
        <f t="shared" si="385"/>
        <v>0</v>
      </c>
      <c r="N2310" s="59">
        <f t="shared" si="385"/>
        <v>0</v>
      </c>
      <c r="O2310" s="60">
        <v>0</v>
      </c>
      <c r="P2310" s="61">
        <f>O2310</f>
        <v>0</v>
      </c>
      <c r="Q2310" s="58" t="e">
        <f>TRUNC(#REF!*P2310,0)</f>
        <v>#REF!</v>
      </c>
      <c r="R2310" s="143"/>
    </row>
    <row r="2311" spans="1:18" s="86" customFormat="1" ht="20.100000000000001" hidden="1" customHeight="1">
      <c r="A2311" s="123"/>
      <c r="C2311" s="19" t="s">
        <v>1073</v>
      </c>
      <c r="D2311" s="29" t="s">
        <v>0</v>
      </c>
      <c r="E2311" s="10" t="s">
        <v>3199</v>
      </c>
      <c r="F2311" s="60">
        <v>4</v>
      </c>
      <c r="G2311" s="58">
        <v>126726</v>
      </c>
      <c r="H2311" s="58">
        <f t="shared" si="389"/>
        <v>506904</v>
      </c>
      <c r="I2311" s="58">
        <v>127151</v>
      </c>
      <c r="J2311" s="58">
        <f t="shared" si="390"/>
        <v>508604</v>
      </c>
      <c r="K2311" s="58">
        <v>4252</v>
      </c>
      <c r="L2311" s="58">
        <f t="shared" si="387"/>
        <v>17008</v>
      </c>
      <c r="M2311" s="58">
        <f t="shared" si="385"/>
        <v>258129</v>
      </c>
      <c r="N2311" s="59">
        <f t="shared" si="385"/>
        <v>1032516</v>
      </c>
      <c r="O2311" s="60">
        <v>4</v>
      </c>
      <c r="P2311" s="61">
        <f>O2311</f>
        <v>4</v>
      </c>
      <c r="Q2311" s="58" t="e">
        <f>TRUNC(#REF!*P2311,0)</f>
        <v>#REF!</v>
      </c>
      <c r="R2311" s="143"/>
    </row>
    <row r="2312" spans="1:18" s="86" customFormat="1" ht="20.100000000000001" hidden="1" customHeight="1">
      <c r="A2312" s="123"/>
      <c r="C2312" s="19" t="s">
        <v>1149</v>
      </c>
      <c r="D2312" s="29" t="s">
        <v>0</v>
      </c>
      <c r="E2312" s="10" t="s">
        <v>3199</v>
      </c>
      <c r="F2312" s="60">
        <v>4</v>
      </c>
      <c r="G2312" s="58">
        <v>109217</v>
      </c>
      <c r="H2312" s="58">
        <f t="shared" si="389"/>
        <v>436868</v>
      </c>
      <c r="I2312" s="58">
        <v>109822</v>
      </c>
      <c r="J2312" s="58">
        <f t="shared" si="390"/>
        <v>439288</v>
      </c>
      <c r="K2312" s="58">
        <v>3672</v>
      </c>
      <c r="L2312" s="58">
        <f t="shared" si="387"/>
        <v>14688</v>
      </c>
      <c r="M2312" s="58">
        <f t="shared" si="385"/>
        <v>222711</v>
      </c>
      <c r="N2312" s="59">
        <f t="shared" si="385"/>
        <v>890844</v>
      </c>
      <c r="O2312" s="60">
        <v>4</v>
      </c>
      <c r="P2312" s="61">
        <f>O2312</f>
        <v>4</v>
      </c>
      <c r="Q2312" s="58" t="e">
        <f>TRUNC(#REF!*P2312,0)</f>
        <v>#REF!</v>
      </c>
      <c r="R2312" s="143"/>
    </row>
    <row r="2313" spans="1:18" s="86" customFormat="1" ht="20.100000000000001" hidden="1" customHeight="1">
      <c r="A2313" s="123"/>
      <c r="C2313" s="19" t="s">
        <v>978</v>
      </c>
      <c r="D2313" s="29" t="s">
        <v>0</v>
      </c>
      <c r="E2313" s="10" t="s">
        <v>22</v>
      </c>
      <c r="F2313" s="60">
        <v>0</v>
      </c>
      <c r="G2313" s="58">
        <v>0</v>
      </c>
      <c r="H2313" s="58">
        <f t="shared" si="389"/>
        <v>0</v>
      </c>
      <c r="I2313" s="58">
        <v>0</v>
      </c>
      <c r="J2313" s="58">
        <f t="shared" si="390"/>
        <v>0</v>
      </c>
      <c r="K2313" s="58">
        <v>0</v>
      </c>
      <c r="L2313" s="58">
        <f t="shared" si="387"/>
        <v>0</v>
      </c>
      <c r="M2313" s="58">
        <f t="shared" si="385"/>
        <v>0</v>
      </c>
      <c r="N2313" s="59">
        <f t="shared" si="385"/>
        <v>0</v>
      </c>
      <c r="O2313" s="60">
        <v>0</v>
      </c>
      <c r="P2313" s="61">
        <f>O2313</f>
        <v>0</v>
      </c>
      <c r="Q2313" s="58" t="e">
        <f>TRUNC(#REF!*P2313,0)</f>
        <v>#REF!</v>
      </c>
      <c r="R2313" s="143"/>
    </row>
    <row r="2314" spans="1:18" s="86" customFormat="1" ht="20.100000000000001" hidden="1" customHeight="1">
      <c r="A2314" s="123"/>
      <c r="C2314" s="19" t="s">
        <v>979</v>
      </c>
      <c r="D2314" s="29" t="s">
        <v>0</v>
      </c>
      <c r="E2314" s="10" t="s">
        <v>22</v>
      </c>
      <c r="F2314" s="60">
        <v>0</v>
      </c>
      <c r="G2314" s="58">
        <v>0</v>
      </c>
      <c r="H2314" s="58">
        <f t="shared" si="389"/>
        <v>0</v>
      </c>
      <c r="I2314" s="58">
        <v>0</v>
      </c>
      <c r="J2314" s="58">
        <f t="shared" si="390"/>
        <v>0</v>
      </c>
      <c r="K2314" s="58">
        <v>0</v>
      </c>
      <c r="L2314" s="58">
        <f t="shared" si="387"/>
        <v>0</v>
      </c>
      <c r="M2314" s="58">
        <f t="shared" si="385"/>
        <v>0</v>
      </c>
      <c r="N2314" s="59">
        <f t="shared" si="385"/>
        <v>0</v>
      </c>
      <c r="O2314" s="60">
        <v>0</v>
      </c>
      <c r="P2314" s="61">
        <f>O2314</f>
        <v>0</v>
      </c>
      <c r="Q2314" s="58" t="e">
        <f>TRUNC(#REF!*P2314,0)</f>
        <v>#REF!</v>
      </c>
      <c r="R2314" s="143"/>
    </row>
    <row r="2315" spans="1:18" s="86" customFormat="1" ht="20.100000000000001" hidden="1" customHeight="1">
      <c r="A2315" s="123"/>
      <c r="C2315" s="19" t="s">
        <v>980</v>
      </c>
      <c r="D2315" s="29" t="s">
        <v>981</v>
      </c>
      <c r="E2315" s="10" t="s">
        <v>3189</v>
      </c>
      <c r="F2315" s="60">
        <v>81</v>
      </c>
      <c r="G2315" s="58">
        <v>4518</v>
      </c>
      <c r="H2315" s="58">
        <f t="shared" si="389"/>
        <v>365958</v>
      </c>
      <c r="I2315" s="58">
        <v>17518</v>
      </c>
      <c r="J2315" s="58">
        <f t="shared" si="390"/>
        <v>1418958</v>
      </c>
      <c r="K2315" s="58">
        <v>4036</v>
      </c>
      <c r="L2315" s="58">
        <f t="shared" si="387"/>
        <v>326916</v>
      </c>
      <c r="M2315" s="58">
        <f t="shared" si="385"/>
        <v>26072</v>
      </c>
      <c r="N2315" s="59">
        <f t="shared" si="385"/>
        <v>2111832</v>
      </c>
      <c r="O2315" s="60">
        <v>81</v>
      </c>
      <c r="P2315" s="61">
        <f>O2315</f>
        <v>81</v>
      </c>
      <c r="Q2315" s="58" t="e">
        <f>TRUNC(#REF!*P2315,0)</f>
        <v>#REF!</v>
      </c>
      <c r="R2315" s="143"/>
    </row>
    <row r="2316" spans="1:18" s="86" customFormat="1" ht="20.100000000000001" hidden="1" customHeight="1">
      <c r="A2316" s="123"/>
      <c r="C2316" s="19" t="s">
        <v>982</v>
      </c>
      <c r="D2316" s="29" t="s">
        <v>981</v>
      </c>
      <c r="E2316" s="10" t="s">
        <v>3207</v>
      </c>
      <c r="F2316" s="60">
        <v>54</v>
      </c>
      <c r="G2316" s="58">
        <v>1439</v>
      </c>
      <c r="H2316" s="58">
        <f t="shared" si="389"/>
        <v>77706</v>
      </c>
      <c r="I2316" s="58">
        <v>10174</v>
      </c>
      <c r="J2316" s="58">
        <f t="shared" si="390"/>
        <v>549396</v>
      </c>
      <c r="K2316" s="58">
        <v>0</v>
      </c>
      <c r="L2316" s="58">
        <f t="shared" si="387"/>
        <v>0</v>
      </c>
      <c r="M2316" s="58">
        <f t="shared" si="385"/>
        <v>11613</v>
      </c>
      <c r="N2316" s="59">
        <f t="shared" si="385"/>
        <v>627102</v>
      </c>
      <c r="O2316" s="60">
        <v>54</v>
      </c>
      <c r="P2316" s="61">
        <f>O2316</f>
        <v>54</v>
      </c>
      <c r="Q2316" s="58" t="e">
        <f>TRUNC(#REF!*P2316,0)</f>
        <v>#REF!</v>
      </c>
      <c r="R2316" s="143"/>
    </row>
    <row r="2317" spans="1:18" s="86" customFormat="1" ht="20.100000000000001" hidden="1" customHeight="1">
      <c r="A2317" s="123"/>
      <c r="C2317" s="19" t="s">
        <v>1037</v>
      </c>
      <c r="D2317" s="29" t="s">
        <v>0</v>
      </c>
      <c r="E2317" s="10" t="s">
        <v>22</v>
      </c>
      <c r="F2317" s="60">
        <v>0</v>
      </c>
      <c r="G2317" s="58">
        <v>0</v>
      </c>
      <c r="H2317" s="58">
        <f t="shared" si="389"/>
        <v>0</v>
      </c>
      <c r="I2317" s="58">
        <v>0</v>
      </c>
      <c r="J2317" s="58">
        <f t="shared" si="390"/>
        <v>0</v>
      </c>
      <c r="K2317" s="58">
        <v>0</v>
      </c>
      <c r="L2317" s="58">
        <f t="shared" si="387"/>
        <v>0</v>
      </c>
      <c r="M2317" s="58">
        <f t="shared" si="385"/>
        <v>0</v>
      </c>
      <c r="N2317" s="59">
        <f t="shared" si="385"/>
        <v>0</v>
      </c>
      <c r="O2317" s="60">
        <v>0</v>
      </c>
      <c r="P2317" s="61">
        <f>O2317</f>
        <v>0</v>
      </c>
      <c r="Q2317" s="58" t="e">
        <f>TRUNC(#REF!*P2317,0)</f>
        <v>#REF!</v>
      </c>
      <c r="R2317" s="143"/>
    </row>
    <row r="2318" spans="1:18" s="86" customFormat="1" ht="20.100000000000001" hidden="1" customHeight="1">
      <c r="A2318" s="123"/>
      <c r="C2318" s="19" t="s">
        <v>1038</v>
      </c>
      <c r="D2318" s="29" t="s">
        <v>0</v>
      </c>
      <c r="E2318" s="10" t="s">
        <v>3188</v>
      </c>
      <c r="F2318" s="60">
        <v>1200</v>
      </c>
      <c r="G2318" s="58">
        <v>430</v>
      </c>
      <c r="H2318" s="58">
        <f t="shared" si="389"/>
        <v>516000</v>
      </c>
      <c r="I2318" s="58">
        <v>216</v>
      </c>
      <c r="J2318" s="58">
        <f t="shared" si="390"/>
        <v>259200</v>
      </c>
      <c r="K2318" s="58">
        <v>253</v>
      </c>
      <c r="L2318" s="58">
        <f t="shared" si="387"/>
        <v>303600</v>
      </c>
      <c r="M2318" s="58">
        <f t="shared" si="385"/>
        <v>899</v>
      </c>
      <c r="N2318" s="59">
        <f t="shared" si="385"/>
        <v>1078800</v>
      </c>
      <c r="O2318" s="60">
        <v>1200</v>
      </c>
      <c r="P2318" s="61">
        <f>O2318</f>
        <v>1200</v>
      </c>
      <c r="Q2318" s="58" t="e">
        <f>TRUNC(#REF!*P2318,0)</f>
        <v>#REF!</v>
      </c>
      <c r="R2318" s="143"/>
    </row>
    <row r="2319" spans="1:18" s="86" customFormat="1" ht="20.100000000000001" hidden="1" customHeight="1">
      <c r="A2319" s="123"/>
      <c r="C2319" s="19" t="s">
        <v>1039</v>
      </c>
      <c r="D2319" s="29" t="s">
        <v>1040</v>
      </c>
      <c r="E2319" s="10" t="s">
        <v>3207</v>
      </c>
      <c r="F2319" s="60">
        <v>90</v>
      </c>
      <c r="G2319" s="58">
        <v>66891</v>
      </c>
      <c r="H2319" s="58">
        <f t="shared" si="389"/>
        <v>6020190</v>
      </c>
      <c r="I2319" s="58">
        <v>10148</v>
      </c>
      <c r="J2319" s="58">
        <f t="shared" si="390"/>
        <v>913320</v>
      </c>
      <c r="K2319" s="58">
        <v>1598</v>
      </c>
      <c r="L2319" s="58">
        <f t="shared" si="387"/>
        <v>143820</v>
      </c>
      <c r="M2319" s="58">
        <f t="shared" si="385"/>
        <v>78637</v>
      </c>
      <c r="N2319" s="59">
        <f t="shared" si="385"/>
        <v>7077330</v>
      </c>
      <c r="O2319" s="60">
        <v>90</v>
      </c>
      <c r="P2319" s="61">
        <f>O2319</f>
        <v>90</v>
      </c>
      <c r="Q2319" s="58" t="e">
        <f>TRUNC(#REF!*P2319,0)</f>
        <v>#REF!</v>
      </c>
      <c r="R2319" s="143"/>
    </row>
    <row r="2320" spans="1:18" s="86" customFormat="1" ht="20.100000000000001" hidden="1" customHeight="1">
      <c r="A2320" s="123"/>
      <c r="C2320" s="19" t="s">
        <v>1041</v>
      </c>
      <c r="D2320" s="29" t="s">
        <v>0</v>
      </c>
      <c r="E2320" s="10" t="s">
        <v>3189</v>
      </c>
      <c r="F2320" s="60">
        <v>363</v>
      </c>
      <c r="G2320" s="58">
        <v>2509</v>
      </c>
      <c r="H2320" s="58">
        <f t="shared" si="389"/>
        <v>910767</v>
      </c>
      <c r="I2320" s="58">
        <v>25374</v>
      </c>
      <c r="J2320" s="58">
        <f t="shared" si="390"/>
        <v>9210762</v>
      </c>
      <c r="K2320" s="58">
        <v>0</v>
      </c>
      <c r="L2320" s="58">
        <f t="shared" si="387"/>
        <v>0</v>
      </c>
      <c r="M2320" s="58">
        <f t="shared" si="385"/>
        <v>27883</v>
      </c>
      <c r="N2320" s="59">
        <f t="shared" si="385"/>
        <v>10121529</v>
      </c>
      <c r="O2320" s="60">
        <v>363</v>
      </c>
      <c r="P2320" s="61">
        <f>O2320</f>
        <v>363</v>
      </c>
      <c r="Q2320" s="58" t="e">
        <f>TRUNC(#REF!*P2320,0)</f>
        <v>#REF!</v>
      </c>
      <c r="R2320" s="143"/>
    </row>
    <row r="2321" spans="1:18" s="86" customFormat="1" ht="20.100000000000001" hidden="1" customHeight="1">
      <c r="A2321" s="123">
        <f>A2308+1</f>
        <v>415</v>
      </c>
      <c r="B2321" s="122">
        <f>B2308+1</f>
        <v>411</v>
      </c>
      <c r="C2321" s="19" t="s">
        <v>915</v>
      </c>
      <c r="D2321" s="29" t="s">
        <v>0</v>
      </c>
      <c r="E2321" s="10" t="s">
        <v>22</v>
      </c>
      <c r="F2321" s="60">
        <v>0</v>
      </c>
      <c r="G2321" s="58">
        <v>0</v>
      </c>
      <c r="H2321" s="58">
        <f t="shared" si="389"/>
        <v>0</v>
      </c>
      <c r="I2321" s="58">
        <v>0</v>
      </c>
      <c r="J2321" s="58">
        <f t="shared" si="390"/>
        <v>0</v>
      </c>
      <c r="K2321" s="58">
        <v>0</v>
      </c>
      <c r="L2321" s="58">
        <f t="shared" si="387"/>
        <v>0</v>
      </c>
      <c r="M2321" s="58">
        <f t="shared" si="385"/>
        <v>0</v>
      </c>
      <c r="N2321" s="59">
        <f t="shared" si="385"/>
        <v>0</v>
      </c>
      <c r="O2321" s="60">
        <v>0</v>
      </c>
      <c r="P2321" s="61">
        <f>O2321</f>
        <v>0</v>
      </c>
      <c r="Q2321" s="58" t="e">
        <f>TRUNC(#REF!*P2321,0)</f>
        <v>#REF!</v>
      </c>
      <c r="R2321" s="143"/>
    </row>
    <row r="2322" spans="1:18" s="86" customFormat="1" ht="20.100000000000001" hidden="1" customHeight="1">
      <c r="A2322" s="123">
        <f t="shared" ref="A2322:B2322" si="391">A2321+1</f>
        <v>416</v>
      </c>
      <c r="B2322" s="122">
        <f t="shared" si="391"/>
        <v>412</v>
      </c>
      <c r="C2322" s="19" t="s">
        <v>916</v>
      </c>
      <c r="D2322" s="29" t="s">
        <v>917</v>
      </c>
      <c r="E2322" s="10" t="s">
        <v>3189</v>
      </c>
      <c r="F2322" s="60">
        <v>459</v>
      </c>
      <c r="G2322" s="58">
        <v>12939</v>
      </c>
      <c r="H2322" s="58">
        <f t="shared" si="389"/>
        <v>5939001</v>
      </c>
      <c r="I2322" s="58">
        <v>3280</v>
      </c>
      <c r="J2322" s="58">
        <f t="shared" si="390"/>
        <v>1505520</v>
      </c>
      <c r="K2322" s="58">
        <v>272</v>
      </c>
      <c r="L2322" s="58">
        <f t="shared" si="387"/>
        <v>124848</v>
      </c>
      <c r="M2322" s="58">
        <f t="shared" si="385"/>
        <v>16491</v>
      </c>
      <c r="N2322" s="59">
        <f t="shared" si="385"/>
        <v>7569369</v>
      </c>
      <c r="O2322" s="60">
        <v>459</v>
      </c>
      <c r="P2322" s="61">
        <f>O2322</f>
        <v>459</v>
      </c>
      <c r="Q2322" s="58" t="e">
        <f>TRUNC(#REF!*P2322,0)</f>
        <v>#REF!</v>
      </c>
      <c r="R2322" s="143"/>
    </row>
    <row r="2323" spans="1:18" s="86" customFormat="1" ht="20.100000000000001" hidden="1" customHeight="1">
      <c r="A2323" s="123"/>
      <c r="C2323" s="19" t="s">
        <v>1074</v>
      </c>
      <c r="D2323" s="29" t="s">
        <v>0</v>
      </c>
      <c r="E2323" s="10" t="s">
        <v>22</v>
      </c>
      <c r="F2323" s="60">
        <v>0</v>
      </c>
      <c r="G2323" s="58">
        <v>0</v>
      </c>
      <c r="H2323" s="58">
        <f t="shared" si="389"/>
        <v>0</v>
      </c>
      <c r="I2323" s="58">
        <v>0</v>
      </c>
      <c r="J2323" s="58">
        <f t="shared" si="390"/>
        <v>0</v>
      </c>
      <c r="K2323" s="58">
        <v>0</v>
      </c>
      <c r="L2323" s="58">
        <f t="shared" si="387"/>
        <v>0</v>
      </c>
      <c r="M2323" s="58">
        <f t="shared" si="385"/>
        <v>0</v>
      </c>
      <c r="N2323" s="59">
        <f t="shared" si="385"/>
        <v>0</v>
      </c>
      <c r="O2323" s="60">
        <v>0</v>
      </c>
      <c r="P2323" s="61">
        <f>O2323</f>
        <v>0</v>
      </c>
      <c r="Q2323" s="58" t="e">
        <f>TRUNC(#REF!*P2323,0)</f>
        <v>#REF!</v>
      </c>
      <c r="R2323" s="143"/>
    </row>
    <row r="2324" spans="1:18" s="86" customFormat="1" ht="20.100000000000001" hidden="1" customHeight="1">
      <c r="A2324" s="123"/>
      <c r="C2324" s="19" t="s">
        <v>1103</v>
      </c>
      <c r="D2324" s="29" t="s">
        <v>0</v>
      </c>
      <c r="E2324" s="10" t="s">
        <v>22</v>
      </c>
      <c r="F2324" s="60">
        <v>0</v>
      </c>
      <c r="G2324" s="58">
        <v>0</v>
      </c>
      <c r="H2324" s="58">
        <f t="shared" si="389"/>
        <v>0</v>
      </c>
      <c r="I2324" s="58">
        <v>0</v>
      </c>
      <c r="J2324" s="58">
        <f t="shared" si="390"/>
        <v>0</v>
      </c>
      <c r="K2324" s="58">
        <v>0</v>
      </c>
      <c r="L2324" s="58">
        <f t="shared" si="387"/>
        <v>0</v>
      </c>
      <c r="M2324" s="58">
        <f t="shared" si="385"/>
        <v>0</v>
      </c>
      <c r="N2324" s="59">
        <f t="shared" ref="N2324:N2334" si="392">H2324+J2324+L2324</f>
        <v>0</v>
      </c>
      <c r="O2324" s="60">
        <v>0</v>
      </c>
      <c r="P2324" s="61">
        <f>O2324</f>
        <v>0</v>
      </c>
      <c r="Q2324" s="58" t="e">
        <f>TRUNC(#REF!*P2324,0)</f>
        <v>#REF!</v>
      </c>
      <c r="R2324" s="143"/>
    </row>
    <row r="2325" spans="1:18" s="86" customFormat="1" ht="20.100000000000001" hidden="1" customHeight="1">
      <c r="A2325" s="123"/>
      <c r="C2325" s="19" t="s">
        <v>1104</v>
      </c>
      <c r="D2325" s="29" t="s">
        <v>0</v>
      </c>
      <c r="E2325" s="10" t="s">
        <v>22</v>
      </c>
      <c r="F2325" s="60">
        <v>0</v>
      </c>
      <c r="G2325" s="58">
        <v>0</v>
      </c>
      <c r="H2325" s="58">
        <f t="shared" si="389"/>
        <v>0</v>
      </c>
      <c r="I2325" s="58">
        <v>0</v>
      </c>
      <c r="J2325" s="58">
        <f t="shared" si="390"/>
        <v>0</v>
      </c>
      <c r="K2325" s="58">
        <v>0</v>
      </c>
      <c r="L2325" s="58">
        <f t="shared" si="387"/>
        <v>0</v>
      </c>
      <c r="M2325" s="58">
        <f t="shared" ref="M2325:M2335" si="393">G2325+I2325+K2325</f>
        <v>0</v>
      </c>
      <c r="N2325" s="59">
        <f t="shared" si="392"/>
        <v>0</v>
      </c>
      <c r="O2325" s="60">
        <v>0</v>
      </c>
      <c r="P2325" s="61">
        <f>O2325</f>
        <v>0</v>
      </c>
      <c r="Q2325" s="58" t="e">
        <f>TRUNC(#REF!*P2325,0)</f>
        <v>#REF!</v>
      </c>
      <c r="R2325" s="143"/>
    </row>
    <row r="2326" spans="1:18" s="86" customFormat="1" ht="20.100000000000001" hidden="1" customHeight="1">
      <c r="A2326" s="123"/>
      <c r="C2326" s="19" t="s">
        <v>1105</v>
      </c>
      <c r="D2326" s="29" t="s">
        <v>0</v>
      </c>
      <c r="E2326" s="10" t="s">
        <v>3207</v>
      </c>
      <c r="F2326" s="60">
        <v>0</v>
      </c>
      <c r="G2326" s="58">
        <v>3280</v>
      </c>
      <c r="H2326" s="58">
        <f t="shared" si="389"/>
        <v>0</v>
      </c>
      <c r="I2326" s="58">
        <v>14761</v>
      </c>
      <c r="J2326" s="58">
        <f t="shared" si="390"/>
        <v>0</v>
      </c>
      <c r="K2326" s="58">
        <v>643</v>
      </c>
      <c r="L2326" s="58">
        <f t="shared" si="387"/>
        <v>0</v>
      </c>
      <c r="M2326" s="58">
        <f t="shared" si="393"/>
        <v>18684</v>
      </c>
      <c r="N2326" s="59">
        <f t="shared" si="392"/>
        <v>0</v>
      </c>
      <c r="O2326" s="60">
        <v>30</v>
      </c>
      <c r="P2326" s="61">
        <f>O2326</f>
        <v>30</v>
      </c>
      <c r="Q2326" s="58" t="e">
        <f>TRUNC(#REF!*P2326,0)</f>
        <v>#REF!</v>
      </c>
      <c r="R2326" s="143"/>
    </row>
    <row r="2327" spans="1:18" s="86" customFormat="1" ht="20.100000000000001" hidden="1" customHeight="1">
      <c r="A2327" s="123"/>
      <c r="C2327" s="19" t="s">
        <v>1106</v>
      </c>
      <c r="D2327" s="29" t="s">
        <v>1107</v>
      </c>
      <c r="E2327" s="10" t="s">
        <v>3218</v>
      </c>
      <c r="F2327" s="60">
        <v>0</v>
      </c>
      <c r="G2327" s="58">
        <v>5697</v>
      </c>
      <c r="H2327" s="58">
        <f t="shared" si="389"/>
        <v>0</v>
      </c>
      <c r="I2327" s="58">
        <v>25089</v>
      </c>
      <c r="J2327" s="58">
        <f t="shared" si="390"/>
        <v>0</v>
      </c>
      <c r="K2327" s="58">
        <v>11008</v>
      </c>
      <c r="L2327" s="58">
        <f t="shared" si="387"/>
        <v>0</v>
      </c>
      <c r="M2327" s="58">
        <f t="shared" si="393"/>
        <v>41794</v>
      </c>
      <c r="N2327" s="59">
        <f t="shared" si="392"/>
        <v>0</v>
      </c>
      <c r="O2327" s="60">
        <v>9</v>
      </c>
      <c r="P2327" s="61">
        <f>O2327</f>
        <v>9</v>
      </c>
      <c r="Q2327" s="58" t="e">
        <f>TRUNC(#REF!*P2327,0)</f>
        <v>#REF!</v>
      </c>
      <c r="R2327" s="143"/>
    </row>
    <row r="2328" spans="1:18" s="86" customFormat="1" ht="20.100000000000001" hidden="1" customHeight="1">
      <c r="A2328" s="123"/>
      <c r="C2328" s="19" t="s">
        <v>1108</v>
      </c>
      <c r="D2328" s="29" t="s">
        <v>0</v>
      </c>
      <c r="E2328" s="10" t="s">
        <v>3207</v>
      </c>
      <c r="F2328" s="60">
        <v>0</v>
      </c>
      <c r="G2328" s="58">
        <v>2852</v>
      </c>
      <c r="H2328" s="58">
        <f t="shared" si="389"/>
        <v>0</v>
      </c>
      <c r="I2328" s="58">
        <v>3501</v>
      </c>
      <c r="J2328" s="58">
        <f t="shared" si="390"/>
        <v>0</v>
      </c>
      <c r="K2328" s="58">
        <v>74</v>
      </c>
      <c r="L2328" s="58">
        <f t="shared" si="387"/>
        <v>0</v>
      </c>
      <c r="M2328" s="58">
        <f t="shared" si="393"/>
        <v>6427</v>
      </c>
      <c r="N2328" s="59">
        <f t="shared" si="392"/>
        <v>0</v>
      </c>
      <c r="O2328" s="60">
        <v>58</v>
      </c>
      <c r="P2328" s="61">
        <f>O2328</f>
        <v>58</v>
      </c>
      <c r="Q2328" s="58" t="e">
        <f>TRUNC(#REF!*P2328,0)</f>
        <v>#REF!</v>
      </c>
      <c r="R2328" s="143"/>
    </row>
    <row r="2329" spans="1:18" s="86" customFormat="1" ht="20.100000000000001" hidden="1" customHeight="1">
      <c r="A2329" s="123"/>
      <c r="C2329" s="19" t="s">
        <v>2449</v>
      </c>
      <c r="D2329" s="29" t="s">
        <v>0</v>
      </c>
      <c r="E2329" s="10" t="s">
        <v>3199</v>
      </c>
      <c r="F2329" s="60">
        <v>0</v>
      </c>
      <c r="G2329" s="58">
        <v>4228</v>
      </c>
      <c r="H2329" s="58">
        <f>TRUNC(F2329*G2329,0)</f>
        <v>0</v>
      </c>
      <c r="I2329" s="58">
        <v>11476</v>
      </c>
      <c r="J2329" s="58">
        <f>TRUNC(F2329*I2329,0)</f>
        <v>0</v>
      </c>
      <c r="K2329" s="58">
        <v>385</v>
      </c>
      <c r="L2329" s="58">
        <f>TRUNC(F2329*K2329,0)</f>
        <v>0</v>
      </c>
      <c r="M2329" s="58">
        <f>G2329+I2329+K2329</f>
        <v>16089</v>
      </c>
      <c r="N2329" s="59">
        <f>H2329+J2329+L2329</f>
        <v>0</v>
      </c>
      <c r="O2329" s="60">
        <v>0</v>
      </c>
      <c r="P2329" s="61">
        <f>O2329</f>
        <v>0</v>
      </c>
      <c r="Q2329" s="58" t="e">
        <f>TRUNC(#REF!*P2329,0)</f>
        <v>#REF!</v>
      </c>
      <c r="R2329" s="143"/>
    </row>
    <row r="2330" spans="1:18" s="86" customFormat="1" ht="20.100000000000001" hidden="1" customHeight="1">
      <c r="A2330" s="123"/>
      <c r="C2330" s="19" t="s">
        <v>1109</v>
      </c>
      <c r="D2330" s="29" t="s">
        <v>0</v>
      </c>
      <c r="E2330" s="10" t="s">
        <v>3199</v>
      </c>
      <c r="F2330" s="60">
        <v>0</v>
      </c>
      <c r="G2330" s="58">
        <v>581</v>
      </c>
      <c r="H2330" s="58">
        <f t="shared" si="389"/>
        <v>0</v>
      </c>
      <c r="I2330" s="58">
        <v>7327</v>
      </c>
      <c r="J2330" s="58">
        <f t="shared" si="390"/>
        <v>0</v>
      </c>
      <c r="K2330" s="58">
        <v>647</v>
      </c>
      <c r="L2330" s="58">
        <f t="shared" si="387"/>
        <v>0</v>
      </c>
      <c r="M2330" s="58">
        <f t="shared" si="393"/>
        <v>8555</v>
      </c>
      <c r="N2330" s="59">
        <f t="shared" si="392"/>
        <v>0</v>
      </c>
      <c r="O2330" s="60">
        <v>9</v>
      </c>
      <c r="P2330" s="61">
        <f>O2330</f>
        <v>9</v>
      </c>
      <c r="Q2330" s="58" t="e">
        <f>TRUNC(#REF!*P2330,0)</f>
        <v>#REF!</v>
      </c>
      <c r="R2330" s="143"/>
    </row>
    <row r="2331" spans="1:18" s="86" customFormat="1" ht="20.100000000000001" hidden="1" customHeight="1">
      <c r="A2331" s="123"/>
      <c r="C2331" s="19" t="s">
        <v>3084</v>
      </c>
      <c r="D2331" s="29" t="s">
        <v>0</v>
      </c>
      <c r="E2331" s="10" t="s">
        <v>3218</v>
      </c>
      <c r="F2331" s="60">
        <v>0</v>
      </c>
      <c r="G2331" s="58">
        <v>58797</v>
      </c>
      <c r="H2331" s="58">
        <f t="shared" ref="H2331" si="394">TRUNC(F2331*G2331,0)</f>
        <v>0</v>
      </c>
      <c r="I2331" s="58">
        <v>342224</v>
      </c>
      <c r="J2331" s="58">
        <f t="shared" ref="J2331" si="395">TRUNC(F2331*I2331,0)</f>
        <v>0</v>
      </c>
      <c r="K2331" s="58">
        <v>1668</v>
      </c>
      <c r="L2331" s="58">
        <f t="shared" ref="L2331" si="396">TRUNC(F2331*K2331,0)</f>
        <v>0</v>
      </c>
      <c r="M2331" s="58">
        <f t="shared" ref="M2331" si="397">G2331+I2331+K2331</f>
        <v>402689</v>
      </c>
      <c r="N2331" s="59">
        <f t="shared" ref="N2331" si="398">H2331+J2331+L2331</f>
        <v>0</v>
      </c>
      <c r="O2331" s="60">
        <v>9</v>
      </c>
      <c r="P2331" s="61">
        <f>O2331</f>
        <v>9</v>
      </c>
      <c r="Q2331" s="58" t="e">
        <f>TRUNC(#REF!*P2331,0)</f>
        <v>#REF!</v>
      </c>
      <c r="R2331" s="143"/>
    </row>
    <row r="2332" spans="1:18" s="86" customFormat="1" ht="20.100000000000001" hidden="1" customHeight="1">
      <c r="A2332" s="123"/>
      <c r="C2332" s="19" t="s">
        <v>3088</v>
      </c>
      <c r="D2332" s="29" t="s">
        <v>0</v>
      </c>
      <c r="E2332" s="10" t="s">
        <v>3207</v>
      </c>
      <c r="F2332" s="60">
        <v>0</v>
      </c>
      <c r="G2332" s="58">
        <v>674</v>
      </c>
      <c r="H2332" s="58">
        <f t="shared" si="389"/>
        <v>0</v>
      </c>
      <c r="I2332" s="58">
        <v>1975</v>
      </c>
      <c r="J2332" s="58">
        <f t="shared" si="390"/>
        <v>0</v>
      </c>
      <c r="K2332" s="58">
        <v>1356</v>
      </c>
      <c r="L2332" s="58">
        <f t="shared" si="387"/>
        <v>0</v>
      </c>
      <c r="M2332" s="58">
        <f t="shared" si="393"/>
        <v>4005</v>
      </c>
      <c r="N2332" s="59">
        <f t="shared" si="392"/>
        <v>0</v>
      </c>
      <c r="O2332" s="60">
        <v>70</v>
      </c>
      <c r="P2332" s="61">
        <f>O2332</f>
        <v>70</v>
      </c>
      <c r="Q2332" s="58" t="e">
        <f>TRUNC(#REF!*P2332,0)</f>
        <v>#REF!</v>
      </c>
      <c r="R2332" s="143"/>
    </row>
    <row r="2333" spans="1:18" s="86" customFormat="1" ht="20.100000000000001" hidden="1" customHeight="1">
      <c r="A2333" s="123"/>
      <c r="C2333" s="19" t="s">
        <v>1111</v>
      </c>
      <c r="D2333" s="29" t="s">
        <v>1112</v>
      </c>
      <c r="E2333" s="10" t="s">
        <v>22</v>
      </c>
      <c r="F2333" s="60">
        <v>0</v>
      </c>
      <c r="G2333" s="58">
        <v>0</v>
      </c>
      <c r="H2333" s="58">
        <f t="shared" si="389"/>
        <v>0</v>
      </c>
      <c r="I2333" s="58">
        <v>0</v>
      </c>
      <c r="J2333" s="58">
        <f t="shared" si="390"/>
        <v>0</v>
      </c>
      <c r="K2333" s="58">
        <v>0</v>
      </c>
      <c r="L2333" s="58">
        <f t="shared" si="387"/>
        <v>0</v>
      </c>
      <c r="M2333" s="58">
        <f t="shared" si="393"/>
        <v>0</v>
      </c>
      <c r="N2333" s="59">
        <f t="shared" si="392"/>
        <v>0</v>
      </c>
      <c r="O2333" s="60">
        <v>0</v>
      </c>
      <c r="P2333" s="61">
        <f>O2333</f>
        <v>0</v>
      </c>
      <c r="Q2333" s="58" t="e">
        <f>TRUNC(#REF!*P2333,0)</f>
        <v>#REF!</v>
      </c>
      <c r="R2333" s="143"/>
    </row>
    <row r="2334" spans="1:18" s="86" customFormat="1" ht="20.100000000000001" hidden="1" customHeight="1">
      <c r="A2334" s="123"/>
      <c r="C2334" s="19" t="s">
        <v>1113</v>
      </c>
      <c r="D2334" s="29" t="s">
        <v>1114</v>
      </c>
      <c r="E2334" s="10" t="s">
        <v>3189</v>
      </c>
      <c r="F2334" s="60">
        <v>0</v>
      </c>
      <c r="G2334" s="58">
        <v>14752</v>
      </c>
      <c r="H2334" s="58">
        <f t="shared" si="389"/>
        <v>0</v>
      </c>
      <c r="I2334" s="58">
        <v>12612</v>
      </c>
      <c r="J2334" s="58">
        <f t="shared" si="390"/>
        <v>0</v>
      </c>
      <c r="K2334" s="58">
        <v>2663</v>
      </c>
      <c r="L2334" s="58">
        <f t="shared" si="387"/>
        <v>0</v>
      </c>
      <c r="M2334" s="58">
        <f t="shared" si="393"/>
        <v>30027</v>
      </c>
      <c r="N2334" s="59">
        <f t="shared" si="392"/>
        <v>0</v>
      </c>
      <c r="O2334" s="60">
        <v>66</v>
      </c>
      <c r="P2334" s="61">
        <f>O2334</f>
        <v>66</v>
      </c>
      <c r="Q2334" s="58" t="e">
        <f>TRUNC(#REF!*P2334,0)</f>
        <v>#REF!</v>
      </c>
      <c r="R2334" s="143"/>
    </row>
    <row r="2335" spans="1:18" s="86" customFormat="1" ht="20.100000000000001" hidden="1" customHeight="1">
      <c r="A2335" s="123"/>
      <c r="C2335" s="19" t="s">
        <v>3085</v>
      </c>
      <c r="D2335" s="29" t="s">
        <v>0</v>
      </c>
      <c r="E2335" s="10" t="s">
        <v>22</v>
      </c>
      <c r="F2335" s="60">
        <v>0</v>
      </c>
      <c r="G2335" s="58">
        <v>0</v>
      </c>
      <c r="H2335" s="58">
        <f t="shared" ref="H2335:H2337" si="399">TRUNC(F2335*G2335,0)</f>
        <v>0</v>
      </c>
      <c r="I2335" s="58">
        <v>0</v>
      </c>
      <c r="J2335" s="58">
        <f t="shared" ref="J2335:J2337" si="400">TRUNC(F2335*I2335,0)</f>
        <v>0</v>
      </c>
      <c r="K2335" s="58">
        <v>0</v>
      </c>
      <c r="L2335" s="58">
        <f t="shared" ref="L2335:L2337" si="401">TRUNC(F2335*K2335,0)</f>
        <v>0</v>
      </c>
      <c r="M2335" s="58">
        <f t="shared" si="393"/>
        <v>0</v>
      </c>
      <c r="N2335" s="59">
        <f t="shared" ref="N2335:N2337" si="402">H2335+J2335+L2335</f>
        <v>0</v>
      </c>
      <c r="O2335" s="60">
        <v>0</v>
      </c>
      <c r="P2335" s="61">
        <f>O2335</f>
        <v>0</v>
      </c>
      <c r="Q2335" s="58" t="e">
        <f>TRUNC(#REF!*P2335,0)</f>
        <v>#REF!</v>
      </c>
      <c r="R2335" s="143"/>
    </row>
    <row r="2336" spans="1:18" s="86" customFormat="1" ht="20.100000000000001" hidden="1" customHeight="1">
      <c r="A2336" s="123"/>
      <c r="C2336" s="19" t="s">
        <v>3089</v>
      </c>
      <c r="D2336" s="29"/>
      <c r="E2336" s="10" t="s">
        <v>22</v>
      </c>
      <c r="F2336" s="60">
        <v>0</v>
      </c>
      <c r="G2336" s="58">
        <v>0</v>
      </c>
      <c r="H2336" s="58">
        <f t="shared" si="399"/>
        <v>0</v>
      </c>
      <c r="I2336" s="58">
        <v>0</v>
      </c>
      <c r="J2336" s="58">
        <f t="shared" si="400"/>
        <v>0</v>
      </c>
      <c r="K2336" s="58">
        <v>0</v>
      </c>
      <c r="L2336" s="58">
        <f t="shared" si="401"/>
        <v>0</v>
      </c>
      <c r="M2336" s="58">
        <f t="shared" ref="M2336:M2337" si="403">G2336+I2336+K2336</f>
        <v>0</v>
      </c>
      <c r="N2336" s="59">
        <f t="shared" si="402"/>
        <v>0</v>
      </c>
      <c r="O2336" s="60">
        <v>0</v>
      </c>
      <c r="P2336" s="61">
        <f>O2336</f>
        <v>0</v>
      </c>
      <c r="Q2336" s="58" t="e">
        <f>TRUNC(#REF!*P2336,0)</f>
        <v>#REF!</v>
      </c>
      <c r="R2336" s="143"/>
    </row>
    <row r="2337" spans="1:18" s="86" customFormat="1" ht="20.100000000000001" hidden="1" customHeight="1">
      <c r="A2337" s="123"/>
      <c r="C2337" s="19" t="s">
        <v>3087</v>
      </c>
      <c r="D2337" s="29" t="s">
        <v>3086</v>
      </c>
      <c r="E2337" s="10" t="s">
        <v>3207</v>
      </c>
      <c r="F2337" s="60">
        <v>0</v>
      </c>
      <c r="G2337" s="58">
        <v>3576</v>
      </c>
      <c r="H2337" s="58">
        <f t="shared" si="399"/>
        <v>0</v>
      </c>
      <c r="I2337" s="58">
        <v>10004</v>
      </c>
      <c r="J2337" s="58">
        <f t="shared" si="400"/>
        <v>0</v>
      </c>
      <c r="K2337" s="58">
        <v>1396</v>
      </c>
      <c r="L2337" s="58">
        <f t="shared" si="401"/>
        <v>0</v>
      </c>
      <c r="M2337" s="58">
        <f t="shared" si="403"/>
        <v>14976</v>
      </c>
      <c r="N2337" s="59">
        <f t="shared" si="402"/>
        <v>0</v>
      </c>
      <c r="O2337" s="60">
        <v>68</v>
      </c>
      <c r="P2337" s="61">
        <f>O2337</f>
        <v>68</v>
      </c>
      <c r="Q2337" s="58" t="e">
        <f>TRUNC(#REF!*P2337,0)</f>
        <v>#REF!</v>
      </c>
      <c r="R2337" s="143"/>
    </row>
    <row r="2338" spans="1:18" s="86" customFormat="1" ht="20.100000000000001" hidden="1" customHeight="1">
      <c r="A2338" s="123"/>
      <c r="C2338" s="19" t="s">
        <v>3090</v>
      </c>
      <c r="D2338" s="29"/>
      <c r="E2338" s="10" t="s">
        <v>3096</v>
      </c>
      <c r="F2338" s="60">
        <v>0</v>
      </c>
      <c r="G2338" s="58">
        <v>0</v>
      </c>
      <c r="H2338" s="58">
        <f t="shared" ref="H2338:H2343" si="404">TRUNC(F2338*G2338,0)</f>
        <v>0</v>
      </c>
      <c r="I2338" s="58">
        <v>0</v>
      </c>
      <c r="J2338" s="58">
        <f t="shared" ref="J2338:J2343" si="405">TRUNC(F2338*I2338,0)</f>
        <v>0</v>
      </c>
      <c r="K2338" s="58">
        <v>100667</v>
      </c>
      <c r="L2338" s="58">
        <f t="shared" ref="L2338:L2343" si="406">TRUNC(F2338*K2338,0)</f>
        <v>0</v>
      </c>
      <c r="M2338" s="58">
        <f t="shared" ref="M2338:M2343" si="407">G2338+I2338+K2338</f>
        <v>100667</v>
      </c>
      <c r="N2338" s="59">
        <f t="shared" ref="N2338:N2343" si="408">H2338+J2338+L2338</f>
        <v>0</v>
      </c>
      <c r="O2338" s="60">
        <v>7</v>
      </c>
      <c r="P2338" s="61">
        <f>O2338</f>
        <v>7</v>
      </c>
      <c r="Q2338" s="58" t="e">
        <f>TRUNC(#REF!*P2338,0)</f>
        <v>#REF!</v>
      </c>
      <c r="R2338" s="143"/>
    </row>
    <row r="2339" spans="1:18" s="86" customFormat="1" ht="20.100000000000001" hidden="1" customHeight="1">
      <c r="A2339" s="123"/>
      <c r="C2339" s="19" t="s">
        <v>3091</v>
      </c>
      <c r="D2339" s="29"/>
      <c r="E2339" s="10" t="s">
        <v>3096</v>
      </c>
      <c r="F2339" s="60">
        <v>0</v>
      </c>
      <c r="G2339" s="58">
        <v>4616</v>
      </c>
      <c r="H2339" s="58">
        <f t="shared" si="404"/>
        <v>0</v>
      </c>
      <c r="I2339" s="58">
        <v>47497</v>
      </c>
      <c r="J2339" s="58">
        <f t="shared" si="405"/>
        <v>0</v>
      </c>
      <c r="K2339" s="58">
        <v>3548</v>
      </c>
      <c r="L2339" s="58">
        <f t="shared" si="406"/>
        <v>0</v>
      </c>
      <c r="M2339" s="58">
        <f t="shared" si="407"/>
        <v>55661</v>
      </c>
      <c r="N2339" s="59">
        <f t="shared" si="408"/>
        <v>0</v>
      </c>
      <c r="O2339" s="60">
        <v>7</v>
      </c>
      <c r="P2339" s="61">
        <f>O2339</f>
        <v>7</v>
      </c>
      <c r="Q2339" s="58" t="e">
        <f>TRUNC(#REF!*P2339,0)</f>
        <v>#REF!</v>
      </c>
      <c r="R2339" s="143"/>
    </row>
    <row r="2340" spans="1:18" s="86" customFormat="1" ht="20.100000000000001" hidden="1" customHeight="1">
      <c r="A2340" s="123"/>
      <c r="C2340" s="19" t="s">
        <v>3092</v>
      </c>
      <c r="D2340" s="29"/>
      <c r="E2340" s="10" t="s">
        <v>3096</v>
      </c>
      <c r="F2340" s="60">
        <v>0</v>
      </c>
      <c r="G2340" s="58">
        <v>27934</v>
      </c>
      <c r="H2340" s="58">
        <f t="shared" si="404"/>
        <v>0</v>
      </c>
      <c r="I2340" s="58">
        <v>45246</v>
      </c>
      <c r="J2340" s="58">
        <f t="shared" si="405"/>
        <v>0</v>
      </c>
      <c r="K2340" s="58">
        <v>785</v>
      </c>
      <c r="L2340" s="58">
        <f t="shared" si="406"/>
        <v>0</v>
      </c>
      <c r="M2340" s="58">
        <f t="shared" si="407"/>
        <v>73965</v>
      </c>
      <c r="N2340" s="59">
        <f t="shared" si="408"/>
        <v>0</v>
      </c>
      <c r="O2340" s="60">
        <v>7</v>
      </c>
      <c r="P2340" s="61">
        <f>O2340</f>
        <v>7</v>
      </c>
      <c r="Q2340" s="58" t="e">
        <f>TRUNC(#REF!*P2340,0)</f>
        <v>#REF!</v>
      </c>
      <c r="R2340" s="143"/>
    </row>
    <row r="2341" spans="1:18" s="86" customFormat="1" ht="20.100000000000001" hidden="1" customHeight="1">
      <c r="A2341" s="123"/>
      <c r="C2341" s="19" t="s">
        <v>3093</v>
      </c>
      <c r="D2341" s="29"/>
      <c r="E2341" s="10" t="s">
        <v>3096</v>
      </c>
      <c r="F2341" s="60">
        <v>0</v>
      </c>
      <c r="G2341" s="58">
        <v>40805</v>
      </c>
      <c r="H2341" s="58">
        <f t="shared" si="404"/>
        <v>0</v>
      </c>
      <c r="I2341" s="58">
        <v>97897</v>
      </c>
      <c r="J2341" s="58">
        <f t="shared" si="405"/>
        <v>0</v>
      </c>
      <c r="K2341" s="58">
        <v>3296</v>
      </c>
      <c r="L2341" s="58">
        <f t="shared" si="406"/>
        <v>0</v>
      </c>
      <c r="M2341" s="58">
        <f t="shared" si="407"/>
        <v>141998</v>
      </c>
      <c r="N2341" s="59">
        <f t="shared" si="408"/>
        <v>0</v>
      </c>
      <c r="O2341" s="60">
        <v>7</v>
      </c>
      <c r="P2341" s="61">
        <f>O2341</f>
        <v>7</v>
      </c>
      <c r="Q2341" s="58" t="e">
        <f>TRUNC(#REF!*P2341,0)</f>
        <v>#REF!</v>
      </c>
      <c r="R2341" s="143"/>
    </row>
    <row r="2342" spans="1:18" s="86" customFormat="1" ht="20.100000000000001" hidden="1" customHeight="1">
      <c r="A2342" s="123"/>
      <c r="C2342" s="19" t="s">
        <v>3094</v>
      </c>
      <c r="D2342" s="29"/>
      <c r="E2342" s="10" t="s">
        <v>3096</v>
      </c>
      <c r="F2342" s="60">
        <v>0</v>
      </c>
      <c r="G2342" s="58">
        <v>241</v>
      </c>
      <c r="H2342" s="58">
        <f t="shared" si="404"/>
        <v>0</v>
      </c>
      <c r="I2342" s="58">
        <v>19963</v>
      </c>
      <c r="J2342" s="58">
        <f t="shared" si="405"/>
        <v>0</v>
      </c>
      <c r="K2342" s="58">
        <v>643</v>
      </c>
      <c r="L2342" s="58">
        <f t="shared" si="406"/>
        <v>0</v>
      </c>
      <c r="M2342" s="58">
        <f t="shared" si="407"/>
        <v>20847</v>
      </c>
      <c r="N2342" s="59">
        <f t="shared" si="408"/>
        <v>0</v>
      </c>
      <c r="O2342" s="60">
        <v>7</v>
      </c>
      <c r="P2342" s="61">
        <f>O2342</f>
        <v>7</v>
      </c>
      <c r="Q2342" s="58" t="e">
        <f>TRUNC(#REF!*P2342,0)</f>
        <v>#REF!</v>
      </c>
      <c r="R2342" s="143"/>
    </row>
    <row r="2343" spans="1:18" s="86" customFormat="1" ht="20.100000000000001" hidden="1" customHeight="1">
      <c r="A2343" s="123"/>
      <c r="C2343" s="19" t="s">
        <v>3095</v>
      </c>
      <c r="D2343" s="29"/>
      <c r="E2343" s="10" t="s">
        <v>3196</v>
      </c>
      <c r="F2343" s="60">
        <v>0</v>
      </c>
      <c r="G2343" s="58">
        <v>61939</v>
      </c>
      <c r="H2343" s="58">
        <f t="shared" si="404"/>
        <v>0</v>
      </c>
      <c r="I2343" s="58">
        <v>423466</v>
      </c>
      <c r="J2343" s="58">
        <f t="shared" si="405"/>
        <v>0</v>
      </c>
      <c r="K2343" s="58">
        <v>66316</v>
      </c>
      <c r="L2343" s="58">
        <f t="shared" si="406"/>
        <v>0</v>
      </c>
      <c r="M2343" s="58">
        <f t="shared" si="407"/>
        <v>551721</v>
      </c>
      <c r="N2343" s="59">
        <f t="shared" si="408"/>
        <v>0</v>
      </c>
      <c r="O2343" s="60">
        <v>2</v>
      </c>
      <c r="P2343" s="61">
        <f>O2343</f>
        <v>2</v>
      </c>
      <c r="Q2343" s="58" t="e">
        <f>TRUNC(#REF!*P2343,0)</f>
        <v>#REF!</v>
      </c>
      <c r="R2343" s="143"/>
    </row>
    <row r="2344" spans="1:18" s="86" customFormat="1" ht="20.100000000000001" hidden="1" customHeight="1">
      <c r="A2344" s="123"/>
      <c r="C2344" s="19" t="s">
        <v>1115</v>
      </c>
      <c r="D2344" s="29" t="s">
        <v>0</v>
      </c>
      <c r="E2344" s="10" t="s">
        <v>22</v>
      </c>
      <c r="F2344" s="60">
        <v>0</v>
      </c>
      <c r="G2344" s="58">
        <v>0</v>
      </c>
      <c r="H2344" s="58">
        <f t="shared" si="389"/>
        <v>0</v>
      </c>
      <c r="I2344" s="58">
        <v>0</v>
      </c>
      <c r="J2344" s="58">
        <f t="shared" si="390"/>
        <v>0</v>
      </c>
      <c r="K2344" s="58">
        <v>0</v>
      </c>
      <c r="L2344" s="58">
        <f t="shared" si="387"/>
        <v>0</v>
      </c>
      <c r="M2344" s="58">
        <f t="shared" si="385"/>
        <v>0</v>
      </c>
      <c r="N2344" s="59">
        <f t="shared" si="385"/>
        <v>0</v>
      </c>
      <c r="O2344" s="60">
        <v>0</v>
      </c>
      <c r="P2344" s="61">
        <f>O2344</f>
        <v>0</v>
      </c>
      <c r="Q2344" s="58" t="e">
        <f>TRUNC(#REF!*P2344,0)</f>
        <v>#REF!</v>
      </c>
      <c r="R2344" s="143"/>
    </row>
    <row r="2345" spans="1:18" s="86" customFormat="1" ht="20.100000000000001" hidden="1" customHeight="1">
      <c r="A2345" s="123"/>
      <c r="C2345" s="19" t="s">
        <v>3097</v>
      </c>
      <c r="D2345" s="29"/>
      <c r="E2345" s="10" t="s">
        <v>3218</v>
      </c>
      <c r="F2345" s="60">
        <v>0</v>
      </c>
      <c r="G2345" s="58">
        <v>22079</v>
      </c>
      <c r="H2345" s="58">
        <f t="shared" ref="H2345" si="409">TRUNC(F2345*G2345,0)</f>
        <v>0</v>
      </c>
      <c r="I2345" s="58">
        <v>255812</v>
      </c>
      <c r="J2345" s="58">
        <f t="shared" ref="J2345" si="410">TRUNC(F2345*I2345,0)</f>
        <v>0</v>
      </c>
      <c r="K2345" s="58">
        <v>45301</v>
      </c>
      <c r="L2345" s="58">
        <f t="shared" ref="L2345" si="411">TRUNC(F2345*K2345,0)</f>
        <v>0</v>
      </c>
      <c r="M2345" s="58">
        <f t="shared" ref="M2345" si="412">G2345+I2345+K2345</f>
        <v>323192</v>
      </c>
      <c r="N2345" s="59">
        <f t="shared" ref="N2345" si="413">H2345+J2345+L2345</f>
        <v>0</v>
      </c>
      <c r="O2345" s="60">
        <v>2</v>
      </c>
      <c r="P2345" s="61">
        <f>O2345</f>
        <v>2</v>
      </c>
      <c r="Q2345" s="58" t="e">
        <f>TRUNC(#REF!*P2345,0)</f>
        <v>#REF!</v>
      </c>
      <c r="R2345" s="143"/>
    </row>
    <row r="2346" spans="1:18" s="86" customFormat="1" ht="20.100000000000001" hidden="1" customHeight="1">
      <c r="A2346" s="123"/>
      <c r="C2346" s="19" t="s">
        <v>1118</v>
      </c>
      <c r="D2346" s="29" t="s">
        <v>0</v>
      </c>
      <c r="E2346" s="10" t="s">
        <v>22</v>
      </c>
      <c r="F2346" s="60">
        <v>0</v>
      </c>
      <c r="G2346" s="58">
        <v>0</v>
      </c>
      <c r="H2346" s="58">
        <f t="shared" si="389"/>
        <v>0</v>
      </c>
      <c r="I2346" s="58">
        <v>0</v>
      </c>
      <c r="J2346" s="58">
        <f t="shared" si="390"/>
        <v>0</v>
      </c>
      <c r="K2346" s="58">
        <v>0</v>
      </c>
      <c r="L2346" s="58">
        <f t="shared" si="387"/>
        <v>0</v>
      </c>
      <c r="M2346" s="58">
        <f t="shared" si="385"/>
        <v>0</v>
      </c>
      <c r="N2346" s="59">
        <f t="shared" si="385"/>
        <v>0</v>
      </c>
      <c r="O2346" s="60">
        <v>0</v>
      </c>
      <c r="P2346" s="61">
        <f>O2346</f>
        <v>0</v>
      </c>
      <c r="Q2346" s="58" t="e">
        <f>TRUNC(#REF!*P2346,0)</f>
        <v>#REF!</v>
      </c>
      <c r="R2346" s="143"/>
    </row>
    <row r="2347" spans="1:18" s="86" customFormat="1" ht="20.100000000000001" hidden="1" customHeight="1">
      <c r="A2347" s="123"/>
      <c r="C2347" s="19" t="s">
        <v>1150</v>
      </c>
      <c r="D2347" s="29" t="s">
        <v>1151</v>
      </c>
      <c r="E2347" s="10" t="s">
        <v>3199</v>
      </c>
      <c r="F2347" s="60">
        <v>0</v>
      </c>
      <c r="G2347" s="58">
        <v>5130</v>
      </c>
      <c r="H2347" s="58">
        <f t="shared" si="389"/>
        <v>0</v>
      </c>
      <c r="I2347" s="58">
        <v>26068</v>
      </c>
      <c r="J2347" s="58">
        <f t="shared" si="390"/>
        <v>0</v>
      </c>
      <c r="K2347" s="58">
        <v>300</v>
      </c>
      <c r="L2347" s="58">
        <f t="shared" si="387"/>
        <v>0</v>
      </c>
      <c r="M2347" s="58">
        <f t="shared" si="385"/>
        <v>31498</v>
      </c>
      <c r="N2347" s="59">
        <f t="shared" si="385"/>
        <v>0</v>
      </c>
      <c r="O2347" s="60">
        <v>9</v>
      </c>
      <c r="P2347" s="61">
        <f>O2347</f>
        <v>9</v>
      </c>
      <c r="Q2347" s="58" t="e">
        <f>TRUNC(#REF!*P2347,0)</f>
        <v>#REF!</v>
      </c>
      <c r="R2347" s="143"/>
    </row>
    <row r="2348" spans="1:18" s="86" customFormat="1" ht="20.100000000000001" hidden="1" customHeight="1">
      <c r="A2348" s="123"/>
      <c r="C2348" s="19" t="s">
        <v>2465</v>
      </c>
      <c r="D2348" s="29" t="s">
        <v>0</v>
      </c>
      <c r="E2348" s="10" t="s">
        <v>22</v>
      </c>
      <c r="F2348" s="60">
        <v>0</v>
      </c>
      <c r="G2348" s="58">
        <v>0</v>
      </c>
      <c r="H2348" s="58">
        <f t="shared" si="389"/>
        <v>0</v>
      </c>
      <c r="I2348" s="58">
        <v>0</v>
      </c>
      <c r="J2348" s="58">
        <f t="shared" si="390"/>
        <v>0</v>
      </c>
      <c r="K2348" s="58">
        <v>0</v>
      </c>
      <c r="L2348" s="58">
        <f t="shared" si="387"/>
        <v>0</v>
      </c>
      <c r="M2348" s="58">
        <f t="shared" si="385"/>
        <v>0</v>
      </c>
      <c r="N2348" s="59">
        <f t="shared" si="385"/>
        <v>0</v>
      </c>
      <c r="O2348" s="60">
        <v>0</v>
      </c>
      <c r="P2348" s="61">
        <f>O2348</f>
        <v>0</v>
      </c>
      <c r="Q2348" s="58" t="e">
        <f>TRUNC(#REF!*P2348,0)</f>
        <v>#REF!</v>
      </c>
      <c r="R2348" s="143"/>
    </row>
    <row r="2349" spans="1:18" s="86" customFormat="1" ht="20.100000000000001" hidden="1" customHeight="1">
      <c r="A2349" s="123"/>
      <c r="C2349" s="19" t="s">
        <v>2466</v>
      </c>
      <c r="D2349" s="29" t="s">
        <v>2461</v>
      </c>
      <c r="E2349" s="10" t="s">
        <v>3199</v>
      </c>
      <c r="F2349" s="60">
        <v>0</v>
      </c>
      <c r="G2349" s="58">
        <v>99688</v>
      </c>
      <c r="H2349" s="58">
        <f t="shared" si="389"/>
        <v>0</v>
      </c>
      <c r="I2349" s="58">
        <v>254996</v>
      </c>
      <c r="J2349" s="58">
        <f t="shared" si="390"/>
        <v>0</v>
      </c>
      <c r="K2349" s="58">
        <v>2052</v>
      </c>
      <c r="L2349" s="58">
        <f t="shared" si="387"/>
        <v>0</v>
      </c>
      <c r="M2349" s="58">
        <f t="shared" si="385"/>
        <v>356736</v>
      </c>
      <c r="N2349" s="59">
        <f t="shared" si="385"/>
        <v>0</v>
      </c>
      <c r="O2349" s="60">
        <v>0</v>
      </c>
      <c r="P2349" s="61">
        <f>O2349</f>
        <v>0</v>
      </c>
      <c r="Q2349" s="58" t="e">
        <f>TRUNC(#REF!*P2349,0)</f>
        <v>#REF!</v>
      </c>
      <c r="R2349" s="143"/>
    </row>
    <row r="2350" spans="1:18" s="86" customFormat="1" ht="20.100000000000001" hidden="1" customHeight="1">
      <c r="A2350" s="123"/>
      <c r="C2350" s="19" t="s">
        <v>2467</v>
      </c>
      <c r="D2350" s="29" t="s">
        <v>2468</v>
      </c>
      <c r="E2350" s="10" t="s">
        <v>3218</v>
      </c>
      <c r="F2350" s="60">
        <v>0</v>
      </c>
      <c r="G2350" s="58">
        <v>7797</v>
      </c>
      <c r="H2350" s="58">
        <f t="shared" si="389"/>
        <v>0</v>
      </c>
      <c r="I2350" s="58">
        <v>58612</v>
      </c>
      <c r="J2350" s="58">
        <f t="shared" si="390"/>
        <v>0</v>
      </c>
      <c r="K2350" s="58">
        <v>28125</v>
      </c>
      <c r="L2350" s="58">
        <f t="shared" si="387"/>
        <v>0</v>
      </c>
      <c r="M2350" s="58">
        <f t="shared" si="385"/>
        <v>94534</v>
      </c>
      <c r="N2350" s="59">
        <f t="shared" si="385"/>
        <v>0</v>
      </c>
      <c r="O2350" s="60">
        <v>0</v>
      </c>
      <c r="P2350" s="61">
        <f>O2350</f>
        <v>0</v>
      </c>
      <c r="Q2350" s="58" t="e">
        <f>TRUNC(#REF!*P2350,0)</f>
        <v>#REF!</v>
      </c>
      <c r="R2350" s="143"/>
    </row>
    <row r="2351" spans="1:18" s="86" customFormat="1" ht="20.100000000000001" hidden="1" customHeight="1">
      <c r="A2351" s="123"/>
      <c r="C2351" s="19" t="s">
        <v>2469</v>
      </c>
      <c r="D2351" s="29" t="s">
        <v>2461</v>
      </c>
      <c r="E2351" s="10" t="s">
        <v>3199</v>
      </c>
      <c r="F2351" s="60">
        <v>0</v>
      </c>
      <c r="G2351" s="58">
        <v>84837</v>
      </c>
      <c r="H2351" s="58">
        <f t="shared" si="389"/>
        <v>0</v>
      </c>
      <c r="I2351" s="58">
        <v>197943</v>
      </c>
      <c r="J2351" s="58">
        <f t="shared" si="390"/>
        <v>0</v>
      </c>
      <c r="K2351" s="58">
        <v>2633</v>
      </c>
      <c r="L2351" s="58">
        <f t="shared" si="387"/>
        <v>0</v>
      </c>
      <c r="M2351" s="58">
        <f t="shared" si="385"/>
        <v>285413</v>
      </c>
      <c r="N2351" s="59">
        <f t="shared" si="385"/>
        <v>0</v>
      </c>
      <c r="O2351" s="60">
        <v>0</v>
      </c>
      <c r="P2351" s="61">
        <f>O2351</f>
        <v>0</v>
      </c>
      <c r="Q2351" s="58" t="e">
        <f>TRUNC(#REF!*P2351,0)</f>
        <v>#REF!</v>
      </c>
      <c r="R2351" s="143"/>
    </row>
    <row r="2352" spans="1:18" s="86" customFormat="1" ht="20.100000000000001" hidden="1" customHeight="1">
      <c r="A2352" s="123"/>
      <c r="C2352" s="19" t="s">
        <v>2470</v>
      </c>
      <c r="D2352" s="29" t="s">
        <v>2461</v>
      </c>
      <c r="E2352" s="10" t="s">
        <v>3199</v>
      </c>
      <c r="F2352" s="60">
        <v>0</v>
      </c>
      <c r="G2352" s="58">
        <v>66712</v>
      </c>
      <c r="H2352" s="58">
        <f t="shared" si="389"/>
        <v>0</v>
      </c>
      <c r="I2352" s="58">
        <v>81203</v>
      </c>
      <c r="J2352" s="58">
        <f t="shared" si="390"/>
        <v>0</v>
      </c>
      <c r="K2352" s="58">
        <v>1460</v>
      </c>
      <c r="L2352" s="58">
        <f t="shared" si="387"/>
        <v>0</v>
      </c>
      <c r="M2352" s="58">
        <f t="shared" si="385"/>
        <v>149375</v>
      </c>
      <c r="N2352" s="59">
        <f t="shared" si="385"/>
        <v>0</v>
      </c>
      <c r="O2352" s="60">
        <v>0</v>
      </c>
      <c r="P2352" s="61">
        <f>O2352</f>
        <v>0</v>
      </c>
      <c r="Q2352" s="58" t="e">
        <f>TRUNC(#REF!*P2352,0)</f>
        <v>#REF!</v>
      </c>
      <c r="R2352" s="143"/>
    </row>
    <row r="2353" spans="1:18" s="86" customFormat="1" ht="20.100000000000001" hidden="1" customHeight="1">
      <c r="A2353" s="123"/>
      <c r="C2353" s="19" t="s">
        <v>1152</v>
      </c>
      <c r="D2353" s="29" t="s">
        <v>0</v>
      </c>
      <c r="E2353" s="10" t="s">
        <v>22</v>
      </c>
      <c r="F2353" s="60">
        <v>0</v>
      </c>
      <c r="G2353" s="58">
        <v>0</v>
      </c>
      <c r="H2353" s="58">
        <f t="shared" si="389"/>
        <v>0</v>
      </c>
      <c r="I2353" s="58">
        <v>0</v>
      </c>
      <c r="J2353" s="58">
        <f t="shared" si="390"/>
        <v>0</v>
      </c>
      <c r="K2353" s="58">
        <v>0</v>
      </c>
      <c r="L2353" s="58">
        <f t="shared" si="387"/>
        <v>0</v>
      </c>
      <c r="M2353" s="58">
        <f t="shared" si="385"/>
        <v>0</v>
      </c>
      <c r="N2353" s="59">
        <f t="shared" si="385"/>
        <v>0</v>
      </c>
      <c r="O2353" s="60">
        <v>0</v>
      </c>
      <c r="P2353" s="61">
        <f>O2353</f>
        <v>0</v>
      </c>
      <c r="Q2353" s="58" t="e">
        <f>TRUNC(#REF!*P2353,0)</f>
        <v>#REF!</v>
      </c>
      <c r="R2353" s="143"/>
    </row>
    <row r="2354" spans="1:18" s="86" customFormat="1" ht="20.100000000000001" hidden="1" customHeight="1">
      <c r="A2354" s="123"/>
      <c r="C2354" s="19" t="s">
        <v>1153</v>
      </c>
      <c r="D2354" s="29" t="s">
        <v>1154</v>
      </c>
      <c r="E2354" s="10" t="s">
        <v>3207</v>
      </c>
      <c r="F2354" s="60">
        <v>0</v>
      </c>
      <c r="G2354" s="58">
        <v>684</v>
      </c>
      <c r="H2354" s="58">
        <f t="shared" si="389"/>
        <v>0</v>
      </c>
      <c r="I2354" s="58">
        <v>5212</v>
      </c>
      <c r="J2354" s="58">
        <f t="shared" si="390"/>
        <v>0</v>
      </c>
      <c r="K2354" s="58">
        <v>2290</v>
      </c>
      <c r="L2354" s="58">
        <f t="shared" si="387"/>
        <v>0</v>
      </c>
      <c r="M2354" s="58">
        <f t="shared" si="385"/>
        <v>8186</v>
      </c>
      <c r="N2354" s="59">
        <f t="shared" si="385"/>
        <v>0</v>
      </c>
      <c r="O2354" s="60">
        <v>0</v>
      </c>
      <c r="P2354" s="61">
        <f>O2354</f>
        <v>0</v>
      </c>
      <c r="Q2354" s="58" t="e">
        <f>TRUNC(#REF!*P2354,0)</f>
        <v>#REF!</v>
      </c>
      <c r="R2354" s="143"/>
    </row>
    <row r="2355" spans="1:18" s="86" customFormat="1" ht="20.100000000000001" hidden="1" customHeight="1">
      <c r="A2355" s="123"/>
      <c r="C2355" s="19" t="s">
        <v>1075</v>
      </c>
      <c r="D2355" s="29" t="s">
        <v>1076</v>
      </c>
      <c r="E2355" s="10" t="s">
        <v>3199</v>
      </c>
      <c r="F2355" s="60">
        <v>0</v>
      </c>
      <c r="G2355" s="58">
        <v>16458</v>
      </c>
      <c r="H2355" s="58">
        <f t="shared" si="389"/>
        <v>0</v>
      </c>
      <c r="I2355" s="58">
        <v>10972</v>
      </c>
      <c r="J2355" s="58">
        <f t="shared" si="390"/>
        <v>0</v>
      </c>
      <c r="K2355" s="58">
        <v>0</v>
      </c>
      <c r="L2355" s="58">
        <f t="shared" ref="L2355:L2420" si="414">TRUNC(F2355*K2355,0)</f>
        <v>0</v>
      </c>
      <c r="M2355" s="58">
        <f t="shared" si="385"/>
        <v>27430</v>
      </c>
      <c r="N2355" s="59">
        <f t="shared" si="385"/>
        <v>0</v>
      </c>
      <c r="O2355" s="60">
        <v>0</v>
      </c>
      <c r="P2355" s="61">
        <f>O2355</f>
        <v>0</v>
      </c>
      <c r="Q2355" s="58" t="e">
        <f>TRUNC(#REF!*P2355,0)</f>
        <v>#REF!</v>
      </c>
      <c r="R2355" s="143"/>
    </row>
    <row r="2356" spans="1:18" s="86" customFormat="1" ht="20.100000000000001" hidden="1" customHeight="1">
      <c r="A2356" s="123"/>
      <c r="C2356" s="19" t="s">
        <v>1119</v>
      </c>
      <c r="D2356" s="29" t="s">
        <v>0</v>
      </c>
      <c r="E2356" s="10" t="s">
        <v>22</v>
      </c>
      <c r="F2356" s="60">
        <v>0</v>
      </c>
      <c r="G2356" s="58">
        <v>0</v>
      </c>
      <c r="H2356" s="58">
        <f t="shared" si="389"/>
        <v>0</v>
      </c>
      <c r="I2356" s="58">
        <v>0</v>
      </c>
      <c r="J2356" s="58">
        <f t="shared" si="390"/>
        <v>0</v>
      </c>
      <c r="K2356" s="58">
        <v>0</v>
      </c>
      <c r="L2356" s="58">
        <f t="shared" si="414"/>
        <v>0</v>
      </c>
      <c r="M2356" s="58">
        <f t="shared" si="385"/>
        <v>0</v>
      </c>
      <c r="N2356" s="59">
        <f t="shared" si="385"/>
        <v>0</v>
      </c>
      <c r="O2356" s="60">
        <v>0</v>
      </c>
      <c r="P2356" s="61">
        <f>O2356</f>
        <v>0</v>
      </c>
      <c r="Q2356" s="58" t="e">
        <f>TRUNC(#REF!*P2356,0)</f>
        <v>#REF!</v>
      </c>
      <c r="R2356" s="143"/>
    </row>
    <row r="2357" spans="1:18" s="86" customFormat="1" ht="20.100000000000001" hidden="1" customHeight="1">
      <c r="A2357" s="123"/>
      <c r="C2357" s="19" t="s">
        <v>1120</v>
      </c>
      <c r="D2357" s="29" t="s">
        <v>1121</v>
      </c>
      <c r="E2357" s="10" t="s">
        <v>3191</v>
      </c>
      <c r="F2357" s="87">
        <v>0</v>
      </c>
      <c r="G2357" s="58">
        <v>107434</v>
      </c>
      <c r="H2357" s="58">
        <f t="shared" si="389"/>
        <v>0</v>
      </c>
      <c r="I2357" s="58">
        <v>1863</v>
      </c>
      <c r="J2357" s="58">
        <f t="shared" si="390"/>
        <v>0</v>
      </c>
      <c r="K2357" s="58">
        <v>333</v>
      </c>
      <c r="L2357" s="58">
        <f t="shared" si="414"/>
        <v>0</v>
      </c>
      <c r="M2357" s="58">
        <f t="shared" si="385"/>
        <v>109630</v>
      </c>
      <c r="N2357" s="59">
        <f t="shared" si="385"/>
        <v>0</v>
      </c>
      <c r="O2357" s="60">
        <v>0</v>
      </c>
      <c r="P2357" s="61">
        <f>O2357</f>
        <v>0</v>
      </c>
      <c r="Q2357" s="58" t="e">
        <f>TRUNC(#REF!*P2357,0)</f>
        <v>#REF!</v>
      </c>
      <c r="R2357" s="143"/>
    </row>
    <row r="2358" spans="1:18" s="86" customFormat="1" ht="20.100000000000001" hidden="1" customHeight="1">
      <c r="A2358" s="123"/>
      <c r="C2358" s="19" t="s">
        <v>1122</v>
      </c>
      <c r="D2358" s="29" t="s">
        <v>1123</v>
      </c>
      <c r="E2358" s="10" t="s">
        <v>3191</v>
      </c>
      <c r="F2358" s="87">
        <v>0</v>
      </c>
      <c r="G2358" s="58">
        <v>107434</v>
      </c>
      <c r="H2358" s="58">
        <f t="shared" si="389"/>
        <v>0</v>
      </c>
      <c r="I2358" s="58">
        <v>1863</v>
      </c>
      <c r="J2358" s="58">
        <f t="shared" si="390"/>
        <v>0</v>
      </c>
      <c r="K2358" s="58">
        <v>333</v>
      </c>
      <c r="L2358" s="58">
        <f t="shared" si="414"/>
        <v>0</v>
      </c>
      <c r="M2358" s="58">
        <f t="shared" si="385"/>
        <v>109630</v>
      </c>
      <c r="N2358" s="59">
        <f t="shared" si="385"/>
        <v>0</v>
      </c>
      <c r="O2358" s="87">
        <v>9.343</v>
      </c>
      <c r="P2358" s="61">
        <f>O2358</f>
        <v>9.343</v>
      </c>
      <c r="Q2358" s="58" t="e">
        <f>TRUNC(#REF!*P2358,0)</f>
        <v>#REF!</v>
      </c>
      <c r="R2358" s="143"/>
    </row>
    <row r="2359" spans="1:18" s="86" customFormat="1" ht="20.100000000000001" hidden="1" customHeight="1">
      <c r="A2359" s="123"/>
      <c r="C2359" s="19" t="s">
        <v>2471</v>
      </c>
      <c r="D2359" s="29" t="s">
        <v>2472</v>
      </c>
      <c r="E2359" s="10" t="s">
        <v>3191</v>
      </c>
      <c r="F2359" s="87">
        <v>0</v>
      </c>
      <c r="G2359" s="58">
        <v>143386</v>
      </c>
      <c r="H2359" s="58">
        <f t="shared" si="389"/>
        <v>0</v>
      </c>
      <c r="I2359" s="58">
        <v>1176</v>
      </c>
      <c r="J2359" s="58">
        <f t="shared" si="390"/>
        <v>0</v>
      </c>
      <c r="K2359" s="58">
        <v>333</v>
      </c>
      <c r="L2359" s="58">
        <f t="shared" si="414"/>
        <v>0</v>
      </c>
      <c r="M2359" s="58">
        <f t="shared" si="385"/>
        <v>144895</v>
      </c>
      <c r="N2359" s="59">
        <f t="shared" si="385"/>
        <v>0</v>
      </c>
      <c r="O2359" s="60">
        <v>0</v>
      </c>
      <c r="P2359" s="61">
        <f>O2359</f>
        <v>0</v>
      </c>
      <c r="Q2359" s="58" t="e">
        <f>TRUNC(#REF!*P2359,0)</f>
        <v>#REF!</v>
      </c>
      <c r="R2359" s="143"/>
    </row>
    <row r="2360" spans="1:18" s="86" customFormat="1" ht="20.100000000000001" hidden="1" customHeight="1">
      <c r="A2360" s="123"/>
      <c r="C2360" s="19" t="s">
        <v>2473</v>
      </c>
      <c r="D2360" s="29" t="s">
        <v>2474</v>
      </c>
      <c r="E2360" s="10" t="s">
        <v>3191</v>
      </c>
      <c r="F2360" s="87">
        <v>0</v>
      </c>
      <c r="G2360" s="58">
        <v>106256</v>
      </c>
      <c r="H2360" s="58">
        <f t="shared" si="389"/>
        <v>0</v>
      </c>
      <c r="I2360" s="58">
        <v>1828</v>
      </c>
      <c r="J2360" s="58">
        <f t="shared" si="390"/>
        <v>0</v>
      </c>
      <c r="K2360" s="58">
        <v>328</v>
      </c>
      <c r="L2360" s="58">
        <f t="shared" si="414"/>
        <v>0</v>
      </c>
      <c r="M2360" s="58">
        <f t="shared" si="385"/>
        <v>108412</v>
      </c>
      <c r="N2360" s="59">
        <f t="shared" si="385"/>
        <v>0</v>
      </c>
      <c r="O2360" s="60">
        <v>0</v>
      </c>
      <c r="P2360" s="61">
        <f>O2360</f>
        <v>0</v>
      </c>
      <c r="Q2360" s="58" t="e">
        <f>TRUNC(#REF!*P2360,0)</f>
        <v>#REF!</v>
      </c>
      <c r="R2360" s="143"/>
    </row>
    <row r="2361" spans="1:18" s="86" customFormat="1" ht="20.100000000000001" hidden="1" customHeight="1">
      <c r="A2361" s="123"/>
      <c r="C2361" s="19" t="s">
        <v>1155</v>
      </c>
      <c r="D2361" s="29" t="s">
        <v>1154</v>
      </c>
      <c r="E2361" s="10" t="s">
        <v>3191</v>
      </c>
      <c r="F2361" s="87">
        <v>0</v>
      </c>
      <c r="G2361" s="58">
        <v>114708</v>
      </c>
      <c r="H2361" s="58">
        <f t="shared" si="389"/>
        <v>0</v>
      </c>
      <c r="I2361" s="58">
        <v>0</v>
      </c>
      <c r="J2361" s="58">
        <f t="shared" si="390"/>
        <v>0</v>
      </c>
      <c r="K2361" s="58">
        <v>0</v>
      </c>
      <c r="L2361" s="58">
        <f t="shared" si="414"/>
        <v>0</v>
      </c>
      <c r="M2361" s="58">
        <f t="shared" si="385"/>
        <v>114708</v>
      </c>
      <c r="N2361" s="59">
        <f t="shared" si="385"/>
        <v>0</v>
      </c>
      <c r="O2361" s="60">
        <v>0</v>
      </c>
      <c r="P2361" s="61">
        <f>O2361</f>
        <v>0</v>
      </c>
      <c r="Q2361" s="58" t="e">
        <f>TRUNC(#REF!*P2361,0)</f>
        <v>#REF!</v>
      </c>
      <c r="R2361" s="143"/>
    </row>
    <row r="2362" spans="1:18" s="86" customFormat="1" ht="20.100000000000001" hidden="1" customHeight="1">
      <c r="A2362" s="123"/>
      <c r="C2362" s="19" t="s">
        <v>1124</v>
      </c>
      <c r="D2362" s="29" t="s">
        <v>0</v>
      </c>
      <c r="E2362" s="10" t="s">
        <v>22</v>
      </c>
      <c r="F2362" s="60">
        <v>0</v>
      </c>
      <c r="G2362" s="58">
        <v>0</v>
      </c>
      <c r="H2362" s="58">
        <f t="shared" si="389"/>
        <v>0</v>
      </c>
      <c r="I2362" s="58">
        <v>0</v>
      </c>
      <c r="J2362" s="58">
        <f t="shared" si="390"/>
        <v>0</v>
      </c>
      <c r="K2362" s="58">
        <v>0</v>
      </c>
      <c r="L2362" s="58">
        <f t="shared" si="414"/>
        <v>0</v>
      </c>
      <c r="M2362" s="58">
        <f t="shared" si="385"/>
        <v>0</v>
      </c>
      <c r="N2362" s="59">
        <f t="shared" si="385"/>
        <v>0</v>
      </c>
      <c r="O2362" s="60">
        <v>0</v>
      </c>
      <c r="P2362" s="61">
        <f>O2362</f>
        <v>0</v>
      </c>
      <c r="Q2362" s="58" t="e">
        <f>TRUNC(#REF!*P2362,0)</f>
        <v>#REF!</v>
      </c>
      <c r="R2362" s="143"/>
    </row>
    <row r="2363" spans="1:18" s="86" customFormat="1" ht="20.100000000000001" hidden="1" customHeight="1">
      <c r="A2363" s="123"/>
      <c r="C2363" s="19" t="s">
        <v>1125</v>
      </c>
      <c r="D2363" s="29" t="s">
        <v>0</v>
      </c>
      <c r="E2363" s="10" t="s">
        <v>22</v>
      </c>
      <c r="F2363" s="60">
        <v>0</v>
      </c>
      <c r="G2363" s="58">
        <v>0</v>
      </c>
      <c r="H2363" s="58">
        <f t="shared" si="389"/>
        <v>0</v>
      </c>
      <c r="I2363" s="58">
        <v>0</v>
      </c>
      <c r="J2363" s="58">
        <f t="shared" si="390"/>
        <v>0</v>
      </c>
      <c r="K2363" s="58">
        <v>0</v>
      </c>
      <c r="L2363" s="58">
        <f t="shared" si="414"/>
        <v>0</v>
      </c>
      <c r="M2363" s="58">
        <f t="shared" si="385"/>
        <v>0</v>
      </c>
      <c r="N2363" s="59">
        <f t="shared" si="385"/>
        <v>0</v>
      </c>
      <c r="O2363" s="60">
        <v>0</v>
      </c>
      <c r="P2363" s="61">
        <f>O2363</f>
        <v>0</v>
      </c>
      <c r="Q2363" s="58" t="e">
        <f>TRUNC(#REF!*P2363,0)</f>
        <v>#REF!</v>
      </c>
      <c r="R2363" s="143"/>
    </row>
    <row r="2364" spans="1:18" s="86" customFormat="1" ht="20.100000000000001" hidden="1" customHeight="1">
      <c r="A2364" s="123"/>
      <c r="C2364" s="19" t="s">
        <v>1126</v>
      </c>
      <c r="D2364" s="29" t="s">
        <v>0</v>
      </c>
      <c r="E2364" s="10" t="s">
        <v>22</v>
      </c>
      <c r="F2364" s="60">
        <v>0</v>
      </c>
      <c r="G2364" s="58">
        <v>0</v>
      </c>
      <c r="H2364" s="58">
        <f t="shared" si="389"/>
        <v>0</v>
      </c>
      <c r="I2364" s="58">
        <v>0</v>
      </c>
      <c r="J2364" s="58">
        <f t="shared" si="390"/>
        <v>0</v>
      </c>
      <c r="K2364" s="58">
        <v>0</v>
      </c>
      <c r="L2364" s="58">
        <f t="shared" si="414"/>
        <v>0</v>
      </c>
      <c r="M2364" s="58">
        <f t="shared" si="385"/>
        <v>0</v>
      </c>
      <c r="N2364" s="59">
        <f t="shared" si="385"/>
        <v>0</v>
      </c>
      <c r="O2364" s="60">
        <v>0</v>
      </c>
      <c r="P2364" s="61">
        <f>O2364</f>
        <v>0</v>
      </c>
      <c r="Q2364" s="58" t="e">
        <f>TRUNC(#REF!*P2364,0)</f>
        <v>#REF!</v>
      </c>
      <c r="R2364" s="143"/>
    </row>
    <row r="2365" spans="1:18" s="86" customFormat="1" ht="20.100000000000001" hidden="1" customHeight="1">
      <c r="A2365" s="123"/>
      <c r="C2365" s="19" t="s">
        <v>1127</v>
      </c>
      <c r="D2365" s="29" t="s">
        <v>3098</v>
      </c>
      <c r="E2365" s="10" t="s">
        <v>3206</v>
      </c>
      <c r="F2365" s="60">
        <v>0</v>
      </c>
      <c r="G2365" s="58">
        <v>217600</v>
      </c>
      <c r="H2365" s="58">
        <f t="shared" ref="H2365" si="415">TRUNC(F2365*G2365,0)</f>
        <v>0</v>
      </c>
      <c r="I2365" s="58">
        <v>160000</v>
      </c>
      <c r="J2365" s="58">
        <f t="shared" ref="J2365" si="416">TRUNC(F2365*I2365,0)</f>
        <v>0</v>
      </c>
      <c r="K2365" s="58">
        <v>0</v>
      </c>
      <c r="L2365" s="58">
        <f t="shared" ref="L2365" si="417">TRUNC(F2365*K2365,0)</f>
        <v>0</v>
      </c>
      <c r="M2365" s="58">
        <f t="shared" ref="M2365" si="418">G2365+I2365+K2365</f>
        <v>377600</v>
      </c>
      <c r="N2365" s="59">
        <f t="shared" ref="N2365" si="419">H2365+J2365+L2365</f>
        <v>0</v>
      </c>
      <c r="O2365" s="60">
        <v>2</v>
      </c>
      <c r="P2365" s="61">
        <f>O2365</f>
        <v>2</v>
      </c>
      <c r="Q2365" s="58" t="e">
        <f>TRUNC(#REF!*P2365,0)</f>
        <v>#REF!</v>
      </c>
      <c r="R2365" s="143"/>
    </row>
    <row r="2366" spans="1:18" s="86" customFormat="1" ht="20.100000000000001" hidden="1" customHeight="1">
      <c r="A2366" s="123"/>
      <c r="C2366" s="19" t="s">
        <v>1127</v>
      </c>
      <c r="D2366" s="29" t="s">
        <v>2475</v>
      </c>
      <c r="E2366" s="10" t="s">
        <v>3206</v>
      </c>
      <c r="F2366" s="60">
        <v>2</v>
      </c>
      <c r="G2366" s="58">
        <v>344000</v>
      </c>
      <c r="H2366" s="58">
        <f t="shared" si="389"/>
        <v>688000</v>
      </c>
      <c r="I2366" s="58">
        <v>200000</v>
      </c>
      <c r="J2366" s="58">
        <f t="shared" si="390"/>
        <v>400000</v>
      </c>
      <c r="K2366" s="58">
        <v>0</v>
      </c>
      <c r="L2366" s="58">
        <f t="shared" si="414"/>
        <v>0</v>
      </c>
      <c r="M2366" s="58">
        <f t="shared" si="385"/>
        <v>544000</v>
      </c>
      <c r="N2366" s="59">
        <f t="shared" si="385"/>
        <v>1088000</v>
      </c>
      <c r="O2366" s="60">
        <v>2</v>
      </c>
      <c r="P2366" s="61">
        <f>O2366</f>
        <v>2</v>
      </c>
      <c r="Q2366" s="58" t="e">
        <f>TRUNC(#REF!*P2366,0)</f>
        <v>#REF!</v>
      </c>
      <c r="R2366" s="143"/>
    </row>
    <row r="2367" spans="1:18" s="86" customFormat="1" ht="20.100000000000001" hidden="1" customHeight="1">
      <c r="A2367" s="123"/>
      <c r="C2367" s="19" t="s">
        <v>1127</v>
      </c>
      <c r="D2367" s="29" t="s">
        <v>2476</v>
      </c>
      <c r="E2367" s="10" t="s">
        <v>3206</v>
      </c>
      <c r="F2367" s="60">
        <v>2</v>
      </c>
      <c r="G2367" s="58">
        <v>228868</v>
      </c>
      <c r="H2367" s="58">
        <f t="shared" si="389"/>
        <v>457736</v>
      </c>
      <c r="I2367" s="58">
        <v>156224</v>
      </c>
      <c r="J2367" s="58">
        <f t="shared" si="390"/>
        <v>312448</v>
      </c>
      <c r="K2367" s="58">
        <v>0</v>
      </c>
      <c r="L2367" s="58">
        <f t="shared" si="414"/>
        <v>0</v>
      </c>
      <c r="M2367" s="58">
        <f t="shared" si="385"/>
        <v>385092</v>
      </c>
      <c r="N2367" s="59">
        <f t="shared" si="385"/>
        <v>770184</v>
      </c>
      <c r="O2367" s="60">
        <v>2</v>
      </c>
      <c r="P2367" s="61">
        <f>O2367</f>
        <v>2</v>
      </c>
      <c r="Q2367" s="58" t="e">
        <f>TRUNC(#REF!*P2367,0)</f>
        <v>#REF!</v>
      </c>
      <c r="R2367" s="143"/>
    </row>
    <row r="2368" spans="1:18" s="86" customFormat="1" ht="20.100000000000001" hidden="1" customHeight="1">
      <c r="A2368" s="123"/>
      <c r="C2368" s="19" t="s">
        <v>1129</v>
      </c>
      <c r="D2368" s="29" t="s">
        <v>0</v>
      </c>
      <c r="E2368" s="10"/>
      <c r="F2368" s="60">
        <v>0</v>
      </c>
      <c r="G2368" s="58">
        <v>0</v>
      </c>
      <c r="H2368" s="58">
        <f t="shared" si="389"/>
        <v>0</v>
      </c>
      <c r="I2368" s="58">
        <v>0</v>
      </c>
      <c r="J2368" s="58">
        <f t="shared" si="390"/>
        <v>0</v>
      </c>
      <c r="K2368" s="58">
        <v>0</v>
      </c>
      <c r="L2368" s="58">
        <f t="shared" si="414"/>
        <v>0</v>
      </c>
      <c r="M2368" s="58">
        <f t="shared" si="385"/>
        <v>0</v>
      </c>
      <c r="N2368" s="59">
        <f t="shared" si="385"/>
        <v>0</v>
      </c>
      <c r="O2368" s="60">
        <v>0</v>
      </c>
      <c r="P2368" s="61">
        <f>O2368</f>
        <v>0</v>
      </c>
      <c r="Q2368" s="58" t="e">
        <f>TRUNC(#REF!*P2368,0)</f>
        <v>#REF!</v>
      </c>
      <c r="R2368" s="143"/>
    </row>
    <row r="2369" spans="1:18" s="86" customFormat="1" ht="20.100000000000001" hidden="1" customHeight="1">
      <c r="A2369" s="123"/>
      <c r="C2369" s="19" t="s">
        <v>1130</v>
      </c>
      <c r="D2369" s="29" t="s">
        <v>2396</v>
      </c>
      <c r="E2369" s="10" t="s">
        <v>3206</v>
      </c>
      <c r="F2369" s="60">
        <v>1</v>
      </c>
      <c r="G2369" s="58">
        <v>224000</v>
      </c>
      <c r="H2369" s="58">
        <f t="shared" si="389"/>
        <v>224000</v>
      </c>
      <c r="I2369" s="58">
        <v>120000</v>
      </c>
      <c r="J2369" s="58">
        <f t="shared" si="390"/>
        <v>120000</v>
      </c>
      <c r="K2369" s="58">
        <v>0</v>
      </c>
      <c r="L2369" s="58">
        <f t="shared" si="414"/>
        <v>0</v>
      </c>
      <c r="M2369" s="58">
        <f t="shared" si="385"/>
        <v>344000</v>
      </c>
      <c r="N2369" s="59">
        <f t="shared" si="385"/>
        <v>344000</v>
      </c>
      <c r="O2369" s="60">
        <v>1</v>
      </c>
      <c r="P2369" s="61">
        <f>O2369</f>
        <v>1</v>
      </c>
      <c r="Q2369" s="58" t="e">
        <f>TRUNC(#REF!*P2369,0)</f>
        <v>#REF!</v>
      </c>
      <c r="R2369" s="143"/>
    </row>
    <row r="2370" spans="1:18" s="86" customFormat="1" ht="20.100000000000001" hidden="1" customHeight="1">
      <c r="A2370" s="123"/>
      <c r="C2370" s="19" t="s">
        <v>1130</v>
      </c>
      <c r="D2370" s="29" t="s">
        <v>2476</v>
      </c>
      <c r="E2370" s="10" t="s">
        <v>3206</v>
      </c>
      <c r="F2370" s="60">
        <v>1</v>
      </c>
      <c r="G2370" s="58">
        <v>172627</v>
      </c>
      <c r="H2370" s="58">
        <f t="shared" si="389"/>
        <v>172627</v>
      </c>
      <c r="I2370" s="58">
        <v>78112</v>
      </c>
      <c r="J2370" s="58">
        <f t="shared" si="390"/>
        <v>78112</v>
      </c>
      <c r="K2370" s="58">
        <v>0</v>
      </c>
      <c r="L2370" s="58">
        <f t="shared" si="414"/>
        <v>0</v>
      </c>
      <c r="M2370" s="58">
        <f t="shared" si="385"/>
        <v>250739</v>
      </c>
      <c r="N2370" s="59">
        <f t="shared" si="385"/>
        <v>250739</v>
      </c>
      <c r="O2370" s="60">
        <v>1</v>
      </c>
      <c r="P2370" s="61">
        <f>O2370</f>
        <v>1</v>
      </c>
      <c r="Q2370" s="58" t="e">
        <f>TRUNC(#REF!*P2370,0)</f>
        <v>#REF!</v>
      </c>
      <c r="R2370" s="143"/>
    </row>
    <row r="2371" spans="1:18" s="86" customFormat="1" ht="20.100000000000001" hidden="1" customHeight="1">
      <c r="A2371" s="123"/>
      <c r="C2371" s="19" t="s">
        <v>2397</v>
      </c>
      <c r="D2371" s="29" t="s">
        <v>0</v>
      </c>
      <c r="E2371" s="10" t="s">
        <v>22</v>
      </c>
      <c r="F2371" s="60">
        <v>0</v>
      </c>
      <c r="G2371" s="58">
        <v>0</v>
      </c>
      <c r="H2371" s="58">
        <f t="shared" si="389"/>
        <v>0</v>
      </c>
      <c r="I2371" s="58">
        <v>0</v>
      </c>
      <c r="J2371" s="58">
        <f t="shared" si="390"/>
        <v>0</v>
      </c>
      <c r="K2371" s="58">
        <v>0</v>
      </c>
      <c r="L2371" s="58">
        <f t="shared" si="414"/>
        <v>0</v>
      </c>
      <c r="M2371" s="58">
        <f t="shared" si="385"/>
        <v>0</v>
      </c>
      <c r="N2371" s="59">
        <f t="shared" si="385"/>
        <v>0</v>
      </c>
      <c r="O2371" s="60">
        <v>0</v>
      </c>
      <c r="P2371" s="61">
        <f>O2371</f>
        <v>0</v>
      </c>
      <c r="Q2371" s="58" t="e">
        <f>TRUNC(#REF!*P2371,0)</f>
        <v>#REF!</v>
      </c>
      <c r="R2371" s="143"/>
    </row>
    <row r="2372" spans="1:18" s="86" customFormat="1" ht="20.100000000000001" hidden="1" customHeight="1">
      <c r="A2372" s="123"/>
      <c r="C2372" s="19" t="s">
        <v>2398</v>
      </c>
      <c r="D2372" s="29" t="s">
        <v>2399</v>
      </c>
      <c r="E2372" s="10" t="s">
        <v>3206</v>
      </c>
      <c r="F2372" s="60">
        <v>4</v>
      </c>
      <c r="G2372" s="58">
        <v>118729</v>
      </c>
      <c r="H2372" s="58">
        <f t="shared" si="389"/>
        <v>474916</v>
      </c>
      <c r="I2372" s="58">
        <v>39056</v>
      </c>
      <c r="J2372" s="58">
        <f t="shared" si="390"/>
        <v>156224</v>
      </c>
      <c r="K2372" s="58">
        <v>0</v>
      </c>
      <c r="L2372" s="58">
        <f t="shared" si="414"/>
        <v>0</v>
      </c>
      <c r="M2372" s="58">
        <f t="shared" si="385"/>
        <v>157785</v>
      </c>
      <c r="N2372" s="59">
        <f t="shared" si="385"/>
        <v>631140</v>
      </c>
      <c r="O2372" s="60">
        <v>6</v>
      </c>
      <c r="P2372" s="61">
        <f>O2372</f>
        <v>6</v>
      </c>
      <c r="Q2372" s="58" t="e">
        <f>TRUNC(#REF!*P2372,0)</f>
        <v>#REF!</v>
      </c>
      <c r="R2372" s="143"/>
    </row>
    <row r="2373" spans="1:18" s="86" customFormat="1" ht="20.100000000000001" hidden="1" customHeight="1">
      <c r="A2373" s="123"/>
      <c r="C2373" s="19" t="s">
        <v>2398</v>
      </c>
      <c r="D2373" s="29" t="s">
        <v>2477</v>
      </c>
      <c r="E2373" s="10" t="s">
        <v>3206</v>
      </c>
      <c r="F2373" s="60">
        <v>4</v>
      </c>
      <c r="G2373" s="58">
        <v>119511</v>
      </c>
      <c r="H2373" s="58">
        <f t="shared" si="389"/>
        <v>478044</v>
      </c>
      <c r="I2373" s="58">
        <v>39056</v>
      </c>
      <c r="J2373" s="58">
        <f t="shared" si="390"/>
        <v>156224</v>
      </c>
      <c r="K2373" s="58">
        <v>0</v>
      </c>
      <c r="L2373" s="58">
        <f t="shared" si="414"/>
        <v>0</v>
      </c>
      <c r="M2373" s="58">
        <f t="shared" si="385"/>
        <v>158567</v>
      </c>
      <c r="N2373" s="59">
        <f t="shared" si="385"/>
        <v>634268</v>
      </c>
      <c r="O2373" s="60">
        <v>4</v>
      </c>
      <c r="P2373" s="61">
        <f>O2373</f>
        <v>4</v>
      </c>
      <c r="Q2373" s="58" t="e">
        <f>TRUNC(#REF!*P2373,0)</f>
        <v>#REF!</v>
      </c>
      <c r="R2373" s="143"/>
    </row>
    <row r="2374" spans="1:18" s="86" customFormat="1" ht="20.100000000000001" hidden="1" customHeight="1">
      <c r="A2374" s="123"/>
      <c r="C2374" s="19" t="s">
        <v>2398</v>
      </c>
      <c r="D2374" s="29" t="s">
        <v>2478</v>
      </c>
      <c r="E2374" s="10" t="s">
        <v>3206</v>
      </c>
      <c r="F2374" s="60">
        <v>6</v>
      </c>
      <c r="G2374" s="58">
        <v>136000</v>
      </c>
      <c r="H2374" s="58">
        <f t="shared" si="389"/>
        <v>816000</v>
      </c>
      <c r="I2374" s="58">
        <v>40000</v>
      </c>
      <c r="J2374" s="58">
        <f t="shared" si="390"/>
        <v>240000</v>
      </c>
      <c r="K2374" s="58">
        <v>0</v>
      </c>
      <c r="L2374" s="58">
        <f t="shared" si="414"/>
        <v>0</v>
      </c>
      <c r="M2374" s="58">
        <f t="shared" si="385"/>
        <v>176000</v>
      </c>
      <c r="N2374" s="59">
        <f t="shared" si="385"/>
        <v>1056000</v>
      </c>
      <c r="O2374" s="60">
        <v>6</v>
      </c>
      <c r="P2374" s="61">
        <f>O2374</f>
        <v>6</v>
      </c>
      <c r="Q2374" s="58" t="e">
        <f>TRUNC(#REF!*P2374,0)</f>
        <v>#REF!</v>
      </c>
      <c r="R2374" s="143"/>
    </row>
    <row r="2375" spans="1:18" s="86" customFormat="1" ht="20.100000000000001" hidden="1" customHeight="1">
      <c r="A2375" s="123"/>
      <c r="C2375" s="19" t="s">
        <v>1131</v>
      </c>
      <c r="D2375" s="29" t="s">
        <v>0</v>
      </c>
      <c r="E2375" s="10" t="s">
        <v>22</v>
      </c>
      <c r="F2375" s="60">
        <v>0</v>
      </c>
      <c r="G2375" s="58">
        <v>0</v>
      </c>
      <c r="H2375" s="58">
        <f t="shared" si="389"/>
        <v>0</v>
      </c>
      <c r="I2375" s="58">
        <v>0</v>
      </c>
      <c r="J2375" s="58">
        <f t="shared" si="390"/>
        <v>0</v>
      </c>
      <c r="K2375" s="58">
        <v>0</v>
      </c>
      <c r="L2375" s="58">
        <f t="shared" si="414"/>
        <v>0</v>
      </c>
      <c r="M2375" s="58">
        <f t="shared" si="385"/>
        <v>0</v>
      </c>
      <c r="N2375" s="59">
        <f t="shared" si="385"/>
        <v>0</v>
      </c>
      <c r="O2375" s="60">
        <v>0</v>
      </c>
      <c r="P2375" s="61">
        <f>O2375</f>
        <v>0</v>
      </c>
      <c r="Q2375" s="58" t="e">
        <f>TRUNC(#REF!*P2375,0)</f>
        <v>#REF!</v>
      </c>
      <c r="R2375" s="143"/>
    </row>
    <row r="2376" spans="1:18" s="86" customFormat="1" ht="20.100000000000001" hidden="1" customHeight="1">
      <c r="A2376" s="123"/>
      <c r="C2376" s="19" t="s">
        <v>1132</v>
      </c>
      <c r="D2376" s="29" t="s">
        <v>1133</v>
      </c>
      <c r="E2376" s="10" t="s">
        <v>3207</v>
      </c>
      <c r="F2376" s="60">
        <v>39</v>
      </c>
      <c r="G2376" s="58">
        <v>0</v>
      </c>
      <c r="H2376" s="58">
        <f t="shared" si="389"/>
        <v>0</v>
      </c>
      <c r="I2376" s="58">
        <v>0</v>
      </c>
      <c r="J2376" s="58">
        <f t="shared" si="390"/>
        <v>0</v>
      </c>
      <c r="K2376" s="58">
        <v>46867</v>
      </c>
      <c r="L2376" s="58">
        <f t="shared" si="414"/>
        <v>1827813</v>
      </c>
      <c r="M2376" s="58">
        <f t="shared" si="385"/>
        <v>46867</v>
      </c>
      <c r="N2376" s="59">
        <f t="shared" si="385"/>
        <v>1827813</v>
      </c>
      <c r="O2376" s="60">
        <v>59</v>
      </c>
      <c r="P2376" s="61">
        <f>O2376</f>
        <v>59</v>
      </c>
      <c r="Q2376" s="58" t="e">
        <f>TRUNC(#REF!*P2376,0)</f>
        <v>#REF!</v>
      </c>
      <c r="R2376" s="143"/>
    </row>
    <row r="2377" spans="1:18" s="86" customFormat="1" ht="20.100000000000001" hidden="1" customHeight="1">
      <c r="A2377" s="123"/>
      <c r="C2377" s="19" t="s">
        <v>1132</v>
      </c>
      <c r="D2377" s="29" t="s">
        <v>1134</v>
      </c>
      <c r="E2377" s="10" t="s">
        <v>3207</v>
      </c>
      <c r="F2377" s="60">
        <v>19</v>
      </c>
      <c r="G2377" s="58">
        <v>0</v>
      </c>
      <c r="H2377" s="58">
        <f t="shared" si="389"/>
        <v>0</v>
      </c>
      <c r="I2377" s="58">
        <v>0</v>
      </c>
      <c r="J2377" s="58">
        <f t="shared" si="390"/>
        <v>0</v>
      </c>
      <c r="K2377" s="58">
        <v>46867</v>
      </c>
      <c r="L2377" s="58">
        <f t="shared" si="414"/>
        <v>890473</v>
      </c>
      <c r="M2377" s="58">
        <f t="shared" si="385"/>
        <v>46867</v>
      </c>
      <c r="N2377" s="59">
        <f t="shared" si="385"/>
        <v>890473</v>
      </c>
      <c r="O2377" s="60">
        <v>19</v>
      </c>
      <c r="P2377" s="61">
        <f>O2377</f>
        <v>19</v>
      </c>
      <c r="Q2377" s="58" t="e">
        <f>TRUNC(#REF!*P2377,0)</f>
        <v>#REF!</v>
      </c>
      <c r="R2377" s="143"/>
    </row>
    <row r="2378" spans="1:18" s="86" customFormat="1" ht="20.100000000000001" hidden="1" customHeight="1">
      <c r="A2378" s="123"/>
      <c r="C2378" s="19" t="s">
        <v>1135</v>
      </c>
      <c r="D2378" s="29" t="s">
        <v>0</v>
      </c>
      <c r="E2378" s="10" t="s">
        <v>22</v>
      </c>
      <c r="F2378" s="60">
        <v>0</v>
      </c>
      <c r="G2378" s="58">
        <v>0</v>
      </c>
      <c r="H2378" s="58">
        <f t="shared" si="389"/>
        <v>0</v>
      </c>
      <c r="I2378" s="58">
        <v>0</v>
      </c>
      <c r="J2378" s="58">
        <f t="shared" si="390"/>
        <v>0</v>
      </c>
      <c r="K2378" s="58">
        <v>0</v>
      </c>
      <c r="L2378" s="58">
        <f t="shared" si="414"/>
        <v>0</v>
      </c>
      <c r="M2378" s="58">
        <f t="shared" si="385"/>
        <v>0</v>
      </c>
      <c r="N2378" s="59">
        <f t="shared" si="385"/>
        <v>0</v>
      </c>
      <c r="O2378" s="60">
        <v>0</v>
      </c>
      <c r="P2378" s="61">
        <f>O2378</f>
        <v>0</v>
      </c>
      <c r="Q2378" s="58" t="e">
        <f>TRUNC(#REF!*P2378,0)</f>
        <v>#REF!</v>
      </c>
      <c r="R2378" s="143"/>
    </row>
    <row r="2379" spans="1:18" s="86" customFormat="1" ht="20.100000000000001" hidden="1" customHeight="1">
      <c r="A2379" s="123"/>
      <c r="C2379" s="19" t="s">
        <v>1136</v>
      </c>
      <c r="D2379" s="29" t="s">
        <v>1133</v>
      </c>
      <c r="E2379" s="10" t="s">
        <v>3210</v>
      </c>
      <c r="F2379" s="60">
        <v>3</v>
      </c>
      <c r="G2379" s="58">
        <v>0</v>
      </c>
      <c r="H2379" s="58">
        <f t="shared" si="389"/>
        <v>0</v>
      </c>
      <c r="I2379" s="58">
        <v>0</v>
      </c>
      <c r="J2379" s="58">
        <f t="shared" si="390"/>
        <v>0</v>
      </c>
      <c r="K2379" s="58">
        <v>160000</v>
      </c>
      <c r="L2379" s="58">
        <f t="shared" si="414"/>
        <v>480000</v>
      </c>
      <c r="M2379" s="58">
        <f t="shared" ref="M2379:N2507" si="420">G2379+I2379+K2379</f>
        <v>160000</v>
      </c>
      <c r="N2379" s="59">
        <f t="shared" si="420"/>
        <v>480000</v>
      </c>
      <c r="O2379" s="60">
        <v>6</v>
      </c>
      <c r="P2379" s="61">
        <f>O2379</f>
        <v>6</v>
      </c>
      <c r="Q2379" s="58" t="e">
        <f>TRUNC(#REF!*P2379,0)</f>
        <v>#REF!</v>
      </c>
      <c r="R2379" s="143"/>
    </row>
    <row r="2380" spans="1:18" s="86" customFormat="1" ht="20.100000000000001" hidden="1" customHeight="1">
      <c r="A2380" s="123"/>
      <c r="C2380" s="19" t="s">
        <v>1136</v>
      </c>
      <c r="D2380" s="29" t="s">
        <v>1134</v>
      </c>
      <c r="E2380" s="10" t="s">
        <v>3210</v>
      </c>
      <c r="F2380" s="60">
        <v>3</v>
      </c>
      <c r="G2380" s="58">
        <v>0</v>
      </c>
      <c r="H2380" s="58">
        <f t="shared" ref="H2380:H2444" si="421">TRUNC(F2380*G2380,0)</f>
        <v>0</v>
      </c>
      <c r="I2380" s="58">
        <v>0</v>
      </c>
      <c r="J2380" s="58">
        <f t="shared" ref="J2380:J2444" si="422">TRUNC(F2380*I2380,0)</f>
        <v>0</v>
      </c>
      <c r="K2380" s="58">
        <v>40000</v>
      </c>
      <c r="L2380" s="58">
        <f t="shared" si="414"/>
        <v>120000</v>
      </c>
      <c r="M2380" s="58">
        <f t="shared" si="420"/>
        <v>40000</v>
      </c>
      <c r="N2380" s="59">
        <f t="shared" si="420"/>
        <v>120000</v>
      </c>
      <c r="O2380" s="60">
        <v>3</v>
      </c>
      <c r="P2380" s="61">
        <f>O2380</f>
        <v>3</v>
      </c>
      <c r="Q2380" s="58" t="e">
        <f>TRUNC(#REF!*P2380,0)</f>
        <v>#REF!</v>
      </c>
      <c r="R2380" s="143"/>
    </row>
    <row r="2381" spans="1:18" s="86" customFormat="1" ht="20.100000000000001" hidden="1" customHeight="1">
      <c r="A2381" s="123"/>
      <c r="C2381" s="19" t="s">
        <v>1136</v>
      </c>
      <c r="D2381" s="29" t="s">
        <v>2400</v>
      </c>
      <c r="E2381" s="10" t="s">
        <v>3210</v>
      </c>
      <c r="F2381" s="60">
        <v>3</v>
      </c>
      <c r="G2381" s="58">
        <v>0</v>
      </c>
      <c r="H2381" s="58">
        <f t="shared" si="421"/>
        <v>0</v>
      </c>
      <c r="I2381" s="58">
        <v>0</v>
      </c>
      <c r="J2381" s="58">
        <f t="shared" si="422"/>
        <v>0</v>
      </c>
      <c r="K2381" s="58">
        <v>40000</v>
      </c>
      <c r="L2381" s="58">
        <f t="shared" si="414"/>
        <v>120000</v>
      </c>
      <c r="M2381" s="58">
        <f t="shared" si="420"/>
        <v>40000</v>
      </c>
      <c r="N2381" s="59">
        <f t="shared" si="420"/>
        <v>120000</v>
      </c>
      <c r="O2381" s="60">
        <v>6</v>
      </c>
      <c r="P2381" s="61">
        <f>O2381</f>
        <v>6</v>
      </c>
      <c r="Q2381" s="58" t="e">
        <f>TRUNC(#REF!*P2381,0)</f>
        <v>#REF!</v>
      </c>
      <c r="R2381" s="143"/>
    </row>
    <row r="2382" spans="1:18" s="86" customFormat="1" ht="20.100000000000001" hidden="1" customHeight="1">
      <c r="A2382" s="123"/>
      <c r="C2382" s="19" t="s">
        <v>1137</v>
      </c>
      <c r="D2382" s="29" t="s">
        <v>0</v>
      </c>
      <c r="E2382" s="10" t="s">
        <v>22</v>
      </c>
      <c r="F2382" s="60">
        <v>0</v>
      </c>
      <c r="G2382" s="58">
        <v>0</v>
      </c>
      <c r="H2382" s="58">
        <f t="shared" si="421"/>
        <v>0</v>
      </c>
      <c r="I2382" s="58">
        <v>0</v>
      </c>
      <c r="J2382" s="58">
        <f t="shared" si="422"/>
        <v>0</v>
      </c>
      <c r="K2382" s="58">
        <v>0</v>
      </c>
      <c r="L2382" s="58">
        <f t="shared" si="414"/>
        <v>0</v>
      </c>
      <c r="M2382" s="58">
        <f t="shared" si="420"/>
        <v>0</v>
      </c>
      <c r="N2382" s="59">
        <f t="shared" si="420"/>
        <v>0</v>
      </c>
      <c r="O2382" s="60">
        <v>0</v>
      </c>
      <c r="P2382" s="61">
        <f>O2382</f>
        <v>0</v>
      </c>
      <c r="Q2382" s="58" t="e">
        <f>TRUNC(#REF!*P2382,0)</f>
        <v>#REF!</v>
      </c>
      <c r="R2382" s="143"/>
    </row>
    <row r="2383" spans="1:18" s="86" customFormat="1" ht="20.100000000000001" hidden="1" customHeight="1">
      <c r="A2383" s="123"/>
      <c r="C2383" s="19" t="s">
        <v>1138</v>
      </c>
      <c r="D2383" s="29" t="s">
        <v>1139</v>
      </c>
      <c r="E2383" s="10" t="s">
        <v>3210</v>
      </c>
      <c r="F2383" s="60">
        <v>3</v>
      </c>
      <c r="G2383" s="58">
        <v>0</v>
      </c>
      <c r="H2383" s="58">
        <f t="shared" si="421"/>
        <v>0</v>
      </c>
      <c r="I2383" s="58">
        <v>0</v>
      </c>
      <c r="J2383" s="58">
        <f t="shared" si="422"/>
        <v>0</v>
      </c>
      <c r="K2383" s="58">
        <v>400000</v>
      </c>
      <c r="L2383" s="58">
        <f t="shared" si="414"/>
        <v>1200000</v>
      </c>
      <c r="M2383" s="58">
        <f t="shared" si="420"/>
        <v>400000</v>
      </c>
      <c r="N2383" s="59">
        <f t="shared" si="420"/>
        <v>1200000</v>
      </c>
      <c r="O2383" s="60">
        <v>6</v>
      </c>
      <c r="P2383" s="61">
        <f>O2383</f>
        <v>6</v>
      </c>
      <c r="Q2383" s="58" t="e">
        <f>TRUNC(#REF!*P2383,0)</f>
        <v>#REF!</v>
      </c>
      <c r="R2383" s="143"/>
    </row>
    <row r="2384" spans="1:18" s="86" customFormat="1" ht="20.100000000000001" hidden="1" customHeight="1">
      <c r="A2384" s="123"/>
      <c r="C2384" s="19" t="s">
        <v>1140</v>
      </c>
      <c r="D2384" s="29" t="s">
        <v>0</v>
      </c>
      <c r="E2384" s="10" t="s">
        <v>3210</v>
      </c>
      <c r="F2384" s="60">
        <v>3</v>
      </c>
      <c r="G2384" s="58">
        <v>0</v>
      </c>
      <c r="H2384" s="58">
        <f t="shared" si="421"/>
        <v>0</v>
      </c>
      <c r="I2384" s="58">
        <v>0</v>
      </c>
      <c r="J2384" s="58">
        <f t="shared" si="422"/>
        <v>0</v>
      </c>
      <c r="K2384" s="58">
        <v>3065920</v>
      </c>
      <c r="L2384" s="58">
        <f t="shared" si="414"/>
        <v>9197760</v>
      </c>
      <c r="M2384" s="58">
        <f t="shared" si="420"/>
        <v>3065920</v>
      </c>
      <c r="N2384" s="59">
        <f t="shared" si="420"/>
        <v>9197760</v>
      </c>
      <c r="O2384" s="60">
        <v>4</v>
      </c>
      <c r="P2384" s="61">
        <f>O2384</f>
        <v>4</v>
      </c>
      <c r="Q2384" s="58" t="e">
        <f>TRUNC(#REF!*P2384,0)</f>
        <v>#REF!</v>
      </c>
      <c r="R2384" s="143"/>
    </row>
    <row r="2385" spans="1:18" s="86" customFormat="1" ht="20.100000000000001" hidden="1" customHeight="1">
      <c r="A2385" s="123"/>
      <c r="C2385" s="19" t="s">
        <v>942</v>
      </c>
      <c r="D2385" s="29" t="s">
        <v>0</v>
      </c>
      <c r="E2385" s="10" t="s">
        <v>22</v>
      </c>
      <c r="F2385" s="60">
        <v>0</v>
      </c>
      <c r="G2385" s="58">
        <v>0</v>
      </c>
      <c r="H2385" s="58">
        <f t="shared" si="421"/>
        <v>0</v>
      </c>
      <c r="I2385" s="58">
        <v>0</v>
      </c>
      <c r="J2385" s="58">
        <f t="shared" si="422"/>
        <v>0</v>
      </c>
      <c r="K2385" s="58">
        <v>0</v>
      </c>
      <c r="L2385" s="58">
        <f t="shared" si="414"/>
        <v>0</v>
      </c>
      <c r="M2385" s="58">
        <f t="shared" si="420"/>
        <v>0</v>
      </c>
      <c r="N2385" s="59">
        <f t="shared" si="420"/>
        <v>0</v>
      </c>
      <c r="O2385" s="60">
        <v>0</v>
      </c>
      <c r="P2385" s="61">
        <f>O2385</f>
        <v>0</v>
      </c>
      <c r="Q2385" s="58" t="e">
        <f>TRUNC(#REF!*P2385,0)</f>
        <v>#REF!</v>
      </c>
      <c r="R2385" s="143"/>
    </row>
    <row r="2386" spans="1:18" s="86" customFormat="1" ht="20.100000000000001" hidden="1" customHeight="1">
      <c r="A2386" s="123"/>
      <c r="C2386" s="19" t="s">
        <v>943</v>
      </c>
      <c r="D2386" s="29" t="s">
        <v>0</v>
      </c>
      <c r="E2386" s="10" t="s">
        <v>3191</v>
      </c>
      <c r="F2386" s="87">
        <v>379.18400000000003</v>
      </c>
      <c r="G2386" s="58">
        <v>906</v>
      </c>
      <c r="H2386" s="58">
        <f t="shared" si="421"/>
        <v>343540</v>
      </c>
      <c r="I2386" s="58">
        <v>7386</v>
      </c>
      <c r="J2386" s="58">
        <f t="shared" si="422"/>
        <v>2800653</v>
      </c>
      <c r="K2386" s="58">
        <v>1892</v>
      </c>
      <c r="L2386" s="58">
        <f t="shared" si="414"/>
        <v>717416</v>
      </c>
      <c r="M2386" s="58">
        <f t="shared" si="420"/>
        <v>10184</v>
      </c>
      <c r="N2386" s="59">
        <f t="shared" si="420"/>
        <v>3861609</v>
      </c>
      <c r="O2386" s="87">
        <v>367.82500000000005</v>
      </c>
      <c r="P2386" s="61">
        <f>O2386</f>
        <v>367.82500000000005</v>
      </c>
      <c r="Q2386" s="58" t="e">
        <f>TRUNC(#REF!*P2386,0)+1</f>
        <v>#REF!</v>
      </c>
      <c r="R2386" s="143"/>
    </row>
    <row r="2387" spans="1:18" s="86" customFormat="1" ht="20.100000000000001" hidden="1" customHeight="1">
      <c r="A2387" s="123"/>
      <c r="C2387" s="19" t="s">
        <v>944</v>
      </c>
      <c r="D2387" s="29" t="s">
        <v>0</v>
      </c>
      <c r="E2387" s="10" t="s">
        <v>718</v>
      </c>
      <c r="F2387" s="60">
        <v>6002</v>
      </c>
      <c r="G2387" s="58">
        <v>95</v>
      </c>
      <c r="H2387" s="58">
        <f t="shared" si="421"/>
        <v>570190</v>
      </c>
      <c r="I2387" s="58">
        <v>1128</v>
      </c>
      <c r="J2387" s="58">
        <f t="shared" si="422"/>
        <v>6770256</v>
      </c>
      <c r="K2387" s="58">
        <v>160</v>
      </c>
      <c r="L2387" s="58">
        <f t="shared" si="414"/>
        <v>960320</v>
      </c>
      <c r="M2387" s="58">
        <f t="shared" si="420"/>
        <v>1383</v>
      </c>
      <c r="N2387" s="59">
        <f t="shared" si="420"/>
        <v>8300766</v>
      </c>
      <c r="O2387" s="60">
        <v>6070</v>
      </c>
      <c r="P2387" s="61">
        <f>O2387</f>
        <v>6070</v>
      </c>
      <c r="Q2387" s="58" t="e">
        <f>TRUNC(#REF!*P2387,0)</f>
        <v>#REF!</v>
      </c>
      <c r="R2387" s="143"/>
    </row>
    <row r="2388" spans="1:18" s="86" customFormat="1" ht="20.100000000000001" hidden="1" customHeight="1">
      <c r="A2388" s="123"/>
      <c r="C2388" s="19" t="s">
        <v>945</v>
      </c>
      <c r="D2388" s="29" t="s">
        <v>0</v>
      </c>
      <c r="E2388" s="10" t="s">
        <v>22</v>
      </c>
      <c r="F2388" s="60">
        <v>0</v>
      </c>
      <c r="G2388" s="58">
        <v>0</v>
      </c>
      <c r="H2388" s="58">
        <f t="shared" si="421"/>
        <v>0</v>
      </c>
      <c r="I2388" s="58">
        <v>0</v>
      </c>
      <c r="J2388" s="58">
        <f t="shared" si="422"/>
        <v>0</v>
      </c>
      <c r="K2388" s="58">
        <v>0</v>
      </c>
      <c r="L2388" s="58">
        <f t="shared" si="414"/>
        <v>0</v>
      </c>
      <c r="M2388" s="58">
        <f t="shared" si="420"/>
        <v>0</v>
      </c>
      <c r="N2388" s="59">
        <f t="shared" si="420"/>
        <v>0</v>
      </c>
      <c r="O2388" s="60">
        <v>0</v>
      </c>
      <c r="P2388" s="61">
        <f>O2388</f>
        <v>0</v>
      </c>
      <c r="Q2388" s="58" t="e">
        <f>TRUNC(#REF!*P2388,0)</f>
        <v>#REF!</v>
      </c>
      <c r="R2388" s="143"/>
    </row>
    <row r="2389" spans="1:18" s="86" customFormat="1" ht="20.100000000000001" hidden="1" customHeight="1">
      <c r="A2389" s="123"/>
      <c r="C2389" s="19" t="s">
        <v>946</v>
      </c>
      <c r="D2389" s="29" t="s">
        <v>0</v>
      </c>
      <c r="E2389" s="10" t="s">
        <v>22</v>
      </c>
      <c r="F2389" s="60">
        <v>0</v>
      </c>
      <c r="G2389" s="58">
        <v>0</v>
      </c>
      <c r="H2389" s="58">
        <f t="shared" si="421"/>
        <v>0</v>
      </c>
      <c r="I2389" s="58">
        <v>0</v>
      </c>
      <c r="J2389" s="58">
        <f t="shared" si="422"/>
        <v>0</v>
      </c>
      <c r="K2389" s="58">
        <v>0</v>
      </c>
      <c r="L2389" s="58">
        <f t="shared" si="414"/>
        <v>0</v>
      </c>
      <c r="M2389" s="58">
        <f t="shared" si="420"/>
        <v>0</v>
      </c>
      <c r="N2389" s="59">
        <f t="shared" si="420"/>
        <v>0</v>
      </c>
      <c r="O2389" s="60">
        <v>0</v>
      </c>
      <c r="P2389" s="61">
        <f>O2389</f>
        <v>0</v>
      </c>
      <c r="Q2389" s="58" t="e">
        <f>TRUNC(#REF!*P2389,0)</f>
        <v>#REF!</v>
      </c>
      <c r="R2389" s="143"/>
    </row>
    <row r="2390" spans="1:18" s="86" customFormat="1" ht="20.100000000000001" hidden="1" customHeight="1">
      <c r="A2390" s="123"/>
      <c r="C2390" s="19" t="s">
        <v>1042</v>
      </c>
      <c r="D2390" s="29" t="s">
        <v>1043</v>
      </c>
      <c r="E2390" s="10" t="s">
        <v>3188</v>
      </c>
      <c r="F2390" s="60">
        <v>250</v>
      </c>
      <c r="G2390" s="58">
        <v>72400</v>
      </c>
      <c r="H2390" s="58">
        <f t="shared" si="421"/>
        <v>18100000</v>
      </c>
      <c r="I2390" s="58">
        <v>0</v>
      </c>
      <c r="J2390" s="58">
        <f t="shared" si="422"/>
        <v>0</v>
      </c>
      <c r="K2390" s="58">
        <v>0</v>
      </c>
      <c r="L2390" s="58">
        <f t="shared" si="414"/>
        <v>0</v>
      </c>
      <c r="M2390" s="58">
        <f t="shared" si="420"/>
        <v>72400</v>
      </c>
      <c r="N2390" s="59">
        <f t="shared" si="420"/>
        <v>18100000</v>
      </c>
      <c r="O2390" s="60">
        <v>250</v>
      </c>
      <c r="P2390" s="61">
        <f>O2390</f>
        <v>250</v>
      </c>
      <c r="Q2390" s="58" t="e">
        <f>TRUNC(#REF!*P2390,0)</f>
        <v>#REF!</v>
      </c>
      <c r="R2390" s="143"/>
    </row>
    <row r="2391" spans="1:18" s="86" customFormat="1" ht="20.100000000000001" hidden="1" customHeight="1">
      <c r="A2391" s="123"/>
      <c r="C2391" s="19" t="s">
        <v>947</v>
      </c>
      <c r="D2391" s="29" t="s">
        <v>98</v>
      </c>
      <c r="E2391" s="10" t="s">
        <v>3188</v>
      </c>
      <c r="F2391" s="60">
        <v>1372</v>
      </c>
      <c r="G2391" s="58">
        <v>54508</v>
      </c>
      <c r="H2391" s="58">
        <f t="shared" si="421"/>
        <v>74784976</v>
      </c>
      <c r="I2391" s="58">
        <v>0</v>
      </c>
      <c r="J2391" s="58">
        <f t="shared" si="422"/>
        <v>0</v>
      </c>
      <c r="K2391" s="58">
        <v>0</v>
      </c>
      <c r="L2391" s="58">
        <f t="shared" si="414"/>
        <v>0</v>
      </c>
      <c r="M2391" s="58">
        <f t="shared" si="420"/>
        <v>54508</v>
      </c>
      <c r="N2391" s="59">
        <f t="shared" si="420"/>
        <v>74784976</v>
      </c>
      <c r="O2391" s="60">
        <v>1247</v>
      </c>
      <c r="P2391" s="61">
        <f>O2391</f>
        <v>1247</v>
      </c>
      <c r="Q2391" s="58" t="e">
        <f>TRUNC(#REF!*P2391,0)</f>
        <v>#REF!</v>
      </c>
      <c r="R2391" s="143"/>
    </row>
    <row r="2392" spans="1:18" s="86" customFormat="1" ht="20.100000000000001" hidden="1" customHeight="1">
      <c r="A2392" s="123"/>
      <c r="C2392" s="19" t="s">
        <v>948</v>
      </c>
      <c r="D2392" s="29" t="s">
        <v>949</v>
      </c>
      <c r="E2392" s="10" t="s">
        <v>3188</v>
      </c>
      <c r="F2392" s="60">
        <v>170</v>
      </c>
      <c r="G2392" s="58">
        <v>71862</v>
      </c>
      <c r="H2392" s="58">
        <f t="shared" si="421"/>
        <v>12216540</v>
      </c>
      <c r="I2392" s="58">
        <v>0</v>
      </c>
      <c r="J2392" s="58">
        <f t="shared" si="422"/>
        <v>0</v>
      </c>
      <c r="K2392" s="58">
        <v>0</v>
      </c>
      <c r="L2392" s="58">
        <f t="shared" si="414"/>
        <v>0</v>
      </c>
      <c r="M2392" s="58">
        <f t="shared" si="420"/>
        <v>71862</v>
      </c>
      <c r="N2392" s="59">
        <f t="shared" si="420"/>
        <v>12216540</v>
      </c>
      <c r="O2392" s="60">
        <v>170</v>
      </c>
      <c r="P2392" s="61">
        <f>O2392</f>
        <v>170</v>
      </c>
      <c r="Q2392" s="58" t="e">
        <f>TRUNC(#REF!*P2392,0)</f>
        <v>#REF!</v>
      </c>
      <c r="R2392" s="143"/>
    </row>
    <row r="2393" spans="1:18" s="86" customFormat="1" ht="20.100000000000001" hidden="1" customHeight="1">
      <c r="A2393" s="123"/>
      <c r="C2393" s="19" t="s">
        <v>2998</v>
      </c>
      <c r="D2393" s="29" t="s">
        <v>2999</v>
      </c>
      <c r="E2393" s="10" t="s">
        <v>3188</v>
      </c>
      <c r="F2393" s="60">
        <v>19</v>
      </c>
      <c r="G2393" s="58">
        <v>43410</v>
      </c>
      <c r="H2393" s="58">
        <f t="shared" ref="H2393" si="423">TRUNC(F2393*G2393,0)</f>
        <v>824790</v>
      </c>
      <c r="I2393" s="58">
        <v>0</v>
      </c>
      <c r="J2393" s="58">
        <f t="shared" ref="J2393" si="424">TRUNC(F2393*I2393,0)</f>
        <v>0</v>
      </c>
      <c r="K2393" s="58">
        <v>0</v>
      </c>
      <c r="L2393" s="58">
        <f t="shared" ref="L2393" si="425">TRUNC(F2393*K2393,0)</f>
        <v>0</v>
      </c>
      <c r="M2393" s="58">
        <f t="shared" ref="M2393:N2393" si="426">G2393+I2393+K2393</f>
        <v>43410</v>
      </c>
      <c r="N2393" s="59">
        <f t="shared" si="426"/>
        <v>824790</v>
      </c>
      <c r="O2393" s="60">
        <v>19</v>
      </c>
      <c r="P2393" s="61">
        <f>O2393</f>
        <v>19</v>
      </c>
      <c r="Q2393" s="58" t="e">
        <f>TRUNC(#REF!*P2393,0)</f>
        <v>#REF!</v>
      </c>
      <c r="R2393" s="143"/>
    </row>
    <row r="2394" spans="1:18" s="86" customFormat="1" ht="20.100000000000001" hidden="1" customHeight="1">
      <c r="A2394" s="123"/>
      <c r="C2394" s="19" t="s">
        <v>950</v>
      </c>
      <c r="D2394" s="29" t="s">
        <v>122</v>
      </c>
      <c r="E2394" s="10" t="s">
        <v>3188</v>
      </c>
      <c r="F2394" s="60">
        <v>777</v>
      </c>
      <c r="G2394" s="58">
        <v>55200</v>
      </c>
      <c r="H2394" s="58">
        <f t="shared" si="421"/>
        <v>42890400</v>
      </c>
      <c r="I2394" s="58">
        <v>0</v>
      </c>
      <c r="J2394" s="58">
        <f t="shared" si="422"/>
        <v>0</v>
      </c>
      <c r="K2394" s="58">
        <v>0</v>
      </c>
      <c r="L2394" s="58">
        <f t="shared" si="414"/>
        <v>0</v>
      </c>
      <c r="M2394" s="58">
        <f t="shared" si="420"/>
        <v>55200</v>
      </c>
      <c r="N2394" s="59">
        <f t="shared" si="420"/>
        <v>42890400</v>
      </c>
      <c r="O2394" s="60">
        <v>777</v>
      </c>
      <c r="P2394" s="61">
        <f>O2394</f>
        <v>777</v>
      </c>
      <c r="Q2394" s="58" t="e">
        <f>TRUNC(#REF!*P2394,0)</f>
        <v>#REF!</v>
      </c>
      <c r="R2394" s="143"/>
    </row>
    <row r="2395" spans="1:18" s="86" customFormat="1" ht="20.100000000000001" hidden="1" customHeight="1">
      <c r="A2395" s="123"/>
      <c r="C2395" s="19" t="s">
        <v>3006</v>
      </c>
      <c r="D2395" s="29" t="s">
        <v>3004</v>
      </c>
      <c r="E2395" s="10" t="s">
        <v>3188</v>
      </c>
      <c r="F2395" s="60">
        <v>885</v>
      </c>
      <c r="G2395" s="58">
        <v>78892</v>
      </c>
      <c r="H2395" s="58">
        <f t="shared" ref="H2395" si="427">TRUNC(F2395*G2395,0)</f>
        <v>69819420</v>
      </c>
      <c r="I2395" s="58">
        <v>0</v>
      </c>
      <c r="J2395" s="58">
        <f t="shared" ref="J2395" si="428">TRUNC(F2395*I2395,0)</f>
        <v>0</v>
      </c>
      <c r="K2395" s="58">
        <v>0</v>
      </c>
      <c r="L2395" s="58">
        <f t="shared" ref="L2395" si="429">TRUNC(F2395*K2395,0)</f>
        <v>0</v>
      </c>
      <c r="M2395" s="58">
        <f t="shared" ref="M2395" si="430">G2395+I2395+K2395</f>
        <v>78892</v>
      </c>
      <c r="N2395" s="59">
        <f t="shared" ref="N2395" si="431">H2395+J2395+L2395</f>
        <v>69819420</v>
      </c>
      <c r="O2395" s="60">
        <v>885</v>
      </c>
      <c r="P2395" s="61">
        <f>O2395</f>
        <v>885</v>
      </c>
      <c r="Q2395" s="58" t="e">
        <f>TRUNC(#REF!*P2395,0)</f>
        <v>#REF!</v>
      </c>
      <c r="R2395" s="143"/>
    </row>
    <row r="2396" spans="1:18" s="86" customFormat="1" ht="20.100000000000001" hidden="1" customHeight="1">
      <c r="A2396" s="123"/>
      <c r="C2396" s="19" t="s">
        <v>3003</v>
      </c>
      <c r="D2396" s="29" t="s">
        <v>3005</v>
      </c>
      <c r="E2396" s="10" t="s">
        <v>3188</v>
      </c>
      <c r="F2396" s="60">
        <v>160</v>
      </c>
      <c r="G2396" s="58">
        <v>41464</v>
      </c>
      <c r="H2396" s="58">
        <f t="shared" si="421"/>
        <v>6634240</v>
      </c>
      <c r="I2396" s="58">
        <v>0</v>
      </c>
      <c r="J2396" s="58">
        <f t="shared" si="422"/>
        <v>0</v>
      </c>
      <c r="K2396" s="58">
        <v>0</v>
      </c>
      <c r="L2396" s="58">
        <f t="shared" si="414"/>
        <v>0</v>
      </c>
      <c r="M2396" s="58">
        <f t="shared" ref="M2396" si="432">G2396+I2396+K2396</f>
        <v>41464</v>
      </c>
      <c r="N2396" s="59">
        <f t="shared" ref="N2396" si="433">H2396+J2396+L2396</f>
        <v>6634240</v>
      </c>
      <c r="O2396" s="60">
        <v>160</v>
      </c>
      <c r="P2396" s="61">
        <f>O2396</f>
        <v>160</v>
      </c>
      <c r="Q2396" s="58" t="e">
        <f>TRUNC(#REF!*P2396,0)</f>
        <v>#REF!</v>
      </c>
      <c r="R2396" s="143"/>
    </row>
    <row r="2397" spans="1:18" s="86" customFormat="1" ht="20.100000000000001" hidden="1" customHeight="1">
      <c r="A2397" s="123"/>
      <c r="C2397" s="19" t="s">
        <v>722</v>
      </c>
      <c r="D2397" s="29" t="s">
        <v>0</v>
      </c>
      <c r="E2397" s="10" t="s">
        <v>22</v>
      </c>
      <c r="F2397" s="60">
        <v>0</v>
      </c>
      <c r="G2397" s="58">
        <v>0</v>
      </c>
      <c r="H2397" s="58">
        <f t="shared" si="421"/>
        <v>0</v>
      </c>
      <c r="I2397" s="58">
        <v>0</v>
      </c>
      <c r="J2397" s="58">
        <f t="shared" si="422"/>
        <v>0</v>
      </c>
      <c r="K2397" s="58">
        <v>0</v>
      </c>
      <c r="L2397" s="58">
        <f t="shared" si="414"/>
        <v>0</v>
      </c>
      <c r="M2397" s="58">
        <f t="shared" si="420"/>
        <v>0</v>
      </c>
      <c r="N2397" s="59">
        <f t="shared" si="420"/>
        <v>0</v>
      </c>
      <c r="O2397" s="60">
        <v>0</v>
      </c>
      <c r="P2397" s="61">
        <f>O2397</f>
        <v>0</v>
      </c>
      <c r="Q2397" s="58" t="e">
        <f>TRUNC(#REF!*P2397,0)</f>
        <v>#REF!</v>
      </c>
      <c r="R2397" s="143"/>
    </row>
    <row r="2398" spans="1:18" s="86" customFormat="1" ht="20.100000000000001" hidden="1" customHeight="1">
      <c r="A2398" s="123"/>
      <c r="C2398" s="19" t="s">
        <v>1044</v>
      </c>
      <c r="D2398" s="29" t="s">
        <v>726</v>
      </c>
      <c r="E2398" s="10" t="s">
        <v>3191</v>
      </c>
      <c r="F2398" s="87">
        <v>70.222999999999999</v>
      </c>
      <c r="G2398" s="58">
        <v>580000</v>
      </c>
      <c r="H2398" s="58">
        <f t="shared" si="421"/>
        <v>40729340</v>
      </c>
      <c r="I2398" s="58">
        <v>0</v>
      </c>
      <c r="J2398" s="58">
        <f t="shared" si="422"/>
        <v>0</v>
      </c>
      <c r="K2398" s="58">
        <v>0</v>
      </c>
      <c r="L2398" s="58">
        <f t="shared" si="414"/>
        <v>0</v>
      </c>
      <c r="M2398" s="58">
        <f t="shared" si="420"/>
        <v>580000</v>
      </c>
      <c r="N2398" s="59">
        <f t="shared" si="420"/>
        <v>40729340</v>
      </c>
      <c r="O2398" s="87">
        <v>69.449999999999989</v>
      </c>
      <c r="P2398" s="61">
        <f>O2398</f>
        <v>69.449999999999989</v>
      </c>
      <c r="Q2398" s="58" t="e">
        <f>TRUNC(#REF!*P2398,0)</f>
        <v>#REF!</v>
      </c>
      <c r="R2398" s="143"/>
    </row>
    <row r="2399" spans="1:18" s="86" customFormat="1" ht="20.100000000000001" hidden="1" customHeight="1">
      <c r="A2399" s="123"/>
      <c r="C2399" s="19" t="s">
        <v>952</v>
      </c>
      <c r="D2399" s="29" t="s">
        <v>953</v>
      </c>
      <c r="E2399" s="10" t="s">
        <v>3191</v>
      </c>
      <c r="F2399" s="87">
        <v>3.3</v>
      </c>
      <c r="G2399" s="58">
        <v>568000</v>
      </c>
      <c r="H2399" s="58">
        <f t="shared" si="421"/>
        <v>1874400</v>
      </c>
      <c r="I2399" s="58">
        <v>0</v>
      </c>
      <c r="J2399" s="58">
        <f t="shared" si="422"/>
        <v>0</v>
      </c>
      <c r="K2399" s="58">
        <v>0</v>
      </c>
      <c r="L2399" s="58">
        <f t="shared" si="414"/>
        <v>0</v>
      </c>
      <c r="M2399" s="58">
        <f t="shared" si="420"/>
        <v>568000</v>
      </c>
      <c r="N2399" s="59">
        <f t="shared" si="420"/>
        <v>1874400</v>
      </c>
      <c r="O2399" s="87">
        <v>3.2879999999999998</v>
      </c>
      <c r="P2399" s="61">
        <f>O2399</f>
        <v>3.2879999999999998</v>
      </c>
      <c r="Q2399" s="58" t="e">
        <f>TRUNC(#REF!*P2399,0)</f>
        <v>#REF!</v>
      </c>
      <c r="R2399" s="143"/>
    </row>
    <row r="2400" spans="1:18" s="86" customFormat="1" ht="20.100000000000001" hidden="1" customHeight="1">
      <c r="A2400" s="123"/>
      <c r="C2400" s="19" t="s">
        <v>954</v>
      </c>
      <c r="D2400" s="29" t="s">
        <v>725</v>
      </c>
      <c r="E2400" s="10" t="s">
        <v>3191</v>
      </c>
      <c r="F2400" s="87">
        <v>85.866</v>
      </c>
      <c r="G2400" s="58">
        <v>560000</v>
      </c>
      <c r="H2400" s="58">
        <f t="shared" si="421"/>
        <v>48084960</v>
      </c>
      <c r="I2400" s="58">
        <v>0</v>
      </c>
      <c r="J2400" s="58">
        <f t="shared" si="422"/>
        <v>0</v>
      </c>
      <c r="K2400" s="58">
        <v>0</v>
      </c>
      <c r="L2400" s="58">
        <f t="shared" si="414"/>
        <v>0</v>
      </c>
      <c r="M2400" s="58">
        <f t="shared" si="420"/>
        <v>560000</v>
      </c>
      <c r="N2400" s="59">
        <f t="shared" si="420"/>
        <v>48084960</v>
      </c>
      <c r="O2400" s="87">
        <v>84.442000000000007</v>
      </c>
      <c r="P2400" s="61">
        <f>O2400</f>
        <v>84.442000000000007</v>
      </c>
      <c r="Q2400" s="58" t="e">
        <f>TRUNC(#REF!*P2400,0)</f>
        <v>#REF!</v>
      </c>
      <c r="R2400" s="143"/>
    </row>
    <row r="2401" spans="1:19" s="86" customFormat="1" ht="20.100000000000001" hidden="1" customHeight="1">
      <c r="A2401" s="123"/>
      <c r="C2401" s="19" t="s">
        <v>955</v>
      </c>
      <c r="D2401" s="29" t="s">
        <v>726</v>
      </c>
      <c r="E2401" s="10" t="s">
        <v>3191</v>
      </c>
      <c r="F2401" s="87">
        <v>219.79499999999999</v>
      </c>
      <c r="G2401" s="58">
        <v>556000</v>
      </c>
      <c r="H2401" s="58">
        <f t="shared" si="421"/>
        <v>122206020</v>
      </c>
      <c r="I2401" s="58">
        <v>0</v>
      </c>
      <c r="J2401" s="58">
        <f t="shared" si="422"/>
        <v>0</v>
      </c>
      <c r="K2401" s="58">
        <v>0</v>
      </c>
      <c r="L2401" s="58">
        <f t="shared" si="414"/>
        <v>0</v>
      </c>
      <c r="M2401" s="58">
        <f t="shared" si="420"/>
        <v>556000</v>
      </c>
      <c r="N2401" s="59">
        <f t="shared" si="420"/>
        <v>122206020</v>
      </c>
      <c r="O2401" s="87">
        <v>210.64499999999998</v>
      </c>
      <c r="P2401" s="61">
        <f>O2401</f>
        <v>210.64499999999998</v>
      </c>
      <c r="Q2401" s="58" t="e">
        <f>TRUNC(#REF!*P2401,0)</f>
        <v>#REF!</v>
      </c>
      <c r="R2401" s="143"/>
    </row>
    <row r="2402" spans="1:19" s="86" customFormat="1" ht="20.100000000000001" hidden="1" customHeight="1">
      <c r="A2402" s="123"/>
      <c r="C2402" s="19" t="s">
        <v>957</v>
      </c>
      <c r="D2402" s="29" t="s">
        <v>0</v>
      </c>
      <c r="E2402" s="10" t="s">
        <v>22</v>
      </c>
      <c r="F2402" s="60">
        <v>0</v>
      </c>
      <c r="G2402" s="58">
        <v>0</v>
      </c>
      <c r="H2402" s="58">
        <f t="shared" si="421"/>
        <v>0</v>
      </c>
      <c r="I2402" s="58">
        <v>0</v>
      </c>
      <c r="J2402" s="58">
        <f t="shared" si="422"/>
        <v>0</v>
      </c>
      <c r="K2402" s="58">
        <v>0</v>
      </c>
      <c r="L2402" s="58">
        <f t="shared" si="414"/>
        <v>0</v>
      </c>
      <c r="M2402" s="58">
        <f t="shared" si="420"/>
        <v>0</v>
      </c>
      <c r="N2402" s="59">
        <f t="shared" si="420"/>
        <v>0</v>
      </c>
      <c r="O2402" s="60">
        <v>0</v>
      </c>
      <c r="P2402" s="61">
        <f>O2402</f>
        <v>0</v>
      </c>
      <c r="Q2402" s="58" t="e">
        <f>TRUNC(#REF!*P2402,0)</f>
        <v>#REF!</v>
      </c>
      <c r="R2402" s="143"/>
    </row>
    <row r="2403" spans="1:19" s="86" customFormat="1" ht="20.100000000000001" hidden="1" customHeight="1">
      <c r="A2403" s="123"/>
      <c r="C2403" s="19" t="s">
        <v>958</v>
      </c>
      <c r="D2403" s="29" t="s">
        <v>0</v>
      </c>
      <c r="E2403" s="10" t="s">
        <v>3193</v>
      </c>
      <c r="F2403" s="60">
        <v>6002</v>
      </c>
      <c r="G2403" s="58">
        <v>2480</v>
      </c>
      <c r="H2403" s="58">
        <f t="shared" si="421"/>
        <v>14884960</v>
      </c>
      <c r="I2403" s="58">
        <v>0</v>
      </c>
      <c r="J2403" s="58">
        <f t="shared" si="422"/>
        <v>0</v>
      </c>
      <c r="K2403" s="58">
        <v>0</v>
      </c>
      <c r="L2403" s="58">
        <f t="shared" si="414"/>
        <v>0</v>
      </c>
      <c r="M2403" s="58">
        <f t="shared" si="420"/>
        <v>2480</v>
      </c>
      <c r="N2403" s="59">
        <f t="shared" si="420"/>
        <v>14884960</v>
      </c>
      <c r="O2403" s="60">
        <v>6070</v>
      </c>
      <c r="P2403" s="61">
        <f>O2403</f>
        <v>6070</v>
      </c>
      <c r="Q2403" s="58" t="e">
        <f>TRUNC(#REF!*P2403,0)</f>
        <v>#REF!</v>
      </c>
      <c r="R2403" s="143"/>
    </row>
    <row r="2404" spans="1:19" s="86" customFormat="1" ht="20.100000000000001" hidden="1" customHeight="1">
      <c r="A2404" s="123"/>
      <c r="C2404" s="19" t="s">
        <v>959</v>
      </c>
      <c r="D2404" s="29" t="s">
        <v>723</v>
      </c>
      <c r="E2404" s="10" t="s">
        <v>3188</v>
      </c>
      <c r="F2404" s="60">
        <v>9</v>
      </c>
      <c r="G2404" s="58">
        <v>16800</v>
      </c>
      <c r="H2404" s="58">
        <f t="shared" si="421"/>
        <v>151200</v>
      </c>
      <c r="I2404" s="58">
        <v>0</v>
      </c>
      <c r="J2404" s="58">
        <f t="shared" si="422"/>
        <v>0</v>
      </c>
      <c r="K2404" s="58">
        <v>0</v>
      </c>
      <c r="L2404" s="58">
        <f t="shared" si="414"/>
        <v>0</v>
      </c>
      <c r="M2404" s="58">
        <f t="shared" si="420"/>
        <v>16800</v>
      </c>
      <c r="N2404" s="59">
        <f t="shared" si="420"/>
        <v>151200</v>
      </c>
      <c r="O2404" s="60">
        <v>9</v>
      </c>
      <c r="P2404" s="61">
        <f>O2404</f>
        <v>9</v>
      </c>
      <c r="Q2404" s="58" t="e">
        <f>TRUNC(#REF!*P2404,0)</f>
        <v>#REF!</v>
      </c>
      <c r="R2404" s="143"/>
    </row>
    <row r="2405" spans="1:19" s="86" customFormat="1" ht="20.100000000000001" hidden="1" customHeight="1">
      <c r="A2405" s="123"/>
      <c r="C2405" s="19" t="s">
        <v>960</v>
      </c>
      <c r="D2405" s="29" t="s">
        <v>0</v>
      </c>
      <c r="E2405" s="10" t="s">
        <v>22</v>
      </c>
      <c r="F2405" s="60">
        <v>0</v>
      </c>
      <c r="G2405" s="58">
        <v>0</v>
      </c>
      <c r="H2405" s="58">
        <f t="shared" si="421"/>
        <v>0</v>
      </c>
      <c r="I2405" s="58">
        <v>0</v>
      </c>
      <c r="J2405" s="58">
        <f t="shared" si="422"/>
        <v>0</v>
      </c>
      <c r="K2405" s="58">
        <v>0</v>
      </c>
      <c r="L2405" s="58">
        <f t="shared" si="414"/>
        <v>0</v>
      </c>
      <c r="M2405" s="58">
        <f t="shared" si="420"/>
        <v>0</v>
      </c>
      <c r="N2405" s="59">
        <f t="shared" si="420"/>
        <v>0</v>
      </c>
      <c r="O2405" s="60">
        <v>0</v>
      </c>
      <c r="P2405" s="61">
        <f>O2405</f>
        <v>0</v>
      </c>
      <c r="Q2405" s="58" t="e">
        <f>TRUNC(#REF!*P2405,0)</f>
        <v>#REF!</v>
      </c>
      <c r="R2405" s="143"/>
    </row>
    <row r="2406" spans="1:19" s="86" customFormat="1" ht="20.100000000000001" hidden="1" customHeight="1">
      <c r="A2406" s="123"/>
      <c r="C2406" s="19" t="s">
        <v>961</v>
      </c>
      <c r="D2406" s="29" t="s">
        <v>2995</v>
      </c>
      <c r="E2406" s="10" t="s">
        <v>3188</v>
      </c>
      <c r="F2406" s="60">
        <v>1</v>
      </c>
      <c r="G2406" s="58">
        <v>14800</v>
      </c>
      <c r="H2406" s="58">
        <f t="shared" si="421"/>
        <v>14800</v>
      </c>
      <c r="I2406" s="58">
        <v>0</v>
      </c>
      <c r="J2406" s="58">
        <f t="shared" si="422"/>
        <v>0</v>
      </c>
      <c r="K2406" s="58">
        <v>0</v>
      </c>
      <c r="L2406" s="58">
        <f t="shared" si="414"/>
        <v>0</v>
      </c>
      <c r="M2406" s="58">
        <f t="shared" si="420"/>
        <v>14800</v>
      </c>
      <c r="N2406" s="59">
        <f t="shared" si="420"/>
        <v>14800</v>
      </c>
      <c r="O2406" s="60">
        <v>1</v>
      </c>
      <c r="P2406" s="61">
        <f>O2406</f>
        <v>1</v>
      </c>
      <c r="Q2406" s="58" t="e">
        <f>TRUNC(#REF!*P2406,0)</f>
        <v>#REF!</v>
      </c>
      <c r="R2406" s="143"/>
    </row>
    <row r="2407" spans="1:19" s="86" customFormat="1" ht="20.100000000000001" hidden="1" customHeight="1">
      <c r="A2407" s="123"/>
      <c r="C2407" s="19" t="s">
        <v>2349</v>
      </c>
      <c r="D2407" s="29" t="s">
        <v>0</v>
      </c>
      <c r="E2407" s="10" t="s">
        <v>22</v>
      </c>
      <c r="F2407" s="60">
        <v>0</v>
      </c>
      <c r="G2407" s="58">
        <v>0</v>
      </c>
      <c r="H2407" s="58">
        <f t="shared" si="421"/>
        <v>0</v>
      </c>
      <c r="I2407" s="58">
        <v>0</v>
      </c>
      <c r="J2407" s="58">
        <f t="shared" si="422"/>
        <v>0</v>
      </c>
      <c r="K2407" s="58">
        <v>0</v>
      </c>
      <c r="L2407" s="58">
        <f t="shared" si="414"/>
        <v>0</v>
      </c>
      <c r="M2407" s="58">
        <f t="shared" si="420"/>
        <v>0</v>
      </c>
      <c r="N2407" s="59">
        <f t="shared" si="420"/>
        <v>0</v>
      </c>
      <c r="O2407" s="60">
        <v>0</v>
      </c>
      <c r="P2407" s="61">
        <f>O2407</f>
        <v>0</v>
      </c>
      <c r="Q2407" s="58" t="e">
        <f>TRUNC(#REF!*P2407,0)</f>
        <v>#REF!</v>
      </c>
      <c r="R2407" s="143"/>
    </row>
    <row r="2408" spans="1:19" s="86" customFormat="1" ht="20.100000000000001" hidden="1" customHeight="1">
      <c r="A2408" s="123"/>
      <c r="C2408" s="19" t="s">
        <v>2350</v>
      </c>
      <c r="D2408" s="29" t="s">
        <v>723</v>
      </c>
      <c r="E2408" s="10" t="s">
        <v>3188</v>
      </c>
      <c r="F2408" s="60">
        <v>1135</v>
      </c>
      <c r="G2408" s="58">
        <v>14000</v>
      </c>
      <c r="H2408" s="58">
        <f t="shared" si="421"/>
        <v>15890000</v>
      </c>
      <c r="I2408" s="58">
        <v>0</v>
      </c>
      <c r="J2408" s="58">
        <f t="shared" si="422"/>
        <v>0</v>
      </c>
      <c r="K2408" s="58">
        <v>0</v>
      </c>
      <c r="L2408" s="58">
        <f t="shared" si="414"/>
        <v>0</v>
      </c>
      <c r="M2408" s="58">
        <f t="shared" si="420"/>
        <v>14000</v>
      </c>
      <c r="N2408" s="59">
        <f t="shared" si="420"/>
        <v>15890000</v>
      </c>
      <c r="O2408" s="60">
        <v>1135</v>
      </c>
      <c r="P2408" s="61">
        <f>O2408</f>
        <v>1135</v>
      </c>
      <c r="Q2408" s="58" t="e">
        <f>TRUNC(#REF!*P2408,0)</f>
        <v>#REF!</v>
      </c>
      <c r="R2408" s="143"/>
    </row>
    <row r="2409" spans="1:19" s="86" customFormat="1" ht="20.100000000000001" hidden="1" customHeight="1">
      <c r="A2409" s="123"/>
      <c r="C2409" s="19" t="s">
        <v>2994</v>
      </c>
      <c r="D2409" s="29" t="s">
        <v>2996</v>
      </c>
      <c r="E2409" s="10" t="s">
        <v>3212</v>
      </c>
      <c r="F2409" s="60">
        <v>140</v>
      </c>
      <c r="G2409" s="58">
        <v>8768</v>
      </c>
      <c r="H2409" s="58">
        <f t="shared" ref="H2409" si="434">TRUNC(F2409*G2409,0)</f>
        <v>1227520</v>
      </c>
      <c r="I2409" s="58">
        <v>0</v>
      </c>
      <c r="J2409" s="58">
        <f t="shared" ref="J2409" si="435">TRUNC(F2409*I2409,0)</f>
        <v>0</v>
      </c>
      <c r="K2409" s="58">
        <v>0</v>
      </c>
      <c r="L2409" s="58">
        <f t="shared" ref="L2409" si="436">TRUNC(F2409*K2409,0)</f>
        <v>0</v>
      </c>
      <c r="M2409" s="58">
        <f t="shared" ref="M2409:N2409" si="437">G2409+I2409+K2409</f>
        <v>8768</v>
      </c>
      <c r="N2409" s="59">
        <f t="shared" si="437"/>
        <v>1227520</v>
      </c>
      <c r="O2409" s="60">
        <v>140</v>
      </c>
      <c r="P2409" s="61">
        <f>O2409</f>
        <v>140</v>
      </c>
      <c r="Q2409" s="58" t="e">
        <f>TRUNC(#REF!*P2409,0)</f>
        <v>#REF!</v>
      </c>
      <c r="R2409" s="143"/>
    </row>
    <row r="2410" spans="1:19" s="86" customFormat="1" ht="20.100000000000001" hidden="1" customHeight="1">
      <c r="A2410" s="123"/>
      <c r="C2410" s="19" t="s">
        <v>963</v>
      </c>
      <c r="D2410" s="29" t="s">
        <v>0</v>
      </c>
      <c r="E2410" s="10" t="s">
        <v>3191</v>
      </c>
      <c r="F2410" s="87">
        <v>15.425000000000001</v>
      </c>
      <c r="G2410" s="58">
        <v>-296000</v>
      </c>
      <c r="H2410" s="58">
        <f t="shared" si="421"/>
        <v>-4565800</v>
      </c>
      <c r="I2410" s="58">
        <v>0</v>
      </c>
      <c r="J2410" s="58">
        <f t="shared" si="422"/>
        <v>0</v>
      </c>
      <c r="K2410" s="58">
        <v>0</v>
      </c>
      <c r="L2410" s="58">
        <f t="shared" si="414"/>
        <v>0</v>
      </c>
      <c r="M2410" s="58">
        <f t="shared" si="420"/>
        <v>-296000</v>
      </c>
      <c r="N2410" s="59">
        <f t="shared" si="420"/>
        <v>-4565800</v>
      </c>
      <c r="O2410" s="87">
        <v>15.073</v>
      </c>
      <c r="P2410" s="61">
        <f>O2410</f>
        <v>15.073</v>
      </c>
      <c r="Q2410" s="58" t="e">
        <f>TRUNC(#REF!*P2410,0)</f>
        <v>#REF!</v>
      </c>
      <c r="R2410" s="143"/>
    </row>
    <row r="2411" spans="1:19" s="86" customFormat="1" ht="20.100000000000001" hidden="1" customHeight="1">
      <c r="A2411" s="123"/>
      <c r="C2411" s="19" t="s">
        <v>48</v>
      </c>
      <c r="D2411" s="29" t="s">
        <v>48</v>
      </c>
      <c r="E2411" s="10" t="s">
        <v>22</v>
      </c>
      <c r="F2411" s="60">
        <v>0</v>
      </c>
      <c r="G2411" s="58">
        <v>0</v>
      </c>
      <c r="H2411" s="58">
        <f t="shared" si="421"/>
        <v>0</v>
      </c>
      <c r="I2411" s="58">
        <v>0</v>
      </c>
      <c r="J2411" s="58">
        <f t="shared" si="422"/>
        <v>0</v>
      </c>
      <c r="K2411" s="58">
        <v>0</v>
      </c>
      <c r="L2411" s="58">
        <f t="shared" si="414"/>
        <v>0</v>
      </c>
      <c r="M2411" s="58">
        <f t="shared" si="420"/>
        <v>0</v>
      </c>
      <c r="N2411" s="59">
        <f t="shared" si="420"/>
        <v>0</v>
      </c>
      <c r="O2411" s="60">
        <v>0</v>
      </c>
      <c r="P2411" s="61">
        <f>O2411</f>
        <v>0</v>
      </c>
      <c r="Q2411" s="58" t="e">
        <f>TRUNC(#REF!*P2411,0)</f>
        <v>#REF!</v>
      </c>
      <c r="R2411" s="143"/>
    </row>
    <row r="2412" spans="1:19" s="86" customFormat="1" ht="20.100000000000001" hidden="1" customHeight="1">
      <c r="A2412" s="123">
        <f>A2322+1</f>
        <v>417</v>
      </c>
      <c r="C2412" s="19"/>
      <c r="D2412" s="29"/>
      <c r="E2412" s="10"/>
      <c r="F2412" s="60">
        <v>0</v>
      </c>
      <c r="G2412" s="58">
        <v>0</v>
      </c>
      <c r="H2412" s="58">
        <f t="shared" si="421"/>
        <v>0</v>
      </c>
      <c r="I2412" s="58">
        <v>0</v>
      </c>
      <c r="J2412" s="58">
        <f t="shared" si="422"/>
        <v>0</v>
      </c>
      <c r="K2412" s="58">
        <v>0</v>
      </c>
      <c r="L2412" s="58">
        <f t="shared" si="414"/>
        <v>0</v>
      </c>
      <c r="M2412" s="58">
        <f t="shared" si="420"/>
        <v>0</v>
      </c>
      <c r="N2412" s="59">
        <f t="shared" si="420"/>
        <v>0</v>
      </c>
      <c r="O2412" s="60">
        <v>0</v>
      </c>
      <c r="P2412" s="61">
        <f>O2412</f>
        <v>0</v>
      </c>
      <c r="Q2412" s="58" t="e">
        <f>TRUNC(#REF!*P2412,0)</f>
        <v>#REF!</v>
      </c>
      <c r="R2412" s="143"/>
    </row>
    <row r="2413" spans="1:19" s="86" customFormat="1" ht="20.100000000000001" customHeight="1">
      <c r="A2413" s="123">
        <f>A2412+1</f>
        <v>418</v>
      </c>
      <c r="B2413" s="122">
        <f>B2322+1</f>
        <v>413</v>
      </c>
      <c r="C2413" s="29" t="s">
        <v>2297</v>
      </c>
      <c r="D2413" s="29" t="s">
        <v>2298</v>
      </c>
      <c r="E2413" s="152" t="s">
        <v>1</v>
      </c>
      <c r="F2413" s="82">
        <v>1</v>
      </c>
      <c r="G2413" s="79"/>
      <c r="H2413" s="79">
        <f>SUM(H2414:H2588)</f>
        <v>765806134</v>
      </c>
      <c r="I2413" s="79">
        <v>0</v>
      </c>
      <c r="J2413" s="79">
        <f>SUM(J2414:J2588)</f>
        <v>348000088</v>
      </c>
      <c r="K2413" s="79">
        <v>0</v>
      </c>
      <c r="L2413" s="79">
        <f>SUM(L2414:L2588)</f>
        <v>106371801</v>
      </c>
      <c r="M2413" s="79">
        <f t="shared" si="420"/>
        <v>0</v>
      </c>
      <c r="N2413" s="148">
        <f t="shared" si="420"/>
        <v>1220178023</v>
      </c>
      <c r="O2413" s="58">
        <v>1</v>
      </c>
      <c r="P2413" s="61">
        <v>0</v>
      </c>
      <c r="Q2413" s="58">
        <f>Q2489</f>
        <v>0</v>
      </c>
      <c r="R2413" s="163"/>
      <c r="S2413" s="86">
        <v>1</v>
      </c>
    </row>
    <row r="2414" spans="1:19" s="86" customFormat="1" ht="20.100000000000001" hidden="1" customHeight="1">
      <c r="A2414" s="123"/>
      <c r="C2414" s="19" t="s">
        <v>760</v>
      </c>
      <c r="D2414" s="29" t="s">
        <v>0</v>
      </c>
      <c r="E2414" s="10" t="s">
        <v>22</v>
      </c>
      <c r="F2414" s="60">
        <v>0</v>
      </c>
      <c r="G2414" s="58">
        <v>0</v>
      </c>
      <c r="H2414" s="58">
        <f t="shared" si="421"/>
        <v>0</v>
      </c>
      <c r="I2414" s="58">
        <v>0</v>
      </c>
      <c r="J2414" s="58">
        <f t="shared" si="422"/>
        <v>0</v>
      </c>
      <c r="K2414" s="58">
        <v>0</v>
      </c>
      <c r="L2414" s="58">
        <f t="shared" si="414"/>
        <v>0</v>
      </c>
      <c r="M2414" s="58">
        <f t="shared" si="420"/>
        <v>0</v>
      </c>
      <c r="N2414" s="59">
        <f t="shared" si="420"/>
        <v>0</v>
      </c>
      <c r="O2414" s="60">
        <v>0</v>
      </c>
      <c r="P2414" s="61">
        <f>O2414</f>
        <v>0</v>
      </c>
      <c r="Q2414" s="58" t="e">
        <f>TRUNC(#REF!*P2414,0)</f>
        <v>#REF!</v>
      </c>
      <c r="R2414" s="143"/>
    </row>
    <row r="2415" spans="1:19" s="86" customFormat="1" ht="20.100000000000001" hidden="1" customHeight="1">
      <c r="A2415" s="123"/>
      <c r="C2415" s="19" t="s">
        <v>761</v>
      </c>
      <c r="D2415" s="29" t="s">
        <v>715</v>
      </c>
      <c r="E2415" s="10" t="s">
        <v>3188</v>
      </c>
      <c r="F2415" s="60">
        <v>1287</v>
      </c>
      <c r="G2415" s="58">
        <v>228</v>
      </c>
      <c r="H2415" s="58">
        <f t="shared" si="421"/>
        <v>293436</v>
      </c>
      <c r="I2415" s="58">
        <v>4008</v>
      </c>
      <c r="J2415" s="58">
        <f t="shared" si="422"/>
        <v>5158296</v>
      </c>
      <c r="K2415" s="58">
        <v>168</v>
      </c>
      <c r="L2415" s="58">
        <f t="shared" si="414"/>
        <v>216216</v>
      </c>
      <c r="M2415" s="58">
        <f t="shared" si="420"/>
        <v>4404</v>
      </c>
      <c r="N2415" s="59">
        <f t="shared" si="420"/>
        <v>5667948</v>
      </c>
      <c r="O2415" s="60">
        <v>1287</v>
      </c>
      <c r="P2415" s="61">
        <f>O2415</f>
        <v>1287</v>
      </c>
      <c r="Q2415" s="58" t="e">
        <f>TRUNC(#REF!*P2415,0)</f>
        <v>#REF!</v>
      </c>
      <c r="R2415" s="143"/>
    </row>
    <row r="2416" spans="1:19" s="86" customFormat="1" ht="20.100000000000001" hidden="1" customHeight="1">
      <c r="A2416" s="123"/>
      <c r="C2416" s="19" t="s">
        <v>762</v>
      </c>
      <c r="D2416" s="29" t="s">
        <v>0</v>
      </c>
      <c r="E2416" s="10" t="s">
        <v>22</v>
      </c>
      <c r="F2416" s="60">
        <v>0</v>
      </c>
      <c r="G2416" s="58">
        <v>0</v>
      </c>
      <c r="H2416" s="58">
        <f t="shared" si="421"/>
        <v>0</v>
      </c>
      <c r="I2416" s="58">
        <v>0</v>
      </c>
      <c r="J2416" s="58">
        <f t="shared" si="422"/>
        <v>0</v>
      </c>
      <c r="K2416" s="58">
        <v>0</v>
      </c>
      <c r="L2416" s="58">
        <f t="shared" si="414"/>
        <v>0</v>
      </c>
      <c r="M2416" s="58">
        <f t="shared" si="420"/>
        <v>0</v>
      </c>
      <c r="N2416" s="59">
        <f t="shared" si="420"/>
        <v>0</v>
      </c>
      <c r="O2416" s="60">
        <v>0</v>
      </c>
      <c r="P2416" s="61">
        <f>O2416</f>
        <v>0</v>
      </c>
      <c r="Q2416" s="58" t="e">
        <f>TRUNC(#REF!*P2416,0)</f>
        <v>#REF!</v>
      </c>
      <c r="R2416" s="143"/>
    </row>
    <row r="2417" spans="1:18" s="86" customFormat="1" ht="20.100000000000001" hidden="1" customHeight="1">
      <c r="A2417" s="123"/>
      <c r="C2417" s="19" t="s">
        <v>763</v>
      </c>
      <c r="D2417" s="29" t="s">
        <v>0</v>
      </c>
      <c r="E2417" s="10" t="s">
        <v>22</v>
      </c>
      <c r="F2417" s="60">
        <v>0</v>
      </c>
      <c r="G2417" s="58">
        <v>0</v>
      </c>
      <c r="H2417" s="58">
        <f t="shared" si="421"/>
        <v>0</v>
      </c>
      <c r="I2417" s="58">
        <v>0</v>
      </c>
      <c r="J2417" s="58">
        <f t="shared" si="422"/>
        <v>0</v>
      </c>
      <c r="K2417" s="58">
        <v>0</v>
      </c>
      <c r="L2417" s="58">
        <f t="shared" si="414"/>
        <v>0</v>
      </c>
      <c r="M2417" s="58">
        <f t="shared" si="420"/>
        <v>0</v>
      </c>
      <c r="N2417" s="59">
        <f t="shared" si="420"/>
        <v>0</v>
      </c>
      <c r="O2417" s="60">
        <v>0</v>
      </c>
      <c r="P2417" s="61">
        <f>O2417</f>
        <v>0</v>
      </c>
      <c r="Q2417" s="58" t="e">
        <f>TRUNC(#REF!*P2417,0)</f>
        <v>#REF!</v>
      </c>
      <c r="R2417" s="143"/>
    </row>
    <row r="2418" spans="1:18" s="86" customFormat="1" ht="20.100000000000001" hidden="1" customHeight="1">
      <c r="A2418" s="123"/>
      <c r="C2418" s="19" t="s">
        <v>764</v>
      </c>
      <c r="D2418" s="29" t="s">
        <v>41</v>
      </c>
      <c r="E2418" s="10" t="s">
        <v>3188</v>
      </c>
      <c r="F2418" s="60">
        <v>2920</v>
      </c>
      <c r="G2418" s="58">
        <v>212</v>
      </c>
      <c r="H2418" s="58">
        <f t="shared" si="421"/>
        <v>619040</v>
      </c>
      <c r="I2418" s="58">
        <v>121</v>
      </c>
      <c r="J2418" s="58">
        <f t="shared" si="422"/>
        <v>353320</v>
      </c>
      <c r="K2418" s="58">
        <v>100</v>
      </c>
      <c r="L2418" s="58">
        <f t="shared" si="414"/>
        <v>292000</v>
      </c>
      <c r="M2418" s="58">
        <f t="shared" si="420"/>
        <v>433</v>
      </c>
      <c r="N2418" s="59">
        <f t="shared" si="420"/>
        <v>1264360</v>
      </c>
      <c r="O2418" s="60">
        <v>2920</v>
      </c>
      <c r="P2418" s="61">
        <f>O2418</f>
        <v>2920</v>
      </c>
      <c r="Q2418" s="58" t="e">
        <f>TRUNC(#REF!*P2418,0)</f>
        <v>#REF!</v>
      </c>
      <c r="R2418" s="143"/>
    </row>
    <row r="2419" spans="1:18" s="86" customFormat="1" ht="20.100000000000001" hidden="1" customHeight="1">
      <c r="A2419" s="123"/>
      <c r="C2419" s="19" t="s">
        <v>765</v>
      </c>
      <c r="D2419" s="29" t="s">
        <v>766</v>
      </c>
      <c r="E2419" s="10" t="s">
        <v>3188</v>
      </c>
      <c r="F2419" s="60">
        <v>5054</v>
      </c>
      <c r="G2419" s="58">
        <v>287</v>
      </c>
      <c r="H2419" s="58">
        <f t="shared" si="421"/>
        <v>1450498</v>
      </c>
      <c r="I2419" s="58">
        <v>2839</v>
      </c>
      <c r="J2419" s="58">
        <f t="shared" si="422"/>
        <v>14348306</v>
      </c>
      <c r="K2419" s="58">
        <v>294</v>
      </c>
      <c r="L2419" s="58">
        <f t="shared" si="414"/>
        <v>1485876</v>
      </c>
      <c r="M2419" s="58">
        <f t="shared" si="420"/>
        <v>3420</v>
      </c>
      <c r="N2419" s="59">
        <f t="shared" si="420"/>
        <v>17284680</v>
      </c>
      <c r="O2419" s="60">
        <v>5054</v>
      </c>
      <c r="P2419" s="61">
        <f>O2419</f>
        <v>5054</v>
      </c>
      <c r="Q2419" s="58" t="e">
        <f>TRUNC(#REF!*P2419,0)</f>
        <v>#REF!</v>
      </c>
      <c r="R2419" s="143"/>
    </row>
    <row r="2420" spans="1:18" s="86" customFormat="1" ht="20.100000000000001" hidden="1" customHeight="1">
      <c r="A2420" s="123"/>
      <c r="C2420" s="19" t="s">
        <v>767</v>
      </c>
      <c r="D2420" s="29" t="s">
        <v>0</v>
      </c>
      <c r="E2420" s="10" t="s">
        <v>22</v>
      </c>
      <c r="F2420" s="60">
        <v>0</v>
      </c>
      <c r="G2420" s="58">
        <v>0</v>
      </c>
      <c r="H2420" s="58">
        <f t="shared" si="421"/>
        <v>0</v>
      </c>
      <c r="I2420" s="58">
        <v>0</v>
      </c>
      <c r="J2420" s="58">
        <f t="shared" si="422"/>
        <v>0</v>
      </c>
      <c r="K2420" s="58">
        <v>0</v>
      </c>
      <c r="L2420" s="58">
        <f t="shared" si="414"/>
        <v>0</v>
      </c>
      <c r="M2420" s="58">
        <f t="shared" si="420"/>
        <v>0</v>
      </c>
      <c r="N2420" s="59">
        <f t="shared" si="420"/>
        <v>0</v>
      </c>
      <c r="O2420" s="60">
        <v>0</v>
      </c>
      <c r="P2420" s="61">
        <f>O2420</f>
        <v>0</v>
      </c>
      <c r="Q2420" s="58" t="e">
        <f>TRUNC(#REF!*P2420,0)</f>
        <v>#REF!</v>
      </c>
      <c r="R2420" s="143"/>
    </row>
    <row r="2421" spans="1:18" s="86" customFormat="1" ht="20.100000000000001" hidden="1" customHeight="1">
      <c r="A2421" s="123"/>
      <c r="C2421" s="19" t="s">
        <v>768</v>
      </c>
      <c r="D2421" s="29" t="s">
        <v>0</v>
      </c>
      <c r="E2421" s="10" t="s">
        <v>22</v>
      </c>
      <c r="F2421" s="60">
        <v>0</v>
      </c>
      <c r="G2421" s="58">
        <v>0</v>
      </c>
      <c r="H2421" s="58">
        <f t="shared" si="421"/>
        <v>0</v>
      </c>
      <c r="I2421" s="58">
        <v>0</v>
      </c>
      <c r="J2421" s="58">
        <f t="shared" si="422"/>
        <v>0</v>
      </c>
      <c r="K2421" s="58">
        <v>0</v>
      </c>
      <c r="L2421" s="58">
        <f t="shared" ref="L2421:L2484" si="438">TRUNC(F2421*K2421,0)</f>
        <v>0</v>
      </c>
      <c r="M2421" s="58">
        <f t="shared" si="420"/>
        <v>0</v>
      </c>
      <c r="N2421" s="59">
        <f t="shared" si="420"/>
        <v>0</v>
      </c>
      <c r="O2421" s="60">
        <v>0</v>
      </c>
      <c r="P2421" s="61">
        <f>O2421</f>
        <v>0</v>
      </c>
      <c r="Q2421" s="58" t="e">
        <f>TRUNC(#REF!*P2421,0)</f>
        <v>#REF!</v>
      </c>
      <c r="R2421" s="143"/>
    </row>
    <row r="2422" spans="1:18" s="86" customFormat="1" ht="20.100000000000001" hidden="1" customHeight="1">
      <c r="A2422" s="123"/>
      <c r="C2422" s="19" t="s">
        <v>2320</v>
      </c>
      <c r="D2422" s="29" t="s">
        <v>2321</v>
      </c>
      <c r="E2422" s="10" t="s">
        <v>22</v>
      </c>
      <c r="F2422" s="60">
        <v>0</v>
      </c>
      <c r="G2422" s="58">
        <v>0</v>
      </c>
      <c r="H2422" s="58">
        <f t="shared" si="421"/>
        <v>0</v>
      </c>
      <c r="I2422" s="58">
        <v>0</v>
      </c>
      <c r="J2422" s="58">
        <f t="shared" si="422"/>
        <v>0</v>
      </c>
      <c r="K2422" s="58">
        <v>0</v>
      </c>
      <c r="L2422" s="58">
        <f t="shared" si="438"/>
        <v>0</v>
      </c>
      <c r="M2422" s="58">
        <f t="shared" si="420"/>
        <v>0</v>
      </c>
      <c r="N2422" s="59">
        <f t="shared" si="420"/>
        <v>0</v>
      </c>
      <c r="O2422" s="60">
        <v>0</v>
      </c>
      <c r="P2422" s="61">
        <f>O2422</f>
        <v>0</v>
      </c>
      <c r="Q2422" s="58" t="e">
        <f>TRUNC(#REF!*P2422,0)</f>
        <v>#REF!</v>
      </c>
      <c r="R2422" s="143"/>
    </row>
    <row r="2423" spans="1:18" s="86" customFormat="1" ht="20.100000000000001" hidden="1" customHeight="1">
      <c r="A2423" s="123"/>
      <c r="C2423" s="19" t="s">
        <v>2382</v>
      </c>
      <c r="D2423" s="29" t="s">
        <v>1051</v>
      </c>
      <c r="E2423" s="10" t="s">
        <v>3218</v>
      </c>
      <c r="F2423" s="60">
        <v>36</v>
      </c>
      <c r="G2423" s="58">
        <v>1795440</v>
      </c>
      <c r="H2423" s="58">
        <f t="shared" si="421"/>
        <v>64635840</v>
      </c>
      <c r="I2423" s="58">
        <v>0</v>
      </c>
      <c r="J2423" s="58">
        <f t="shared" si="422"/>
        <v>0</v>
      </c>
      <c r="K2423" s="58">
        <v>0</v>
      </c>
      <c r="L2423" s="58">
        <f t="shared" si="438"/>
        <v>0</v>
      </c>
      <c r="M2423" s="58">
        <f t="shared" si="420"/>
        <v>1795440</v>
      </c>
      <c r="N2423" s="59">
        <f t="shared" si="420"/>
        <v>64635840</v>
      </c>
      <c r="O2423" s="60">
        <v>36</v>
      </c>
      <c r="P2423" s="61">
        <f>O2423</f>
        <v>36</v>
      </c>
      <c r="Q2423" s="58" t="e">
        <f>TRUNC(#REF!*P2423,0)</f>
        <v>#REF!</v>
      </c>
      <c r="R2423" s="143"/>
    </row>
    <row r="2424" spans="1:18" s="86" customFormat="1" ht="20.100000000000001" hidden="1" customHeight="1">
      <c r="A2424" s="123"/>
      <c r="C2424" s="19" t="s">
        <v>2480</v>
      </c>
      <c r="D2424" s="29" t="s">
        <v>1055</v>
      </c>
      <c r="E2424" s="10" t="s">
        <v>3218</v>
      </c>
      <c r="F2424" s="60">
        <v>48</v>
      </c>
      <c r="G2424" s="58">
        <v>2053600</v>
      </c>
      <c r="H2424" s="58">
        <f t="shared" si="421"/>
        <v>98572800</v>
      </c>
      <c r="I2424" s="58">
        <v>0</v>
      </c>
      <c r="J2424" s="58">
        <f t="shared" si="422"/>
        <v>0</v>
      </c>
      <c r="K2424" s="58">
        <v>0</v>
      </c>
      <c r="L2424" s="58">
        <f t="shared" si="438"/>
        <v>0</v>
      </c>
      <c r="M2424" s="58">
        <f t="shared" si="420"/>
        <v>2053600</v>
      </c>
      <c r="N2424" s="59">
        <f t="shared" si="420"/>
        <v>98572800</v>
      </c>
      <c r="O2424" s="60">
        <v>48</v>
      </c>
      <c r="P2424" s="61">
        <f>O2424</f>
        <v>48</v>
      </c>
      <c r="Q2424" s="58" t="e">
        <f>TRUNC(#REF!*P2424,0)</f>
        <v>#REF!</v>
      </c>
      <c r="R2424" s="143"/>
    </row>
    <row r="2425" spans="1:18" s="86" customFormat="1" ht="20.100000000000001" hidden="1" customHeight="1">
      <c r="A2425" s="123"/>
      <c r="C2425" s="19" t="s">
        <v>770</v>
      </c>
      <c r="D2425" s="29" t="s">
        <v>0</v>
      </c>
      <c r="E2425" s="10" t="s">
        <v>22</v>
      </c>
      <c r="F2425" s="60">
        <v>0</v>
      </c>
      <c r="G2425" s="58">
        <v>0</v>
      </c>
      <c r="H2425" s="58">
        <f t="shared" si="421"/>
        <v>0</v>
      </c>
      <c r="I2425" s="58">
        <v>0</v>
      </c>
      <c r="J2425" s="58">
        <f t="shared" si="422"/>
        <v>0</v>
      </c>
      <c r="K2425" s="58">
        <v>0</v>
      </c>
      <c r="L2425" s="58">
        <f t="shared" si="438"/>
        <v>0</v>
      </c>
      <c r="M2425" s="58">
        <f t="shared" si="420"/>
        <v>0</v>
      </c>
      <c r="N2425" s="59">
        <f t="shared" si="420"/>
        <v>0</v>
      </c>
      <c r="O2425" s="60">
        <v>0</v>
      </c>
      <c r="P2425" s="61">
        <f>O2425</f>
        <v>0</v>
      </c>
      <c r="Q2425" s="58" t="e">
        <f>TRUNC(#REF!*P2425,0)</f>
        <v>#REF!</v>
      </c>
      <c r="R2425" s="143"/>
    </row>
    <row r="2426" spans="1:18" s="86" customFormat="1" ht="20.100000000000001" hidden="1" customHeight="1">
      <c r="A2426" s="123"/>
      <c r="C2426" s="19" t="s">
        <v>771</v>
      </c>
      <c r="D2426" s="29" t="s">
        <v>772</v>
      </c>
      <c r="E2426" s="10" t="s">
        <v>22</v>
      </c>
      <c r="F2426" s="60">
        <v>0</v>
      </c>
      <c r="G2426" s="58">
        <v>0</v>
      </c>
      <c r="H2426" s="58">
        <f t="shared" si="421"/>
        <v>0</v>
      </c>
      <c r="I2426" s="58">
        <v>0</v>
      </c>
      <c r="J2426" s="58">
        <f t="shared" si="422"/>
        <v>0</v>
      </c>
      <c r="K2426" s="58">
        <v>0</v>
      </c>
      <c r="L2426" s="58">
        <f t="shared" si="438"/>
        <v>0</v>
      </c>
      <c r="M2426" s="58">
        <f t="shared" si="420"/>
        <v>0</v>
      </c>
      <c r="N2426" s="59">
        <f t="shared" si="420"/>
        <v>0</v>
      </c>
      <c r="O2426" s="60">
        <v>0</v>
      </c>
      <c r="P2426" s="61">
        <f>O2426</f>
        <v>0</v>
      </c>
      <c r="Q2426" s="58" t="e">
        <f>TRUNC(#REF!*P2426,0)</f>
        <v>#REF!</v>
      </c>
      <c r="R2426" s="143"/>
    </row>
    <row r="2427" spans="1:18" s="86" customFormat="1" ht="20.100000000000001" hidden="1" customHeight="1">
      <c r="A2427" s="123"/>
      <c r="C2427" s="19" t="s">
        <v>773</v>
      </c>
      <c r="D2427" s="29" t="s">
        <v>774</v>
      </c>
      <c r="E2427" s="10" t="s">
        <v>3207</v>
      </c>
      <c r="F2427" s="60">
        <v>1051</v>
      </c>
      <c r="G2427" s="58">
        <v>18792</v>
      </c>
      <c r="H2427" s="58">
        <f t="shared" si="421"/>
        <v>19750392</v>
      </c>
      <c r="I2427" s="58">
        <v>10699</v>
      </c>
      <c r="J2427" s="58">
        <f t="shared" si="422"/>
        <v>11244649</v>
      </c>
      <c r="K2427" s="58">
        <v>8864</v>
      </c>
      <c r="L2427" s="58">
        <f t="shared" si="438"/>
        <v>9316064</v>
      </c>
      <c r="M2427" s="58">
        <f t="shared" si="420"/>
        <v>38355</v>
      </c>
      <c r="N2427" s="59">
        <f t="shared" si="420"/>
        <v>40311105</v>
      </c>
      <c r="O2427" s="60">
        <v>1051</v>
      </c>
      <c r="P2427" s="61">
        <f>O2427</f>
        <v>1051</v>
      </c>
      <c r="Q2427" s="58" t="e">
        <f>TRUNC(#REF!*P2427,0)</f>
        <v>#REF!</v>
      </c>
      <c r="R2427" s="143"/>
    </row>
    <row r="2428" spans="1:18" s="86" customFormat="1" ht="20.100000000000001" hidden="1" customHeight="1">
      <c r="A2428" s="123"/>
      <c r="C2428" s="19" t="s">
        <v>775</v>
      </c>
      <c r="D2428" s="29" t="s">
        <v>0</v>
      </c>
      <c r="E2428" s="10" t="s">
        <v>22</v>
      </c>
      <c r="F2428" s="60">
        <v>0</v>
      </c>
      <c r="G2428" s="58">
        <v>0</v>
      </c>
      <c r="H2428" s="58">
        <f t="shared" si="421"/>
        <v>0</v>
      </c>
      <c r="I2428" s="58">
        <v>0</v>
      </c>
      <c r="J2428" s="58">
        <f t="shared" si="422"/>
        <v>0</v>
      </c>
      <c r="K2428" s="58">
        <v>0</v>
      </c>
      <c r="L2428" s="58">
        <f t="shared" si="438"/>
        <v>0</v>
      </c>
      <c r="M2428" s="58">
        <f t="shared" si="420"/>
        <v>0</v>
      </c>
      <c r="N2428" s="59">
        <f t="shared" si="420"/>
        <v>0</v>
      </c>
      <c r="O2428" s="60">
        <v>0</v>
      </c>
      <c r="P2428" s="61">
        <f>O2428</f>
        <v>0</v>
      </c>
      <c r="Q2428" s="58" t="e">
        <f>TRUNC(#REF!*P2428,0)</f>
        <v>#REF!</v>
      </c>
      <c r="R2428" s="143"/>
    </row>
    <row r="2429" spans="1:18" s="86" customFormat="1" ht="20.100000000000001" hidden="1" customHeight="1">
      <c r="A2429" s="123"/>
      <c r="C2429" s="19" t="s">
        <v>776</v>
      </c>
      <c r="D2429" s="29" t="s">
        <v>777</v>
      </c>
      <c r="E2429" s="10" t="s">
        <v>22</v>
      </c>
      <c r="F2429" s="60">
        <v>0</v>
      </c>
      <c r="G2429" s="58">
        <v>0</v>
      </c>
      <c r="H2429" s="58">
        <f t="shared" si="421"/>
        <v>0</v>
      </c>
      <c r="I2429" s="58">
        <v>0</v>
      </c>
      <c r="J2429" s="58">
        <f t="shared" si="422"/>
        <v>0</v>
      </c>
      <c r="K2429" s="58">
        <v>0</v>
      </c>
      <c r="L2429" s="58">
        <f t="shared" si="438"/>
        <v>0</v>
      </c>
      <c r="M2429" s="58">
        <f t="shared" si="420"/>
        <v>0</v>
      </c>
      <c r="N2429" s="59">
        <f t="shared" si="420"/>
        <v>0</v>
      </c>
      <c r="O2429" s="60">
        <v>0</v>
      </c>
      <c r="P2429" s="61">
        <f>O2429</f>
        <v>0</v>
      </c>
      <c r="Q2429" s="58" t="e">
        <f>TRUNC(#REF!*P2429,0)</f>
        <v>#REF!</v>
      </c>
      <c r="R2429" s="143"/>
    </row>
    <row r="2430" spans="1:18" s="86" customFormat="1" ht="20.100000000000001" hidden="1" customHeight="1">
      <c r="A2430" s="123"/>
      <c r="C2430" s="19" t="s">
        <v>778</v>
      </c>
      <c r="D2430" s="29" t="s">
        <v>774</v>
      </c>
      <c r="E2430" s="10" t="s">
        <v>3199</v>
      </c>
      <c r="F2430" s="60">
        <v>84</v>
      </c>
      <c r="G2430" s="58">
        <v>40000</v>
      </c>
      <c r="H2430" s="58">
        <f t="shared" si="421"/>
        <v>3360000</v>
      </c>
      <c r="I2430" s="58">
        <v>67200</v>
      </c>
      <c r="J2430" s="58">
        <f t="shared" si="422"/>
        <v>5644800</v>
      </c>
      <c r="K2430" s="58">
        <v>800</v>
      </c>
      <c r="L2430" s="58">
        <f t="shared" si="438"/>
        <v>67200</v>
      </c>
      <c r="M2430" s="58">
        <f t="shared" si="420"/>
        <v>108000</v>
      </c>
      <c r="N2430" s="59">
        <f t="shared" si="420"/>
        <v>9072000</v>
      </c>
      <c r="O2430" s="60">
        <v>84</v>
      </c>
      <c r="P2430" s="61">
        <f>O2430</f>
        <v>84</v>
      </c>
      <c r="Q2430" s="58" t="e">
        <f>TRUNC(#REF!*P2430,0)</f>
        <v>#REF!</v>
      </c>
      <c r="R2430" s="143"/>
    </row>
    <row r="2431" spans="1:18" s="86" customFormat="1" ht="20.100000000000001" hidden="1" customHeight="1">
      <c r="A2431" s="123"/>
      <c r="C2431" s="19" t="s">
        <v>779</v>
      </c>
      <c r="D2431" s="29" t="s">
        <v>0</v>
      </c>
      <c r="E2431" s="10" t="s">
        <v>22</v>
      </c>
      <c r="F2431" s="60">
        <v>0</v>
      </c>
      <c r="G2431" s="58">
        <v>0</v>
      </c>
      <c r="H2431" s="58">
        <f t="shared" si="421"/>
        <v>0</v>
      </c>
      <c r="I2431" s="58">
        <v>0</v>
      </c>
      <c r="J2431" s="58">
        <f t="shared" si="422"/>
        <v>0</v>
      </c>
      <c r="K2431" s="58">
        <v>0</v>
      </c>
      <c r="L2431" s="58">
        <f t="shared" si="438"/>
        <v>0</v>
      </c>
      <c r="M2431" s="58">
        <f t="shared" si="420"/>
        <v>0</v>
      </c>
      <c r="N2431" s="59">
        <f t="shared" si="420"/>
        <v>0</v>
      </c>
      <c r="O2431" s="60">
        <v>0</v>
      </c>
      <c r="P2431" s="61">
        <f>O2431</f>
        <v>0</v>
      </c>
      <c r="Q2431" s="58" t="e">
        <f>TRUNC(#REF!*P2431,0)</f>
        <v>#REF!</v>
      </c>
      <c r="R2431" s="143"/>
    </row>
    <row r="2432" spans="1:18" s="86" customFormat="1" ht="20.100000000000001" hidden="1" customHeight="1">
      <c r="A2432" s="123"/>
      <c r="C2432" s="19" t="s">
        <v>780</v>
      </c>
      <c r="D2432" s="29" t="s">
        <v>781</v>
      </c>
      <c r="E2432" s="10" t="s">
        <v>3196</v>
      </c>
      <c r="F2432" s="60">
        <v>2</v>
      </c>
      <c r="G2432" s="58">
        <v>0</v>
      </c>
      <c r="H2432" s="58">
        <f t="shared" si="421"/>
        <v>0</v>
      </c>
      <c r="I2432" s="58">
        <v>0</v>
      </c>
      <c r="J2432" s="58">
        <f t="shared" si="422"/>
        <v>0</v>
      </c>
      <c r="K2432" s="58">
        <v>460416</v>
      </c>
      <c r="L2432" s="58">
        <f t="shared" si="438"/>
        <v>920832</v>
      </c>
      <c r="M2432" s="58">
        <f t="shared" si="420"/>
        <v>460416</v>
      </c>
      <c r="N2432" s="59">
        <f t="shared" si="420"/>
        <v>920832</v>
      </c>
      <c r="O2432" s="60">
        <v>2</v>
      </c>
      <c r="P2432" s="61">
        <f>O2432</f>
        <v>2</v>
      </c>
      <c r="Q2432" s="58" t="e">
        <f>TRUNC(#REF!*P2432,0)</f>
        <v>#REF!</v>
      </c>
      <c r="R2432" s="143"/>
    </row>
    <row r="2433" spans="1:18" s="86" customFormat="1" ht="20.100000000000001" hidden="1" customHeight="1">
      <c r="A2433" s="123"/>
      <c r="C2433" s="19" t="s">
        <v>782</v>
      </c>
      <c r="D2433" s="29" t="s">
        <v>783</v>
      </c>
      <c r="E2433" s="10" t="s">
        <v>3196</v>
      </c>
      <c r="F2433" s="60">
        <v>2</v>
      </c>
      <c r="G2433" s="58">
        <v>167073</v>
      </c>
      <c r="H2433" s="58">
        <f t="shared" si="421"/>
        <v>334146</v>
      </c>
      <c r="I2433" s="58">
        <v>264409</v>
      </c>
      <c r="J2433" s="58">
        <f t="shared" si="422"/>
        <v>528818</v>
      </c>
      <c r="K2433" s="58">
        <v>419380</v>
      </c>
      <c r="L2433" s="58">
        <f t="shared" si="438"/>
        <v>838760</v>
      </c>
      <c r="M2433" s="58">
        <f t="shared" si="420"/>
        <v>850862</v>
      </c>
      <c r="N2433" s="59">
        <f t="shared" si="420"/>
        <v>1701724</v>
      </c>
      <c r="O2433" s="60">
        <v>2</v>
      </c>
      <c r="P2433" s="61">
        <f>O2433</f>
        <v>2</v>
      </c>
      <c r="Q2433" s="58" t="e">
        <f>TRUNC(#REF!*P2433,0)</f>
        <v>#REF!</v>
      </c>
      <c r="R2433" s="143"/>
    </row>
    <row r="2434" spans="1:18" s="86" customFormat="1" ht="20.100000000000001" hidden="1" customHeight="1">
      <c r="A2434" s="123"/>
      <c r="C2434" s="19" t="s">
        <v>784</v>
      </c>
      <c r="D2434" s="29" t="s">
        <v>785</v>
      </c>
      <c r="E2434" s="10" t="s">
        <v>3196</v>
      </c>
      <c r="F2434" s="60">
        <v>2</v>
      </c>
      <c r="G2434" s="58">
        <v>167073</v>
      </c>
      <c r="H2434" s="58">
        <f t="shared" si="421"/>
        <v>334146</v>
      </c>
      <c r="I2434" s="58">
        <v>264409</v>
      </c>
      <c r="J2434" s="58">
        <f t="shared" si="422"/>
        <v>528818</v>
      </c>
      <c r="K2434" s="58">
        <v>419380</v>
      </c>
      <c r="L2434" s="58">
        <f t="shared" si="438"/>
        <v>838760</v>
      </c>
      <c r="M2434" s="58">
        <f t="shared" si="420"/>
        <v>850862</v>
      </c>
      <c r="N2434" s="59">
        <f t="shared" si="420"/>
        <v>1701724</v>
      </c>
      <c r="O2434" s="60">
        <v>2</v>
      </c>
      <c r="P2434" s="61">
        <f>O2434</f>
        <v>2</v>
      </c>
      <c r="Q2434" s="58" t="e">
        <f>TRUNC(#REF!*P2434,0)</f>
        <v>#REF!</v>
      </c>
      <c r="R2434" s="143"/>
    </row>
    <row r="2435" spans="1:18" s="86" customFormat="1" ht="20.100000000000001" hidden="1" customHeight="1">
      <c r="A2435" s="123"/>
      <c r="C2435" s="19" t="s">
        <v>784</v>
      </c>
      <c r="D2435" s="29" t="s">
        <v>786</v>
      </c>
      <c r="E2435" s="10" t="s">
        <v>3196</v>
      </c>
      <c r="F2435" s="60">
        <v>1</v>
      </c>
      <c r="G2435" s="58">
        <v>0</v>
      </c>
      <c r="H2435" s="58">
        <f t="shared" si="421"/>
        <v>0</v>
      </c>
      <c r="I2435" s="58">
        <v>0</v>
      </c>
      <c r="J2435" s="58">
        <f t="shared" si="422"/>
        <v>0</v>
      </c>
      <c r="K2435" s="58">
        <v>3200000</v>
      </c>
      <c r="L2435" s="58">
        <f t="shared" si="438"/>
        <v>3200000</v>
      </c>
      <c r="M2435" s="58">
        <f t="shared" si="420"/>
        <v>3200000</v>
      </c>
      <c r="N2435" s="59">
        <f t="shared" si="420"/>
        <v>3200000</v>
      </c>
      <c r="O2435" s="60">
        <v>1</v>
      </c>
      <c r="P2435" s="61">
        <f>O2435</f>
        <v>1</v>
      </c>
      <c r="Q2435" s="58" t="e">
        <f>TRUNC(#REF!*P2435,0)</f>
        <v>#REF!</v>
      </c>
      <c r="R2435" s="143"/>
    </row>
    <row r="2436" spans="1:18" s="86" customFormat="1" ht="20.100000000000001" hidden="1" customHeight="1">
      <c r="A2436" s="123"/>
      <c r="C2436" s="19" t="s">
        <v>787</v>
      </c>
      <c r="D2436" s="29" t="s">
        <v>788</v>
      </c>
      <c r="E2436" s="10" t="s">
        <v>3196</v>
      </c>
      <c r="F2436" s="60">
        <v>1</v>
      </c>
      <c r="G2436" s="58">
        <v>0</v>
      </c>
      <c r="H2436" s="58">
        <f t="shared" si="421"/>
        <v>0</v>
      </c>
      <c r="I2436" s="58">
        <v>0</v>
      </c>
      <c r="J2436" s="58">
        <f t="shared" si="422"/>
        <v>0</v>
      </c>
      <c r="K2436" s="58">
        <v>2302080</v>
      </c>
      <c r="L2436" s="58">
        <f t="shared" si="438"/>
        <v>2302080</v>
      </c>
      <c r="M2436" s="58">
        <f t="shared" si="420"/>
        <v>2302080</v>
      </c>
      <c r="N2436" s="59">
        <f t="shared" si="420"/>
        <v>2302080</v>
      </c>
      <c r="O2436" s="60">
        <v>1</v>
      </c>
      <c r="P2436" s="61">
        <f>O2436</f>
        <v>1</v>
      </c>
      <c r="Q2436" s="58" t="e">
        <f>TRUNC(#REF!*P2436,0)</f>
        <v>#REF!</v>
      </c>
      <c r="R2436" s="143"/>
    </row>
    <row r="2437" spans="1:18" s="86" customFormat="1" ht="20.100000000000001" hidden="1" customHeight="1">
      <c r="A2437" s="123"/>
      <c r="C2437" s="19" t="s">
        <v>1146</v>
      </c>
      <c r="D2437" s="29" t="s">
        <v>1147</v>
      </c>
      <c r="E2437" s="10" t="s">
        <v>3207</v>
      </c>
      <c r="F2437" s="60">
        <v>50</v>
      </c>
      <c r="G2437" s="58">
        <v>0</v>
      </c>
      <c r="H2437" s="58">
        <f t="shared" si="421"/>
        <v>0</v>
      </c>
      <c r="I2437" s="58">
        <v>0</v>
      </c>
      <c r="J2437" s="58">
        <f t="shared" si="422"/>
        <v>0</v>
      </c>
      <c r="K2437" s="58">
        <v>22304</v>
      </c>
      <c r="L2437" s="58">
        <f t="shared" si="438"/>
        <v>1115200</v>
      </c>
      <c r="M2437" s="58">
        <f t="shared" si="420"/>
        <v>22304</v>
      </c>
      <c r="N2437" s="59">
        <f t="shared" si="420"/>
        <v>1115200</v>
      </c>
      <c r="O2437" s="60">
        <v>50</v>
      </c>
      <c r="P2437" s="61">
        <f>O2437</f>
        <v>50</v>
      </c>
      <c r="Q2437" s="58" t="e">
        <f>TRUNC(#REF!*P2437,0)</f>
        <v>#REF!</v>
      </c>
      <c r="R2437" s="143"/>
    </row>
    <row r="2438" spans="1:18" s="86" customFormat="1" ht="20.100000000000001" hidden="1" customHeight="1">
      <c r="A2438" s="123">
        <f>A2413+1</f>
        <v>419</v>
      </c>
      <c r="B2438" s="122">
        <f>B2413+1</f>
        <v>414</v>
      </c>
      <c r="C2438" s="19" t="s">
        <v>789</v>
      </c>
      <c r="D2438" s="29" t="s">
        <v>0</v>
      </c>
      <c r="E2438" s="10" t="s">
        <v>22</v>
      </c>
      <c r="F2438" s="60">
        <v>0</v>
      </c>
      <c r="G2438" s="58">
        <v>0</v>
      </c>
      <c r="H2438" s="58">
        <f t="shared" si="421"/>
        <v>0</v>
      </c>
      <c r="I2438" s="58">
        <v>0</v>
      </c>
      <c r="J2438" s="58">
        <f t="shared" si="422"/>
        <v>0</v>
      </c>
      <c r="K2438" s="58">
        <v>0</v>
      </c>
      <c r="L2438" s="58">
        <f t="shared" si="438"/>
        <v>0</v>
      </c>
      <c r="M2438" s="58">
        <f t="shared" si="420"/>
        <v>0</v>
      </c>
      <c r="N2438" s="59">
        <f t="shared" si="420"/>
        <v>0</v>
      </c>
      <c r="O2438" s="60">
        <v>0</v>
      </c>
      <c r="P2438" s="61">
        <f>O2438</f>
        <v>0</v>
      </c>
      <c r="Q2438" s="58" t="e">
        <f>TRUNC(#REF!*P2438,0)</f>
        <v>#REF!</v>
      </c>
      <c r="R2438" s="143"/>
    </row>
    <row r="2439" spans="1:18" s="86" customFormat="1" ht="20.100000000000001" hidden="1" customHeight="1">
      <c r="A2439" s="123">
        <f>A2438+1</f>
        <v>420</v>
      </c>
      <c r="B2439" s="122">
        <f>B2438+1</f>
        <v>415</v>
      </c>
      <c r="C2439" s="19" t="s">
        <v>790</v>
      </c>
      <c r="D2439" s="29" t="s">
        <v>111</v>
      </c>
      <c r="E2439" s="10" t="s">
        <v>22</v>
      </c>
      <c r="F2439" s="60">
        <v>0</v>
      </c>
      <c r="G2439" s="58">
        <v>0</v>
      </c>
      <c r="H2439" s="58">
        <f t="shared" si="421"/>
        <v>0</v>
      </c>
      <c r="I2439" s="58">
        <v>0</v>
      </c>
      <c r="J2439" s="58">
        <f t="shared" si="422"/>
        <v>0</v>
      </c>
      <c r="K2439" s="58">
        <v>0</v>
      </c>
      <c r="L2439" s="58">
        <f t="shared" si="438"/>
        <v>0</v>
      </c>
      <c r="M2439" s="58">
        <f t="shared" si="420"/>
        <v>0</v>
      </c>
      <c r="N2439" s="59">
        <f t="shared" si="420"/>
        <v>0</v>
      </c>
      <c r="O2439" s="60">
        <v>0</v>
      </c>
      <c r="P2439" s="61">
        <f>O2439</f>
        <v>0</v>
      </c>
      <c r="Q2439" s="58" t="e">
        <f>TRUNC(#REF!*P2439,0)</f>
        <v>#REF!</v>
      </c>
      <c r="R2439" s="143"/>
    </row>
    <row r="2440" spans="1:18" s="86" customFormat="1" ht="20.100000000000001" hidden="1" customHeight="1">
      <c r="A2440" s="123">
        <f t="shared" ref="A2440:B2443" si="439">A2439+1</f>
        <v>421</v>
      </c>
      <c r="B2440" s="122">
        <f t="shared" si="439"/>
        <v>416</v>
      </c>
      <c r="C2440" s="19" t="s">
        <v>791</v>
      </c>
      <c r="D2440" s="29" t="s">
        <v>792</v>
      </c>
      <c r="E2440" s="10" t="s">
        <v>3189</v>
      </c>
      <c r="F2440" s="60">
        <v>316</v>
      </c>
      <c r="G2440" s="58">
        <v>6252</v>
      </c>
      <c r="H2440" s="58">
        <f t="shared" si="421"/>
        <v>1975632</v>
      </c>
      <c r="I2440" s="58">
        <v>10200</v>
      </c>
      <c r="J2440" s="58">
        <f t="shared" si="422"/>
        <v>3223200</v>
      </c>
      <c r="K2440" s="58">
        <v>0</v>
      </c>
      <c r="L2440" s="58">
        <f t="shared" si="438"/>
        <v>0</v>
      </c>
      <c r="M2440" s="58">
        <f t="shared" si="420"/>
        <v>16452</v>
      </c>
      <c r="N2440" s="59">
        <f t="shared" si="420"/>
        <v>5198832</v>
      </c>
      <c r="O2440" s="60">
        <v>316</v>
      </c>
      <c r="P2440" s="61">
        <f>O2440</f>
        <v>316</v>
      </c>
      <c r="Q2440" s="58" t="e">
        <f>TRUNC(#REF!*P2440,0)</f>
        <v>#REF!</v>
      </c>
      <c r="R2440" s="143"/>
    </row>
    <row r="2441" spans="1:18" s="86" customFormat="1" ht="20.100000000000001" hidden="1" customHeight="1">
      <c r="A2441" s="123">
        <f t="shared" si="439"/>
        <v>422</v>
      </c>
      <c r="B2441" s="122">
        <f t="shared" si="439"/>
        <v>417</v>
      </c>
      <c r="C2441" s="19" t="s">
        <v>800</v>
      </c>
      <c r="D2441" s="29" t="s">
        <v>0</v>
      </c>
      <c r="E2441" s="10" t="s">
        <v>22</v>
      </c>
      <c r="F2441" s="60">
        <v>0</v>
      </c>
      <c r="G2441" s="58">
        <v>0</v>
      </c>
      <c r="H2441" s="58">
        <f t="shared" si="421"/>
        <v>0</v>
      </c>
      <c r="I2441" s="58">
        <v>0</v>
      </c>
      <c r="J2441" s="58">
        <f t="shared" si="422"/>
        <v>0</v>
      </c>
      <c r="K2441" s="58">
        <v>0</v>
      </c>
      <c r="L2441" s="58">
        <f t="shared" si="438"/>
        <v>0</v>
      </c>
      <c r="M2441" s="58">
        <f t="shared" si="420"/>
        <v>0</v>
      </c>
      <c r="N2441" s="59">
        <f t="shared" si="420"/>
        <v>0</v>
      </c>
      <c r="O2441" s="60">
        <v>0</v>
      </c>
      <c r="P2441" s="61">
        <f>O2441</f>
        <v>0</v>
      </c>
      <c r="Q2441" s="58" t="e">
        <f>TRUNC(#REF!*P2441,0)</f>
        <v>#REF!</v>
      </c>
      <c r="R2441" s="143"/>
    </row>
    <row r="2442" spans="1:18" s="86" customFormat="1" ht="20.100000000000001" hidden="1" customHeight="1">
      <c r="A2442" s="123">
        <f t="shared" si="439"/>
        <v>423</v>
      </c>
      <c r="B2442" s="122">
        <f t="shared" si="439"/>
        <v>418</v>
      </c>
      <c r="C2442" s="19" t="s">
        <v>801</v>
      </c>
      <c r="D2442" s="29" t="s">
        <v>797</v>
      </c>
      <c r="E2442" s="10" t="s">
        <v>3189</v>
      </c>
      <c r="F2442" s="60">
        <v>1220</v>
      </c>
      <c r="G2442" s="58">
        <v>2148</v>
      </c>
      <c r="H2442" s="58">
        <f t="shared" si="421"/>
        <v>2620560</v>
      </c>
      <c r="I2442" s="58">
        <v>9160</v>
      </c>
      <c r="J2442" s="58">
        <f t="shared" si="422"/>
        <v>11175200</v>
      </c>
      <c r="K2442" s="58">
        <v>0</v>
      </c>
      <c r="L2442" s="58">
        <f t="shared" si="438"/>
        <v>0</v>
      </c>
      <c r="M2442" s="58">
        <f t="shared" si="420"/>
        <v>11308</v>
      </c>
      <c r="N2442" s="59">
        <f t="shared" si="420"/>
        <v>13795760</v>
      </c>
      <c r="O2442" s="60">
        <v>1220</v>
      </c>
      <c r="P2442" s="61">
        <f>O2442</f>
        <v>1220</v>
      </c>
      <c r="Q2442" s="58" t="e">
        <f>TRUNC(#REF!*P2442,0)</f>
        <v>#REF!</v>
      </c>
      <c r="R2442" s="143"/>
    </row>
    <row r="2443" spans="1:18" s="86" customFormat="1" ht="20.100000000000001" hidden="1" customHeight="1">
      <c r="A2443" s="123">
        <f t="shared" si="439"/>
        <v>424</v>
      </c>
      <c r="B2443" s="122">
        <f t="shared" si="439"/>
        <v>419</v>
      </c>
      <c r="C2443" s="19" t="s">
        <v>2383</v>
      </c>
      <c r="D2443" s="29" t="s">
        <v>799</v>
      </c>
      <c r="E2443" s="10" t="s">
        <v>3189</v>
      </c>
      <c r="F2443" s="60">
        <v>11</v>
      </c>
      <c r="G2443" s="58">
        <v>2148</v>
      </c>
      <c r="H2443" s="58">
        <f t="shared" si="421"/>
        <v>23628</v>
      </c>
      <c r="I2443" s="58">
        <v>10076</v>
      </c>
      <c r="J2443" s="58">
        <f t="shared" si="422"/>
        <v>110836</v>
      </c>
      <c r="K2443" s="58">
        <v>0</v>
      </c>
      <c r="L2443" s="58">
        <f t="shared" si="438"/>
        <v>0</v>
      </c>
      <c r="M2443" s="58">
        <f t="shared" si="420"/>
        <v>12224</v>
      </c>
      <c r="N2443" s="59">
        <f t="shared" si="420"/>
        <v>134464</v>
      </c>
      <c r="O2443" s="60">
        <v>11</v>
      </c>
      <c r="P2443" s="61">
        <f>O2443</f>
        <v>11</v>
      </c>
      <c r="Q2443" s="58" t="e">
        <f>TRUNC(#REF!*P2443,0)</f>
        <v>#REF!</v>
      </c>
      <c r="R2443" s="143"/>
    </row>
    <row r="2444" spans="1:18" s="86" customFormat="1" ht="20.100000000000001" hidden="1" customHeight="1">
      <c r="A2444" s="123"/>
      <c r="C2444" s="19" t="s">
        <v>1015</v>
      </c>
      <c r="D2444" s="29" t="s">
        <v>0</v>
      </c>
      <c r="E2444" s="10" t="s">
        <v>22</v>
      </c>
      <c r="F2444" s="60">
        <v>0</v>
      </c>
      <c r="G2444" s="58">
        <v>0</v>
      </c>
      <c r="H2444" s="58">
        <f t="shared" si="421"/>
        <v>0</v>
      </c>
      <c r="I2444" s="58">
        <v>0</v>
      </c>
      <c r="J2444" s="58">
        <f t="shared" si="422"/>
        <v>0</v>
      </c>
      <c r="K2444" s="58">
        <v>0</v>
      </c>
      <c r="L2444" s="58">
        <f t="shared" si="438"/>
        <v>0</v>
      </c>
      <c r="M2444" s="58">
        <f t="shared" si="420"/>
        <v>0</v>
      </c>
      <c r="N2444" s="59">
        <f t="shared" si="420"/>
        <v>0</v>
      </c>
      <c r="O2444" s="60">
        <v>0</v>
      </c>
      <c r="P2444" s="61">
        <f>O2444</f>
        <v>0</v>
      </c>
      <c r="Q2444" s="58" t="e">
        <f>TRUNC(#REF!*P2444,0)</f>
        <v>#REF!</v>
      </c>
      <c r="R2444" s="143"/>
    </row>
    <row r="2445" spans="1:18" s="86" customFormat="1" ht="20.100000000000001" hidden="1" customHeight="1">
      <c r="A2445" s="123"/>
      <c r="C2445" s="19" t="s">
        <v>1016</v>
      </c>
      <c r="D2445" s="29" t="s">
        <v>1017</v>
      </c>
      <c r="E2445" s="10" t="s">
        <v>3189</v>
      </c>
      <c r="F2445" s="60">
        <v>737</v>
      </c>
      <c r="G2445" s="58">
        <v>83014</v>
      </c>
      <c r="H2445" s="58">
        <f t="shared" ref="H2445:H2508" si="440">TRUNC(F2445*G2445,0)</f>
        <v>61181318</v>
      </c>
      <c r="I2445" s="58">
        <v>13509</v>
      </c>
      <c r="J2445" s="58">
        <f t="shared" ref="J2445:J2508" si="441">TRUNC(F2445*I2445,0)</f>
        <v>9956133</v>
      </c>
      <c r="K2445" s="58">
        <v>5076</v>
      </c>
      <c r="L2445" s="58">
        <f t="shared" si="438"/>
        <v>3741012</v>
      </c>
      <c r="M2445" s="58">
        <f t="shared" si="420"/>
        <v>101599</v>
      </c>
      <c r="N2445" s="59">
        <f t="shared" si="420"/>
        <v>74878463</v>
      </c>
      <c r="O2445" s="60">
        <v>737</v>
      </c>
      <c r="P2445" s="61">
        <f>O2445</f>
        <v>737</v>
      </c>
      <c r="Q2445" s="58" t="e">
        <f>TRUNC(#REF!*P2445,0)</f>
        <v>#REF!</v>
      </c>
      <c r="R2445" s="143"/>
    </row>
    <row r="2446" spans="1:18" s="86" customFormat="1" ht="20.100000000000001" hidden="1" customHeight="1">
      <c r="A2446" s="123">
        <f>A2443+1</f>
        <v>425</v>
      </c>
      <c r="B2446" s="122">
        <f>B2443+1</f>
        <v>420</v>
      </c>
      <c r="C2446" s="19" t="s">
        <v>802</v>
      </c>
      <c r="D2446" s="29" t="s">
        <v>0</v>
      </c>
      <c r="E2446" s="10" t="s">
        <v>22</v>
      </c>
      <c r="F2446" s="60">
        <v>0</v>
      </c>
      <c r="G2446" s="58">
        <v>0</v>
      </c>
      <c r="H2446" s="58">
        <f t="shared" si="440"/>
        <v>0</v>
      </c>
      <c r="I2446" s="58">
        <v>0</v>
      </c>
      <c r="J2446" s="58">
        <f t="shared" si="441"/>
        <v>0</v>
      </c>
      <c r="K2446" s="58">
        <v>0</v>
      </c>
      <c r="L2446" s="58">
        <f t="shared" si="438"/>
        <v>0</v>
      </c>
      <c r="M2446" s="58">
        <f t="shared" si="420"/>
        <v>0</v>
      </c>
      <c r="N2446" s="59">
        <f t="shared" si="420"/>
        <v>0</v>
      </c>
      <c r="O2446" s="60">
        <v>0</v>
      </c>
      <c r="P2446" s="61">
        <f>O2446</f>
        <v>0</v>
      </c>
      <c r="Q2446" s="58" t="e">
        <f>TRUNC(#REF!*P2446,0)</f>
        <v>#REF!</v>
      </c>
      <c r="R2446" s="143"/>
    </row>
    <row r="2447" spans="1:18" s="86" customFormat="1" ht="20.100000000000001" hidden="1" customHeight="1">
      <c r="A2447" s="123">
        <f>A2446+1</f>
        <v>426</v>
      </c>
      <c r="B2447" s="122">
        <f>B2446+1</f>
        <v>421</v>
      </c>
      <c r="C2447" s="19" t="s">
        <v>803</v>
      </c>
      <c r="D2447" s="29" t="s">
        <v>531</v>
      </c>
      <c r="E2447" s="10" t="s">
        <v>3189</v>
      </c>
      <c r="F2447" s="60">
        <v>1087</v>
      </c>
      <c r="G2447" s="58">
        <v>1021</v>
      </c>
      <c r="H2447" s="58">
        <f t="shared" si="440"/>
        <v>1109827</v>
      </c>
      <c r="I2447" s="58">
        <v>6837</v>
      </c>
      <c r="J2447" s="58">
        <f t="shared" si="441"/>
        <v>7431819</v>
      </c>
      <c r="K2447" s="58">
        <v>0</v>
      </c>
      <c r="L2447" s="58">
        <f t="shared" si="438"/>
        <v>0</v>
      </c>
      <c r="M2447" s="58">
        <f t="shared" si="420"/>
        <v>7858</v>
      </c>
      <c r="N2447" s="59">
        <f t="shared" si="420"/>
        <v>8541646</v>
      </c>
      <c r="O2447" s="60">
        <v>1087</v>
      </c>
      <c r="P2447" s="61">
        <f>O2447</f>
        <v>1087</v>
      </c>
      <c r="Q2447" s="58" t="e">
        <f>TRUNC(#REF!*P2447,0)</f>
        <v>#REF!</v>
      </c>
      <c r="R2447" s="143"/>
    </row>
    <row r="2448" spans="1:18" s="86" customFormat="1" ht="20.100000000000001" hidden="1" customHeight="1">
      <c r="A2448" s="123">
        <f t="shared" ref="A2448:B2467" si="442">A2447+1</f>
        <v>427</v>
      </c>
      <c r="B2448" s="122">
        <f t="shared" si="442"/>
        <v>422</v>
      </c>
      <c r="C2448" s="19" t="s">
        <v>804</v>
      </c>
      <c r="D2448" s="29" t="s">
        <v>531</v>
      </c>
      <c r="E2448" s="10" t="s">
        <v>3207</v>
      </c>
      <c r="F2448" s="60">
        <v>503</v>
      </c>
      <c r="G2448" s="58">
        <v>3649</v>
      </c>
      <c r="H2448" s="58">
        <f t="shared" si="440"/>
        <v>1835447</v>
      </c>
      <c r="I2448" s="58">
        <v>20680</v>
      </c>
      <c r="J2448" s="58">
        <f t="shared" si="441"/>
        <v>10402040</v>
      </c>
      <c r="K2448" s="58">
        <v>0</v>
      </c>
      <c r="L2448" s="58">
        <f t="shared" si="438"/>
        <v>0</v>
      </c>
      <c r="M2448" s="58">
        <f t="shared" si="420"/>
        <v>24329</v>
      </c>
      <c r="N2448" s="59">
        <f t="shared" si="420"/>
        <v>12237487</v>
      </c>
      <c r="O2448" s="60">
        <v>503</v>
      </c>
      <c r="P2448" s="61">
        <f>O2448</f>
        <v>503</v>
      </c>
      <c r="Q2448" s="58" t="e">
        <f>TRUNC(#REF!*P2448,0)</f>
        <v>#REF!</v>
      </c>
      <c r="R2448" s="143"/>
    </row>
    <row r="2449" spans="1:18" s="86" customFormat="1" ht="20.100000000000001" hidden="1" customHeight="1">
      <c r="A2449" s="123">
        <f t="shared" si="442"/>
        <v>428</v>
      </c>
      <c r="B2449" s="122">
        <f t="shared" si="442"/>
        <v>423</v>
      </c>
      <c r="C2449" s="19" t="s">
        <v>805</v>
      </c>
      <c r="D2449" s="29" t="s">
        <v>806</v>
      </c>
      <c r="E2449" s="10" t="s">
        <v>22</v>
      </c>
      <c r="F2449" s="60">
        <v>0</v>
      </c>
      <c r="G2449" s="58">
        <v>0</v>
      </c>
      <c r="H2449" s="58">
        <f t="shared" si="440"/>
        <v>0</v>
      </c>
      <c r="I2449" s="58">
        <v>0</v>
      </c>
      <c r="J2449" s="58">
        <f t="shared" si="441"/>
        <v>0</v>
      </c>
      <c r="K2449" s="58">
        <v>0</v>
      </c>
      <c r="L2449" s="58">
        <f t="shared" si="438"/>
        <v>0</v>
      </c>
      <c r="M2449" s="58">
        <f t="shared" si="420"/>
        <v>0</v>
      </c>
      <c r="N2449" s="59">
        <f t="shared" si="420"/>
        <v>0</v>
      </c>
      <c r="O2449" s="60">
        <v>0</v>
      </c>
      <c r="P2449" s="61">
        <f>O2449</f>
        <v>0</v>
      </c>
      <c r="Q2449" s="58" t="e">
        <f>TRUNC(#REF!*P2449,0)</f>
        <v>#REF!</v>
      </c>
      <c r="R2449" s="143"/>
    </row>
    <row r="2450" spans="1:18" s="86" customFormat="1" ht="20.100000000000001" hidden="1" customHeight="1">
      <c r="A2450" s="123">
        <f t="shared" si="442"/>
        <v>429</v>
      </c>
      <c r="B2450" s="122">
        <f t="shared" si="442"/>
        <v>424</v>
      </c>
      <c r="C2450" s="19" t="s">
        <v>807</v>
      </c>
      <c r="D2450" s="29" t="s">
        <v>808</v>
      </c>
      <c r="E2450" s="10" t="s">
        <v>3199</v>
      </c>
      <c r="F2450" s="60">
        <v>14</v>
      </c>
      <c r="G2450" s="58">
        <v>0</v>
      </c>
      <c r="H2450" s="58">
        <f t="shared" si="440"/>
        <v>0</v>
      </c>
      <c r="I2450" s="58">
        <v>0</v>
      </c>
      <c r="J2450" s="58">
        <f t="shared" si="441"/>
        <v>0</v>
      </c>
      <c r="K2450" s="58">
        <v>120000</v>
      </c>
      <c r="L2450" s="58">
        <f t="shared" si="438"/>
        <v>1680000</v>
      </c>
      <c r="M2450" s="58">
        <f t="shared" si="420"/>
        <v>120000</v>
      </c>
      <c r="N2450" s="59">
        <f t="shared" si="420"/>
        <v>1680000</v>
      </c>
      <c r="O2450" s="60">
        <v>14</v>
      </c>
      <c r="P2450" s="61">
        <f>O2450</f>
        <v>14</v>
      </c>
      <c r="Q2450" s="58" t="e">
        <f>TRUNC(#REF!*P2450,0)</f>
        <v>#REF!</v>
      </c>
      <c r="R2450" s="143"/>
    </row>
    <row r="2451" spans="1:18" s="86" customFormat="1" ht="20.100000000000001" hidden="1" customHeight="1">
      <c r="A2451" s="123">
        <f t="shared" si="442"/>
        <v>430</v>
      </c>
      <c r="B2451" s="122">
        <f t="shared" si="442"/>
        <v>425</v>
      </c>
      <c r="C2451" s="19" t="s">
        <v>809</v>
      </c>
      <c r="D2451" s="29" t="s">
        <v>810</v>
      </c>
      <c r="E2451" s="10" t="s">
        <v>3199</v>
      </c>
      <c r="F2451" s="60">
        <v>7</v>
      </c>
      <c r="G2451" s="58">
        <v>0</v>
      </c>
      <c r="H2451" s="58">
        <f t="shared" si="440"/>
        <v>0</v>
      </c>
      <c r="I2451" s="58">
        <v>0</v>
      </c>
      <c r="J2451" s="58">
        <f t="shared" si="441"/>
        <v>0</v>
      </c>
      <c r="K2451" s="58">
        <v>144000</v>
      </c>
      <c r="L2451" s="58">
        <f t="shared" si="438"/>
        <v>1008000</v>
      </c>
      <c r="M2451" s="58">
        <f t="shared" si="420"/>
        <v>144000</v>
      </c>
      <c r="N2451" s="59">
        <f t="shared" si="420"/>
        <v>1008000</v>
      </c>
      <c r="O2451" s="60">
        <v>7</v>
      </c>
      <c r="P2451" s="61">
        <f>O2451</f>
        <v>7</v>
      </c>
      <c r="Q2451" s="58" t="e">
        <f>TRUNC(#REF!*P2451,0)</f>
        <v>#REF!</v>
      </c>
      <c r="R2451" s="143"/>
    </row>
    <row r="2452" spans="1:18" s="86" customFormat="1" ht="20.100000000000001" hidden="1" customHeight="1">
      <c r="A2452" s="123">
        <f t="shared" si="442"/>
        <v>431</v>
      </c>
      <c r="B2452" s="122">
        <f t="shared" si="442"/>
        <v>426</v>
      </c>
      <c r="C2452" s="19" t="s">
        <v>814</v>
      </c>
      <c r="D2452" s="29" t="s">
        <v>0</v>
      </c>
      <c r="E2452" s="10" t="s">
        <v>22</v>
      </c>
      <c r="F2452" s="60">
        <v>0</v>
      </c>
      <c r="G2452" s="58">
        <v>0</v>
      </c>
      <c r="H2452" s="58">
        <f t="shared" si="440"/>
        <v>0</v>
      </c>
      <c r="I2452" s="58">
        <v>0</v>
      </c>
      <c r="J2452" s="58">
        <f t="shared" si="441"/>
        <v>0</v>
      </c>
      <c r="K2452" s="58">
        <v>0</v>
      </c>
      <c r="L2452" s="58">
        <f t="shared" si="438"/>
        <v>0</v>
      </c>
      <c r="M2452" s="58">
        <f t="shared" si="420"/>
        <v>0</v>
      </c>
      <c r="N2452" s="59">
        <f t="shared" si="420"/>
        <v>0</v>
      </c>
      <c r="O2452" s="60">
        <v>0</v>
      </c>
      <c r="P2452" s="61">
        <f>O2452</f>
        <v>0</v>
      </c>
      <c r="Q2452" s="58" t="e">
        <f>TRUNC(#REF!*P2452,0)</f>
        <v>#REF!</v>
      </c>
      <c r="R2452" s="143"/>
    </row>
    <row r="2453" spans="1:18" s="86" customFormat="1" ht="20.100000000000001" hidden="1" customHeight="1">
      <c r="A2453" s="123">
        <f t="shared" si="442"/>
        <v>432</v>
      </c>
      <c r="B2453" s="122">
        <f t="shared" si="442"/>
        <v>427</v>
      </c>
      <c r="C2453" s="19" t="s">
        <v>815</v>
      </c>
      <c r="D2453" s="29" t="s">
        <v>816</v>
      </c>
      <c r="E2453" s="10" t="s">
        <v>3215</v>
      </c>
      <c r="F2453" s="60">
        <v>40</v>
      </c>
      <c r="G2453" s="58">
        <v>652</v>
      </c>
      <c r="H2453" s="58">
        <f t="shared" si="440"/>
        <v>26080</v>
      </c>
      <c r="I2453" s="58">
        <v>15660</v>
      </c>
      <c r="J2453" s="58">
        <f t="shared" si="441"/>
        <v>626400</v>
      </c>
      <c r="K2453" s="58">
        <v>0</v>
      </c>
      <c r="L2453" s="58">
        <f t="shared" si="438"/>
        <v>0</v>
      </c>
      <c r="M2453" s="58">
        <f t="shared" si="420"/>
        <v>16312</v>
      </c>
      <c r="N2453" s="59">
        <f t="shared" si="420"/>
        <v>652480</v>
      </c>
      <c r="O2453" s="60">
        <v>40</v>
      </c>
      <c r="P2453" s="61">
        <f>O2453</f>
        <v>40</v>
      </c>
      <c r="Q2453" s="58" t="e">
        <f>TRUNC(#REF!*P2453,0)</f>
        <v>#REF!</v>
      </c>
      <c r="R2453" s="143"/>
    </row>
    <row r="2454" spans="1:18" s="86" customFormat="1" ht="20.100000000000001" hidden="1" customHeight="1">
      <c r="A2454" s="123">
        <f t="shared" si="442"/>
        <v>433</v>
      </c>
      <c r="B2454" s="122">
        <f t="shared" si="442"/>
        <v>428</v>
      </c>
      <c r="C2454" s="19" t="s">
        <v>817</v>
      </c>
      <c r="D2454" s="29" t="s">
        <v>818</v>
      </c>
      <c r="E2454" s="10" t="s">
        <v>3215</v>
      </c>
      <c r="F2454" s="60">
        <v>51</v>
      </c>
      <c r="G2454" s="58">
        <v>804</v>
      </c>
      <c r="H2454" s="58">
        <f t="shared" si="440"/>
        <v>41004</v>
      </c>
      <c r="I2454" s="58">
        <v>26021</v>
      </c>
      <c r="J2454" s="58">
        <f t="shared" si="441"/>
        <v>1327071</v>
      </c>
      <c r="K2454" s="58">
        <v>0</v>
      </c>
      <c r="L2454" s="58">
        <f t="shared" si="438"/>
        <v>0</v>
      </c>
      <c r="M2454" s="58">
        <f t="shared" si="420"/>
        <v>26825</v>
      </c>
      <c r="N2454" s="59">
        <f t="shared" si="420"/>
        <v>1368075</v>
      </c>
      <c r="O2454" s="60">
        <v>51</v>
      </c>
      <c r="P2454" s="61">
        <f>O2454</f>
        <v>51</v>
      </c>
      <c r="Q2454" s="58" t="e">
        <f>TRUNC(#REF!*P2454,0)</f>
        <v>#REF!</v>
      </c>
      <c r="R2454" s="143"/>
    </row>
    <row r="2455" spans="1:18" s="86" customFormat="1" ht="20.100000000000001" hidden="1" customHeight="1">
      <c r="A2455" s="123">
        <f t="shared" si="442"/>
        <v>434</v>
      </c>
      <c r="B2455" s="122">
        <f t="shared" si="442"/>
        <v>429</v>
      </c>
      <c r="C2455" s="19" t="s">
        <v>819</v>
      </c>
      <c r="D2455" s="29" t="s">
        <v>820</v>
      </c>
      <c r="E2455" s="10" t="s">
        <v>3207</v>
      </c>
      <c r="F2455" s="60">
        <v>101</v>
      </c>
      <c r="G2455" s="58">
        <v>2622</v>
      </c>
      <c r="H2455" s="58">
        <f t="shared" si="440"/>
        <v>264822</v>
      </c>
      <c r="I2455" s="58">
        <v>21504</v>
      </c>
      <c r="J2455" s="58">
        <f t="shared" si="441"/>
        <v>2171904</v>
      </c>
      <c r="K2455" s="58">
        <v>2</v>
      </c>
      <c r="L2455" s="58">
        <f t="shared" si="438"/>
        <v>202</v>
      </c>
      <c r="M2455" s="58">
        <f t="shared" si="420"/>
        <v>24128</v>
      </c>
      <c r="N2455" s="59">
        <f t="shared" si="420"/>
        <v>2436928</v>
      </c>
      <c r="O2455" s="60">
        <v>101</v>
      </c>
      <c r="P2455" s="61">
        <f>O2455</f>
        <v>101</v>
      </c>
      <c r="Q2455" s="58" t="e">
        <f>TRUNC(#REF!*P2455,0)</f>
        <v>#REF!</v>
      </c>
      <c r="R2455" s="143"/>
    </row>
    <row r="2456" spans="1:18" s="86" customFormat="1" ht="20.100000000000001" hidden="1" customHeight="1">
      <c r="A2456" s="123">
        <f t="shared" si="442"/>
        <v>435</v>
      </c>
      <c r="B2456" s="122">
        <f t="shared" si="442"/>
        <v>430</v>
      </c>
      <c r="C2456" s="19" t="s">
        <v>821</v>
      </c>
      <c r="D2456" s="29" t="s">
        <v>547</v>
      </c>
      <c r="E2456" s="10" t="s">
        <v>3189</v>
      </c>
      <c r="F2456" s="60">
        <v>5</v>
      </c>
      <c r="G2456" s="58">
        <v>616</v>
      </c>
      <c r="H2456" s="58">
        <f t="shared" si="440"/>
        <v>3080</v>
      </c>
      <c r="I2456" s="58">
        <v>2185</v>
      </c>
      <c r="J2456" s="58">
        <f t="shared" si="441"/>
        <v>10925</v>
      </c>
      <c r="K2456" s="58">
        <v>0</v>
      </c>
      <c r="L2456" s="58">
        <f t="shared" si="438"/>
        <v>0</v>
      </c>
      <c r="M2456" s="58">
        <f t="shared" si="420"/>
        <v>2801</v>
      </c>
      <c r="N2456" s="59">
        <f t="shared" si="420"/>
        <v>14005</v>
      </c>
      <c r="O2456" s="60">
        <v>5</v>
      </c>
      <c r="P2456" s="61">
        <f>O2456</f>
        <v>5</v>
      </c>
      <c r="Q2456" s="58" t="e">
        <f>TRUNC(#REF!*P2456,0)</f>
        <v>#REF!</v>
      </c>
      <c r="R2456" s="143"/>
    </row>
    <row r="2457" spans="1:18" s="86" customFormat="1" ht="20.100000000000001" hidden="1" customHeight="1">
      <c r="A2457" s="123">
        <f t="shared" si="442"/>
        <v>436</v>
      </c>
      <c r="B2457" s="122">
        <f t="shared" si="442"/>
        <v>431</v>
      </c>
      <c r="C2457" s="19" t="s">
        <v>822</v>
      </c>
      <c r="D2457" s="29" t="s">
        <v>0</v>
      </c>
      <c r="E2457" s="10" t="s">
        <v>22</v>
      </c>
      <c r="F2457" s="60">
        <v>0</v>
      </c>
      <c r="G2457" s="58">
        <v>0</v>
      </c>
      <c r="H2457" s="58">
        <f t="shared" si="440"/>
        <v>0</v>
      </c>
      <c r="I2457" s="58">
        <v>0</v>
      </c>
      <c r="J2457" s="58">
        <f t="shared" si="441"/>
        <v>0</v>
      </c>
      <c r="K2457" s="58">
        <v>0</v>
      </c>
      <c r="L2457" s="58">
        <f t="shared" si="438"/>
        <v>0</v>
      </c>
      <c r="M2457" s="58">
        <f t="shared" si="420"/>
        <v>0</v>
      </c>
      <c r="N2457" s="59">
        <f t="shared" si="420"/>
        <v>0</v>
      </c>
      <c r="O2457" s="60">
        <v>0</v>
      </c>
      <c r="P2457" s="61">
        <f>O2457</f>
        <v>0</v>
      </c>
      <c r="Q2457" s="58" t="e">
        <f>TRUNC(#REF!*P2457,0)</f>
        <v>#REF!</v>
      </c>
      <c r="R2457" s="143"/>
    </row>
    <row r="2458" spans="1:18" s="86" customFormat="1" ht="20.100000000000001" hidden="1" customHeight="1">
      <c r="A2458" s="123">
        <f t="shared" si="442"/>
        <v>437</v>
      </c>
      <c r="B2458" s="122">
        <f t="shared" si="442"/>
        <v>432</v>
      </c>
      <c r="C2458" s="19" t="s">
        <v>823</v>
      </c>
      <c r="D2458" s="29" t="s">
        <v>110</v>
      </c>
      <c r="E2458" s="10" t="s">
        <v>3191</v>
      </c>
      <c r="F2458" s="87">
        <v>94.486999999999995</v>
      </c>
      <c r="G2458" s="58">
        <v>6339</v>
      </c>
      <c r="H2458" s="58">
        <f t="shared" si="440"/>
        <v>598953</v>
      </c>
      <c r="I2458" s="58">
        <v>310616</v>
      </c>
      <c r="J2458" s="58">
        <f t="shared" si="441"/>
        <v>29349173</v>
      </c>
      <c r="K2458" s="58">
        <v>0</v>
      </c>
      <c r="L2458" s="58">
        <f t="shared" si="438"/>
        <v>0</v>
      </c>
      <c r="M2458" s="58">
        <f t="shared" si="420"/>
        <v>316955</v>
      </c>
      <c r="N2458" s="59">
        <f t="shared" si="420"/>
        <v>29948126</v>
      </c>
      <c r="O2458" s="87">
        <v>91.067000000000007</v>
      </c>
      <c r="P2458" s="61">
        <f>O2458</f>
        <v>91.067000000000007</v>
      </c>
      <c r="Q2458" s="58" t="e">
        <f>TRUNC(#REF!*P2458,0)</f>
        <v>#REF!</v>
      </c>
      <c r="R2458" s="143"/>
    </row>
    <row r="2459" spans="1:18" s="86" customFormat="1" ht="20.100000000000001" hidden="1" customHeight="1">
      <c r="A2459" s="123">
        <f t="shared" si="442"/>
        <v>438</v>
      </c>
      <c r="B2459" s="122">
        <f t="shared" si="442"/>
        <v>433</v>
      </c>
      <c r="C2459" s="19" t="s">
        <v>824</v>
      </c>
      <c r="D2459" s="29" t="s">
        <v>825</v>
      </c>
      <c r="E2459" s="10" t="s">
        <v>22</v>
      </c>
      <c r="F2459" s="60">
        <v>0</v>
      </c>
      <c r="G2459" s="58">
        <v>0</v>
      </c>
      <c r="H2459" s="58">
        <f t="shared" si="440"/>
        <v>0</v>
      </c>
      <c r="I2459" s="58">
        <v>0</v>
      </c>
      <c r="J2459" s="58">
        <f t="shared" si="441"/>
        <v>0</v>
      </c>
      <c r="K2459" s="58">
        <v>0</v>
      </c>
      <c r="L2459" s="58">
        <f t="shared" si="438"/>
        <v>0</v>
      </c>
      <c r="M2459" s="58">
        <f t="shared" si="420"/>
        <v>0</v>
      </c>
      <c r="N2459" s="59">
        <f t="shared" si="420"/>
        <v>0</v>
      </c>
      <c r="O2459" s="60">
        <v>0</v>
      </c>
      <c r="P2459" s="61">
        <f>O2459</f>
        <v>0</v>
      </c>
      <c r="Q2459" s="58" t="e">
        <f>TRUNC(#REF!*P2459,0)</f>
        <v>#REF!</v>
      </c>
      <c r="R2459" s="143"/>
    </row>
    <row r="2460" spans="1:18" s="86" customFormat="1" ht="20.100000000000001" hidden="1" customHeight="1">
      <c r="A2460" s="123">
        <f t="shared" si="442"/>
        <v>439</v>
      </c>
      <c r="B2460" s="122">
        <f t="shared" si="442"/>
        <v>434</v>
      </c>
      <c r="C2460" s="19" t="s">
        <v>1025</v>
      </c>
      <c r="D2460" s="29" t="s">
        <v>1026</v>
      </c>
      <c r="E2460" s="10" t="s">
        <v>3191</v>
      </c>
      <c r="F2460" s="87">
        <v>39.601999999999997</v>
      </c>
      <c r="G2460" s="58">
        <v>3240</v>
      </c>
      <c r="H2460" s="58">
        <f t="shared" si="440"/>
        <v>128310</v>
      </c>
      <c r="I2460" s="58">
        <v>4476</v>
      </c>
      <c r="J2460" s="58">
        <f t="shared" si="441"/>
        <v>177258</v>
      </c>
      <c r="K2460" s="58">
        <v>9497</v>
      </c>
      <c r="L2460" s="58">
        <f t="shared" si="438"/>
        <v>376100</v>
      </c>
      <c r="M2460" s="58">
        <f t="shared" si="420"/>
        <v>17213</v>
      </c>
      <c r="N2460" s="59">
        <f t="shared" si="420"/>
        <v>681668</v>
      </c>
      <c r="O2460" s="87">
        <v>36.182000000000002</v>
      </c>
      <c r="P2460" s="61">
        <f>O2460</f>
        <v>36.182000000000002</v>
      </c>
      <c r="Q2460" s="58" t="e">
        <f>TRUNC(#REF!*P2460,0)</f>
        <v>#REF!</v>
      </c>
      <c r="R2460" s="143"/>
    </row>
    <row r="2461" spans="1:18" s="86" customFormat="1" ht="20.100000000000001" hidden="1" customHeight="1">
      <c r="A2461" s="123">
        <f t="shared" si="442"/>
        <v>440</v>
      </c>
      <c r="B2461" s="122">
        <f t="shared" si="442"/>
        <v>435</v>
      </c>
      <c r="C2461" s="19" t="s">
        <v>826</v>
      </c>
      <c r="D2461" s="29" t="s">
        <v>0</v>
      </c>
      <c r="E2461" s="10" t="s">
        <v>22</v>
      </c>
      <c r="F2461" s="60">
        <v>0</v>
      </c>
      <c r="G2461" s="58">
        <v>0</v>
      </c>
      <c r="H2461" s="58">
        <f t="shared" si="440"/>
        <v>0</v>
      </c>
      <c r="I2461" s="58">
        <v>0</v>
      </c>
      <c r="J2461" s="58">
        <f t="shared" si="441"/>
        <v>0</v>
      </c>
      <c r="K2461" s="58">
        <v>0</v>
      </c>
      <c r="L2461" s="58">
        <f t="shared" si="438"/>
        <v>0</v>
      </c>
      <c r="M2461" s="58">
        <f t="shared" si="420"/>
        <v>0</v>
      </c>
      <c r="N2461" s="59">
        <f t="shared" si="420"/>
        <v>0</v>
      </c>
      <c r="O2461" s="60">
        <v>0</v>
      </c>
      <c r="P2461" s="61">
        <f>O2461</f>
        <v>0</v>
      </c>
      <c r="Q2461" s="58" t="e">
        <f>TRUNC(#REF!*P2461,0)</f>
        <v>#REF!</v>
      </c>
      <c r="R2461" s="143"/>
    </row>
    <row r="2462" spans="1:18" s="86" customFormat="1" ht="20.100000000000001" hidden="1" customHeight="1">
      <c r="A2462" s="123">
        <f t="shared" si="442"/>
        <v>441</v>
      </c>
      <c r="B2462" s="122">
        <f t="shared" si="442"/>
        <v>436</v>
      </c>
      <c r="C2462" s="19" t="s">
        <v>636</v>
      </c>
      <c r="D2462" s="29" t="s">
        <v>827</v>
      </c>
      <c r="E2462" s="10" t="s">
        <v>3188</v>
      </c>
      <c r="F2462" s="60">
        <v>148</v>
      </c>
      <c r="G2462" s="58">
        <v>0</v>
      </c>
      <c r="H2462" s="58">
        <f t="shared" si="440"/>
        <v>0</v>
      </c>
      <c r="I2462" s="58">
        <v>18024</v>
      </c>
      <c r="J2462" s="58">
        <f t="shared" si="441"/>
        <v>2667552</v>
      </c>
      <c r="K2462" s="58">
        <v>0</v>
      </c>
      <c r="L2462" s="58">
        <f t="shared" si="438"/>
        <v>0</v>
      </c>
      <c r="M2462" s="58">
        <f t="shared" si="420"/>
        <v>18024</v>
      </c>
      <c r="N2462" s="59">
        <f t="shared" si="420"/>
        <v>2667552</v>
      </c>
      <c r="O2462" s="60">
        <v>148</v>
      </c>
      <c r="P2462" s="61">
        <f>O2462</f>
        <v>148</v>
      </c>
      <c r="Q2462" s="58" t="e">
        <f>TRUNC(#REF!*P2462,0)</f>
        <v>#REF!</v>
      </c>
      <c r="R2462" s="143"/>
    </row>
    <row r="2463" spans="1:18" s="86" customFormat="1" ht="20.100000000000001" hidden="1" customHeight="1">
      <c r="A2463" s="123">
        <f t="shared" si="442"/>
        <v>442</v>
      </c>
      <c r="B2463" s="122">
        <f t="shared" si="442"/>
        <v>437</v>
      </c>
      <c r="C2463" s="19" t="s">
        <v>828</v>
      </c>
      <c r="D2463" s="29" t="s">
        <v>829</v>
      </c>
      <c r="E2463" s="10" t="s">
        <v>3188</v>
      </c>
      <c r="F2463" s="60">
        <v>1374</v>
      </c>
      <c r="G2463" s="58">
        <v>989</v>
      </c>
      <c r="H2463" s="58">
        <f t="shared" si="440"/>
        <v>1358886</v>
      </c>
      <c r="I2463" s="58">
        <v>6591</v>
      </c>
      <c r="J2463" s="58">
        <f t="shared" si="441"/>
        <v>9056034</v>
      </c>
      <c r="K2463" s="58">
        <v>1242</v>
      </c>
      <c r="L2463" s="58">
        <f t="shared" si="438"/>
        <v>1706508</v>
      </c>
      <c r="M2463" s="58">
        <f t="shared" si="420"/>
        <v>8822</v>
      </c>
      <c r="N2463" s="59">
        <f t="shared" si="420"/>
        <v>12121428</v>
      </c>
      <c r="O2463" s="60">
        <v>1374</v>
      </c>
      <c r="P2463" s="61">
        <f>O2463</f>
        <v>1374</v>
      </c>
      <c r="Q2463" s="58" t="e">
        <f>TRUNC(#REF!*P2463,0)</f>
        <v>#REF!</v>
      </c>
      <c r="R2463" s="143"/>
    </row>
    <row r="2464" spans="1:18" s="86" customFormat="1" ht="20.100000000000001" hidden="1" customHeight="1">
      <c r="A2464" s="123">
        <f t="shared" si="442"/>
        <v>443</v>
      </c>
      <c r="B2464" s="122">
        <f t="shared" si="442"/>
        <v>438</v>
      </c>
      <c r="C2464" s="19" t="s">
        <v>830</v>
      </c>
      <c r="D2464" s="29" t="s">
        <v>0</v>
      </c>
      <c r="E2464" s="10" t="s">
        <v>22</v>
      </c>
      <c r="F2464" s="60">
        <v>0</v>
      </c>
      <c r="G2464" s="58">
        <v>0</v>
      </c>
      <c r="H2464" s="58">
        <f t="shared" si="440"/>
        <v>0</v>
      </c>
      <c r="I2464" s="58">
        <v>0</v>
      </c>
      <c r="J2464" s="58">
        <f t="shared" si="441"/>
        <v>0</v>
      </c>
      <c r="K2464" s="58">
        <v>0</v>
      </c>
      <c r="L2464" s="58">
        <f t="shared" si="438"/>
        <v>0</v>
      </c>
      <c r="M2464" s="58">
        <f t="shared" si="420"/>
        <v>0</v>
      </c>
      <c r="N2464" s="59">
        <f t="shared" si="420"/>
        <v>0</v>
      </c>
      <c r="O2464" s="60">
        <v>0</v>
      </c>
      <c r="P2464" s="61">
        <f>O2464</f>
        <v>0</v>
      </c>
      <c r="Q2464" s="58" t="e">
        <f>TRUNC(#REF!*P2464,0)</f>
        <v>#REF!</v>
      </c>
      <c r="R2464" s="143"/>
    </row>
    <row r="2465" spans="1:18" s="86" customFormat="1" ht="20.100000000000001" hidden="1" customHeight="1">
      <c r="A2465" s="123">
        <f t="shared" si="442"/>
        <v>444</v>
      </c>
      <c r="B2465" s="122">
        <f t="shared" si="442"/>
        <v>439</v>
      </c>
      <c r="C2465" s="19" t="s">
        <v>831</v>
      </c>
      <c r="D2465" s="29" t="s">
        <v>832</v>
      </c>
      <c r="E2465" s="10" t="s">
        <v>3189</v>
      </c>
      <c r="F2465" s="60">
        <v>1154</v>
      </c>
      <c r="G2465" s="58">
        <v>202</v>
      </c>
      <c r="H2465" s="58">
        <f t="shared" si="440"/>
        <v>233108</v>
      </c>
      <c r="I2465" s="58">
        <v>129</v>
      </c>
      <c r="J2465" s="58">
        <f t="shared" si="441"/>
        <v>148866</v>
      </c>
      <c r="K2465" s="58">
        <v>0</v>
      </c>
      <c r="L2465" s="58">
        <f t="shared" si="438"/>
        <v>0</v>
      </c>
      <c r="M2465" s="58">
        <f t="shared" si="420"/>
        <v>331</v>
      </c>
      <c r="N2465" s="59">
        <f t="shared" si="420"/>
        <v>381974</v>
      </c>
      <c r="O2465" s="60">
        <v>1154</v>
      </c>
      <c r="P2465" s="61">
        <f>O2465</f>
        <v>1154</v>
      </c>
      <c r="Q2465" s="58" t="e">
        <f>TRUNC(#REF!*P2465,0)</f>
        <v>#REF!</v>
      </c>
      <c r="R2465" s="143"/>
    </row>
    <row r="2466" spans="1:18" s="86" customFormat="1" ht="20.100000000000001" hidden="1" customHeight="1">
      <c r="A2466" s="123">
        <f t="shared" si="442"/>
        <v>445</v>
      </c>
      <c r="B2466" s="122">
        <f t="shared" si="442"/>
        <v>440</v>
      </c>
      <c r="C2466" s="19" t="s">
        <v>833</v>
      </c>
      <c r="D2466" s="29" t="s">
        <v>834</v>
      </c>
      <c r="E2466" s="10" t="s">
        <v>3189</v>
      </c>
      <c r="F2466" s="60">
        <v>1154</v>
      </c>
      <c r="G2466" s="58">
        <v>150</v>
      </c>
      <c r="H2466" s="58">
        <f t="shared" si="440"/>
        <v>173100</v>
      </c>
      <c r="I2466" s="58">
        <v>105</v>
      </c>
      <c r="J2466" s="58">
        <f t="shared" si="441"/>
        <v>121170</v>
      </c>
      <c r="K2466" s="58">
        <v>96</v>
      </c>
      <c r="L2466" s="58">
        <f t="shared" si="438"/>
        <v>110784</v>
      </c>
      <c r="M2466" s="58">
        <f t="shared" si="420"/>
        <v>351</v>
      </c>
      <c r="N2466" s="59">
        <f t="shared" si="420"/>
        <v>405054</v>
      </c>
      <c r="O2466" s="60">
        <v>1154</v>
      </c>
      <c r="P2466" s="61">
        <f>O2466</f>
        <v>1154</v>
      </c>
      <c r="Q2466" s="58" t="e">
        <f>TRUNC(#REF!*P2466,0)</f>
        <v>#REF!</v>
      </c>
      <c r="R2466" s="143"/>
    </row>
    <row r="2467" spans="1:18" s="86" customFormat="1" ht="20.100000000000001" hidden="1" customHeight="1">
      <c r="A2467" s="123">
        <f t="shared" si="442"/>
        <v>446</v>
      </c>
      <c r="B2467" s="122">
        <f t="shared" si="442"/>
        <v>441</v>
      </c>
      <c r="C2467" s="19" t="s">
        <v>835</v>
      </c>
      <c r="D2467" s="29" t="s">
        <v>0</v>
      </c>
      <c r="E2467" s="10" t="s">
        <v>3189</v>
      </c>
      <c r="F2467" s="60">
        <v>293</v>
      </c>
      <c r="G2467" s="58">
        <v>202</v>
      </c>
      <c r="H2467" s="58">
        <f t="shared" si="440"/>
        <v>59186</v>
      </c>
      <c r="I2467" s="58">
        <v>129</v>
      </c>
      <c r="J2467" s="58">
        <f t="shared" si="441"/>
        <v>37797</v>
      </c>
      <c r="K2467" s="58">
        <v>0</v>
      </c>
      <c r="L2467" s="58">
        <f t="shared" si="438"/>
        <v>0</v>
      </c>
      <c r="M2467" s="58">
        <f t="shared" si="420"/>
        <v>331</v>
      </c>
      <c r="N2467" s="59">
        <f t="shared" si="420"/>
        <v>96983</v>
      </c>
      <c r="O2467" s="60">
        <v>293</v>
      </c>
      <c r="P2467" s="61">
        <f>O2467</f>
        <v>293</v>
      </c>
      <c r="Q2467" s="58" t="e">
        <f>TRUNC(#REF!*P2467,0)</f>
        <v>#REF!</v>
      </c>
      <c r="R2467" s="143"/>
    </row>
    <row r="2468" spans="1:18" s="86" customFormat="1" ht="20.100000000000001" hidden="1" customHeight="1">
      <c r="A2468" s="123"/>
      <c r="C2468" s="19" t="s">
        <v>836</v>
      </c>
      <c r="D2468" s="29" t="s">
        <v>0</v>
      </c>
      <c r="E2468" s="10" t="s">
        <v>22</v>
      </c>
      <c r="F2468" s="60">
        <v>0</v>
      </c>
      <c r="G2468" s="58">
        <v>0</v>
      </c>
      <c r="H2468" s="58">
        <f t="shared" si="440"/>
        <v>0</v>
      </c>
      <c r="I2468" s="58">
        <v>0</v>
      </c>
      <c r="J2468" s="58">
        <f t="shared" si="441"/>
        <v>0</v>
      </c>
      <c r="K2468" s="58">
        <v>0</v>
      </c>
      <c r="L2468" s="58">
        <f t="shared" si="438"/>
        <v>0</v>
      </c>
      <c r="M2468" s="58">
        <f t="shared" si="420"/>
        <v>0</v>
      </c>
      <c r="N2468" s="59">
        <f t="shared" si="420"/>
        <v>0</v>
      </c>
      <c r="O2468" s="60">
        <v>0</v>
      </c>
      <c r="P2468" s="61">
        <f>O2468</f>
        <v>0</v>
      </c>
      <c r="Q2468" s="58" t="e">
        <f>TRUNC(#REF!*P2468,0)</f>
        <v>#REF!</v>
      </c>
      <c r="R2468" s="143"/>
    </row>
    <row r="2469" spans="1:18" s="86" customFormat="1" ht="20.100000000000001" hidden="1" customHeight="1">
      <c r="A2469" s="123"/>
      <c r="C2469" s="19" t="s">
        <v>837</v>
      </c>
      <c r="D2469" s="29" t="s">
        <v>838</v>
      </c>
      <c r="E2469" s="10" t="s">
        <v>22</v>
      </c>
      <c r="F2469" s="60">
        <v>0</v>
      </c>
      <c r="G2469" s="58">
        <v>0</v>
      </c>
      <c r="H2469" s="58">
        <f t="shared" si="440"/>
        <v>0</v>
      </c>
      <c r="I2469" s="58">
        <v>0</v>
      </c>
      <c r="J2469" s="58">
        <f t="shared" si="441"/>
        <v>0</v>
      </c>
      <c r="K2469" s="58">
        <v>0</v>
      </c>
      <c r="L2469" s="58">
        <f t="shared" si="438"/>
        <v>0</v>
      </c>
      <c r="M2469" s="58">
        <f t="shared" si="420"/>
        <v>0</v>
      </c>
      <c r="N2469" s="59">
        <f t="shared" si="420"/>
        <v>0</v>
      </c>
      <c r="O2469" s="60">
        <v>0</v>
      </c>
      <c r="P2469" s="61">
        <f>O2469</f>
        <v>0</v>
      </c>
      <c r="Q2469" s="58" t="e">
        <f>TRUNC(#REF!*P2469,0)</f>
        <v>#REF!</v>
      </c>
      <c r="R2469" s="143"/>
    </row>
    <row r="2470" spans="1:18" s="86" customFormat="1" ht="20.100000000000001" hidden="1" customHeight="1">
      <c r="A2470" s="123"/>
      <c r="C2470" s="19" t="s">
        <v>839</v>
      </c>
      <c r="D2470" s="29" t="s">
        <v>2418</v>
      </c>
      <c r="E2470" s="10" t="s">
        <v>3212</v>
      </c>
      <c r="F2470" s="60">
        <v>1</v>
      </c>
      <c r="G2470" s="58">
        <v>2819302</v>
      </c>
      <c r="H2470" s="58">
        <f t="shared" si="440"/>
        <v>2819302</v>
      </c>
      <c r="I2470" s="58">
        <v>145365</v>
      </c>
      <c r="J2470" s="58">
        <f t="shared" si="441"/>
        <v>145365</v>
      </c>
      <c r="K2470" s="58">
        <v>51204</v>
      </c>
      <c r="L2470" s="58">
        <f t="shared" si="438"/>
        <v>51204</v>
      </c>
      <c r="M2470" s="58">
        <f t="shared" si="420"/>
        <v>3015871</v>
      </c>
      <c r="N2470" s="59">
        <f t="shared" si="420"/>
        <v>3015871</v>
      </c>
      <c r="O2470" s="60">
        <v>1</v>
      </c>
      <c r="P2470" s="61">
        <f>O2470</f>
        <v>1</v>
      </c>
      <c r="Q2470" s="58" t="e">
        <f>TRUNC(#REF!*P2470,0)</f>
        <v>#REF!</v>
      </c>
      <c r="R2470" s="143"/>
    </row>
    <row r="2471" spans="1:18" s="86" customFormat="1" ht="20.100000000000001" hidden="1" customHeight="1">
      <c r="A2471" s="123"/>
      <c r="C2471" s="19" t="s">
        <v>839</v>
      </c>
      <c r="D2471" s="29" t="s">
        <v>2419</v>
      </c>
      <c r="E2471" s="10" t="s">
        <v>3212</v>
      </c>
      <c r="F2471" s="60">
        <v>8</v>
      </c>
      <c r="G2471" s="58">
        <v>2796902</v>
      </c>
      <c r="H2471" s="58">
        <f t="shared" si="440"/>
        <v>22375216</v>
      </c>
      <c r="I2471" s="58">
        <v>145365</v>
      </c>
      <c r="J2471" s="58">
        <f t="shared" si="441"/>
        <v>1162920</v>
      </c>
      <c r="K2471" s="58">
        <v>51204</v>
      </c>
      <c r="L2471" s="58">
        <f t="shared" si="438"/>
        <v>409632</v>
      </c>
      <c r="M2471" s="58">
        <f t="shared" si="420"/>
        <v>2993471</v>
      </c>
      <c r="N2471" s="59">
        <f t="shared" si="420"/>
        <v>23947768</v>
      </c>
      <c r="O2471" s="60">
        <v>8</v>
      </c>
      <c r="P2471" s="61">
        <f>O2471</f>
        <v>8</v>
      </c>
      <c r="Q2471" s="58" t="e">
        <f>TRUNC(#REF!*P2471,0)</f>
        <v>#REF!</v>
      </c>
      <c r="R2471" s="143"/>
    </row>
    <row r="2472" spans="1:18" s="86" customFormat="1" ht="20.100000000000001" hidden="1" customHeight="1">
      <c r="A2472" s="123"/>
      <c r="C2472" s="19" t="s">
        <v>839</v>
      </c>
      <c r="D2472" s="29" t="s">
        <v>2420</v>
      </c>
      <c r="E2472" s="10" t="s">
        <v>3212</v>
      </c>
      <c r="F2472" s="60">
        <v>7</v>
      </c>
      <c r="G2472" s="58">
        <v>2380160</v>
      </c>
      <c r="H2472" s="58">
        <f t="shared" si="440"/>
        <v>16661120</v>
      </c>
      <c r="I2472" s="58">
        <v>117380</v>
      </c>
      <c r="J2472" s="58">
        <f t="shared" si="441"/>
        <v>821660</v>
      </c>
      <c r="K2472" s="58">
        <v>36203</v>
      </c>
      <c r="L2472" s="58">
        <f t="shared" si="438"/>
        <v>253421</v>
      </c>
      <c r="M2472" s="58">
        <f t="shared" si="420"/>
        <v>2533743</v>
      </c>
      <c r="N2472" s="59">
        <f t="shared" si="420"/>
        <v>17736201</v>
      </c>
      <c r="O2472" s="60">
        <v>7</v>
      </c>
      <c r="P2472" s="61">
        <f>O2472</f>
        <v>7</v>
      </c>
      <c r="Q2472" s="58" t="e">
        <f>TRUNC(#REF!*P2472,0)</f>
        <v>#REF!</v>
      </c>
      <c r="R2472" s="143"/>
    </row>
    <row r="2473" spans="1:18" s="86" customFormat="1" ht="20.100000000000001" hidden="1" customHeight="1">
      <c r="A2473" s="123"/>
      <c r="C2473" s="19" t="s">
        <v>842</v>
      </c>
      <c r="D2473" s="29" t="s">
        <v>843</v>
      </c>
      <c r="E2473" s="10" t="s">
        <v>22</v>
      </c>
      <c r="F2473" s="60">
        <v>0</v>
      </c>
      <c r="G2473" s="58">
        <v>0</v>
      </c>
      <c r="H2473" s="58">
        <f t="shared" si="440"/>
        <v>0</v>
      </c>
      <c r="I2473" s="58">
        <v>0</v>
      </c>
      <c r="J2473" s="58">
        <f t="shared" si="441"/>
        <v>0</v>
      </c>
      <c r="K2473" s="58">
        <v>0</v>
      </c>
      <c r="L2473" s="58">
        <f t="shared" si="438"/>
        <v>0</v>
      </c>
      <c r="M2473" s="58">
        <f t="shared" si="420"/>
        <v>0</v>
      </c>
      <c r="N2473" s="59">
        <f t="shared" si="420"/>
        <v>0</v>
      </c>
      <c r="O2473" s="60">
        <v>0</v>
      </c>
      <c r="P2473" s="61">
        <f>O2473</f>
        <v>0</v>
      </c>
      <c r="Q2473" s="58" t="e">
        <f>TRUNC(#REF!*P2473,0)</f>
        <v>#REF!</v>
      </c>
      <c r="R2473" s="143"/>
    </row>
    <row r="2474" spans="1:18" s="86" customFormat="1" ht="20.100000000000001" hidden="1" customHeight="1">
      <c r="A2474" s="123"/>
      <c r="C2474" s="19" t="s">
        <v>1089</v>
      </c>
      <c r="D2474" s="29" t="s">
        <v>0</v>
      </c>
      <c r="E2474" s="10" t="s">
        <v>22</v>
      </c>
      <c r="F2474" s="60">
        <v>0</v>
      </c>
      <c r="G2474" s="58">
        <v>0</v>
      </c>
      <c r="H2474" s="58">
        <f t="shared" si="440"/>
        <v>0</v>
      </c>
      <c r="I2474" s="58">
        <v>0</v>
      </c>
      <c r="J2474" s="58">
        <f t="shared" si="441"/>
        <v>0</v>
      </c>
      <c r="K2474" s="58">
        <v>0</v>
      </c>
      <c r="L2474" s="58">
        <f t="shared" si="438"/>
        <v>0</v>
      </c>
      <c r="M2474" s="58">
        <f t="shared" si="420"/>
        <v>0</v>
      </c>
      <c r="N2474" s="59">
        <f t="shared" si="420"/>
        <v>0</v>
      </c>
      <c r="O2474" s="60">
        <v>0</v>
      </c>
      <c r="P2474" s="61">
        <f>O2474</f>
        <v>0</v>
      </c>
      <c r="Q2474" s="58" t="e">
        <f>TRUNC(#REF!*P2474,0)</f>
        <v>#REF!</v>
      </c>
      <c r="R2474" s="143"/>
    </row>
    <row r="2475" spans="1:18" s="86" customFormat="1" ht="20.100000000000001" hidden="1" customHeight="1">
      <c r="A2475" s="123"/>
      <c r="C2475" s="19" t="s">
        <v>2481</v>
      </c>
      <c r="D2475" s="29" t="s">
        <v>2388</v>
      </c>
      <c r="E2475" s="10" t="s">
        <v>3218</v>
      </c>
      <c r="F2475" s="60">
        <v>8</v>
      </c>
      <c r="G2475" s="58">
        <v>12636956</v>
      </c>
      <c r="H2475" s="58">
        <f t="shared" si="440"/>
        <v>101095648</v>
      </c>
      <c r="I2475" s="58">
        <v>19224183</v>
      </c>
      <c r="J2475" s="58">
        <f t="shared" si="441"/>
        <v>153793464</v>
      </c>
      <c r="K2475" s="58">
        <v>6286670</v>
      </c>
      <c r="L2475" s="58">
        <f t="shared" si="438"/>
        <v>50293360</v>
      </c>
      <c r="M2475" s="58">
        <f t="shared" si="420"/>
        <v>38147809</v>
      </c>
      <c r="N2475" s="59">
        <f t="shared" si="420"/>
        <v>305182472</v>
      </c>
      <c r="O2475" s="60">
        <v>8</v>
      </c>
      <c r="P2475" s="61">
        <f>O2475</f>
        <v>8</v>
      </c>
      <c r="Q2475" s="58" t="e">
        <f>TRUNC(#REF!*P2475,0)</f>
        <v>#REF!</v>
      </c>
      <c r="R2475" s="143"/>
    </row>
    <row r="2476" spans="1:18" s="86" customFormat="1" ht="20.100000000000001" hidden="1" customHeight="1">
      <c r="A2476" s="123"/>
      <c r="C2476" s="19" t="s">
        <v>844</v>
      </c>
      <c r="D2476" s="29" t="s">
        <v>0</v>
      </c>
      <c r="E2476" s="10" t="s">
        <v>22</v>
      </c>
      <c r="F2476" s="60">
        <v>0</v>
      </c>
      <c r="G2476" s="58">
        <v>0</v>
      </c>
      <c r="H2476" s="58">
        <f t="shared" si="440"/>
        <v>0</v>
      </c>
      <c r="I2476" s="58">
        <v>0</v>
      </c>
      <c r="J2476" s="58">
        <f t="shared" si="441"/>
        <v>0</v>
      </c>
      <c r="K2476" s="58">
        <v>0</v>
      </c>
      <c r="L2476" s="58">
        <f t="shared" si="438"/>
        <v>0</v>
      </c>
      <c r="M2476" s="58">
        <f t="shared" si="420"/>
        <v>0</v>
      </c>
      <c r="N2476" s="59">
        <f t="shared" si="420"/>
        <v>0</v>
      </c>
      <c r="O2476" s="60">
        <v>0</v>
      </c>
      <c r="P2476" s="61">
        <f>O2476</f>
        <v>0</v>
      </c>
      <c r="Q2476" s="58" t="e">
        <f>TRUNC(#REF!*P2476,0)</f>
        <v>#REF!</v>
      </c>
      <c r="R2476" s="143"/>
    </row>
    <row r="2477" spans="1:18" s="86" customFormat="1" ht="20.100000000000001" hidden="1" customHeight="1">
      <c r="A2477" s="123"/>
      <c r="C2477" s="19" t="s">
        <v>845</v>
      </c>
      <c r="D2477" s="29" t="s">
        <v>846</v>
      </c>
      <c r="E2477" s="10" t="s">
        <v>22</v>
      </c>
      <c r="F2477" s="60">
        <v>0</v>
      </c>
      <c r="G2477" s="58">
        <v>0</v>
      </c>
      <c r="H2477" s="58">
        <f t="shared" si="440"/>
        <v>0</v>
      </c>
      <c r="I2477" s="58">
        <v>0</v>
      </c>
      <c r="J2477" s="58">
        <f t="shared" si="441"/>
        <v>0</v>
      </c>
      <c r="K2477" s="58">
        <v>0</v>
      </c>
      <c r="L2477" s="58">
        <f t="shared" si="438"/>
        <v>0</v>
      </c>
      <c r="M2477" s="58">
        <f t="shared" si="420"/>
        <v>0</v>
      </c>
      <c r="N2477" s="59">
        <f t="shared" si="420"/>
        <v>0</v>
      </c>
      <c r="O2477" s="60">
        <v>0</v>
      </c>
      <c r="P2477" s="61">
        <f>O2477</f>
        <v>0</v>
      </c>
      <c r="Q2477" s="58" t="e">
        <f>TRUNC(#REF!*P2477,0)</f>
        <v>#REF!</v>
      </c>
      <c r="R2477" s="143"/>
    </row>
    <row r="2478" spans="1:18" s="86" customFormat="1" ht="20.100000000000001" hidden="1" customHeight="1">
      <c r="A2478" s="123"/>
      <c r="C2478" s="19" t="s">
        <v>847</v>
      </c>
      <c r="D2478" s="29" t="s">
        <v>848</v>
      </c>
      <c r="E2478" s="10" t="s">
        <v>3207</v>
      </c>
      <c r="F2478" s="60">
        <v>26</v>
      </c>
      <c r="G2478" s="58">
        <v>504000</v>
      </c>
      <c r="H2478" s="58">
        <f t="shared" si="440"/>
        <v>13104000</v>
      </c>
      <c r="I2478" s="58">
        <v>233996</v>
      </c>
      <c r="J2478" s="58">
        <f t="shared" si="441"/>
        <v>6083896</v>
      </c>
      <c r="K2478" s="58">
        <v>0</v>
      </c>
      <c r="L2478" s="58">
        <f t="shared" si="438"/>
        <v>0</v>
      </c>
      <c r="M2478" s="58">
        <f t="shared" si="420"/>
        <v>737996</v>
      </c>
      <c r="N2478" s="59">
        <f t="shared" si="420"/>
        <v>19187896</v>
      </c>
      <c r="O2478" s="60">
        <v>26</v>
      </c>
      <c r="P2478" s="61">
        <f>O2478</f>
        <v>26</v>
      </c>
      <c r="Q2478" s="58" t="e">
        <f>TRUNC(#REF!*P2478,0)</f>
        <v>#REF!</v>
      </c>
      <c r="R2478" s="143"/>
    </row>
    <row r="2479" spans="1:18" s="86" customFormat="1" ht="20.100000000000001" hidden="1" customHeight="1">
      <c r="A2479" s="123"/>
      <c r="C2479" s="19" t="s">
        <v>973</v>
      </c>
      <c r="D2479" s="29" t="s">
        <v>974</v>
      </c>
      <c r="E2479" s="10" t="s">
        <v>3207</v>
      </c>
      <c r="F2479" s="60">
        <v>26</v>
      </c>
      <c r="G2479" s="58">
        <v>368000</v>
      </c>
      <c r="H2479" s="58">
        <f t="shared" si="440"/>
        <v>9568000</v>
      </c>
      <c r="I2479" s="58">
        <v>396800</v>
      </c>
      <c r="J2479" s="58">
        <f t="shared" si="441"/>
        <v>10316800</v>
      </c>
      <c r="K2479" s="58">
        <v>0</v>
      </c>
      <c r="L2479" s="58">
        <f t="shared" si="438"/>
        <v>0</v>
      </c>
      <c r="M2479" s="58">
        <f t="shared" si="420"/>
        <v>764800</v>
      </c>
      <c r="N2479" s="59">
        <f t="shared" si="420"/>
        <v>19884800</v>
      </c>
      <c r="O2479" s="60">
        <v>26</v>
      </c>
      <c r="P2479" s="61">
        <f>O2479</f>
        <v>26</v>
      </c>
      <c r="Q2479" s="58" t="e">
        <f>TRUNC(#REF!*P2479,0)</f>
        <v>#REF!</v>
      </c>
      <c r="R2479" s="143"/>
    </row>
    <row r="2480" spans="1:18" s="86" customFormat="1" ht="20.100000000000001" hidden="1" customHeight="1">
      <c r="A2480" s="123">
        <f>A2467+1</f>
        <v>447</v>
      </c>
      <c r="B2480" s="122">
        <f>B2467+1</f>
        <v>442</v>
      </c>
      <c r="C2480" s="19" t="s">
        <v>2337</v>
      </c>
      <c r="D2480" s="29" t="s">
        <v>0</v>
      </c>
      <c r="E2480" s="10" t="s">
        <v>22</v>
      </c>
      <c r="F2480" s="60">
        <v>0</v>
      </c>
      <c r="G2480" s="58">
        <v>0</v>
      </c>
      <c r="H2480" s="58">
        <f t="shared" si="440"/>
        <v>0</v>
      </c>
      <c r="I2480" s="58">
        <v>0</v>
      </c>
      <c r="J2480" s="58">
        <f t="shared" si="441"/>
        <v>0</v>
      </c>
      <c r="K2480" s="58">
        <v>0</v>
      </c>
      <c r="L2480" s="58">
        <f t="shared" si="438"/>
        <v>0</v>
      </c>
      <c r="M2480" s="58">
        <f t="shared" si="420"/>
        <v>0</v>
      </c>
      <c r="N2480" s="59">
        <f t="shared" si="420"/>
        <v>0</v>
      </c>
      <c r="O2480" s="60">
        <v>0</v>
      </c>
      <c r="P2480" s="61">
        <f>O2480</f>
        <v>0</v>
      </c>
      <c r="Q2480" s="58" t="e">
        <f>TRUNC(#REF!*P2480,0)</f>
        <v>#REF!</v>
      </c>
      <c r="R2480" s="143"/>
    </row>
    <row r="2481" spans="1:19" s="86" customFormat="1" ht="20.100000000000001" hidden="1" customHeight="1">
      <c r="A2481" s="123">
        <f>A2480+1</f>
        <v>448</v>
      </c>
      <c r="B2481" s="122">
        <f>B2480+1</f>
        <v>443</v>
      </c>
      <c r="C2481" s="19" t="s">
        <v>2338</v>
      </c>
      <c r="D2481" s="29" t="s">
        <v>2339</v>
      </c>
      <c r="E2481" s="10" t="s">
        <v>3198</v>
      </c>
      <c r="F2481" s="60">
        <v>132</v>
      </c>
      <c r="G2481" s="58">
        <v>4315</v>
      </c>
      <c r="H2481" s="58">
        <f t="shared" si="440"/>
        <v>569580</v>
      </c>
      <c r="I2481" s="58">
        <v>8627</v>
      </c>
      <c r="J2481" s="58">
        <f t="shared" si="441"/>
        <v>1138764</v>
      </c>
      <c r="K2481" s="58">
        <v>0</v>
      </c>
      <c r="L2481" s="58">
        <f t="shared" si="438"/>
        <v>0</v>
      </c>
      <c r="M2481" s="58">
        <f t="shared" si="420"/>
        <v>12942</v>
      </c>
      <c r="N2481" s="59">
        <f t="shared" si="420"/>
        <v>1708344</v>
      </c>
      <c r="O2481" s="60">
        <v>132</v>
      </c>
      <c r="P2481" s="61">
        <f>O2481</f>
        <v>132</v>
      </c>
      <c r="Q2481" s="58" t="e">
        <f>TRUNC(#REF!*P2481,0)</f>
        <v>#REF!</v>
      </c>
      <c r="R2481" s="143"/>
    </row>
    <row r="2482" spans="1:19" s="86" customFormat="1" ht="20.100000000000001" hidden="1" customHeight="1">
      <c r="A2482" s="123">
        <f t="shared" ref="A2482:B2496" si="443">A2481+1</f>
        <v>449</v>
      </c>
      <c r="B2482" s="122">
        <f t="shared" si="443"/>
        <v>444</v>
      </c>
      <c r="C2482" s="19" t="s">
        <v>849</v>
      </c>
      <c r="D2482" s="29" t="s">
        <v>0</v>
      </c>
      <c r="E2482" s="10" t="s">
        <v>22</v>
      </c>
      <c r="F2482" s="60">
        <v>0</v>
      </c>
      <c r="G2482" s="58">
        <v>0</v>
      </c>
      <c r="H2482" s="58">
        <f t="shared" si="440"/>
        <v>0</v>
      </c>
      <c r="I2482" s="58">
        <v>0</v>
      </c>
      <c r="J2482" s="58">
        <f t="shared" si="441"/>
        <v>0</v>
      </c>
      <c r="K2482" s="58">
        <v>0</v>
      </c>
      <c r="L2482" s="58">
        <f t="shared" si="438"/>
        <v>0</v>
      </c>
      <c r="M2482" s="58">
        <f t="shared" si="420"/>
        <v>0</v>
      </c>
      <c r="N2482" s="59">
        <f t="shared" si="420"/>
        <v>0</v>
      </c>
      <c r="O2482" s="60">
        <v>0</v>
      </c>
      <c r="P2482" s="61">
        <f>O2482</f>
        <v>0</v>
      </c>
      <c r="Q2482" s="58" t="e">
        <f>TRUNC(#REF!*P2482,0)</f>
        <v>#REF!</v>
      </c>
      <c r="R2482" s="143"/>
    </row>
    <row r="2483" spans="1:19" s="86" customFormat="1" ht="20.100000000000001" hidden="1" customHeight="1">
      <c r="A2483" s="123">
        <f t="shared" si="443"/>
        <v>450</v>
      </c>
      <c r="B2483" s="122">
        <f t="shared" si="443"/>
        <v>445</v>
      </c>
      <c r="C2483" s="19" t="s">
        <v>850</v>
      </c>
      <c r="D2483" s="29" t="s">
        <v>851</v>
      </c>
      <c r="E2483" s="10" t="s">
        <v>3188</v>
      </c>
      <c r="F2483" s="60">
        <v>1.0680000000000001</v>
      </c>
      <c r="G2483" s="58">
        <v>21498</v>
      </c>
      <c r="H2483" s="58">
        <f t="shared" si="440"/>
        <v>22959</v>
      </c>
      <c r="I2483" s="58">
        <v>112868</v>
      </c>
      <c r="J2483" s="58">
        <f t="shared" si="441"/>
        <v>120543</v>
      </c>
      <c r="K2483" s="58">
        <v>0</v>
      </c>
      <c r="L2483" s="58">
        <f t="shared" si="438"/>
        <v>0</v>
      </c>
      <c r="M2483" s="58">
        <f t="shared" si="420"/>
        <v>134366</v>
      </c>
      <c r="N2483" s="59">
        <f t="shared" si="420"/>
        <v>143502</v>
      </c>
      <c r="O2483" s="60">
        <v>1.0680000000000001</v>
      </c>
      <c r="P2483" s="61">
        <f>O2483</f>
        <v>1.0680000000000001</v>
      </c>
      <c r="Q2483" s="58" t="e">
        <f>TRUNC(#REF!*P2483,0)</f>
        <v>#REF!</v>
      </c>
      <c r="R2483" s="143"/>
    </row>
    <row r="2484" spans="1:19" s="86" customFormat="1" ht="20.100000000000001" hidden="1" customHeight="1">
      <c r="A2484" s="123">
        <f t="shared" si="443"/>
        <v>451</v>
      </c>
      <c r="B2484" s="122">
        <f t="shared" si="443"/>
        <v>446</v>
      </c>
      <c r="C2484" s="19" t="s">
        <v>852</v>
      </c>
      <c r="D2484" s="29" t="s">
        <v>853</v>
      </c>
      <c r="E2484" s="10" t="s">
        <v>3188</v>
      </c>
      <c r="F2484" s="60">
        <v>5.1760000000000002</v>
      </c>
      <c r="G2484" s="58">
        <v>0</v>
      </c>
      <c r="H2484" s="58">
        <f t="shared" si="440"/>
        <v>0</v>
      </c>
      <c r="I2484" s="58">
        <v>44338</v>
      </c>
      <c r="J2484" s="58">
        <f t="shared" si="441"/>
        <v>229493</v>
      </c>
      <c r="K2484" s="58">
        <v>0</v>
      </c>
      <c r="L2484" s="58">
        <f t="shared" si="438"/>
        <v>0</v>
      </c>
      <c r="M2484" s="58">
        <f t="shared" si="420"/>
        <v>44338</v>
      </c>
      <c r="N2484" s="59">
        <f t="shared" si="420"/>
        <v>229493</v>
      </c>
      <c r="O2484" s="60">
        <v>5.1760000000000002</v>
      </c>
      <c r="P2484" s="61">
        <f>O2484</f>
        <v>5.1760000000000002</v>
      </c>
      <c r="Q2484" s="58" t="e">
        <f>TRUNC(#REF!*P2484,0)</f>
        <v>#REF!</v>
      </c>
      <c r="R2484" s="143"/>
    </row>
    <row r="2485" spans="1:19" s="86" customFormat="1" ht="20.100000000000001" hidden="1" customHeight="1">
      <c r="A2485" s="123">
        <f t="shared" si="443"/>
        <v>452</v>
      </c>
      <c r="B2485" s="122">
        <f t="shared" si="443"/>
        <v>447</v>
      </c>
      <c r="C2485" s="19" t="s">
        <v>854</v>
      </c>
      <c r="D2485" s="29" t="s">
        <v>0</v>
      </c>
      <c r="E2485" s="10" t="s">
        <v>3188</v>
      </c>
      <c r="F2485" s="60">
        <v>6.8159999999999998</v>
      </c>
      <c r="G2485" s="58">
        <v>8828</v>
      </c>
      <c r="H2485" s="58">
        <f t="shared" si="440"/>
        <v>60171</v>
      </c>
      <c r="I2485" s="58">
        <v>167728</v>
      </c>
      <c r="J2485" s="58">
        <f t="shared" si="441"/>
        <v>1143234</v>
      </c>
      <c r="K2485" s="58">
        <v>0</v>
      </c>
      <c r="L2485" s="58">
        <f t="shared" ref="L2485:L2548" si="444">TRUNC(F2485*K2485,0)</f>
        <v>0</v>
      </c>
      <c r="M2485" s="58">
        <f t="shared" si="420"/>
        <v>176556</v>
      </c>
      <c r="N2485" s="59">
        <f t="shared" si="420"/>
        <v>1203405</v>
      </c>
      <c r="O2485" s="60">
        <v>6.8159999999999998</v>
      </c>
      <c r="P2485" s="61">
        <f>O2485</f>
        <v>6.8159999999999998</v>
      </c>
      <c r="Q2485" s="58" t="e">
        <f>TRUNC(#REF!*P2485,0)</f>
        <v>#REF!</v>
      </c>
      <c r="R2485" s="143"/>
    </row>
    <row r="2486" spans="1:19" s="86" customFormat="1" ht="20.100000000000001" hidden="1" customHeight="1">
      <c r="A2486" s="123">
        <f t="shared" si="443"/>
        <v>453</v>
      </c>
      <c r="B2486" s="122">
        <f t="shared" si="443"/>
        <v>448</v>
      </c>
      <c r="C2486" s="19" t="s">
        <v>855</v>
      </c>
      <c r="D2486" s="29" t="s">
        <v>0</v>
      </c>
      <c r="E2486" s="10" t="s">
        <v>22</v>
      </c>
      <c r="F2486" s="60">
        <v>0</v>
      </c>
      <c r="G2486" s="58">
        <v>0</v>
      </c>
      <c r="H2486" s="58">
        <f t="shared" si="440"/>
        <v>0</v>
      </c>
      <c r="I2486" s="58">
        <v>0</v>
      </c>
      <c r="J2486" s="58">
        <f t="shared" si="441"/>
        <v>0</v>
      </c>
      <c r="K2486" s="58">
        <v>0</v>
      </c>
      <c r="L2486" s="58">
        <f t="shared" si="444"/>
        <v>0</v>
      </c>
      <c r="M2486" s="58">
        <f t="shared" si="420"/>
        <v>0</v>
      </c>
      <c r="N2486" s="59">
        <f t="shared" si="420"/>
        <v>0</v>
      </c>
      <c r="O2486" s="60">
        <v>0</v>
      </c>
      <c r="P2486" s="61">
        <f>O2486</f>
        <v>0</v>
      </c>
      <c r="Q2486" s="58" t="e">
        <f>TRUNC(#REF!*P2486,0)</f>
        <v>#REF!</v>
      </c>
      <c r="R2486" s="143"/>
    </row>
    <row r="2487" spans="1:19" s="86" customFormat="1" ht="20.100000000000001" hidden="1" customHeight="1">
      <c r="A2487" s="123">
        <f t="shared" si="443"/>
        <v>454</v>
      </c>
      <c r="B2487" s="122">
        <f t="shared" si="443"/>
        <v>449</v>
      </c>
      <c r="C2487" s="19" t="s">
        <v>856</v>
      </c>
      <c r="D2487" s="29" t="s">
        <v>0</v>
      </c>
      <c r="E2487" s="10" t="s">
        <v>22</v>
      </c>
      <c r="F2487" s="60">
        <v>0</v>
      </c>
      <c r="G2487" s="58">
        <v>0</v>
      </c>
      <c r="H2487" s="58">
        <f t="shared" si="440"/>
        <v>0</v>
      </c>
      <c r="I2487" s="58">
        <v>0</v>
      </c>
      <c r="J2487" s="58">
        <f t="shared" si="441"/>
        <v>0</v>
      </c>
      <c r="K2487" s="58">
        <v>0</v>
      </c>
      <c r="L2487" s="58">
        <f t="shared" si="444"/>
        <v>0</v>
      </c>
      <c r="M2487" s="58">
        <f t="shared" si="420"/>
        <v>0</v>
      </c>
      <c r="N2487" s="59">
        <f t="shared" si="420"/>
        <v>0</v>
      </c>
      <c r="O2487" s="60">
        <v>0</v>
      </c>
      <c r="P2487" s="61">
        <f>O2487</f>
        <v>0</v>
      </c>
      <c r="Q2487" s="58" t="e">
        <f>TRUNC(#REF!*P2487,0)</f>
        <v>#REF!</v>
      </c>
      <c r="R2487" s="143"/>
    </row>
    <row r="2488" spans="1:19" s="86" customFormat="1" ht="20.100000000000001" hidden="1" customHeight="1">
      <c r="A2488" s="123">
        <f t="shared" si="443"/>
        <v>455</v>
      </c>
      <c r="B2488" s="122">
        <f t="shared" si="443"/>
        <v>450</v>
      </c>
      <c r="C2488" s="19" t="s">
        <v>857</v>
      </c>
      <c r="D2488" s="29" t="s">
        <v>0</v>
      </c>
      <c r="E2488" s="10" t="s">
        <v>3189</v>
      </c>
      <c r="F2488" s="60">
        <v>578</v>
      </c>
      <c r="G2488" s="58">
        <v>1820</v>
      </c>
      <c r="H2488" s="58">
        <f t="shared" si="440"/>
        <v>1051960</v>
      </c>
      <c r="I2488" s="58">
        <v>3380</v>
      </c>
      <c r="J2488" s="58">
        <f t="shared" si="441"/>
        <v>1953640</v>
      </c>
      <c r="K2488" s="58">
        <v>0</v>
      </c>
      <c r="L2488" s="58">
        <f t="shared" si="444"/>
        <v>0</v>
      </c>
      <c r="M2488" s="58">
        <f t="shared" si="420"/>
        <v>5200</v>
      </c>
      <c r="N2488" s="59">
        <f t="shared" si="420"/>
        <v>3005600</v>
      </c>
      <c r="O2488" s="60">
        <v>578</v>
      </c>
      <c r="P2488" s="61">
        <f>O2488</f>
        <v>578</v>
      </c>
      <c r="Q2488" s="58" t="e">
        <f>TRUNC(#REF!*P2488,0)</f>
        <v>#REF!</v>
      </c>
      <c r="R2488" s="143"/>
    </row>
    <row r="2489" spans="1:19" s="86" customFormat="1" ht="20.100000000000001" customHeight="1">
      <c r="A2489" s="123">
        <f t="shared" si="443"/>
        <v>456</v>
      </c>
      <c r="B2489" s="122">
        <f t="shared" si="443"/>
        <v>451</v>
      </c>
      <c r="C2489" s="29" t="s">
        <v>858</v>
      </c>
      <c r="D2489" s="29" t="s">
        <v>0</v>
      </c>
      <c r="E2489" s="152" t="s">
        <v>22</v>
      </c>
      <c r="F2489" s="61">
        <v>0</v>
      </c>
      <c r="G2489" s="58">
        <v>0</v>
      </c>
      <c r="H2489" s="58">
        <f t="shared" si="440"/>
        <v>0</v>
      </c>
      <c r="I2489" s="58">
        <v>0</v>
      </c>
      <c r="J2489" s="58">
        <f t="shared" si="441"/>
        <v>0</v>
      </c>
      <c r="K2489" s="58">
        <v>0</v>
      </c>
      <c r="L2489" s="58">
        <f t="shared" si="444"/>
        <v>0</v>
      </c>
      <c r="M2489" s="58">
        <f t="shared" si="420"/>
        <v>0</v>
      </c>
      <c r="N2489" s="149">
        <f t="shared" si="420"/>
        <v>0</v>
      </c>
      <c r="O2489" s="58">
        <v>0</v>
      </c>
      <c r="P2489" s="61">
        <f>O2489</f>
        <v>0</v>
      </c>
      <c r="Q2489" s="58">
        <f>Q2490+Q2493</f>
        <v>0</v>
      </c>
      <c r="R2489" s="163"/>
      <c r="S2489" s="86" t="s">
        <v>3281</v>
      </c>
    </row>
    <row r="2490" spans="1:19" s="86" customFormat="1" ht="20.100000000000001" customHeight="1">
      <c r="A2490" s="123">
        <f t="shared" si="443"/>
        <v>457</v>
      </c>
      <c r="B2490" s="122">
        <f t="shared" si="443"/>
        <v>452</v>
      </c>
      <c r="C2490" s="29" t="s">
        <v>859</v>
      </c>
      <c r="D2490" s="29" t="s">
        <v>0</v>
      </c>
      <c r="E2490" s="152" t="s">
        <v>22</v>
      </c>
      <c r="F2490" s="61">
        <v>0</v>
      </c>
      <c r="G2490" s="58">
        <v>0</v>
      </c>
      <c r="H2490" s="58">
        <f t="shared" si="440"/>
        <v>0</v>
      </c>
      <c r="I2490" s="58">
        <v>0</v>
      </c>
      <c r="J2490" s="58">
        <f t="shared" si="441"/>
        <v>0</v>
      </c>
      <c r="K2490" s="58">
        <v>0</v>
      </c>
      <c r="L2490" s="58">
        <f t="shared" si="444"/>
        <v>0</v>
      </c>
      <c r="M2490" s="58">
        <f t="shared" si="420"/>
        <v>0</v>
      </c>
      <c r="N2490" s="149">
        <f t="shared" si="420"/>
        <v>0</v>
      </c>
      <c r="O2490" s="58">
        <v>0</v>
      </c>
      <c r="P2490" s="61">
        <f>O2490</f>
        <v>0</v>
      </c>
      <c r="Q2490" s="58">
        <f>Q2491+Q2492</f>
        <v>0</v>
      </c>
      <c r="R2490" s="163"/>
      <c r="S2490" s="86" t="s">
        <v>3281</v>
      </c>
    </row>
    <row r="2491" spans="1:19" s="86" customFormat="1" ht="20.100000000000001" customHeight="1">
      <c r="A2491" s="123">
        <f t="shared" si="443"/>
        <v>458</v>
      </c>
      <c r="B2491" s="122">
        <f t="shared" si="443"/>
        <v>453</v>
      </c>
      <c r="C2491" s="29" t="s">
        <v>860</v>
      </c>
      <c r="D2491" s="29" t="s">
        <v>861</v>
      </c>
      <c r="E2491" s="152" t="s">
        <v>3189</v>
      </c>
      <c r="F2491" s="61">
        <v>805</v>
      </c>
      <c r="G2491" s="58">
        <v>3855</v>
      </c>
      <c r="H2491" s="58">
        <f t="shared" si="440"/>
        <v>3103275</v>
      </c>
      <c r="I2491" s="58">
        <v>12209</v>
      </c>
      <c r="J2491" s="58">
        <f t="shared" si="441"/>
        <v>9828245</v>
      </c>
      <c r="K2491" s="58">
        <v>0</v>
      </c>
      <c r="L2491" s="58">
        <f t="shared" si="444"/>
        <v>0</v>
      </c>
      <c r="M2491" s="58">
        <f t="shared" si="420"/>
        <v>16064</v>
      </c>
      <c r="N2491" s="149">
        <f t="shared" si="420"/>
        <v>12931520</v>
      </c>
      <c r="O2491" s="58">
        <v>805</v>
      </c>
      <c r="P2491" s="167">
        <v>0</v>
      </c>
      <c r="Q2491" s="58">
        <f>INT($O2491*P2491)</f>
        <v>0</v>
      </c>
      <c r="R2491" s="163"/>
      <c r="S2491" s="86" t="s">
        <v>3281</v>
      </c>
    </row>
    <row r="2492" spans="1:19" s="86" customFormat="1" ht="20.100000000000001" customHeight="1">
      <c r="A2492" s="123">
        <f t="shared" si="443"/>
        <v>459</v>
      </c>
      <c r="B2492" s="122">
        <f t="shared" si="443"/>
        <v>454</v>
      </c>
      <c r="C2492" s="29" t="s">
        <v>862</v>
      </c>
      <c r="D2492" s="29" t="s">
        <v>0</v>
      </c>
      <c r="E2492" s="152" t="s">
        <v>3207</v>
      </c>
      <c r="F2492" s="61">
        <v>69</v>
      </c>
      <c r="G2492" s="58">
        <v>3084</v>
      </c>
      <c r="H2492" s="58">
        <f t="shared" si="440"/>
        <v>212796</v>
      </c>
      <c r="I2492" s="58">
        <v>7618</v>
      </c>
      <c r="J2492" s="58">
        <f t="shared" si="441"/>
        <v>525642</v>
      </c>
      <c r="K2492" s="58">
        <v>0</v>
      </c>
      <c r="L2492" s="58">
        <f t="shared" si="444"/>
        <v>0</v>
      </c>
      <c r="M2492" s="58">
        <f t="shared" si="420"/>
        <v>10702</v>
      </c>
      <c r="N2492" s="149">
        <f t="shared" si="420"/>
        <v>738438</v>
      </c>
      <c r="O2492" s="58">
        <v>69</v>
      </c>
      <c r="P2492" s="167">
        <v>0</v>
      </c>
      <c r="Q2492" s="58">
        <f>INT($O2492*P2492)</f>
        <v>0</v>
      </c>
      <c r="R2492" s="163"/>
      <c r="S2492" s="86" t="s">
        <v>3281</v>
      </c>
    </row>
    <row r="2493" spans="1:19" s="86" customFormat="1" ht="20.100000000000001" customHeight="1">
      <c r="A2493" s="123">
        <f t="shared" si="443"/>
        <v>460</v>
      </c>
      <c r="B2493" s="122">
        <f t="shared" si="443"/>
        <v>455</v>
      </c>
      <c r="C2493" s="29" t="s">
        <v>863</v>
      </c>
      <c r="D2493" s="29" t="s">
        <v>0</v>
      </c>
      <c r="E2493" s="152" t="s">
        <v>22</v>
      </c>
      <c r="F2493" s="61">
        <v>0</v>
      </c>
      <c r="G2493" s="58">
        <v>0</v>
      </c>
      <c r="H2493" s="58">
        <f t="shared" si="440"/>
        <v>0</v>
      </c>
      <c r="I2493" s="58">
        <v>0</v>
      </c>
      <c r="J2493" s="58">
        <f t="shared" si="441"/>
        <v>0</v>
      </c>
      <c r="K2493" s="58">
        <v>0</v>
      </c>
      <c r="L2493" s="58">
        <f t="shared" si="444"/>
        <v>0</v>
      </c>
      <c r="M2493" s="58">
        <f t="shared" si="420"/>
        <v>0</v>
      </c>
      <c r="N2493" s="149">
        <f t="shared" si="420"/>
        <v>0</v>
      </c>
      <c r="O2493" s="58">
        <v>0</v>
      </c>
      <c r="P2493" s="61">
        <f>O2493</f>
        <v>0</v>
      </c>
      <c r="Q2493" s="58">
        <f>Q2494+Q2495</f>
        <v>0</v>
      </c>
      <c r="R2493" s="163"/>
      <c r="S2493" s="86" t="s">
        <v>3281</v>
      </c>
    </row>
    <row r="2494" spans="1:19" s="86" customFormat="1" ht="20.100000000000001" customHeight="1">
      <c r="A2494" s="123">
        <f t="shared" si="443"/>
        <v>461</v>
      </c>
      <c r="B2494" s="122">
        <f t="shared" si="443"/>
        <v>456</v>
      </c>
      <c r="C2494" s="29" t="s">
        <v>864</v>
      </c>
      <c r="D2494" s="29" t="s">
        <v>0</v>
      </c>
      <c r="E2494" s="152" t="s">
        <v>3207</v>
      </c>
      <c r="F2494" s="61">
        <v>25</v>
      </c>
      <c r="G2494" s="58">
        <v>9796</v>
      </c>
      <c r="H2494" s="58">
        <f t="shared" si="440"/>
        <v>244900</v>
      </c>
      <c r="I2494" s="58">
        <v>17715</v>
      </c>
      <c r="J2494" s="58">
        <f t="shared" si="441"/>
        <v>442875</v>
      </c>
      <c r="K2494" s="58">
        <v>0</v>
      </c>
      <c r="L2494" s="58">
        <f t="shared" si="444"/>
        <v>0</v>
      </c>
      <c r="M2494" s="58">
        <f t="shared" si="420"/>
        <v>27511</v>
      </c>
      <c r="N2494" s="149">
        <f t="shared" si="420"/>
        <v>687775</v>
      </c>
      <c r="O2494" s="58">
        <v>25</v>
      </c>
      <c r="P2494" s="167">
        <v>0</v>
      </c>
      <c r="Q2494" s="58">
        <f>INT($O2494*P2494)</f>
        <v>0</v>
      </c>
      <c r="R2494" s="163"/>
      <c r="S2494" s="86" t="s">
        <v>3281</v>
      </c>
    </row>
    <row r="2495" spans="1:19" s="86" customFormat="1" ht="20.100000000000001" customHeight="1">
      <c r="A2495" s="123">
        <f t="shared" si="443"/>
        <v>462</v>
      </c>
      <c r="B2495" s="122">
        <f t="shared" si="443"/>
        <v>457</v>
      </c>
      <c r="C2495" s="29" t="s">
        <v>865</v>
      </c>
      <c r="D2495" s="29" t="s">
        <v>0</v>
      </c>
      <c r="E2495" s="152" t="s">
        <v>3199</v>
      </c>
      <c r="F2495" s="61">
        <v>2</v>
      </c>
      <c r="G2495" s="58">
        <v>5849</v>
      </c>
      <c r="H2495" s="58">
        <f t="shared" si="440"/>
        <v>11698</v>
      </c>
      <c r="I2495" s="58">
        <v>13475</v>
      </c>
      <c r="J2495" s="58">
        <f t="shared" si="441"/>
        <v>26950</v>
      </c>
      <c r="K2495" s="58">
        <v>0</v>
      </c>
      <c r="L2495" s="58">
        <f t="shared" si="444"/>
        <v>0</v>
      </c>
      <c r="M2495" s="58">
        <f t="shared" si="420"/>
        <v>19324</v>
      </c>
      <c r="N2495" s="149">
        <f t="shared" si="420"/>
        <v>38648</v>
      </c>
      <c r="O2495" s="58">
        <v>2</v>
      </c>
      <c r="P2495" s="167">
        <v>0</v>
      </c>
      <c r="Q2495" s="58">
        <f>INT($O2495*P2495)</f>
        <v>0</v>
      </c>
      <c r="R2495" s="163"/>
      <c r="S2495" s="86" t="s">
        <v>3281</v>
      </c>
    </row>
    <row r="2496" spans="1:19" s="86" customFormat="1" ht="20.100000000000001" hidden="1" customHeight="1">
      <c r="A2496" s="123">
        <f t="shared" si="443"/>
        <v>463</v>
      </c>
      <c r="B2496" s="122">
        <f t="shared" si="443"/>
        <v>458</v>
      </c>
      <c r="C2496" s="19" t="s">
        <v>866</v>
      </c>
      <c r="D2496" s="29" t="s">
        <v>0</v>
      </c>
      <c r="E2496" s="10" t="s">
        <v>3207</v>
      </c>
      <c r="F2496" s="60">
        <v>50</v>
      </c>
      <c r="G2496" s="58">
        <v>1370</v>
      </c>
      <c r="H2496" s="58">
        <f t="shared" si="440"/>
        <v>68500</v>
      </c>
      <c r="I2496" s="58">
        <v>4577</v>
      </c>
      <c r="J2496" s="58">
        <f t="shared" si="441"/>
        <v>228850</v>
      </c>
      <c r="K2496" s="58">
        <v>0</v>
      </c>
      <c r="L2496" s="58">
        <f t="shared" si="444"/>
        <v>0</v>
      </c>
      <c r="M2496" s="58">
        <f t="shared" si="420"/>
        <v>5947</v>
      </c>
      <c r="N2496" s="59">
        <f t="shared" si="420"/>
        <v>297350</v>
      </c>
      <c r="O2496" s="60">
        <v>50</v>
      </c>
      <c r="P2496" s="61">
        <f>O2496</f>
        <v>50</v>
      </c>
      <c r="Q2496" s="58" t="e">
        <f>TRUNC(#REF!*P2496,0)</f>
        <v>#REF!</v>
      </c>
      <c r="R2496" s="143"/>
    </row>
    <row r="2497" spans="1:18" s="86" customFormat="1" ht="20.100000000000001" hidden="1" customHeight="1">
      <c r="A2497" s="123"/>
      <c r="C2497" s="19" t="s">
        <v>867</v>
      </c>
      <c r="D2497" s="29" t="s">
        <v>0</v>
      </c>
      <c r="E2497" s="10" t="s">
        <v>22</v>
      </c>
      <c r="F2497" s="60">
        <v>0</v>
      </c>
      <c r="G2497" s="58">
        <v>0</v>
      </c>
      <c r="H2497" s="58">
        <f t="shared" si="440"/>
        <v>0</v>
      </c>
      <c r="I2497" s="58">
        <v>0</v>
      </c>
      <c r="J2497" s="58">
        <f t="shared" si="441"/>
        <v>0</v>
      </c>
      <c r="K2497" s="58">
        <v>0</v>
      </c>
      <c r="L2497" s="58">
        <f t="shared" si="444"/>
        <v>0</v>
      </c>
      <c r="M2497" s="58">
        <f t="shared" si="420"/>
        <v>0</v>
      </c>
      <c r="N2497" s="59">
        <f t="shared" si="420"/>
        <v>0</v>
      </c>
      <c r="O2497" s="60">
        <v>0</v>
      </c>
      <c r="P2497" s="61">
        <f>O2497</f>
        <v>0</v>
      </c>
      <c r="Q2497" s="58" t="e">
        <f>TRUNC(#REF!*P2497,0)</f>
        <v>#REF!</v>
      </c>
      <c r="R2497" s="143"/>
    </row>
    <row r="2498" spans="1:18" s="86" customFormat="1" ht="20.100000000000001" hidden="1" customHeight="1">
      <c r="A2498" s="123"/>
      <c r="C2498" s="19" t="s">
        <v>868</v>
      </c>
      <c r="D2498" s="29" t="s">
        <v>0</v>
      </c>
      <c r="E2498" s="10" t="s">
        <v>22</v>
      </c>
      <c r="F2498" s="60">
        <v>0</v>
      </c>
      <c r="G2498" s="58">
        <v>0</v>
      </c>
      <c r="H2498" s="58">
        <f t="shared" si="440"/>
        <v>0</v>
      </c>
      <c r="I2498" s="58">
        <v>0</v>
      </c>
      <c r="J2498" s="58">
        <f t="shared" si="441"/>
        <v>0</v>
      </c>
      <c r="K2498" s="58">
        <v>0</v>
      </c>
      <c r="L2498" s="58">
        <f t="shared" si="444"/>
        <v>0</v>
      </c>
      <c r="M2498" s="58">
        <f t="shared" si="420"/>
        <v>0</v>
      </c>
      <c r="N2498" s="59">
        <f t="shared" si="420"/>
        <v>0</v>
      </c>
      <c r="O2498" s="60">
        <v>0</v>
      </c>
      <c r="P2498" s="61">
        <f>O2498</f>
        <v>0</v>
      </c>
      <c r="Q2498" s="58" t="e">
        <f>TRUNC(#REF!*P2498,0)</f>
        <v>#REF!</v>
      </c>
      <c r="R2498" s="143"/>
    </row>
    <row r="2499" spans="1:18" s="86" customFormat="1" ht="20.100000000000001" hidden="1" customHeight="1">
      <c r="A2499" s="123"/>
      <c r="C2499" s="19" t="s">
        <v>871</v>
      </c>
      <c r="D2499" s="29" t="s">
        <v>0</v>
      </c>
      <c r="E2499" s="10" t="s">
        <v>22</v>
      </c>
      <c r="F2499" s="60">
        <v>0</v>
      </c>
      <c r="G2499" s="58">
        <v>0</v>
      </c>
      <c r="H2499" s="58">
        <f t="shared" si="440"/>
        <v>0</v>
      </c>
      <c r="I2499" s="58">
        <v>0</v>
      </c>
      <c r="J2499" s="58">
        <f t="shared" si="441"/>
        <v>0</v>
      </c>
      <c r="K2499" s="58">
        <v>0</v>
      </c>
      <c r="L2499" s="58">
        <f t="shared" si="444"/>
        <v>0</v>
      </c>
      <c r="M2499" s="58">
        <f t="shared" si="420"/>
        <v>0</v>
      </c>
      <c r="N2499" s="59">
        <f t="shared" si="420"/>
        <v>0</v>
      </c>
      <c r="O2499" s="60">
        <v>0</v>
      </c>
      <c r="P2499" s="61">
        <f>O2499</f>
        <v>0</v>
      </c>
      <c r="Q2499" s="58" t="e">
        <f>TRUNC(#REF!*P2499,0)</f>
        <v>#REF!</v>
      </c>
      <c r="R2499" s="143"/>
    </row>
    <row r="2500" spans="1:18" s="86" customFormat="1" ht="20.100000000000001" hidden="1" customHeight="1">
      <c r="A2500" s="123"/>
      <c r="C2500" s="19" t="s">
        <v>872</v>
      </c>
      <c r="D2500" s="29" t="s">
        <v>879</v>
      </c>
      <c r="E2500" s="10" t="s">
        <v>3198</v>
      </c>
      <c r="F2500" s="60">
        <v>4</v>
      </c>
      <c r="G2500" s="58">
        <v>0</v>
      </c>
      <c r="H2500" s="58">
        <f t="shared" si="440"/>
        <v>0</v>
      </c>
      <c r="I2500" s="58">
        <v>0</v>
      </c>
      <c r="J2500" s="58">
        <f t="shared" si="441"/>
        <v>0</v>
      </c>
      <c r="K2500" s="58">
        <v>50400</v>
      </c>
      <c r="L2500" s="58">
        <f t="shared" si="444"/>
        <v>201600</v>
      </c>
      <c r="M2500" s="58">
        <f t="shared" si="420"/>
        <v>50400</v>
      </c>
      <c r="N2500" s="59">
        <f t="shared" si="420"/>
        <v>201600</v>
      </c>
      <c r="O2500" s="60">
        <v>4</v>
      </c>
      <c r="P2500" s="61">
        <f>O2500</f>
        <v>4</v>
      </c>
      <c r="Q2500" s="58" t="e">
        <f>TRUNC(#REF!*P2500,0)</f>
        <v>#REF!</v>
      </c>
      <c r="R2500" s="143"/>
    </row>
    <row r="2501" spans="1:18" s="86" customFormat="1" ht="20.100000000000001" hidden="1" customHeight="1">
      <c r="A2501" s="123"/>
      <c r="C2501" s="19" t="s">
        <v>2340</v>
      </c>
      <c r="D2501" s="29" t="s">
        <v>874</v>
      </c>
      <c r="E2501" s="10" t="s">
        <v>3198</v>
      </c>
      <c r="F2501" s="60">
        <v>2</v>
      </c>
      <c r="G2501" s="58">
        <v>0</v>
      </c>
      <c r="H2501" s="58">
        <f t="shared" si="440"/>
        <v>0</v>
      </c>
      <c r="I2501" s="58">
        <v>0</v>
      </c>
      <c r="J2501" s="58">
        <f t="shared" si="441"/>
        <v>0</v>
      </c>
      <c r="K2501" s="58">
        <v>60000</v>
      </c>
      <c r="L2501" s="58">
        <f t="shared" si="444"/>
        <v>120000</v>
      </c>
      <c r="M2501" s="58">
        <f t="shared" si="420"/>
        <v>60000</v>
      </c>
      <c r="N2501" s="59">
        <f t="shared" si="420"/>
        <v>120000</v>
      </c>
      <c r="O2501" s="60">
        <v>2</v>
      </c>
      <c r="P2501" s="61">
        <f>O2501</f>
        <v>2</v>
      </c>
      <c r="Q2501" s="58" t="e">
        <f>TRUNC(#REF!*P2501,0)</f>
        <v>#REF!</v>
      </c>
      <c r="R2501" s="143"/>
    </row>
    <row r="2502" spans="1:18" s="86" customFormat="1" ht="20.100000000000001" hidden="1" customHeight="1">
      <c r="A2502" s="123"/>
      <c r="C2502" s="19" t="s">
        <v>873</v>
      </c>
      <c r="D2502" s="29" t="s">
        <v>0</v>
      </c>
      <c r="E2502" s="10" t="s">
        <v>22</v>
      </c>
      <c r="F2502" s="60">
        <v>0</v>
      </c>
      <c r="G2502" s="58">
        <v>0</v>
      </c>
      <c r="H2502" s="58">
        <f t="shared" si="440"/>
        <v>0</v>
      </c>
      <c r="I2502" s="58">
        <v>0</v>
      </c>
      <c r="J2502" s="58">
        <f t="shared" si="441"/>
        <v>0</v>
      </c>
      <c r="K2502" s="58">
        <v>0</v>
      </c>
      <c r="L2502" s="58">
        <f t="shared" si="444"/>
        <v>0</v>
      </c>
      <c r="M2502" s="58">
        <f t="shared" si="420"/>
        <v>0</v>
      </c>
      <c r="N2502" s="59">
        <f t="shared" si="420"/>
        <v>0</v>
      </c>
      <c r="O2502" s="60">
        <v>0</v>
      </c>
      <c r="P2502" s="61">
        <f>O2502</f>
        <v>0</v>
      </c>
      <c r="Q2502" s="58" t="e">
        <f>TRUNC(#REF!*P2502,0)</f>
        <v>#REF!</v>
      </c>
      <c r="R2502" s="143"/>
    </row>
    <row r="2503" spans="1:18" s="86" customFormat="1" ht="20.100000000000001" hidden="1" customHeight="1">
      <c r="A2503" s="123"/>
      <c r="C2503" s="19" t="s">
        <v>2341</v>
      </c>
      <c r="D2503" s="29" t="s">
        <v>879</v>
      </c>
      <c r="E2503" s="10" t="s">
        <v>3217</v>
      </c>
      <c r="F2503" s="60">
        <v>38</v>
      </c>
      <c r="G2503" s="58">
        <v>0</v>
      </c>
      <c r="H2503" s="58">
        <f t="shared" si="440"/>
        <v>0</v>
      </c>
      <c r="I2503" s="58">
        <v>0</v>
      </c>
      <c r="J2503" s="58">
        <f t="shared" si="441"/>
        <v>0</v>
      </c>
      <c r="K2503" s="58">
        <v>30199</v>
      </c>
      <c r="L2503" s="58">
        <f t="shared" si="444"/>
        <v>1147562</v>
      </c>
      <c r="M2503" s="58">
        <f t="shared" si="420"/>
        <v>30199</v>
      </c>
      <c r="N2503" s="59">
        <f t="shared" si="420"/>
        <v>1147562</v>
      </c>
      <c r="O2503" s="60">
        <v>38</v>
      </c>
      <c r="P2503" s="61">
        <f>O2503</f>
        <v>38</v>
      </c>
      <c r="Q2503" s="58" t="e">
        <f>TRUNC(#REF!*P2503,0)</f>
        <v>#REF!</v>
      </c>
      <c r="R2503" s="143"/>
    </row>
    <row r="2504" spans="1:18" ht="20.100000000000001" hidden="1" customHeight="1">
      <c r="A2504" s="129"/>
      <c r="C2504" s="26" t="s">
        <v>2342</v>
      </c>
      <c r="D2504" s="5" t="s">
        <v>2343</v>
      </c>
      <c r="E2504" s="6" t="s">
        <v>3217</v>
      </c>
      <c r="F2504" s="60">
        <v>4</v>
      </c>
      <c r="G2504" s="44">
        <v>0</v>
      </c>
      <c r="H2504" s="44">
        <f t="shared" si="440"/>
        <v>0</v>
      </c>
      <c r="I2504" s="44">
        <v>0</v>
      </c>
      <c r="J2504" s="44">
        <f t="shared" si="441"/>
        <v>0</v>
      </c>
      <c r="K2504" s="44">
        <v>33120</v>
      </c>
      <c r="L2504" s="44">
        <f t="shared" si="444"/>
        <v>132480</v>
      </c>
      <c r="M2504" s="58">
        <f t="shared" si="420"/>
        <v>33120</v>
      </c>
      <c r="N2504" s="59">
        <f t="shared" si="420"/>
        <v>132480</v>
      </c>
      <c r="O2504" s="60">
        <v>4</v>
      </c>
      <c r="P2504" s="61">
        <f>O2504</f>
        <v>4</v>
      </c>
      <c r="Q2504" s="44" t="e">
        <f>TRUNC(#REF!*P2504,0)</f>
        <v>#REF!</v>
      </c>
      <c r="R2504" s="52"/>
    </row>
    <row r="2505" spans="1:18" s="86" customFormat="1" ht="20.100000000000001" hidden="1" customHeight="1">
      <c r="A2505" s="123"/>
      <c r="C2505" s="19" t="s">
        <v>875</v>
      </c>
      <c r="D2505" s="29" t="s">
        <v>0</v>
      </c>
      <c r="E2505" s="10" t="s">
        <v>22</v>
      </c>
      <c r="F2505" s="60">
        <v>0</v>
      </c>
      <c r="G2505" s="58">
        <v>0</v>
      </c>
      <c r="H2505" s="58">
        <f t="shared" si="440"/>
        <v>0</v>
      </c>
      <c r="I2505" s="58">
        <v>0</v>
      </c>
      <c r="J2505" s="58">
        <f t="shared" si="441"/>
        <v>0</v>
      </c>
      <c r="K2505" s="58">
        <v>0</v>
      </c>
      <c r="L2505" s="58">
        <f t="shared" si="444"/>
        <v>0</v>
      </c>
      <c r="M2505" s="58">
        <f t="shared" si="420"/>
        <v>0</v>
      </c>
      <c r="N2505" s="59">
        <f t="shared" si="420"/>
        <v>0</v>
      </c>
      <c r="O2505" s="60">
        <v>0</v>
      </c>
      <c r="P2505" s="61">
        <f>O2505</f>
        <v>0</v>
      </c>
      <c r="Q2505" s="58" t="e">
        <f>TRUNC(#REF!*P2505,0)</f>
        <v>#REF!</v>
      </c>
      <c r="R2505" s="143"/>
    </row>
    <row r="2506" spans="1:18" s="86" customFormat="1" ht="20.100000000000001" hidden="1" customHeight="1">
      <c r="A2506" s="123"/>
      <c r="C2506" s="19" t="s">
        <v>876</v>
      </c>
      <c r="D2506" s="29" t="s">
        <v>879</v>
      </c>
      <c r="E2506" s="10" t="s">
        <v>3198</v>
      </c>
      <c r="F2506" s="60">
        <v>48</v>
      </c>
      <c r="G2506" s="58">
        <v>0</v>
      </c>
      <c r="H2506" s="58">
        <f t="shared" si="440"/>
        <v>0</v>
      </c>
      <c r="I2506" s="58">
        <v>0</v>
      </c>
      <c r="J2506" s="58">
        <f t="shared" si="441"/>
        <v>0</v>
      </c>
      <c r="K2506" s="58">
        <v>25920</v>
      </c>
      <c r="L2506" s="58">
        <f t="shared" si="444"/>
        <v>1244160</v>
      </c>
      <c r="M2506" s="58">
        <f t="shared" si="420"/>
        <v>25920</v>
      </c>
      <c r="N2506" s="59">
        <f t="shared" si="420"/>
        <v>1244160</v>
      </c>
      <c r="O2506" s="60">
        <v>48</v>
      </c>
      <c r="P2506" s="61">
        <f>O2506</f>
        <v>48</v>
      </c>
      <c r="Q2506" s="58" t="e">
        <f>TRUNC(#REF!*P2506,0)</f>
        <v>#REF!</v>
      </c>
      <c r="R2506" s="143"/>
    </row>
    <row r="2507" spans="1:18" s="86" customFormat="1" ht="20.100000000000001" hidden="1" customHeight="1">
      <c r="A2507" s="123"/>
      <c r="C2507" s="19" t="s">
        <v>877</v>
      </c>
      <c r="D2507" s="29" t="s">
        <v>0</v>
      </c>
      <c r="E2507" s="10" t="s">
        <v>22</v>
      </c>
      <c r="F2507" s="60">
        <v>0</v>
      </c>
      <c r="G2507" s="58">
        <v>0</v>
      </c>
      <c r="H2507" s="58">
        <f t="shared" si="440"/>
        <v>0</v>
      </c>
      <c r="I2507" s="58">
        <v>0</v>
      </c>
      <c r="J2507" s="58">
        <f t="shared" si="441"/>
        <v>0</v>
      </c>
      <c r="K2507" s="58">
        <v>0</v>
      </c>
      <c r="L2507" s="58">
        <f t="shared" si="444"/>
        <v>0</v>
      </c>
      <c r="M2507" s="58">
        <f t="shared" si="420"/>
        <v>0</v>
      </c>
      <c r="N2507" s="59">
        <f t="shared" ref="M2507:N2630" si="445">H2507+J2507+L2507</f>
        <v>0</v>
      </c>
      <c r="O2507" s="60">
        <v>0</v>
      </c>
      <c r="P2507" s="61">
        <f>O2507</f>
        <v>0</v>
      </c>
      <c r="Q2507" s="58" t="e">
        <f>TRUNC(#REF!*P2507,0)</f>
        <v>#REF!</v>
      </c>
      <c r="R2507" s="143"/>
    </row>
    <row r="2508" spans="1:18" s="86" customFormat="1" ht="20.100000000000001" hidden="1" customHeight="1">
      <c r="A2508" s="123"/>
      <c r="C2508" s="19" t="s">
        <v>878</v>
      </c>
      <c r="D2508" s="29" t="s">
        <v>879</v>
      </c>
      <c r="E2508" s="10" t="s">
        <v>3207</v>
      </c>
      <c r="F2508" s="60">
        <v>105</v>
      </c>
      <c r="G2508" s="58">
        <v>0</v>
      </c>
      <c r="H2508" s="58">
        <f t="shared" si="440"/>
        <v>0</v>
      </c>
      <c r="I2508" s="58">
        <v>0</v>
      </c>
      <c r="J2508" s="58">
        <f t="shared" si="441"/>
        <v>0</v>
      </c>
      <c r="K2508" s="58">
        <v>97920</v>
      </c>
      <c r="L2508" s="58">
        <f t="shared" si="444"/>
        <v>10281600</v>
      </c>
      <c r="M2508" s="58">
        <f t="shared" si="445"/>
        <v>97920</v>
      </c>
      <c r="N2508" s="59">
        <f t="shared" si="445"/>
        <v>10281600</v>
      </c>
      <c r="O2508" s="60">
        <v>105</v>
      </c>
      <c r="P2508" s="61">
        <f>O2508</f>
        <v>105</v>
      </c>
      <c r="Q2508" s="58" t="e">
        <f>TRUNC(#REF!*P2508,0)</f>
        <v>#REF!</v>
      </c>
      <c r="R2508" s="143"/>
    </row>
    <row r="2509" spans="1:18" s="86" customFormat="1" ht="20.100000000000001" hidden="1" customHeight="1">
      <c r="A2509" s="123"/>
      <c r="C2509" s="19" t="s">
        <v>880</v>
      </c>
      <c r="D2509" s="29" t="s">
        <v>0</v>
      </c>
      <c r="E2509" s="10" t="s">
        <v>22</v>
      </c>
      <c r="F2509" s="60">
        <v>0</v>
      </c>
      <c r="G2509" s="58">
        <v>0</v>
      </c>
      <c r="H2509" s="58">
        <f t="shared" ref="H2509:H2572" si="446">TRUNC(F2509*G2509,0)</f>
        <v>0</v>
      </c>
      <c r="I2509" s="58">
        <v>0</v>
      </c>
      <c r="J2509" s="58">
        <f t="shared" ref="J2509:J2572" si="447">TRUNC(F2509*I2509,0)</f>
        <v>0</v>
      </c>
      <c r="K2509" s="58">
        <v>0</v>
      </c>
      <c r="L2509" s="58">
        <f t="shared" si="444"/>
        <v>0</v>
      </c>
      <c r="M2509" s="58">
        <f t="shared" si="445"/>
        <v>0</v>
      </c>
      <c r="N2509" s="59">
        <f t="shared" si="445"/>
        <v>0</v>
      </c>
      <c r="O2509" s="60">
        <v>0</v>
      </c>
      <c r="P2509" s="61">
        <f>O2509</f>
        <v>0</v>
      </c>
      <c r="Q2509" s="58" t="e">
        <f>TRUNC(#REF!*P2509,0)</f>
        <v>#REF!</v>
      </c>
      <c r="R2509" s="143"/>
    </row>
    <row r="2510" spans="1:18" s="86" customFormat="1" ht="20.100000000000001" hidden="1" customHeight="1">
      <c r="A2510" s="123"/>
      <c r="C2510" s="19" t="s">
        <v>881</v>
      </c>
      <c r="D2510" s="29" t="s">
        <v>2344</v>
      </c>
      <c r="E2510" s="10" t="s">
        <v>3198</v>
      </c>
      <c r="F2510" s="60">
        <v>6</v>
      </c>
      <c r="G2510" s="58">
        <v>0</v>
      </c>
      <c r="H2510" s="58">
        <f t="shared" si="446"/>
        <v>0</v>
      </c>
      <c r="I2510" s="58">
        <v>0</v>
      </c>
      <c r="J2510" s="58">
        <f t="shared" si="447"/>
        <v>0</v>
      </c>
      <c r="K2510" s="58">
        <v>100295</v>
      </c>
      <c r="L2510" s="58">
        <f t="shared" si="444"/>
        <v>601770</v>
      </c>
      <c r="M2510" s="58">
        <f t="shared" si="445"/>
        <v>100295</v>
      </c>
      <c r="N2510" s="59">
        <f t="shared" si="445"/>
        <v>601770</v>
      </c>
      <c r="O2510" s="60">
        <v>6</v>
      </c>
      <c r="P2510" s="61">
        <f>O2510</f>
        <v>6</v>
      </c>
      <c r="Q2510" s="58" t="e">
        <f>TRUNC(#REF!*P2510,0)</f>
        <v>#REF!</v>
      </c>
      <c r="R2510" s="143"/>
    </row>
    <row r="2511" spans="1:18" s="86" customFormat="1" ht="20.100000000000001" hidden="1" customHeight="1">
      <c r="A2511" s="123"/>
      <c r="C2511" s="19" t="s">
        <v>882</v>
      </c>
      <c r="D2511" s="29" t="s">
        <v>0</v>
      </c>
      <c r="E2511" s="10" t="s">
        <v>22</v>
      </c>
      <c r="F2511" s="60">
        <v>0</v>
      </c>
      <c r="G2511" s="58">
        <v>0</v>
      </c>
      <c r="H2511" s="58">
        <f t="shared" si="446"/>
        <v>0</v>
      </c>
      <c r="I2511" s="58">
        <v>0</v>
      </c>
      <c r="J2511" s="58">
        <f t="shared" si="447"/>
        <v>0</v>
      </c>
      <c r="K2511" s="58">
        <v>0</v>
      </c>
      <c r="L2511" s="58">
        <f t="shared" si="444"/>
        <v>0</v>
      </c>
      <c r="M2511" s="58">
        <f t="shared" si="445"/>
        <v>0</v>
      </c>
      <c r="N2511" s="59">
        <f t="shared" si="445"/>
        <v>0</v>
      </c>
      <c r="O2511" s="60">
        <v>0</v>
      </c>
      <c r="P2511" s="61">
        <f>O2511</f>
        <v>0</v>
      </c>
      <c r="Q2511" s="58" t="e">
        <f>TRUNC(#REF!*P2511,0)</f>
        <v>#REF!</v>
      </c>
      <c r="R2511" s="143"/>
    </row>
    <row r="2512" spans="1:18" s="86" customFormat="1" ht="20.100000000000001" hidden="1" customHeight="1">
      <c r="A2512" s="123"/>
      <c r="C2512" s="19" t="s">
        <v>883</v>
      </c>
      <c r="D2512" s="29" t="s">
        <v>2482</v>
      </c>
      <c r="E2512" s="10" t="s">
        <v>3198</v>
      </c>
      <c r="F2512" s="60">
        <v>4</v>
      </c>
      <c r="G2512" s="58">
        <v>0</v>
      </c>
      <c r="H2512" s="58">
        <f t="shared" si="446"/>
        <v>0</v>
      </c>
      <c r="I2512" s="58">
        <v>0</v>
      </c>
      <c r="J2512" s="58">
        <f t="shared" si="447"/>
        <v>0</v>
      </c>
      <c r="K2512" s="58">
        <v>240000</v>
      </c>
      <c r="L2512" s="58">
        <f t="shared" si="444"/>
        <v>960000</v>
      </c>
      <c r="M2512" s="58">
        <f t="shared" si="445"/>
        <v>240000</v>
      </c>
      <c r="N2512" s="59">
        <f t="shared" si="445"/>
        <v>960000</v>
      </c>
      <c r="O2512" s="60">
        <v>4</v>
      </c>
      <c r="P2512" s="61">
        <f>O2512</f>
        <v>4</v>
      </c>
      <c r="Q2512" s="58" t="e">
        <f>TRUNC(#REF!*P2512,0)</f>
        <v>#REF!</v>
      </c>
      <c r="R2512" s="143"/>
    </row>
    <row r="2513" spans="1:18" s="86" customFormat="1" ht="20.100000000000001" hidden="1" customHeight="1">
      <c r="A2513" s="123"/>
      <c r="C2513" s="19" t="s">
        <v>883</v>
      </c>
      <c r="D2513" s="29" t="s">
        <v>2345</v>
      </c>
      <c r="E2513" s="10" t="s">
        <v>3198</v>
      </c>
      <c r="F2513" s="60">
        <v>4</v>
      </c>
      <c r="G2513" s="58">
        <v>0</v>
      </c>
      <c r="H2513" s="58">
        <f t="shared" si="446"/>
        <v>0</v>
      </c>
      <c r="I2513" s="58">
        <v>0</v>
      </c>
      <c r="J2513" s="58">
        <f t="shared" si="447"/>
        <v>0</v>
      </c>
      <c r="K2513" s="58">
        <v>259911</v>
      </c>
      <c r="L2513" s="58">
        <f t="shared" si="444"/>
        <v>1039644</v>
      </c>
      <c r="M2513" s="58">
        <f t="shared" si="445"/>
        <v>259911</v>
      </c>
      <c r="N2513" s="59">
        <f t="shared" si="445"/>
        <v>1039644</v>
      </c>
      <c r="O2513" s="60">
        <v>4</v>
      </c>
      <c r="P2513" s="61">
        <f>O2513</f>
        <v>4</v>
      </c>
      <c r="Q2513" s="58" t="e">
        <f>TRUNC(#REF!*P2513,0)</f>
        <v>#REF!</v>
      </c>
      <c r="R2513" s="143"/>
    </row>
    <row r="2514" spans="1:18" s="86" customFormat="1" ht="20.100000000000001" hidden="1" customHeight="1">
      <c r="A2514" s="123"/>
      <c r="C2514" s="19" t="s">
        <v>2347</v>
      </c>
      <c r="D2514" s="29" t="s">
        <v>0</v>
      </c>
      <c r="E2514" s="10" t="s">
        <v>22</v>
      </c>
      <c r="F2514" s="60">
        <v>0</v>
      </c>
      <c r="G2514" s="58">
        <v>0</v>
      </c>
      <c r="H2514" s="58">
        <f t="shared" si="446"/>
        <v>0</v>
      </c>
      <c r="I2514" s="58">
        <v>0</v>
      </c>
      <c r="J2514" s="58">
        <f t="shared" si="447"/>
        <v>0</v>
      </c>
      <c r="K2514" s="58">
        <v>0</v>
      </c>
      <c r="L2514" s="58">
        <f t="shared" si="444"/>
        <v>0</v>
      </c>
      <c r="M2514" s="58">
        <f t="shared" si="445"/>
        <v>0</v>
      </c>
      <c r="N2514" s="59">
        <f t="shared" si="445"/>
        <v>0</v>
      </c>
      <c r="O2514" s="60">
        <v>0</v>
      </c>
      <c r="P2514" s="61">
        <f>O2514</f>
        <v>0</v>
      </c>
      <c r="Q2514" s="58" t="e">
        <f>TRUNC(#REF!*P2514,0)</f>
        <v>#REF!</v>
      </c>
      <c r="R2514" s="143"/>
    </row>
    <row r="2515" spans="1:18" s="86" customFormat="1" ht="20.100000000000001" hidden="1" customHeight="1">
      <c r="A2515" s="123"/>
      <c r="C2515" s="19" t="s">
        <v>2348</v>
      </c>
      <c r="D2515" s="29" t="s">
        <v>2343</v>
      </c>
      <c r="E2515" s="10" t="s">
        <v>3198</v>
      </c>
      <c r="F2515" s="60">
        <v>2</v>
      </c>
      <c r="G2515" s="58">
        <v>0</v>
      </c>
      <c r="H2515" s="58">
        <f t="shared" si="446"/>
        <v>0</v>
      </c>
      <c r="I2515" s="58">
        <v>0</v>
      </c>
      <c r="J2515" s="58">
        <f t="shared" si="447"/>
        <v>0</v>
      </c>
      <c r="K2515" s="58">
        <v>64800</v>
      </c>
      <c r="L2515" s="58">
        <f t="shared" si="444"/>
        <v>129600</v>
      </c>
      <c r="M2515" s="58">
        <f t="shared" si="445"/>
        <v>64800</v>
      </c>
      <c r="N2515" s="59">
        <f t="shared" si="445"/>
        <v>129600</v>
      </c>
      <c r="O2515" s="60">
        <v>2</v>
      </c>
      <c r="P2515" s="61">
        <f>O2515</f>
        <v>2</v>
      </c>
      <c r="Q2515" s="58" t="e">
        <f>TRUNC(#REF!*P2515,0)</f>
        <v>#REF!</v>
      </c>
      <c r="R2515" s="143"/>
    </row>
    <row r="2516" spans="1:18" s="86" customFormat="1" ht="20.100000000000001" hidden="1" customHeight="1">
      <c r="A2516" s="123">
        <f>A2496+1</f>
        <v>464</v>
      </c>
      <c r="B2516" s="122">
        <f>B2496+1</f>
        <v>459</v>
      </c>
      <c r="C2516" s="19" t="s">
        <v>884</v>
      </c>
      <c r="D2516" s="29" t="s">
        <v>0</v>
      </c>
      <c r="E2516" s="10" t="s">
        <v>22</v>
      </c>
      <c r="F2516" s="60">
        <v>0</v>
      </c>
      <c r="G2516" s="58">
        <v>0</v>
      </c>
      <c r="H2516" s="58">
        <f t="shared" si="446"/>
        <v>0</v>
      </c>
      <c r="I2516" s="58">
        <v>0</v>
      </c>
      <c r="J2516" s="58">
        <f t="shared" si="447"/>
        <v>0</v>
      </c>
      <c r="K2516" s="58">
        <v>0</v>
      </c>
      <c r="L2516" s="58">
        <f t="shared" si="444"/>
        <v>0</v>
      </c>
      <c r="M2516" s="58">
        <f t="shared" si="445"/>
        <v>0</v>
      </c>
      <c r="N2516" s="59">
        <f t="shared" si="445"/>
        <v>0</v>
      </c>
      <c r="O2516" s="60">
        <v>0</v>
      </c>
      <c r="P2516" s="61">
        <f>O2516</f>
        <v>0</v>
      </c>
      <c r="Q2516" s="58" t="e">
        <f>TRUNC(#REF!*P2516,0)</f>
        <v>#REF!</v>
      </c>
      <c r="R2516" s="143"/>
    </row>
    <row r="2517" spans="1:18" s="86" customFormat="1" ht="20.100000000000001" hidden="1" customHeight="1">
      <c r="A2517" s="123">
        <f>A2516+1</f>
        <v>465</v>
      </c>
      <c r="B2517" s="122">
        <f>B2516+1</f>
        <v>460</v>
      </c>
      <c r="C2517" s="19" t="s">
        <v>885</v>
      </c>
      <c r="D2517" s="29" t="s">
        <v>62</v>
      </c>
      <c r="E2517" s="10" t="s">
        <v>3189</v>
      </c>
      <c r="F2517" s="60">
        <v>1408</v>
      </c>
      <c r="G2517" s="58">
        <v>212</v>
      </c>
      <c r="H2517" s="58">
        <f t="shared" si="446"/>
        <v>298496</v>
      </c>
      <c r="I2517" s="58">
        <v>11</v>
      </c>
      <c r="J2517" s="58">
        <f t="shared" si="447"/>
        <v>15488</v>
      </c>
      <c r="K2517" s="58">
        <v>0</v>
      </c>
      <c r="L2517" s="58">
        <f t="shared" si="444"/>
        <v>0</v>
      </c>
      <c r="M2517" s="58">
        <f t="shared" si="445"/>
        <v>223</v>
      </c>
      <c r="N2517" s="59">
        <f t="shared" si="445"/>
        <v>313984</v>
      </c>
      <c r="O2517" s="60">
        <v>1408</v>
      </c>
      <c r="P2517" s="61">
        <f>O2517</f>
        <v>1408</v>
      </c>
      <c r="Q2517" s="58" t="e">
        <f>TRUNC(#REF!*P2517,0)</f>
        <v>#REF!</v>
      </c>
      <c r="R2517" s="143"/>
    </row>
    <row r="2518" spans="1:18" s="86" customFormat="1" ht="20.100000000000001" hidden="1" customHeight="1">
      <c r="A2518" s="123">
        <f t="shared" ref="A2518:B2521" si="448">A2517+1</f>
        <v>466</v>
      </c>
      <c r="B2518" s="122">
        <f t="shared" si="448"/>
        <v>461</v>
      </c>
      <c r="C2518" s="19" t="s">
        <v>886</v>
      </c>
      <c r="D2518" s="29" t="s">
        <v>116</v>
      </c>
      <c r="E2518" s="10" t="s">
        <v>3189</v>
      </c>
      <c r="F2518" s="60">
        <v>796</v>
      </c>
      <c r="G2518" s="58">
        <v>76</v>
      </c>
      <c r="H2518" s="58">
        <f t="shared" si="446"/>
        <v>60496</v>
      </c>
      <c r="I2518" s="58">
        <v>4</v>
      </c>
      <c r="J2518" s="58">
        <f t="shared" si="447"/>
        <v>3184</v>
      </c>
      <c r="K2518" s="58">
        <v>0</v>
      </c>
      <c r="L2518" s="58">
        <f t="shared" si="444"/>
        <v>0</v>
      </c>
      <c r="M2518" s="58">
        <f t="shared" si="445"/>
        <v>80</v>
      </c>
      <c r="N2518" s="59">
        <f t="shared" si="445"/>
        <v>63680</v>
      </c>
      <c r="O2518" s="60">
        <v>796</v>
      </c>
      <c r="P2518" s="61">
        <f>O2518</f>
        <v>796</v>
      </c>
      <c r="Q2518" s="58" t="e">
        <f>TRUNC(#REF!*P2518,0)</f>
        <v>#REF!</v>
      </c>
      <c r="R2518" s="143"/>
    </row>
    <row r="2519" spans="1:18" s="86" customFormat="1" ht="20.100000000000001" hidden="1" customHeight="1">
      <c r="A2519" s="123">
        <f t="shared" si="448"/>
        <v>467</v>
      </c>
      <c r="B2519" s="122">
        <f t="shared" si="448"/>
        <v>462</v>
      </c>
      <c r="C2519" s="19" t="s">
        <v>887</v>
      </c>
      <c r="D2519" s="29" t="s">
        <v>0</v>
      </c>
      <c r="E2519" s="10" t="s">
        <v>22</v>
      </c>
      <c r="F2519" s="60">
        <v>0</v>
      </c>
      <c r="G2519" s="58">
        <v>0</v>
      </c>
      <c r="H2519" s="58">
        <f t="shared" si="446"/>
        <v>0</v>
      </c>
      <c r="I2519" s="58">
        <v>0</v>
      </c>
      <c r="J2519" s="58">
        <f t="shared" si="447"/>
        <v>0</v>
      </c>
      <c r="K2519" s="58">
        <v>0</v>
      </c>
      <c r="L2519" s="58">
        <f t="shared" si="444"/>
        <v>0</v>
      </c>
      <c r="M2519" s="58">
        <f t="shared" si="445"/>
        <v>0</v>
      </c>
      <c r="N2519" s="59">
        <f t="shared" si="445"/>
        <v>0</v>
      </c>
      <c r="O2519" s="60">
        <v>0</v>
      </c>
      <c r="P2519" s="61">
        <f>O2519</f>
        <v>0</v>
      </c>
      <c r="Q2519" s="58" t="e">
        <f>TRUNC(#REF!*P2519,0)</f>
        <v>#REF!</v>
      </c>
      <c r="R2519" s="143"/>
    </row>
    <row r="2520" spans="1:18" s="86" customFormat="1" ht="20.100000000000001" hidden="1" customHeight="1">
      <c r="A2520" s="123">
        <f t="shared" si="448"/>
        <v>468</v>
      </c>
      <c r="B2520" s="122">
        <f t="shared" si="448"/>
        <v>463</v>
      </c>
      <c r="C2520" s="19" t="s">
        <v>888</v>
      </c>
      <c r="D2520" s="29" t="s">
        <v>0</v>
      </c>
      <c r="E2520" s="10" t="s">
        <v>22</v>
      </c>
      <c r="F2520" s="60">
        <v>0</v>
      </c>
      <c r="G2520" s="58">
        <v>0</v>
      </c>
      <c r="H2520" s="58">
        <f t="shared" si="446"/>
        <v>0</v>
      </c>
      <c r="I2520" s="58">
        <v>0</v>
      </c>
      <c r="J2520" s="58">
        <f t="shared" si="447"/>
        <v>0</v>
      </c>
      <c r="K2520" s="58">
        <v>0</v>
      </c>
      <c r="L2520" s="58">
        <f t="shared" si="444"/>
        <v>0</v>
      </c>
      <c r="M2520" s="58">
        <f t="shared" si="445"/>
        <v>0</v>
      </c>
      <c r="N2520" s="59">
        <f t="shared" si="445"/>
        <v>0</v>
      </c>
      <c r="O2520" s="60">
        <v>0</v>
      </c>
      <c r="P2520" s="61">
        <f>O2520</f>
        <v>0</v>
      </c>
      <c r="Q2520" s="58" t="e">
        <f>TRUNC(#REF!*P2520,0)</f>
        <v>#REF!</v>
      </c>
      <c r="R2520" s="143"/>
    </row>
    <row r="2521" spans="1:18" s="86" customFormat="1" ht="20.100000000000001" hidden="1" customHeight="1">
      <c r="A2521" s="123">
        <f t="shared" si="448"/>
        <v>469</v>
      </c>
      <c r="B2521" s="122">
        <f t="shared" si="448"/>
        <v>464</v>
      </c>
      <c r="C2521" s="19" t="s">
        <v>889</v>
      </c>
      <c r="D2521" s="29" t="s">
        <v>890</v>
      </c>
      <c r="E2521" s="10" t="s">
        <v>3198</v>
      </c>
      <c r="F2521" s="60">
        <v>2</v>
      </c>
      <c r="G2521" s="58">
        <v>218400</v>
      </c>
      <c r="H2521" s="58">
        <f t="shared" si="446"/>
        <v>436800</v>
      </c>
      <c r="I2521" s="58">
        <v>10920</v>
      </c>
      <c r="J2521" s="58">
        <f t="shared" si="447"/>
        <v>21840</v>
      </c>
      <c r="K2521" s="58">
        <v>0</v>
      </c>
      <c r="L2521" s="58">
        <f t="shared" si="444"/>
        <v>0</v>
      </c>
      <c r="M2521" s="58">
        <f t="shared" si="445"/>
        <v>229320</v>
      </c>
      <c r="N2521" s="59">
        <f t="shared" si="445"/>
        <v>458640</v>
      </c>
      <c r="O2521" s="60">
        <v>2</v>
      </c>
      <c r="P2521" s="61">
        <f>O2521</f>
        <v>2</v>
      </c>
      <c r="Q2521" s="58" t="e">
        <f>TRUNC(#REF!*P2521,0)</f>
        <v>#REF!</v>
      </c>
      <c r="R2521" s="143"/>
    </row>
    <row r="2522" spans="1:18" s="86" customFormat="1" ht="20.100000000000001" hidden="1" customHeight="1">
      <c r="A2522" s="123"/>
      <c r="C2522" s="19" t="s">
        <v>891</v>
      </c>
      <c r="D2522" s="29" t="s">
        <v>0</v>
      </c>
      <c r="E2522" s="10" t="s">
        <v>3198</v>
      </c>
      <c r="F2522" s="60">
        <v>2</v>
      </c>
      <c r="G2522" s="58">
        <v>21060</v>
      </c>
      <c r="H2522" s="58">
        <f t="shared" si="446"/>
        <v>42120</v>
      </c>
      <c r="I2522" s="58">
        <v>1108</v>
      </c>
      <c r="J2522" s="58">
        <f t="shared" si="447"/>
        <v>2216</v>
      </c>
      <c r="K2522" s="58">
        <v>0</v>
      </c>
      <c r="L2522" s="58">
        <f t="shared" si="444"/>
        <v>0</v>
      </c>
      <c r="M2522" s="58">
        <f t="shared" si="445"/>
        <v>22168</v>
      </c>
      <c r="N2522" s="59">
        <f t="shared" si="445"/>
        <v>44336</v>
      </c>
      <c r="O2522" s="60">
        <v>2</v>
      </c>
      <c r="P2522" s="61">
        <f>O2522</f>
        <v>2</v>
      </c>
      <c r="Q2522" s="58" t="e">
        <f>TRUNC(#REF!*P2522,0)</f>
        <v>#REF!</v>
      </c>
      <c r="R2522" s="143"/>
    </row>
    <row r="2523" spans="1:18" s="86" customFormat="1" ht="20.100000000000001" hidden="1" customHeight="1">
      <c r="A2523" s="123">
        <f>A2521+1</f>
        <v>470</v>
      </c>
      <c r="B2523" s="122">
        <f>B2521+1</f>
        <v>465</v>
      </c>
      <c r="C2523" s="19" t="s">
        <v>892</v>
      </c>
      <c r="D2523" s="29" t="s">
        <v>95</v>
      </c>
      <c r="E2523" s="10" t="s">
        <v>3207</v>
      </c>
      <c r="F2523" s="60">
        <v>36</v>
      </c>
      <c r="G2523" s="58">
        <v>14051</v>
      </c>
      <c r="H2523" s="58">
        <f t="shared" si="446"/>
        <v>505836</v>
      </c>
      <c r="I2523" s="58">
        <v>22284</v>
      </c>
      <c r="J2523" s="58">
        <f t="shared" si="447"/>
        <v>802224</v>
      </c>
      <c r="K2523" s="58">
        <v>0</v>
      </c>
      <c r="L2523" s="58">
        <f t="shared" si="444"/>
        <v>0</v>
      </c>
      <c r="M2523" s="58">
        <f t="shared" si="445"/>
        <v>36335</v>
      </c>
      <c r="N2523" s="59">
        <f t="shared" si="445"/>
        <v>1308060</v>
      </c>
      <c r="O2523" s="60">
        <v>36</v>
      </c>
      <c r="P2523" s="61">
        <f>O2523</f>
        <v>36</v>
      </c>
      <c r="Q2523" s="58" t="e">
        <f>TRUNC(#REF!*P2523,0)</f>
        <v>#REF!</v>
      </c>
      <c r="R2523" s="143"/>
    </row>
    <row r="2524" spans="1:18" s="86" customFormat="1" ht="20.100000000000001" hidden="1" customHeight="1">
      <c r="A2524" s="123">
        <f>A2523+1</f>
        <v>471</v>
      </c>
      <c r="B2524" s="122">
        <f>B2523+1</f>
        <v>466</v>
      </c>
      <c r="C2524" s="19" t="s">
        <v>893</v>
      </c>
      <c r="D2524" s="29" t="s">
        <v>0</v>
      </c>
      <c r="E2524" s="10" t="s">
        <v>3207</v>
      </c>
      <c r="F2524" s="60">
        <v>158</v>
      </c>
      <c r="G2524" s="58">
        <v>356</v>
      </c>
      <c r="H2524" s="58">
        <f t="shared" si="446"/>
        <v>56248</v>
      </c>
      <c r="I2524" s="58">
        <v>0</v>
      </c>
      <c r="J2524" s="58">
        <f t="shared" si="447"/>
        <v>0</v>
      </c>
      <c r="K2524" s="58">
        <v>0</v>
      </c>
      <c r="L2524" s="58">
        <f t="shared" si="444"/>
        <v>0</v>
      </c>
      <c r="M2524" s="58">
        <f t="shared" si="445"/>
        <v>356</v>
      </c>
      <c r="N2524" s="59">
        <f t="shared" si="445"/>
        <v>56248</v>
      </c>
      <c r="O2524" s="60">
        <v>158</v>
      </c>
      <c r="P2524" s="61">
        <f>O2524</f>
        <v>158</v>
      </c>
      <c r="Q2524" s="58" t="e">
        <f>TRUNC(#REF!*P2524,0)</f>
        <v>#REF!</v>
      </c>
      <c r="R2524" s="143"/>
    </row>
    <row r="2525" spans="1:18" s="86" customFormat="1" ht="20.100000000000001" hidden="1" customHeight="1">
      <c r="A2525" s="123">
        <f>A2524+1</f>
        <v>472</v>
      </c>
      <c r="B2525" s="122">
        <f>B2524+1</f>
        <v>467</v>
      </c>
      <c r="C2525" s="19" t="s">
        <v>894</v>
      </c>
      <c r="D2525" s="29" t="s">
        <v>0</v>
      </c>
      <c r="E2525" s="10" t="s">
        <v>3207</v>
      </c>
      <c r="F2525" s="60">
        <v>30</v>
      </c>
      <c r="G2525" s="58">
        <v>19972</v>
      </c>
      <c r="H2525" s="58">
        <f t="shared" si="446"/>
        <v>599160</v>
      </c>
      <c r="I2525" s="58">
        <v>5817</v>
      </c>
      <c r="J2525" s="58">
        <f t="shared" si="447"/>
        <v>174510</v>
      </c>
      <c r="K2525" s="58">
        <v>142</v>
      </c>
      <c r="L2525" s="58">
        <f t="shared" si="444"/>
        <v>4260</v>
      </c>
      <c r="M2525" s="58">
        <f t="shared" si="445"/>
        <v>25931</v>
      </c>
      <c r="N2525" s="59">
        <f t="shared" si="445"/>
        <v>777930</v>
      </c>
      <c r="O2525" s="60">
        <v>30</v>
      </c>
      <c r="P2525" s="61">
        <f>O2525</f>
        <v>30</v>
      </c>
      <c r="Q2525" s="58" t="e">
        <f>TRUNC(#REF!*P2525,0)</f>
        <v>#REF!</v>
      </c>
      <c r="R2525" s="143"/>
    </row>
    <row r="2526" spans="1:18" s="86" customFormat="1" ht="20.100000000000001" hidden="1" customHeight="1">
      <c r="A2526" s="123"/>
      <c r="C2526" s="19" t="s">
        <v>895</v>
      </c>
      <c r="D2526" s="29" t="s">
        <v>0</v>
      </c>
      <c r="E2526" s="10" t="s">
        <v>22</v>
      </c>
      <c r="F2526" s="60">
        <v>0</v>
      </c>
      <c r="G2526" s="58">
        <v>0</v>
      </c>
      <c r="H2526" s="58">
        <f t="shared" si="446"/>
        <v>0</v>
      </c>
      <c r="I2526" s="58">
        <v>0</v>
      </c>
      <c r="J2526" s="58">
        <f t="shared" si="447"/>
        <v>0</v>
      </c>
      <c r="K2526" s="58">
        <v>0</v>
      </c>
      <c r="L2526" s="58">
        <f t="shared" si="444"/>
        <v>0</v>
      </c>
      <c r="M2526" s="58">
        <f t="shared" si="445"/>
        <v>0</v>
      </c>
      <c r="N2526" s="59">
        <f t="shared" si="445"/>
        <v>0</v>
      </c>
      <c r="O2526" s="60">
        <v>0</v>
      </c>
      <c r="P2526" s="61">
        <f>O2526</f>
        <v>0</v>
      </c>
      <c r="Q2526" s="58" t="e">
        <f>TRUNC(#REF!*P2526,0)</f>
        <v>#REF!</v>
      </c>
      <c r="R2526" s="143"/>
    </row>
    <row r="2527" spans="1:18" s="86" customFormat="1" ht="20.100000000000001" hidden="1" customHeight="1">
      <c r="A2527" s="123"/>
      <c r="C2527" s="19" t="s">
        <v>896</v>
      </c>
      <c r="D2527" s="29" t="s">
        <v>897</v>
      </c>
      <c r="E2527" s="10" t="s">
        <v>3189</v>
      </c>
      <c r="F2527" s="60">
        <v>1155</v>
      </c>
      <c r="G2527" s="58">
        <v>26656</v>
      </c>
      <c r="H2527" s="58">
        <f t="shared" si="446"/>
        <v>30787680</v>
      </c>
      <c r="I2527" s="58">
        <v>6740</v>
      </c>
      <c r="J2527" s="58">
        <f t="shared" si="447"/>
        <v>7784700</v>
      </c>
      <c r="K2527" s="58">
        <v>2848</v>
      </c>
      <c r="L2527" s="58">
        <f t="shared" si="444"/>
        <v>3289440</v>
      </c>
      <c r="M2527" s="58">
        <f t="shared" si="445"/>
        <v>36244</v>
      </c>
      <c r="N2527" s="59">
        <f t="shared" si="445"/>
        <v>41861820</v>
      </c>
      <c r="O2527" s="60">
        <v>1155</v>
      </c>
      <c r="P2527" s="61">
        <f>O2527</f>
        <v>1155</v>
      </c>
      <c r="Q2527" s="58" t="e">
        <f>TRUNC(#REF!*P2527,0)</f>
        <v>#REF!</v>
      </c>
      <c r="R2527" s="143"/>
    </row>
    <row r="2528" spans="1:18" s="86" customFormat="1" ht="20.100000000000001" hidden="1" customHeight="1">
      <c r="A2528" s="123"/>
      <c r="C2528" s="19" t="s">
        <v>898</v>
      </c>
      <c r="D2528" s="29" t="s">
        <v>0</v>
      </c>
      <c r="E2528" s="10" t="s">
        <v>22</v>
      </c>
      <c r="F2528" s="60">
        <v>0</v>
      </c>
      <c r="G2528" s="58">
        <v>0</v>
      </c>
      <c r="H2528" s="58">
        <f t="shared" si="446"/>
        <v>0</v>
      </c>
      <c r="I2528" s="58">
        <v>0</v>
      </c>
      <c r="J2528" s="58">
        <f t="shared" si="447"/>
        <v>0</v>
      </c>
      <c r="K2528" s="58">
        <v>0</v>
      </c>
      <c r="L2528" s="58">
        <f t="shared" si="444"/>
        <v>0</v>
      </c>
      <c r="M2528" s="58">
        <f t="shared" si="445"/>
        <v>0</v>
      </c>
      <c r="N2528" s="59">
        <f t="shared" si="445"/>
        <v>0</v>
      </c>
      <c r="O2528" s="60">
        <v>0</v>
      </c>
      <c r="P2528" s="61">
        <f>O2528</f>
        <v>0</v>
      </c>
      <c r="Q2528" s="58" t="e">
        <f>TRUNC(#REF!*P2528,0)</f>
        <v>#REF!</v>
      </c>
      <c r="R2528" s="143"/>
    </row>
    <row r="2529" spans="1:18" s="86" customFormat="1" ht="20.100000000000001" hidden="1" customHeight="1">
      <c r="A2529" s="123"/>
      <c r="C2529" s="19" t="s">
        <v>899</v>
      </c>
      <c r="D2529" s="29" t="s">
        <v>0</v>
      </c>
      <c r="E2529" s="10" t="s">
        <v>22</v>
      </c>
      <c r="F2529" s="60">
        <v>0</v>
      </c>
      <c r="G2529" s="58">
        <v>0</v>
      </c>
      <c r="H2529" s="58">
        <f t="shared" si="446"/>
        <v>0</v>
      </c>
      <c r="I2529" s="58">
        <v>0</v>
      </c>
      <c r="J2529" s="58">
        <f t="shared" si="447"/>
        <v>0</v>
      </c>
      <c r="K2529" s="58">
        <v>0</v>
      </c>
      <c r="L2529" s="58">
        <f t="shared" si="444"/>
        <v>0</v>
      </c>
      <c r="M2529" s="58">
        <f t="shared" si="445"/>
        <v>0</v>
      </c>
      <c r="N2529" s="59">
        <f t="shared" si="445"/>
        <v>0</v>
      </c>
      <c r="O2529" s="60">
        <v>0</v>
      </c>
      <c r="P2529" s="61">
        <f>O2529</f>
        <v>0</v>
      </c>
      <c r="Q2529" s="58" t="e">
        <f>TRUNC(#REF!*P2529,0)</f>
        <v>#REF!</v>
      </c>
      <c r="R2529" s="143"/>
    </row>
    <row r="2530" spans="1:18" s="86" customFormat="1" ht="20.100000000000001" hidden="1" customHeight="1">
      <c r="A2530" s="123"/>
      <c r="C2530" s="19" t="s">
        <v>902</v>
      </c>
      <c r="D2530" s="29" t="s">
        <v>903</v>
      </c>
      <c r="E2530" s="10" t="s">
        <v>3207</v>
      </c>
      <c r="F2530" s="60">
        <v>130</v>
      </c>
      <c r="G2530" s="58">
        <v>4696</v>
      </c>
      <c r="H2530" s="58">
        <f t="shared" si="446"/>
        <v>610480</v>
      </c>
      <c r="I2530" s="58">
        <v>29752</v>
      </c>
      <c r="J2530" s="58">
        <f t="shared" si="447"/>
        <v>3867760</v>
      </c>
      <c r="K2530" s="58">
        <v>1381</v>
      </c>
      <c r="L2530" s="58">
        <f t="shared" si="444"/>
        <v>179530</v>
      </c>
      <c r="M2530" s="58">
        <f t="shared" si="445"/>
        <v>35829</v>
      </c>
      <c r="N2530" s="59">
        <f t="shared" si="445"/>
        <v>4657770</v>
      </c>
      <c r="O2530" s="60">
        <v>130</v>
      </c>
      <c r="P2530" s="61">
        <f>O2530</f>
        <v>130</v>
      </c>
      <c r="Q2530" s="58" t="e">
        <f>TRUNC(#REF!*P2530,0)</f>
        <v>#REF!</v>
      </c>
      <c r="R2530" s="143"/>
    </row>
    <row r="2531" spans="1:18" s="86" customFormat="1" ht="20.100000000000001" hidden="1" customHeight="1">
      <c r="A2531" s="123">
        <f>A2525+1</f>
        <v>473</v>
      </c>
      <c r="B2531" s="122">
        <f>B2525+1</f>
        <v>468</v>
      </c>
      <c r="C2531" s="19" t="s">
        <v>904</v>
      </c>
      <c r="D2531" s="29" t="s">
        <v>0</v>
      </c>
      <c r="E2531" s="10" t="s">
        <v>22</v>
      </c>
      <c r="F2531" s="60">
        <v>0</v>
      </c>
      <c r="G2531" s="58">
        <v>0</v>
      </c>
      <c r="H2531" s="58">
        <f t="shared" si="446"/>
        <v>0</v>
      </c>
      <c r="I2531" s="58">
        <v>0</v>
      </c>
      <c r="J2531" s="58">
        <f t="shared" si="447"/>
        <v>0</v>
      </c>
      <c r="K2531" s="58">
        <v>0</v>
      </c>
      <c r="L2531" s="58">
        <f t="shared" si="444"/>
        <v>0</v>
      </c>
      <c r="M2531" s="58">
        <f t="shared" si="445"/>
        <v>0</v>
      </c>
      <c r="N2531" s="59">
        <f t="shared" si="445"/>
        <v>0</v>
      </c>
      <c r="O2531" s="60">
        <v>0</v>
      </c>
      <c r="P2531" s="61">
        <f>O2531</f>
        <v>0</v>
      </c>
      <c r="Q2531" s="58" t="e">
        <f>TRUNC(#REF!*P2531,0)</f>
        <v>#REF!</v>
      </c>
      <c r="R2531" s="143"/>
    </row>
    <row r="2532" spans="1:18" s="86" customFormat="1" ht="20.100000000000001" hidden="1" customHeight="1">
      <c r="A2532" s="123">
        <f t="shared" ref="A2532:B2534" si="449">A2531+1</f>
        <v>474</v>
      </c>
      <c r="B2532" s="122">
        <f t="shared" si="449"/>
        <v>469</v>
      </c>
      <c r="C2532" s="19" t="s">
        <v>905</v>
      </c>
      <c r="D2532" s="29" t="s">
        <v>0</v>
      </c>
      <c r="E2532" s="10" t="s">
        <v>3207</v>
      </c>
      <c r="F2532" s="60">
        <v>50</v>
      </c>
      <c r="G2532" s="58">
        <v>9868</v>
      </c>
      <c r="H2532" s="58">
        <f t="shared" si="446"/>
        <v>493400</v>
      </c>
      <c r="I2532" s="58">
        <v>8362</v>
      </c>
      <c r="J2532" s="58">
        <f t="shared" si="447"/>
        <v>418100</v>
      </c>
      <c r="K2532" s="58">
        <v>1799</v>
      </c>
      <c r="L2532" s="58">
        <f t="shared" si="444"/>
        <v>89950</v>
      </c>
      <c r="M2532" s="58">
        <f t="shared" si="445"/>
        <v>20029</v>
      </c>
      <c r="N2532" s="59">
        <f t="shared" si="445"/>
        <v>1001450</v>
      </c>
      <c r="O2532" s="60">
        <v>50</v>
      </c>
      <c r="P2532" s="61">
        <f>O2532</f>
        <v>50</v>
      </c>
      <c r="Q2532" s="58" t="e">
        <f>TRUNC(#REF!*P2532,0)</f>
        <v>#REF!</v>
      </c>
      <c r="R2532" s="143"/>
    </row>
    <row r="2533" spans="1:18" s="86" customFormat="1" ht="20.100000000000001" hidden="1" customHeight="1">
      <c r="A2533" s="123">
        <f t="shared" si="449"/>
        <v>475</v>
      </c>
      <c r="B2533" s="122">
        <f t="shared" si="449"/>
        <v>470</v>
      </c>
      <c r="C2533" s="19" t="s">
        <v>908</v>
      </c>
      <c r="D2533" s="29" t="s">
        <v>0</v>
      </c>
      <c r="E2533" s="10" t="s">
        <v>22</v>
      </c>
      <c r="F2533" s="60">
        <v>0</v>
      </c>
      <c r="G2533" s="58">
        <v>0</v>
      </c>
      <c r="H2533" s="58">
        <f t="shared" si="446"/>
        <v>0</v>
      </c>
      <c r="I2533" s="58">
        <v>0</v>
      </c>
      <c r="J2533" s="58">
        <f t="shared" si="447"/>
        <v>0</v>
      </c>
      <c r="K2533" s="58">
        <v>0</v>
      </c>
      <c r="L2533" s="58">
        <f t="shared" si="444"/>
        <v>0</v>
      </c>
      <c r="M2533" s="58">
        <f t="shared" si="445"/>
        <v>0</v>
      </c>
      <c r="N2533" s="59">
        <f t="shared" si="445"/>
        <v>0</v>
      </c>
      <c r="O2533" s="60">
        <v>0</v>
      </c>
      <c r="P2533" s="61">
        <f>O2533</f>
        <v>0</v>
      </c>
      <c r="Q2533" s="58" t="e">
        <f>TRUNC(#REF!*P2533,0)</f>
        <v>#REF!</v>
      </c>
      <c r="R2533" s="143"/>
    </row>
    <row r="2534" spans="1:18" s="86" customFormat="1" ht="20.100000000000001" hidden="1" customHeight="1">
      <c r="A2534" s="123">
        <f t="shared" si="449"/>
        <v>476</v>
      </c>
      <c r="B2534" s="122">
        <f t="shared" si="449"/>
        <v>471</v>
      </c>
      <c r="C2534" s="19" t="s">
        <v>909</v>
      </c>
      <c r="D2534" s="29" t="s">
        <v>0</v>
      </c>
      <c r="E2534" s="10" t="s">
        <v>3207</v>
      </c>
      <c r="F2534" s="60">
        <v>260</v>
      </c>
      <c r="G2534" s="58">
        <v>8292</v>
      </c>
      <c r="H2534" s="58">
        <f t="shared" si="446"/>
        <v>2155920</v>
      </c>
      <c r="I2534" s="58">
        <v>414</v>
      </c>
      <c r="J2534" s="58">
        <f t="shared" si="447"/>
        <v>107640</v>
      </c>
      <c r="K2534" s="58">
        <v>0</v>
      </c>
      <c r="L2534" s="58">
        <f t="shared" si="444"/>
        <v>0</v>
      </c>
      <c r="M2534" s="58">
        <f t="shared" si="445"/>
        <v>8706</v>
      </c>
      <c r="N2534" s="59">
        <f t="shared" si="445"/>
        <v>2263560</v>
      </c>
      <c r="O2534" s="60">
        <v>260</v>
      </c>
      <c r="P2534" s="61">
        <f>O2534</f>
        <v>260</v>
      </c>
      <c r="Q2534" s="58" t="e">
        <f>TRUNC(#REF!*P2534,0)</f>
        <v>#REF!</v>
      </c>
      <c r="R2534" s="143"/>
    </row>
    <row r="2535" spans="1:18" s="86" customFormat="1" ht="20.100000000000001" hidden="1" customHeight="1">
      <c r="A2535" s="123"/>
      <c r="C2535" s="19" t="s">
        <v>910</v>
      </c>
      <c r="D2535" s="29" t="s">
        <v>911</v>
      </c>
      <c r="E2535" s="10" t="s">
        <v>22</v>
      </c>
      <c r="F2535" s="60">
        <v>0</v>
      </c>
      <c r="G2535" s="58">
        <v>0</v>
      </c>
      <c r="H2535" s="58">
        <f t="shared" si="446"/>
        <v>0</v>
      </c>
      <c r="I2535" s="58">
        <v>0</v>
      </c>
      <c r="J2535" s="58">
        <f t="shared" si="447"/>
        <v>0</v>
      </c>
      <c r="K2535" s="58">
        <v>0</v>
      </c>
      <c r="L2535" s="58">
        <f t="shared" si="444"/>
        <v>0</v>
      </c>
      <c r="M2535" s="58">
        <f t="shared" si="445"/>
        <v>0</v>
      </c>
      <c r="N2535" s="59">
        <f t="shared" si="445"/>
        <v>0</v>
      </c>
      <c r="O2535" s="60">
        <v>0</v>
      </c>
      <c r="P2535" s="61">
        <f>O2535</f>
        <v>0</v>
      </c>
      <c r="Q2535" s="58" t="e">
        <f>TRUNC(#REF!*P2535,0)</f>
        <v>#REF!</v>
      </c>
      <c r="R2535" s="143"/>
    </row>
    <row r="2536" spans="1:18" s="86" customFormat="1" ht="20.100000000000001" hidden="1" customHeight="1">
      <c r="A2536" s="123"/>
      <c r="C2536" s="19" t="s">
        <v>899</v>
      </c>
      <c r="D2536" s="29" t="s">
        <v>0</v>
      </c>
      <c r="E2536" s="10" t="s">
        <v>22</v>
      </c>
      <c r="F2536" s="60">
        <v>0</v>
      </c>
      <c r="G2536" s="58">
        <v>0</v>
      </c>
      <c r="H2536" s="58">
        <f t="shared" si="446"/>
        <v>0</v>
      </c>
      <c r="I2536" s="58">
        <v>0</v>
      </c>
      <c r="J2536" s="58">
        <f t="shared" si="447"/>
        <v>0</v>
      </c>
      <c r="K2536" s="58">
        <v>0</v>
      </c>
      <c r="L2536" s="58">
        <f t="shared" si="444"/>
        <v>0</v>
      </c>
      <c r="M2536" s="58">
        <f t="shared" si="445"/>
        <v>0</v>
      </c>
      <c r="N2536" s="59">
        <f t="shared" si="445"/>
        <v>0</v>
      </c>
      <c r="O2536" s="60">
        <v>0</v>
      </c>
      <c r="P2536" s="61">
        <f>O2536</f>
        <v>0</v>
      </c>
      <c r="Q2536" s="58" t="e">
        <f>TRUNC(#REF!*P2536,0)</f>
        <v>#REF!</v>
      </c>
      <c r="R2536" s="143"/>
    </row>
    <row r="2537" spans="1:18" s="86" customFormat="1" ht="20.100000000000001" hidden="1" customHeight="1">
      <c r="A2537" s="123"/>
      <c r="C2537" s="19" t="s">
        <v>912</v>
      </c>
      <c r="D2537" s="29" t="s">
        <v>0</v>
      </c>
      <c r="E2537" s="10" t="s">
        <v>3199</v>
      </c>
      <c r="F2537" s="60">
        <v>2</v>
      </c>
      <c r="G2537" s="58">
        <v>118220</v>
      </c>
      <c r="H2537" s="58">
        <f t="shared" si="446"/>
        <v>236440</v>
      </c>
      <c r="I2537" s="58">
        <v>118356</v>
      </c>
      <c r="J2537" s="58">
        <f t="shared" si="447"/>
        <v>236712</v>
      </c>
      <c r="K2537" s="58">
        <v>3958</v>
      </c>
      <c r="L2537" s="58">
        <f t="shared" si="444"/>
        <v>7916</v>
      </c>
      <c r="M2537" s="58">
        <f t="shared" si="445"/>
        <v>240534</v>
      </c>
      <c r="N2537" s="59">
        <f t="shared" si="445"/>
        <v>481068</v>
      </c>
      <c r="O2537" s="60">
        <v>2</v>
      </c>
      <c r="P2537" s="61">
        <f>O2537</f>
        <v>2</v>
      </c>
      <c r="Q2537" s="58" t="e">
        <f>TRUNC(#REF!*P2537,0)</f>
        <v>#REF!</v>
      </c>
      <c r="R2537" s="143"/>
    </row>
    <row r="2538" spans="1:18" s="86" customFormat="1" ht="20.100000000000001" hidden="1" customHeight="1">
      <c r="A2538" s="123"/>
      <c r="C2538" s="19" t="s">
        <v>914</v>
      </c>
      <c r="D2538" s="29" t="s">
        <v>114</v>
      </c>
      <c r="E2538" s="10" t="s">
        <v>3199</v>
      </c>
      <c r="F2538" s="60">
        <v>4</v>
      </c>
      <c r="G2538" s="58">
        <v>132821</v>
      </c>
      <c r="H2538" s="58">
        <f t="shared" si="446"/>
        <v>531284</v>
      </c>
      <c r="I2538" s="58">
        <v>133452</v>
      </c>
      <c r="J2538" s="58">
        <f t="shared" si="447"/>
        <v>533808</v>
      </c>
      <c r="K2538" s="58">
        <v>4463</v>
      </c>
      <c r="L2538" s="58">
        <f t="shared" si="444"/>
        <v>17852</v>
      </c>
      <c r="M2538" s="58">
        <f t="shared" si="445"/>
        <v>270736</v>
      </c>
      <c r="N2538" s="59">
        <f t="shared" si="445"/>
        <v>1082944</v>
      </c>
      <c r="O2538" s="60">
        <v>4</v>
      </c>
      <c r="P2538" s="61">
        <f>O2538</f>
        <v>4</v>
      </c>
      <c r="Q2538" s="58" t="e">
        <f>TRUNC(#REF!*P2538,0)</f>
        <v>#REF!</v>
      </c>
      <c r="R2538" s="143"/>
    </row>
    <row r="2539" spans="1:18" s="86" customFormat="1" ht="20.100000000000001" hidden="1" customHeight="1">
      <c r="A2539" s="123">
        <f>A2534+1</f>
        <v>477</v>
      </c>
      <c r="B2539" s="122">
        <f>B2534+1</f>
        <v>472</v>
      </c>
      <c r="C2539" s="19" t="s">
        <v>915</v>
      </c>
      <c r="D2539" s="29" t="s">
        <v>0</v>
      </c>
      <c r="E2539" s="10" t="s">
        <v>22</v>
      </c>
      <c r="F2539" s="60">
        <v>0</v>
      </c>
      <c r="G2539" s="58">
        <v>0</v>
      </c>
      <c r="H2539" s="58">
        <f t="shared" si="446"/>
        <v>0</v>
      </c>
      <c r="I2539" s="58">
        <v>0</v>
      </c>
      <c r="J2539" s="58">
        <f t="shared" si="447"/>
        <v>0</v>
      </c>
      <c r="K2539" s="58">
        <v>0</v>
      </c>
      <c r="L2539" s="58">
        <f t="shared" si="444"/>
        <v>0</v>
      </c>
      <c r="M2539" s="58">
        <f t="shared" si="445"/>
        <v>0</v>
      </c>
      <c r="N2539" s="59">
        <f t="shared" si="445"/>
        <v>0</v>
      </c>
      <c r="O2539" s="60">
        <v>0</v>
      </c>
      <c r="P2539" s="61">
        <f>O2539</f>
        <v>0</v>
      </c>
      <c r="Q2539" s="58" t="e">
        <f>TRUNC(#REF!*P2539,0)</f>
        <v>#REF!</v>
      </c>
      <c r="R2539" s="143"/>
    </row>
    <row r="2540" spans="1:18" s="86" customFormat="1" ht="20.100000000000001" hidden="1" customHeight="1">
      <c r="A2540" s="123">
        <f>A2539+1</f>
        <v>478</v>
      </c>
      <c r="B2540" s="122">
        <f>B2539+1</f>
        <v>473</v>
      </c>
      <c r="C2540" s="19" t="s">
        <v>916</v>
      </c>
      <c r="D2540" s="29" t="s">
        <v>917</v>
      </c>
      <c r="E2540" s="10" t="s">
        <v>3189</v>
      </c>
      <c r="F2540" s="60">
        <v>516</v>
      </c>
      <c r="G2540" s="58">
        <v>12939</v>
      </c>
      <c r="H2540" s="58">
        <f t="shared" si="446"/>
        <v>6676524</v>
      </c>
      <c r="I2540" s="58">
        <v>3280</v>
      </c>
      <c r="J2540" s="58">
        <f t="shared" si="447"/>
        <v>1692480</v>
      </c>
      <c r="K2540" s="58">
        <v>272</v>
      </c>
      <c r="L2540" s="58">
        <f t="shared" si="444"/>
        <v>140352</v>
      </c>
      <c r="M2540" s="58">
        <f t="shared" si="445"/>
        <v>16491</v>
      </c>
      <c r="N2540" s="59">
        <f t="shared" si="445"/>
        <v>8509356</v>
      </c>
      <c r="O2540" s="60">
        <v>516</v>
      </c>
      <c r="P2540" s="61">
        <f>O2540</f>
        <v>516</v>
      </c>
      <c r="Q2540" s="58" t="e">
        <f>TRUNC(#REF!*P2540,0)</f>
        <v>#REF!</v>
      </c>
      <c r="R2540" s="143"/>
    </row>
    <row r="2541" spans="1:18" s="86" customFormat="1" ht="20.100000000000001" hidden="1" customHeight="1">
      <c r="A2541" s="123"/>
      <c r="C2541" s="19" t="s">
        <v>918</v>
      </c>
      <c r="D2541" s="29" t="s">
        <v>0</v>
      </c>
      <c r="E2541" s="10" t="s">
        <v>22</v>
      </c>
      <c r="F2541" s="60">
        <v>0</v>
      </c>
      <c r="G2541" s="58">
        <v>0</v>
      </c>
      <c r="H2541" s="58">
        <f t="shared" si="446"/>
        <v>0</v>
      </c>
      <c r="I2541" s="58">
        <v>0</v>
      </c>
      <c r="J2541" s="58">
        <f t="shared" si="447"/>
        <v>0</v>
      </c>
      <c r="K2541" s="58">
        <v>0</v>
      </c>
      <c r="L2541" s="58">
        <f t="shared" si="444"/>
        <v>0</v>
      </c>
      <c r="M2541" s="58">
        <f t="shared" si="445"/>
        <v>0</v>
      </c>
      <c r="N2541" s="59">
        <f t="shared" si="445"/>
        <v>0</v>
      </c>
      <c r="O2541" s="60">
        <v>0</v>
      </c>
      <c r="P2541" s="61">
        <f>O2541</f>
        <v>0</v>
      </c>
      <c r="Q2541" s="58" t="e">
        <f>TRUNC(#REF!*P2541,0)</f>
        <v>#REF!</v>
      </c>
      <c r="R2541" s="143"/>
    </row>
    <row r="2542" spans="1:18" s="86" customFormat="1" ht="20.100000000000001" hidden="1" customHeight="1">
      <c r="A2542" s="123"/>
      <c r="C2542" s="19" t="s">
        <v>919</v>
      </c>
      <c r="D2542" s="29" t="s">
        <v>0</v>
      </c>
      <c r="E2542" s="10" t="s">
        <v>22</v>
      </c>
      <c r="F2542" s="60">
        <v>0</v>
      </c>
      <c r="G2542" s="58">
        <v>0</v>
      </c>
      <c r="H2542" s="58">
        <f t="shared" si="446"/>
        <v>0</v>
      </c>
      <c r="I2542" s="58">
        <v>0</v>
      </c>
      <c r="J2542" s="58">
        <f t="shared" si="447"/>
        <v>0</v>
      </c>
      <c r="K2542" s="58">
        <v>0</v>
      </c>
      <c r="L2542" s="58">
        <f t="shared" si="444"/>
        <v>0</v>
      </c>
      <c r="M2542" s="58">
        <f t="shared" si="445"/>
        <v>0</v>
      </c>
      <c r="N2542" s="59">
        <f t="shared" si="445"/>
        <v>0</v>
      </c>
      <c r="O2542" s="60">
        <v>0</v>
      </c>
      <c r="P2542" s="61">
        <f>O2542</f>
        <v>0</v>
      </c>
      <c r="Q2542" s="58" t="e">
        <f>TRUNC(#REF!*P2542,0)</f>
        <v>#REF!</v>
      </c>
      <c r="R2542" s="143"/>
    </row>
    <row r="2543" spans="1:18" s="86" customFormat="1" ht="20.100000000000001" hidden="1" customHeight="1">
      <c r="A2543" s="123"/>
      <c r="C2543" s="19" t="s">
        <v>920</v>
      </c>
      <c r="D2543" s="29" t="s">
        <v>692</v>
      </c>
      <c r="E2543" s="10" t="s">
        <v>3188</v>
      </c>
      <c r="F2543" s="60">
        <v>286</v>
      </c>
      <c r="G2543" s="58">
        <v>295</v>
      </c>
      <c r="H2543" s="58">
        <f t="shared" si="446"/>
        <v>84370</v>
      </c>
      <c r="I2543" s="58">
        <v>1529</v>
      </c>
      <c r="J2543" s="58">
        <f t="shared" si="447"/>
        <v>437294</v>
      </c>
      <c r="K2543" s="58">
        <v>270</v>
      </c>
      <c r="L2543" s="58">
        <f t="shared" si="444"/>
        <v>77220</v>
      </c>
      <c r="M2543" s="58">
        <f t="shared" si="445"/>
        <v>2094</v>
      </c>
      <c r="N2543" s="59">
        <f t="shared" si="445"/>
        <v>598884</v>
      </c>
      <c r="O2543" s="60">
        <v>286</v>
      </c>
      <c r="P2543" s="61">
        <f>O2543</f>
        <v>286</v>
      </c>
      <c r="Q2543" s="58" t="e">
        <f>TRUNC(#REF!*P2543,0)</f>
        <v>#REF!</v>
      </c>
      <c r="R2543" s="143"/>
    </row>
    <row r="2544" spans="1:18" s="86" customFormat="1" ht="20.100000000000001" hidden="1" customHeight="1">
      <c r="A2544" s="123"/>
      <c r="C2544" s="19" t="s">
        <v>921</v>
      </c>
      <c r="D2544" s="29" t="s">
        <v>2</v>
      </c>
      <c r="E2544" s="10" t="s">
        <v>3188</v>
      </c>
      <c r="F2544" s="60">
        <v>582</v>
      </c>
      <c r="G2544" s="58">
        <v>389</v>
      </c>
      <c r="H2544" s="58">
        <f t="shared" si="446"/>
        <v>226398</v>
      </c>
      <c r="I2544" s="58">
        <v>2237</v>
      </c>
      <c r="J2544" s="58">
        <f t="shared" si="447"/>
        <v>1301934</v>
      </c>
      <c r="K2544" s="58">
        <v>279</v>
      </c>
      <c r="L2544" s="58">
        <f t="shared" si="444"/>
        <v>162378</v>
      </c>
      <c r="M2544" s="58">
        <f t="shared" si="445"/>
        <v>2905</v>
      </c>
      <c r="N2544" s="59">
        <f t="shared" si="445"/>
        <v>1690710</v>
      </c>
      <c r="O2544" s="60">
        <v>582</v>
      </c>
      <c r="P2544" s="61">
        <f>O2544</f>
        <v>582</v>
      </c>
      <c r="Q2544" s="58" t="e">
        <f>TRUNC(#REF!*P2544,0)</f>
        <v>#REF!</v>
      </c>
      <c r="R2544" s="143"/>
    </row>
    <row r="2545" spans="1:18" s="86" customFormat="1" ht="20.100000000000001" hidden="1" customHeight="1">
      <c r="A2545" s="123"/>
      <c r="C2545" s="19" t="s">
        <v>2395</v>
      </c>
      <c r="D2545" s="29" t="s">
        <v>0</v>
      </c>
      <c r="E2545" s="10" t="s">
        <v>3188</v>
      </c>
      <c r="F2545" s="60">
        <v>9</v>
      </c>
      <c r="G2545" s="58">
        <v>4614</v>
      </c>
      <c r="H2545" s="58">
        <f t="shared" si="446"/>
        <v>41526</v>
      </c>
      <c r="I2545" s="58">
        <v>5260</v>
      </c>
      <c r="J2545" s="58">
        <f t="shared" si="447"/>
        <v>47340</v>
      </c>
      <c r="K2545" s="58">
        <v>5383</v>
      </c>
      <c r="L2545" s="58">
        <f t="shared" si="444"/>
        <v>48447</v>
      </c>
      <c r="M2545" s="58">
        <f t="shared" si="445"/>
        <v>15257</v>
      </c>
      <c r="N2545" s="59">
        <f t="shared" si="445"/>
        <v>137313</v>
      </c>
      <c r="O2545" s="60">
        <v>9</v>
      </c>
      <c r="P2545" s="61">
        <f>O2545</f>
        <v>9</v>
      </c>
      <c r="Q2545" s="58" t="e">
        <f>TRUNC(#REF!*P2545,0)</f>
        <v>#REF!</v>
      </c>
      <c r="R2545" s="143"/>
    </row>
    <row r="2546" spans="1:18" s="86" customFormat="1" ht="20.100000000000001" hidden="1" customHeight="1">
      <c r="A2546" s="123"/>
      <c r="C2546" s="19" t="s">
        <v>689</v>
      </c>
      <c r="D2546" s="29" t="s">
        <v>0</v>
      </c>
      <c r="E2546" s="10" t="s">
        <v>22</v>
      </c>
      <c r="F2546" s="60">
        <v>0</v>
      </c>
      <c r="G2546" s="58">
        <v>0</v>
      </c>
      <c r="H2546" s="58">
        <f t="shared" si="446"/>
        <v>0</v>
      </c>
      <c r="I2546" s="58">
        <v>0</v>
      </c>
      <c r="J2546" s="58">
        <f t="shared" si="447"/>
        <v>0</v>
      </c>
      <c r="K2546" s="58">
        <v>0</v>
      </c>
      <c r="L2546" s="58">
        <f t="shared" si="444"/>
        <v>0</v>
      </c>
      <c r="M2546" s="58">
        <f t="shared" si="445"/>
        <v>0</v>
      </c>
      <c r="N2546" s="59">
        <f t="shared" si="445"/>
        <v>0</v>
      </c>
      <c r="O2546" s="60">
        <v>0</v>
      </c>
      <c r="P2546" s="61">
        <f>O2546</f>
        <v>0</v>
      </c>
      <c r="Q2546" s="58" t="e">
        <f>TRUNC(#REF!*P2546,0)</f>
        <v>#REF!</v>
      </c>
      <c r="R2546" s="143"/>
    </row>
    <row r="2547" spans="1:18" s="86" customFormat="1" ht="20.100000000000001" hidden="1" customHeight="1">
      <c r="A2547" s="123"/>
      <c r="C2547" s="19" t="s">
        <v>922</v>
      </c>
      <c r="D2547" s="29" t="s">
        <v>698</v>
      </c>
      <c r="E2547" s="10" t="s">
        <v>3189</v>
      </c>
      <c r="F2547" s="60">
        <v>217</v>
      </c>
      <c r="G2547" s="58">
        <v>16084</v>
      </c>
      <c r="H2547" s="58">
        <f t="shared" si="446"/>
        <v>3490228</v>
      </c>
      <c r="I2547" s="58">
        <v>43358</v>
      </c>
      <c r="J2547" s="58">
        <f t="shared" si="447"/>
        <v>9408686</v>
      </c>
      <c r="K2547" s="58">
        <v>12820</v>
      </c>
      <c r="L2547" s="58">
        <f t="shared" si="444"/>
        <v>2781940</v>
      </c>
      <c r="M2547" s="58">
        <f t="shared" si="445"/>
        <v>72262</v>
      </c>
      <c r="N2547" s="59">
        <f t="shared" si="445"/>
        <v>15680854</v>
      </c>
      <c r="O2547" s="60">
        <v>217</v>
      </c>
      <c r="P2547" s="61">
        <f>O2547</f>
        <v>217</v>
      </c>
      <c r="Q2547" s="58" t="e">
        <f>TRUNC(#REF!*P2547,0)</f>
        <v>#REF!</v>
      </c>
      <c r="R2547" s="143"/>
    </row>
    <row r="2548" spans="1:18" s="86" customFormat="1" ht="20.100000000000001" hidden="1" customHeight="1">
      <c r="A2548" s="123"/>
      <c r="C2548" s="19" t="s">
        <v>923</v>
      </c>
      <c r="D2548" s="29" t="s">
        <v>0</v>
      </c>
      <c r="E2548" s="10" t="s">
        <v>22</v>
      </c>
      <c r="F2548" s="60">
        <v>0</v>
      </c>
      <c r="G2548" s="58">
        <v>0</v>
      </c>
      <c r="H2548" s="58">
        <f t="shared" si="446"/>
        <v>0</v>
      </c>
      <c r="I2548" s="58">
        <v>0</v>
      </c>
      <c r="J2548" s="58">
        <f t="shared" si="447"/>
        <v>0</v>
      </c>
      <c r="K2548" s="58">
        <v>0</v>
      </c>
      <c r="L2548" s="58">
        <f t="shared" si="444"/>
        <v>0</v>
      </c>
      <c r="M2548" s="58">
        <f t="shared" si="445"/>
        <v>0</v>
      </c>
      <c r="N2548" s="59">
        <f t="shared" si="445"/>
        <v>0</v>
      </c>
      <c r="O2548" s="60">
        <v>0</v>
      </c>
      <c r="P2548" s="61">
        <f>O2548</f>
        <v>0</v>
      </c>
      <c r="Q2548" s="58" t="e">
        <f>TRUNC(#REF!*P2548,0)</f>
        <v>#REF!</v>
      </c>
      <c r="R2548" s="143"/>
    </row>
    <row r="2549" spans="1:18" s="86" customFormat="1" ht="20.100000000000001" hidden="1" customHeight="1">
      <c r="A2549" s="123"/>
      <c r="C2549" s="19" t="s">
        <v>924</v>
      </c>
      <c r="D2549" s="29" t="s">
        <v>0</v>
      </c>
      <c r="E2549" s="10" t="s">
        <v>3189</v>
      </c>
      <c r="F2549" s="60">
        <v>6</v>
      </c>
      <c r="G2549" s="58">
        <v>64000</v>
      </c>
      <c r="H2549" s="58">
        <f t="shared" si="446"/>
        <v>384000</v>
      </c>
      <c r="I2549" s="58">
        <v>0</v>
      </c>
      <c r="J2549" s="58">
        <f t="shared" si="447"/>
        <v>0</v>
      </c>
      <c r="K2549" s="58">
        <v>0</v>
      </c>
      <c r="L2549" s="58">
        <f t="shared" ref="L2549:L2612" si="450">TRUNC(F2549*K2549,0)</f>
        <v>0</v>
      </c>
      <c r="M2549" s="58">
        <f t="shared" si="445"/>
        <v>64000</v>
      </c>
      <c r="N2549" s="59">
        <f t="shared" si="445"/>
        <v>384000</v>
      </c>
      <c r="O2549" s="60">
        <v>6</v>
      </c>
      <c r="P2549" s="61">
        <f>O2549</f>
        <v>6</v>
      </c>
      <c r="Q2549" s="58" t="e">
        <f>TRUNC(#REF!*P2549,0)</f>
        <v>#REF!</v>
      </c>
      <c r="R2549" s="143"/>
    </row>
    <row r="2550" spans="1:18" s="86" customFormat="1" ht="20.100000000000001" hidden="1" customHeight="1">
      <c r="A2550" s="123"/>
      <c r="C2550" s="19" t="s">
        <v>925</v>
      </c>
      <c r="D2550" s="29" t="s">
        <v>0</v>
      </c>
      <c r="E2550" s="10" t="s">
        <v>3189</v>
      </c>
      <c r="F2550" s="60">
        <v>211</v>
      </c>
      <c r="G2550" s="58">
        <v>62336</v>
      </c>
      <c r="H2550" s="58">
        <f t="shared" si="446"/>
        <v>13152896</v>
      </c>
      <c r="I2550" s="58">
        <v>0</v>
      </c>
      <c r="J2550" s="58">
        <f t="shared" si="447"/>
        <v>0</v>
      </c>
      <c r="K2550" s="58">
        <v>0</v>
      </c>
      <c r="L2550" s="58">
        <f t="shared" si="450"/>
        <v>0</v>
      </c>
      <c r="M2550" s="58">
        <f t="shared" si="445"/>
        <v>62336</v>
      </c>
      <c r="N2550" s="59">
        <f t="shared" si="445"/>
        <v>13152896</v>
      </c>
      <c r="O2550" s="60">
        <v>211</v>
      </c>
      <c r="P2550" s="61">
        <f>O2550</f>
        <v>211</v>
      </c>
      <c r="Q2550" s="58" t="e">
        <f>TRUNC(#REF!*P2550,0)</f>
        <v>#REF!</v>
      </c>
      <c r="R2550" s="143"/>
    </row>
    <row r="2551" spans="1:18" s="86" customFormat="1" ht="20.100000000000001" hidden="1" customHeight="1">
      <c r="A2551" s="123"/>
      <c r="C2551" s="19" t="s">
        <v>926</v>
      </c>
      <c r="D2551" s="29" t="s">
        <v>927</v>
      </c>
      <c r="E2551" s="10" t="s">
        <v>3198</v>
      </c>
      <c r="F2551" s="60">
        <v>2278</v>
      </c>
      <c r="G2551" s="58">
        <v>626</v>
      </c>
      <c r="H2551" s="58">
        <f t="shared" si="446"/>
        <v>1426028</v>
      </c>
      <c r="I2551" s="58">
        <v>0</v>
      </c>
      <c r="J2551" s="58">
        <f t="shared" si="447"/>
        <v>0</v>
      </c>
      <c r="K2551" s="58">
        <v>0</v>
      </c>
      <c r="L2551" s="58">
        <f t="shared" si="450"/>
        <v>0</v>
      </c>
      <c r="M2551" s="58">
        <f t="shared" si="445"/>
        <v>626</v>
      </c>
      <c r="N2551" s="59">
        <f t="shared" si="445"/>
        <v>1426028</v>
      </c>
      <c r="O2551" s="60">
        <v>2278</v>
      </c>
      <c r="P2551" s="61">
        <f>O2551</f>
        <v>2278</v>
      </c>
      <c r="Q2551" s="58" t="e">
        <f>TRUNC(#REF!*P2551,0)</f>
        <v>#REF!</v>
      </c>
      <c r="R2551" s="143"/>
    </row>
    <row r="2552" spans="1:18" s="86" customFormat="1" ht="20.100000000000001" hidden="1" customHeight="1">
      <c r="A2552" s="123"/>
      <c r="C2552" s="19" t="s">
        <v>1092</v>
      </c>
      <c r="D2552" s="29" t="s">
        <v>1093</v>
      </c>
      <c r="E2552" s="10" t="s">
        <v>3189</v>
      </c>
      <c r="F2552" s="60">
        <v>809</v>
      </c>
      <c r="G2552" s="58">
        <v>5666</v>
      </c>
      <c r="H2552" s="58">
        <f t="shared" si="446"/>
        <v>4583794</v>
      </c>
      <c r="I2552" s="58">
        <v>0</v>
      </c>
      <c r="J2552" s="58">
        <f t="shared" si="447"/>
        <v>0</v>
      </c>
      <c r="K2552" s="58">
        <v>0</v>
      </c>
      <c r="L2552" s="58">
        <f t="shared" si="450"/>
        <v>0</v>
      </c>
      <c r="M2552" s="58">
        <f t="shared" si="445"/>
        <v>5666</v>
      </c>
      <c r="N2552" s="59">
        <f t="shared" si="445"/>
        <v>4583794</v>
      </c>
      <c r="O2552" s="60">
        <v>809</v>
      </c>
      <c r="P2552" s="61">
        <f>O2552</f>
        <v>809</v>
      </c>
      <c r="Q2552" s="58" t="e">
        <f>TRUNC(#REF!*P2552,0)</f>
        <v>#REF!</v>
      </c>
      <c r="R2552" s="143"/>
    </row>
    <row r="2553" spans="1:18" s="86" customFormat="1" ht="20.100000000000001" hidden="1" customHeight="1">
      <c r="A2553" s="123"/>
      <c r="C2553" s="19" t="s">
        <v>928</v>
      </c>
      <c r="D2553" s="29" t="s">
        <v>703</v>
      </c>
      <c r="E2553" s="10" t="s">
        <v>3189</v>
      </c>
      <c r="F2553" s="60">
        <v>404</v>
      </c>
      <c r="G2553" s="58">
        <v>7000</v>
      </c>
      <c r="H2553" s="58">
        <f t="shared" si="446"/>
        <v>2828000</v>
      </c>
      <c r="I2553" s="58">
        <v>0</v>
      </c>
      <c r="J2553" s="58">
        <f t="shared" si="447"/>
        <v>0</v>
      </c>
      <c r="K2553" s="58">
        <v>0</v>
      </c>
      <c r="L2553" s="58">
        <f t="shared" si="450"/>
        <v>0</v>
      </c>
      <c r="M2553" s="58">
        <f t="shared" si="445"/>
        <v>7000</v>
      </c>
      <c r="N2553" s="59">
        <f t="shared" si="445"/>
        <v>2828000</v>
      </c>
      <c r="O2553" s="60">
        <v>404</v>
      </c>
      <c r="P2553" s="61">
        <f>O2553</f>
        <v>404</v>
      </c>
      <c r="Q2553" s="58" t="e">
        <f>TRUNC(#REF!*P2553,0)</f>
        <v>#REF!</v>
      </c>
      <c r="R2553" s="143"/>
    </row>
    <row r="2554" spans="1:18" s="86" customFormat="1" ht="20.100000000000001" hidden="1" customHeight="1">
      <c r="A2554" s="123"/>
      <c r="C2554" s="19" t="s">
        <v>932</v>
      </c>
      <c r="D2554" s="29" t="s">
        <v>0</v>
      </c>
      <c r="E2554" s="10" t="s">
        <v>3189</v>
      </c>
      <c r="F2554" s="60">
        <v>40</v>
      </c>
      <c r="G2554" s="58">
        <v>576</v>
      </c>
      <c r="H2554" s="58">
        <f t="shared" si="446"/>
        <v>23040</v>
      </c>
      <c r="I2554" s="58">
        <v>0</v>
      </c>
      <c r="J2554" s="58">
        <f t="shared" si="447"/>
        <v>0</v>
      </c>
      <c r="K2554" s="58">
        <v>0</v>
      </c>
      <c r="L2554" s="58">
        <f t="shared" si="450"/>
        <v>0</v>
      </c>
      <c r="M2554" s="58">
        <f t="shared" si="445"/>
        <v>576</v>
      </c>
      <c r="N2554" s="59">
        <f t="shared" si="445"/>
        <v>23040</v>
      </c>
      <c r="O2554" s="60">
        <v>40</v>
      </c>
      <c r="P2554" s="61">
        <f>O2554</f>
        <v>40</v>
      </c>
      <c r="Q2554" s="58" t="e">
        <f>TRUNC(#REF!*P2554,0)</f>
        <v>#REF!</v>
      </c>
      <c r="R2554" s="143"/>
    </row>
    <row r="2555" spans="1:18" s="86" customFormat="1" ht="20.100000000000001" hidden="1" customHeight="1">
      <c r="A2555" s="123"/>
      <c r="C2555" s="19" t="s">
        <v>933</v>
      </c>
      <c r="D2555" s="29" t="s">
        <v>118</v>
      </c>
      <c r="E2555" s="10" t="s">
        <v>3207</v>
      </c>
      <c r="F2555" s="60">
        <v>57</v>
      </c>
      <c r="G2555" s="58">
        <v>3208</v>
      </c>
      <c r="H2555" s="58">
        <f t="shared" si="446"/>
        <v>182856</v>
      </c>
      <c r="I2555" s="58">
        <v>0</v>
      </c>
      <c r="J2555" s="58">
        <f t="shared" si="447"/>
        <v>0</v>
      </c>
      <c r="K2555" s="58">
        <v>0</v>
      </c>
      <c r="L2555" s="58">
        <f t="shared" si="450"/>
        <v>0</v>
      </c>
      <c r="M2555" s="58">
        <f t="shared" si="445"/>
        <v>3208</v>
      </c>
      <c r="N2555" s="59">
        <f t="shared" si="445"/>
        <v>182856</v>
      </c>
      <c r="O2555" s="60">
        <v>57</v>
      </c>
      <c r="P2555" s="61">
        <f>O2555</f>
        <v>57</v>
      </c>
      <c r="Q2555" s="58" t="e">
        <f>TRUNC(#REF!*P2555,0)</f>
        <v>#REF!</v>
      </c>
      <c r="R2555" s="143"/>
    </row>
    <row r="2556" spans="1:18" s="86" customFormat="1" ht="20.100000000000001" hidden="1" customHeight="1">
      <c r="A2556" s="123"/>
      <c r="C2556" s="19" t="s">
        <v>934</v>
      </c>
      <c r="D2556" s="29" t="s">
        <v>0</v>
      </c>
      <c r="E2556" s="10" t="s">
        <v>22</v>
      </c>
      <c r="F2556" s="60">
        <v>0</v>
      </c>
      <c r="G2556" s="58">
        <v>0</v>
      </c>
      <c r="H2556" s="58">
        <f t="shared" si="446"/>
        <v>0</v>
      </c>
      <c r="I2556" s="58">
        <v>0</v>
      </c>
      <c r="J2556" s="58">
        <f t="shared" si="447"/>
        <v>0</v>
      </c>
      <c r="K2556" s="58">
        <v>0</v>
      </c>
      <c r="L2556" s="58">
        <f t="shared" si="450"/>
        <v>0</v>
      </c>
      <c r="M2556" s="58">
        <f t="shared" si="445"/>
        <v>0</v>
      </c>
      <c r="N2556" s="59">
        <f t="shared" si="445"/>
        <v>0</v>
      </c>
      <c r="O2556" s="60">
        <v>0</v>
      </c>
      <c r="P2556" s="61">
        <f>O2556</f>
        <v>0</v>
      </c>
      <c r="Q2556" s="58" t="e">
        <f>TRUNC(#REF!*P2556,0)</f>
        <v>#REF!</v>
      </c>
      <c r="R2556" s="143"/>
    </row>
    <row r="2557" spans="1:18" s="86" customFormat="1" ht="20.100000000000001" hidden="1" customHeight="1">
      <c r="A2557" s="123"/>
      <c r="C2557" s="19" t="s">
        <v>935</v>
      </c>
      <c r="D2557" s="29" t="s">
        <v>712</v>
      </c>
      <c r="E2557" s="10" t="s">
        <v>3189</v>
      </c>
      <c r="F2557" s="60">
        <v>6</v>
      </c>
      <c r="G2557" s="58">
        <v>0</v>
      </c>
      <c r="H2557" s="58">
        <f t="shared" si="446"/>
        <v>0</v>
      </c>
      <c r="I2557" s="58">
        <v>0</v>
      </c>
      <c r="J2557" s="58">
        <f t="shared" si="447"/>
        <v>0</v>
      </c>
      <c r="K2557" s="58">
        <v>12972</v>
      </c>
      <c r="L2557" s="58">
        <f t="shared" si="450"/>
        <v>77832</v>
      </c>
      <c r="M2557" s="58">
        <f t="shared" si="445"/>
        <v>12972</v>
      </c>
      <c r="N2557" s="59">
        <f t="shared" si="445"/>
        <v>77832</v>
      </c>
      <c r="O2557" s="60">
        <v>6</v>
      </c>
      <c r="P2557" s="61">
        <f>O2557</f>
        <v>6</v>
      </c>
      <c r="Q2557" s="58" t="e">
        <f>TRUNC(#REF!*P2557,0)</f>
        <v>#REF!</v>
      </c>
      <c r="R2557" s="143"/>
    </row>
    <row r="2558" spans="1:18" s="86" customFormat="1" ht="20.100000000000001" hidden="1" customHeight="1">
      <c r="A2558" s="123"/>
      <c r="C2558" s="19" t="s">
        <v>936</v>
      </c>
      <c r="D2558" s="29" t="s">
        <v>714</v>
      </c>
      <c r="E2558" s="10" t="s">
        <v>3189</v>
      </c>
      <c r="F2558" s="60">
        <v>211</v>
      </c>
      <c r="G2558" s="58">
        <v>0</v>
      </c>
      <c r="H2558" s="58">
        <f t="shared" si="446"/>
        <v>0</v>
      </c>
      <c r="I2558" s="58">
        <v>0</v>
      </c>
      <c r="J2558" s="58">
        <f t="shared" si="447"/>
        <v>0</v>
      </c>
      <c r="K2558" s="58">
        <v>10512</v>
      </c>
      <c r="L2558" s="58">
        <f t="shared" si="450"/>
        <v>2218032</v>
      </c>
      <c r="M2558" s="58">
        <f t="shared" si="445"/>
        <v>10512</v>
      </c>
      <c r="N2558" s="59">
        <f t="shared" si="445"/>
        <v>2218032</v>
      </c>
      <c r="O2558" s="60">
        <v>211</v>
      </c>
      <c r="P2558" s="61">
        <f>O2558</f>
        <v>211</v>
      </c>
      <c r="Q2558" s="58" t="e">
        <f>TRUNC(#REF!*P2558,0)</f>
        <v>#REF!</v>
      </c>
      <c r="R2558" s="143"/>
    </row>
    <row r="2559" spans="1:18" s="86" customFormat="1" ht="20.100000000000001" hidden="1" customHeight="1">
      <c r="A2559" s="123"/>
      <c r="C2559" s="19" t="s">
        <v>942</v>
      </c>
      <c r="D2559" s="29" t="s">
        <v>0</v>
      </c>
      <c r="E2559" s="10" t="s">
        <v>22</v>
      </c>
      <c r="F2559" s="60">
        <v>0</v>
      </c>
      <c r="G2559" s="58">
        <v>0</v>
      </c>
      <c r="H2559" s="58">
        <f t="shared" si="446"/>
        <v>0</v>
      </c>
      <c r="I2559" s="58">
        <v>0</v>
      </c>
      <c r="J2559" s="58">
        <f t="shared" si="447"/>
        <v>0</v>
      </c>
      <c r="K2559" s="58">
        <v>0</v>
      </c>
      <c r="L2559" s="58">
        <f t="shared" si="450"/>
        <v>0</v>
      </c>
      <c r="M2559" s="58">
        <f t="shared" si="445"/>
        <v>0</v>
      </c>
      <c r="N2559" s="59">
        <f t="shared" si="445"/>
        <v>0</v>
      </c>
      <c r="O2559" s="60">
        <v>0</v>
      </c>
      <c r="P2559" s="61">
        <f>O2559</f>
        <v>0</v>
      </c>
      <c r="Q2559" s="58" t="e">
        <f>TRUNC(#REF!*P2559,0)</f>
        <v>#REF!</v>
      </c>
      <c r="R2559" s="143"/>
    </row>
    <row r="2560" spans="1:18" s="86" customFormat="1" ht="20.100000000000001" hidden="1" customHeight="1">
      <c r="A2560" s="123"/>
      <c r="C2560" s="19" t="s">
        <v>943</v>
      </c>
      <c r="D2560" s="29" t="s">
        <v>0</v>
      </c>
      <c r="E2560" s="10" t="s">
        <v>3191</v>
      </c>
      <c r="F2560" s="87">
        <v>175.29900000000001</v>
      </c>
      <c r="G2560" s="58">
        <v>906</v>
      </c>
      <c r="H2560" s="58">
        <f t="shared" si="446"/>
        <v>158820</v>
      </c>
      <c r="I2560" s="58">
        <v>7386</v>
      </c>
      <c r="J2560" s="58">
        <f t="shared" si="447"/>
        <v>1294758</v>
      </c>
      <c r="K2560" s="58">
        <v>1892</v>
      </c>
      <c r="L2560" s="58">
        <f t="shared" si="450"/>
        <v>331665</v>
      </c>
      <c r="M2560" s="58">
        <f t="shared" si="445"/>
        <v>10184</v>
      </c>
      <c r="N2560" s="59">
        <f t="shared" si="445"/>
        <v>1785243</v>
      </c>
      <c r="O2560" s="87">
        <v>171.77700000000002</v>
      </c>
      <c r="P2560" s="61">
        <f>O2560</f>
        <v>171.77700000000002</v>
      </c>
      <c r="Q2560" s="58" t="e">
        <f>TRUNC(#REF!*P2560,0)</f>
        <v>#REF!</v>
      </c>
      <c r="R2560" s="143"/>
    </row>
    <row r="2561" spans="1:18" s="86" customFormat="1" ht="20.100000000000001" hidden="1" customHeight="1">
      <c r="A2561" s="123"/>
      <c r="C2561" s="19" t="s">
        <v>944</v>
      </c>
      <c r="D2561" s="29" t="s">
        <v>0</v>
      </c>
      <c r="E2561" s="10" t="s">
        <v>718</v>
      </c>
      <c r="F2561" s="60">
        <v>5396</v>
      </c>
      <c r="G2561" s="58">
        <v>95</v>
      </c>
      <c r="H2561" s="58">
        <f t="shared" si="446"/>
        <v>512620</v>
      </c>
      <c r="I2561" s="58">
        <v>1128</v>
      </c>
      <c r="J2561" s="58">
        <f t="shared" si="447"/>
        <v>6086688</v>
      </c>
      <c r="K2561" s="58">
        <v>160</v>
      </c>
      <c r="L2561" s="58">
        <f t="shared" si="450"/>
        <v>863360</v>
      </c>
      <c r="M2561" s="58">
        <f t="shared" si="445"/>
        <v>1383</v>
      </c>
      <c r="N2561" s="59">
        <f t="shared" si="445"/>
        <v>7462668</v>
      </c>
      <c r="O2561" s="60">
        <v>5396</v>
      </c>
      <c r="P2561" s="61">
        <f>O2561</f>
        <v>5396</v>
      </c>
      <c r="Q2561" s="58" t="e">
        <f>TRUNC(#REF!*P2561,0)</f>
        <v>#REF!</v>
      </c>
      <c r="R2561" s="143"/>
    </row>
    <row r="2562" spans="1:18" s="86" customFormat="1" ht="20.100000000000001" hidden="1" customHeight="1">
      <c r="A2562" s="123"/>
      <c r="C2562" s="19" t="s">
        <v>945</v>
      </c>
      <c r="D2562" s="29" t="s">
        <v>0</v>
      </c>
      <c r="E2562" s="10" t="s">
        <v>22</v>
      </c>
      <c r="F2562" s="60">
        <v>0</v>
      </c>
      <c r="G2562" s="58">
        <v>0</v>
      </c>
      <c r="H2562" s="58">
        <f t="shared" si="446"/>
        <v>0</v>
      </c>
      <c r="I2562" s="58">
        <v>0</v>
      </c>
      <c r="J2562" s="58">
        <f t="shared" si="447"/>
        <v>0</v>
      </c>
      <c r="K2562" s="58">
        <v>0</v>
      </c>
      <c r="L2562" s="58">
        <f t="shared" si="450"/>
        <v>0</v>
      </c>
      <c r="M2562" s="58">
        <f t="shared" si="445"/>
        <v>0</v>
      </c>
      <c r="N2562" s="59">
        <f t="shared" si="445"/>
        <v>0</v>
      </c>
      <c r="O2562" s="60">
        <v>0</v>
      </c>
      <c r="P2562" s="61">
        <f>O2562</f>
        <v>0</v>
      </c>
      <c r="Q2562" s="58" t="e">
        <f>TRUNC(#REF!*P2562,0)</f>
        <v>#REF!</v>
      </c>
      <c r="R2562" s="143"/>
    </row>
    <row r="2563" spans="1:18" s="86" customFormat="1" ht="20.100000000000001" hidden="1" customHeight="1">
      <c r="A2563" s="123"/>
      <c r="C2563" s="19" t="s">
        <v>946</v>
      </c>
      <c r="D2563" s="29" t="s">
        <v>0</v>
      </c>
      <c r="E2563" s="10" t="s">
        <v>22</v>
      </c>
      <c r="F2563" s="60">
        <v>0</v>
      </c>
      <c r="G2563" s="58">
        <v>0</v>
      </c>
      <c r="H2563" s="58">
        <f t="shared" si="446"/>
        <v>0</v>
      </c>
      <c r="I2563" s="58">
        <v>0</v>
      </c>
      <c r="J2563" s="58">
        <f t="shared" si="447"/>
        <v>0</v>
      </c>
      <c r="K2563" s="58">
        <v>0</v>
      </c>
      <c r="L2563" s="58">
        <f t="shared" si="450"/>
        <v>0</v>
      </c>
      <c r="M2563" s="58">
        <f t="shared" si="445"/>
        <v>0</v>
      </c>
      <c r="N2563" s="59">
        <f t="shared" si="445"/>
        <v>0</v>
      </c>
      <c r="O2563" s="60">
        <v>0</v>
      </c>
      <c r="P2563" s="61">
        <f>O2563</f>
        <v>0</v>
      </c>
      <c r="Q2563" s="58" t="e">
        <f>TRUNC(#REF!*P2563,0)</f>
        <v>#REF!</v>
      </c>
      <c r="R2563" s="143"/>
    </row>
    <row r="2564" spans="1:18" s="86" customFormat="1" ht="20.100000000000001" hidden="1" customHeight="1">
      <c r="A2564" s="123"/>
      <c r="C2564" s="19" t="s">
        <v>947</v>
      </c>
      <c r="D2564" s="29" t="s">
        <v>98</v>
      </c>
      <c r="E2564" s="10" t="s">
        <v>3188</v>
      </c>
      <c r="F2564" s="60">
        <v>1037</v>
      </c>
      <c r="G2564" s="58">
        <v>54508</v>
      </c>
      <c r="H2564" s="58">
        <f t="shared" si="446"/>
        <v>56524796</v>
      </c>
      <c r="I2564" s="58">
        <v>0</v>
      </c>
      <c r="J2564" s="58">
        <f t="shared" si="447"/>
        <v>0</v>
      </c>
      <c r="K2564" s="58">
        <v>0</v>
      </c>
      <c r="L2564" s="58">
        <f t="shared" si="450"/>
        <v>0</v>
      </c>
      <c r="M2564" s="58">
        <f t="shared" si="445"/>
        <v>54508</v>
      </c>
      <c r="N2564" s="59">
        <f t="shared" si="445"/>
        <v>56524796</v>
      </c>
      <c r="O2564" s="60">
        <v>1037</v>
      </c>
      <c r="P2564" s="61">
        <f>O2564</f>
        <v>1037</v>
      </c>
      <c r="Q2564" s="58" t="e">
        <f>TRUNC(#REF!*P2564,0)</f>
        <v>#REF!</v>
      </c>
      <c r="R2564" s="143"/>
    </row>
    <row r="2565" spans="1:18" s="86" customFormat="1" ht="20.100000000000001" hidden="1" customHeight="1">
      <c r="A2565" s="123"/>
      <c r="C2565" s="19" t="s">
        <v>948</v>
      </c>
      <c r="D2565" s="29" t="s">
        <v>949</v>
      </c>
      <c r="E2565" s="10" t="s">
        <v>3188</v>
      </c>
      <c r="F2565" s="60">
        <v>112</v>
      </c>
      <c r="G2565" s="58">
        <v>71862</v>
      </c>
      <c r="H2565" s="58">
        <f t="shared" si="446"/>
        <v>8048544</v>
      </c>
      <c r="I2565" s="58">
        <v>0</v>
      </c>
      <c r="J2565" s="58">
        <f t="shared" si="447"/>
        <v>0</v>
      </c>
      <c r="K2565" s="58">
        <v>0</v>
      </c>
      <c r="L2565" s="58">
        <f t="shared" si="450"/>
        <v>0</v>
      </c>
      <c r="M2565" s="58">
        <f t="shared" si="445"/>
        <v>71862</v>
      </c>
      <c r="N2565" s="59">
        <f t="shared" si="445"/>
        <v>8048544</v>
      </c>
      <c r="O2565" s="60">
        <v>112</v>
      </c>
      <c r="P2565" s="61">
        <f>O2565</f>
        <v>112</v>
      </c>
      <c r="Q2565" s="58" t="e">
        <f>TRUNC(#REF!*P2565,0)</f>
        <v>#REF!</v>
      </c>
      <c r="R2565" s="143"/>
    </row>
    <row r="2566" spans="1:18" s="86" customFormat="1" ht="20.100000000000001" hidden="1" customHeight="1">
      <c r="A2566" s="123"/>
      <c r="C2566" s="19" t="s">
        <v>2998</v>
      </c>
      <c r="D2566" s="29" t="s">
        <v>2999</v>
      </c>
      <c r="E2566" s="10" t="s">
        <v>3188</v>
      </c>
      <c r="F2566" s="60">
        <v>19</v>
      </c>
      <c r="G2566" s="58">
        <v>43410</v>
      </c>
      <c r="H2566" s="58">
        <f t="shared" ref="H2566" si="451">TRUNC(F2566*G2566,0)</f>
        <v>824790</v>
      </c>
      <c r="I2566" s="58">
        <v>0</v>
      </c>
      <c r="J2566" s="58">
        <f t="shared" ref="J2566" si="452">TRUNC(F2566*I2566,0)</f>
        <v>0</v>
      </c>
      <c r="K2566" s="58">
        <v>0</v>
      </c>
      <c r="L2566" s="58">
        <f t="shared" ref="L2566" si="453">TRUNC(F2566*K2566,0)</f>
        <v>0</v>
      </c>
      <c r="M2566" s="58">
        <f t="shared" ref="M2566" si="454">G2566+I2566+K2566</f>
        <v>43410</v>
      </c>
      <c r="N2566" s="59">
        <f t="shared" ref="N2566" si="455">H2566+J2566+L2566</f>
        <v>824790</v>
      </c>
      <c r="O2566" s="60">
        <v>19</v>
      </c>
      <c r="P2566" s="61">
        <f>O2566</f>
        <v>19</v>
      </c>
      <c r="Q2566" s="58" t="e">
        <f>TRUNC(#REF!*P2566,0)</f>
        <v>#REF!</v>
      </c>
      <c r="R2566" s="143"/>
    </row>
    <row r="2567" spans="1:18" s="86" customFormat="1" ht="20.100000000000001" hidden="1" customHeight="1">
      <c r="A2567" s="123"/>
      <c r="C2567" s="19" t="s">
        <v>950</v>
      </c>
      <c r="D2567" s="29" t="s">
        <v>122</v>
      </c>
      <c r="E2567" s="10" t="s">
        <v>3188</v>
      </c>
      <c r="F2567" s="60">
        <v>350</v>
      </c>
      <c r="G2567" s="58">
        <v>55200</v>
      </c>
      <c r="H2567" s="58">
        <f t="shared" si="446"/>
        <v>19320000</v>
      </c>
      <c r="I2567" s="58">
        <v>0</v>
      </c>
      <c r="J2567" s="58">
        <f t="shared" si="447"/>
        <v>0</v>
      </c>
      <c r="K2567" s="58">
        <v>0</v>
      </c>
      <c r="L2567" s="58">
        <f t="shared" si="450"/>
        <v>0</v>
      </c>
      <c r="M2567" s="58">
        <f t="shared" si="445"/>
        <v>55200</v>
      </c>
      <c r="N2567" s="59">
        <f t="shared" si="445"/>
        <v>19320000</v>
      </c>
      <c r="O2567" s="60">
        <v>350</v>
      </c>
      <c r="P2567" s="61">
        <f>O2567</f>
        <v>350</v>
      </c>
      <c r="Q2567" s="58" t="e">
        <f>TRUNC(#REF!*P2567,0)</f>
        <v>#REF!</v>
      </c>
      <c r="R2567" s="143"/>
    </row>
    <row r="2568" spans="1:18" s="86" customFormat="1" ht="20.100000000000001" hidden="1" customHeight="1">
      <c r="A2568" s="123"/>
      <c r="C2568" s="19" t="s">
        <v>3006</v>
      </c>
      <c r="D2568" s="29" t="s">
        <v>3004</v>
      </c>
      <c r="E2568" s="10" t="s">
        <v>3188</v>
      </c>
      <c r="F2568" s="60">
        <v>515</v>
      </c>
      <c r="G2568" s="58">
        <v>78892</v>
      </c>
      <c r="H2568" s="58">
        <f t="shared" ref="H2568" si="456">TRUNC(F2568*G2568,0)</f>
        <v>40629380</v>
      </c>
      <c r="I2568" s="58">
        <v>0</v>
      </c>
      <c r="J2568" s="58">
        <f t="shared" ref="J2568" si="457">TRUNC(F2568*I2568,0)</f>
        <v>0</v>
      </c>
      <c r="K2568" s="58">
        <v>0</v>
      </c>
      <c r="L2568" s="58">
        <f t="shared" ref="L2568" si="458">TRUNC(F2568*K2568,0)</f>
        <v>0</v>
      </c>
      <c r="M2568" s="58">
        <f t="shared" ref="M2568" si="459">G2568+I2568+K2568</f>
        <v>78892</v>
      </c>
      <c r="N2568" s="59">
        <f t="shared" ref="N2568" si="460">H2568+J2568+L2568</f>
        <v>40629380</v>
      </c>
      <c r="O2568" s="60">
        <v>515</v>
      </c>
      <c r="P2568" s="61">
        <f>O2568</f>
        <v>515</v>
      </c>
      <c r="Q2568" s="58" t="e">
        <f>TRUNC(#REF!*P2568,0)</f>
        <v>#REF!</v>
      </c>
      <c r="R2568" s="143"/>
    </row>
    <row r="2569" spans="1:18" s="86" customFormat="1" ht="20.100000000000001" hidden="1" customHeight="1">
      <c r="A2569" s="123"/>
      <c r="C2569" s="19" t="s">
        <v>3003</v>
      </c>
      <c r="D2569" s="29" t="s">
        <v>3005</v>
      </c>
      <c r="E2569" s="10" t="s">
        <v>3188</v>
      </c>
      <c r="F2569" s="60">
        <v>132</v>
      </c>
      <c r="G2569" s="58">
        <v>41464</v>
      </c>
      <c r="H2569" s="58">
        <f t="shared" si="446"/>
        <v>5473248</v>
      </c>
      <c r="I2569" s="58">
        <v>0</v>
      </c>
      <c r="J2569" s="58">
        <f t="shared" si="447"/>
        <v>0</v>
      </c>
      <c r="K2569" s="58">
        <v>0</v>
      </c>
      <c r="L2569" s="58">
        <f t="shared" si="450"/>
        <v>0</v>
      </c>
      <c r="M2569" s="58">
        <f t="shared" si="445"/>
        <v>41464</v>
      </c>
      <c r="N2569" s="59">
        <f t="shared" si="445"/>
        <v>5473248</v>
      </c>
      <c r="O2569" s="60">
        <v>132</v>
      </c>
      <c r="P2569" s="61">
        <f>O2569</f>
        <v>132</v>
      </c>
      <c r="Q2569" s="58" t="e">
        <f>TRUNC(#REF!*P2569,0)</f>
        <v>#REF!</v>
      </c>
      <c r="R2569" s="143"/>
    </row>
    <row r="2570" spans="1:18" s="86" customFormat="1" ht="20.100000000000001" hidden="1" customHeight="1">
      <c r="A2570" s="123"/>
      <c r="C2570" s="19" t="s">
        <v>722</v>
      </c>
      <c r="D2570" s="29" t="s">
        <v>0</v>
      </c>
      <c r="E2570" s="10" t="s">
        <v>22</v>
      </c>
      <c r="F2570" s="60">
        <v>0</v>
      </c>
      <c r="G2570" s="58">
        <v>0</v>
      </c>
      <c r="H2570" s="58">
        <f t="shared" si="446"/>
        <v>0</v>
      </c>
      <c r="I2570" s="58">
        <v>0</v>
      </c>
      <c r="J2570" s="58">
        <f t="shared" si="447"/>
        <v>0</v>
      </c>
      <c r="K2570" s="58">
        <v>0</v>
      </c>
      <c r="L2570" s="58">
        <f t="shared" si="450"/>
        <v>0</v>
      </c>
      <c r="M2570" s="58">
        <f t="shared" si="445"/>
        <v>0</v>
      </c>
      <c r="N2570" s="59">
        <f t="shared" si="445"/>
        <v>0</v>
      </c>
      <c r="O2570" s="60">
        <v>0</v>
      </c>
      <c r="P2570" s="61">
        <f>O2570</f>
        <v>0</v>
      </c>
      <c r="Q2570" s="58" t="e">
        <f>TRUNC(#REF!*P2570,0)</f>
        <v>#REF!</v>
      </c>
      <c r="R2570" s="143"/>
    </row>
    <row r="2571" spans="1:18" s="86" customFormat="1" ht="20.100000000000001" hidden="1" customHeight="1">
      <c r="A2571" s="123"/>
      <c r="C2571" s="19" t="s">
        <v>952</v>
      </c>
      <c r="D2571" s="29" t="s">
        <v>953</v>
      </c>
      <c r="E2571" s="10" t="s">
        <v>3191</v>
      </c>
      <c r="F2571" s="87">
        <v>1.04</v>
      </c>
      <c r="G2571" s="58">
        <v>568000</v>
      </c>
      <c r="H2571" s="58">
        <f t="shared" si="446"/>
        <v>590720</v>
      </c>
      <c r="I2571" s="58">
        <v>0</v>
      </c>
      <c r="J2571" s="58">
        <f t="shared" si="447"/>
        <v>0</v>
      </c>
      <c r="K2571" s="58">
        <v>0</v>
      </c>
      <c r="L2571" s="58">
        <f t="shared" si="450"/>
        <v>0</v>
      </c>
      <c r="M2571" s="58">
        <f t="shared" si="445"/>
        <v>568000</v>
      </c>
      <c r="N2571" s="59">
        <f t="shared" si="445"/>
        <v>590720</v>
      </c>
      <c r="O2571" s="87">
        <v>1.944</v>
      </c>
      <c r="P2571" s="61">
        <f>O2571</f>
        <v>1.944</v>
      </c>
      <c r="Q2571" s="58" t="e">
        <f>TRUNC(#REF!*P2571,0)</f>
        <v>#REF!</v>
      </c>
      <c r="R2571" s="143"/>
    </row>
    <row r="2572" spans="1:18" s="86" customFormat="1" ht="20.100000000000001" hidden="1" customHeight="1">
      <c r="A2572" s="123"/>
      <c r="C2572" s="19" t="s">
        <v>954</v>
      </c>
      <c r="D2572" s="29" t="s">
        <v>725</v>
      </c>
      <c r="E2572" s="10" t="s">
        <v>3191</v>
      </c>
      <c r="F2572" s="87">
        <v>14.14</v>
      </c>
      <c r="G2572" s="58">
        <v>560000</v>
      </c>
      <c r="H2572" s="58">
        <f t="shared" si="446"/>
        <v>7918400</v>
      </c>
      <c r="I2572" s="58">
        <v>0</v>
      </c>
      <c r="J2572" s="58">
        <f t="shared" si="447"/>
        <v>0</v>
      </c>
      <c r="K2572" s="58">
        <v>0</v>
      </c>
      <c r="L2572" s="58">
        <f t="shared" si="450"/>
        <v>0</v>
      </c>
      <c r="M2572" s="58">
        <f t="shared" si="445"/>
        <v>560000</v>
      </c>
      <c r="N2572" s="59">
        <f t="shared" si="445"/>
        <v>7918400</v>
      </c>
      <c r="O2572" s="87">
        <v>14.071000000000002</v>
      </c>
      <c r="P2572" s="61">
        <f>O2572</f>
        <v>14.071000000000002</v>
      </c>
      <c r="Q2572" s="58" t="e">
        <f>TRUNC(#REF!*P2572,0)</f>
        <v>#REF!</v>
      </c>
      <c r="R2572" s="143"/>
    </row>
    <row r="2573" spans="1:18" s="86" customFormat="1" ht="20.100000000000001" hidden="1" customHeight="1">
      <c r="A2573" s="123"/>
      <c r="C2573" s="19" t="s">
        <v>955</v>
      </c>
      <c r="D2573" s="29" t="s">
        <v>726</v>
      </c>
      <c r="E2573" s="10" t="s">
        <v>3191</v>
      </c>
      <c r="F2573" s="87">
        <v>96.85</v>
      </c>
      <c r="G2573" s="58">
        <v>556000</v>
      </c>
      <c r="H2573" s="58">
        <f t="shared" ref="H2573:H2638" si="461">TRUNC(F2573*G2573,0)</f>
        <v>53848600</v>
      </c>
      <c r="I2573" s="58">
        <v>0</v>
      </c>
      <c r="J2573" s="58">
        <f t="shared" ref="J2573:J2638" si="462">TRUNC(F2573*I2573,0)</f>
        <v>0</v>
      </c>
      <c r="K2573" s="58">
        <v>0</v>
      </c>
      <c r="L2573" s="58">
        <f t="shared" si="450"/>
        <v>0</v>
      </c>
      <c r="M2573" s="58">
        <f t="shared" si="445"/>
        <v>556000</v>
      </c>
      <c r="N2573" s="59">
        <f t="shared" si="445"/>
        <v>53848600</v>
      </c>
      <c r="O2573" s="87">
        <v>92.492999999999995</v>
      </c>
      <c r="P2573" s="61">
        <f>O2573</f>
        <v>92.492999999999995</v>
      </c>
      <c r="Q2573" s="58" t="e">
        <f>TRUNC(#REF!*P2573,0)</f>
        <v>#REF!</v>
      </c>
      <c r="R2573" s="143"/>
    </row>
    <row r="2574" spans="1:18" s="86" customFormat="1" ht="20.100000000000001" hidden="1" customHeight="1">
      <c r="A2574" s="123"/>
      <c r="C2574" s="19" t="s">
        <v>1094</v>
      </c>
      <c r="D2574" s="29" t="s">
        <v>729</v>
      </c>
      <c r="E2574" s="10" t="s">
        <v>3191</v>
      </c>
      <c r="F2574" s="87">
        <v>0.67600000000000005</v>
      </c>
      <c r="G2574" s="58">
        <v>564000</v>
      </c>
      <c r="H2574" s="58">
        <f t="shared" si="461"/>
        <v>381264</v>
      </c>
      <c r="I2574" s="58">
        <v>0</v>
      </c>
      <c r="J2574" s="58">
        <f t="shared" si="462"/>
        <v>0</v>
      </c>
      <c r="K2574" s="58">
        <v>0</v>
      </c>
      <c r="L2574" s="58">
        <f t="shared" si="450"/>
        <v>0</v>
      </c>
      <c r="M2574" s="58">
        <f t="shared" si="445"/>
        <v>564000</v>
      </c>
      <c r="N2574" s="59">
        <f t="shared" si="445"/>
        <v>381264</v>
      </c>
      <c r="O2574" s="87">
        <v>0.67600000000000005</v>
      </c>
      <c r="P2574" s="61">
        <f>O2574</f>
        <v>0.67600000000000005</v>
      </c>
      <c r="Q2574" s="58" t="e">
        <f>TRUNC(#REF!*P2574,0)</f>
        <v>#REF!</v>
      </c>
      <c r="R2574" s="143"/>
    </row>
    <row r="2575" spans="1:18" s="86" customFormat="1" ht="20.100000000000001" hidden="1" customHeight="1">
      <c r="A2575" s="123"/>
      <c r="C2575" s="19" t="s">
        <v>1095</v>
      </c>
      <c r="D2575" s="29" t="s">
        <v>730</v>
      </c>
      <c r="E2575" s="10" t="s">
        <v>3191</v>
      </c>
      <c r="F2575" s="87">
        <v>20.108000000000001</v>
      </c>
      <c r="G2575" s="58">
        <v>556000</v>
      </c>
      <c r="H2575" s="58">
        <f t="shared" si="461"/>
        <v>11180048</v>
      </c>
      <c r="I2575" s="58">
        <v>0</v>
      </c>
      <c r="J2575" s="58">
        <f t="shared" si="462"/>
        <v>0</v>
      </c>
      <c r="K2575" s="58">
        <v>0</v>
      </c>
      <c r="L2575" s="58">
        <f t="shared" si="450"/>
        <v>0</v>
      </c>
      <c r="M2575" s="58">
        <f t="shared" si="445"/>
        <v>556000</v>
      </c>
      <c r="N2575" s="59">
        <f t="shared" si="445"/>
        <v>11180048</v>
      </c>
      <c r="O2575" s="87">
        <v>20.108000000000001</v>
      </c>
      <c r="P2575" s="61">
        <f>O2575</f>
        <v>20.108000000000001</v>
      </c>
      <c r="Q2575" s="58" t="e">
        <f>TRUNC(#REF!*P2575,0)</f>
        <v>#REF!</v>
      </c>
      <c r="R2575" s="143"/>
    </row>
    <row r="2576" spans="1:18" s="86" customFormat="1" ht="20.100000000000001" hidden="1" customHeight="1">
      <c r="A2576" s="123"/>
      <c r="C2576" s="19" t="s">
        <v>956</v>
      </c>
      <c r="D2576" s="29" t="s">
        <v>731</v>
      </c>
      <c r="E2576" s="10" t="s">
        <v>3191</v>
      </c>
      <c r="F2576" s="87">
        <v>42.484999999999999</v>
      </c>
      <c r="G2576" s="58">
        <v>552000</v>
      </c>
      <c r="H2576" s="58">
        <f t="shared" si="461"/>
        <v>23451720</v>
      </c>
      <c r="I2576" s="58">
        <v>0</v>
      </c>
      <c r="J2576" s="58">
        <f t="shared" si="462"/>
        <v>0</v>
      </c>
      <c r="K2576" s="58">
        <v>0</v>
      </c>
      <c r="L2576" s="58">
        <f t="shared" si="450"/>
        <v>0</v>
      </c>
      <c r="M2576" s="58">
        <f t="shared" si="445"/>
        <v>552000</v>
      </c>
      <c r="N2576" s="59">
        <f t="shared" si="445"/>
        <v>23451720</v>
      </c>
      <c r="O2576" s="87">
        <v>42.484999999999999</v>
      </c>
      <c r="P2576" s="61">
        <f>O2576</f>
        <v>42.484999999999999</v>
      </c>
      <c r="Q2576" s="58" t="e">
        <f>TRUNC(#REF!*P2576,0)</f>
        <v>#REF!</v>
      </c>
      <c r="R2576" s="143"/>
    </row>
    <row r="2577" spans="1:19" s="86" customFormat="1" ht="20.100000000000001" hidden="1" customHeight="1">
      <c r="A2577" s="123"/>
      <c r="C2577" s="19" t="s">
        <v>957</v>
      </c>
      <c r="D2577" s="29" t="s">
        <v>0</v>
      </c>
      <c r="E2577" s="10" t="s">
        <v>22</v>
      </c>
      <c r="F2577" s="60">
        <v>0</v>
      </c>
      <c r="G2577" s="58">
        <v>0</v>
      </c>
      <c r="H2577" s="58">
        <f t="shared" si="461"/>
        <v>0</v>
      </c>
      <c r="I2577" s="58">
        <v>0</v>
      </c>
      <c r="J2577" s="58">
        <f t="shared" si="462"/>
        <v>0</v>
      </c>
      <c r="K2577" s="58">
        <v>0</v>
      </c>
      <c r="L2577" s="58">
        <f t="shared" si="450"/>
        <v>0</v>
      </c>
      <c r="M2577" s="58">
        <f t="shared" si="445"/>
        <v>0</v>
      </c>
      <c r="N2577" s="59">
        <f t="shared" si="445"/>
        <v>0</v>
      </c>
      <c r="O2577" s="60">
        <v>0</v>
      </c>
      <c r="P2577" s="61">
        <f>O2577</f>
        <v>0</v>
      </c>
      <c r="Q2577" s="58" t="e">
        <f>TRUNC(#REF!*P2577,0)</f>
        <v>#REF!</v>
      </c>
      <c r="R2577" s="143"/>
    </row>
    <row r="2578" spans="1:19" s="86" customFormat="1" ht="20.100000000000001" hidden="1" customHeight="1">
      <c r="A2578" s="123"/>
      <c r="C2578" s="19" t="s">
        <v>958</v>
      </c>
      <c r="D2578" s="29" t="s">
        <v>0</v>
      </c>
      <c r="E2578" s="10" t="s">
        <v>3193</v>
      </c>
      <c r="F2578" s="60">
        <v>5396</v>
      </c>
      <c r="G2578" s="58">
        <v>2480</v>
      </c>
      <c r="H2578" s="58">
        <f t="shared" si="461"/>
        <v>13382080</v>
      </c>
      <c r="I2578" s="58">
        <v>0</v>
      </c>
      <c r="J2578" s="58">
        <f t="shared" si="462"/>
        <v>0</v>
      </c>
      <c r="K2578" s="58">
        <v>0</v>
      </c>
      <c r="L2578" s="58">
        <f t="shared" si="450"/>
        <v>0</v>
      </c>
      <c r="M2578" s="58">
        <f t="shared" si="445"/>
        <v>2480</v>
      </c>
      <c r="N2578" s="59">
        <f t="shared" si="445"/>
        <v>13382080</v>
      </c>
      <c r="O2578" s="60">
        <v>5396</v>
      </c>
      <c r="P2578" s="61">
        <f>O2578</f>
        <v>5396</v>
      </c>
      <c r="Q2578" s="58" t="e">
        <f>TRUNC(#REF!*P2578,0)</f>
        <v>#REF!</v>
      </c>
      <c r="R2578" s="143"/>
    </row>
    <row r="2579" spans="1:19" s="86" customFormat="1" ht="20.100000000000001" hidden="1" customHeight="1">
      <c r="A2579" s="123"/>
      <c r="C2579" s="19" t="s">
        <v>959</v>
      </c>
      <c r="D2579" s="29" t="s">
        <v>723</v>
      </c>
      <c r="E2579" s="10" t="s">
        <v>3188</v>
      </c>
      <c r="F2579" s="60">
        <v>10</v>
      </c>
      <c r="G2579" s="58">
        <v>16800</v>
      </c>
      <c r="H2579" s="58">
        <f t="shared" si="461"/>
        <v>168000</v>
      </c>
      <c r="I2579" s="58">
        <v>0</v>
      </c>
      <c r="J2579" s="58">
        <f t="shared" si="462"/>
        <v>0</v>
      </c>
      <c r="K2579" s="58">
        <v>0</v>
      </c>
      <c r="L2579" s="58">
        <f t="shared" si="450"/>
        <v>0</v>
      </c>
      <c r="M2579" s="58">
        <f t="shared" si="445"/>
        <v>16800</v>
      </c>
      <c r="N2579" s="59">
        <f t="shared" si="445"/>
        <v>168000</v>
      </c>
      <c r="O2579" s="60">
        <v>10</v>
      </c>
      <c r="P2579" s="61">
        <f>O2579</f>
        <v>10</v>
      </c>
      <c r="Q2579" s="58" t="e">
        <f>TRUNC(#REF!*P2579,0)</f>
        <v>#REF!</v>
      </c>
      <c r="R2579" s="143"/>
    </row>
    <row r="2580" spans="1:19" s="86" customFormat="1" ht="20.100000000000001" hidden="1" customHeight="1">
      <c r="A2580" s="123"/>
      <c r="C2580" s="19" t="s">
        <v>960</v>
      </c>
      <c r="D2580" s="29" t="s">
        <v>0</v>
      </c>
      <c r="E2580" s="10" t="s">
        <v>22</v>
      </c>
      <c r="F2580" s="60">
        <v>0</v>
      </c>
      <c r="G2580" s="58">
        <v>0</v>
      </c>
      <c r="H2580" s="58">
        <f t="shared" si="461"/>
        <v>0</v>
      </c>
      <c r="I2580" s="58">
        <v>0</v>
      </c>
      <c r="J2580" s="58">
        <f t="shared" si="462"/>
        <v>0</v>
      </c>
      <c r="K2580" s="58">
        <v>0</v>
      </c>
      <c r="L2580" s="58">
        <f t="shared" si="450"/>
        <v>0</v>
      </c>
      <c r="M2580" s="58">
        <f t="shared" si="445"/>
        <v>0</v>
      </c>
      <c r="N2580" s="59">
        <f t="shared" si="445"/>
        <v>0</v>
      </c>
      <c r="O2580" s="60">
        <v>0</v>
      </c>
      <c r="P2580" s="61">
        <f>O2580</f>
        <v>0</v>
      </c>
      <c r="Q2580" s="58" t="e">
        <f>TRUNC(#REF!*P2580,0)</f>
        <v>#REF!</v>
      </c>
      <c r="R2580" s="143"/>
    </row>
    <row r="2581" spans="1:19" s="86" customFormat="1" ht="20.100000000000001" hidden="1" customHeight="1">
      <c r="A2581" s="123"/>
      <c r="C2581" s="19" t="s">
        <v>2403</v>
      </c>
      <c r="D2581" s="29" t="s">
        <v>2404</v>
      </c>
      <c r="E2581" s="10" t="s">
        <v>3188</v>
      </c>
      <c r="F2581" s="60">
        <v>9</v>
      </c>
      <c r="G2581" s="58">
        <v>14800</v>
      </c>
      <c r="H2581" s="58">
        <f t="shared" si="461"/>
        <v>133200</v>
      </c>
      <c r="I2581" s="58">
        <v>0</v>
      </c>
      <c r="J2581" s="58">
        <f t="shared" si="462"/>
        <v>0</v>
      </c>
      <c r="K2581" s="58">
        <v>0</v>
      </c>
      <c r="L2581" s="58">
        <f t="shared" si="450"/>
        <v>0</v>
      </c>
      <c r="M2581" s="58">
        <f t="shared" si="445"/>
        <v>14800</v>
      </c>
      <c r="N2581" s="59">
        <f t="shared" si="445"/>
        <v>133200</v>
      </c>
      <c r="O2581" s="60">
        <v>9</v>
      </c>
      <c r="P2581" s="61">
        <f>O2581</f>
        <v>9</v>
      </c>
      <c r="Q2581" s="58" t="e">
        <f>TRUNC(#REF!*P2581,0)</f>
        <v>#REF!</v>
      </c>
      <c r="R2581" s="143"/>
    </row>
    <row r="2582" spans="1:19" s="86" customFormat="1" ht="20.100000000000001" hidden="1" customHeight="1">
      <c r="A2582" s="123"/>
      <c r="C2582" s="19" t="s">
        <v>2405</v>
      </c>
      <c r="D2582" s="29" t="s">
        <v>2406</v>
      </c>
      <c r="E2582" s="10" t="s">
        <v>3188</v>
      </c>
      <c r="F2582" s="60">
        <v>55</v>
      </c>
      <c r="G2582" s="58">
        <v>14800</v>
      </c>
      <c r="H2582" s="58">
        <f t="shared" si="461"/>
        <v>814000</v>
      </c>
      <c r="I2582" s="58">
        <v>0</v>
      </c>
      <c r="J2582" s="58">
        <f t="shared" si="462"/>
        <v>0</v>
      </c>
      <c r="K2582" s="58">
        <v>0</v>
      </c>
      <c r="L2582" s="58">
        <f t="shared" si="450"/>
        <v>0</v>
      </c>
      <c r="M2582" s="58">
        <f t="shared" si="445"/>
        <v>14800</v>
      </c>
      <c r="N2582" s="59">
        <f t="shared" si="445"/>
        <v>814000</v>
      </c>
      <c r="O2582" s="60">
        <v>55</v>
      </c>
      <c r="P2582" s="61">
        <f>O2582</f>
        <v>55</v>
      </c>
      <c r="Q2582" s="58" t="e">
        <f>TRUNC(#REF!*P2582,0)</f>
        <v>#REF!</v>
      </c>
      <c r="R2582" s="143"/>
    </row>
    <row r="2583" spans="1:19" s="86" customFormat="1" ht="20.100000000000001" hidden="1" customHeight="1">
      <c r="A2583" s="123"/>
      <c r="C2583" s="19" t="s">
        <v>961</v>
      </c>
      <c r="D2583" s="29" t="s">
        <v>962</v>
      </c>
      <c r="E2583" s="10" t="s">
        <v>3188</v>
      </c>
      <c r="F2583" s="60">
        <v>4</v>
      </c>
      <c r="G2583" s="58">
        <v>14800</v>
      </c>
      <c r="H2583" s="58">
        <f t="shared" si="461"/>
        <v>59200</v>
      </c>
      <c r="I2583" s="58">
        <v>0</v>
      </c>
      <c r="J2583" s="58">
        <f t="shared" si="462"/>
        <v>0</v>
      </c>
      <c r="K2583" s="58">
        <v>0</v>
      </c>
      <c r="L2583" s="58">
        <f t="shared" si="450"/>
        <v>0</v>
      </c>
      <c r="M2583" s="58">
        <f t="shared" si="445"/>
        <v>14800</v>
      </c>
      <c r="N2583" s="59">
        <f t="shared" si="445"/>
        <v>59200</v>
      </c>
      <c r="O2583" s="60">
        <v>4</v>
      </c>
      <c r="P2583" s="61">
        <f>O2583</f>
        <v>4</v>
      </c>
      <c r="Q2583" s="58" t="e">
        <f>TRUNC(#REF!*P2583,0)</f>
        <v>#REF!</v>
      </c>
      <c r="R2583" s="143"/>
    </row>
    <row r="2584" spans="1:19" s="86" customFormat="1" ht="20.100000000000001" hidden="1" customHeight="1">
      <c r="A2584" s="123"/>
      <c r="C2584" s="19" t="s">
        <v>2349</v>
      </c>
      <c r="D2584" s="29" t="s">
        <v>0</v>
      </c>
      <c r="E2584" s="10" t="s">
        <v>22</v>
      </c>
      <c r="F2584" s="60">
        <v>0</v>
      </c>
      <c r="G2584" s="58">
        <v>0</v>
      </c>
      <c r="H2584" s="58">
        <f t="shared" si="461"/>
        <v>0</v>
      </c>
      <c r="I2584" s="58">
        <v>0</v>
      </c>
      <c r="J2584" s="58">
        <f t="shared" si="462"/>
        <v>0</v>
      </c>
      <c r="K2584" s="58">
        <v>0</v>
      </c>
      <c r="L2584" s="58">
        <f t="shared" si="450"/>
        <v>0</v>
      </c>
      <c r="M2584" s="58">
        <f t="shared" si="445"/>
        <v>0</v>
      </c>
      <c r="N2584" s="59">
        <f t="shared" si="445"/>
        <v>0</v>
      </c>
      <c r="O2584" s="60">
        <v>0</v>
      </c>
      <c r="P2584" s="61">
        <f>O2584</f>
        <v>0</v>
      </c>
      <c r="Q2584" s="58" t="e">
        <f>TRUNC(#REF!*P2584,0)</f>
        <v>#REF!</v>
      </c>
      <c r="R2584" s="143"/>
    </row>
    <row r="2585" spans="1:19" s="86" customFormat="1" ht="20.100000000000001" hidden="1" customHeight="1">
      <c r="A2585" s="123"/>
      <c r="C2585" s="19" t="s">
        <v>2350</v>
      </c>
      <c r="D2585" s="29" t="s">
        <v>723</v>
      </c>
      <c r="E2585" s="10" t="s">
        <v>3188</v>
      </c>
      <c r="F2585" s="60">
        <v>1589</v>
      </c>
      <c r="G2585" s="58">
        <v>14000</v>
      </c>
      <c r="H2585" s="58">
        <f t="shared" si="461"/>
        <v>22246000</v>
      </c>
      <c r="I2585" s="58">
        <v>0</v>
      </c>
      <c r="J2585" s="58">
        <f t="shared" si="462"/>
        <v>0</v>
      </c>
      <c r="K2585" s="58">
        <v>0</v>
      </c>
      <c r="L2585" s="58">
        <f t="shared" si="450"/>
        <v>0</v>
      </c>
      <c r="M2585" s="58">
        <f t="shared" si="445"/>
        <v>14000</v>
      </c>
      <c r="N2585" s="59">
        <f t="shared" si="445"/>
        <v>22246000</v>
      </c>
      <c r="O2585" s="60">
        <v>1589</v>
      </c>
      <c r="P2585" s="61">
        <f>O2585</f>
        <v>1589</v>
      </c>
      <c r="Q2585" s="58" t="e">
        <f>TRUNC(#REF!*P2585,0)</f>
        <v>#REF!</v>
      </c>
      <c r="R2585" s="143"/>
    </row>
    <row r="2586" spans="1:19" s="86" customFormat="1" ht="20.100000000000001" hidden="1" customHeight="1">
      <c r="A2586" s="123"/>
      <c r="C2586" s="19" t="s">
        <v>963</v>
      </c>
      <c r="D2586" s="29" t="s">
        <v>0</v>
      </c>
      <c r="E2586" s="10" t="s">
        <v>3191</v>
      </c>
      <c r="F2586" s="87">
        <v>5.83</v>
      </c>
      <c r="G2586" s="58">
        <v>-296000</v>
      </c>
      <c r="H2586" s="58">
        <f t="shared" si="461"/>
        <v>-1725680</v>
      </c>
      <c r="I2586" s="58">
        <v>0</v>
      </c>
      <c r="J2586" s="58">
        <f t="shared" si="462"/>
        <v>0</v>
      </c>
      <c r="K2586" s="58">
        <v>0</v>
      </c>
      <c r="L2586" s="58">
        <f t="shared" si="450"/>
        <v>0</v>
      </c>
      <c r="M2586" s="58">
        <f t="shared" si="445"/>
        <v>-296000</v>
      </c>
      <c r="N2586" s="59">
        <f t="shared" si="445"/>
        <v>-1725680</v>
      </c>
      <c r="O2586" s="87">
        <v>5.7279999999999998</v>
      </c>
      <c r="P2586" s="61">
        <f>O2586</f>
        <v>5.7279999999999998</v>
      </c>
      <c r="Q2586" s="58" t="e">
        <f>TRUNC(#REF!*P2586,0)</f>
        <v>#REF!</v>
      </c>
      <c r="R2586" s="143"/>
    </row>
    <row r="2587" spans="1:19" ht="20.100000000000001" hidden="1" customHeight="1">
      <c r="A2587" s="129"/>
      <c r="C2587" s="26" t="s">
        <v>21</v>
      </c>
      <c r="D2587" s="5" t="s">
        <v>0</v>
      </c>
      <c r="E2587" s="6" t="s">
        <v>0</v>
      </c>
      <c r="F2587" s="60">
        <v>0</v>
      </c>
      <c r="G2587" s="44"/>
      <c r="H2587" s="44">
        <f t="shared" si="461"/>
        <v>0</v>
      </c>
      <c r="I2587" s="44"/>
      <c r="J2587" s="44">
        <f t="shared" si="462"/>
        <v>0</v>
      </c>
      <c r="K2587" s="44"/>
      <c r="L2587" s="44">
        <f t="shared" si="450"/>
        <v>0</v>
      </c>
      <c r="M2587" s="58">
        <f t="shared" si="445"/>
        <v>0</v>
      </c>
      <c r="N2587" s="59">
        <f t="shared" si="445"/>
        <v>0</v>
      </c>
      <c r="O2587" s="60">
        <v>0</v>
      </c>
      <c r="P2587" s="61">
        <f>O2587</f>
        <v>0</v>
      </c>
      <c r="Q2587" s="44" t="e">
        <f>TRUNC(#REF!*P2587,0)</f>
        <v>#REF!</v>
      </c>
      <c r="R2587" s="52"/>
    </row>
    <row r="2588" spans="1:19" ht="20.100000000000001" hidden="1" customHeight="1">
      <c r="A2588" s="129"/>
      <c r="C2588" s="26"/>
      <c r="D2588" s="5"/>
      <c r="E2588" s="6"/>
      <c r="F2588" s="60">
        <v>0</v>
      </c>
      <c r="G2588" s="44"/>
      <c r="H2588" s="44">
        <f t="shared" si="461"/>
        <v>0</v>
      </c>
      <c r="I2588" s="44"/>
      <c r="J2588" s="44">
        <f t="shared" si="462"/>
        <v>0</v>
      </c>
      <c r="K2588" s="44"/>
      <c r="L2588" s="44">
        <f t="shared" si="450"/>
        <v>0</v>
      </c>
      <c r="M2588" s="58">
        <f t="shared" si="445"/>
        <v>0</v>
      </c>
      <c r="N2588" s="59">
        <f t="shared" si="445"/>
        <v>0</v>
      </c>
      <c r="O2588" s="60">
        <v>0</v>
      </c>
      <c r="P2588" s="61">
        <f>O2588</f>
        <v>0</v>
      </c>
      <c r="Q2588" s="44" t="e">
        <f>TRUNC(#REF!*P2588,0)</f>
        <v>#REF!</v>
      </c>
      <c r="R2588" s="52"/>
    </row>
    <row r="2589" spans="1:19" s="86" customFormat="1" ht="20.100000000000001" customHeight="1">
      <c r="A2589" s="130">
        <f>A2540+1</f>
        <v>479</v>
      </c>
      <c r="B2589" s="124">
        <f>B2540+1</f>
        <v>474</v>
      </c>
      <c r="C2589" s="29" t="s">
        <v>2299</v>
      </c>
      <c r="D2589" s="29" t="s">
        <v>2300</v>
      </c>
      <c r="E2589" s="152" t="s">
        <v>1</v>
      </c>
      <c r="F2589" s="82">
        <v>1</v>
      </c>
      <c r="G2589" s="79"/>
      <c r="H2589" s="79">
        <f>SUM(H2590:H2756)</f>
        <v>608276229</v>
      </c>
      <c r="I2589" s="79">
        <v>0</v>
      </c>
      <c r="J2589" s="79">
        <f>SUM(J2590:J2756)</f>
        <v>332381616</v>
      </c>
      <c r="K2589" s="79">
        <v>0</v>
      </c>
      <c r="L2589" s="79">
        <f>SUM(L2590:L2756)</f>
        <v>147509504</v>
      </c>
      <c r="M2589" s="79">
        <f t="shared" si="445"/>
        <v>0</v>
      </c>
      <c r="N2589" s="148">
        <f t="shared" si="445"/>
        <v>1088167349</v>
      </c>
      <c r="O2589" s="58">
        <v>1</v>
      </c>
      <c r="P2589" s="61">
        <v>0</v>
      </c>
      <c r="Q2589" s="58">
        <f>Q2672</f>
        <v>0</v>
      </c>
      <c r="R2589" s="163"/>
      <c r="S2589" s="86">
        <v>1</v>
      </c>
    </row>
    <row r="2590" spans="1:19" s="86" customFormat="1" ht="20.100000000000001" hidden="1" customHeight="1">
      <c r="A2590" s="123"/>
      <c r="C2590" s="19" t="s">
        <v>760</v>
      </c>
      <c r="D2590" s="29" t="s">
        <v>0</v>
      </c>
      <c r="E2590" s="10" t="s">
        <v>22</v>
      </c>
      <c r="F2590" s="60">
        <v>0</v>
      </c>
      <c r="G2590" s="58">
        <v>0</v>
      </c>
      <c r="H2590" s="58">
        <f t="shared" si="461"/>
        <v>0</v>
      </c>
      <c r="I2590" s="58">
        <v>0</v>
      </c>
      <c r="J2590" s="58">
        <f t="shared" si="462"/>
        <v>0</v>
      </c>
      <c r="K2590" s="58">
        <v>0</v>
      </c>
      <c r="L2590" s="58">
        <f t="shared" si="450"/>
        <v>0</v>
      </c>
      <c r="M2590" s="58">
        <f t="shared" si="445"/>
        <v>0</v>
      </c>
      <c r="N2590" s="59">
        <f t="shared" si="445"/>
        <v>0</v>
      </c>
      <c r="O2590" s="60">
        <v>0</v>
      </c>
      <c r="P2590" s="61">
        <f>O2590</f>
        <v>0</v>
      </c>
      <c r="Q2590" s="58" t="e">
        <f>TRUNC(#REF!*P2590,0)</f>
        <v>#REF!</v>
      </c>
      <c r="R2590" s="143"/>
    </row>
    <row r="2591" spans="1:19" s="86" customFormat="1" ht="20.100000000000001" hidden="1" customHeight="1">
      <c r="A2591" s="123"/>
      <c r="C2591" s="19" t="s">
        <v>761</v>
      </c>
      <c r="D2591" s="29" t="s">
        <v>715</v>
      </c>
      <c r="E2591" s="10" t="s">
        <v>3188</v>
      </c>
      <c r="F2591" s="60">
        <v>815</v>
      </c>
      <c r="G2591" s="58">
        <v>228</v>
      </c>
      <c r="H2591" s="58">
        <f t="shared" si="461"/>
        <v>185820</v>
      </c>
      <c r="I2591" s="58">
        <v>4008</v>
      </c>
      <c r="J2591" s="58">
        <f t="shared" si="462"/>
        <v>3266520</v>
      </c>
      <c r="K2591" s="58">
        <v>168</v>
      </c>
      <c r="L2591" s="58">
        <f t="shared" si="450"/>
        <v>136920</v>
      </c>
      <c r="M2591" s="58">
        <f t="shared" si="445"/>
        <v>4404</v>
      </c>
      <c r="N2591" s="59">
        <f t="shared" si="445"/>
        <v>3589260</v>
      </c>
      <c r="O2591" s="60">
        <v>815</v>
      </c>
      <c r="P2591" s="61">
        <f>O2591</f>
        <v>815</v>
      </c>
      <c r="Q2591" s="58" t="e">
        <f>TRUNC(#REF!*P2591,0)</f>
        <v>#REF!</v>
      </c>
      <c r="R2591" s="143"/>
    </row>
    <row r="2592" spans="1:19" s="86" customFormat="1" ht="20.100000000000001" hidden="1" customHeight="1">
      <c r="A2592" s="123"/>
      <c r="C2592" s="19" t="s">
        <v>762</v>
      </c>
      <c r="D2592" s="29" t="s">
        <v>0</v>
      </c>
      <c r="E2592" s="10" t="s">
        <v>22</v>
      </c>
      <c r="F2592" s="60">
        <v>0</v>
      </c>
      <c r="G2592" s="58">
        <v>0</v>
      </c>
      <c r="H2592" s="58">
        <f t="shared" si="461"/>
        <v>0</v>
      </c>
      <c r="I2592" s="58">
        <v>0</v>
      </c>
      <c r="J2592" s="58">
        <f t="shared" si="462"/>
        <v>0</v>
      </c>
      <c r="K2592" s="58">
        <v>0</v>
      </c>
      <c r="L2592" s="58">
        <f t="shared" si="450"/>
        <v>0</v>
      </c>
      <c r="M2592" s="58">
        <f t="shared" si="445"/>
        <v>0</v>
      </c>
      <c r="N2592" s="59">
        <f t="shared" si="445"/>
        <v>0</v>
      </c>
      <c r="O2592" s="60">
        <v>0</v>
      </c>
      <c r="P2592" s="61">
        <f>O2592</f>
        <v>0</v>
      </c>
      <c r="Q2592" s="58" t="e">
        <f>TRUNC(#REF!*P2592,0)</f>
        <v>#REF!</v>
      </c>
      <c r="R2592" s="143"/>
    </row>
    <row r="2593" spans="1:18" s="86" customFormat="1" ht="20.100000000000001" hidden="1" customHeight="1">
      <c r="A2593" s="123"/>
      <c r="C2593" s="19" t="s">
        <v>763</v>
      </c>
      <c r="D2593" s="29" t="s">
        <v>0</v>
      </c>
      <c r="E2593" s="10" t="s">
        <v>22</v>
      </c>
      <c r="F2593" s="60">
        <v>0</v>
      </c>
      <c r="G2593" s="58">
        <v>0</v>
      </c>
      <c r="H2593" s="58">
        <f t="shared" si="461"/>
        <v>0</v>
      </c>
      <c r="I2593" s="58">
        <v>0</v>
      </c>
      <c r="J2593" s="58">
        <f t="shared" si="462"/>
        <v>0</v>
      </c>
      <c r="K2593" s="58">
        <v>0</v>
      </c>
      <c r="L2593" s="58">
        <f t="shared" si="450"/>
        <v>0</v>
      </c>
      <c r="M2593" s="58">
        <f t="shared" si="445"/>
        <v>0</v>
      </c>
      <c r="N2593" s="59">
        <f t="shared" si="445"/>
        <v>0</v>
      </c>
      <c r="O2593" s="60">
        <v>0</v>
      </c>
      <c r="P2593" s="61">
        <f>O2593</f>
        <v>0</v>
      </c>
      <c r="Q2593" s="58" t="e">
        <f>TRUNC(#REF!*P2593,0)</f>
        <v>#REF!</v>
      </c>
      <c r="R2593" s="143"/>
    </row>
    <row r="2594" spans="1:18" s="86" customFormat="1" ht="20.100000000000001" hidden="1" customHeight="1">
      <c r="A2594" s="123"/>
      <c r="C2594" s="19" t="s">
        <v>764</v>
      </c>
      <c r="D2594" s="29" t="s">
        <v>41</v>
      </c>
      <c r="E2594" s="10" t="s">
        <v>3188</v>
      </c>
      <c r="F2594" s="60">
        <v>1822</v>
      </c>
      <c r="G2594" s="58">
        <v>212</v>
      </c>
      <c r="H2594" s="58">
        <f t="shared" si="461"/>
        <v>386264</v>
      </c>
      <c r="I2594" s="58">
        <v>121</v>
      </c>
      <c r="J2594" s="58">
        <f t="shared" si="462"/>
        <v>220462</v>
      </c>
      <c r="K2594" s="58">
        <v>100</v>
      </c>
      <c r="L2594" s="58">
        <f t="shared" si="450"/>
        <v>182200</v>
      </c>
      <c r="M2594" s="58">
        <f t="shared" si="445"/>
        <v>433</v>
      </c>
      <c r="N2594" s="59">
        <f t="shared" si="445"/>
        <v>788926</v>
      </c>
      <c r="O2594" s="60">
        <v>1822</v>
      </c>
      <c r="P2594" s="61">
        <f>O2594</f>
        <v>1822</v>
      </c>
      <c r="Q2594" s="58" t="e">
        <f>TRUNC(#REF!*P2594,0)</f>
        <v>#REF!</v>
      </c>
      <c r="R2594" s="143"/>
    </row>
    <row r="2595" spans="1:18" s="86" customFormat="1" ht="20.100000000000001" hidden="1" customHeight="1">
      <c r="A2595" s="123"/>
      <c r="C2595" s="19" t="s">
        <v>765</v>
      </c>
      <c r="D2595" s="29" t="s">
        <v>766</v>
      </c>
      <c r="E2595" s="10" t="s">
        <v>3188</v>
      </c>
      <c r="F2595" s="60">
        <v>6540</v>
      </c>
      <c r="G2595" s="58">
        <v>287</v>
      </c>
      <c r="H2595" s="58">
        <f t="shared" si="461"/>
        <v>1876980</v>
      </c>
      <c r="I2595" s="58">
        <v>2839</v>
      </c>
      <c r="J2595" s="58">
        <f t="shared" si="462"/>
        <v>18567060</v>
      </c>
      <c r="K2595" s="58">
        <v>294</v>
      </c>
      <c r="L2595" s="58">
        <f t="shared" si="450"/>
        <v>1922760</v>
      </c>
      <c r="M2595" s="58">
        <f t="shared" si="445"/>
        <v>3420</v>
      </c>
      <c r="N2595" s="59">
        <f t="shared" si="445"/>
        <v>22366800</v>
      </c>
      <c r="O2595" s="60">
        <v>6540</v>
      </c>
      <c r="P2595" s="61">
        <f>O2595</f>
        <v>6540</v>
      </c>
      <c r="Q2595" s="58" t="e">
        <f>TRUNC(#REF!*P2595,0)</f>
        <v>#REF!</v>
      </c>
      <c r="R2595" s="143"/>
    </row>
    <row r="2596" spans="1:18" s="86" customFormat="1" ht="20.100000000000001" hidden="1" customHeight="1">
      <c r="A2596" s="123"/>
      <c r="C2596" s="19" t="s">
        <v>767</v>
      </c>
      <c r="D2596" s="29" t="s">
        <v>0</v>
      </c>
      <c r="E2596" s="10" t="s">
        <v>22</v>
      </c>
      <c r="F2596" s="60">
        <v>0</v>
      </c>
      <c r="G2596" s="58">
        <v>0</v>
      </c>
      <c r="H2596" s="58">
        <f t="shared" si="461"/>
        <v>0</v>
      </c>
      <c r="I2596" s="58">
        <v>0</v>
      </c>
      <c r="J2596" s="58">
        <f t="shared" si="462"/>
        <v>0</v>
      </c>
      <c r="K2596" s="58">
        <v>0</v>
      </c>
      <c r="L2596" s="58">
        <f t="shared" si="450"/>
        <v>0</v>
      </c>
      <c r="M2596" s="58">
        <f t="shared" si="445"/>
        <v>0</v>
      </c>
      <c r="N2596" s="59">
        <f t="shared" si="445"/>
        <v>0</v>
      </c>
      <c r="O2596" s="60">
        <v>0</v>
      </c>
      <c r="P2596" s="61">
        <f>O2596</f>
        <v>0</v>
      </c>
      <c r="Q2596" s="58" t="e">
        <f>TRUNC(#REF!*P2596,0)</f>
        <v>#REF!</v>
      </c>
      <c r="R2596" s="143"/>
    </row>
    <row r="2597" spans="1:18" s="86" customFormat="1" ht="20.100000000000001" hidden="1" customHeight="1">
      <c r="A2597" s="123"/>
      <c r="C2597" s="19" t="s">
        <v>768</v>
      </c>
      <c r="D2597" s="29" t="s">
        <v>0</v>
      </c>
      <c r="E2597" s="10" t="s">
        <v>22</v>
      </c>
      <c r="F2597" s="60">
        <v>0</v>
      </c>
      <c r="G2597" s="58">
        <v>0</v>
      </c>
      <c r="H2597" s="58">
        <f t="shared" si="461"/>
        <v>0</v>
      </c>
      <c r="I2597" s="58">
        <v>0</v>
      </c>
      <c r="J2597" s="58">
        <f t="shared" si="462"/>
        <v>0</v>
      </c>
      <c r="K2597" s="58">
        <v>0</v>
      </c>
      <c r="L2597" s="58">
        <f t="shared" si="450"/>
        <v>0</v>
      </c>
      <c r="M2597" s="58">
        <f t="shared" si="445"/>
        <v>0</v>
      </c>
      <c r="N2597" s="59">
        <f t="shared" si="445"/>
        <v>0</v>
      </c>
      <c r="O2597" s="60">
        <v>0</v>
      </c>
      <c r="P2597" s="61">
        <f>O2597</f>
        <v>0</v>
      </c>
      <c r="Q2597" s="58" t="e">
        <f>TRUNC(#REF!*P2597,0)</f>
        <v>#REF!</v>
      </c>
      <c r="R2597" s="143"/>
    </row>
    <row r="2598" spans="1:18" s="86" customFormat="1" ht="20.100000000000001" hidden="1" customHeight="1">
      <c r="A2598" s="123"/>
      <c r="C2598" s="19" t="s">
        <v>2320</v>
      </c>
      <c r="D2598" s="29" t="s">
        <v>2321</v>
      </c>
      <c r="E2598" s="10" t="s">
        <v>22</v>
      </c>
      <c r="F2598" s="60">
        <v>0</v>
      </c>
      <c r="G2598" s="58">
        <v>0</v>
      </c>
      <c r="H2598" s="58">
        <f t="shared" si="461"/>
        <v>0</v>
      </c>
      <c r="I2598" s="58">
        <v>0</v>
      </c>
      <c r="J2598" s="58">
        <f t="shared" si="462"/>
        <v>0</v>
      </c>
      <c r="K2598" s="58">
        <v>0</v>
      </c>
      <c r="L2598" s="58">
        <f t="shared" si="450"/>
        <v>0</v>
      </c>
      <c r="M2598" s="58">
        <f t="shared" si="445"/>
        <v>0</v>
      </c>
      <c r="N2598" s="59">
        <f t="shared" si="445"/>
        <v>0</v>
      </c>
      <c r="O2598" s="60">
        <v>0</v>
      </c>
      <c r="P2598" s="61">
        <f>O2598</f>
        <v>0</v>
      </c>
      <c r="Q2598" s="58" t="e">
        <f>TRUNC(#REF!*P2598,0)</f>
        <v>#REF!</v>
      </c>
      <c r="R2598" s="143"/>
    </row>
    <row r="2599" spans="1:18" s="86" customFormat="1" ht="20.100000000000001" hidden="1" customHeight="1">
      <c r="A2599" s="123"/>
      <c r="C2599" s="19" t="s">
        <v>2483</v>
      </c>
      <c r="D2599" s="29" t="s">
        <v>769</v>
      </c>
      <c r="E2599" s="10" t="s">
        <v>3218</v>
      </c>
      <c r="F2599" s="60">
        <v>11</v>
      </c>
      <c r="G2599" s="58">
        <v>2692000</v>
      </c>
      <c r="H2599" s="58">
        <f t="shared" si="461"/>
        <v>29612000</v>
      </c>
      <c r="I2599" s="58">
        <v>0</v>
      </c>
      <c r="J2599" s="58">
        <f t="shared" si="462"/>
        <v>0</v>
      </c>
      <c r="K2599" s="58">
        <v>0</v>
      </c>
      <c r="L2599" s="58">
        <f t="shared" si="450"/>
        <v>0</v>
      </c>
      <c r="M2599" s="58">
        <f t="shared" si="445"/>
        <v>2692000</v>
      </c>
      <c r="N2599" s="59">
        <f t="shared" si="445"/>
        <v>29612000</v>
      </c>
      <c r="O2599" s="60">
        <v>11</v>
      </c>
      <c r="P2599" s="61">
        <f>O2599</f>
        <v>11</v>
      </c>
      <c r="Q2599" s="58" t="e">
        <f>TRUNC(#REF!*P2599,0)</f>
        <v>#REF!</v>
      </c>
      <c r="R2599" s="143"/>
    </row>
    <row r="2600" spans="1:18" s="86" customFormat="1" ht="20.100000000000001" hidden="1" customHeight="1">
      <c r="A2600" s="123"/>
      <c r="C2600" s="19" t="s">
        <v>2484</v>
      </c>
      <c r="D2600" s="29" t="s">
        <v>1096</v>
      </c>
      <c r="E2600" s="10" t="s">
        <v>3218</v>
      </c>
      <c r="F2600" s="60">
        <v>11</v>
      </c>
      <c r="G2600" s="58">
        <v>2871360</v>
      </c>
      <c r="H2600" s="58">
        <f t="shared" si="461"/>
        <v>31584960</v>
      </c>
      <c r="I2600" s="58">
        <v>0</v>
      </c>
      <c r="J2600" s="58">
        <f t="shared" si="462"/>
        <v>0</v>
      </c>
      <c r="K2600" s="58">
        <v>0</v>
      </c>
      <c r="L2600" s="58">
        <f t="shared" si="450"/>
        <v>0</v>
      </c>
      <c r="M2600" s="58">
        <f t="shared" si="445"/>
        <v>2871360</v>
      </c>
      <c r="N2600" s="59">
        <f t="shared" si="445"/>
        <v>31584960</v>
      </c>
      <c r="O2600" s="60">
        <v>11</v>
      </c>
      <c r="P2600" s="61">
        <f>O2600</f>
        <v>11</v>
      </c>
      <c r="Q2600" s="58" t="e">
        <f>TRUNC(#REF!*P2600,0)</f>
        <v>#REF!</v>
      </c>
      <c r="R2600" s="143"/>
    </row>
    <row r="2601" spans="1:18" s="86" customFormat="1" ht="20.100000000000001" hidden="1" customHeight="1">
      <c r="A2601" s="123"/>
      <c r="C2601" s="19" t="s">
        <v>2485</v>
      </c>
      <c r="D2601" s="29" t="s">
        <v>2486</v>
      </c>
      <c r="E2601" s="10" t="s">
        <v>3218</v>
      </c>
      <c r="F2601" s="60">
        <v>22</v>
      </c>
      <c r="G2601" s="58">
        <v>3178240</v>
      </c>
      <c r="H2601" s="58">
        <f t="shared" si="461"/>
        <v>69921280</v>
      </c>
      <c r="I2601" s="58">
        <v>0</v>
      </c>
      <c r="J2601" s="58">
        <f t="shared" si="462"/>
        <v>0</v>
      </c>
      <c r="K2601" s="58">
        <v>0</v>
      </c>
      <c r="L2601" s="58">
        <f t="shared" si="450"/>
        <v>0</v>
      </c>
      <c r="M2601" s="58">
        <f t="shared" si="445"/>
        <v>3178240</v>
      </c>
      <c r="N2601" s="59">
        <f t="shared" si="445"/>
        <v>69921280</v>
      </c>
      <c r="O2601" s="60">
        <v>22</v>
      </c>
      <c r="P2601" s="61">
        <f>O2601</f>
        <v>22</v>
      </c>
      <c r="Q2601" s="58" t="e">
        <f>TRUNC(#REF!*P2601,0)</f>
        <v>#REF!</v>
      </c>
      <c r="R2601" s="143"/>
    </row>
    <row r="2602" spans="1:18" s="86" customFormat="1" ht="20.100000000000001" hidden="1" customHeight="1">
      <c r="A2602" s="123"/>
      <c r="C2602" s="19" t="s">
        <v>770</v>
      </c>
      <c r="D2602" s="29" t="s">
        <v>0</v>
      </c>
      <c r="E2602" s="10" t="s">
        <v>22</v>
      </c>
      <c r="F2602" s="60">
        <v>0</v>
      </c>
      <c r="G2602" s="58">
        <v>0</v>
      </c>
      <c r="H2602" s="58">
        <f t="shared" si="461"/>
        <v>0</v>
      </c>
      <c r="I2602" s="58">
        <v>0</v>
      </c>
      <c r="J2602" s="58">
        <f t="shared" si="462"/>
        <v>0</v>
      </c>
      <c r="K2602" s="58">
        <v>0</v>
      </c>
      <c r="L2602" s="58">
        <f t="shared" si="450"/>
        <v>0</v>
      </c>
      <c r="M2602" s="58">
        <f t="shared" si="445"/>
        <v>0</v>
      </c>
      <c r="N2602" s="59">
        <f t="shared" si="445"/>
        <v>0</v>
      </c>
      <c r="O2602" s="60">
        <v>0</v>
      </c>
      <c r="P2602" s="61">
        <f>O2602</f>
        <v>0</v>
      </c>
      <c r="Q2602" s="58" t="e">
        <f>TRUNC(#REF!*P2602,0)</f>
        <v>#REF!</v>
      </c>
      <c r="R2602" s="143"/>
    </row>
    <row r="2603" spans="1:18" s="86" customFormat="1" ht="20.100000000000001" hidden="1" customHeight="1">
      <c r="A2603" s="123"/>
      <c r="C2603" s="19" t="s">
        <v>771</v>
      </c>
      <c r="D2603" s="29" t="s">
        <v>772</v>
      </c>
      <c r="E2603" s="10" t="s">
        <v>22</v>
      </c>
      <c r="F2603" s="60">
        <v>0</v>
      </c>
      <c r="G2603" s="58">
        <v>0</v>
      </c>
      <c r="H2603" s="58">
        <f t="shared" si="461"/>
        <v>0</v>
      </c>
      <c r="I2603" s="58">
        <v>0</v>
      </c>
      <c r="J2603" s="58">
        <f t="shared" si="462"/>
        <v>0</v>
      </c>
      <c r="K2603" s="58">
        <v>0</v>
      </c>
      <c r="L2603" s="58">
        <f t="shared" si="450"/>
        <v>0</v>
      </c>
      <c r="M2603" s="58">
        <f t="shared" si="445"/>
        <v>0</v>
      </c>
      <c r="N2603" s="59">
        <f t="shared" si="445"/>
        <v>0</v>
      </c>
      <c r="O2603" s="60">
        <v>0</v>
      </c>
      <c r="P2603" s="61">
        <f>O2603</f>
        <v>0</v>
      </c>
      <c r="Q2603" s="58" t="e">
        <f>TRUNC(#REF!*P2603,0)</f>
        <v>#REF!</v>
      </c>
      <c r="R2603" s="143"/>
    </row>
    <row r="2604" spans="1:18" s="86" customFormat="1" ht="20.100000000000001" hidden="1" customHeight="1">
      <c r="A2604" s="123"/>
      <c r="C2604" s="19" t="s">
        <v>773</v>
      </c>
      <c r="D2604" s="29" t="s">
        <v>774</v>
      </c>
      <c r="E2604" s="10" t="s">
        <v>3207</v>
      </c>
      <c r="F2604" s="60">
        <v>1058</v>
      </c>
      <c r="G2604" s="58">
        <v>18792</v>
      </c>
      <c r="H2604" s="58">
        <f t="shared" si="461"/>
        <v>19881936</v>
      </c>
      <c r="I2604" s="58">
        <v>10699</v>
      </c>
      <c r="J2604" s="58">
        <f t="shared" si="462"/>
        <v>11319542</v>
      </c>
      <c r="K2604" s="58">
        <v>8864</v>
      </c>
      <c r="L2604" s="58">
        <f t="shared" si="450"/>
        <v>9378112</v>
      </c>
      <c r="M2604" s="58">
        <f t="shared" si="445"/>
        <v>38355</v>
      </c>
      <c r="N2604" s="59">
        <f t="shared" si="445"/>
        <v>40579590</v>
      </c>
      <c r="O2604" s="60">
        <v>1058</v>
      </c>
      <c r="P2604" s="61">
        <f>O2604</f>
        <v>1058</v>
      </c>
      <c r="Q2604" s="58" t="e">
        <f>TRUNC(#REF!*P2604,0)</f>
        <v>#REF!</v>
      </c>
      <c r="R2604" s="143"/>
    </row>
    <row r="2605" spans="1:18" s="86" customFormat="1" ht="20.100000000000001" hidden="1" customHeight="1">
      <c r="A2605" s="123"/>
      <c r="C2605" s="19" t="s">
        <v>775</v>
      </c>
      <c r="D2605" s="29" t="s">
        <v>0</v>
      </c>
      <c r="E2605" s="10" t="s">
        <v>22</v>
      </c>
      <c r="F2605" s="60">
        <v>0</v>
      </c>
      <c r="G2605" s="58">
        <v>0</v>
      </c>
      <c r="H2605" s="58">
        <f t="shared" si="461"/>
        <v>0</v>
      </c>
      <c r="I2605" s="58">
        <v>0</v>
      </c>
      <c r="J2605" s="58">
        <f t="shared" si="462"/>
        <v>0</v>
      </c>
      <c r="K2605" s="58">
        <v>0</v>
      </c>
      <c r="L2605" s="58">
        <f t="shared" si="450"/>
        <v>0</v>
      </c>
      <c r="M2605" s="58">
        <f t="shared" si="445"/>
        <v>0</v>
      </c>
      <c r="N2605" s="59">
        <f t="shared" si="445"/>
        <v>0</v>
      </c>
      <c r="O2605" s="60">
        <v>0</v>
      </c>
      <c r="P2605" s="61">
        <f>O2605</f>
        <v>0</v>
      </c>
      <c r="Q2605" s="58" t="e">
        <f>TRUNC(#REF!*P2605,0)</f>
        <v>#REF!</v>
      </c>
      <c r="R2605" s="143"/>
    </row>
    <row r="2606" spans="1:18" s="86" customFormat="1" ht="20.100000000000001" hidden="1" customHeight="1">
      <c r="A2606" s="123"/>
      <c r="C2606" s="19" t="s">
        <v>776</v>
      </c>
      <c r="D2606" s="29" t="s">
        <v>777</v>
      </c>
      <c r="E2606" s="10" t="s">
        <v>22</v>
      </c>
      <c r="F2606" s="60">
        <v>0</v>
      </c>
      <c r="G2606" s="58">
        <v>0</v>
      </c>
      <c r="H2606" s="58">
        <f t="shared" si="461"/>
        <v>0</v>
      </c>
      <c r="I2606" s="58">
        <v>0</v>
      </c>
      <c r="J2606" s="58">
        <f t="shared" si="462"/>
        <v>0</v>
      </c>
      <c r="K2606" s="58">
        <v>0</v>
      </c>
      <c r="L2606" s="58">
        <f t="shared" si="450"/>
        <v>0</v>
      </c>
      <c r="M2606" s="58">
        <f t="shared" si="445"/>
        <v>0</v>
      </c>
      <c r="N2606" s="59">
        <f t="shared" si="445"/>
        <v>0</v>
      </c>
      <c r="O2606" s="60">
        <v>0</v>
      </c>
      <c r="P2606" s="61">
        <f>O2606</f>
        <v>0</v>
      </c>
      <c r="Q2606" s="58" t="e">
        <f>TRUNC(#REF!*P2606,0)</f>
        <v>#REF!</v>
      </c>
      <c r="R2606" s="143"/>
    </row>
    <row r="2607" spans="1:18" s="86" customFormat="1" ht="20.100000000000001" hidden="1" customHeight="1">
      <c r="A2607" s="123"/>
      <c r="C2607" s="19" t="s">
        <v>778</v>
      </c>
      <c r="D2607" s="29" t="s">
        <v>774</v>
      </c>
      <c r="E2607" s="10" t="s">
        <v>3199</v>
      </c>
      <c r="F2607" s="60">
        <v>44</v>
      </c>
      <c r="G2607" s="58">
        <v>40000</v>
      </c>
      <c r="H2607" s="58">
        <f t="shared" si="461"/>
        <v>1760000</v>
      </c>
      <c r="I2607" s="58">
        <v>67200</v>
      </c>
      <c r="J2607" s="58">
        <f t="shared" si="462"/>
        <v>2956800</v>
      </c>
      <c r="K2607" s="58">
        <v>800</v>
      </c>
      <c r="L2607" s="58">
        <f t="shared" si="450"/>
        <v>35200</v>
      </c>
      <c r="M2607" s="58">
        <f t="shared" si="445"/>
        <v>108000</v>
      </c>
      <c r="N2607" s="59">
        <f t="shared" si="445"/>
        <v>4752000</v>
      </c>
      <c r="O2607" s="60">
        <v>44</v>
      </c>
      <c r="P2607" s="61">
        <f>O2607</f>
        <v>44</v>
      </c>
      <c r="Q2607" s="58" t="e">
        <f>TRUNC(#REF!*P2607,0)</f>
        <v>#REF!</v>
      </c>
      <c r="R2607" s="143"/>
    </row>
    <row r="2608" spans="1:18" s="86" customFormat="1" ht="20.100000000000001" hidden="1" customHeight="1">
      <c r="A2608" s="123"/>
      <c r="C2608" s="19" t="s">
        <v>779</v>
      </c>
      <c r="D2608" s="29" t="s">
        <v>0</v>
      </c>
      <c r="E2608" s="10" t="s">
        <v>22</v>
      </c>
      <c r="F2608" s="60">
        <v>0</v>
      </c>
      <c r="G2608" s="58">
        <v>0</v>
      </c>
      <c r="H2608" s="58">
        <f t="shared" si="461"/>
        <v>0</v>
      </c>
      <c r="I2608" s="58">
        <v>0</v>
      </c>
      <c r="J2608" s="58">
        <f t="shared" si="462"/>
        <v>0</v>
      </c>
      <c r="K2608" s="58">
        <v>0</v>
      </c>
      <c r="L2608" s="58">
        <f t="shared" si="450"/>
        <v>0</v>
      </c>
      <c r="M2608" s="58">
        <f t="shared" si="445"/>
        <v>0</v>
      </c>
      <c r="N2608" s="59">
        <f t="shared" si="445"/>
        <v>0</v>
      </c>
      <c r="O2608" s="60">
        <v>0</v>
      </c>
      <c r="P2608" s="61">
        <f>O2608</f>
        <v>0</v>
      </c>
      <c r="Q2608" s="58" t="e">
        <f>TRUNC(#REF!*P2608,0)</f>
        <v>#REF!</v>
      </c>
      <c r="R2608" s="143"/>
    </row>
    <row r="2609" spans="1:18" s="86" customFormat="1" ht="20.100000000000001" hidden="1" customHeight="1">
      <c r="A2609" s="123"/>
      <c r="C2609" s="19" t="s">
        <v>780</v>
      </c>
      <c r="D2609" s="29" t="s">
        <v>781</v>
      </c>
      <c r="E2609" s="10" t="s">
        <v>3196</v>
      </c>
      <c r="F2609" s="60">
        <v>4</v>
      </c>
      <c r="G2609" s="58">
        <v>0</v>
      </c>
      <c r="H2609" s="58">
        <f t="shared" si="461"/>
        <v>0</v>
      </c>
      <c r="I2609" s="58">
        <v>0</v>
      </c>
      <c r="J2609" s="58">
        <f t="shared" si="462"/>
        <v>0</v>
      </c>
      <c r="K2609" s="58">
        <v>460416</v>
      </c>
      <c r="L2609" s="58">
        <f t="shared" si="450"/>
        <v>1841664</v>
      </c>
      <c r="M2609" s="58">
        <f t="shared" si="445"/>
        <v>460416</v>
      </c>
      <c r="N2609" s="59">
        <f t="shared" si="445"/>
        <v>1841664</v>
      </c>
      <c r="O2609" s="60">
        <v>4</v>
      </c>
      <c r="P2609" s="61">
        <f>O2609</f>
        <v>4</v>
      </c>
      <c r="Q2609" s="58" t="e">
        <f>TRUNC(#REF!*P2609,0)</f>
        <v>#REF!</v>
      </c>
      <c r="R2609" s="143"/>
    </row>
    <row r="2610" spans="1:18" s="86" customFormat="1" ht="20.100000000000001" hidden="1" customHeight="1">
      <c r="A2610" s="123"/>
      <c r="C2610" s="19" t="s">
        <v>782</v>
      </c>
      <c r="D2610" s="29" t="s">
        <v>783</v>
      </c>
      <c r="E2610" s="10" t="s">
        <v>3196</v>
      </c>
      <c r="F2610" s="60">
        <v>4</v>
      </c>
      <c r="G2610" s="58">
        <v>167073</v>
      </c>
      <c r="H2610" s="58">
        <f t="shared" si="461"/>
        <v>668292</v>
      </c>
      <c r="I2610" s="58">
        <v>264409</v>
      </c>
      <c r="J2610" s="58">
        <f t="shared" si="462"/>
        <v>1057636</v>
      </c>
      <c r="K2610" s="58">
        <v>419380</v>
      </c>
      <c r="L2610" s="58">
        <f t="shared" si="450"/>
        <v>1677520</v>
      </c>
      <c r="M2610" s="58">
        <f t="shared" si="445"/>
        <v>850862</v>
      </c>
      <c r="N2610" s="59">
        <f t="shared" si="445"/>
        <v>3403448</v>
      </c>
      <c r="O2610" s="60">
        <v>4</v>
      </c>
      <c r="P2610" s="61">
        <f>O2610</f>
        <v>4</v>
      </c>
      <c r="Q2610" s="58" t="e">
        <f>TRUNC(#REF!*P2610,0)</f>
        <v>#REF!</v>
      </c>
      <c r="R2610" s="143"/>
    </row>
    <row r="2611" spans="1:18" s="86" customFormat="1" ht="20.100000000000001" hidden="1" customHeight="1">
      <c r="A2611" s="123"/>
      <c r="C2611" s="19" t="s">
        <v>784</v>
      </c>
      <c r="D2611" s="29" t="s">
        <v>785</v>
      </c>
      <c r="E2611" s="10" t="s">
        <v>3196</v>
      </c>
      <c r="F2611" s="60">
        <v>4</v>
      </c>
      <c r="G2611" s="58">
        <v>167073</v>
      </c>
      <c r="H2611" s="58">
        <f t="shared" si="461"/>
        <v>668292</v>
      </c>
      <c r="I2611" s="58">
        <v>264409</v>
      </c>
      <c r="J2611" s="58">
        <f t="shared" si="462"/>
        <v>1057636</v>
      </c>
      <c r="K2611" s="58">
        <v>419380</v>
      </c>
      <c r="L2611" s="58">
        <f t="shared" si="450"/>
        <v>1677520</v>
      </c>
      <c r="M2611" s="58">
        <f t="shared" si="445"/>
        <v>850862</v>
      </c>
      <c r="N2611" s="59">
        <f t="shared" si="445"/>
        <v>3403448</v>
      </c>
      <c r="O2611" s="60">
        <v>4</v>
      </c>
      <c r="P2611" s="61">
        <f>O2611</f>
        <v>4</v>
      </c>
      <c r="Q2611" s="58" t="e">
        <f>TRUNC(#REF!*P2611,0)</f>
        <v>#REF!</v>
      </c>
      <c r="R2611" s="143"/>
    </row>
    <row r="2612" spans="1:18" s="86" customFormat="1" ht="20.100000000000001" hidden="1" customHeight="1">
      <c r="A2612" s="123"/>
      <c r="C2612" s="19" t="s">
        <v>784</v>
      </c>
      <c r="D2612" s="29" t="s">
        <v>786</v>
      </c>
      <c r="E2612" s="10" t="s">
        <v>3196</v>
      </c>
      <c r="F2612" s="60">
        <v>2</v>
      </c>
      <c r="G2612" s="58">
        <v>0</v>
      </c>
      <c r="H2612" s="58">
        <f t="shared" si="461"/>
        <v>0</v>
      </c>
      <c r="I2612" s="58">
        <v>0</v>
      </c>
      <c r="J2612" s="58">
        <f t="shared" si="462"/>
        <v>0</v>
      </c>
      <c r="K2612" s="58">
        <v>3200000</v>
      </c>
      <c r="L2612" s="58">
        <f t="shared" si="450"/>
        <v>6400000</v>
      </c>
      <c r="M2612" s="58">
        <f t="shared" si="445"/>
        <v>3200000</v>
      </c>
      <c r="N2612" s="59">
        <f t="shared" si="445"/>
        <v>6400000</v>
      </c>
      <c r="O2612" s="60">
        <v>2</v>
      </c>
      <c r="P2612" s="61">
        <f>O2612</f>
        <v>2</v>
      </c>
      <c r="Q2612" s="58" t="e">
        <f>TRUNC(#REF!*P2612,0)</f>
        <v>#REF!</v>
      </c>
      <c r="R2612" s="143"/>
    </row>
    <row r="2613" spans="1:18" s="86" customFormat="1" ht="20.100000000000001" hidden="1" customHeight="1">
      <c r="A2613" s="123"/>
      <c r="C2613" s="19" t="s">
        <v>787</v>
      </c>
      <c r="D2613" s="29" t="s">
        <v>788</v>
      </c>
      <c r="E2613" s="10" t="s">
        <v>3196</v>
      </c>
      <c r="F2613" s="60">
        <v>2</v>
      </c>
      <c r="G2613" s="58">
        <v>0</v>
      </c>
      <c r="H2613" s="58">
        <f t="shared" si="461"/>
        <v>0</v>
      </c>
      <c r="I2613" s="58">
        <v>0</v>
      </c>
      <c r="J2613" s="58">
        <f t="shared" si="462"/>
        <v>0</v>
      </c>
      <c r="K2613" s="58">
        <v>2302080</v>
      </c>
      <c r="L2613" s="58">
        <f t="shared" ref="L2613:L2678" si="463">TRUNC(F2613*K2613,0)</f>
        <v>4604160</v>
      </c>
      <c r="M2613" s="58">
        <f t="shared" si="445"/>
        <v>2302080</v>
      </c>
      <c r="N2613" s="59">
        <f t="shared" si="445"/>
        <v>4604160</v>
      </c>
      <c r="O2613" s="60">
        <v>2</v>
      </c>
      <c r="P2613" s="61">
        <f>O2613</f>
        <v>2</v>
      </c>
      <c r="Q2613" s="58" t="e">
        <f>TRUNC(#REF!*P2613,0)</f>
        <v>#REF!</v>
      </c>
      <c r="R2613" s="143"/>
    </row>
    <row r="2614" spans="1:18" s="86" customFormat="1" ht="20.100000000000001" hidden="1" customHeight="1">
      <c r="A2614" s="123"/>
      <c r="C2614" s="19" t="s">
        <v>1146</v>
      </c>
      <c r="D2614" s="29" t="s">
        <v>1147</v>
      </c>
      <c r="E2614" s="10" t="s">
        <v>3207</v>
      </c>
      <c r="F2614" s="60">
        <v>45</v>
      </c>
      <c r="G2614" s="58">
        <v>0</v>
      </c>
      <c r="H2614" s="58">
        <f t="shared" si="461"/>
        <v>0</v>
      </c>
      <c r="I2614" s="58">
        <v>0</v>
      </c>
      <c r="J2614" s="58">
        <f t="shared" si="462"/>
        <v>0</v>
      </c>
      <c r="K2614" s="58">
        <v>22304</v>
      </c>
      <c r="L2614" s="58">
        <f t="shared" si="463"/>
        <v>1003680</v>
      </c>
      <c r="M2614" s="58">
        <f t="shared" si="445"/>
        <v>22304</v>
      </c>
      <c r="N2614" s="59">
        <f t="shared" si="445"/>
        <v>1003680</v>
      </c>
      <c r="O2614" s="60">
        <v>45</v>
      </c>
      <c r="P2614" s="61">
        <f>O2614</f>
        <v>45</v>
      </c>
      <c r="Q2614" s="58" t="e">
        <f>TRUNC(#REF!*P2614,0)</f>
        <v>#REF!</v>
      </c>
      <c r="R2614" s="143"/>
    </row>
    <row r="2615" spans="1:18" s="86" customFormat="1" ht="20.100000000000001" hidden="1" customHeight="1">
      <c r="A2615" s="123">
        <f>A2589+1</f>
        <v>480</v>
      </c>
      <c r="B2615" s="122">
        <f>B2589+1</f>
        <v>475</v>
      </c>
      <c r="C2615" s="19" t="s">
        <v>789</v>
      </c>
      <c r="D2615" s="29" t="s">
        <v>0</v>
      </c>
      <c r="E2615" s="10" t="s">
        <v>22</v>
      </c>
      <c r="F2615" s="60">
        <v>0</v>
      </c>
      <c r="G2615" s="58">
        <v>0</v>
      </c>
      <c r="H2615" s="58">
        <f t="shared" si="461"/>
        <v>0</v>
      </c>
      <c r="I2615" s="58">
        <v>0</v>
      </c>
      <c r="J2615" s="58">
        <f t="shared" si="462"/>
        <v>0</v>
      </c>
      <c r="K2615" s="58">
        <v>0</v>
      </c>
      <c r="L2615" s="58">
        <f t="shared" si="463"/>
        <v>0</v>
      </c>
      <c r="M2615" s="58">
        <f t="shared" si="445"/>
        <v>0</v>
      </c>
      <c r="N2615" s="59">
        <f t="shared" si="445"/>
        <v>0</v>
      </c>
      <c r="O2615" s="60">
        <v>0</v>
      </c>
      <c r="P2615" s="61">
        <f>O2615</f>
        <v>0</v>
      </c>
      <c r="Q2615" s="58" t="e">
        <f>TRUNC(#REF!*P2615,0)</f>
        <v>#REF!</v>
      </c>
      <c r="R2615" s="143"/>
    </row>
    <row r="2616" spans="1:18" s="86" customFormat="1" ht="20.100000000000001" hidden="1" customHeight="1">
      <c r="A2616" s="123">
        <f>A2615+1</f>
        <v>481</v>
      </c>
      <c r="B2616" s="122">
        <f>B2615+1</f>
        <v>476</v>
      </c>
      <c r="C2616" s="19" t="s">
        <v>790</v>
      </c>
      <c r="D2616" s="29" t="s">
        <v>111</v>
      </c>
      <c r="E2616" s="10" t="s">
        <v>22</v>
      </c>
      <c r="F2616" s="60">
        <v>0</v>
      </c>
      <c r="G2616" s="58">
        <v>0</v>
      </c>
      <c r="H2616" s="58">
        <f t="shared" si="461"/>
        <v>0</v>
      </c>
      <c r="I2616" s="58">
        <v>0</v>
      </c>
      <c r="J2616" s="58">
        <f t="shared" si="462"/>
        <v>0</v>
      </c>
      <c r="K2616" s="58">
        <v>0</v>
      </c>
      <c r="L2616" s="58">
        <f t="shared" si="463"/>
        <v>0</v>
      </c>
      <c r="M2616" s="58">
        <f t="shared" si="445"/>
        <v>0</v>
      </c>
      <c r="N2616" s="59">
        <f t="shared" si="445"/>
        <v>0</v>
      </c>
      <c r="O2616" s="60">
        <v>0</v>
      </c>
      <c r="P2616" s="61">
        <f>O2616</f>
        <v>0</v>
      </c>
      <c r="Q2616" s="58" t="e">
        <f>TRUNC(#REF!*P2616,0)</f>
        <v>#REF!</v>
      </c>
      <c r="R2616" s="143"/>
    </row>
    <row r="2617" spans="1:18" s="86" customFormat="1" ht="20.100000000000001" hidden="1" customHeight="1">
      <c r="A2617" s="123">
        <f t="shared" ref="A2617:B2619" si="464">A2616+1</f>
        <v>482</v>
      </c>
      <c r="B2617" s="122">
        <f t="shared" si="464"/>
        <v>477</v>
      </c>
      <c r="C2617" s="19" t="s">
        <v>791</v>
      </c>
      <c r="D2617" s="29" t="s">
        <v>792</v>
      </c>
      <c r="E2617" s="10" t="s">
        <v>3189</v>
      </c>
      <c r="F2617" s="60">
        <v>887</v>
      </c>
      <c r="G2617" s="58">
        <v>6252</v>
      </c>
      <c r="H2617" s="58">
        <f t="shared" si="461"/>
        <v>5545524</v>
      </c>
      <c r="I2617" s="58">
        <v>10200</v>
      </c>
      <c r="J2617" s="58">
        <f t="shared" si="462"/>
        <v>9047400</v>
      </c>
      <c r="K2617" s="58">
        <v>0</v>
      </c>
      <c r="L2617" s="58">
        <f t="shared" si="463"/>
        <v>0</v>
      </c>
      <c r="M2617" s="58">
        <f t="shared" si="445"/>
        <v>16452</v>
      </c>
      <c r="N2617" s="59">
        <f t="shared" si="445"/>
        <v>14592924</v>
      </c>
      <c r="O2617" s="60">
        <v>343</v>
      </c>
      <c r="P2617" s="61">
        <f>O2617</f>
        <v>343</v>
      </c>
      <c r="Q2617" s="58" t="e">
        <f>TRUNC(#REF!*P2617,0)</f>
        <v>#REF!</v>
      </c>
      <c r="R2617" s="143"/>
    </row>
    <row r="2618" spans="1:18" s="86" customFormat="1" ht="20.100000000000001" hidden="1" customHeight="1">
      <c r="A2618" s="123">
        <f t="shared" si="464"/>
        <v>483</v>
      </c>
      <c r="B2618" s="122">
        <f t="shared" si="464"/>
        <v>478</v>
      </c>
      <c r="C2618" s="19" t="s">
        <v>800</v>
      </c>
      <c r="D2618" s="29" t="s">
        <v>0</v>
      </c>
      <c r="E2618" s="10" t="s">
        <v>22</v>
      </c>
      <c r="F2618" s="60">
        <v>0</v>
      </c>
      <c r="G2618" s="58">
        <v>0</v>
      </c>
      <c r="H2618" s="58">
        <f t="shared" si="461"/>
        <v>0</v>
      </c>
      <c r="I2618" s="58">
        <v>0</v>
      </c>
      <c r="J2618" s="58">
        <f t="shared" si="462"/>
        <v>0</v>
      </c>
      <c r="K2618" s="58">
        <v>0</v>
      </c>
      <c r="L2618" s="58">
        <f t="shared" si="463"/>
        <v>0</v>
      </c>
      <c r="M2618" s="58">
        <f t="shared" si="445"/>
        <v>0</v>
      </c>
      <c r="N2618" s="59">
        <f t="shared" si="445"/>
        <v>0</v>
      </c>
      <c r="O2618" s="60">
        <v>0</v>
      </c>
      <c r="P2618" s="61">
        <f>O2618</f>
        <v>0</v>
      </c>
      <c r="Q2618" s="58" t="e">
        <f>TRUNC(#REF!*P2618,0)</f>
        <v>#REF!</v>
      </c>
      <c r="R2618" s="143"/>
    </row>
    <row r="2619" spans="1:18" s="86" customFormat="1" ht="20.100000000000001" hidden="1" customHeight="1">
      <c r="A2619" s="123">
        <f t="shared" si="464"/>
        <v>484</v>
      </c>
      <c r="B2619" s="122">
        <f t="shared" si="464"/>
        <v>479</v>
      </c>
      <c r="C2619" s="19" t="s">
        <v>801</v>
      </c>
      <c r="D2619" s="29" t="s">
        <v>797</v>
      </c>
      <c r="E2619" s="10" t="s">
        <v>3189</v>
      </c>
      <c r="F2619" s="60">
        <v>1142</v>
      </c>
      <c r="G2619" s="58">
        <v>2148</v>
      </c>
      <c r="H2619" s="58">
        <f t="shared" si="461"/>
        <v>2453016</v>
      </c>
      <c r="I2619" s="58">
        <v>9160</v>
      </c>
      <c r="J2619" s="58">
        <f t="shared" si="462"/>
        <v>10460720</v>
      </c>
      <c r="K2619" s="58">
        <v>0</v>
      </c>
      <c r="L2619" s="58">
        <f t="shared" si="463"/>
        <v>0</v>
      </c>
      <c r="M2619" s="58">
        <f t="shared" si="445"/>
        <v>11308</v>
      </c>
      <c r="N2619" s="59">
        <f t="shared" si="445"/>
        <v>12913736</v>
      </c>
      <c r="O2619" s="60">
        <v>1142</v>
      </c>
      <c r="P2619" s="61">
        <f>O2619</f>
        <v>1142</v>
      </c>
      <c r="Q2619" s="58" t="e">
        <f>TRUNC(#REF!*P2619,0)</f>
        <v>#REF!</v>
      </c>
      <c r="R2619" s="143"/>
    </row>
    <row r="2620" spans="1:18" s="86" customFormat="1" ht="20.100000000000001" hidden="1" customHeight="1">
      <c r="A2620" s="123"/>
      <c r="C2620" s="19" t="s">
        <v>3136</v>
      </c>
      <c r="D2620" s="29" t="s">
        <v>0</v>
      </c>
      <c r="E2620" s="10" t="s">
        <v>22</v>
      </c>
      <c r="F2620" s="60">
        <v>0</v>
      </c>
      <c r="G2620" s="58">
        <v>0</v>
      </c>
      <c r="H2620" s="58">
        <f t="shared" si="461"/>
        <v>0</v>
      </c>
      <c r="I2620" s="58">
        <v>0</v>
      </c>
      <c r="J2620" s="58">
        <f t="shared" si="462"/>
        <v>0</v>
      </c>
      <c r="K2620" s="58">
        <v>0</v>
      </c>
      <c r="L2620" s="58">
        <f t="shared" si="463"/>
        <v>0</v>
      </c>
      <c r="M2620" s="58">
        <f t="shared" si="445"/>
        <v>0</v>
      </c>
      <c r="N2620" s="59">
        <f t="shared" si="445"/>
        <v>0</v>
      </c>
      <c r="O2620" s="60">
        <v>0</v>
      </c>
      <c r="P2620" s="61">
        <f>O2620</f>
        <v>0</v>
      </c>
      <c r="Q2620" s="58" t="e">
        <f>TRUNC(#REF!*P2620,0)</f>
        <v>#REF!</v>
      </c>
      <c r="R2620" s="143"/>
    </row>
    <row r="2621" spans="1:18" s="86" customFormat="1" ht="20.100000000000001" hidden="1" customHeight="1">
      <c r="A2621" s="123"/>
      <c r="C2621" s="19" t="s">
        <v>3137</v>
      </c>
      <c r="D2621" s="29" t="s">
        <v>3138</v>
      </c>
      <c r="E2621" s="10" t="s">
        <v>3083</v>
      </c>
      <c r="F2621" s="60"/>
      <c r="G2621" s="58">
        <v>83014</v>
      </c>
      <c r="H2621" s="58">
        <f t="shared" si="461"/>
        <v>0</v>
      </c>
      <c r="I2621" s="58">
        <v>13509</v>
      </c>
      <c r="J2621" s="58">
        <f t="shared" si="462"/>
        <v>0</v>
      </c>
      <c r="K2621" s="58">
        <v>5076</v>
      </c>
      <c r="L2621" s="58">
        <f t="shared" si="463"/>
        <v>0</v>
      </c>
      <c r="M2621" s="58">
        <f t="shared" si="445"/>
        <v>101599</v>
      </c>
      <c r="N2621" s="59">
        <f t="shared" si="445"/>
        <v>0</v>
      </c>
      <c r="O2621" s="60">
        <v>570</v>
      </c>
      <c r="P2621" s="61">
        <f>O2621</f>
        <v>570</v>
      </c>
      <c r="Q2621" s="58" t="e">
        <f>TRUNC(#REF!*P2621,0)</f>
        <v>#REF!</v>
      </c>
      <c r="R2621" s="143"/>
    </row>
    <row r="2622" spans="1:18" s="86" customFormat="1" ht="20.100000000000001" hidden="1" customHeight="1">
      <c r="A2622" s="123">
        <f>A2619+1</f>
        <v>485</v>
      </c>
      <c r="B2622" s="122">
        <f>B2619+1</f>
        <v>480</v>
      </c>
      <c r="C2622" s="19" t="s">
        <v>802</v>
      </c>
      <c r="D2622" s="29" t="s">
        <v>0</v>
      </c>
      <c r="E2622" s="10" t="s">
        <v>22</v>
      </c>
      <c r="F2622" s="60">
        <v>0</v>
      </c>
      <c r="G2622" s="58">
        <v>0</v>
      </c>
      <c r="H2622" s="58">
        <f t="shared" si="461"/>
        <v>0</v>
      </c>
      <c r="I2622" s="58">
        <v>0</v>
      </c>
      <c r="J2622" s="58">
        <f t="shared" si="462"/>
        <v>0</v>
      </c>
      <c r="K2622" s="58">
        <v>0</v>
      </c>
      <c r="L2622" s="58">
        <f t="shared" si="463"/>
        <v>0</v>
      </c>
      <c r="M2622" s="58">
        <f t="shared" si="445"/>
        <v>0</v>
      </c>
      <c r="N2622" s="59">
        <f t="shared" si="445"/>
        <v>0</v>
      </c>
      <c r="O2622" s="60">
        <v>0</v>
      </c>
      <c r="P2622" s="61">
        <f>O2622</f>
        <v>0</v>
      </c>
      <c r="Q2622" s="58" t="e">
        <f>TRUNC(#REF!*P2622,0)</f>
        <v>#REF!</v>
      </c>
      <c r="R2622" s="143"/>
    </row>
    <row r="2623" spans="1:18" s="86" customFormat="1" ht="20.100000000000001" hidden="1" customHeight="1">
      <c r="A2623" s="123">
        <f>A2622+1</f>
        <v>486</v>
      </c>
      <c r="B2623" s="122">
        <f>B2622+1</f>
        <v>481</v>
      </c>
      <c r="C2623" s="19" t="s">
        <v>803</v>
      </c>
      <c r="D2623" s="29" t="s">
        <v>531</v>
      </c>
      <c r="E2623" s="10" t="s">
        <v>3189</v>
      </c>
      <c r="F2623" s="60">
        <v>1079</v>
      </c>
      <c r="G2623" s="58">
        <v>1021</v>
      </c>
      <c r="H2623" s="58">
        <f t="shared" si="461"/>
        <v>1101659</v>
      </c>
      <c r="I2623" s="58">
        <v>6837</v>
      </c>
      <c r="J2623" s="58">
        <f t="shared" si="462"/>
        <v>7377123</v>
      </c>
      <c r="K2623" s="58">
        <v>0</v>
      </c>
      <c r="L2623" s="58">
        <f t="shared" si="463"/>
        <v>0</v>
      </c>
      <c r="M2623" s="58">
        <f t="shared" si="445"/>
        <v>7858</v>
      </c>
      <c r="N2623" s="59">
        <f t="shared" si="445"/>
        <v>8478782</v>
      </c>
      <c r="O2623" s="60">
        <v>1079</v>
      </c>
      <c r="P2623" s="61">
        <f>O2623</f>
        <v>1079</v>
      </c>
      <c r="Q2623" s="58" t="e">
        <f>TRUNC(#REF!*P2623,0)</f>
        <v>#REF!</v>
      </c>
      <c r="R2623" s="143"/>
    </row>
    <row r="2624" spans="1:18" s="86" customFormat="1" ht="20.100000000000001" hidden="1" customHeight="1">
      <c r="A2624" s="123">
        <f t="shared" ref="A2624:B2645" si="465">A2623+1</f>
        <v>487</v>
      </c>
      <c r="B2624" s="122">
        <f t="shared" si="465"/>
        <v>482</v>
      </c>
      <c r="C2624" s="19" t="s">
        <v>804</v>
      </c>
      <c r="D2624" s="29" t="s">
        <v>531</v>
      </c>
      <c r="E2624" s="10" t="s">
        <v>3207</v>
      </c>
      <c r="F2624" s="60">
        <v>569</v>
      </c>
      <c r="G2624" s="58">
        <v>3649</v>
      </c>
      <c r="H2624" s="58">
        <f t="shared" si="461"/>
        <v>2076281</v>
      </c>
      <c r="I2624" s="58">
        <v>20680</v>
      </c>
      <c r="J2624" s="58">
        <f t="shared" si="462"/>
        <v>11766920</v>
      </c>
      <c r="K2624" s="58">
        <v>0</v>
      </c>
      <c r="L2624" s="58">
        <f t="shared" si="463"/>
        <v>0</v>
      </c>
      <c r="M2624" s="58">
        <f t="shared" si="445"/>
        <v>24329</v>
      </c>
      <c r="N2624" s="59">
        <f t="shared" si="445"/>
        <v>13843201</v>
      </c>
      <c r="O2624" s="60">
        <v>569</v>
      </c>
      <c r="P2624" s="61">
        <f>O2624</f>
        <v>569</v>
      </c>
      <c r="Q2624" s="58" t="e">
        <f>TRUNC(#REF!*P2624,0)</f>
        <v>#REF!</v>
      </c>
      <c r="R2624" s="143"/>
    </row>
    <row r="2625" spans="1:18" s="86" customFormat="1" ht="20.100000000000001" hidden="1" customHeight="1">
      <c r="A2625" s="123">
        <f t="shared" si="465"/>
        <v>488</v>
      </c>
      <c r="B2625" s="122">
        <f t="shared" si="465"/>
        <v>483</v>
      </c>
      <c r="C2625" s="19" t="s">
        <v>805</v>
      </c>
      <c r="D2625" s="29" t="s">
        <v>806</v>
      </c>
      <c r="E2625" s="10" t="s">
        <v>22</v>
      </c>
      <c r="F2625" s="60">
        <v>0</v>
      </c>
      <c r="G2625" s="58">
        <v>0</v>
      </c>
      <c r="H2625" s="58">
        <f t="shared" si="461"/>
        <v>0</v>
      </c>
      <c r="I2625" s="58">
        <v>0</v>
      </c>
      <c r="J2625" s="58">
        <f t="shared" si="462"/>
        <v>0</v>
      </c>
      <c r="K2625" s="58">
        <v>0</v>
      </c>
      <c r="L2625" s="58">
        <f t="shared" si="463"/>
        <v>0</v>
      </c>
      <c r="M2625" s="58">
        <f t="shared" si="445"/>
        <v>0</v>
      </c>
      <c r="N2625" s="59">
        <f t="shared" si="445"/>
        <v>0</v>
      </c>
      <c r="O2625" s="60">
        <v>0</v>
      </c>
      <c r="P2625" s="61">
        <f>O2625</f>
        <v>0</v>
      </c>
      <c r="Q2625" s="58" t="e">
        <f>TRUNC(#REF!*P2625,0)</f>
        <v>#REF!</v>
      </c>
      <c r="R2625" s="143"/>
    </row>
    <row r="2626" spans="1:18" s="86" customFormat="1" ht="20.100000000000001" hidden="1" customHeight="1">
      <c r="A2626" s="123">
        <f t="shared" si="465"/>
        <v>489</v>
      </c>
      <c r="B2626" s="122">
        <f t="shared" si="465"/>
        <v>484</v>
      </c>
      <c r="C2626" s="19" t="s">
        <v>807</v>
      </c>
      <c r="D2626" s="29" t="s">
        <v>808</v>
      </c>
      <c r="E2626" s="10" t="s">
        <v>3199</v>
      </c>
      <c r="F2626" s="60">
        <v>24</v>
      </c>
      <c r="G2626" s="58">
        <v>0</v>
      </c>
      <c r="H2626" s="58">
        <f t="shared" si="461"/>
        <v>0</v>
      </c>
      <c r="I2626" s="58">
        <v>0</v>
      </c>
      <c r="J2626" s="58">
        <f t="shared" si="462"/>
        <v>0</v>
      </c>
      <c r="K2626" s="58">
        <v>120000</v>
      </c>
      <c r="L2626" s="58">
        <f t="shared" si="463"/>
        <v>2880000</v>
      </c>
      <c r="M2626" s="58">
        <f t="shared" si="445"/>
        <v>120000</v>
      </c>
      <c r="N2626" s="59">
        <f t="shared" si="445"/>
        <v>2880000</v>
      </c>
      <c r="O2626" s="60">
        <v>24</v>
      </c>
      <c r="P2626" s="61">
        <f>O2626</f>
        <v>24</v>
      </c>
      <c r="Q2626" s="58" t="e">
        <f>TRUNC(#REF!*P2626,0)</f>
        <v>#REF!</v>
      </c>
      <c r="R2626" s="143"/>
    </row>
    <row r="2627" spans="1:18" s="86" customFormat="1" ht="20.100000000000001" hidden="1" customHeight="1">
      <c r="A2627" s="123">
        <f t="shared" si="465"/>
        <v>490</v>
      </c>
      <c r="B2627" s="122">
        <f t="shared" si="465"/>
        <v>485</v>
      </c>
      <c r="C2627" s="19" t="s">
        <v>809</v>
      </c>
      <c r="D2627" s="29" t="s">
        <v>810</v>
      </c>
      <c r="E2627" s="10" t="s">
        <v>3199</v>
      </c>
      <c r="F2627" s="60">
        <v>12</v>
      </c>
      <c r="G2627" s="58">
        <v>0</v>
      </c>
      <c r="H2627" s="58">
        <f t="shared" si="461"/>
        <v>0</v>
      </c>
      <c r="I2627" s="58">
        <v>0</v>
      </c>
      <c r="J2627" s="58">
        <f t="shared" si="462"/>
        <v>0</v>
      </c>
      <c r="K2627" s="58">
        <v>144000</v>
      </c>
      <c r="L2627" s="58">
        <f t="shared" si="463"/>
        <v>1728000</v>
      </c>
      <c r="M2627" s="58">
        <f t="shared" si="445"/>
        <v>144000</v>
      </c>
      <c r="N2627" s="59">
        <f t="shared" si="445"/>
        <v>1728000</v>
      </c>
      <c r="O2627" s="60">
        <v>12</v>
      </c>
      <c r="P2627" s="61">
        <f>O2627</f>
        <v>12</v>
      </c>
      <c r="Q2627" s="58" t="e">
        <f>TRUNC(#REF!*P2627,0)</f>
        <v>#REF!</v>
      </c>
      <c r="R2627" s="143"/>
    </row>
    <row r="2628" spans="1:18" s="86" customFormat="1" ht="20.100000000000001" hidden="1" customHeight="1">
      <c r="A2628" s="123">
        <f t="shared" si="465"/>
        <v>491</v>
      </c>
      <c r="B2628" s="122">
        <f t="shared" si="465"/>
        <v>486</v>
      </c>
      <c r="C2628" s="19" t="s">
        <v>814</v>
      </c>
      <c r="D2628" s="29" t="s">
        <v>0</v>
      </c>
      <c r="E2628" s="10" t="s">
        <v>22</v>
      </c>
      <c r="F2628" s="60">
        <v>0</v>
      </c>
      <c r="G2628" s="58">
        <v>0</v>
      </c>
      <c r="H2628" s="58">
        <f t="shared" si="461"/>
        <v>0</v>
      </c>
      <c r="I2628" s="58">
        <v>0</v>
      </c>
      <c r="J2628" s="58">
        <f t="shared" si="462"/>
        <v>0</v>
      </c>
      <c r="K2628" s="58">
        <v>0</v>
      </c>
      <c r="L2628" s="58">
        <f t="shared" si="463"/>
        <v>0</v>
      </c>
      <c r="M2628" s="58">
        <f t="shared" si="445"/>
        <v>0</v>
      </c>
      <c r="N2628" s="59">
        <f t="shared" si="445"/>
        <v>0</v>
      </c>
      <c r="O2628" s="60">
        <v>0</v>
      </c>
      <c r="P2628" s="61">
        <f>O2628</f>
        <v>0</v>
      </c>
      <c r="Q2628" s="58" t="e">
        <f>TRUNC(#REF!*P2628,0)</f>
        <v>#REF!</v>
      </c>
      <c r="R2628" s="143"/>
    </row>
    <row r="2629" spans="1:18" s="86" customFormat="1" ht="20.100000000000001" hidden="1" customHeight="1">
      <c r="A2629" s="123">
        <f t="shared" si="465"/>
        <v>492</v>
      </c>
      <c r="B2629" s="122">
        <f t="shared" si="465"/>
        <v>487</v>
      </c>
      <c r="C2629" s="19" t="s">
        <v>815</v>
      </c>
      <c r="D2629" s="29" t="s">
        <v>816</v>
      </c>
      <c r="E2629" s="10" t="s">
        <v>3215</v>
      </c>
      <c r="F2629" s="60">
        <v>45</v>
      </c>
      <c r="G2629" s="58">
        <v>652</v>
      </c>
      <c r="H2629" s="58">
        <f t="shared" si="461"/>
        <v>29340</v>
      </c>
      <c r="I2629" s="58">
        <v>15660</v>
      </c>
      <c r="J2629" s="58">
        <f t="shared" si="462"/>
        <v>704700</v>
      </c>
      <c r="K2629" s="58">
        <v>0</v>
      </c>
      <c r="L2629" s="58">
        <f t="shared" si="463"/>
        <v>0</v>
      </c>
      <c r="M2629" s="58">
        <f t="shared" si="445"/>
        <v>16312</v>
      </c>
      <c r="N2629" s="59">
        <f t="shared" si="445"/>
        <v>734040</v>
      </c>
      <c r="O2629" s="60">
        <v>45</v>
      </c>
      <c r="P2629" s="61">
        <f>O2629</f>
        <v>45</v>
      </c>
      <c r="Q2629" s="58" t="e">
        <f>TRUNC(#REF!*P2629,0)</f>
        <v>#REF!</v>
      </c>
      <c r="R2629" s="143"/>
    </row>
    <row r="2630" spans="1:18" s="86" customFormat="1" ht="20.100000000000001" hidden="1" customHeight="1">
      <c r="A2630" s="123">
        <f t="shared" si="465"/>
        <v>493</v>
      </c>
      <c r="B2630" s="122">
        <f t="shared" si="465"/>
        <v>488</v>
      </c>
      <c r="C2630" s="19" t="s">
        <v>817</v>
      </c>
      <c r="D2630" s="29" t="s">
        <v>818</v>
      </c>
      <c r="E2630" s="10" t="s">
        <v>3215</v>
      </c>
      <c r="F2630" s="60">
        <v>55</v>
      </c>
      <c r="G2630" s="58">
        <v>804</v>
      </c>
      <c r="H2630" s="58">
        <f t="shared" si="461"/>
        <v>44220</v>
      </c>
      <c r="I2630" s="58">
        <v>26021</v>
      </c>
      <c r="J2630" s="58">
        <f t="shared" si="462"/>
        <v>1431155</v>
      </c>
      <c r="K2630" s="58">
        <v>0</v>
      </c>
      <c r="L2630" s="58">
        <f t="shared" si="463"/>
        <v>0</v>
      </c>
      <c r="M2630" s="58">
        <f t="shared" si="445"/>
        <v>26825</v>
      </c>
      <c r="N2630" s="59">
        <f t="shared" si="445"/>
        <v>1475375</v>
      </c>
      <c r="O2630" s="60">
        <v>2</v>
      </c>
      <c r="P2630" s="61">
        <f>O2630</f>
        <v>2</v>
      </c>
      <c r="Q2630" s="58" t="e">
        <f>TRUNC(#REF!*P2630,0)</f>
        <v>#REF!</v>
      </c>
      <c r="R2630" s="143"/>
    </row>
    <row r="2631" spans="1:18" s="86" customFormat="1" ht="20.100000000000001" hidden="1" customHeight="1">
      <c r="A2631" s="123">
        <f t="shared" si="465"/>
        <v>494</v>
      </c>
      <c r="B2631" s="122">
        <f t="shared" si="465"/>
        <v>489</v>
      </c>
      <c r="C2631" s="19" t="s">
        <v>819</v>
      </c>
      <c r="D2631" s="29" t="s">
        <v>820</v>
      </c>
      <c r="E2631" s="10" t="s">
        <v>3207</v>
      </c>
      <c r="F2631" s="60">
        <v>180</v>
      </c>
      <c r="G2631" s="58">
        <v>2622</v>
      </c>
      <c r="H2631" s="58">
        <f t="shared" si="461"/>
        <v>471960</v>
      </c>
      <c r="I2631" s="58">
        <v>21504</v>
      </c>
      <c r="J2631" s="58">
        <f t="shared" si="462"/>
        <v>3870720</v>
      </c>
      <c r="K2631" s="58">
        <v>2</v>
      </c>
      <c r="L2631" s="58">
        <f t="shared" si="463"/>
        <v>360</v>
      </c>
      <c r="M2631" s="58">
        <f t="shared" ref="M2631:N2758" si="466">G2631+I2631+K2631</f>
        <v>24128</v>
      </c>
      <c r="N2631" s="59">
        <f t="shared" si="466"/>
        <v>4343040</v>
      </c>
      <c r="O2631" s="60">
        <v>180</v>
      </c>
      <c r="P2631" s="61">
        <f>O2631</f>
        <v>180</v>
      </c>
      <c r="Q2631" s="58" t="e">
        <f>TRUNC(#REF!*P2631,0)</f>
        <v>#REF!</v>
      </c>
      <c r="R2631" s="143"/>
    </row>
    <row r="2632" spans="1:18" s="86" customFormat="1" ht="20.100000000000001" hidden="1" customHeight="1">
      <c r="A2632" s="123">
        <f t="shared" si="465"/>
        <v>495</v>
      </c>
      <c r="B2632" s="122">
        <f t="shared" si="465"/>
        <v>490</v>
      </c>
      <c r="C2632" s="19" t="s">
        <v>964</v>
      </c>
      <c r="D2632" s="29" t="s">
        <v>0</v>
      </c>
      <c r="E2632" s="10" t="s">
        <v>22</v>
      </c>
      <c r="F2632" s="60">
        <v>0</v>
      </c>
      <c r="G2632" s="58">
        <v>0</v>
      </c>
      <c r="H2632" s="58">
        <f t="shared" si="461"/>
        <v>0</v>
      </c>
      <c r="I2632" s="58">
        <v>0</v>
      </c>
      <c r="J2632" s="58">
        <f t="shared" si="462"/>
        <v>0</v>
      </c>
      <c r="K2632" s="58">
        <v>0</v>
      </c>
      <c r="L2632" s="58">
        <f t="shared" si="463"/>
        <v>0</v>
      </c>
      <c r="M2632" s="58">
        <f t="shared" si="466"/>
        <v>0</v>
      </c>
      <c r="N2632" s="59">
        <f t="shared" si="466"/>
        <v>0</v>
      </c>
      <c r="O2632" s="60">
        <v>0</v>
      </c>
      <c r="P2632" s="61">
        <f>O2632</f>
        <v>0</v>
      </c>
      <c r="Q2632" s="58" t="e">
        <f>TRUNC(#REF!*P2632,0)</f>
        <v>#REF!</v>
      </c>
      <c r="R2632" s="143"/>
    </row>
    <row r="2633" spans="1:18" s="86" customFormat="1" ht="20.100000000000001" hidden="1" customHeight="1">
      <c r="A2633" s="123">
        <f t="shared" si="465"/>
        <v>496</v>
      </c>
      <c r="B2633" s="122">
        <f t="shared" si="465"/>
        <v>491</v>
      </c>
      <c r="C2633" s="19" t="s">
        <v>965</v>
      </c>
      <c r="D2633" s="29" t="s">
        <v>966</v>
      </c>
      <c r="E2633" s="10" t="s">
        <v>3199</v>
      </c>
      <c r="F2633" s="60">
        <v>192</v>
      </c>
      <c r="G2633" s="58">
        <v>6257</v>
      </c>
      <c r="H2633" s="58">
        <f t="shared" si="461"/>
        <v>1201344</v>
      </c>
      <c r="I2633" s="58">
        <v>127090</v>
      </c>
      <c r="J2633" s="58">
        <f t="shared" si="462"/>
        <v>24401280</v>
      </c>
      <c r="K2633" s="58">
        <v>4234</v>
      </c>
      <c r="L2633" s="58">
        <f t="shared" si="463"/>
        <v>812928</v>
      </c>
      <c r="M2633" s="58">
        <f t="shared" si="466"/>
        <v>137581</v>
      </c>
      <c r="N2633" s="59">
        <f t="shared" si="466"/>
        <v>26415552</v>
      </c>
      <c r="O2633" s="60">
        <v>12</v>
      </c>
      <c r="P2633" s="61">
        <f>O2633</f>
        <v>12</v>
      </c>
      <c r="Q2633" s="58" t="e">
        <f>TRUNC(#REF!*P2633,0)</f>
        <v>#REF!</v>
      </c>
      <c r="R2633" s="143"/>
    </row>
    <row r="2634" spans="1:18" s="86" customFormat="1" ht="20.100000000000001" hidden="1" customHeight="1">
      <c r="A2634" s="123">
        <f t="shared" si="465"/>
        <v>497</v>
      </c>
      <c r="B2634" s="122">
        <f t="shared" si="465"/>
        <v>492</v>
      </c>
      <c r="C2634" s="19" t="s">
        <v>821</v>
      </c>
      <c r="D2634" s="29" t="s">
        <v>547</v>
      </c>
      <c r="E2634" s="10" t="s">
        <v>3189</v>
      </c>
      <c r="F2634" s="60">
        <v>3</v>
      </c>
      <c r="G2634" s="58">
        <v>616</v>
      </c>
      <c r="H2634" s="58">
        <f t="shared" si="461"/>
        <v>1848</v>
      </c>
      <c r="I2634" s="58">
        <v>2185</v>
      </c>
      <c r="J2634" s="58">
        <f t="shared" si="462"/>
        <v>6555</v>
      </c>
      <c r="K2634" s="58">
        <v>0</v>
      </c>
      <c r="L2634" s="58">
        <f t="shared" si="463"/>
        <v>0</v>
      </c>
      <c r="M2634" s="58">
        <f t="shared" si="466"/>
        <v>2801</v>
      </c>
      <c r="N2634" s="59">
        <f t="shared" si="466"/>
        <v>8403</v>
      </c>
      <c r="O2634" s="60">
        <v>3</v>
      </c>
      <c r="P2634" s="61">
        <f>O2634</f>
        <v>3</v>
      </c>
      <c r="Q2634" s="58" t="e">
        <f>TRUNC(#REF!*P2634,0)</f>
        <v>#REF!</v>
      </c>
      <c r="R2634" s="143"/>
    </row>
    <row r="2635" spans="1:18" s="86" customFormat="1" ht="20.100000000000001" hidden="1" customHeight="1">
      <c r="A2635" s="123">
        <f t="shared" si="465"/>
        <v>498</v>
      </c>
      <c r="B2635" s="122">
        <f t="shared" si="465"/>
        <v>493</v>
      </c>
      <c r="C2635" s="19" t="s">
        <v>822</v>
      </c>
      <c r="D2635" s="29" t="s">
        <v>0</v>
      </c>
      <c r="E2635" s="10" t="s">
        <v>22</v>
      </c>
      <c r="F2635" s="60">
        <v>0</v>
      </c>
      <c r="G2635" s="58">
        <v>0</v>
      </c>
      <c r="H2635" s="58">
        <f t="shared" si="461"/>
        <v>0</v>
      </c>
      <c r="I2635" s="58">
        <v>0</v>
      </c>
      <c r="J2635" s="58">
        <f t="shared" si="462"/>
        <v>0</v>
      </c>
      <c r="K2635" s="58">
        <v>0</v>
      </c>
      <c r="L2635" s="58">
        <f t="shared" si="463"/>
        <v>0</v>
      </c>
      <c r="M2635" s="58">
        <f t="shared" si="466"/>
        <v>0</v>
      </c>
      <c r="N2635" s="59">
        <f t="shared" si="466"/>
        <v>0</v>
      </c>
      <c r="O2635" s="60">
        <v>0</v>
      </c>
      <c r="P2635" s="61">
        <f>O2635</f>
        <v>0</v>
      </c>
      <c r="Q2635" s="58" t="e">
        <f>TRUNC(#REF!*P2635,0)</f>
        <v>#REF!</v>
      </c>
      <c r="R2635" s="143"/>
    </row>
    <row r="2636" spans="1:18" s="86" customFormat="1" ht="20.100000000000001" hidden="1" customHeight="1">
      <c r="A2636" s="123">
        <f t="shared" si="465"/>
        <v>499</v>
      </c>
      <c r="B2636" s="122">
        <f t="shared" si="465"/>
        <v>494</v>
      </c>
      <c r="C2636" s="19" t="s">
        <v>823</v>
      </c>
      <c r="D2636" s="29" t="s">
        <v>110</v>
      </c>
      <c r="E2636" s="10" t="s">
        <v>3191</v>
      </c>
      <c r="F2636" s="87">
        <v>83.132999999999996</v>
      </c>
      <c r="G2636" s="58">
        <v>6339</v>
      </c>
      <c r="H2636" s="58">
        <f t="shared" si="461"/>
        <v>526980</v>
      </c>
      <c r="I2636" s="58">
        <v>310616</v>
      </c>
      <c r="J2636" s="58">
        <f t="shared" si="462"/>
        <v>25822439</v>
      </c>
      <c r="K2636" s="58">
        <v>0</v>
      </c>
      <c r="L2636" s="58">
        <f t="shared" si="463"/>
        <v>0</v>
      </c>
      <c r="M2636" s="58">
        <f t="shared" si="466"/>
        <v>316955</v>
      </c>
      <c r="N2636" s="59">
        <f t="shared" si="466"/>
        <v>26349419</v>
      </c>
      <c r="O2636" s="87">
        <v>76.789999999999992</v>
      </c>
      <c r="P2636" s="61">
        <f>O2636</f>
        <v>76.789999999999992</v>
      </c>
      <c r="Q2636" s="58" t="e">
        <f>TRUNC(#REF!*P2636,0)</f>
        <v>#REF!</v>
      </c>
      <c r="R2636" s="143"/>
    </row>
    <row r="2637" spans="1:18" s="86" customFormat="1" ht="20.100000000000001" hidden="1" customHeight="1">
      <c r="A2637" s="123">
        <f t="shared" si="465"/>
        <v>500</v>
      </c>
      <c r="B2637" s="122">
        <f t="shared" si="465"/>
        <v>495</v>
      </c>
      <c r="C2637" s="19" t="s">
        <v>824</v>
      </c>
      <c r="D2637" s="29" t="s">
        <v>825</v>
      </c>
      <c r="E2637" s="10" t="s">
        <v>22</v>
      </c>
      <c r="F2637" s="60">
        <v>0</v>
      </c>
      <c r="G2637" s="58">
        <v>0</v>
      </c>
      <c r="H2637" s="58">
        <f t="shared" si="461"/>
        <v>0</v>
      </c>
      <c r="I2637" s="58">
        <v>0</v>
      </c>
      <c r="J2637" s="58">
        <f t="shared" si="462"/>
        <v>0</v>
      </c>
      <c r="K2637" s="58">
        <v>0</v>
      </c>
      <c r="L2637" s="58">
        <f t="shared" si="463"/>
        <v>0</v>
      </c>
      <c r="M2637" s="58">
        <f t="shared" si="466"/>
        <v>0</v>
      </c>
      <c r="N2637" s="59">
        <f t="shared" si="466"/>
        <v>0</v>
      </c>
      <c r="O2637" s="60">
        <v>0</v>
      </c>
      <c r="P2637" s="61">
        <f>O2637</f>
        <v>0</v>
      </c>
      <c r="Q2637" s="58" t="e">
        <f>TRUNC(#REF!*P2637,0)</f>
        <v>#REF!</v>
      </c>
      <c r="R2637" s="143"/>
    </row>
    <row r="2638" spans="1:18" s="86" customFormat="1" ht="20.100000000000001" hidden="1" customHeight="1">
      <c r="A2638" s="123">
        <f t="shared" si="465"/>
        <v>501</v>
      </c>
      <c r="B2638" s="122">
        <f t="shared" si="465"/>
        <v>496</v>
      </c>
      <c r="C2638" s="19" t="s">
        <v>1025</v>
      </c>
      <c r="D2638" s="29" t="s">
        <v>1026</v>
      </c>
      <c r="E2638" s="10" t="s">
        <v>3191</v>
      </c>
      <c r="F2638" s="87">
        <v>39.701000000000001</v>
      </c>
      <c r="G2638" s="58">
        <v>3240</v>
      </c>
      <c r="H2638" s="58">
        <f t="shared" si="461"/>
        <v>128631</v>
      </c>
      <c r="I2638" s="58">
        <v>4476</v>
      </c>
      <c r="J2638" s="58">
        <f t="shared" si="462"/>
        <v>177701</v>
      </c>
      <c r="K2638" s="58">
        <v>9497</v>
      </c>
      <c r="L2638" s="58">
        <f t="shared" si="463"/>
        <v>377040</v>
      </c>
      <c r="M2638" s="58">
        <f t="shared" si="466"/>
        <v>17213</v>
      </c>
      <c r="N2638" s="59">
        <f t="shared" si="466"/>
        <v>683372</v>
      </c>
      <c r="O2638" s="87">
        <v>33.357999999999997</v>
      </c>
      <c r="P2638" s="61">
        <f>O2638</f>
        <v>33.357999999999997</v>
      </c>
      <c r="Q2638" s="58" t="e">
        <f>TRUNC(#REF!*P2638,0)</f>
        <v>#REF!</v>
      </c>
      <c r="R2638" s="143"/>
    </row>
    <row r="2639" spans="1:18" s="86" customFormat="1" ht="20.100000000000001" hidden="1" customHeight="1">
      <c r="A2639" s="123">
        <f t="shared" si="465"/>
        <v>502</v>
      </c>
      <c r="B2639" s="122">
        <f t="shared" si="465"/>
        <v>497</v>
      </c>
      <c r="C2639" s="19" t="s">
        <v>826</v>
      </c>
      <c r="D2639" s="29" t="s">
        <v>0</v>
      </c>
      <c r="E2639" s="10" t="s">
        <v>22</v>
      </c>
      <c r="F2639" s="60">
        <v>0</v>
      </c>
      <c r="G2639" s="58">
        <v>0</v>
      </c>
      <c r="H2639" s="58">
        <f t="shared" ref="H2639:H2702" si="467">TRUNC(F2639*G2639,0)</f>
        <v>0</v>
      </c>
      <c r="I2639" s="58">
        <v>0</v>
      </c>
      <c r="J2639" s="58">
        <f t="shared" ref="J2639:J2702" si="468">TRUNC(F2639*I2639,0)</f>
        <v>0</v>
      </c>
      <c r="K2639" s="58">
        <v>0</v>
      </c>
      <c r="L2639" s="58">
        <f t="shared" si="463"/>
        <v>0</v>
      </c>
      <c r="M2639" s="58">
        <f t="shared" si="466"/>
        <v>0</v>
      </c>
      <c r="N2639" s="59">
        <f t="shared" si="466"/>
        <v>0</v>
      </c>
      <c r="O2639" s="60">
        <v>0</v>
      </c>
      <c r="P2639" s="61">
        <f>O2639</f>
        <v>0</v>
      </c>
      <c r="Q2639" s="58" t="e">
        <f>TRUNC(#REF!*P2639,0)</f>
        <v>#REF!</v>
      </c>
      <c r="R2639" s="143"/>
    </row>
    <row r="2640" spans="1:18" s="86" customFormat="1" ht="20.100000000000001" hidden="1" customHeight="1">
      <c r="A2640" s="123">
        <f t="shared" si="465"/>
        <v>503</v>
      </c>
      <c r="B2640" s="122">
        <f t="shared" si="465"/>
        <v>498</v>
      </c>
      <c r="C2640" s="19" t="s">
        <v>636</v>
      </c>
      <c r="D2640" s="29" t="s">
        <v>827</v>
      </c>
      <c r="E2640" s="10" t="s">
        <v>3188</v>
      </c>
      <c r="F2640" s="60">
        <v>145</v>
      </c>
      <c r="G2640" s="58">
        <v>0</v>
      </c>
      <c r="H2640" s="58">
        <f t="shared" si="467"/>
        <v>0</v>
      </c>
      <c r="I2640" s="58">
        <v>18024</v>
      </c>
      <c r="J2640" s="58">
        <f t="shared" si="468"/>
        <v>2613480</v>
      </c>
      <c r="K2640" s="58">
        <v>0</v>
      </c>
      <c r="L2640" s="58">
        <f t="shared" si="463"/>
        <v>0</v>
      </c>
      <c r="M2640" s="58">
        <f t="shared" si="466"/>
        <v>18024</v>
      </c>
      <c r="N2640" s="59">
        <f t="shared" si="466"/>
        <v>2613480</v>
      </c>
      <c r="O2640" s="60">
        <v>145</v>
      </c>
      <c r="P2640" s="61">
        <f>O2640</f>
        <v>145</v>
      </c>
      <c r="Q2640" s="58" t="e">
        <f>TRUNC(#REF!*P2640,0)</f>
        <v>#REF!</v>
      </c>
      <c r="R2640" s="143"/>
    </row>
    <row r="2641" spans="1:18" s="86" customFormat="1" ht="20.100000000000001" hidden="1" customHeight="1">
      <c r="A2641" s="123">
        <f t="shared" si="465"/>
        <v>504</v>
      </c>
      <c r="B2641" s="122">
        <f t="shared" si="465"/>
        <v>499</v>
      </c>
      <c r="C2641" s="19" t="s">
        <v>828</v>
      </c>
      <c r="D2641" s="29" t="s">
        <v>829</v>
      </c>
      <c r="E2641" s="10" t="s">
        <v>3188</v>
      </c>
      <c r="F2641" s="60">
        <v>1076</v>
      </c>
      <c r="G2641" s="58">
        <v>989</v>
      </c>
      <c r="H2641" s="58">
        <f t="shared" si="467"/>
        <v>1064164</v>
      </c>
      <c r="I2641" s="58">
        <v>6591</v>
      </c>
      <c r="J2641" s="58">
        <f t="shared" si="468"/>
        <v>7091916</v>
      </c>
      <c r="K2641" s="58">
        <v>1242</v>
      </c>
      <c r="L2641" s="58">
        <f t="shared" si="463"/>
        <v>1336392</v>
      </c>
      <c r="M2641" s="58">
        <f t="shared" si="466"/>
        <v>8822</v>
      </c>
      <c r="N2641" s="59">
        <f t="shared" si="466"/>
        <v>9492472</v>
      </c>
      <c r="O2641" s="60">
        <v>1013</v>
      </c>
      <c r="P2641" s="61">
        <f>O2641</f>
        <v>1013</v>
      </c>
      <c r="Q2641" s="58" t="e">
        <f>TRUNC(#REF!*P2641,0)</f>
        <v>#REF!</v>
      </c>
      <c r="R2641" s="143"/>
    </row>
    <row r="2642" spans="1:18" s="86" customFormat="1" ht="20.100000000000001" hidden="1" customHeight="1">
      <c r="A2642" s="123">
        <f t="shared" si="465"/>
        <v>505</v>
      </c>
      <c r="B2642" s="122">
        <f t="shared" si="465"/>
        <v>500</v>
      </c>
      <c r="C2642" s="19" t="s">
        <v>830</v>
      </c>
      <c r="D2642" s="29" t="s">
        <v>0</v>
      </c>
      <c r="E2642" s="10" t="s">
        <v>22</v>
      </c>
      <c r="F2642" s="60">
        <v>0</v>
      </c>
      <c r="G2642" s="58">
        <v>0</v>
      </c>
      <c r="H2642" s="58">
        <f t="shared" si="467"/>
        <v>0</v>
      </c>
      <c r="I2642" s="58">
        <v>0</v>
      </c>
      <c r="J2642" s="58">
        <f t="shared" si="468"/>
        <v>0</v>
      </c>
      <c r="K2642" s="58">
        <v>0</v>
      </c>
      <c r="L2642" s="58">
        <f t="shared" si="463"/>
        <v>0</v>
      </c>
      <c r="M2642" s="58">
        <f t="shared" si="466"/>
        <v>0</v>
      </c>
      <c r="N2642" s="59">
        <f t="shared" si="466"/>
        <v>0</v>
      </c>
      <c r="O2642" s="60">
        <v>0</v>
      </c>
      <c r="P2642" s="61">
        <f>O2642</f>
        <v>0</v>
      </c>
      <c r="Q2642" s="58" t="e">
        <f>TRUNC(#REF!*P2642,0)</f>
        <v>#REF!</v>
      </c>
      <c r="R2642" s="143"/>
    </row>
    <row r="2643" spans="1:18" s="86" customFormat="1" ht="20.100000000000001" hidden="1" customHeight="1">
      <c r="A2643" s="123">
        <f t="shared" si="465"/>
        <v>506</v>
      </c>
      <c r="B2643" s="122">
        <f t="shared" si="465"/>
        <v>501</v>
      </c>
      <c r="C2643" s="19" t="s">
        <v>831</v>
      </c>
      <c r="D2643" s="29" t="s">
        <v>832</v>
      </c>
      <c r="E2643" s="10" t="s">
        <v>3189</v>
      </c>
      <c r="F2643" s="60">
        <v>1027</v>
      </c>
      <c r="G2643" s="58">
        <v>202</v>
      </c>
      <c r="H2643" s="58">
        <f t="shared" si="467"/>
        <v>207454</v>
      </c>
      <c r="I2643" s="58">
        <v>129</v>
      </c>
      <c r="J2643" s="58">
        <f t="shared" si="468"/>
        <v>132483</v>
      </c>
      <c r="K2643" s="58">
        <v>0</v>
      </c>
      <c r="L2643" s="58">
        <f t="shared" si="463"/>
        <v>0</v>
      </c>
      <c r="M2643" s="58">
        <f t="shared" si="466"/>
        <v>331</v>
      </c>
      <c r="N2643" s="59">
        <f t="shared" si="466"/>
        <v>339937</v>
      </c>
      <c r="O2643" s="60">
        <v>1027</v>
      </c>
      <c r="P2643" s="61">
        <f>O2643</f>
        <v>1027</v>
      </c>
      <c r="Q2643" s="58" t="e">
        <f>TRUNC(#REF!*P2643,0)</f>
        <v>#REF!</v>
      </c>
      <c r="R2643" s="143"/>
    </row>
    <row r="2644" spans="1:18" s="86" customFormat="1" ht="20.100000000000001" hidden="1" customHeight="1">
      <c r="A2644" s="123">
        <f t="shared" si="465"/>
        <v>507</v>
      </c>
      <c r="B2644" s="122">
        <f t="shared" si="465"/>
        <v>502</v>
      </c>
      <c r="C2644" s="19" t="s">
        <v>833</v>
      </c>
      <c r="D2644" s="29" t="s">
        <v>834</v>
      </c>
      <c r="E2644" s="10" t="s">
        <v>3189</v>
      </c>
      <c r="F2644" s="60">
        <v>1027</v>
      </c>
      <c r="G2644" s="58">
        <v>150</v>
      </c>
      <c r="H2644" s="58">
        <f t="shared" si="467"/>
        <v>154050</v>
      </c>
      <c r="I2644" s="58">
        <v>105</v>
      </c>
      <c r="J2644" s="58">
        <f t="shared" si="468"/>
        <v>107835</v>
      </c>
      <c r="K2644" s="58">
        <v>96</v>
      </c>
      <c r="L2644" s="58">
        <f t="shared" si="463"/>
        <v>98592</v>
      </c>
      <c r="M2644" s="58">
        <f t="shared" si="466"/>
        <v>351</v>
      </c>
      <c r="N2644" s="59">
        <f t="shared" si="466"/>
        <v>360477</v>
      </c>
      <c r="O2644" s="60">
        <v>1027</v>
      </c>
      <c r="P2644" s="61">
        <f>O2644</f>
        <v>1027</v>
      </c>
      <c r="Q2644" s="58" t="e">
        <f>TRUNC(#REF!*P2644,0)</f>
        <v>#REF!</v>
      </c>
      <c r="R2644" s="143"/>
    </row>
    <row r="2645" spans="1:18" s="86" customFormat="1" ht="20.100000000000001" hidden="1" customHeight="1">
      <c r="A2645" s="123">
        <f t="shared" si="465"/>
        <v>508</v>
      </c>
      <c r="B2645" s="122">
        <f t="shared" si="465"/>
        <v>503</v>
      </c>
      <c r="C2645" s="19" t="s">
        <v>835</v>
      </c>
      <c r="D2645" s="29" t="s">
        <v>0</v>
      </c>
      <c r="E2645" s="10" t="s">
        <v>3189</v>
      </c>
      <c r="F2645" s="60">
        <v>239</v>
      </c>
      <c r="G2645" s="58">
        <v>202</v>
      </c>
      <c r="H2645" s="58">
        <f t="shared" si="467"/>
        <v>48278</v>
      </c>
      <c r="I2645" s="58">
        <v>129</v>
      </c>
      <c r="J2645" s="58">
        <f t="shared" si="468"/>
        <v>30831</v>
      </c>
      <c r="K2645" s="58">
        <v>0</v>
      </c>
      <c r="L2645" s="58">
        <f t="shared" si="463"/>
        <v>0</v>
      </c>
      <c r="M2645" s="58">
        <f t="shared" si="466"/>
        <v>331</v>
      </c>
      <c r="N2645" s="59">
        <f t="shared" si="466"/>
        <v>79109</v>
      </c>
      <c r="O2645" s="60">
        <v>239</v>
      </c>
      <c r="P2645" s="61">
        <f>O2645</f>
        <v>239</v>
      </c>
      <c r="Q2645" s="58" t="e">
        <f>TRUNC(#REF!*P2645,0)</f>
        <v>#REF!</v>
      </c>
      <c r="R2645" s="143"/>
    </row>
    <row r="2646" spans="1:18" s="86" customFormat="1" ht="20.100000000000001" hidden="1" customHeight="1">
      <c r="A2646" s="123"/>
      <c r="C2646" s="19" t="s">
        <v>836</v>
      </c>
      <c r="D2646" s="29" t="s">
        <v>0</v>
      </c>
      <c r="E2646" s="10" t="s">
        <v>22</v>
      </c>
      <c r="F2646" s="60">
        <v>0</v>
      </c>
      <c r="G2646" s="58">
        <v>0</v>
      </c>
      <c r="H2646" s="58">
        <f t="shared" si="467"/>
        <v>0</v>
      </c>
      <c r="I2646" s="58">
        <v>0</v>
      </c>
      <c r="J2646" s="58">
        <f t="shared" si="468"/>
        <v>0</v>
      </c>
      <c r="K2646" s="58">
        <v>0</v>
      </c>
      <c r="L2646" s="58">
        <f t="shared" si="463"/>
        <v>0</v>
      </c>
      <c r="M2646" s="58">
        <f t="shared" si="466"/>
        <v>0</v>
      </c>
      <c r="N2646" s="59">
        <f t="shared" si="466"/>
        <v>0</v>
      </c>
      <c r="O2646" s="60">
        <v>0</v>
      </c>
      <c r="P2646" s="61">
        <f>O2646</f>
        <v>0</v>
      </c>
      <c r="Q2646" s="58" t="e">
        <f>TRUNC(#REF!*P2646,0)</f>
        <v>#REF!</v>
      </c>
      <c r="R2646" s="143"/>
    </row>
    <row r="2647" spans="1:18" s="86" customFormat="1" ht="20.100000000000001" hidden="1" customHeight="1">
      <c r="A2647" s="123"/>
      <c r="C2647" s="19" t="s">
        <v>837</v>
      </c>
      <c r="D2647" s="29" t="s">
        <v>838</v>
      </c>
      <c r="E2647" s="10" t="s">
        <v>22</v>
      </c>
      <c r="F2647" s="60">
        <v>0</v>
      </c>
      <c r="G2647" s="58">
        <v>0</v>
      </c>
      <c r="H2647" s="58">
        <f t="shared" si="467"/>
        <v>0</v>
      </c>
      <c r="I2647" s="58">
        <v>0</v>
      </c>
      <c r="J2647" s="58">
        <f t="shared" si="468"/>
        <v>0</v>
      </c>
      <c r="K2647" s="58">
        <v>0</v>
      </c>
      <c r="L2647" s="58">
        <f t="shared" si="463"/>
        <v>0</v>
      </c>
      <c r="M2647" s="58">
        <f t="shared" si="466"/>
        <v>0</v>
      </c>
      <c r="N2647" s="59">
        <f t="shared" si="466"/>
        <v>0</v>
      </c>
      <c r="O2647" s="60">
        <v>0</v>
      </c>
      <c r="P2647" s="61">
        <f>O2647</f>
        <v>0</v>
      </c>
      <c r="Q2647" s="58" t="e">
        <f>TRUNC(#REF!*P2647,0)</f>
        <v>#REF!</v>
      </c>
      <c r="R2647" s="143"/>
    </row>
    <row r="2648" spans="1:18" s="86" customFormat="1" ht="20.100000000000001" hidden="1" customHeight="1">
      <c r="A2648" s="123"/>
      <c r="C2648" s="19" t="s">
        <v>839</v>
      </c>
      <c r="D2648" s="29" t="s">
        <v>2487</v>
      </c>
      <c r="E2648" s="10" t="s">
        <v>3212</v>
      </c>
      <c r="F2648" s="60">
        <v>1</v>
      </c>
      <c r="G2648" s="58">
        <v>2218560</v>
      </c>
      <c r="H2648" s="58">
        <f t="shared" si="467"/>
        <v>2218560</v>
      </c>
      <c r="I2648" s="58">
        <v>117380</v>
      </c>
      <c r="J2648" s="58">
        <f t="shared" si="468"/>
        <v>117380</v>
      </c>
      <c r="K2648" s="58">
        <v>36203</v>
      </c>
      <c r="L2648" s="58">
        <f t="shared" si="463"/>
        <v>36203</v>
      </c>
      <c r="M2648" s="58">
        <f t="shared" si="466"/>
        <v>2372143</v>
      </c>
      <c r="N2648" s="59">
        <f t="shared" si="466"/>
        <v>2372143</v>
      </c>
      <c r="O2648" s="60">
        <v>1</v>
      </c>
      <c r="P2648" s="61">
        <f>O2648</f>
        <v>1</v>
      </c>
      <c r="Q2648" s="58" t="e">
        <f>TRUNC(#REF!*P2648,0)</f>
        <v>#REF!</v>
      </c>
      <c r="R2648" s="143"/>
    </row>
    <row r="2649" spans="1:18" s="86" customFormat="1" ht="20.100000000000001" hidden="1" customHeight="1">
      <c r="A2649" s="123"/>
      <c r="C2649" s="19" t="s">
        <v>839</v>
      </c>
      <c r="D2649" s="29" t="s">
        <v>2488</v>
      </c>
      <c r="E2649" s="10" t="s">
        <v>3212</v>
      </c>
      <c r="F2649" s="60">
        <v>3</v>
      </c>
      <c r="G2649" s="58">
        <v>2200160</v>
      </c>
      <c r="H2649" s="58">
        <f t="shared" si="467"/>
        <v>6600480</v>
      </c>
      <c r="I2649" s="58">
        <v>117380</v>
      </c>
      <c r="J2649" s="58">
        <f t="shared" si="468"/>
        <v>352140</v>
      </c>
      <c r="K2649" s="58">
        <v>36203</v>
      </c>
      <c r="L2649" s="58">
        <f t="shared" si="463"/>
        <v>108609</v>
      </c>
      <c r="M2649" s="58">
        <f t="shared" si="466"/>
        <v>2353743</v>
      </c>
      <c r="N2649" s="59">
        <f t="shared" si="466"/>
        <v>7061229</v>
      </c>
      <c r="O2649" s="60">
        <v>3</v>
      </c>
      <c r="P2649" s="61">
        <f>O2649</f>
        <v>3</v>
      </c>
      <c r="Q2649" s="58" t="e">
        <f>TRUNC(#REF!*P2649,0)</f>
        <v>#REF!</v>
      </c>
      <c r="R2649" s="143"/>
    </row>
    <row r="2650" spans="1:18" s="86" customFormat="1" ht="20.100000000000001" hidden="1" customHeight="1">
      <c r="A2650" s="123"/>
      <c r="C2650" s="19" t="s">
        <v>839</v>
      </c>
      <c r="D2650" s="29" t="s">
        <v>2489</v>
      </c>
      <c r="E2650" s="10" t="s">
        <v>3212</v>
      </c>
      <c r="F2650" s="60">
        <v>2</v>
      </c>
      <c r="G2650" s="58">
        <v>1790784</v>
      </c>
      <c r="H2650" s="58">
        <f t="shared" si="467"/>
        <v>3581568</v>
      </c>
      <c r="I2650" s="58">
        <v>78505</v>
      </c>
      <c r="J2650" s="58">
        <f t="shared" si="468"/>
        <v>157010</v>
      </c>
      <c r="K2650" s="58">
        <v>27222</v>
      </c>
      <c r="L2650" s="58">
        <f t="shared" si="463"/>
        <v>54444</v>
      </c>
      <c r="M2650" s="58">
        <f t="shared" si="466"/>
        <v>1896511</v>
      </c>
      <c r="N2650" s="59">
        <f t="shared" si="466"/>
        <v>3793022</v>
      </c>
      <c r="O2650" s="60">
        <v>2</v>
      </c>
      <c r="P2650" s="61">
        <f>O2650</f>
        <v>2</v>
      </c>
      <c r="Q2650" s="58" t="e">
        <f>TRUNC(#REF!*P2650,0)</f>
        <v>#REF!</v>
      </c>
      <c r="R2650" s="143"/>
    </row>
    <row r="2651" spans="1:18" s="86" customFormat="1" ht="20.100000000000001" hidden="1" customHeight="1">
      <c r="A2651" s="123"/>
      <c r="C2651" s="19" t="s">
        <v>839</v>
      </c>
      <c r="D2651" s="29" t="s">
        <v>2332</v>
      </c>
      <c r="E2651" s="10" t="s">
        <v>3212</v>
      </c>
      <c r="F2651" s="60">
        <v>3</v>
      </c>
      <c r="G2651" s="58">
        <v>2447360</v>
      </c>
      <c r="H2651" s="58">
        <f t="shared" si="467"/>
        <v>7342080</v>
      </c>
      <c r="I2651" s="58">
        <v>117380</v>
      </c>
      <c r="J2651" s="58">
        <f t="shared" si="468"/>
        <v>352140</v>
      </c>
      <c r="K2651" s="58">
        <v>36203</v>
      </c>
      <c r="L2651" s="58">
        <f t="shared" si="463"/>
        <v>108609</v>
      </c>
      <c r="M2651" s="58">
        <f t="shared" si="466"/>
        <v>2600943</v>
      </c>
      <c r="N2651" s="59">
        <f t="shared" si="466"/>
        <v>7802829</v>
      </c>
      <c r="O2651" s="60">
        <v>3</v>
      </c>
      <c r="P2651" s="61">
        <f>O2651</f>
        <v>3</v>
      </c>
      <c r="Q2651" s="58" t="e">
        <f>TRUNC(#REF!*P2651,0)</f>
        <v>#REF!</v>
      </c>
      <c r="R2651" s="143"/>
    </row>
    <row r="2652" spans="1:18" s="86" customFormat="1" ht="20.100000000000001" hidden="1" customHeight="1">
      <c r="A2652" s="123"/>
      <c r="C2652" s="19" t="s">
        <v>839</v>
      </c>
      <c r="D2652" s="29" t="s">
        <v>2333</v>
      </c>
      <c r="E2652" s="10" t="s">
        <v>3212</v>
      </c>
      <c r="F2652" s="60">
        <v>3</v>
      </c>
      <c r="G2652" s="58">
        <v>2090560</v>
      </c>
      <c r="H2652" s="58">
        <f t="shared" si="467"/>
        <v>6271680</v>
      </c>
      <c r="I2652" s="58">
        <v>117380</v>
      </c>
      <c r="J2652" s="58">
        <f t="shared" si="468"/>
        <v>352140</v>
      </c>
      <c r="K2652" s="58">
        <v>36203</v>
      </c>
      <c r="L2652" s="58">
        <f t="shared" si="463"/>
        <v>108609</v>
      </c>
      <c r="M2652" s="58">
        <f t="shared" si="466"/>
        <v>2244143</v>
      </c>
      <c r="N2652" s="59">
        <f t="shared" si="466"/>
        <v>6732429</v>
      </c>
      <c r="O2652" s="60">
        <v>3</v>
      </c>
      <c r="P2652" s="61">
        <f>O2652</f>
        <v>3</v>
      </c>
      <c r="Q2652" s="58" t="e">
        <f>TRUNC(#REF!*P2652,0)</f>
        <v>#REF!</v>
      </c>
      <c r="R2652" s="143"/>
    </row>
    <row r="2653" spans="1:18" s="86" customFormat="1" ht="20.100000000000001" hidden="1" customHeight="1">
      <c r="A2653" s="123"/>
      <c r="C2653" s="19" t="s">
        <v>839</v>
      </c>
      <c r="D2653" s="29" t="s">
        <v>2418</v>
      </c>
      <c r="E2653" s="10" t="s">
        <v>3212</v>
      </c>
      <c r="F2653" s="60">
        <v>1</v>
      </c>
      <c r="G2653" s="58">
        <v>2819302</v>
      </c>
      <c r="H2653" s="58">
        <f t="shared" si="467"/>
        <v>2819302</v>
      </c>
      <c r="I2653" s="58">
        <v>145365</v>
      </c>
      <c r="J2653" s="58">
        <f t="shared" si="468"/>
        <v>145365</v>
      </c>
      <c r="K2653" s="58">
        <v>51204</v>
      </c>
      <c r="L2653" s="58">
        <f t="shared" si="463"/>
        <v>51204</v>
      </c>
      <c r="M2653" s="58">
        <f t="shared" si="466"/>
        <v>3015871</v>
      </c>
      <c r="N2653" s="59">
        <f t="shared" si="466"/>
        <v>3015871</v>
      </c>
      <c r="O2653" s="60">
        <v>1</v>
      </c>
      <c r="P2653" s="61">
        <f>O2653</f>
        <v>1</v>
      </c>
      <c r="Q2653" s="58" t="e">
        <f>TRUNC(#REF!*P2653,0)</f>
        <v>#REF!</v>
      </c>
      <c r="R2653" s="143"/>
    </row>
    <row r="2654" spans="1:18" s="86" customFormat="1" ht="20.100000000000001" hidden="1" customHeight="1">
      <c r="A2654" s="123"/>
      <c r="C2654" s="19" t="s">
        <v>839</v>
      </c>
      <c r="D2654" s="29" t="s">
        <v>2419</v>
      </c>
      <c r="E2654" s="10" t="s">
        <v>3212</v>
      </c>
      <c r="F2654" s="60">
        <v>2</v>
      </c>
      <c r="G2654" s="58">
        <v>2796902</v>
      </c>
      <c r="H2654" s="58">
        <f t="shared" si="467"/>
        <v>5593804</v>
      </c>
      <c r="I2654" s="58">
        <v>145365</v>
      </c>
      <c r="J2654" s="58">
        <f t="shared" si="468"/>
        <v>290730</v>
      </c>
      <c r="K2654" s="58">
        <v>51204</v>
      </c>
      <c r="L2654" s="58">
        <f t="shared" si="463"/>
        <v>102408</v>
      </c>
      <c r="M2654" s="58">
        <f t="shared" si="466"/>
        <v>2993471</v>
      </c>
      <c r="N2654" s="59">
        <f t="shared" si="466"/>
        <v>5986942</v>
      </c>
      <c r="O2654" s="60">
        <v>2</v>
      </c>
      <c r="P2654" s="61">
        <f>O2654</f>
        <v>2</v>
      </c>
      <c r="Q2654" s="58" t="e">
        <f>TRUNC(#REF!*P2654,0)</f>
        <v>#REF!</v>
      </c>
      <c r="R2654" s="143"/>
    </row>
    <row r="2655" spans="1:18" s="86" customFormat="1" ht="20.100000000000001" hidden="1" customHeight="1">
      <c r="A2655" s="123"/>
      <c r="C2655" s="19" t="s">
        <v>839</v>
      </c>
      <c r="D2655" s="29" t="s">
        <v>2420</v>
      </c>
      <c r="E2655" s="10" t="s">
        <v>3212</v>
      </c>
      <c r="F2655" s="60">
        <v>1</v>
      </c>
      <c r="G2655" s="58">
        <v>2380160</v>
      </c>
      <c r="H2655" s="58">
        <f t="shared" si="467"/>
        <v>2380160</v>
      </c>
      <c r="I2655" s="58">
        <v>117380</v>
      </c>
      <c r="J2655" s="58">
        <f t="shared" si="468"/>
        <v>117380</v>
      </c>
      <c r="K2655" s="58">
        <v>36203</v>
      </c>
      <c r="L2655" s="58">
        <f t="shared" si="463"/>
        <v>36203</v>
      </c>
      <c r="M2655" s="58">
        <f t="shared" si="466"/>
        <v>2533743</v>
      </c>
      <c r="N2655" s="59">
        <f t="shared" si="466"/>
        <v>2533743</v>
      </c>
      <c r="O2655" s="60">
        <v>1</v>
      </c>
      <c r="P2655" s="61">
        <f>O2655</f>
        <v>1</v>
      </c>
      <c r="Q2655" s="58" t="e">
        <f>TRUNC(#REF!*P2655,0)</f>
        <v>#REF!</v>
      </c>
      <c r="R2655" s="143"/>
    </row>
    <row r="2656" spans="1:18" s="86" customFormat="1" ht="20.100000000000001" hidden="1" customHeight="1">
      <c r="A2656" s="123"/>
      <c r="C2656" s="19" t="s">
        <v>842</v>
      </c>
      <c r="D2656" s="29" t="s">
        <v>843</v>
      </c>
      <c r="E2656" s="10" t="s">
        <v>22</v>
      </c>
      <c r="F2656" s="60">
        <v>0</v>
      </c>
      <c r="G2656" s="58">
        <v>0</v>
      </c>
      <c r="H2656" s="58">
        <f t="shared" si="467"/>
        <v>0</v>
      </c>
      <c r="I2656" s="58">
        <v>0</v>
      </c>
      <c r="J2656" s="58">
        <f t="shared" si="468"/>
        <v>0</v>
      </c>
      <c r="K2656" s="58">
        <v>0</v>
      </c>
      <c r="L2656" s="58">
        <f t="shared" si="463"/>
        <v>0</v>
      </c>
      <c r="M2656" s="58">
        <f t="shared" si="466"/>
        <v>0</v>
      </c>
      <c r="N2656" s="59">
        <f t="shared" si="466"/>
        <v>0</v>
      </c>
      <c r="O2656" s="60">
        <v>0</v>
      </c>
      <c r="P2656" s="61">
        <f>O2656</f>
        <v>0</v>
      </c>
      <c r="Q2656" s="58" t="e">
        <f>TRUNC(#REF!*P2656,0)</f>
        <v>#REF!</v>
      </c>
      <c r="R2656" s="143"/>
    </row>
    <row r="2657" spans="1:19" s="86" customFormat="1" ht="20.100000000000001" hidden="1" customHeight="1">
      <c r="A2657" s="123"/>
      <c r="C2657" s="19" t="s">
        <v>2334</v>
      </c>
      <c r="D2657" s="29" t="s">
        <v>0</v>
      </c>
      <c r="E2657" s="10" t="s">
        <v>22</v>
      </c>
      <c r="F2657" s="60">
        <v>0</v>
      </c>
      <c r="G2657" s="58">
        <v>0</v>
      </c>
      <c r="H2657" s="58">
        <f t="shared" si="467"/>
        <v>0</v>
      </c>
      <c r="I2657" s="58">
        <v>0</v>
      </c>
      <c r="J2657" s="58">
        <f t="shared" si="468"/>
        <v>0</v>
      </c>
      <c r="K2657" s="58">
        <v>0</v>
      </c>
      <c r="L2657" s="58">
        <f t="shared" si="463"/>
        <v>0</v>
      </c>
      <c r="M2657" s="58">
        <f t="shared" si="466"/>
        <v>0</v>
      </c>
      <c r="N2657" s="59">
        <f t="shared" si="466"/>
        <v>0</v>
      </c>
      <c r="O2657" s="60">
        <v>0</v>
      </c>
      <c r="P2657" s="61">
        <f>O2657</f>
        <v>0</v>
      </c>
      <c r="Q2657" s="58" t="e">
        <f>TRUNC(#REF!*P2657,0)</f>
        <v>#REF!</v>
      </c>
      <c r="R2657" s="143"/>
    </row>
    <row r="2658" spans="1:19" s="86" customFormat="1" ht="20.100000000000001" hidden="1" customHeight="1">
      <c r="A2658" s="123"/>
      <c r="C2658" s="19" t="s">
        <v>2490</v>
      </c>
      <c r="D2658" s="29" t="s">
        <v>2491</v>
      </c>
      <c r="E2658" s="10" t="s">
        <v>3218</v>
      </c>
      <c r="F2658" s="60">
        <v>8</v>
      </c>
      <c r="G2658" s="58">
        <v>15359656</v>
      </c>
      <c r="H2658" s="58">
        <f t="shared" si="467"/>
        <v>122877248</v>
      </c>
      <c r="I2658" s="58">
        <v>15974289</v>
      </c>
      <c r="J2658" s="58">
        <f t="shared" si="468"/>
        <v>127794312</v>
      </c>
      <c r="K2658" s="58">
        <v>11558064</v>
      </c>
      <c r="L2658" s="58">
        <f t="shared" si="463"/>
        <v>92464512</v>
      </c>
      <c r="M2658" s="58">
        <f t="shared" si="466"/>
        <v>42892009</v>
      </c>
      <c r="N2658" s="59">
        <f t="shared" si="466"/>
        <v>343136072</v>
      </c>
      <c r="O2658" s="60">
        <v>8</v>
      </c>
      <c r="P2658" s="61">
        <f>O2658</f>
        <v>8</v>
      </c>
      <c r="Q2658" s="58" t="e">
        <f>TRUNC(#REF!*P2658,0)</f>
        <v>#REF!</v>
      </c>
      <c r="R2658" s="143"/>
    </row>
    <row r="2659" spans="1:19" s="86" customFormat="1" ht="20.100000000000001" hidden="1" customHeight="1">
      <c r="A2659" s="123"/>
      <c r="C2659" s="19" t="s">
        <v>844</v>
      </c>
      <c r="D2659" s="29" t="s">
        <v>0</v>
      </c>
      <c r="E2659" s="10" t="s">
        <v>22</v>
      </c>
      <c r="F2659" s="60">
        <v>0</v>
      </c>
      <c r="G2659" s="58">
        <v>0</v>
      </c>
      <c r="H2659" s="58">
        <f t="shared" si="467"/>
        <v>0</v>
      </c>
      <c r="I2659" s="58">
        <v>0</v>
      </c>
      <c r="J2659" s="58">
        <f t="shared" si="468"/>
        <v>0</v>
      </c>
      <c r="K2659" s="58">
        <v>0</v>
      </c>
      <c r="L2659" s="58">
        <f t="shared" si="463"/>
        <v>0</v>
      </c>
      <c r="M2659" s="58">
        <f t="shared" si="466"/>
        <v>0</v>
      </c>
      <c r="N2659" s="59">
        <f t="shared" si="466"/>
        <v>0</v>
      </c>
      <c r="O2659" s="60">
        <v>0</v>
      </c>
      <c r="P2659" s="61">
        <f>O2659</f>
        <v>0</v>
      </c>
      <c r="Q2659" s="58" t="e">
        <f>TRUNC(#REF!*P2659,0)</f>
        <v>#REF!</v>
      </c>
      <c r="R2659" s="143"/>
    </row>
    <row r="2660" spans="1:19" s="86" customFormat="1" ht="20.100000000000001" hidden="1" customHeight="1">
      <c r="A2660" s="123"/>
      <c r="C2660" s="19" t="s">
        <v>845</v>
      </c>
      <c r="D2660" s="29" t="s">
        <v>846</v>
      </c>
      <c r="E2660" s="10" t="s">
        <v>22</v>
      </c>
      <c r="F2660" s="60">
        <v>0</v>
      </c>
      <c r="G2660" s="58">
        <v>0</v>
      </c>
      <c r="H2660" s="58">
        <f t="shared" si="467"/>
        <v>0</v>
      </c>
      <c r="I2660" s="58">
        <v>0</v>
      </c>
      <c r="J2660" s="58">
        <f t="shared" si="468"/>
        <v>0</v>
      </c>
      <c r="K2660" s="58">
        <v>0</v>
      </c>
      <c r="L2660" s="58">
        <f t="shared" si="463"/>
        <v>0</v>
      </c>
      <c r="M2660" s="58">
        <f t="shared" si="466"/>
        <v>0</v>
      </c>
      <c r="N2660" s="59">
        <f t="shared" si="466"/>
        <v>0</v>
      </c>
      <c r="O2660" s="60">
        <v>0</v>
      </c>
      <c r="P2660" s="61">
        <f>O2660</f>
        <v>0</v>
      </c>
      <c r="Q2660" s="58" t="e">
        <f>TRUNC(#REF!*P2660,0)</f>
        <v>#REF!</v>
      </c>
      <c r="R2660" s="143"/>
    </row>
    <row r="2661" spans="1:19" s="86" customFormat="1" ht="20.100000000000001" hidden="1" customHeight="1">
      <c r="A2661" s="123"/>
      <c r="C2661" s="19" t="s">
        <v>847</v>
      </c>
      <c r="D2661" s="29" t="s">
        <v>848</v>
      </c>
      <c r="E2661" s="10" t="s">
        <v>3207</v>
      </c>
      <c r="F2661" s="60">
        <v>23</v>
      </c>
      <c r="G2661" s="58">
        <v>504000</v>
      </c>
      <c r="H2661" s="58">
        <f t="shared" si="467"/>
        <v>11592000</v>
      </c>
      <c r="I2661" s="58">
        <v>233996</v>
      </c>
      <c r="J2661" s="58">
        <f t="shared" si="468"/>
        <v>5381908</v>
      </c>
      <c r="K2661" s="58">
        <v>0</v>
      </c>
      <c r="L2661" s="58">
        <f t="shared" si="463"/>
        <v>0</v>
      </c>
      <c r="M2661" s="58">
        <f t="shared" si="466"/>
        <v>737996</v>
      </c>
      <c r="N2661" s="59">
        <f t="shared" si="466"/>
        <v>16973908</v>
      </c>
      <c r="O2661" s="60">
        <v>23</v>
      </c>
      <c r="P2661" s="61">
        <f>O2661</f>
        <v>23</v>
      </c>
      <c r="Q2661" s="58" t="e">
        <f>TRUNC(#REF!*P2661,0)</f>
        <v>#REF!</v>
      </c>
      <c r="R2661" s="143"/>
    </row>
    <row r="2662" spans="1:19" s="86" customFormat="1" ht="20.100000000000001" hidden="1" customHeight="1">
      <c r="A2662" s="123"/>
      <c r="C2662" s="19" t="s">
        <v>973</v>
      </c>
      <c r="D2662" s="29" t="s">
        <v>974</v>
      </c>
      <c r="E2662" s="10" t="s">
        <v>3207</v>
      </c>
      <c r="F2662" s="60">
        <v>23</v>
      </c>
      <c r="G2662" s="58">
        <v>368000</v>
      </c>
      <c r="H2662" s="58">
        <f t="shared" si="467"/>
        <v>8464000</v>
      </c>
      <c r="I2662" s="58">
        <v>396800</v>
      </c>
      <c r="J2662" s="58">
        <f t="shared" si="468"/>
        <v>9126400</v>
      </c>
      <c r="K2662" s="58">
        <v>0</v>
      </c>
      <c r="L2662" s="58">
        <f t="shared" si="463"/>
        <v>0</v>
      </c>
      <c r="M2662" s="58">
        <f t="shared" si="466"/>
        <v>764800</v>
      </c>
      <c r="N2662" s="59">
        <f t="shared" si="466"/>
        <v>17590400</v>
      </c>
      <c r="O2662" s="60">
        <v>23</v>
      </c>
      <c r="P2662" s="61">
        <f>O2662</f>
        <v>23</v>
      </c>
      <c r="Q2662" s="58" t="e">
        <f>TRUNC(#REF!*P2662,0)</f>
        <v>#REF!</v>
      </c>
      <c r="R2662" s="143"/>
    </row>
    <row r="2663" spans="1:19" s="86" customFormat="1" ht="20.100000000000001" hidden="1" customHeight="1">
      <c r="A2663" s="123">
        <f>A2645+1</f>
        <v>509</v>
      </c>
      <c r="B2663" s="122">
        <f>B2645+1</f>
        <v>504</v>
      </c>
      <c r="C2663" s="19" t="s">
        <v>2337</v>
      </c>
      <c r="D2663" s="29" t="s">
        <v>0</v>
      </c>
      <c r="E2663" s="10" t="s">
        <v>22</v>
      </c>
      <c r="F2663" s="60">
        <v>0</v>
      </c>
      <c r="G2663" s="58">
        <v>0</v>
      </c>
      <c r="H2663" s="58">
        <f t="shared" si="467"/>
        <v>0</v>
      </c>
      <c r="I2663" s="58">
        <v>0</v>
      </c>
      <c r="J2663" s="58">
        <f t="shared" si="468"/>
        <v>0</v>
      </c>
      <c r="K2663" s="58">
        <v>0</v>
      </c>
      <c r="L2663" s="58">
        <f t="shared" si="463"/>
        <v>0</v>
      </c>
      <c r="M2663" s="58">
        <f t="shared" si="466"/>
        <v>0</v>
      </c>
      <c r="N2663" s="59">
        <f t="shared" si="466"/>
        <v>0</v>
      </c>
      <c r="O2663" s="60">
        <v>0</v>
      </c>
      <c r="P2663" s="61">
        <f>O2663</f>
        <v>0</v>
      </c>
      <c r="Q2663" s="58" t="e">
        <f>TRUNC(#REF!*P2663,0)</f>
        <v>#REF!</v>
      </c>
      <c r="R2663" s="143"/>
    </row>
    <row r="2664" spans="1:19" s="86" customFormat="1" ht="20.100000000000001" hidden="1" customHeight="1">
      <c r="A2664" s="123">
        <f>A2663+1</f>
        <v>510</v>
      </c>
      <c r="B2664" s="122">
        <f>B2663+1</f>
        <v>505</v>
      </c>
      <c r="C2664" s="19" t="s">
        <v>2338</v>
      </c>
      <c r="D2664" s="29" t="s">
        <v>2339</v>
      </c>
      <c r="E2664" s="10" t="s">
        <v>3198</v>
      </c>
      <c r="F2664" s="60">
        <v>112</v>
      </c>
      <c r="G2664" s="58">
        <v>4315</v>
      </c>
      <c r="H2664" s="58">
        <f t="shared" si="467"/>
        <v>483280</v>
      </c>
      <c r="I2664" s="58">
        <v>8627</v>
      </c>
      <c r="J2664" s="58">
        <f t="shared" si="468"/>
        <v>966224</v>
      </c>
      <c r="K2664" s="58">
        <v>0</v>
      </c>
      <c r="L2664" s="58">
        <f t="shared" si="463"/>
        <v>0</v>
      </c>
      <c r="M2664" s="58">
        <f t="shared" si="466"/>
        <v>12942</v>
      </c>
      <c r="N2664" s="59">
        <f t="shared" si="466"/>
        <v>1449504</v>
      </c>
      <c r="O2664" s="60">
        <v>112</v>
      </c>
      <c r="P2664" s="61">
        <f>O2664</f>
        <v>112</v>
      </c>
      <c r="Q2664" s="58" t="e">
        <f>TRUNC(#REF!*P2664,0)</f>
        <v>#REF!</v>
      </c>
      <c r="R2664" s="143"/>
    </row>
    <row r="2665" spans="1:19" s="86" customFormat="1" ht="20.100000000000001" hidden="1" customHeight="1">
      <c r="A2665" s="123">
        <f t="shared" ref="A2665:B2679" si="469">A2664+1</f>
        <v>511</v>
      </c>
      <c r="B2665" s="122">
        <f t="shared" si="469"/>
        <v>506</v>
      </c>
      <c r="C2665" s="19" t="s">
        <v>849</v>
      </c>
      <c r="D2665" s="29" t="s">
        <v>0</v>
      </c>
      <c r="E2665" s="10" t="s">
        <v>22</v>
      </c>
      <c r="F2665" s="60">
        <v>0</v>
      </c>
      <c r="G2665" s="58">
        <v>0</v>
      </c>
      <c r="H2665" s="58">
        <f t="shared" si="467"/>
        <v>0</v>
      </c>
      <c r="I2665" s="58">
        <v>0</v>
      </c>
      <c r="J2665" s="58">
        <f t="shared" si="468"/>
        <v>0</v>
      </c>
      <c r="K2665" s="58">
        <v>0</v>
      </c>
      <c r="L2665" s="58">
        <f t="shared" si="463"/>
        <v>0</v>
      </c>
      <c r="M2665" s="58">
        <f t="shared" si="466"/>
        <v>0</v>
      </c>
      <c r="N2665" s="59">
        <f t="shared" si="466"/>
        <v>0</v>
      </c>
      <c r="O2665" s="60">
        <v>0</v>
      </c>
      <c r="P2665" s="61">
        <f>O2665</f>
        <v>0</v>
      </c>
      <c r="Q2665" s="58" t="e">
        <f>TRUNC(#REF!*P2665,0)</f>
        <v>#REF!</v>
      </c>
      <c r="R2665" s="143"/>
    </row>
    <row r="2666" spans="1:19" s="86" customFormat="1" ht="20.100000000000001" hidden="1" customHeight="1">
      <c r="A2666" s="123">
        <f t="shared" si="469"/>
        <v>512</v>
      </c>
      <c r="B2666" s="122">
        <f t="shared" si="469"/>
        <v>507</v>
      </c>
      <c r="C2666" s="19" t="s">
        <v>850</v>
      </c>
      <c r="D2666" s="29" t="s">
        <v>851</v>
      </c>
      <c r="E2666" s="10" t="s">
        <v>3188</v>
      </c>
      <c r="F2666" s="60">
        <v>0.95</v>
      </c>
      <c r="G2666" s="58">
        <v>21498</v>
      </c>
      <c r="H2666" s="58">
        <f t="shared" si="467"/>
        <v>20423</v>
      </c>
      <c r="I2666" s="58">
        <v>112868</v>
      </c>
      <c r="J2666" s="58">
        <f t="shared" si="468"/>
        <v>107224</v>
      </c>
      <c r="K2666" s="58">
        <v>0</v>
      </c>
      <c r="L2666" s="58">
        <f t="shared" si="463"/>
        <v>0</v>
      </c>
      <c r="M2666" s="58">
        <f t="shared" si="466"/>
        <v>134366</v>
      </c>
      <c r="N2666" s="59">
        <f t="shared" si="466"/>
        <v>127647</v>
      </c>
      <c r="O2666" s="60">
        <v>0.95</v>
      </c>
      <c r="P2666" s="61">
        <f>O2666</f>
        <v>0.95</v>
      </c>
      <c r="Q2666" s="58" t="e">
        <f>TRUNC(#REF!*P2666,0)</f>
        <v>#REF!</v>
      </c>
      <c r="R2666" s="143"/>
    </row>
    <row r="2667" spans="1:19" s="86" customFormat="1" ht="20.100000000000001" hidden="1" customHeight="1">
      <c r="A2667" s="123">
        <f t="shared" si="469"/>
        <v>513</v>
      </c>
      <c r="B2667" s="122">
        <f t="shared" si="469"/>
        <v>508</v>
      </c>
      <c r="C2667" s="19" t="s">
        <v>852</v>
      </c>
      <c r="D2667" s="29" t="s">
        <v>853</v>
      </c>
      <c r="E2667" s="10" t="s">
        <v>3188</v>
      </c>
      <c r="F2667" s="60">
        <v>2.6720000000000002</v>
      </c>
      <c r="G2667" s="58">
        <v>0</v>
      </c>
      <c r="H2667" s="58">
        <f t="shared" si="467"/>
        <v>0</v>
      </c>
      <c r="I2667" s="58">
        <v>44338</v>
      </c>
      <c r="J2667" s="58">
        <f t="shared" si="468"/>
        <v>118471</v>
      </c>
      <c r="K2667" s="58">
        <v>0</v>
      </c>
      <c r="L2667" s="58">
        <f t="shared" si="463"/>
        <v>0</v>
      </c>
      <c r="M2667" s="58">
        <f t="shared" si="466"/>
        <v>44338</v>
      </c>
      <c r="N2667" s="59">
        <f t="shared" si="466"/>
        <v>118471</v>
      </c>
      <c r="O2667" s="60">
        <v>2.6720000000000002</v>
      </c>
      <c r="P2667" s="61">
        <f>O2667</f>
        <v>2.6720000000000002</v>
      </c>
      <c r="Q2667" s="58" t="e">
        <f>TRUNC(#REF!*P2667,0)</f>
        <v>#REF!</v>
      </c>
      <c r="R2667" s="143"/>
    </row>
    <row r="2668" spans="1:19" s="86" customFormat="1" ht="20.100000000000001" hidden="1" customHeight="1">
      <c r="A2668" s="123">
        <f t="shared" si="469"/>
        <v>514</v>
      </c>
      <c r="B2668" s="122">
        <f t="shared" si="469"/>
        <v>509</v>
      </c>
      <c r="C2668" s="19" t="s">
        <v>854</v>
      </c>
      <c r="D2668" s="29" t="s">
        <v>0</v>
      </c>
      <c r="E2668" s="10" t="s">
        <v>3188</v>
      </c>
      <c r="F2668" s="60">
        <v>3.42</v>
      </c>
      <c r="G2668" s="58">
        <v>8828</v>
      </c>
      <c r="H2668" s="58">
        <f t="shared" si="467"/>
        <v>30191</v>
      </c>
      <c r="I2668" s="58">
        <v>167728</v>
      </c>
      <c r="J2668" s="58">
        <f t="shared" si="468"/>
        <v>573629</v>
      </c>
      <c r="K2668" s="58">
        <v>0</v>
      </c>
      <c r="L2668" s="58">
        <f t="shared" si="463"/>
        <v>0</v>
      </c>
      <c r="M2668" s="58">
        <f t="shared" si="466"/>
        <v>176556</v>
      </c>
      <c r="N2668" s="59">
        <f t="shared" si="466"/>
        <v>603820</v>
      </c>
      <c r="O2668" s="60">
        <v>3.42</v>
      </c>
      <c r="P2668" s="61">
        <f>O2668</f>
        <v>3.42</v>
      </c>
      <c r="Q2668" s="58" t="e">
        <f>TRUNC(#REF!*P2668,0)</f>
        <v>#REF!</v>
      </c>
      <c r="R2668" s="143"/>
    </row>
    <row r="2669" spans="1:19" s="86" customFormat="1" ht="20.100000000000001" hidden="1" customHeight="1">
      <c r="A2669" s="123">
        <f t="shared" si="469"/>
        <v>515</v>
      </c>
      <c r="B2669" s="122">
        <f t="shared" si="469"/>
        <v>510</v>
      </c>
      <c r="C2669" s="19" t="s">
        <v>855</v>
      </c>
      <c r="D2669" s="29" t="s">
        <v>0</v>
      </c>
      <c r="E2669" s="10" t="s">
        <v>22</v>
      </c>
      <c r="F2669" s="60">
        <v>0</v>
      </c>
      <c r="G2669" s="58">
        <v>0</v>
      </c>
      <c r="H2669" s="58">
        <f t="shared" si="467"/>
        <v>0</v>
      </c>
      <c r="I2669" s="58">
        <v>0</v>
      </c>
      <c r="J2669" s="58">
        <f t="shared" si="468"/>
        <v>0</v>
      </c>
      <c r="K2669" s="58">
        <v>0</v>
      </c>
      <c r="L2669" s="58">
        <f t="shared" si="463"/>
        <v>0</v>
      </c>
      <c r="M2669" s="58">
        <f t="shared" si="466"/>
        <v>0</v>
      </c>
      <c r="N2669" s="59">
        <f t="shared" si="466"/>
        <v>0</v>
      </c>
      <c r="O2669" s="60">
        <v>0</v>
      </c>
      <c r="P2669" s="61">
        <f>O2669</f>
        <v>0</v>
      </c>
      <c r="Q2669" s="58" t="e">
        <f>TRUNC(#REF!*P2669,0)</f>
        <v>#REF!</v>
      </c>
      <c r="R2669" s="143"/>
    </row>
    <row r="2670" spans="1:19" s="86" customFormat="1" ht="20.100000000000001" hidden="1" customHeight="1">
      <c r="A2670" s="123">
        <f t="shared" si="469"/>
        <v>516</v>
      </c>
      <c r="B2670" s="122">
        <f t="shared" si="469"/>
        <v>511</v>
      </c>
      <c r="C2670" s="19" t="s">
        <v>856</v>
      </c>
      <c r="D2670" s="29" t="s">
        <v>0</v>
      </c>
      <c r="E2670" s="10" t="s">
        <v>22</v>
      </c>
      <c r="F2670" s="60">
        <v>0</v>
      </c>
      <c r="G2670" s="58">
        <v>0</v>
      </c>
      <c r="H2670" s="58">
        <f t="shared" si="467"/>
        <v>0</v>
      </c>
      <c r="I2670" s="58">
        <v>0</v>
      </c>
      <c r="J2670" s="58">
        <f t="shared" si="468"/>
        <v>0</v>
      </c>
      <c r="K2670" s="58">
        <v>0</v>
      </c>
      <c r="L2670" s="58">
        <f t="shared" si="463"/>
        <v>0</v>
      </c>
      <c r="M2670" s="58">
        <f t="shared" si="466"/>
        <v>0</v>
      </c>
      <c r="N2670" s="59">
        <f t="shared" si="466"/>
        <v>0</v>
      </c>
      <c r="O2670" s="60">
        <v>0</v>
      </c>
      <c r="P2670" s="61">
        <f>O2670</f>
        <v>0</v>
      </c>
      <c r="Q2670" s="58" t="e">
        <f>TRUNC(#REF!*P2670,0)</f>
        <v>#REF!</v>
      </c>
      <c r="R2670" s="143"/>
    </row>
    <row r="2671" spans="1:19" s="86" customFormat="1" ht="20.100000000000001" hidden="1" customHeight="1">
      <c r="A2671" s="123">
        <f t="shared" si="469"/>
        <v>517</v>
      </c>
      <c r="B2671" s="122">
        <f t="shared" si="469"/>
        <v>512</v>
      </c>
      <c r="C2671" s="19" t="s">
        <v>857</v>
      </c>
      <c r="D2671" s="29" t="s">
        <v>0</v>
      </c>
      <c r="E2671" s="10" t="s">
        <v>3189</v>
      </c>
      <c r="F2671" s="60">
        <v>519</v>
      </c>
      <c r="G2671" s="58">
        <v>1820</v>
      </c>
      <c r="H2671" s="58">
        <f t="shared" si="467"/>
        <v>944580</v>
      </c>
      <c r="I2671" s="58">
        <v>3380</v>
      </c>
      <c r="J2671" s="58">
        <f t="shared" si="468"/>
        <v>1754220</v>
      </c>
      <c r="K2671" s="58">
        <v>0</v>
      </c>
      <c r="L2671" s="58">
        <f t="shared" si="463"/>
        <v>0</v>
      </c>
      <c r="M2671" s="58">
        <f t="shared" si="466"/>
        <v>5200</v>
      </c>
      <c r="N2671" s="59">
        <f t="shared" si="466"/>
        <v>2698800</v>
      </c>
      <c r="O2671" s="60">
        <v>519</v>
      </c>
      <c r="P2671" s="61">
        <f>O2671</f>
        <v>519</v>
      </c>
      <c r="Q2671" s="58" t="e">
        <f>TRUNC(#REF!*P2671,0)</f>
        <v>#REF!</v>
      </c>
      <c r="R2671" s="143"/>
    </row>
    <row r="2672" spans="1:19" s="86" customFormat="1" ht="20.100000000000001" customHeight="1">
      <c r="A2672" s="123">
        <f t="shared" si="469"/>
        <v>518</v>
      </c>
      <c r="B2672" s="122">
        <f t="shared" si="469"/>
        <v>513</v>
      </c>
      <c r="C2672" s="29" t="s">
        <v>858</v>
      </c>
      <c r="D2672" s="29" t="s">
        <v>0</v>
      </c>
      <c r="E2672" s="152" t="s">
        <v>22</v>
      </c>
      <c r="F2672" s="61">
        <v>0</v>
      </c>
      <c r="G2672" s="58">
        <v>0</v>
      </c>
      <c r="H2672" s="58">
        <f t="shared" si="467"/>
        <v>0</v>
      </c>
      <c r="I2672" s="58">
        <v>0</v>
      </c>
      <c r="J2672" s="58">
        <f t="shared" si="468"/>
        <v>0</v>
      </c>
      <c r="K2672" s="58">
        <v>0</v>
      </c>
      <c r="L2672" s="58">
        <f t="shared" si="463"/>
        <v>0</v>
      </c>
      <c r="M2672" s="58">
        <f t="shared" si="466"/>
        <v>0</v>
      </c>
      <c r="N2672" s="149">
        <f t="shared" si="466"/>
        <v>0</v>
      </c>
      <c r="O2672" s="58">
        <v>0</v>
      </c>
      <c r="P2672" s="61">
        <f>O2672</f>
        <v>0</v>
      </c>
      <c r="Q2672" s="58">
        <f>Q2673+Q2676</f>
        <v>0</v>
      </c>
      <c r="R2672" s="163"/>
      <c r="S2672" s="86" t="s">
        <v>3281</v>
      </c>
    </row>
    <row r="2673" spans="1:19" s="86" customFormat="1" ht="20.100000000000001" customHeight="1">
      <c r="A2673" s="123">
        <f t="shared" si="469"/>
        <v>519</v>
      </c>
      <c r="B2673" s="122">
        <f t="shared" si="469"/>
        <v>514</v>
      </c>
      <c r="C2673" s="29" t="s">
        <v>859</v>
      </c>
      <c r="D2673" s="29" t="s">
        <v>0</v>
      </c>
      <c r="E2673" s="152" t="s">
        <v>22</v>
      </c>
      <c r="F2673" s="61">
        <v>0</v>
      </c>
      <c r="G2673" s="58">
        <v>0</v>
      </c>
      <c r="H2673" s="58">
        <f t="shared" si="467"/>
        <v>0</v>
      </c>
      <c r="I2673" s="58">
        <v>0</v>
      </c>
      <c r="J2673" s="58">
        <f t="shared" si="468"/>
        <v>0</v>
      </c>
      <c r="K2673" s="58">
        <v>0</v>
      </c>
      <c r="L2673" s="58">
        <f t="shared" si="463"/>
        <v>0</v>
      </c>
      <c r="M2673" s="58">
        <f t="shared" si="466"/>
        <v>0</v>
      </c>
      <c r="N2673" s="149">
        <f t="shared" si="466"/>
        <v>0</v>
      </c>
      <c r="O2673" s="58">
        <v>0</v>
      </c>
      <c r="P2673" s="61">
        <f>O2673</f>
        <v>0</v>
      </c>
      <c r="Q2673" s="58">
        <f>Q2674+Q2675</f>
        <v>0</v>
      </c>
      <c r="R2673" s="163"/>
      <c r="S2673" s="86" t="s">
        <v>3281</v>
      </c>
    </row>
    <row r="2674" spans="1:19" s="86" customFormat="1" ht="20.100000000000001" customHeight="1">
      <c r="A2674" s="123">
        <f t="shared" si="469"/>
        <v>520</v>
      </c>
      <c r="B2674" s="122">
        <f t="shared" si="469"/>
        <v>515</v>
      </c>
      <c r="C2674" s="29" t="s">
        <v>860</v>
      </c>
      <c r="D2674" s="29" t="s">
        <v>861</v>
      </c>
      <c r="E2674" s="152" t="s">
        <v>3189</v>
      </c>
      <c r="F2674" s="61">
        <v>839</v>
      </c>
      <c r="G2674" s="58">
        <v>3855</v>
      </c>
      <c r="H2674" s="58">
        <f t="shared" si="467"/>
        <v>3234345</v>
      </c>
      <c r="I2674" s="58">
        <v>12209</v>
      </c>
      <c r="J2674" s="58">
        <f t="shared" si="468"/>
        <v>10243351</v>
      </c>
      <c r="K2674" s="58">
        <v>0</v>
      </c>
      <c r="L2674" s="58">
        <f t="shared" si="463"/>
        <v>0</v>
      </c>
      <c r="M2674" s="58">
        <f t="shared" si="466"/>
        <v>16064</v>
      </c>
      <c r="N2674" s="149">
        <f t="shared" si="466"/>
        <v>13477696</v>
      </c>
      <c r="O2674" s="58">
        <v>839</v>
      </c>
      <c r="P2674" s="167"/>
      <c r="Q2674" s="58">
        <f>INT($O2674*P2674)</f>
        <v>0</v>
      </c>
      <c r="R2674" s="163"/>
      <c r="S2674" s="86" t="s">
        <v>3281</v>
      </c>
    </row>
    <row r="2675" spans="1:19" s="86" customFormat="1" ht="20.100000000000001" customHeight="1">
      <c r="A2675" s="123">
        <f t="shared" si="469"/>
        <v>521</v>
      </c>
      <c r="B2675" s="122">
        <f t="shared" si="469"/>
        <v>516</v>
      </c>
      <c r="C2675" s="29" t="s">
        <v>862</v>
      </c>
      <c r="D2675" s="29" t="s">
        <v>0</v>
      </c>
      <c r="E2675" s="152" t="s">
        <v>3207</v>
      </c>
      <c r="F2675" s="61">
        <v>70</v>
      </c>
      <c r="G2675" s="58">
        <v>3084</v>
      </c>
      <c r="H2675" s="58">
        <f t="shared" si="467"/>
        <v>215880</v>
      </c>
      <c r="I2675" s="58">
        <v>7618</v>
      </c>
      <c r="J2675" s="58">
        <f t="shared" si="468"/>
        <v>533260</v>
      </c>
      <c r="K2675" s="58">
        <v>0</v>
      </c>
      <c r="L2675" s="58">
        <f t="shared" si="463"/>
        <v>0</v>
      </c>
      <c r="M2675" s="58">
        <f t="shared" si="466"/>
        <v>10702</v>
      </c>
      <c r="N2675" s="149">
        <f t="shared" si="466"/>
        <v>749140</v>
      </c>
      <c r="O2675" s="58">
        <v>70</v>
      </c>
      <c r="P2675" s="167"/>
      <c r="Q2675" s="58">
        <f>INT($O2675*P2675)</f>
        <v>0</v>
      </c>
      <c r="R2675" s="163"/>
      <c r="S2675" s="86" t="s">
        <v>3281</v>
      </c>
    </row>
    <row r="2676" spans="1:19" s="86" customFormat="1" ht="20.100000000000001" customHeight="1">
      <c r="A2676" s="123">
        <f t="shared" si="469"/>
        <v>522</v>
      </c>
      <c r="B2676" s="122">
        <f t="shared" si="469"/>
        <v>517</v>
      </c>
      <c r="C2676" s="29" t="s">
        <v>863</v>
      </c>
      <c r="D2676" s="29" t="s">
        <v>0</v>
      </c>
      <c r="E2676" s="152" t="s">
        <v>22</v>
      </c>
      <c r="F2676" s="61">
        <v>0</v>
      </c>
      <c r="G2676" s="58">
        <v>0</v>
      </c>
      <c r="H2676" s="58">
        <f t="shared" si="467"/>
        <v>0</v>
      </c>
      <c r="I2676" s="58">
        <v>0</v>
      </c>
      <c r="J2676" s="58">
        <f t="shared" si="468"/>
        <v>0</v>
      </c>
      <c r="K2676" s="58">
        <v>0</v>
      </c>
      <c r="L2676" s="58">
        <f t="shared" si="463"/>
        <v>0</v>
      </c>
      <c r="M2676" s="58">
        <f t="shared" si="466"/>
        <v>0</v>
      </c>
      <c r="N2676" s="149">
        <f t="shared" si="466"/>
        <v>0</v>
      </c>
      <c r="O2676" s="58">
        <v>0</v>
      </c>
      <c r="P2676" s="61">
        <f>O2676</f>
        <v>0</v>
      </c>
      <c r="Q2676" s="58">
        <f>Q2677+Q2678</f>
        <v>0</v>
      </c>
      <c r="R2676" s="163"/>
      <c r="S2676" s="86" t="s">
        <v>3281</v>
      </c>
    </row>
    <row r="2677" spans="1:19" s="86" customFormat="1" ht="20.100000000000001" customHeight="1">
      <c r="A2677" s="123">
        <f t="shared" si="469"/>
        <v>523</v>
      </c>
      <c r="B2677" s="122">
        <f t="shared" si="469"/>
        <v>518</v>
      </c>
      <c r="C2677" s="29" t="s">
        <v>864</v>
      </c>
      <c r="D2677" s="29" t="s">
        <v>0</v>
      </c>
      <c r="E2677" s="152" t="s">
        <v>3207</v>
      </c>
      <c r="F2677" s="61">
        <v>26</v>
      </c>
      <c r="G2677" s="58">
        <v>9796</v>
      </c>
      <c r="H2677" s="58">
        <f t="shared" si="467"/>
        <v>254696</v>
      </c>
      <c r="I2677" s="58">
        <v>17715</v>
      </c>
      <c r="J2677" s="58">
        <f t="shared" si="468"/>
        <v>460590</v>
      </c>
      <c r="K2677" s="58">
        <v>0</v>
      </c>
      <c r="L2677" s="58">
        <f t="shared" si="463"/>
        <v>0</v>
      </c>
      <c r="M2677" s="58">
        <f t="shared" si="466"/>
        <v>27511</v>
      </c>
      <c r="N2677" s="149">
        <f t="shared" si="466"/>
        <v>715286</v>
      </c>
      <c r="O2677" s="58">
        <v>26</v>
      </c>
      <c r="P2677" s="167"/>
      <c r="Q2677" s="58">
        <f>INT($O2677*P2677)</f>
        <v>0</v>
      </c>
      <c r="R2677" s="163"/>
      <c r="S2677" s="86" t="s">
        <v>3281</v>
      </c>
    </row>
    <row r="2678" spans="1:19" s="86" customFormat="1" ht="20.100000000000001" customHeight="1">
      <c r="A2678" s="123">
        <f t="shared" si="469"/>
        <v>524</v>
      </c>
      <c r="B2678" s="122">
        <f t="shared" si="469"/>
        <v>519</v>
      </c>
      <c r="C2678" s="29" t="s">
        <v>865</v>
      </c>
      <c r="D2678" s="29" t="s">
        <v>0</v>
      </c>
      <c r="E2678" s="152" t="s">
        <v>3199</v>
      </c>
      <c r="F2678" s="61">
        <v>2</v>
      </c>
      <c r="G2678" s="58">
        <v>5849</v>
      </c>
      <c r="H2678" s="58">
        <f t="shared" si="467"/>
        <v>11698</v>
      </c>
      <c r="I2678" s="58">
        <v>13475</v>
      </c>
      <c r="J2678" s="58">
        <f t="shared" si="468"/>
        <v>26950</v>
      </c>
      <c r="K2678" s="58">
        <v>0</v>
      </c>
      <c r="L2678" s="58">
        <f t="shared" si="463"/>
        <v>0</v>
      </c>
      <c r="M2678" s="58">
        <f t="shared" si="466"/>
        <v>19324</v>
      </c>
      <c r="N2678" s="149">
        <f t="shared" si="466"/>
        <v>38648</v>
      </c>
      <c r="O2678" s="58">
        <v>2</v>
      </c>
      <c r="P2678" s="167"/>
      <c r="Q2678" s="58">
        <f>INT($O2678*P2678)</f>
        <v>0</v>
      </c>
      <c r="R2678" s="163"/>
      <c r="S2678" s="86" t="s">
        <v>3281</v>
      </c>
    </row>
    <row r="2679" spans="1:19" s="86" customFormat="1" ht="20.100000000000001" hidden="1" customHeight="1">
      <c r="A2679" s="123">
        <f t="shared" si="469"/>
        <v>525</v>
      </c>
      <c r="B2679" s="122">
        <f t="shared" si="469"/>
        <v>520</v>
      </c>
      <c r="C2679" s="19" t="s">
        <v>866</v>
      </c>
      <c r="D2679" s="29" t="s">
        <v>0</v>
      </c>
      <c r="E2679" s="10" t="s">
        <v>3207</v>
      </c>
      <c r="F2679" s="60">
        <v>52</v>
      </c>
      <c r="G2679" s="58">
        <v>1370</v>
      </c>
      <c r="H2679" s="58">
        <f t="shared" si="467"/>
        <v>71240</v>
      </c>
      <c r="I2679" s="58">
        <v>4577</v>
      </c>
      <c r="J2679" s="58">
        <f t="shared" si="468"/>
        <v>238004</v>
      </c>
      <c r="K2679" s="58">
        <v>0</v>
      </c>
      <c r="L2679" s="58">
        <f t="shared" ref="L2679:L2740" si="470">TRUNC(F2679*K2679,0)</f>
        <v>0</v>
      </c>
      <c r="M2679" s="58">
        <f t="shared" si="466"/>
        <v>5947</v>
      </c>
      <c r="N2679" s="59">
        <f t="shared" si="466"/>
        <v>309244</v>
      </c>
      <c r="O2679" s="60">
        <v>52</v>
      </c>
      <c r="P2679" s="61">
        <f>O2679</f>
        <v>52</v>
      </c>
      <c r="Q2679" s="58" t="e">
        <f>TRUNC(#REF!*P2679,0)</f>
        <v>#REF!</v>
      </c>
      <c r="R2679" s="143"/>
    </row>
    <row r="2680" spans="1:19" s="86" customFormat="1" ht="20.100000000000001" hidden="1" customHeight="1">
      <c r="A2680" s="123"/>
      <c r="C2680" s="19" t="s">
        <v>867</v>
      </c>
      <c r="D2680" s="29" t="s">
        <v>0</v>
      </c>
      <c r="E2680" s="10" t="s">
        <v>22</v>
      </c>
      <c r="F2680" s="60">
        <v>0</v>
      </c>
      <c r="G2680" s="58">
        <v>0</v>
      </c>
      <c r="H2680" s="58">
        <f t="shared" si="467"/>
        <v>0</v>
      </c>
      <c r="I2680" s="58">
        <v>0</v>
      </c>
      <c r="J2680" s="58">
        <f t="shared" si="468"/>
        <v>0</v>
      </c>
      <c r="K2680" s="58">
        <v>0</v>
      </c>
      <c r="L2680" s="58">
        <f t="shared" si="470"/>
        <v>0</v>
      </c>
      <c r="M2680" s="58">
        <f t="shared" si="466"/>
        <v>0</v>
      </c>
      <c r="N2680" s="59">
        <f t="shared" si="466"/>
        <v>0</v>
      </c>
      <c r="O2680" s="60">
        <v>0</v>
      </c>
      <c r="P2680" s="61">
        <f>O2680</f>
        <v>0</v>
      </c>
      <c r="Q2680" s="58" t="e">
        <f>TRUNC(#REF!*P2680,0)</f>
        <v>#REF!</v>
      </c>
      <c r="R2680" s="143"/>
    </row>
    <row r="2681" spans="1:19" s="86" customFormat="1" ht="20.100000000000001" hidden="1" customHeight="1">
      <c r="A2681" s="123"/>
      <c r="C2681" s="19" t="s">
        <v>868</v>
      </c>
      <c r="D2681" s="29" t="s">
        <v>0</v>
      </c>
      <c r="E2681" s="10" t="s">
        <v>22</v>
      </c>
      <c r="F2681" s="60">
        <v>0</v>
      </c>
      <c r="G2681" s="58">
        <v>0</v>
      </c>
      <c r="H2681" s="58">
        <f t="shared" si="467"/>
        <v>0</v>
      </c>
      <c r="I2681" s="58">
        <v>0</v>
      </c>
      <c r="J2681" s="58">
        <f t="shared" si="468"/>
        <v>0</v>
      </c>
      <c r="K2681" s="58">
        <v>0</v>
      </c>
      <c r="L2681" s="58">
        <f t="shared" si="470"/>
        <v>0</v>
      </c>
      <c r="M2681" s="58">
        <f t="shared" si="466"/>
        <v>0</v>
      </c>
      <c r="N2681" s="59">
        <f t="shared" si="466"/>
        <v>0</v>
      </c>
      <c r="O2681" s="60">
        <v>0</v>
      </c>
      <c r="P2681" s="61">
        <f>O2681</f>
        <v>0</v>
      </c>
      <c r="Q2681" s="58" t="e">
        <f>TRUNC(#REF!*P2681,0)</f>
        <v>#REF!</v>
      </c>
      <c r="R2681" s="143"/>
    </row>
    <row r="2682" spans="1:19" ht="20.100000000000001" hidden="1" customHeight="1">
      <c r="A2682" s="129"/>
      <c r="C2682" s="26" t="s">
        <v>871</v>
      </c>
      <c r="D2682" s="5" t="s">
        <v>0</v>
      </c>
      <c r="E2682" s="6" t="s">
        <v>22</v>
      </c>
      <c r="F2682" s="60">
        <v>0</v>
      </c>
      <c r="G2682" s="44">
        <v>0</v>
      </c>
      <c r="H2682" s="44">
        <f t="shared" si="467"/>
        <v>0</v>
      </c>
      <c r="I2682" s="44">
        <v>0</v>
      </c>
      <c r="J2682" s="44">
        <f t="shared" si="468"/>
        <v>0</v>
      </c>
      <c r="K2682" s="44">
        <v>0</v>
      </c>
      <c r="L2682" s="44">
        <f t="shared" si="470"/>
        <v>0</v>
      </c>
      <c r="M2682" s="58">
        <f t="shared" si="466"/>
        <v>0</v>
      </c>
      <c r="N2682" s="59">
        <f t="shared" si="466"/>
        <v>0</v>
      </c>
      <c r="O2682" s="60">
        <v>0</v>
      </c>
      <c r="P2682" s="61">
        <f>O2682</f>
        <v>0</v>
      </c>
      <c r="Q2682" s="44" t="e">
        <f>TRUNC(#REF!*P2682,0)</f>
        <v>#REF!</v>
      </c>
      <c r="R2682" s="52"/>
    </row>
    <row r="2683" spans="1:19" s="86" customFormat="1" ht="20.100000000000001" hidden="1" customHeight="1">
      <c r="A2683" s="123"/>
      <c r="C2683" s="19" t="s">
        <v>872</v>
      </c>
      <c r="D2683" s="29" t="s">
        <v>879</v>
      </c>
      <c r="E2683" s="10" t="s">
        <v>3198</v>
      </c>
      <c r="F2683" s="60">
        <v>4</v>
      </c>
      <c r="G2683" s="58">
        <v>0</v>
      </c>
      <c r="H2683" s="58">
        <f t="shared" si="467"/>
        <v>0</v>
      </c>
      <c r="I2683" s="58">
        <v>0</v>
      </c>
      <c r="J2683" s="58">
        <f t="shared" si="468"/>
        <v>0</v>
      </c>
      <c r="K2683" s="58">
        <v>50400</v>
      </c>
      <c r="L2683" s="58">
        <f t="shared" si="470"/>
        <v>201600</v>
      </c>
      <c r="M2683" s="58">
        <f t="shared" si="466"/>
        <v>50400</v>
      </c>
      <c r="N2683" s="59">
        <f t="shared" si="466"/>
        <v>201600</v>
      </c>
      <c r="O2683" s="60">
        <v>4</v>
      </c>
      <c r="P2683" s="61">
        <f>O2683</f>
        <v>4</v>
      </c>
      <c r="Q2683" s="58" t="e">
        <f>TRUNC(#REF!*P2683,0)</f>
        <v>#REF!</v>
      </c>
      <c r="R2683" s="143"/>
    </row>
    <row r="2684" spans="1:19" s="86" customFormat="1" ht="20.100000000000001" hidden="1" customHeight="1">
      <c r="A2684" s="123"/>
      <c r="C2684" s="19" t="s">
        <v>2340</v>
      </c>
      <c r="D2684" s="29" t="s">
        <v>874</v>
      </c>
      <c r="E2684" s="10" t="s">
        <v>3198</v>
      </c>
      <c r="F2684" s="60">
        <v>2</v>
      </c>
      <c r="G2684" s="58">
        <v>0</v>
      </c>
      <c r="H2684" s="58">
        <f t="shared" si="467"/>
        <v>0</v>
      </c>
      <c r="I2684" s="58">
        <v>0</v>
      </c>
      <c r="J2684" s="58">
        <f t="shared" si="468"/>
        <v>0</v>
      </c>
      <c r="K2684" s="58">
        <v>60000</v>
      </c>
      <c r="L2684" s="58">
        <f t="shared" si="470"/>
        <v>120000</v>
      </c>
      <c r="M2684" s="58">
        <f t="shared" si="466"/>
        <v>60000</v>
      </c>
      <c r="N2684" s="59">
        <f t="shared" si="466"/>
        <v>120000</v>
      </c>
      <c r="O2684" s="60">
        <v>2</v>
      </c>
      <c r="P2684" s="61">
        <f>O2684</f>
        <v>2</v>
      </c>
      <c r="Q2684" s="58" t="e">
        <f>TRUNC(#REF!*P2684,0)</f>
        <v>#REF!</v>
      </c>
      <c r="R2684" s="143"/>
    </row>
    <row r="2685" spans="1:19" s="86" customFormat="1" ht="20.100000000000001" hidden="1" customHeight="1">
      <c r="A2685" s="123"/>
      <c r="C2685" s="19" t="s">
        <v>873</v>
      </c>
      <c r="D2685" s="29" t="s">
        <v>0</v>
      </c>
      <c r="E2685" s="10" t="s">
        <v>22</v>
      </c>
      <c r="F2685" s="60">
        <v>0</v>
      </c>
      <c r="G2685" s="58">
        <v>0</v>
      </c>
      <c r="H2685" s="58">
        <f t="shared" si="467"/>
        <v>0</v>
      </c>
      <c r="I2685" s="58">
        <v>0</v>
      </c>
      <c r="J2685" s="58">
        <f t="shared" si="468"/>
        <v>0</v>
      </c>
      <c r="K2685" s="58">
        <v>0</v>
      </c>
      <c r="L2685" s="58">
        <f t="shared" si="470"/>
        <v>0</v>
      </c>
      <c r="M2685" s="58">
        <f t="shared" si="466"/>
        <v>0</v>
      </c>
      <c r="N2685" s="59">
        <f t="shared" si="466"/>
        <v>0</v>
      </c>
      <c r="O2685" s="60">
        <v>0</v>
      </c>
      <c r="P2685" s="61">
        <f>O2685</f>
        <v>0</v>
      </c>
      <c r="Q2685" s="58" t="e">
        <f>TRUNC(#REF!*P2685,0)</f>
        <v>#REF!</v>
      </c>
      <c r="R2685" s="143"/>
    </row>
    <row r="2686" spans="1:19" s="86" customFormat="1" ht="20.100000000000001" hidden="1" customHeight="1">
      <c r="A2686" s="123"/>
      <c r="C2686" s="19" t="s">
        <v>2341</v>
      </c>
      <c r="D2686" s="29" t="s">
        <v>879</v>
      </c>
      <c r="E2686" s="10" t="s">
        <v>3217</v>
      </c>
      <c r="F2686" s="60">
        <v>34</v>
      </c>
      <c r="G2686" s="58">
        <v>0</v>
      </c>
      <c r="H2686" s="58">
        <f t="shared" si="467"/>
        <v>0</v>
      </c>
      <c r="I2686" s="58">
        <v>0</v>
      </c>
      <c r="J2686" s="58">
        <f t="shared" si="468"/>
        <v>0</v>
      </c>
      <c r="K2686" s="58">
        <v>30199</v>
      </c>
      <c r="L2686" s="58">
        <f t="shared" si="470"/>
        <v>1026766</v>
      </c>
      <c r="M2686" s="58">
        <f t="shared" si="466"/>
        <v>30199</v>
      </c>
      <c r="N2686" s="59">
        <f t="shared" si="466"/>
        <v>1026766</v>
      </c>
      <c r="O2686" s="60">
        <v>34</v>
      </c>
      <c r="P2686" s="61">
        <f>O2686</f>
        <v>34</v>
      </c>
      <c r="Q2686" s="58" t="e">
        <f>TRUNC(#REF!*P2686,0)</f>
        <v>#REF!</v>
      </c>
      <c r="R2686" s="143"/>
    </row>
    <row r="2687" spans="1:19" s="86" customFormat="1" ht="20.100000000000001" hidden="1" customHeight="1">
      <c r="A2687" s="123"/>
      <c r="C2687" s="19" t="s">
        <v>2342</v>
      </c>
      <c r="D2687" s="29" t="s">
        <v>2343</v>
      </c>
      <c r="E2687" s="10" t="s">
        <v>3217</v>
      </c>
      <c r="F2687" s="60">
        <v>4</v>
      </c>
      <c r="G2687" s="58">
        <v>0</v>
      </c>
      <c r="H2687" s="58">
        <f t="shared" si="467"/>
        <v>0</v>
      </c>
      <c r="I2687" s="58">
        <v>0</v>
      </c>
      <c r="J2687" s="58">
        <f t="shared" si="468"/>
        <v>0</v>
      </c>
      <c r="K2687" s="58">
        <v>33120</v>
      </c>
      <c r="L2687" s="58">
        <f t="shared" si="470"/>
        <v>132480</v>
      </c>
      <c r="M2687" s="58">
        <f t="shared" si="466"/>
        <v>33120</v>
      </c>
      <c r="N2687" s="59">
        <f t="shared" si="466"/>
        <v>132480</v>
      </c>
      <c r="O2687" s="60">
        <v>4</v>
      </c>
      <c r="P2687" s="61">
        <f>O2687</f>
        <v>4</v>
      </c>
      <c r="Q2687" s="58" t="e">
        <f>TRUNC(#REF!*P2687,0)</f>
        <v>#REF!</v>
      </c>
      <c r="R2687" s="143"/>
    </row>
    <row r="2688" spans="1:19" s="86" customFormat="1" ht="20.100000000000001" hidden="1" customHeight="1">
      <c r="A2688" s="123"/>
      <c r="C2688" s="19" t="s">
        <v>875</v>
      </c>
      <c r="D2688" s="29" t="s">
        <v>0</v>
      </c>
      <c r="E2688" s="10" t="s">
        <v>22</v>
      </c>
      <c r="F2688" s="60">
        <v>0</v>
      </c>
      <c r="G2688" s="58">
        <v>0</v>
      </c>
      <c r="H2688" s="58">
        <f t="shared" si="467"/>
        <v>0</v>
      </c>
      <c r="I2688" s="58">
        <v>0</v>
      </c>
      <c r="J2688" s="58">
        <f t="shared" si="468"/>
        <v>0</v>
      </c>
      <c r="K2688" s="58">
        <v>0</v>
      </c>
      <c r="L2688" s="58">
        <f t="shared" si="470"/>
        <v>0</v>
      </c>
      <c r="M2688" s="58">
        <f t="shared" si="466"/>
        <v>0</v>
      </c>
      <c r="N2688" s="59">
        <f t="shared" si="466"/>
        <v>0</v>
      </c>
      <c r="O2688" s="60">
        <v>0</v>
      </c>
      <c r="P2688" s="61">
        <f>O2688</f>
        <v>0</v>
      </c>
      <c r="Q2688" s="58" t="e">
        <f>TRUNC(#REF!*P2688,0)</f>
        <v>#REF!</v>
      </c>
      <c r="R2688" s="143"/>
    </row>
    <row r="2689" spans="1:18" s="86" customFormat="1" ht="20.100000000000001" hidden="1" customHeight="1">
      <c r="A2689" s="123"/>
      <c r="C2689" s="19" t="s">
        <v>876</v>
      </c>
      <c r="D2689" s="29" t="s">
        <v>879</v>
      </c>
      <c r="E2689" s="10" t="s">
        <v>3198</v>
      </c>
      <c r="F2689" s="60">
        <v>38</v>
      </c>
      <c r="G2689" s="58">
        <v>0</v>
      </c>
      <c r="H2689" s="58">
        <f t="shared" si="467"/>
        <v>0</v>
      </c>
      <c r="I2689" s="58">
        <v>0</v>
      </c>
      <c r="J2689" s="58">
        <f t="shared" si="468"/>
        <v>0</v>
      </c>
      <c r="K2689" s="58">
        <v>25920</v>
      </c>
      <c r="L2689" s="58">
        <f t="shared" si="470"/>
        <v>984960</v>
      </c>
      <c r="M2689" s="58">
        <f t="shared" si="466"/>
        <v>25920</v>
      </c>
      <c r="N2689" s="59">
        <f t="shared" si="466"/>
        <v>984960</v>
      </c>
      <c r="O2689" s="60">
        <v>38</v>
      </c>
      <c r="P2689" s="61">
        <f>O2689</f>
        <v>38</v>
      </c>
      <c r="Q2689" s="58" t="e">
        <f>TRUNC(#REF!*P2689,0)</f>
        <v>#REF!</v>
      </c>
      <c r="R2689" s="143"/>
    </row>
    <row r="2690" spans="1:18" s="86" customFormat="1" ht="20.100000000000001" hidden="1" customHeight="1">
      <c r="A2690" s="123"/>
      <c r="C2690" s="19" t="s">
        <v>877</v>
      </c>
      <c r="D2690" s="29" t="s">
        <v>0</v>
      </c>
      <c r="E2690" s="10" t="s">
        <v>22</v>
      </c>
      <c r="F2690" s="60">
        <v>0</v>
      </c>
      <c r="G2690" s="58">
        <v>0</v>
      </c>
      <c r="H2690" s="58">
        <f t="shared" si="467"/>
        <v>0</v>
      </c>
      <c r="I2690" s="58">
        <v>0</v>
      </c>
      <c r="J2690" s="58">
        <f t="shared" si="468"/>
        <v>0</v>
      </c>
      <c r="K2690" s="58">
        <v>0</v>
      </c>
      <c r="L2690" s="58">
        <f t="shared" si="470"/>
        <v>0</v>
      </c>
      <c r="M2690" s="58">
        <f t="shared" si="466"/>
        <v>0</v>
      </c>
      <c r="N2690" s="59">
        <f t="shared" si="466"/>
        <v>0</v>
      </c>
      <c r="O2690" s="60">
        <v>0</v>
      </c>
      <c r="P2690" s="61">
        <f>O2690</f>
        <v>0</v>
      </c>
      <c r="Q2690" s="58" t="e">
        <f>TRUNC(#REF!*P2690,0)</f>
        <v>#REF!</v>
      </c>
      <c r="R2690" s="143"/>
    </row>
    <row r="2691" spans="1:18" s="86" customFormat="1" ht="20.100000000000001" hidden="1" customHeight="1">
      <c r="A2691" s="123"/>
      <c r="C2691" s="19" t="s">
        <v>878</v>
      </c>
      <c r="D2691" s="29" t="s">
        <v>879</v>
      </c>
      <c r="E2691" s="10" t="s">
        <v>3207</v>
      </c>
      <c r="F2691" s="60">
        <v>88</v>
      </c>
      <c r="G2691" s="58">
        <v>0</v>
      </c>
      <c r="H2691" s="58">
        <f t="shared" si="467"/>
        <v>0</v>
      </c>
      <c r="I2691" s="58">
        <v>0</v>
      </c>
      <c r="J2691" s="58">
        <f t="shared" si="468"/>
        <v>0</v>
      </c>
      <c r="K2691" s="58">
        <v>97920</v>
      </c>
      <c r="L2691" s="58">
        <f t="shared" si="470"/>
        <v>8616960</v>
      </c>
      <c r="M2691" s="58">
        <f t="shared" si="466"/>
        <v>97920</v>
      </c>
      <c r="N2691" s="59">
        <f t="shared" si="466"/>
        <v>8616960</v>
      </c>
      <c r="O2691" s="60">
        <v>88</v>
      </c>
      <c r="P2691" s="61">
        <f>O2691</f>
        <v>88</v>
      </c>
      <c r="Q2691" s="58" t="e">
        <f>TRUNC(#REF!*P2691,0)</f>
        <v>#REF!</v>
      </c>
      <c r="R2691" s="143"/>
    </row>
    <row r="2692" spans="1:18" s="86" customFormat="1" ht="20.100000000000001" hidden="1" customHeight="1">
      <c r="A2692" s="123"/>
      <c r="C2692" s="19" t="s">
        <v>880</v>
      </c>
      <c r="D2692" s="29" t="s">
        <v>0</v>
      </c>
      <c r="E2692" s="10" t="s">
        <v>22</v>
      </c>
      <c r="F2692" s="60">
        <v>0</v>
      </c>
      <c r="G2692" s="58">
        <v>0</v>
      </c>
      <c r="H2692" s="58">
        <f t="shared" si="467"/>
        <v>0</v>
      </c>
      <c r="I2692" s="58">
        <v>0</v>
      </c>
      <c r="J2692" s="58">
        <f t="shared" si="468"/>
        <v>0</v>
      </c>
      <c r="K2692" s="58">
        <v>0</v>
      </c>
      <c r="L2692" s="58">
        <f t="shared" si="470"/>
        <v>0</v>
      </c>
      <c r="M2692" s="58">
        <f t="shared" si="466"/>
        <v>0</v>
      </c>
      <c r="N2692" s="59">
        <f t="shared" si="466"/>
        <v>0</v>
      </c>
      <c r="O2692" s="60">
        <v>0</v>
      </c>
      <c r="P2692" s="61">
        <f>O2692</f>
        <v>0</v>
      </c>
      <c r="Q2692" s="58" t="e">
        <f>TRUNC(#REF!*P2692,0)</f>
        <v>#REF!</v>
      </c>
      <c r="R2692" s="143"/>
    </row>
    <row r="2693" spans="1:18" s="86" customFormat="1" ht="20.100000000000001" hidden="1" customHeight="1">
      <c r="A2693" s="123"/>
      <c r="C2693" s="19" t="s">
        <v>881</v>
      </c>
      <c r="D2693" s="29" t="s">
        <v>2344</v>
      </c>
      <c r="E2693" s="10" t="s">
        <v>3198</v>
      </c>
      <c r="F2693" s="60">
        <v>4</v>
      </c>
      <c r="G2693" s="58">
        <v>0</v>
      </c>
      <c r="H2693" s="58">
        <f t="shared" si="467"/>
        <v>0</v>
      </c>
      <c r="I2693" s="58">
        <v>0</v>
      </c>
      <c r="J2693" s="58">
        <f t="shared" si="468"/>
        <v>0</v>
      </c>
      <c r="K2693" s="58">
        <v>100295</v>
      </c>
      <c r="L2693" s="58">
        <f t="shared" si="470"/>
        <v>401180</v>
      </c>
      <c r="M2693" s="58">
        <f t="shared" si="466"/>
        <v>100295</v>
      </c>
      <c r="N2693" s="59">
        <f t="shared" si="466"/>
        <v>401180</v>
      </c>
      <c r="O2693" s="60">
        <v>4</v>
      </c>
      <c r="P2693" s="61">
        <f>O2693</f>
        <v>4</v>
      </c>
      <c r="Q2693" s="58" t="e">
        <f>TRUNC(#REF!*P2693,0)</f>
        <v>#REF!</v>
      </c>
      <c r="R2693" s="143"/>
    </row>
    <row r="2694" spans="1:18" s="86" customFormat="1" ht="20.100000000000001" hidden="1" customHeight="1">
      <c r="A2694" s="123"/>
      <c r="C2694" s="19" t="s">
        <v>882</v>
      </c>
      <c r="D2694" s="29" t="s">
        <v>0</v>
      </c>
      <c r="E2694" s="10" t="s">
        <v>22</v>
      </c>
      <c r="F2694" s="60">
        <v>0</v>
      </c>
      <c r="G2694" s="58">
        <v>0</v>
      </c>
      <c r="H2694" s="58">
        <f t="shared" si="467"/>
        <v>0</v>
      </c>
      <c r="I2694" s="58">
        <v>0</v>
      </c>
      <c r="J2694" s="58">
        <f t="shared" si="468"/>
        <v>0</v>
      </c>
      <c r="K2694" s="58">
        <v>0</v>
      </c>
      <c r="L2694" s="58">
        <f t="shared" si="470"/>
        <v>0</v>
      </c>
      <c r="M2694" s="58">
        <f t="shared" si="466"/>
        <v>0</v>
      </c>
      <c r="N2694" s="59">
        <f t="shared" si="466"/>
        <v>0</v>
      </c>
      <c r="O2694" s="60">
        <v>0</v>
      </c>
      <c r="P2694" s="61">
        <f>O2694</f>
        <v>0</v>
      </c>
      <c r="Q2694" s="58" t="e">
        <f>TRUNC(#REF!*P2694,0)</f>
        <v>#REF!</v>
      </c>
      <c r="R2694" s="143"/>
    </row>
    <row r="2695" spans="1:18" s="86" customFormat="1" ht="20.100000000000001" hidden="1" customHeight="1">
      <c r="A2695" s="123"/>
      <c r="C2695" s="19" t="s">
        <v>883</v>
      </c>
      <c r="D2695" s="29" t="s">
        <v>2345</v>
      </c>
      <c r="E2695" s="10" t="s">
        <v>3198</v>
      </c>
      <c r="F2695" s="60">
        <v>6</v>
      </c>
      <c r="G2695" s="58">
        <v>0</v>
      </c>
      <c r="H2695" s="58">
        <f t="shared" si="467"/>
        <v>0</v>
      </c>
      <c r="I2695" s="58">
        <v>0</v>
      </c>
      <c r="J2695" s="58">
        <f t="shared" si="468"/>
        <v>0</v>
      </c>
      <c r="K2695" s="58">
        <v>259911</v>
      </c>
      <c r="L2695" s="58">
        <f t="shared" si="470"/>
        <v>1559466</v>
      </c>
      <c r="M2695" s="58">
        <f t="shared" si="466"/>
        <v>259911</v>
      </c>
      <c r="N2695" s="59">
        <f t="shared" si="466"/>
        <v>1559466</v>
      </c>
      <c r="O2695" s="60">
        <v>6</v>
      </c>
      <c r="P2695" s="61">
        <f>O2695</f>
        <v>6</v>
      </c>
      <c r="Q2695" s="58" t="e">
        <f>TRUNC(#REF!*P2695,0)</f>
        <v>#REF!</v>
      </c>
      <c r="R2695" s="143"/>
    </row>
    <row r="2696" spans="1:18" s="86" customFormat="1" ht="20.100000000000001" hidden="1" customHeight="1">
      <c r="A2696" s="123"/>
      <c r="C2696" s="19" t="s">
        <v>2347</v>
      </c>
      <c r="D2696" s="29" t="s">
        <v>0</v>
      </c>
      <c r="E2696" s="10" t="s">
        <v>22</v>
      </c>
      <c r="F2696" s="60">
        <v>0</v>
      </c>
      <c r="G2696" s="58">
        <v>0</v>
      </c>
      <c r="H2696" s="58">
        <f t="shared" si="467"/>
        <v>0</v>
      </c>
      <c r="I2696" s="58">
        <v>0</v>
      </c>
      <c r="J2696" s="58">
        <f t="shared" si="468"/>
        <v>0</v>
      </c>
      <c r="K2696" s="58">
        <v>0</v>
      </c>
      <c r="L2696" s="58">
        <f t="shared" si="470"/>
        <v>0</v>
      </c>
      <c r="M2696" s="58">
        <f t="shared" si="466"/>
        <v>0</v>
      </c>
      <c r="N2696" s="59">
        <f t="shared" si="466"/>
        <v>0</v>
      </c>
      <c r="O2696" s="60">
        <v>0</v>
      </c>
      <c r="P2696" s="61">
        <f>O2696</f>
        <v>0</v>
      </c>
      <c r="Q2696" s="58" t="e">
        <f>TRUNC(#REF!*P2696,0)</f>
        <v>#REF!</v>
      </c>
      <c r="R2696" s="143"/>
    </row>
    <row r="2697" spans="1:18" s="86" customFormat="1" ht="20.100000000000001" hidden="1" customHeight="1">
      <c r="A2697" s="123"/>
      <c r="C2697" s="19" t="s">
        <v>2348</v>
      </c>
      <c r="D2697" s="29" t="s">
        <v>879</v>
      </c>
      <c r="E2697" s="10" t="s">
        <v>3198</v>
      </c>
      <c r="F2697" s="60">
        <v>2</v>
      </c>
      <c r="G2697" s="58">
        <v>0</v>
      </c>
      <c r="H2697" s="58">
        <f t="shared" si="467"/>
        <v>0</v>
      </c>
      <c r="I2697" s="58">
        <v>0</v>
      </c>
      <c r="J2697" s="58">
        <f t="shared" si="468"/>
        <v>0</v>
      </c>
      <c r="K2697" s="58">
        <v>64800</v>
      </c>
      <c r="L2697" s="58">
        <f t="shared" si="470"/>
        <v>129600</v>
      </c>
      <c r="M2697" s="58">
        <f t="shared" si="466"/>
        <v>64800</v>
      </c>
      <c r="N2697" s="59">
        <f t="shared" si="466"/>
        <v>129600</v>
      </c>
      <c r="O2697" s="60">
        <v>2</v>
      </c>
      <c r="P2697" s="61">
        <f>O2697</f>
        <v>2</v>
      </c>
      <c r="Q2697" s="58" t="e">
        <f>TRUNC(#REF!*P2697,0)</f>
        <v>#REF!</v>
      </c>
      <c r="R2697" s="143"/>
    </row>
    <row r="2698" spans="1:18" s="86" customFormat="1" ht="20.100000000000001" hidden="1" customHeight="1">
      <c r="A2698" s="123">
        <f>A2679+1</f>
        <v>526</v>
      </c>
      <c r="B2698" s="122">
        <f>B2679+1</f>
        <v>521</v>
      </c>
      <c r="C2698" s="19" t="s">
        <v>884</v>
      </c>
      <c r="D2698" s="29" t="s">
        <v>0</v>
      </c>
      <c r="E2698" s="10" t="s">
        <v>22</v>
      </c>
      <c r="F2698" s="60">
        <v>0</v>
      </c>
      <c r="G2698" s="58">
        <v>0</v>
      </c>
      <c r="H2698" s="58">
        <f t="shared" si="467"/>
        <v>0</v>
      </c>
      <c r="I2698" s="58">
        <v>0</v>
      </c>
      <c r="J2698" s="58">
        <f t="shared" si="468"/>
        <v>0</v>
      </c>
      <c r="K2698" s="58">
        <v>0</v>
      </c>
      <c r="L2698" s="58">
        <f t="shared" si="470"/>
        <v>0</v>
      </c>
      <c r="M2698" s="58">
        <f t="shared" si="466"/>
        <v>0</v>
      </c>
      <c r="N2698" s="59">
        <f t="shared" si="466"/>
        <v>0</v>
      </c>
      <c r="O2698" s="60">
        <v>0</v>
      </c>
      <c r="P2698" s="61">
        <f>O2698</f>
        <v>0</v>
      </c>
      <c r="Q2698" s="58" t="e">
        <f>TRUNC(#REF!*P2698,0)</f>
        <v>#REF!</v>
      </c>
      <c r="R2698" s="143"/>
    </row>
    <row r="2699" spans="1:18" s="86" customFormat="1" ht="20.100000000000001" hidden="1" customHeight="1">
      <c r="A2699" s="123">
        <f>A2698+1</f>
        <v>527</v>
      </c>
      <c r="B2699" s="122">
        <f>B2698+1</f>
        <v>522</v>
      </c>
      <c r="C2699" s="19" t="s">
        <v>885</v>
      </c>
      <c r="D2699" s="29" t="s">
        <v>62</v>
      </c>
      <c r="E2699" s="10" t="s">
        <v>3189</v>
      </c>
      <c r="F2699" s="60">
        <v>1296</v>
      </c>
      <c r="G2699" s="58">
        <v>212</v>
      </c>
      <c r="H2699" s="58">
        <f t="shared" si="467"/>
        <v>274752</v>
      </c>
      <c r="I2699" s="58">
        <v>11</v>
      </c>
      <c r="J2699" s="58">
        <f t="shared" si="468"/>
        <v>14256</v>
      </c>
      <c r="K2699" s="58">
        <v>0</v>
      </c>
      <c r="L2699" s="58">
        <f t="shared" si="470"/>
        <v>0</v>
      </c>
      <c r="M2699" s="58">
        <f t="shared" si="466"/>
        <v>223</v>
      </c>
      <c r="N2699" s="59">
        <f t="shared" si="466"/>
        <v>289008</v>
      </c>
      <c r="O2699" s="60">
        <v>1296</v>
      </c>
      <c r="P2699" s="61">
        <f>O2699</f>
        <v>1296</v>
      </c>
      <c r="Q2699" s="58" t="e">
        <f>TRUNC(#REF!*P2699,0)</f>
        <v>#REF!</v>
      </c>
      <c r="R2699" s="143"/>
    </row>
    <row r="2700" spans="1:18" s="86" customFormat="1" ht="20.100000000000001" hidden="1" customHeight="1">
      <c r="A2700" s="123">
        <f>A2699+1</f>
        <v>528</v>
      </c>
      <c r="B2700" s="122">
        <f>B2699+1</f>
        <v>523</v>
      </c>
      <c r="C2700" s="19" t="s">
        <v>886</v>
      </c>
      <c r="D2700" s="29" t="s">
        <v>116</v>
      </c>
      <c r="E2700" s="10" t="s">
        <v>3189</v>
      </c>
      <c r="F2700" s="60">
        <v>1342</v>
      </c>
      <c r="G2700" s="58">
        <v>76</v>
      </c>
      <c r="H2700" s="58">
        <f t="shared" si="467"/>
        <v>101992</v>
      </c>
      <c r="I2700" s="58">
        <v>4</v>
      </c>
      <c r="J2700" s="58">
        <f t="shared" si="468"/>
        <v>5368</v>
      </c>
      <c r="K2700" s="58">
        <v>0</v>
      </c>
      <c r="L2700" s="58">
        <f t="shared" si="470"/>
        <v>0</v>
      </c>
      <c r="M2700" s="58">
        <f t="shared" si="466"/>
        <v>80</v>
      </c>
      <c r="N2700" s="59">
        <f t="shared" si="466"/>
        <v>107360</v>
      </c>
      <c r="O2700" s="60">
        <v>1342</v>
      </c>
      <c r="P2700" s="61">
        <f>O2700</f>
        <v>1342</v>
      </c>
      <c r="Q2700" s="58" t="e">
        <f>TRUNC(#REF!*P2700,0)</f>
        <v>#REF!</v>
      </c>
      <c r="R2700" s="143"/>
    </row>
    <row r="2701" spans="1:18" s="86" customFormat="1" ht="20.100000000000001" hidden="1" customHeight="1">
      <c r="A2701" s="123"/>
      <c r="C2701" s="19" t="s">
        <v>887</v>
      </c>
      <c r="D2701" s="29" t="s">
        <v>0</v>
      </c>
      <c r="E2701" s="10" t="s">
        <v>22</v>
      </c>
      <c r="F2701" s="60">
        <v>0</v>
      </c>
      <c r="G2701" s="58">
        <v>0</v>
      </c>
      <c r="H2701" s="58">
        <f t="shared" si="467"/>
        <v>0</v>
      </c>
      <c r="I2701" s="58">
        <v>0</v>
      </c>
      <c r="J2701" s="58">
        <f t="shared" si="468"/>
        <v>0</v>
      </c>
      <c r="K2701" s="58">
        <v>0</v>
      </c>
      <c r="L2701" s="58">
        <f t="shared" si="470"/>
        <v>0</v>
      </c>
      <c r="M2701" s="58">
        <f t="shared" si="466"/>
        <v>0</v>
      </c>
      <c r="N2701" s="59">
        <f t="shared" si="466"/>
        <v>0</v>
      </c>
      <c r="O2701" s="60">
        <v>0</v>
      </c>
      <c r="P2701" s="61">
        <f>O2701</f>
        <v>0</v>
      </c>
      <c r="Q2701" s="58" t="e">
        <f>TRUNC(#REF!*P2701,0)</f>
        <v>#REF!</v>
      </c>
      <c r="R2701" s="143"/>
    </row>
    <row r="2702" spans="1:18" s="86" customFormat="1" ht="20.100000000000001" hidden="1" customHeight="1">
      <c r="A2702" s="123"/>
      <c r="C2702" s="19" t="s">
        <v>888</v>
      </c>
      <c r="D2702" s="29" t="s">
        <v>0</v>
      </c>
      <c r="E2702" s="10" t="s">
        <v>22</v>
      </c>
      <c r="F2702" s="60">
        <v>0</v>
      </c>
      <c r="G2702" s="58">
        <v>0</v>
      </c>
      <c r="H2702" s="58">
        <f t="shared" si="467"/>
        <v>0</v>
      </c>
      <c r="I2702" s="58">
        <v>0</v>
      </c>
      <c r="J2702" s="58">
        <f t="shared" si="468"/>
        <v>0</v>
      </c>
      <c r="K2702" s="58">
        <v>0</v>
      </c>
      <c r="L2702" s="58">
        <f t="shared" si="470"/>
        <v>0</v>
      </c>
      <c r="M2702" s="58">
        <f t="shared" si="466"/>
        <v>0</v>
      </c>
      <c r="N2702" s="59">
        <f t="shared" si="466"/>
        <v>0</v>
      </c>
      <c r="O2702" s="60">
        <v>0</v>
      </c>
      <c r="P2702" s="61">
        <f>O2702</f>
        <v>0</v>
      </c>
      <c r="Q2702" s="58" t="e">
        <f>TRUNC(#REF!*P2702,0)</f>
        <v>#REF!</v>
      </c>
      <c r="R2702" s="143"/>
    </row>
    <row r="2703" spans="1:18" s="86" customFormat="1" ht="20.100000000000001" hidden="1" customHeight="1">
      <c r="A2703" s="123"/>
      <c r="C2703" s="19" t="s">
        <v>889</v>
      </c>
      <c r="D2703" s="29" t="s">
        <v>890</v>
      </c>
      <c r="E2703" s="10" t="s">
        <v>3198</v>
      </c>
      <c r="F2703" s="60">
        <v>2</v>
      </c>
      <c r="G2703" s="58">
        <v>218400</v>
      </c>
      <c r="H2703" s="58">
        <f t="shared" ref="H2703:H2766" si="471">TRUNC(F2703*G2703,0)</f>
        <v>436800</v>
      </c>
      <c r="I2703" s="58">
        <v>10920</v>
      </c>
      <c r="J2703" s="58">
        <f t="shared" ref="J2703:J2766" si="472">TRUNC(F2703*I2703,0)</f>
        <v>21840</v>
      </c>
      <c r="K2703" s="58">
        <v>0</v>
      </c>
      <c r="L2703" s="58">
        <f t="shared" si="470"/>
        <v>0</v>
      </c>
      <c r="M2703" s="58">
        <f t="shared" si="466"/>
        <v>229320</v>
      </c>
      <c r="N2703" s="59">
        <f t="shared" si="466"/>
        <v>458640</v>
      </c>
      <c r="O2703" s="60">
        <v>2</v>
      </c>
      <c r="P2703" s="61">
        <f>O2703</f>
        <v>2</v>
      </c>
      <c r="Q2703" s="58" t="e">
        <f>TRUNC(#REF!*P2703,0)</f>
        <v>#REF!</v>
      </c>
      <c r="R2703" s="143"/>
    </row>
    <row r="2704" spans="1:18" s="86" customFormat="1" ht="20.100000000000001" hidden="1" customHeight="1">
      <c r="A2704" s="123"/>
      <c r="C2704" s="19" t="s">
        <v>891</v>
      </c>
      <c r="D2704" s="29" t="s">
        <v>0</v>
      </c>
      <c r="E2704" s="10" t="s">
        <v>3198</v>
      </c>
      <c r="F2704" s="60">
        <v>2</v>
      </c>
      <c r="G2704" s="58">
        <v>21060</v>
      </c>
      <c r="H2704" s="58">
        <f t="shared" si="471"/>
        <v>42120</v>
      </c>
      <c r="I2704" s="58">
        <v>1108</v>
      </c>
      <c r="J2704" s="58">
        <f t="shared" si="472"/>
        <v>2216</v>
      </c>
      <c r="K2704" s="58">
        <v>0</v>
      </c>
      <c r="L2704" s="58">
        <f t="shared" si="470"/>
        <v>0</v>
      </c>
      <c r="M2704" s="58">
        <f t="shared" si="466"/>
        <v>22168</v>
      </c>
      <c r="N2704" s="59">
        <f t="shared" si="466"/>
        <v>44336</v>
      </c>
      <c r="O2704" s="60">
        <v>2</v>
      </c>
      <c r="P2704" s="61">
        <f>O2704</f>
        <v>2</v>
      </c>
      <c r="Q2704" s="58" t="e">
        <f>TRUNC(#REF!*P2704,0)</f>
        <v>#REF!</v>
      </c>
      <c r="R2704" s="143"/>
    </row>
    <row r="2705" spans="1:18" s="86" customFormat="1" ht="20.100000000000001" hidden="1" customHeight="1">
      <c r="A2705" s="123">
        <f>A2700+1</f>
        <v>529</v>
      </c>
      <c r="B2705" s="122">
        <f>B2700+1</f>
        <v>524</v>
      </c>
      <c r="C2705" s="19" t="s">
        <v>892</v>
      </c>
      <c r="D2705" s="29" t="s">
        <v>95</v>
      </c>
      <c r="E2705" s="10" t="s">
        <v>3207</v>
      </c>
      <c r="F2705" s="60">
        <v>36</v>
      </c>
      <c r="G2705" s="58">
        <v>14051</v>
      </c>
      <c r="H2705" s="58">
        <f t="shared" si="471"/>
        <v>505836</v>
      </c>
      <c r="I2705" s="58">
        <v>22284</v>
      </c>
      <c r="J2705" s="58">
        <f t="shared" si="472"/>
        <v>802224</v>
      </c>
      <c r="K2705" s="58">
        <v>0</v>
      </c>
      <c r="L2705" s="58">
        <f t="shared" si="470"/>
        <v>0</v>
      </c>
      <c r="M2705" s="58">
        <f t="shared" si="466"/>
        <v>36335</v>
      </c>
      <c r="N2705" s="59">
        <f t="shared" si="466"/>
        <v>1308060</v>
      </c>
      <c r="O2705" s="60">
        <v>36</v>
      </c>
      <c r="P2705" s="61">
        <f>O2705</f>
        <v>36</v>
      </c>
      <c r="Q2705" s="58" t="e">
        <f>TRUNC(#REF!*P2705,0)</f>
        <v>#REF!</v>
      </c>
      <c r="R2705" s="143"/>
    </row>
    <row r="2706" spans="1:18" s="86" customFormat="1" ht="20.100000000000001" hidden="1" customHeight="1">
      <c r="A2706" s="123">
        <f>A2705+1</f>
        <v>530</v>
      </c>
      <c r="B2706" s="122">
        <f>B2705+1</f>
        <v>525</v>
      </c>
      <c r="C2706" s="19" t="s">
        <v>893</v>
      </c>
      <c r="D2706" s="29" t="s">
        <v>0</v>
      </c>
      <c r="E2706" s="10" t="s">
        <v>3207</v>
      </c>
      <c r="F2706" s="60">
        <v>180</v>
      </c>
      <c r="G2706" s="58">
        <v>356</v>
      </c>
      <c r="H2706" s="58">
        <f t="shared" si="471"/>
        <v>64080</v>
      </c>
      <c r="I2706" s="58">
        <v>0</v>
      </c>
      <c r="J2706" s="58">
        <f t="shared" si="472"/>
        <v>0</v>
      </c>
      <c r="K2706" s="58">
        <v>0</v>
      </c>
      <c r="L2706" s="58">
        <f t="shared" si="470"/>
        <v>0</v>
      </c>
      <c r="M2706" s="58">
        <f t="shared" si="466"/>
        <v>356</v>
      </c>
      <c r="N2706" s="59">
        <f t="shared" si="466"/>
        <v>64080</v>
      </c>
      <c r="O2706" s="60">
        <v>180</v>
      </c>
      <c r="P2706" s="61">
        <f>O2706</f>
        <v>180</v>
      </c>
      <c r="Q2706" s="58" t="e">
        <f>TRUNC(#REF!*P2706,0)</f>
        <v>#REF!</v>
      </c>
      <c r="R2706" s="143"/>
    </row>
    <row r="2707" spans="1:18" s="86" customFormat="1" ht="20.100000000000001" hidden="1" customHeight="1">
      <c r="A2707" s="123">
        <f>A2706+1</f>
        <v>531</v>
      </c>
      <c r="B2707" s="122">
        <f>B2706+1</f>
        <v>526</v>
      </c>
      <c r="C2707" s="19" t="s">
        <v>894</v>
      </c>
      <c r="D2707" s="29" t="s">
        <v>0</v>
      </c>
      <c r="E2707" s="10" t="s">
        <v>3207</v>
      </c>
      <c r="F2707" s="60">
        <v>23</v>
      </c>
      <c r="G2707" s="58">
        <v>19972</v>
      </c>
      <c r="H2707" s="58">
        <f t="shared" si="471"/>
        <v>459356</v>
      </c>
      <c r="I2707" s="58">
        <v>5817</v>
      </c>
      <c r="J2707" s="58">
        <f t="shared" si="472"/>
        <v>133791</v>
      </c>
      <c r="K2707" s="58">
        <v>142</v>
      </c>
      <c r="L2707" s="58">
        <f t="shared" si="470"/>
        <v>3266</v>
      </c>
      <c r="M2707" s="58">
        <f t="shared" si="466"/>
        <v>25931</v>
      </c>
      <c r="N2707" s="59">
        <f t="shared" si="466"/>
        <v>596413</v>
      </c>
      <c r="O2707" s="60">
        <v>23</v>
      </c>
      <c r="P2707" s="61">
        <f>O2707</f>
        <v>23</v>
      </c>
      <c r="Q2707" s="58" t="e">
        <f>TRUNC(#REF!*P2707,0)</f>
        <v>#REF!</v>
      </c>
      <c r="R2707" s="143"/>
    </row>
    <row r="2708" spans="1:18" s="86" customFormat="1" ht="20.100000000000001" hidden="1" customHeight="1">
      <c r="A2708" s="123"/>
      <c r="C2708" s="19" t="s">
        <v>895</v>
      </c>
      <c r="D2708" s="29" t="s">
        <v>0</v>
      </c>
      <c r="E2708" s="10" t="s">
        <v>22</v>
      </c>
      <c r="F2708" s="60">
        <v>0</v>
      </c>
      <c r="G2708" s="58">
        <v>0</v>
      </c>
      <c r="H2708" s="58">
        <f t="shared" si="471"/>
        <v>0</v>
      </c>
      <c r="I2708" s="58">
        <v>0</v>
      </c>
      <c r="J2708" s="58">
        <f t="shared" si="472"/>
        <v>0</v>
      </c>
      <c r="K2708" s="58">
        <v>0</v>
      </c>
      <c r="L2708" s="58">
        <f t="shared" si="470"/>
        <v>0</v>
      </c>
      <c r="M2708" s="58">
        <f t="shared" si="466"/>
        <v>0</v>
      </c>
      <c r="N2708" s="59">
        <f t="shared" si="466"/>
        <v>0</v>
      </c>
      <c r="O2708" s="60">
        <v>0</v>
      </c>
      <c r="P2708" s="61">
        <f>O2708</f>
        <v>0</v>
      </c>
      <c r="Q2708" s="58" t="e">
        <f>TRUNC(#REF!*P2708,0)</f>
        <v>#REF!</v>
      </c>
      <c r="R2708" s="143"/>
    </row>
    <row r="2709" spans="1:18" s="86" customFormat="1" ht="20.100000000000001" hidden="1" customHeight="1">
      <c r="A2709" s="123"/>
      <c r="C2709" s="19" t="s">
        <v>896</v>
      </c>
      <c r="D2709" s="29" t="s">
        <v>897</v>
      </c>
      <c r="E2709" s="10" t="s">
        <v>3189</v>
      </c>
      <c r="F2709" s="60">
        <v>1027</v>
      </c>
      <c r="G2709" s="58">
        <v>26656</v>
      </c>
      <c r="H2709" s="58">
        <f t="shared" si="471"/>
        <v>27375712</v>
      </c>
      <c r="I2709" s="58">
        <v>6740</v>
      </c>
      <c r="J2709" s="58">
        <f t="shared" si="472"/>
        <v>6921980</v>
      </c>
      <c r="K2709" s="58">
        <v>2848</v>
      </c>
      <c r="L2709" s="58">
        <f t="shared" si="470"/>
        <v>2924896</v>
      </c>
      <c r="M2709" s="58">
        <f t="shared" si="466"/>
        <v>36244</v>
      </c>
      <c r="N2709" s="59">
        <f t="shared" si="466"/>
        <v>37222588</v>
      </c>
      <c r="O2709" s="60">
        <v>1027</v>
      </c>
      <c r="P2709" s="61">
        <f>O2709</f>
        <v>1027</v>
      </c>
      <c r="Q2709" s="58" t="e">
        <f>TRUNC(#REF!*P2709,0)</f>
        <v>#REF!</v>
      </c>
      <c r="R2709" s="143"/>
    </row>
    <row r="2710" spans="1:18" s="86" customFormat="1" ht="20.100000000000001" hidden="1" customHeight="1">
      <c r="A2710" s="123"/>
      <c r="C2710" s="19" t="s">
        <v>975</v>
      </c>
      <c r="D2710" s="29" t="s">
        <v>0</v>
      </c>
      <c r="E2710" s="10" t="s">
        <v>22</v>
      </c>
      <c r="F2710" s="60">
        <v>0</v>
      </c>
      <c r="G2710" s="58">
        <v>0</v>
      </c>
      <c r="H2710" s="58">
        <f t="shared" si="471"/>
        <v>0</v>
      </c>
      <c r="I2710" s="58">
        <v>0</v>
      </c>
      <c r="J2710" s="58">
        <f t="shared" si="472"/>
        <v>0</v>
      </c>
      <c r="K2710" s="58">
        <v>0</v>
      </c>
      <c r="L2710" s="58">
        <f t="shared" si="470"/>
        <v>0</v>
      </c>
      <c r="M2710" s="58">
        <f t="shared" si="466"/>
        <v>0</v>
      </c>
      <c r="N2710" s="59">
        <f t="shared" si="466"/>
        <v>0</v>
      </c>
      <c r="O2710" s="60">
        <v>0</v>
      </c>
      <c r="P2710" s="61">
        <f>O2710</f>
        <v>0</v>
      </c>
      <c r="Q2710" s="58" t="e">
        <f>TRUNC(#REF!*P2710,0)</f>
        <v>#REF!</v>
      </c>
      <c r="R2710" s="143"/>
    </row>
    <row r="2711" spans="1:18" s="86" customFormat="1" ht="20.100000000000001" hidden="1" customHeight="1">
      <c r="A2711" s="123"/>
      <c r="C2711" s="19" t="s">
        <v>976</v>
      </c>
      <c r="D2711" s="29" t="s">
        <v>977</v>
      </c>
      <c r="E2711" s="10" t="s">
        <v>3207</v>
      </c>
      <c r="F2711" s="60">
        <v>57</v>
      </c>
      <c r="G2711" s="58">
        <v>80160</v>
      </c>
      <c r="H2711" s="58">
        <f t="shared" si="471"/>
        <v>4569120</v>
      </c>
      <c r="I2711" s="58">
        <v>32000</v>
      </c>
      <c r="J2711" s="58">
        <f t="shared" si="472"/>
        <v>1824000</v>
      </c>
      <c r="K2711" s="58">
        <v>0</v>
      </c>
      <c r="L2711" s="58">
        <f t="shared" si="470"/>
        <v>0</v>
      </c>
      <c r="M2711" s="58">
        <f t="shared" si="466"/>
        <v>112160</v>
      </c>
      <c r="N2711" s="59">
        <f t="shared" si="466"/>
        <v>6393120</v>
      </c>
      <c r="O2711" s="60">
        <v>57</v>
      </c>
      <c r="P2711" s="61">
        <f>O2711</f>
        <v>57</v>
      </c>
      <c r="Q2711" s="58" t="e">
        <f>TRUNC(#REF!*P2711,0)</f>
        <v>#REF!</v>
      </c>
      <c r="R2711" s="143"/>
    </row>
    <row r="2712" spans="1:18" s="86" customFormat="1" ht="20.100000000000001" hidden="1" customHeight="1">
      <c r="A2712" s="123"/>
      <c r="C2712" s="19" t="s">
        <v>898</v>
      </c>
      <c r="D2712" s="29" t="s">
        <v>0</v>
      </c>
      <c r="E2712" s="10" t="s">
        <v>22</v>
      </c>
      <c r="F2712" s="60">
        <v>0</v>
      </c>
      <c r="G2712" s="58">
        <v>0</v>
      </c>
      <c r="H2712" s="58">
        <f t="shared" si="471"/>
        <v>0</v>
      </c>
      <c r="I2712" s="58">
        <v>0</v>
      </c>
      <c r="J2712" s="58">
        <f t="shared" si="472"/>
        <v>0</v>
      </c>
      <c r="K2712" s="58">
        <v>0</v>
      </c>
      <c r="L2712" s="58">
        <f t="shared" si="470"/>
        <v>0</v>
      </c>
      <c r="M2712" s="58">
        <f t="shared" si="466"/>
        <v>0</v>
      </c>
      <c r="N2712" s="59">
        <f t="shared" si="466"/>
        <v>0</v>
      </c>
      <c r="O2712" s="60">
        <v>0</v>
      </c>
      <c r="P2712" s="61">
        <f>O2712</f>
        <v>0</v>
      </c>
      <c r="Q2712" s="58" t="e">
        <f>TRUNC(#REF!*P2712,0)</f>
        <v>#REF!</v>
      </c>
      <c r="R2712" s="143"/>
    </row>
    <row r="2713" spans="1:18" s="86" customFormat="1" ht="20.100000000000001" hidden="1" customHeight="1">
      <c r="A2713" s="123"/>
      <c r="C2713" s="19" t="s">
        <v>899</v>
      </c>
      <c r="D2713" s="29" t="s">
        <v>0</v>
      </c>
      <c r="E2713" s="10" t="s">
        <v>22</v>
      </c>
      <c r="F2713" s="60">
        <v>0</v>
      </c>
      <c r="G2713" s="58">
        <v>0</v>
      </c>
      <c r="H2713" s="58">
        <f t="shared" si="471"/>
        <v>0</v>
      </c>
      <c r="I2713" s="58">
        <v>0</v>
      </c>
      <c r="J2713" s="58">
        <f t="shared" si="472"/>
        <v>0</v>
      </c>
      <c r="K2713" s="58">
        <v>0</v>
      </c>
      <c r="L2713" s="58">
        <f t="shared" si="470"/>
        <v>0</v>
      </c>
      <c r="M2713" s="58">
        <f t="shared" si="466"/>
        <v>0</v>
      </c>
      <c r="N2713" s="59">
        <f t="shared" si="466"/>
        <v>0</v>
      </c>
      <c r="O2713" s="60">
        <v>0</v>
      </c>
      <c r="P2713" s="61">
        <f>O2713</f>
        <v>0</v>
      </c>
      <c r="Q2713" s="58" t="e">
        <f>TRUNC(#REF!*P2713,0)</f>
        <v>#REF!</v>
      </c>
      <c r="R2713" s="143"/>
    </row>
    <row r="2714" spans="1:18" s="86" customFormat="1" ht="20.100000000000001" hidden="1" customHeight="1">
      <c r="A2714" s="123"/>
      <c r="C2714" s="19" t="s">
        <v>1102</v>
      </c>
      <c r="D2714" s="29" t="s">
        <v>901</v>
      </c>
      <c r="E2714" s="10" t="s">
        <v>3207</v>
      </c>
      <c r="F2714" s="60">
        <v>114</v>
      </c>
      <c r="G2714" s="58">
        <v>3437</v>
      </c>
      <c r="H2714" s="58">
        <f t="shared" si="471"/>
        <v>391818</v>
      </c>
      <c r="I2714" s="58">
        <v>14852</v>
      </c>
      <c r="J2714" s="58">
        <f t="shared" si="472"/>
        <v>1693128</v>
      </c>
      <c r="K2714" s="58">
        <v>1376</v>
      </c>
      <c r="L2714" s="58">
        <f t="shared" si="470"/>
        <v>156864</v>
      </c>
      <c r="M2714" s="58">
        <f t="shared" si="466"/>
        <v>19665</v>
      </c>
      <c r="N2714" s="59">
        <f t="shared" si="466"/>
        <v>2241810</v>
      </c>
      <c r="O2714" s="60">
        <v>114</v>
      </c>
      <c r="P2714" s="61">
        <f>O2714</f>
        <v>114</v>
      </c>
      <c r="Q2714" s="58" t="e">
        <f>TRUNC(#REF!*P2714,0)</f>
        <v>#REF!</v>
      </c>
      <c r="R2714" s="143"/>
    </row>
    <row r="2715" spans="1:18" s="86" customFormat="1" ht="20.100000000000001" hidden="1" customHeight="1">
      <c r="A2715" s="123"/>
      <c r="C2715" s="19" t="s">
        <v>1148</v>
      </c>
      <c r="D2715" s="29" t="s">
        <v>901</v>
      </c>
      <c r="E2715" s="10" t="s">
        <v>3207</v>
      </c>
      <c r="F2715" s="60">
        <v>114</v>
      </c>
      <c r="G2715" s="58">
        <v>3418</v>
      </c>
      <c r="H2715" s="58">
        <f t="shared" si="471"/>
        <v>389652</v>
      </c>
      <c r="I2715" s="58">
        <v>17658</v>
      </c>
      <c r="J2715" s="58">
        <f t="shared" si="472"/>
        <v>2013012</v>
      </c>
      <c r="K2715" s="58">
        <v>1376</v>
      </c>
      <c r="L2715" s="58">
        <f t="shared" si="470"/>
        <v>156864</v>
      </c>
      <c r="M2715" s="58">
        <f t="shared" si="466"/>
        <v>22452</v>
      </c>
      <c r="N2715" s="59">
        <f t="shared" si="466"/>
        <v>2559528</v>
      </c>
      <c r="O2715" s="60">
        <v>114</v>
      </c>
      <c r="P2715" s="61">
        <f>O2715</f>
        <v>114</v>
      </c>
      <c r="Q2715" s="58" t="e">
        <f>TRUNC(#REF!*P2715,0)</f>
        <v>#REF!</v>
      </c>
      <c r="R2715" s="143"/>
    </row>
    <row r="2716" spans="1:18" s="86" customFormat="1" ht="20.100000000000001" hidden="1" customHeight="1">
      <c r="A2716" s="123">
        <f>A2707+1</f>
        <v>532</v>
      </c>
      <c r="B2716" s="122">
        <f>B2707+1</f>
        <v>527</v>
      </c>
      <c r="C2716" s="19" t="s">
        <v>908</v>
      </c>
      <c r="D2716" s="29" t="s">
        <v>0</v>
      </c>
      <c r="E2716" s="10" t="s">
        <v>22</v>
      </c>
      <c r="F2716" s="60">
        <v>0</v>
      </c>
      <c r="G2716" s="58">
        <v>0</v>
      </c>
      <c r="H2716" s="58">
        <f t="shared" si="471"/>
        <v>0</v>
      </c>
      <c r="I2716" s="58">
        <v>0</v>
      </c>
      <c r="J2716" s="58">
        <f t="shared" si="472"/>
        <v>0</v>
      </c>
      <c r="K2716" s="58">
        <v>0</v>
      </c>
      <c r="L2716" s="58">
        <f t="shared" si="470"/>
        <v>0</v>
      </c>
      <c r="M2716" s="58">
        <f t="shared" si="466"/>
        <v>0</v>
      </c>
      <c r="N2716" s="59">
        <f t="shared" si="466"/>
        <v>0</v>
      </c>
      <c r="O2716" s="60">
        <v>0</v>
      </c>
      <c r="P2716" s="61">
        <f>O2716</f>
        <v>0</v>
      </c>
      <c r="Q2716" s="58" t="e">
        <f>TRUNC(#REF!*P2716,0)</f>
        <v>#REF!</v>
      </c>
      <c r="R2716" s="143"/>
    </row>
    <row r="2717" spans="1:18" s="86" customFormat="1" ht="20.100000000000001" hidden="1" customHeight="1">
      <c r="A2717" s="123">
        <f>A2716+1</f>
        <v>533</v>
      </c>
      <c r="B2717" s="122">
        <f>B2716+1</f>
        <v>528</v>
      </c>
      <c r="C2717" s="19" t="s">
        <v>909</v>
      </c>
      <c r="D2717" s="29" t="s">
        <v>0</v>
      </c>
      <c r="E2717" s="10" t="s">
        <v>3207</v>
      </c>
      <c r="F2717" s="60">
        <v>228</v>
      </c>
      <c r="G2717" s="58">
        <v>8292</v>
      </c>
      <c r="H2717" s="58">
        <f t="shared" si="471"/>
        <v>1890576</v>
      </c>
      <c r="I2717" s="58">
        <v>414</v>
      </c>
      <c r="J2717" s="58">
        <f t="shared" si="472"/>
        <v>94392</v>
      </c>
      <c r="K2717" s="58">
        <v>0</v>
      </c>
      <c r="L2717" s="58">
        <f t="shared" si="470"/>
        <v>0</v>
      </c>
      <c r="M2717" s="58">
        <f t="shared" si="466"/>
        <v>8706</v>
      </c>
      <c r="N2717" s="59">
        <f t="shared" si="466"/>
        <v>1984968</v>
      </c>
      <c r="O2717" s="60">
        <v>228</v>
      </c>
      <c r="P2717" s="61">
        <f>O2717</f>
        <v>228</v>
      </c>
      <c r="Q2717" s="58" t="e">
        <f>TRUNC(#REF!*P2717,0)</f>
        <v>#REF!</v>
      </c>
      <c r="R2717" s="143"/>
    </row>
    <row r="2718" spans="1:18" s="86" customFormat="1" ht="20.100000000000001" hidden="1" customHeight="1">
      <c r="A2718" s="123"/>
      <c r="C2718" s="19" t="s">
        <v>910</v>
      </c>
      <c r="D2718" s="29" t="s">
        <v>911</v>
      </c>
      <c r="E2718" s="10" t="s">
        <v>22</v>
      </c>
      <c r="F2718" s="60">
        <v>0</v>
      </c>
      <c r="G2718" s="58">
        <v>0</v>
      </c>
      <c r="H2718" s="58">
        <f t="shared" si="471"/>
        <v>0</v>
      </c>
      <c r="I2718" s="58">
        <v>0</v>
      </c>
      <c r="J2718" s="58">
        <f t="shared" si="472"/>
        <v>0</v>
      </c>
      <c r="K2718" s="58">
        <v>0</v>
      </c>
      <c r="L2718" s="58">
        <f t="shared" si="470"/>
        <v>0</v>
      </c>
      <c r="M2718" s="58">
        <f t="shared" si="466"/>
        <v>0</v>
      </c>
      <c r="N2718" s="59">
        <f t="shared" si="466"/>
        <v>0</v>
      </c>
      <c r="O2718" s="60">
        <v>0</v>
      </c>
      <c r="P2718" s="61">
        <f>O2718</f>
        <v>0</v>
      </c>
      <c r="Q2718" s="58" t="e">
        <f>TRUNC(#REF!*P2718,0)</f>
        <v>#REF!</v>
      </c>
      <c r="R2718" s="143"/>
    </row>
    <row r="2719" spans="1:18" s="86" customFormat="1" ht="20.100000000000001" hidden="1" customHeight="1">
      <c r="A2719" s="123"/>
      <c r="C2719" s="19" t="s">
        <v>899</v>
      </c>
      <c r="D2719" s="29" t="s">
        <v>0</v>
      </c>
      <c r="E2719" s="10" t="s">
        <v>22</v>
      </c>
      <c r="F2719" s="60">
        <v>0</v>
      </c>
      <c r="G2719" s="58">
        <v>0</v>
      </c>
      <c r="H2719" s="58">
        <f t="shared" si="471"/>
        <v>0</v>
      </c>
      <c r="I2719" s="58">
        <v>0</v>
      </c>
      <c r="J2719" s="58">
        <f t="shared" si="472"/>
        <v>0</v>
      </c>
      <c r="K2719" s="58">
        <v>0</v>
      </c>
      <c r="L2719" s="58">
        <f t="shared" si="470"/>
        <v>0</v>
      </c>
      <c r="M2719" s="58">
        <f t="shared" si="466"/>
        <v>0</v>
      </c>
      <c r="N2719" s="59">
        <f t="shared" si="466"/>
        <v>0</v>
      </c>
      <c r="O2719" s="60">
        <v>0</v>
      </c>
      <c r="P2719" s="61">
        <f>O2719</f>
        <v>0</v>
      </c>
      <c r="Q2719" s="58" t="e">
        <f>TRUNC(#REF!*P2719,0)</f>
        <v>#REF!</v>
      </c>
      <c r="R2719" s="143"/>
    </row>
    <row r="2720" spans="1:18" s="86" customFormat="1" ht="20.100000000000001" hidden="1" customHeight="1">
      <c r="A2720" s="123"/>
      <c r="C2720" s="19" t="s">
        <v>1159</v>
      </c>
      <c r="D2720" s="29" t="s">
        <v>0</v>
      </c>
      <c r="E2720" s="10" t="s">
        <v>3199</v>
      </c>
      <c r="F2720" s="60">
        <v>4</v>
      </c>
      <c r="G2720" s="58">
        <v>100331</v>
      </c>
      <c r="H2720" s="58">
        <f t="shared" si="471"/>
        <v>401324</v>
      </c>
      <c r="I2720" s="58">
        <v>100635</v>
      </c>
      <c r="J2720" s="58">
        <f t="shared" si="472"/>
        <v>402540</v>
      </c>
      <c r="K2720" s="58">
        <v>3365</v>
      </c>
      <c r="L2720" s="58">
        <f t="shared" si="470"/>
        <v>13460</v>
      </c>
      <c r="M2720" s="58">
        <f t="shared" si="466"/>
        <v>204331</v>
      </c>
      <c r="N2720" s="59">
        <f t="shared" si="466"/>
        <v>817324</v>
      </c>
      <c r="O2720" s="60">
        <v>4</v>
      </c>
      <c r="P2720" s="61">
        <f>O2720</f>
        <v>4</v>
      </c>
      <c r="Q2720" s="58" t="e">
        <f>TRUNC(#REF!*P2720,0)</f>
        <v>#REF!</v>
      </c>
      <c r="R2720" s="143"/>
    </row>
    <row r="2721" spans="1:18" s="86" customFormat="1" ht="20.100000000000001" hidden="1" customHeight="1">
      <c r="A2721" s="123"/>
      <c r="C2721" s="19" t="s">
        <v>1149</v>
      </c>
      <c r="D2721" s="29" t="s">
        <v>0</v>
      </c>
      <c r="E2721" s="10" t="s">
        <v>3199</v>
      </c>
      <c r="F2721" s="60">
        <v>4</v>
      </c>
      <c r="G2721" s="58">
        <v>109217</v>
      </c>
      <c r="H2721" s="58">
        <f t="shared" si="471"/>
        <v>436868</v>
      </c>
      <c r="I2721" s="58">
        <v>109822</v>
      </c>
      <c r="J2721" s="58">
        <f t="shared" si="472"/>
        <v>439288</v>
      </c>
      <c r="K2721" s="58">
        <v>3672</v>
      </c>
      <c r="L2721" s="58">
        <f t="shared" si="470"/>
        <v>14688</v>
      </c>
      <c r="M2721" s="58">
        <f t="shared" si="466"/>
        <v>222711</v>
      </c>
      <c r="N2721" s="59">
        <f t="shared" si="466"/>
        <v>890844</v>
      </c>
      <c r="O2721" s="60">
        <v>4</v>
      </c>
      <c r="P2721" s="61">
        <f>O2721</f>
        <v>4</v>
      </c>
      <c r="Q2721" s="58" t="e">
        <f>TRUNC(#REF!*P2721,0)</f>
        <v>#REF!</v>
      </c>
      <c r="R2721" s="143"/>
    </row>
    <row r="2722" spans="1:18" s="86" customFormat="1" ht="20.100000000000001" hidden="1" customHeight="1">
      <c r="A2722" s="123"/>
      <c r="C2722" s="19" t="s">
        <v>978</v>
      </c>
      <c r="D2722" s="29" t="s">
        <v>0</v>
      </c>
      <c r="E2722" s="10" t="s">
        <v>22</v>
      </c>
      <c r="F2722" s="60">
        <v>0</v>
      </c>
      <c r="G2722" s="58">
        <v>0</v>
      </c>
      <c r="H2722" s="58">
        <f t="shared" si="471"/>
        <v>0</v>
      </c>
      <c r="I2722" s="58">
        <v>0</v>
      </c>
      <c r="J2722" s="58">
        <f t="shared" si="472"/>
        <v>0</v>
      </c>
      <c r="K2722" s="58">
        <v>0</v>
      </c>
      <c r="L2722" s="58">
        <f t="shared" si="470"/>
        <v>0</v>
      </c>
      <c r="M2722" s="58">
        <f t="shared" si="466"/>
        <v>0</v>
      </c>
      <c r="N2722" s="59">
        <f t="shared" si="466"/>
        <v>0</v>
      </c>
      <c r="O2722" s="60">
        <v>0</v>
      </c>
      <c r="P2722" s="61">
        <f>O2722</f>
        <v>0</v>
      </c>
      <c r="Q2722" s="58" t="e">
        <f>TRUNC(#REF!*P2722,0)</f>
        <v>#REF!</v>
      </c>
      <c r="R2722" s="143"/>
    </row>
    <row r="2723" spans="1:18" s="86" customFormat="1" ht="20.100000000000001" hidden="1" customHeight="1">
      <c r="A2723" s="123"/>
      <c r="C2723" s="19" t="s">
        <v>979</v>
      </c>
      <c r="D2723" s="29" t="s">
        <v>0</v>
      </c>
      <c r="E2723" s="10" t="s">
        <v>22</v>
      </c>
      <c r="F2723" s="60">
        <v>0</v>
      </c>
      <c r="G2723" s="58">
        <v>0</v>
      </c>
      <c r="H2723" s="58">
        <f t="shared" si="471"/>
        <v>0</v>
      </c>
      <c r="I2723" s="58">
        <v>0</v>
      </c>
      <c r="J2723" s="58">
        <f t="shared" si="472"/>
        <v>0</v>
      </c>
      <c r="K2723" s="58">
        <v>0</v>
      </c>
      <c r="L2723" s="58">
        <f t="shared" si="470"/>
        <v>0</v>
      </c>
      <c r="M2723" s="58">
        <f t="shared" si="466"/>
        <v>0</v>
      </c>
      <c r="N2723" s="59">
        <f t="shared" si="466"/>
        <v>0</v>
      </c>
      <c r="O2723" s="60">
        <v>0</v>
      </c>
      <c r="P2723" s="61">
        <f>O2723</f>
        <v>0</v>
      </c>
      <c r="Q2723" s="58" t="e">
        <f>TRUNC(#REF!*P2723,0)</f>
        <v>#REF!</v>
      </c>
      <c r="R2723" s="143"/>
    </row>
    <row r="2724" spans="1:18" s="86" customFormat="1" ht="20.100000000000001" hidden="1" customHeight="1">
      <c r="A2724" s="123"/>
      <c r="C2724" s="19" t="s">
        <v>980</v>
      </c>
      <c r="D2724" s="29" t="s">
        <v>981</v>
      </c>
      <c r="E2724" s="10" t="s">
        <v>3189</v>
      </c>
      <c r="F2724" s="60">
        <v>158</v>
      </c>
      <c r="G2724" s="58">
        <v>4518</v>
      </c>
      <c r="H2724" s="58">
        <f t="shared" si="471"/>
        <v>713844</v>
      </c>
      <c r="I2724" s="58">
        <v>17518</v>
      </c>
      <c r="J2724" s="58">
        <f t="shared" si="472"/>
        <v>2767844</v>
      </c>
      <c r="K2724" s="58">
        <v>4036</v>
      </c>
      <c r="L2724" s="58">
        <f t="shared" si="470"/>
        <v>637688</v>
      </c>
      <c r="M2724" s="58">
        <f t="shared" si="466"/>
        <v>26072</v>
      </c>
      <c r="N2724" s="59">
        <f t="shared" si="466"/>
        <v>4119376</v>
      </c>
      <c r="O2724" s="60">
        <v>158</v>
      </c>
      <c r="P2724" s="61">
        <f>O2724</f>
        <v>158</v>
      </c>
      <c r="Q2724" s="58" t="e">
        <f>TRUNC(#REF!*P2724,0)</f>
        <v>#REF!</v>
      </c>
      <c r="R2724" s="143"/>
    </row>
    <row r="2725" spans="1:18" s="86" customFormat="1" ht="20.100000000000001" hidden="1" customHeight="1">
      <c r="A2725" s="123"/>
      <c r="C2725" s="19" t="s">
        <v>982</v>
      </c>
      <c r="D2725" s="29" t="s">
        <v>981</v>
      </c>
      <c r="E2725" s="10" t="s">
        <v>3207</v>
      </c>
      <c r="F2725" s="60">
        <v>85</v>
      </c>
      <c r="G2725" s="58">
        <v>1439</v>
      </c>
      <c r="H2725" s="58">
        <f t="shared" si="471"/>
        <v>122315</v>
      </c>
      <c r="I2725" s="58">
        <v>10174</v>
      </c>
      <c r="J2725" s="58">
        <f t="shared" si="472"/>
        <v>864790</v>
      </c>
      <c r="K2725" s="58">
        <v>0</v>
      </c>
      <c r="L2725" s="58">
        <f t="shared" si="470"/>
        <v>0</v>
      </c>
      <c r="M2725" s="58">
        <f t="shared" si="466"/>
        <v>11613</v>
      </c>
      <c r="N2725" s="59">
        <f t="shared" si="466"/>
        <v>987105</v>
      </c>
      <c r="O2725" s="60">
        <v>85</v>
      </c>
      <c r="P2725" s="61">
        <f>O2725</f>
        <v>85</v>
      </c>
      <c r="Q2725" s="58" t="e">
        <f>TRUNC(#REF!*P2725,0)</f>
        <v>#REF!</v>
      </c>
      <c r="R2725" s="143"/>
    </row>
    <row r="2726" spans="1:18" s="86" customFormat="1" ht="20.100000000000001" hidden="1" customHeight="1">
      <c r="A2726" s="123"/>
      <c r="C2726" s="19" t="s">
        <v>1037</v>
      </c>
      <c r="D2726" s="29" t="s">
        <v>0</v>
      </c>
      <c r="E2726" s="10" t="s">
        <v>22</v>
      </c>
      <c r="F2726" s="60">
        <v>0</v>
      </c>
      <c r="G2726" s="58">
        <v>0</v>
      </c>
      <c r="H2726" s="58">
        <f t="shared" si="471"/>
        <v>0</v>
      </c>
      <c r="I2726" s="58">
        <v>0</v>
      </c>
      <c r="J2726" s="58">
        <f t="shared" si="472"/>
        <v>0</v>
      </c>
      <c r="K2726" s="58">
        <v>0</v>
      </c>
      <c r="L2726" s="58">
        <f t="shared" si="470"/>
        <v>0</v>
      </c>
      <c r="M2726" s="58">
        <f t="shared" si="466"/>
        <v>0</v>
      </c>
      <c r="N2726" s="59">
        <f t="shared" si="466"/>
        <v>0</v>
      </c>
      <c r="O2726" s="60">
        <v>0</v>
      </c>
      <c r="P2726" s="61">
        <f>O2726</f>
        <v>0</v>
      </c>
      <c r="Q2726" s="58" t="e">
        <f>TRUNC(#REF!*P2726,0)</f>
        <v>#REF!</v>
      </c>
      <c r="R2726" s="143"/>
    </row>
    <row r="2727" spans="1:18" s="86" customFormat="1" ht="20.100000000000001" hidden="1" customHeight="1">
      <c r="A2727" s="123"/>
      <c r="C2727" s="19" t="s">
        <v>1038</v>
      </c>
      <c r="D2727" s="29" t="s">
        <v>0</v>
      </c>
      <c r="E2727" s="10" t="s">
        <v>3188</v>
      </c>
      <c r="F2727" s="60">
        <v>819</v>
      </c>
      <c r="G2727" s="58">
        <v>430</v>
      </c>
      <c r="H2727" s="58">
        <f t="shared" si="471"/>
        <v>352170</v>
      </c>
      <c r="I2727" s="58">
        <v>216</v>
      </c>
      <c r="J2727" s="58">
        <f t="shared" si="472"/>
        <v>176904</v>
      </c>
      <c r="K2727" s="58">
        <v>253</v>
      </c>
      <c r="L2727" s="58">
        <f t="shared" si="470"/>
        <v>207207</v>
      </c>
      <c r="M2727" s="58">
        <f t="shared" si="466"/>
        <v>899</v>
      </c>
      <c r="N2727" s="59">
        <f t="shared" si="466"/>
        <v>736281</v>
      </c>
      <c r="O2727" s="60">
        <v>819</v>
      </c>
      <c r="P2727" s="61">
        <f>O2727</f>
        <v>819</v>
      </c>
      <c r="Q2727" s="58" t="e">
        <f>TRUNC(#REF!*P2727,0)</f>
        <v>#REF!</v>
      </c>
      <c r="R2727" s="143"/>
    </row>
    <row r="2728" spans="1:18" s="86" customFormat="1" ht="20.100000000000001" hidden="1" customHeight="1">
      <c r="A2728" s="123"/>
      <c r="C2728" s="19" t="s">
        <v>1039</v>
      </c>
      <c r="D2728" s="29" t="s">
        <v>1040</v>
      </c>
      <c r="E2728" s="10" t="s">
        <v>3207</v>
      </c>
      <c r="F2728" s="60">
        <v>72</v>
      </c>
      <c r="G2728" s="58">
        <v>66891</v>
      </c>
      <c r="H2728" s="58">
        <f t="shared" si="471"/>
        <v>4816152</v>
      </c>
      <c r="I2728" s="58">
        <v>10148</v>
      </c>
      <c r="J2728" s="58">
        <f t="shared" si="472"/>
        <v>730656</v>
      </c>
      <c r="K2728" s="58">
        <v>1598</v>
      </c>
      <c r="L2728" s="58">
        <f t="shared" si="470"/>
        <v>115056</v>
      </c>
      <c r="M2728" s="58">
        <f t="shared" si="466"/>
        <v>78637</v>
      </c>
      <c r="N2728" s="59">
        <f t="shared" si="466"/>
        <v>5661864</v>
      </c>
      <c r="O2728" s="60">
        <v>72</v>
      </c>
      <c r="P2728" s="61">
        <f>O2728</f>
        <v>72</v>
      </c>
      <c r="Q2728" s="58" t="e">
        <f>TRUNC(#REF!*P2728,0)</f>
        <v>#REF!</v>
      </c>
      <c r="R2728" s="143"/>
    </row>
    <row r="2729" spans="1:18" s="86" customFormat="1" ht="20.100000000000001" hidden="1" customHeight="1">
      <c r="A2729" s="123"/>
      <c r="C2729" s="19" t="s">
        <v>1041</v>
      </c>
      <c r="D2729" s="29" t="s">
        <v>0</v>
      </c>
      <c r="E2729" s="10" t="s">
        <v>3189</v>
      </c>
      <c r="F2729" s="60">
        <v>181</v>
      </c>
      <c r="G2729" s="58">
        <v>2509</v>
      </c>
      <c r="H2729" s="58">
        <f t="shared" si="471"/>
        <v>454129</v>
      </c>
      <c r="I2729" s="58">
        <v>25374</v>
      </c>
      <c r="J2729" s="58">
        <f t="shared" si="472"/>
        <v>4592694</v>
      </c>
      <c r="K2729" s="58">
        <v>0</v>
      </c>
      <c r="L2729" s="58">
        <f t="shared" si="470"/>
        <v>0</v>
      </c>
      <c r="M2729" s="58">
        <f t="shared" si="466"/>
        <v>27883</v>
      </c>
      <c r="N2729" s="59">
        <f t="shared" si="466"/>
        <v>5046823</v>
      </c>
      <c r="O2729" s="60">
        <v>181</v>
      </c>
      <c r="P2729" s="61">
        <f>O2729</f>
        <v>181</v>
      </c>
      <c r="Q2729" s="58" t="e">
        <f>TRUNC(#REF!*P2729,0)</f>
        <v>#REF!</v>
      </c>
      <c r="R2729" s="143"/>
    </row>
    <row r="2730" spans="1:18" ht="20.100000000000001" hidden="1" customHeight="1">
      <c r="A2730" s="129">
        <f>A2717+1</f>
        <v>534</v>
      </c>
      <c r="B2730" s="125">
        <f>B2717+1</f>
        <v>529</v>
      </c>
      <c r="C2730" s="26" t="s">
        <v>915</v>
      </c>
      <c r="D2730" s="5" t="s">
        <v>0</v>
      </c>
      <c r="E2730" s="6" t="s">
        <v>22</v>
      </c>
      <c r="F2730" s="60">
        <v>0</v>
      </c>
      <c r="G2730" s="44">
        <v>0</v>
      </c>
      <c r="H2730" s="44">
        <f t="shared" si="471"/>
        <v>0</v>
      </c>
      <c r="I2730" s="44">
        <v>0</v>
      </c>
      <c r="J2730" s="44">
        <f t="shared" si="472"/>
        <v>0</v>
      </c>
      <c r="K2730" s="44">
        <v>0</v>
      </c>
      <c r="L2730" s="44">
        <f t="shared" si="470"/>
        <v>0</v>
      </c>
      <c r="M2730" s="58">
        <f t="shared" si="466"/>
        <v>0</v>
      </c>
      <c r="N2730" s="59">
        <f t="shared" si="466"/>
        <v>0</v>
      </c>
      <c r="O2730" s="60">
        <v>0</v>
      </c>
      <c r="P2730" s="61">
        <f>O2730</f>
        <v>0</v>
      </c>
      <c r="Q2730" s="44" t="e">
        <f>TRUNC(#REF!*P2730,0)</f>
        <v>#REF!</v>
      </c>
      <c r="R2730" s="52"/>
    </row>
    <row r="2731" spans="1:18" s="86" customFormat="1" ht="20.100000000000001" hidden="1" customHeight="1">
      <c r="A2731" s="123">
        <f>A2730+1</f>
        <v>535</v>
      </c>
      <c r="B2731" s="122">
        <f>B2730+1</f>
        <v>530</v>
      </c>
      <c r="C2731" s="19" t="s">
        <v>916</v>
      </c>
      <c r="D2731" s="29" t="s">
        <v>917</v>
      </c>
      <c r="E2731" s="10" t="s">
        <v>3189</v>
      </c>
      <c r="F2731" s="60">
        <v>264</v>
      </c>
      <c r="G2731" s="58">
        <v>12939</v>
      </c>
      <c r="H2731" s="58">
        <f t="shared" si="471"/>
        <v>3415896</v>
      </c>
      <c r="I2731" s="58">
        <v>3280</v>
      </c>
      <c r="J2731" s="58">
        <f t="shared" si="472"/>
        <v>865920</v>
      </c>
      <c r="K2731" s="58">
        <v>272</v>
      </c>
      <c r="L2731" s="58">
        <f t="shared" si="470"/>
        <v>71808</v>
      </c>
      <c r="M2731" s="58">
        <f t="shared" si="466"/>
        <v>16491</v>
      </c>
      <c r="N2731" s="59">
        <f t="shared" si="466"/>
        <v>4353624</v>
      </c>
      <c r="O2731" s="60">
        <v>264</v>
      </c>
      <c r="P2731" s="61">
        <f>O2731</f>
        <v>264</v>
      </c>
      <c r="Q2731" s="58" t="e">
        <f>TRUNC(#REF!*P2731,0)</f>
        <v>#REF!</v>
      </c>
      <c r="R2731" s="143"/>
    </row>
    <row r="2732" spans="1:18" s="86" customFormat="1" ht="20.100000000000001" hidden="1" customHeight="1">
      <c r="A2732" s="123"/>
      <c r="C2732" s="19" t="s">
        <v>942</v>
      </c>
      <c r="D2732" s="29" t="s">
        <v>0</v>
      </c>
      <c r="E2732" s="10" t="s">
        <v>22</v>
      </c>
      <c r="F2732" s="60">
        <v>0</v>
      </c>
      <c r="G2732" s="58">
        <v>0</v>
      </c>
      <c r="H2732" s="58">
        <f t="shared" si="471"/>
        <v>0</v>
      </c>
      <c r="I2732" s="58">
        <v>0</v>
      </c>
      <c r="J2732" s="58">
        <f t="shared" si="472"/>
        <v>0</v>
      </c>
      <c r="K2732" s="58">
        <v>0</v>
      </c>
      <c r="L2732" s="58">
        <f t="shared" si="470"/>
        <v>0</v>
      </c>
      <c r="M2732" s="58">
        <f t="shared" si="466"/>
        <v>0</v>
      </c>
      <c r="N2732" s="59">
        <f t="shared" si="466"/>
        <v>0</v>
      </c>
      <c r="O2732" s="60">
        <v>0</v>
      </c>
      <c r="P2732" s="61">
        <f>O2732</f>
        <v>0</v>
      </c>
      <c r="Q2732" s="58" t="e">
        <f>TRUNC(#REF!*P2732,0)</f>
        <v>#REF!</v>
      </c>
      <c r="R2732" s="143"/>
    </row>
    <row r="2733" spans="1:18" s="86" customFormat="1" ht="20.100000000000001" hidden="1" customHeight="1">
      <c r="A2733" s="123"/>
      <c r="C2733" s="19" t="s">
        <v>943</v>
      </c>
      <c r="D2733" s="29" t="s">
        <v>0</v>
      </c>
      <c r="E2733" s="10" t="s">
        <v>3191</v>
      </c>
      <c r="F2733" s="87">
        <v>138.16399999999999</v>
      </c>
      <c r="G2733" s="58">
        <v>906</v>
      </c>
      <c r="H2733" s="58">
        <f t="shared" si="471"/>
        <v>125176</v>
      </c>
      <c r="I2733" s="58">
        <v>7386</v>
      </c>
      <c r="J2733" s="58">
        <f t="shared" si="472"/>
        <v>1020479</v>
      </c>
      <c r="K2733" s="58">
        <v>1892</v>
      </c>
      <c r="L2733" s="58">
        <f t="shared" si="470"/>
        <v>261406</v>
      </c>
      <c r="M2733" s="58">
        <f t="shared" si="466"/>
        <v>10184</v>
      </c>
      <c r="N2733" s="59">
        <f t="shared" si="466"/>
        <v>1407061</v>
      </c>
      <c r="O2733" s="87">
        <v>131.63099999999997</v>
      </c>
      <c r="P2733" s="61">
        <f>O2733</f>
        <v>131.63099999999997</v>
      </c>
      <c r="Q2733" s="58" t="e">
        <f>TRUNC(#REF!*P2733,0)</f>
        <v>#REF!</v>
      </c>
      <c r="R2733" s="143"/>
    </row>
    <row r="2734" spans="1:18" s="86" customFormat="1" ht="20.100000000000001" hidden="1" customHeight="1">
      <c r="A2734" s="123"/>
      <c r="C2734" s="19" t="s">
        <v>944</v>
      </c>
      <c r="D2734" s="29" t="s">
        <v>0</v>
      </c>
      <c r="E2734" s="10" t="s">
        <v>718</v>
      </c>
      <c r="F2734" s="60">
        <v>3809</v>
      </c>
      <c r="G2734" s="58">
        <v>95</v>
      </c>
      <c r="H2734" s="58">
        <f t="shared" si="471"/>
        <v>361855</v>
      </c>
      <c r="I2734" s="58">
        <v>1128</v>
      </c>
      <c r="J2734" s="58">
        <f t="shared" si="472"/>
        <v>4296552</v>
      </c>
      <c r="K2734" s="58">
        <v>160</v>
      </c>
      <c r="L2734" s="58">
        <f t="shared" si="470"/>
        <v>609440</v>
      </c>
      <c r="M2734" s="58">
        <f t="shared" si="466"/>
        <v>1383</v>
      </c>
      <c r="N2734" s="59">
        <f t="shared" si="466"/>
        <v>5267847</v>
      </c>
      <c r="O2734" s="60">
        <v>3809</v>
      </c>
      <c r="P2734" s="61">
        <f>O2734</f>
        <v>3809</v>
      </c>
      <c r="Q2734" s="58" t="e">
        <f>TRUNC(#REF!*P2734,0)</f>
        <v>#REF!</v>
      </c>
      <c r="R2734" s="143"/>
    </row>
    <row r="2735" spans="1:18" s="86" customFormat="1" ht="20.100000000000001" hidden="1" customHeight="1">
      <c r="A2735" s="123"/>
      <c r="C2735" s="19" t="s">
        <v>945</v>
      </c>
      <c r="D2735" s="29" t="s">
        <v>0</v>
      </c>
      <c r="E2735" s="10" t="s">
        <v>22</v>
      </c>
      <c r="F2735" s="60">
        <v>0</v>
      </c>
      <c r="G2735" s="58">
        <v>0</v>
      </c>
      <c r="H2735" s="58">
        <f t="shared" si="471"/>
        <v>0</v>
      </c>
      <c r="I2735" s="58">
        <v>0</v>
      </c>
      <c r="J2735" s="58">
        <f t="shared" si="472"/>
        <v>0</v>
      </c>
      <c r="K2735" s="58">
        <v>0</v>
      </c>
      <c r="L2735" s="58">
        <f t="shared" si="470"/>
        <v>0</v>
      </c>
      <c r="M2735" s="58">
        <f t="shared" si="466"/>
        <v>0</v>
      </c>
      <c r="N2735" s="59">
        <f t="shared" si="466"/>
        <v>0</v>
      </c>
      <c r="O2735" s="60">
        <v>0</v>
      </c>
      <c r="P2735" s="61">
        <f>O2735</f>
        <v>0</v>
      </c>
      <c r="Q2735" s="58" t="e">
        <f>TRUNC(#REF!*P2735,0)</f>
        <v>#REF!</v>
      </c>
      <c r="R2735" s="143"/>
    </row>
    <row r="2736" spans="1:18" s="86" customFormat="1" ht="20.100000000000001" hidden="1" customHeight="1">
      <c r="A2736" s="123"/>
      <c r="C2736" s="19" t="s">
        <v>946</v>
      </c>
      <c r="D2736" s="29" t="s">
        <v>0</v>
      </c>
      <c r="E2736" s="10" t="s">
        <v>22</v>
      </c>
      <c r="F2736" s="60">
        <v>0</v>
      </c>
      <c r="G2736" s="58">
        <v>0</v>
      </c>
      <c r="H2736" s="58">
        <f t="shared" si="471"/>
        <v>0</v>
      </c>
      <c r="I2736" s="58">
        <v>0</v>
      </c>
      <c r="J2736" s="58">
        <f t="shared" si="472"/>
        <v>0</v>
      </c>
      <c r="K2736" s="58">
        <v>0</v>
      </c>
      <c r="L2736" s="58">
        <f t="shared" si="470"/>
        <v>0</v>
      </c>
      <c r="M2736" s="58">
        <f t="shared" si="466"/>
        <v>0</v>
      </c>
      <c r="N2736" s="59">
        <f t="shared" si="466"/>
        <v>0</v>
      </c>
      <c r="O2736" s="60">
        <v>0</v>
      </c>
      <c r="P2736" s="61">
        <f>O2736</f>
        <v>0</v>
      </c>
      <c r="Q2736" s="58" t="e">
        <f>TRUNC(#REF!*P2736,0)</f>
        <v>#REF!</v>
      </c>
      <c r="R2736" s="143"/>
    </row>
    <row r="2737" spans="1:18" s="86" customFormat="1" ht="20.100000000000001" hidden="1" customHeight="1">
      <c r="A2737" s="123"/>
      <c r="C2737" s="19" t="s">
        <v>947</v>
      </c>
      <c r="D2737" s="29" t="s">
        <v>98</v>
      </c>
      <c r="E2737" s="10" t="s">
        <v>3188</v>
      </c>
      <c r="F2737" s="60">
        <v>844</v>
      </c>
      <c r="G2737" s="58">
        <v>54508</v>
      </c>
      <c r="H2737" s="58">
        <f t="shared" si="471"/>
        <v>46004752</v>
      </c>
      <c r="I2737" s="58">
        <v>0</v>
      </c>
      <c r="J2737" s="58">
        <f t="shared" si="472"/>
        <v>0</v>
      </c>
      <c r="K2737" s="58">
        <v>0</v>
      </c>
      <c r="L2737" s="58">
        <f t="shared" si="470"/>
        <v>0</v>
      </c>
      <c r="M2737" s="58">
        <f t="shared" si="466"/>
        <v>54508</v>
      </c>
      <c r="N2737" s="59">
        <f t="shared" si="466"/>
        <v>46004752</v>
      </c>
      <c r="O2737" s="60">
        <v>781</v>
      </c>
      <c r="P2737" s="61">
        <f>O2737</f>
        <v>781</v>
      </c>
      <c r="Q2737" s="58" t="e">
        <f>TRUNC(#REF!*P2737,0)</f>
        <v>#REF!</v>
      </c>
      <c r="R2737" s="143"/>
    </row>
    <row r="2738" spans="1:18" s="86" customFormat="1" ht="20.100000000000001" hidden="1" customHeight="1">
      <c r="A2738" s="123"/>
      <c r="C2738" s="19" t="s">
        <v>948</v>
      </c>
      <c r="D2738" s="29" t="s">
        <v>949</v>
      </c>
      <c r="E2738" s="10" t="s">
        <v>3188</v>
      </c>
      <c r="F2738" s="60">
        <v>104</v>
      </c>
      <c r="G2738" s="58">
        <v>71862</v>
      </c>
      <c r="H2738" s="58">
        <f t="shared" si="471"/>
        <v>7473648</v>
      </c>
      <c r="I2738" s="58">
        <v>0</v>
      </c>
      <c r="J2738" s="58">
        <f t="shared" si="472"/>
        <v>0</v>
      </c>
      <c r="K2738" s="58">
        <v>0</v>
      </c>
      <c r="L2738" s="58">
        <f t="shared" si="470"/>
        <v>0</v>
      </c>
      <c r="M2738" s="58">
        <f t="shared" si="466"/>
        <v>71862</v>
      </c>
      <c r="N2738" s="59">
        <f t="shared" si="466"/>
        <v>7473648</v>
      </c>
      <c r="O2738" s="60">
        <v>104</v>
      </c>
      <c r="P2738" s="61">
        <f>O2738</f>
        <v>104</v>
      </c>
      <c r="Q2738" s="58" t="e">
        <f>TRUNC(#REF!*P2738,0)</f>
        <v>#REF!</v>
      </c>
      <c r="R2738" s="143"/>
    </row>
    <row r="2739" spans="1:18" s="86" customFormat="1" ht="20.100000000000001" hidden="1" customHeight="1">
      <c r="A2739" s="123"/>
      <c r="C2739" s="19" t="s">
        <v>2998</v>
      </c>
      <c r="D2739" s="29" t="s">
        <v>2999</v>
      </c>
      <c r="E2739" s="10" t="s">
        <v>3188</v>
      </c>
      <c r="F2739" s="60">
        <v>19</v>
      </c>
      <c r="G2739" s="58">
        <v>43410</v>
      </c>
      <c r="H2739" s="58">
        <f t="shared" ref="H2739" si="473">TRUNC(F2739*G2739,0)</f>
        <v>824790</v>
      </c>
      <c r="I2739" s="58">
        <v>0</v>
      </c>
      <c r="J2739" s="58">
        <f t="shared" ref="J2739" si="474">TRUNC(F2739*I2739,0)</f>
        <v>0</v>
      </c>
      <c r="K2739" s="58">
        <v>0</v>
      </c>
      <c r="L2739" s="58">
        <f t="shared" si="470"/>
        <v>0</v>
      </c>
      <c r="M2739" s="58">
        <f t="shared" ref="M2739:N2739" si="475">G2739+I2739+K2739</f>
        <v>43410</v>
      </c>
      <c r="N2739" s="59">
        <f t="shared" si="475"/>
        <v>824790</v>
      </c>
      <c r="O2739" s="60">
        <v>19</v>
      </c>
      <c r="P2739" s="61">
        <f>O2739</f>
        <v>19</v>
      </c>
      <c r="Q2739" s="58" t="e">
        <f>TRUNC(#REF!*P2739,0)</f>
        <v>#REF!</v>
      </c>
      <c r="R2739" s="143"/>
    </row>
    <row r="2740" spans="1:18" s="86" customFormat="1" ht="20.100000000000001" hidden="1" customHeight="1">
      <c r="A2740" s="123"/>
      <c r="C2740" s="19" t="s">
        <v>950</v>
      </c>
      <c r="D2740" s="29" t="s">
        <v>122</v>
      </c>
      <c r="E2740" s="10" t="s">
        <v>3188</v>
      </c>
      <c r="F2740" s="60">
        <v>243</v>
      </c>
      <c r="G2740" s="58">
        <v>55200</v>
      </c>
      <c r="H2740" s="58">
        <f t="shared" si="471"/>
        <v>13413600</v>
      </c>
      <c r="I2740" s="58">
        <v>0</v>
      </c>
      <c r="J2740" s="58">
        <f t="shared" si="472"/>
        <v>0</v>
      </c>
      <c r="K2740" s="58">
        <v>0</v>
      </c>
      <c r="L2740" s="58">
        <f t="shared" si="470"/>
        <v>0</v>
      </c>
      <c r="M2740" s="58">
        <f t="shared" si="466"/>
        <v>55200</v>
      </c>
      <c r="N2740" s="59">
        <f t="shared" si="466"/>
        <v>13413600</v>
      </c>
      <c r="O2740" s="60">
        <v>243</v>
      </c>
      <c r="P2740" s="61">
        <f>O2740</f>
        <v>243</v>
      </c>
      <c r="Q2740" s="58" t="e">
        <f>TRUNC(#REF!*P2740,0)</f>
        <v>#REF!</v>
      </c>
      <c r="R2740" s="143"/>
    </row>
    <row r="2741" spans="1:18" s="86" customFormat="1" ht="20.100000000000001" hidden="1" customHeight="1">
      <c r="A2741" s="123"/>
      <c r="C2741" s="19" t="s">
        <v>3006</v>
      </c>
      <c r="D2741" s="29" t="s">
        <v>3004</v>
      </c>
      <c r="E2741" s="10" t="s">
        <v>3188</v>
      </c>
      <c r="F2741" s="60">
        <v>400</v>
      </c>
      <c r="G2741" s="61">
        <v>78892</v>
      </c>
      <c r="H2741" s="58">
        <f t="shared" ref="H2741" si="476">TRUNC(F2741*G2741,0)</f>
        <v>31556800</v>
      </c>
      <c r="I2741" s="58">
        <v>0</v>
      </c>
      <c r="J2741" s="58">
        <f t="shared" ref="J2741" si="477">TRUNC(F2741*I2741,0)</f>
        <v>0</v>
      </c>
      <c r="K2741" s="58">
        <v>0</v>
      </c>
      <c r="L2741" s="58">
        <f t="shared" ref="L2741" si="478">TRUNC(F2741*K2741,0)</f>
        <v>0</v>
      </c>
      <c r="M2741" s="58">
        <f t="shared" ref="M2741" si="479">G2741+I2741+K2741</f>
        <v>78892</v>
      </c>
      <c r="N2741" s="59">
        <f t="shared" ref="N2741" si="480">H2741+J2741+L2741</f>
        <v>31556800</v>
      </c>
      <c r="O2741" s="60">
        <v>400</v>
      </c>
      <c r="P2741" s="61">
        <f>O2741</f>
        <v>400</v>
      </c>
      <c r="Q2741" s="58" t="e">
        <f>TRUNC(#REF!*P2741,0)</f>
        <v>#REF!</v>
      </c>
      <c r="R2741" s="143"/>
    </row>
    <row r="2742" spans="1:18" s="86" customFormat="1" ht="20.100000000000001" hidden="1" customHeight="1">
      <c r="A2742" s="123"/>
      <c r="C2742" s="19" t="s">
        <v>3003</v>
      </c>
      <c r="D2742" s="29" t="s">
        <v>3005</v>
      </c>
      <c r="E2742" s="10" t="s">
        <v>3188</v>
      </c>
      <c r="F2742" s="60">
        <v>128</v>
      </c>
      <c r="G2742" s="61">
        <v>41464</v>
      </c>
      <c r="H2742" s="58">
        <f t="shared" si="471"/>
        <v>5307392</v>
      </c>
      <c r="I2742" s="58">
        <v>0</v>
      </c>
      <c r="J2742" s="58">
        <f t="shared" si="472"/>
        <v>0</v>
      </c>
      <c r="K2742" s="58">
        <v>0</v>
      </c>
      <c r="L2742" s="58">
        <f t="shared" ref="L2742" si="481">TRUNC(F2742*K2742,0)</f>
        <v>0</v>
      </c>
      <c r="M2742" s="58">
        <f t="shared" ref="M2742" si="482">G2742+I2742+K2742</f>
        <v>41464</v>
      </c>
      <c r="N2742" s="59">
        <f t="shared" ref="N2742" si="483">H2742+J2742+L2742</f>
        <v>5307392</v>
      </c>
      <c r="O2742" s="60">
        <v>128</v>
      </c>
      <c r="P2742" s="61">
        <f>O2742</f>
        <v>128</v>
      </c>
      <c r="Q2742" s="58" t="e">
        <f>TRUNC(#REF!*P2742,0)</f>
        <v>#REF!</v>
      </c>
      <c r="R2742" s="143"/>
    </row>
    <row r="2743" spans="1:18" s="86" customFormat="1" ht="20.100000000000001" hidden="1" customHeight="1">
      <c r="A2743" s="123"/>
      <c r="C2743" s="19" t="s">
        <v>722</v>
      </c>
      <c r="D2743" s="29" t="s">
        <v>0</v>
      </c>
      <c r="E2743" s="10" t="s">
        <v>22</v>
      </c>
      <c r="F2743" s="60">
        <v>0</v>
      </c>
      <c r="G2743" s="58">
        <v>0</v>
      </c>
      <c r="H2743" s="58">
        <f t="shared" si="471"/>
        <v>0</v>
      </c>
      <c r="I2743" s="58">
        <v>0</v>
      </c>
      <c r="J2743" s="58">
        <f t="shared" si="472"/>
        <v>0</v>
      </c>
      <c r="K2743" s="58">
        <v>0</v>
      </c>
      <c r="L2743" s="58">
        <f t="shared" ref="L2743:L2807" si="484">TRUNC(F2743*K2743,0)</f>
        <v>0</v>
      </c>
      <c r="M2743" s="58">
        <f t="shared" si="466"/>
        <v>0</v>
      </c>
      <c r="N2743" s="59">
        <f t="shared" si="466"/>
        <v>0</v>
      </c>
      <c r="O2743" s="60">
        <v>0</v>
      </c>
      <c r="P2743" s="61">
        <f>O2743</f>
        <v>0</v>
      </c>
      <c r="Q2743" s="58" t="e">
        <f>TRUNC(#REF!*P2743,0)</f>
        <v>#REF!</v>
      </c>
      <c r="R2743" s="143"/>
    </row>
    <row r="2744" spans="1:18" s="86" customFormat="1" ht="20.100000000000001" hidden="1" customHeight="1">
      <c r="A2744" s="123"/>
      <c r="C2744" s="19" t="s">
        <v>952</v>
      </c>
      <c r="D2744" s="29" t="s">
        <v>953</v>
      </c>
      <c r="E2744" s="10" t="s">
        <v>3191</v>
      </c>
      <c r="F2744" s="87">
        <v>1.655</v>
      </c>
      <c r="G2744" s="58">
        <v>568000</v>
      </c>
      <c r="H2744" s="58">
        <f t="shared" si="471"/>
        <v>940040</v>
      </c>
      <c r="I2744" s="58">
        <v>0</v>
      </c>
      <c r="J2744" s="58">
        <f t="shared" si="472"/>
        <v>0</v>
      </c>
      <c r="K2744" s="58">
        <v>0</v>
      </c>
      <c r="L2744" s="58">
        <f t="shared" si="484"/>
        <v>0</v>
      </c>
      <c r="M2744" s="58">
        <f t="shared" si="466"/>
        <v>568000</v>
      </c>
      <c r="N2744" s="59">
        <f t="shared" si="466"/>
        <v>940040</v>
      </c>
      <c r="O2744" s="87">
        <v>1.649</v>
      </c>
      <c r="P2744" s="61">
        <f>O2744</f>
        <v>1.649</v>
      </c>
      <c r="Q2744" s="58" t="e">
        <f>TRUNC(#REF!*P2744,0)</f>
        <v>#REF!</v>
      </c>
      <c r="R2744" s="143"/>
    </row>
    <row r="2745" spans="1:18" s="86" customFormat="1" ht="20.100000000000001" hidden="1" customHeight="1">
      <c r="A2745" s="123"/>
      <c r="C2745" s="19" t="s">
        <v>954</v>
      </c>
      <c r="D2745" s="29" t="s">
        <v>725</v>
      </c>
      <c r="E2745" s="10" t="s">
        <v>3191</v>
      </c>
      <c r="F2745" s="87">
        <v>46.305999999999997</v>
      </c>
      <c r="G2745" s="58">
        <v>560000</v>
      </c>
      <c r="H2745" s="58">
        <f t="shared" si="471"/>
        <v>25931360</v>
      </c>
      <c r="I2745" s="58">
        <v>0</v>
      </c>
      <c r="J2745" s="58">
        <f t="shared" si="472"/>
        <v>0</v>
      </c>
      <c r="K2745" s="58">
        <v>0</v>
      </c>
      <c r="L2745" s="58">
        <f t="shared" si="484"/>
        <v>0</v>
      </c>
      <c r="M2745" s="58">
        <f t="shared" si="466"/>
        <v>560000</v>
      </c>
      <c r="N2745" s="59">
        <f t="shared" si="466"/>
        <v>25931360</v>
      </c>
      <c r="O2745" s="87">
        <v>45.170999999999999</v>
      </c>
      <c r="P2745" s="61">
        <f>O2745</f>
        <v>45.170999999999999</v>
      </c>
      <c r="Q2745" s="58" t="e">
        <f>TRUNC(#REF!*P2745,0)</f>
        <v>#REF!</v>
      </c>
      <c r="R2745" s="143"/>
    </row>
    <row r="2746" spans="1:18" s="86" customFormat="1" ht="20.100000000000001" hidden="1" customHeight="1">
      <c r="A2746" s="123"/>
      <c r="C2746" s="19" t="s">
        <v>955</v>
      </c>
      <c r="D2746" s="29" t="s">
        <v>726</v>
      </c>
      <c r="E2746" s="10" t="s">
        <v>3191</v>
      </c>
      <c r="F2746" s="87">
        <v>90.203000000000003</v>
      </c>
      <c r="G2746" s="58">
        <v>556000</v>
      </c>
      <c r="H2746" s="58">
        <f t="shared" si="471"/>
        <v>50152868</v>
      </c>
      <c r="I2746" s="58">
        <v>0</v>
      </c>
      <c r="J2746" s="58">
        <f t="shared" si="472"/>
        <v>0</v>
      </c>
      <c r="K2746" s="58">
        <v>0</v>
      </c>
      <c r="L2746" s="58">
        <f t="shared" si="484"/>
        <v>0</v>
      </c>
      <c r="M2746" s="58">
        <f t="shared" si="466"/>
        <v>556000</v>
      </c>
      <c r="N2746" s="59">
        <f t="shared" si="466"/>
        <v>50152868</v>
      </c>
      <c r="O2746" s="87">
        <v>84.811000000000007</v>
      </c>
      <c r="P2746" s="61">
        <f>O2746</f>
        <v>84.811000000000007</v>
      </c>
      <c r="Q2746" s="58" t="e">
        <f>TRUNC(#REF!*P2746,0)</f>
        <v>#REF!</v>
      </c>
      <c r="R2746" s="143"/>
    </row>
    <row r="2747" spans="1:18" s="86" customFormat="1" ht="20.100000000000001" hidden="1" customHeight="1">
      <c r="A2747" s="123"/>
      <c r="C2747" s="19" t="s">
        <v>957</v>
      </c>
      <c r="D2747" s="29" t="s">
        <v>0</v>
      </c>
      <c r="E2747" s="10" t="s">
        <v>22</v>
      </c>
      <c r="F2747" s="60">
        <v>0</v>
      </c>
      <c r="G2747" s="58">
        <v>0</v>
      </c>
      <c r="H2747" s="58">
        <f t="shared" si="471"/>
        <v>0</v>
      </c>
      <c r="I2747" s="58">
        <v>0</v>
      </c>
      <c r="J2747" s="58">
        <f t="shared" si="472"/>
        <v>0</v>
      </c>
      <c r="K2747" s="58">
        <v>0</v>
      </c>
      <c r="L2747" s="58">
        <f t="shared" si="484"/>
        <v>0</v>
      </c>
      <c r="M2747" s="58">
        <f t="shared" si="466"/>
        <v>0</v>
      </c>
      <c r="N2747" s="59">
        <f t="shared" si="466"/>
        <v>0</v>
      </c>
      <c r="O2747" s="60">
        <v>0</v>
      </c>
      <c r="P2747" s="61">
        <f>O2747</f>
        <v>0</v>
      </c>
      <c r="Q2747" s="58" t="e">
        <f>TRUNC(#REF!*P2747,0)</f>
        <v>#REF!</v>
      </c>
      <c r="R2747" s="143"/>
    </row>
    <row r="2748" spans="1:18" s="86" customFormat="1" ht="20.100000000000001" hidden="1" customHeight="1">
      <c r="A2748" s="123"/>
      <c r="C2748" s="19" t="s">
        <v>958</v>
      </c>
      <c r="D2748" s="29" t="s">
        <v>0</v>
      </c>
      <c r="E2748" s="10" t="s">
        <v>3193</v>
      </c>
      <c r="F2748" s="60">
        <v>3809</v>
      </c>
      <c r="G2748" s="58">
        <v>2480</v>
      </c>
      <c r="H2748" s="58">
        <f t="shared" si="471"/>
        <v>9446320</v>
      </c>
      <c r="I2748" s="58">
        <v>0</v>
      </c>
      <c r="J2748" s="58">
        <f t="shared" si="472"/>
        <v>0</v>
      </c>
      <c r="K2748" s="58">
        <v>0</v>
      </c>
      <c r="L2748" s="58">
        <f t="shared" si="484"/>
        <v>0</v>
      </c>
      <c r="M2748" s="58">
        <f t="shared" si="466"/>
        <v>2480</v>
      </c>
      <c r="N2748" s="59">
        <f t="shared" si="466"/>
        <v>9446320</v>
      </c>
      <c r="O2748" s="60">
        <v>3809</v>
      </c>
      <c r="P2748" s="61">
        <f>O2748</f>
        <v>3809</v>
      </c>
      <c r="Q2748" s="58" t="e">
        <f>TRUNC(#REF!*P2748,0)</f>
        <v>#REF!</v>
      </c>
      <c r="R2748" s="143"/>
    </row>
    <row r="2749" spans="1:18" s="86" customFormat="1" ht="20.100000000000001" hidden="1" customHeight="1">
      <c r="A2749" s="123"/>
      <c r="C2749" s="19" t="s">
        <v>959</v>
      </c>
      <c r="D2749" s="29" t="s">
        <v>723</v>
      </c>
      <c r="E2749" s="10" t="s">
        <v>3188</v>
      </c>
      <c r="F2749" s="60">
        <v>5</v>
      </c>
      <c r="G2749" s="58">
        <v>16800</v>
      </c>
      <c r="H2749" s="58">
        <f t="shared" si="471"/>
        <v>84000</v>
      </c>
      <c r="I2749" s="58">
        <v>0</v>
      </c>
      <c r="J2749" s="58">
        <f t="shared" si="472"/>
        <v>0</v>
      </c>
      <c r="K2749" s="58">
        <v>0</v>
      </c>
      <c r="L2749" s="58">
        <f t="shared" si="484"/>
        <v>0</v>
      </c>
      <c r="M2749" s="58">
        <f t="shared" si="466"/>
        <v>16800</v>
      </c>
      <c r="N2749" s="59">
        <f t="shared" si="466"/>
        <v>84000</v>
      </c>
      <c r="O2749" s="60">
        <v>5</v>
      </c>
      <c r="P2749" s="61">
        <f>O2749</f>
        <v>5</v>
      </c>
      <c r="Q2749" s="58" t="e">
        <f>TRUNC(#REF!*P2749,0)</f>
        <v>#REF!</v>
      </c>
      <c r="R2749" s="143"/>
    </row>
    <row r="2750" spans="1:18" s="86" customFormat="1" ht="20.100000000000001" hidden="1" customHeight="1">
      <c r="A2750" s="123"/>
      <c r="C2750" s="19" t="s">
        <v>960</v>
      </c>
      <c r="D2750" s="29" t="s">
        <v>0</v>
      </c>
      <c r="E2750" s="10" t="s">
        <v>22</v>
      </c>
      <c r="F2750" s="60">
        <v>0</v>
      </c>
      <c r="G2750" s="58">
        <v>0</v>
      </c>
      <c r="H2750" s="58">
        <f t="shared" si="471"/>
        <v>0</v>
      </c>
      <c r="I2750" s="58">
        <v>0</v>
      </c>
      <c r="J2750" s="58">
        <f t="shared" si="472"/>
        <v>0</v>
      </c>
      <c r="K2750" s="58">
        <v>0</v>
      </c>
      <c r="L2750" s="58">
        <f t="shared" si="484"/>
        <v>0</v>
      </c>
      <c r="M2750" s="58">
        <f t="shared" si="466"/>
        <v>0</v>
      </c>
      <c r="N2750" s="59">
        <f t="shared" si="466"/>
        <v>0</v>
      </c>
      <c r="O2750" s="60">
        <v>0</v>
      </c>
      <c r="P2750" s="61">
        <f>O2750</f>
        <v>0</v>
      </c>
      <c r="Q2750" s="58" t="e">
        <f>TRUNC(#REF!*P2750,0)</f>
        <v>#REF!</v>
      </c>
      <c r="R2750" s="143"/>
    </row>
    <row r="2751" spans="1:18" s="86" customFormat="1" ht="20.100000000000001" hidden="1" customHeight="1">
      <c r="A2751" s="123"/>
      <c r="C2751" s="19" t="s">
        <v>961</v>
      </c>
      <c r="D2751" s="29" t="s">
        <v>962</v>
      </c>
      <c r="E2751" s="10" t="s">
        <v>3188</v>
      </c>
      <c r="F2751" s="60">
        <v>2</v>
      </c>
      <c r="G2751" s="58">
        <v>14800</v>
      </c>
      <c r="H2751" s="58">
        <f t="shared" si="471"/>
        <v>29600</v>
      </c>
      <c r="I2751" s="58">
        <v>0</v>
      </c>
      <c r="J2751" s="58">
        <f t="shared" si="472"/>
        <v>0</v>
      </c>
      <c r="K2751" s="58">
        <v>0</v>
      </c>
      <c r="L2751" s="58">
        <f t="shared" si="484"/>
        <v>0</v>
      </c>
      <c r="M2751" s="58">
        <f t="shared" si="466"/>
        <v>14800</v>
      </c>
      <c r="N2751" s="59">
        <f t="shared" si="466"/>
        <v>29600</v>
      </c>
      <c r="O2751" s="60">
        <v>2</v>
      </c>
      <c r="P2751" s="61">
        <f>O2751</f>
        <v>2</v>
      </c>
      <c r="Q2751" s="58" t="e">
        <f>TRUNC(#REF!*P2751,0)</f>
        <v>#REF!</v>
      </c>
      <c r="R2751" s="143"/>
    </row>
    <row r="2752" spans="1:18" s="86" customFormat="1" ht="20.100000000000001" hidden="1" customHeight="1">
      <c r="A2752" s="123"/>
      <c r="C2752" s="19" t="s">
        <v>2349</v>
      </c>
      <c r="D2752" s="29" t="s">
        <v>0</v>
      </c>
      <c r="E2752" s="10" t="s">
        <v>22</v>
      </c>
      <c r="F2752" s="60">
        <v>0</v>
      </c>
      <c r="G2752" s="58">
        <v>0</v>
      </c>
      <c r="H2752" s="58">
        <f t="shared" si="471"/>
        <v>0</v>
      </c>
      <c r="I2752" s="58">
        <v>0</v>
      </c>
      <c r="J2752" s="58">
        <f t="shared" si="472"/>
        <v>0</v>
      </c>
      <c r="K2752" s="58">
        <v>0</v>
      </c>
      <c r="L2752" s="58">
        <f t="shared" si="484"/>
        <v>0</v>
      </c>
      <c r="M2752" s="58">
        <f t="shared" si="466"/>
        <v>0</v>
      </c>
      <c r="N2752" s="59">
        <f t="shared" si="466"/>
        <v>0</v>
      </c>
      <c r="O2752" s="60">
        <v>0</v>
      </c>
      <c r="P2752" s="61">
        <f>O2752</f>
        <v>0</v>
      </c>
      <c r="Q2752" s="58" t="e">
        <f>TRUNC(#REF!*P2752,0)</f>
        <v>#REF!</v>
      </c>
      <c r="R2752" s="143"/>
    </row>
    <row r="2753" spans="1:18" s="86" customFormat="1" ht="20.100000000000001" hidden="1" customHeight="1">
      <c r="A2753" s="123"/>
      <c r="C2753" s="19" t="s">
        <v>2350</v>
      </c>
      <c r="D2753" s="29" t="s">
        <v>723</v>
      </c>
      <c r="E2753" s="10" t="s">
        <v>3188</v>
      </c>
      <c r="F2753" s="60">
        <v>1006</v>
      </c>
      <c r="G2753" s="58">
        <v>14000</v>
      </c>
      <c r="H2753" s="58">
        <f t="shared" si="471"/>
        <v>14084000</v>
      </c>
      <c r="I2753" s="58">
        <v>0</v>
      </c>
      <c r="J2753" s="58">
        <f t="shared" si="472"/>
        <v>0</v>
      </c>
      <c r="K2753" s="58">
        <v>0</v>
      </c>
      <c r="L2753" s="58">
        <f t="shared" si="484"/>
        <v>0</v>
      </c>
      <c r="M2753" s="58">
        <f t="shared" si="466"/>
        <v>14000</v>
      </c>
      <c r="N2753" s="59">
        <f t="shared" si="466"/>
        <v>14084000</v>
      </c>
      <c r="O2753" s="60">
        <v>1006</v>
      </c>
      <c r="P2753" s="61">
        <f>O2753</f>
        <v>1006</v>
      </c>
      <c r="Q2753" s="58" t="e">
        <f>TRUNC(#REF!*P2753,0)</f>
        <v>#REF!</v>
      </c>
      <c r="R2753" s="143"/>
    </row>
    <row r="2754" spans="1:18" s="86" customFormat="1" ht="20.100000000000001" hidden="1" customHeight="1">
      <c r="A2754" s="123"/>
      <c r="C2754" s="19" t="s">
        <v>963</v>
      </c>
      <c r="D2754" s="29" t="s">
        <v>0</v>
      </c>
      <c r="E2754" s="10" t="s">
        <v>3191</v>
      </c>
      <c r="F2754" s="87">
        <v>4.3319999999999999</v>
      </c>
      <c r="G2754" s="58">
        <v>-296000</v>
      </c>
      <c r="H2754" s="58">
        <f t="shared" si="471"/>
        <v>-1282272</v>
      </c>
      <c r="I2754" s="58">
        <v>0</v>
      </c>
      <c r="J2754" s="58">
        <f t="shared" si="472"/>
        <v>0</v>
      </c>
      <c r="K2754" s="58">
        <v>0</v>
      </c>
      <c r="L2754" s="58">
        <f t="shared" si="484"/>
        <v>0</v>
      </c>
      <c r="M2754" s="58">
        <f t="shared" si="466"/>
        <v>-296000</v>
      </c>
      <c r="N2754" s="59">
        <f t="shared" si="466"/>
        <v>-1282272</v>
      </c>
      <c r="O2754" s="87">
        <v>4.1419999999999995</v>
      </c>
      <c r="P2754" s="61">
        <f>O2754</f>
        <v>4.1419999999999995</v>
      </c>
      <c r="Q2754" s="58" t="e">
        <f>TRUNC(#REF!*P2754,0)</f>
        <v>#REF!</v>
      </c>
      <c r="R2754" s="143"/>
    </row>
    <row r="2755" spans="1:18" ht="20.100000000000001" hidden="1" customHeight="1">
      <c r="A2755" s="129"/>
      <c r="C2755" s="26" t="s">
        <v>21</v>
      </c>
      <c r="D2755" s="5" t="s">
        <v>0</v>
      </c>
      <c r="E2755" s="6" t="s">
        <v>0</v>
      </c>
      <c r="F2755" s="60">
        <v>0</v>
      </c>
      <c r="G2755" s="44"/>
      <c r="H2755" s="44">
        <f t="shared" si="471"/>
        <v>0</v>
      </c>
      <c r="I2755" s="44"/>
      <c r="J2755" s="44">
        <f t="shared" si="472"/>
        <v>0</v>
      </c>
      <c r="K2755" s="44"/>
      <c r="L2755" s="44">
        <f t="shared" si="484"/>
        <v>0</v>
      </c>
      <c r="M2755" s="58">
        <f t="shared" si="466"/>
        <v>0</v>
      </c>
      <c r="N2755" s="59">
        <f t="shared" si="466"/>
        <v>0</v>
      </c>
      <c r="O2755" s="60">
        <v>0</v>
      </c>
      <c r="P2755" s="61">
        <f>O2755</f>
        <v>0</v>
      </c>
      <c r="Q2755" s="44" t="e">
        <f>TRUNC(#REF!*P2755,0)</f>
        <v>#REF!</v>
      </c>
      <c r="R2755" s="52"/>
    </row>
    <row r="2756" spans="1:18" ht="20.100000000000001" hidden="1" customHeight="1">
      <c r="A2756" s="129"/>
      <c r="C2756" s="26"/>
      <c r="D2756" s="5"/>
      <c r="E2756" s="6"/>
      <c r="F2756" s="60">
        <v>0</v>
      </c>
      <c r="G2756" s="44"/>
      <c r="H2756" s="44">
        <f t="shared" si="471"/>
        <v>0</v>
      </c>
      <c r="I2756" s="44"/>
      <c r="J2756" s="44">
        <f t="shared" si="472"/>
        <v>0</v>
      </c>
      <c r="K2756" s="44"/>
      <c r="L2756" s="44">
        <f t="shared" si="484"/>
        <v>0</v>
      </c>
      <c r="M2756" s="58">
        <f t="shared" si="466"/>
        <v>0</v>
      </c>
      <c r="N2756" s="59">
        <f t="shared" si="466"/>
        <v>0</v>
      </c>
      <c r="O2756" s="60">
        <v>0</v>
      </c>
      <c r="P2756" s="61">
        <f>O2756</f>
        <v>0</v>
      </c>
      <c r="Q2756" s="44" t="e">
        <f>TRUNC(#REF!*P2756,0)</f>
        <v>#REF!</v>
      </c>
      <c r="R2756" s="52"/>
    </row>
    <row r="2757" spans="1:18" s="86" customFormat="1" ht="20.100000000000001" hidden="1" customHeight="1">
      <c r="A2757" s="130">
        <f>A2731+1</f>
        <v>536</v>
      </c>
      <c r="B2757" s="124">
        <f>B2731+1</f>
        <v>531</v>
      </c>
      <c r="C2757" s="29" t="s">
        <v>2301</v>
      </c>
      <c r="D2757" s="29" t="s">
        <v>2302</v>
      </c>
      <c r="E2757" s="152" t="s">
        <v>1</v>
      </c>
      <c r="F2757" s="82">
        <v>1</v>
      </c>
      <c r="G2757" s="79"/>
      <c r="H2757" s="79">
        <f>SUM(H2758:H3039)</f>
        <v>1215973687</v>
      </c>
      <c r="I2757" s="79">
        <v>0</v>
      </c>
      <c r="J2757" s="79">
        <f>SUM(J2758:J3039)</f>
        <v>753200382</v>
      </c>
      <c r="K2757" s="79">
        <v>0</v>
      </c>
      <c r="L2757" s="79">
        <f>SUM(L2758:L3039)</f>
        <v>226938010</v>
      </c>
      <c r="M2757" s="79">
        <f t="shared" si="466"/>
        <v>0</v>
      </c>
      <c r="N2757" s="148">
        <f t="shared" si="466"/>
        <v>2196112079</v>
      </c>
      <c r="O2757" s="58">
        <v>1</v>
      </c>
      <c r="P2757" s="61">
        <v>0</v>
      </c>
      <c r="Q2757" s="58">
        <v>0</v>
      </c>
      <c r="R2757" s="163"/>
    </row>
    <row r="2758" spans="1:18" s="86" customFormat="1" ht="20.100000000000001" hidden="1" customHeight="1">
      <c r="A2758" s="123"/>
      <c r="C2758" s="19" t="s">
        <v>759</v>
      </c>
      <c r="D2758" s="29" t="s">
        <v>0</v>
      </c>
      <c r="E2758" s="10" t="s">
        <v>22</v>
      </c>
      <c r="F2758" s="60">
        <v>0</v>
      </c>
      <c r="G2758" s="58">
        <v>0</v>
      </c>
      <c r="H2758" s="58">
        <f t="shared" si="471"/>
        <v>0</v>
      </c>
      <c r="I2758" s="58">
        <v>0</v>
      </c>
      <c r="J2758" s="58">
        <f t="shared" si="472"/>
        <v>0</v>
      </c>
      <c r="K2758" s="58">
        <v>0</v>
      </c>
      <c r="L2758" s="58">
        <f t="shared" si="484"/>
        <v>0</v>
      </c>
      <c r="M2758" s="58">
        <f t="shared" si="466"/>
        <v>0</v>
      </c>
      <c r="N2758" s="59">
        <f t="shared" ref="M2758:N2892" si="485">H2758+J2758+L2758</f>
        <v>0</v>
      </c>
      <c r="O2758" s="60">
        <v>0</v>
      </c>
      <c r="P2758" s="61">
        <f>O2758</f>
        <v>0</v>
      </c>
      <c r="Q2758" s="58" t="e">
        <f>TRUNC(#REF!*P2758,0)</f>
        <v>#REF!</v>
      </c>
      <c r="R2758" s="143"/>
    </row>
    <row r="2759" spans="1:18" s="86" customFormat="1" ht="20.100000000000001" hidden="1" customHeight="1">
      <c r="A2759" s="123"/>
      <c r="C2759" s="19" t="s">
        <v>983</v>
      </c>
      <c r="D2759" s="29" t="s">
        <v>2</v>
      </c>
      <c r="E2759" s="10" t="s">
        <v>22</v>
      </c>
      <c r="F2759" s="60">
        <v>0</v>
      </c>
      <c r="G2759" s="58">
        <v>0</v>
      </c>
      <c r="H2759" s="58">
        <f t="shared" si="471"/>
        <v>0</v>
      </c>
      <c r="I2759" s="58">
        <v>0</v>
      </c>
      <c r="J2759" s="58">
        <f t="shared" si="472"/>
        <v>0</v>
      </c>
      <c r="K2759" s="58">
        <v>0</v>
      </c>
      <c r="L2759" s="58">
        <f t="shared" si="484"/>
        <v>0</v>
      </c>
      <c r="M2759" s="58">
        <f t="shared" si="485"/>
        <v>0</v>
      </c>
      <c r="N2759" s="59">
        <f t="shared" si="485"/>
        <v>0</v>
      </c>
      <c r="O2759" s="60">
        <v>0</v>
      </c>
      <c r="P2759" s="61">
        <f>O2759</f>
        <v>0</v>
      </c>
      <c r="Q2759" s="58" t="e">
        <f>TRUNC(#REF!*P2759,0)</f>
        <v>#REF!</v>
      </c>
      <c r="R2759" s="143"/>
    </row>
    <row r="2760" spans="1:18" s="86" customFormat="1" ht="20.100000000000001" hidden="1" customHeight="1">
      <c r="A2760" s="123"/>
      <c r="C2760" s="19" t="s">
        <v>984</v>
      </c>
      <c r="D2760" s="29" t="s">
        <v>985</v>
      </c>
      <c r="E2760" s="10" t="s">
        <v>3188</v>
      </c>
      <c r="F2760" s="60">
        <v>1460</v>
      </c>
      <c r="G2760" s="58">
        <v>317</v>
      </c>
      <c r="H2760" s="58">
        <f t="shared" si="471"/>
        <v>462820</v>
      </c>
      <c r="I2760" s="58">
        <v>203</v>
      </c>
      <c r="J2760" s="58">
        <f t="shared" si="472"/>
        <v>296380</v>
      </c>
      <c r="K2760" s="58">
        <v>291</v>
      </c>
      <c r="L2760" s="58">
        <f t="shared" si="484"/>
        <v>424860</v>
      </c>
      <c r="M2760" s="58">
        <f t="shared" si="485"/>
        <v>811</v>
      </c>
      <c r="N2760" s="59">
        <f t="shared" si="485"/>
        <v>1184060</v>
      </c>
      <c r="O2760" s="60">
        <v>1460</v>
      </c>
      <c r="P2760" s="61">
        <f>O2760</f>
        <v>1460</v>
      </c>
      <c r="Q2760" s="58" t="e">
        <f>TRUNC(#REF!*P2760,0)</f>
        <v>#REF!</v>
      </c>
      <c r="R2760" s="143"/>
    </row>
    <row r="2761" spans="1:18" s="86" customFormat="1" ht="20.100000000000001" hidden="1" customHeight="1">
      <c r="A2761" s="123"/>
      <c r="C2761" s="19" t="s">
        <v>1064</v>
      </c>
      <c r="D2761" s="29" t="s">
        <v>1065</v>
      </c>
      <c r="E2761" s="10" t="s">
        <v>3188</v>
      </c>
      <c r="F2761" s="60">
        <v>1085</v>
      </c>
      <c r="G2761" s="58">
        <v>318</v>
      </c>
      <c r="H2761" s="58">
        <f t="shared" si="471"/>
        <v>345030</v>
      </c>
      <c r="I2761" s="58">
        <v>203</v>
      </c>
      <c r="J2761" s="58">
        <f t="shared" si="472"/>
        <v>220255</v>
      </c>
      <c r="K2761" s="58">
        <v>290</v>
      </c>
      <c r="L2761" s="58">
        <f t="shared" si="484"/>
        <v>314650</v>
      </c>
      <c r="M2761" s="58">
        <f t="shared" si="485"/>
        <v>811</v>
      </c>
      <c r="N2761" s="59">
        <f t="shared" si="485"/>
        <v>879935</v>
      </c>
      <c r="O2761" s="60">
        <v>1085</v>
      </c>
      <c r="P2761" s="61">
        <f>O2761</f>
        <v>1085</v>
      </c>
      <c r="Q2761" s="58" t="e">
        <f>TRUNC(#REF!*P2761,0)</f>
        <v>#REF!</v>
      </c>
      <c r="R2761" s="143"/>
    </row>
    <row r="2762" spans="1:18" s="86" customFormat="1" ht="20.100000000000001" hidden="1" customHeight="1">
      <c r="A2762" s="123"/>
      <c r="C2762" s="19" t="s">
        <v>1077</v>
      </c>
      <c r="D2762" s="29" t="s">
        <v>1078</v>
      </c>
      <c r="E2762" s="10" t="s">
        <v>3188</v>
      </c>
      <c r="F2762" s="60">
        <v>970</v>
      </c>
      <c r="G2762" s="58">
        <v>348</v>
      </c>
      <c r="H2762" s="58">
        <f t="shared" si="471"/>
        <v>337560</v>
      </c>
      <c r="I2762" s="58">
        <v>222</v>
      </c>
      <c r="J2762" s="58">
        <f t="shared" si="472"/>
        <v>215340</v>
      </c>
      <c r="K2762" s="58">
        <v>318</v>
      </c>
      <c r="L2762" s="58">
        <f t="shared" si="484"/>
        <v>308460</v>
      </c>
      <c r="M2762" s="58">
        <f t="shared" si="485"/>
        <v>888</v>
      </c>
      <c r="N2762" s="59">
        <f t="shared" si="485"/>
        <v>861360</v>
      </c>
      <c r="O2762" s="60">
        <v>970</v>
      </c>
      <c r="P2762" s="61">
        <f>O2762</f>
        <v>970</v>
      </c>
      <c r="Q2762" s="58" t="e">
        <f>TRUNC(#REF!*P2762,0)</f>
        <v>#REF!</v>
      </c>
      <c r="R2762" s="143"/>
    </row>
    <row r="2763" spans="1:18" s="86" customFormat="1" ht="20.100000000000001" hidden="1" customHeight="1">
      <c r="A2763" s="123"/>
      <c r="C2763" s="19" t="s">
        <v>1079</v>
      </c>
      <c r="D2763" s="29" t="s">
        <v>1080</v>
      </c>
      <c r="E2763" s="10" t="s">
        <v>3188</v>
      </c>
      <c r="F2763" s="60">
        <v>461</v>
      </c>
      <c r="G2763" s="58">
        <v>379</v>
      </c>
      <c r="H2763" s="58">
        <f t="shared" si="471"/>
        <v>174719</v>
      </c>
      <c r="I2763" s="58">
        <v>241</v>
      </c>
      <c r="J2763" s="58">
        <f t="shared" si="472"/>
        <v>111101</v>
      </c>
      <c r="K2763" s="58">
        <v>346</v>
      </c>
      <c r="L2763" s="58">
        <f t="shared" si="484"/>
        <v>159506</v>
      </c>
      <c r="M2763" s="58">
        <f t="shared" si="485"/>
        <v>966</v>
      </c>
      <c r="N2763" s="59">
        <f t="shared" si="485"/>
        <v>445326</v>
      </c>
      <c r="O2763" s="60">
        <v>461</v>
      </c>
      <c r="P2763" s="61">
        <f>O2763</f>
        <v>461</v>
      </c>
      <c r="Q2763" s="58" t="e">
        <f>TRUNC(#REF!*P2763,0)</f>
        <v>#REF!</v>
      </c>
      <c r="R2763" s="143"/>
    </row>
    <row r="2764" spans="1:18" s="86" customFormat="1" ht="20.100000000000001" hidden="1" customHeight="1">
      <c r="A2764" s="123"/>
      <c r="C2764" s="19" t="s">
        <v>1081</v>
      </c>
      <c r="D2764" s="29" t="s">
        <v>1082</v>
      </c>
      <c r="E2764" s="10" t="s">
        <v>3188</v>
      </c>
      <c r="F2764" s="60">
        <v>0</v>
      </c>
      <c r="G2764" s="58">
        <v>2002</v>
      </c>
      <c r="H2764" s="58">
        <f t="shared" si="471"/>
        <v>0</v>
      </c>
      <c r="I2764" s="58">
        <v>20047</v>
      </c>
      <c r="J2764" s="58">
        <f t="shared" si="472"/>
        <v>0</v>
      </c>
      <c r="K2764" s="58">
        <v>2398</v>
      </c>
      <c r="L2764" s="58">
        <f t="shared" si="484"/>
        <v>0</v>
      </c>
      <c r="M2764" s="58">
        <f t="shared" si="485"/>
        <v>24447</v>
      </c>
      <c r="N2764" s="59">
        <f t="shared" si="485"/>
        <v>0</v>
      </c>
      <c r="O2764" s="60">
        <v>0</v>
      </c>
      <c r="P2764" s="61">
        <f>O2764</f>
        <v>0</v>
      </c>
      <c r="Q2764" s="58" t="e">
        <f>TRUNC(#REF!*P2764,0)</f>
        <v>#REF!</v>
      </c>
      <c r="R2764" s="143"/>
    </row>
    <row r="2765" spans="1:18" s="86" customFormat="1" ht="20.100000000000001" hidden="1" customHeight="1">
      <c r="A2765" s="123"/>
      <c r="C2765" s="19" t="s">
        <v>1068</v>
      </c>
      <c r="D2765" s="29" t="s">
        <v>1069</v>
      </c>
      <c r="E2765" s="10" t="s">
        <v>3188</v>
      </c>
      <c r="F2765" s="60">
        <v>0</v>
      </c>
      <c r="G2765" s="58">
        <v>3912</v>
      </c>
      <c r="H2765" s="58">
        <f t="shared" si="471"/>
        <v>0</v>
      </c>
      <c r="I2765" s="58">
        <v>20329</v>
      </c>
      <c r="J2765" s="58">
        <f t="shared" si="472"/>
        <v>0</v>
      </c>
      <c r="K2765" s="58">
        <v>1491</v>
      </c>
      <c r="L2765" s="58">
        <f t="shared" si="484"/>
        <v>0</v>
      </c>
      <c r="M2765" s="58">
        <f t="shared" si="485"/>
        <v>25732</v>
      </c>
      <c r="N2765" s="59">
        <f t="shared" si="485"/>
        <v>0</v>
      </c>
      <c r="O2765" s="60">
        <v>0</v>
      </c>
      <c r="P2765" s="61">
        <f>O2765</f>
        <v>0</v>
      </c>
      <c r="Q2765" s="58" t="e">
        <f>TRUNC(#REF!*P2765,0)</f>
        <v>#REF!</v>
      </c>
      <c r="R2765" s="143"/>
    </row>
    <row r="2766" spans="1:18" s="86" customFormat="1" ht="20.100000000000001" hidden="1" customHeight="1">
      <c r="A2766" s="123"/>
      <c r="C2766" s="19" t="s">
        <v>988</v>
      </c>
      <c r="D2766" s="29" t="s">
        <v>0</v>
      </c>
      <c r="E2766" s="10" t="s">
        <v>22</v>
      </c>
      <c r="F2766" s="60">
        <v>0</v>
      </c>
      <c r="G2766" s="58">
        <v>0</v>
      </c>
      <c r="H2766" s="58">
        <f t="shared" si="471"/>
        <v>0</v>
      </c>
      <c r="I2766" s="58">
        <v>0</v>
      </c>
      <c r="J2766" s="58">
        <f t="shared" si="472"/>
        <v>0</v>
      </c>
      <c r="K2766" s="58">
        <v>0</v>
      </c>
      <c r="L2766" s="58">
        <f t="shared" si="484"/>
        <v>0</v>
      </c>
      <c r="M2766" s="58">
        <f t="shared" si="485"/>
        <v>0</v>
      </c>
      <c r="N2766" s="59">
        <f t="shared" si="485"/>
        <v>0</v>
      </c>
      <c r="O2766" s="60">
        <v>0</v>
      </c>
      <c r="P2766" s="61">
        <f>O2766</f>
        <v>0</v>
      </c>
      <c r="Q2766" s="58" t="e">
        <f>TRUNC(#REF!*P2766,0)</f>
        <v>#REF!</v>
      </c>
      <c r="R2766" s="143"/>
    </row>
    <row r="2767" spans="1:18" s="86" customFormat="1" ht="20.100000000000001" hidden="1" customHeight="1">
      <c r="A2767" s="123"/>
      <c r="C2767" s="19" t="s">
        <v>989</v>
      </c>
      <c r="D2767" s="29" t="s">
        <v>990</v>
      </c>
      <c r="E2767" s="10" t="s">
        <v>3188</v>
      </c>
      <c r="F2767" s="60">
        <v>2697</v>
      </c>
      <c r="G2767" s="58">
        <v>389</v>
      </c>
      <c r="H2767" s="58">
        <f t="shared" ref="H2767:H2837" si="486">TRUNC(F2767*G2767,0)</f>
        <v>1049133</v>
      </c>
      <c r="I2767" s="58">
        <v>2237</v>
      </c>
      <c r="J2767" s="58">
        <f t="shared" ref="J2767:J2837" si="487">TRUNC(F2767*I2767,0)</f>
        <v>6033189</v>
      </c>
      <c r="K2767" s="58">
        <v>279</v>
      </c>
      <c r="L2767" s="58">
        <f t="shared" si="484"/>
        <v>752463</v>
      </c>
      <c r="M2767" s="58">
        <f t="shared" si="485"/>
        <v>2905</v>
      </c>
      <c r="N2767" s="59">
        <f t="shared" si="485"/>
        <v>7834785</v>
      </c>
      <c r="O2767" s="60">
        <v>2697</v>
      </c>
      <c r="P2767" s="61">
        <f>O2767</f>
        <v>2697</v>
      </c>
      <c r="Q2767" s="58" t="e">
        <f>TRUNC(#REF!*P2767,0)</f>
        <v>#REF!</v>
      </c>
      <c r="R2767" s="143"/>
    </row>
    <row r="2768" spans="1:18" s="86" customFormat="1" ht="20.100000000000001" hidden="1" customHeight="1">
      <c r="A2768" s="123"/>
      <c r="C2768" s="19" t="s">
        <v>991</v>
      </c>
      <c r="D2768" s="29" t="s">
        <v>992</v>
      </c>
      <c r="E2768" s="10" t="s">
        <v>22</v>
      </c>
      <c r="F2768" s="60">
        <v>0</v>
      </c>
      <c r="G2768" s="58">
        <v>0</v>
      </c>
      <c r="H2768" s="58">
        <f t="shared" si="486"/>
        <v>0</v>
      </c>
      <c r="I2768" s="58">
        <v>0</v>
      </c>
      <c r="J2768" s="58">
        <f t="shared" si="487"/>
        <v>0</v>
      </c>
      <c r="K2768" s="58">
        <v>0</v>
      </c>
      <c r="L2768" s="58">
        <f t="shared" si="484"/>
        <v>0</v>
      </c>
      <c r="M2768" s="58">
        <f t="shared" si="485"/>
        <v>0</v>
      </c>
      <c r="N2768" s="59">
        <f t="shared" si="485"/>
        <v>0</v>
      </c>
      <c r="O2768" s="60">
        <v>0</v>
      </c>
      <c r="P2768" s="61">
        <f>O2768</f>
        <v>0</v>
      </c>
      <c r="Q2768" s="58" t="e">
        <f>TRUNC(#REF!*P2768,0)</f>
        <v>#REF!</v>
      </c>
      <c r="R2768" s="143"/>
    </row>
    <row r="2769" spans="1:18" s="86" customFormat="1" ht="20.100000000000001" hidden="1" customHeight="1">
      <c r="A2769" s="123"/>
      <c r="C2769" s="19" t="s">
        <v>993</v>
      </c>
      <c r="D2769" s="29" t="s">
        <v>0</v>
      </c>
      <c r="E2769" s="10" t="s">
        <v>3189</v>
      </c>
      <c r="F2769" s="60">
        <v>0</v>
      </c>
      <c r="G2769" s="58">
        <v>3410</v>
      </c>
      <c r="H2769" s="58">
        <f t="shared" si="486"/>
        <v>0</v>
      </c>
      <c r="I2769" s="58">
        <v>27455</v>
      </c>
      <c r="J2769" s="58">
        <f t="shared" si="487"/>
        <v>0</v>
      </c>
      <c r="K2769" s="58">
        <v>1561</v>
      </c>
      <c r="L2769" s="58">
        <f t="shared" si="484"/>
        <v>0</v>
      </c>
      <c r="M2769" s="58">
        <f t="shared" si="485"/>
        <v>32426</v>
      </c>
      <c r="N2769" s="59">
        <f t="shared" si="485"/>
        <v>0</v>
      </c>
      <c r="O2769" s="60">
        <v>0</v>
      </c>
      <c r="P2769" s="61">
        <f>O2769</f>
        <v>0</v>
      </c>
      <c r="Q2769" s="58" t="e">
        <f>TRUNC(#REF!*P2769,0)</f>
        <v>#REF!</v>
      </c>
      <c r="R2769" s="143"/>
    </row>
    <row r="2770" spans="1:18" s="86" customFormat="1" ht="20.100000000000001" hidden="1" customHeight="1">
      <c r="A2770" s="123"/>
      <c r="C2770" s="19" t="s">
        <v>760</v>
      </c>
      <c r="D2770" s="29" t="s">
        <v>0</v>
      </c>
      <c r="E2770" s="10" t="s">
        <v>22</v>
      </c>
      <c r="F2770" s="60">
        <v>0</v>
      </c>
      <c r="G2770" s="58">
        <v>0</v>
      </c>
      <c r="H2770" s="58">
        <f t="shared" si="486"/>
        <v>0</v>
      </c>
      <c r="I2770" s="58">
        <v>0</v>
      </c>
      <c r="J2770" s="58">
        <f t="shared" si="487"/>
        <v>0</v>
      </c>
      <c r="K2770" s="58">
        <v>0</v>
      </c>
      <c r="L2770" s="58">
        <f t="shared" si="484"/>
        <v>0</v>
      </c>
      <c r="M2770" s="58">
        <f t="shared" si="485"/>
        <v>0</v>
      </c>
      <c r="N2770" s="59">
        <f t="shared" si="485"/>
        <v>0</v>
      </c>
      <c r="O2770" s="60">
        <v>0</v>
      </c>
      <c r="P2770" s="61">
        <f>O2770</f>
        <v>0</v>
      </c>
      <c r="Q2770" s="58" t="e">
        <f>TRUNC(#REF!*P2770,0)</f>
        <v>#REF!</v>
      </c>
      <c r="R2770" s="143"/>
    </row>
    <row r="2771" spans="1:18" s="86" customFormat="1" ht="20.100000000000001" hidden="1" customHeight="1">
      <c r="A2771" s="123"/>
      <c r="C2771" s="19" t="s">
        <v>761</v>
      </c>
      <c r="D2771" s="29" t="s">
        <v>715</v>
      </c>
      <c r="E2771" s="10" t="s">
        <v>3188</v>
      </c>
      <c r="F2771" s="60">
        <v>972</v>
      </c>
      <c r="G2771" s="58">
        <v>228</v>
      </c>
      <c r="H2771" s="58">
        <f t="shared" si="486"/>
        <v>221616</v>
      </c>
      <c r="I2771" s="58">
        <v>4008</v>
      </c>
      <c r="J2771" s="58">
        <f t="shared" si="487"/>
        <v>3895776</v>
      </c>
      <c r="K2771" s="58">
        <v>168</v>
      </c>
      <c r="L2771" s="58">
        <f t="shared" si="484"/>
        <v>163296</v>
      </c>
      <c r="M2771" s="58">
        <f t="shared" si="485"/>
        <v>4404</v>
      </c>
      <c r="N2771" s="59">
        <f t="shared" si="485"/>
        <v>4280688</v>
      </c>
      <c r="O2771" s="60">
        <v>972</v>
      </c>
      <c r="P2771" s="61">
        <f>O2771</f>
        <v>972</v>
      </c>
      <c r="Q2771" s="58" t="e">
        <f>TRUNC(#REF!*P2771,0)</f>
        <v>#REF!</v>
      </c>
      <c r="R2771" s="143"/>
    </row>
    <row r="2772" spans="1:18" s="86" customFormat="1" ht="20.100000000000001" hidden="1" customHeight="1">
      <c r="A2772" s="123"/>
      <c r="C2772" s="19" t="s">
        <v>762</v>
      </c>
      <c r="D2772" s="29" t="s">
        <v>0</v>
      </c>
      <c r="E2772" s="10" t="s">
        <v>22</v>
      </c>
      <c r="F2772" s="60">
        <v>0</v>
      </c>
      <c r="G2772" s="58">
        <v>0</v>
      </c>
      <c r="H2772" s="58">
        <f t="shared" si="486"/>
        <v>0</v>
      </c>
      <c r="I2772" s="58">
        <v>0</v>
      </c>
      <c r="J2772" s="58">
        <f t="shared" si="487"/>
        <v>0</v>
      </c>
      <c r="K2772" s="58">
        <v>0</v>
      </c>
      <c r="L2772" s="58">
        <f t="shared" si="484"/>
        <v>0</v>
      </c>
      <c r="M2772" s="58">
        <f t="shared" si="485"/>
        <v>0</v>
      </c>
      <c r="N2772" s="59">
        <f t="shared" si="485"/>
        <v>0</v>
      </c>
      <c r="O2772" s="60">
        <v>0</v>
      </c>
      <c r="P2772" s="61">
        <f>O2772</f>
        <v>0</v>
      </c>
      <c r="Q2772" s="58" t="e">
        <f>TRUNC(#REF!*P2772,0)</f>
        <v>#REF!</v>
      </c>
      <c r="R2772" s="143"/>
    </row>
    <row r="2773" spans="1:18" s="86" customFormat="1" ht="20.100000000000001" hidden="1" customHeight="1">
      <c r="A2773" s="123"/>
      <c r="C2773" s="19" t="s">
        <v>763</v>
      </c>
      <c r="D2773" s="29" t="s">
        <v>0</v>
      </c>
      <c r="E2773" s="10" t="s">
        <v>22</v>
      </c>
      <c r="F2773" s="60">
        <v>0</v>
      </c>
      <c r="G2773" s="58">
        <v>0</v>
      </c>
      <c r="H2773" s="58">
        <f t="shared" si="486"/>
        <v>0</v>
      </c>
      <c r="I2773" s="58">
        <v>0</v>
      </c>
      <c r="J2773" s="58">
        <f t="shared" si="487"/>
        <v>0</v>
      </c>
      <c r="K2773" s="58">
        <v>0</v>
      </c>
      <c r="L2773" s="58">
        <f t="shared" si="484"/>
        <v>0</v>
      </c>
      <c r="M2773" s="58">
        <f t="shared" si="485"/>
        <v>0</v>
      </c>
      <c r="N2773" s="59">
        <f t="shared" si="485"/>
        <v>0</v>
      </c>
      <c r="O2773" s="60">
        <v>0</v>
      </c>
      <c r="P2773" s="61">
        <f>O2773</f>
        <v>0</v>
      </c>
      <c r="Q2773" s="58" t="e">
        <f>TRUNC(#REF!*P2773,0)</f>
        <v>#REF!</v>
      </c>
      <c r="R2773" s="143"/>
    </row>
    <row r="2774" spans="1:18" s="86" customFormat="1" ht="20.100000000000001" hidden="1" customHeight="1">
      <c r="A2774" s="123"/>
      <c r="C2774" s="19" t="s">
        <v>764</v>
      </c>
      <c r="D2774" s="29" t="s">
        <v>41</v>
      </c>
      <c r="E2774" s="10" t="s">
        <v>3188</v>
      </c>
      <c r="F2774" s="60">
        <v>1783</v>
      </c>
      <c r="G2774" s="58">
        <v>212</v>
      </c>
      <c r="H2774" s="58">
        <f t="shared" si="486"/>
        <v>377996</v>
      </c>
      <c r="I2774" s="58">
        <v>121</v>
      </c>
      <c r="J2774" s="58">
        <f t="shared" si="487"/>
        <v>215743</v>
      </c>
      <c r="K2774" s="58">
        <v>100</v>
      </c>
      <c r="L2774" s="58">
        <f t="shared" si="484"/>
        <v>178300</v>
      </c>
      <c r="M2774" s="58">
        <f t="shared" si="485"/>
        <v>433</v>
      </c>
      <c r="N2774" s="59">
        <f t="shared" si="485"/>
        <v>772039</v>
      </c>
      <c r="O2774" s="60">
        <v>1783</v>
      </c>
      <c r="P2774" s="61">
        <f>O2774</f>
        <v>1783</v>
      </c>
      <c r="Q2774" s="58" t="e">
        <f>TRUNC(#REF!*P2774,0)</f>
        <v>#REF!</v>
      </c>
      <c r="R2774" s="143"/>
    </row>
    <row r="2775" spans="1:18" s="86" customFormat="1" ht="20.100000000000001" hidden="1" customHeight="1">
      <c r="A2775" s="123"/>
      <c r="C2775" s="19" t="s">
        <v>765</v>
      </c>
      <c r="D2775" s="29" t="s">
        <v>766</v>
      </c>
      <c r="E2775" s="10" t="s">
        <v>3188</v>
      </c>
      <c r="F2775" s="60">
        <v>36850</v>
      </c>
      <c r="G2775" s="58">
        <v>287</v>
      </c>
      <c r="H2775" s="58">
        <f t="shared" si="486"/>
        <v>10575950</v>
      </c>
      <c r="I2775" s="58">
        <v>2839</v>
      </c>
      <c r="J2775" s="58">
        <f t="shared" si="487"/>
        <v>104617150</v>
      </c>
      <c r="K2775" s="58">
        <v>294</v>
      </c>
      <c r="L2775" s="58">
        <f t="shared" si="484"/>
        <v>10833900</v>
      </c>
      <c r="M2775" s="58">
        <f t="shared" si="485"/>
        <v>3420</v>
      </c>
      <c r="N2775" s="59">
        <f t="shared" si="485"/>
        <v>126027000</v>
      </c>
      <c r="O2775" s="60">
        <v>36850</v>
      </c>
      <c r="P2775" s="61">
        <f>O2775</f>
        <v>36850</v>
      </c>
      <c r="Q2775" s="58" t="e">
        <f>TRUNC(#REF!*P2775,0)</f>
        <v>#REF!</v>
      </c>
      <c r="R2775" s="143"/>
    </row>
    <row r="2776" spans="1:18" s="86" customFormat="1" ht="20.100000000000001" hidden="1" customHeight="1">
      <c r="A2776" s="123"/>
      <c r="C2776" s="19" t="s">
        <v>767</v>
      </c>
      <c r="D2776" s="29" t="s">
        <v>0</v>
      </c>
      <c r="E2776" s="10" t="s">
        <v>22</v>
      </c>
      <c r="F2776" s="60">
        <v>0</v>
      </c>
      <c r="G2776" s="58">
        <v>0</v>
      </c>
      <c r="H2776" s="58">
        <f t="shared" si="486"/>
        <v>0</v>
      </c>
      <c r="I2776" s="58">
        <v>0</v>
      </c>
      <c r="J2776" s="58">
        <f t="shared" si="487"/>
        <v>0</v>
      </c>
      <c r="K2776" s="58">
        <v>0</v>
      </c>
      <c r="L2776" s="58">
        <f t="shared" si="484"/>
        <v>0</v>
      </c>
      <c r="M2776" s="58">
        <f t="shared" si="485"/>
        <v>0</v>
      </c>
      <c r="N2776" s="59">
        <f t="shared" si="485"/>
        <v>0</v>
      </c>
      <c r="O2776" s="60">
        <v>0</v>
      </c>
      <c r="P2776" s="61">
        <f>O2776</f>
        <v>0</v>
      </c>
      <c r="Q2776" s="58" t="e">
        <f>TRUNC(#REF!*P2776,0)</f>
        <v>#REF!</v>
      </c>
      <c r="R2776" s="143"/>
    </row>
    <row r="2777" spans="1:18" s="86" customFormat="1" ht="20.100000000000001" hidden="1" customHeight="1">
      <c r="A2777" s="123"/>
      <c r="C2777" s="19"/>
      <c r="D2777" s="29"/>
      <c r="E2777" s="10"/>
      <c r="F2777" s="60"/>
      <c r="G2777" s="58"/>
      <c r="H2777" s="58"/>
      <c r="I2777" s="58"/>
      <c r="J2777" s="58"/>
      <c r="K2777" s="58"/>
      <c r="L2777" s="58"/>
      <c r="M2777" s="58"/>
      <c r="N2777" s="59"/>
      <c r="O2777" s="60"/>
      <c r="P2777" s="61"/>
      <c r="Q2777" s="58"/>
      <c r="R2777" s="143"/>
    </row>
    <row r="2778" spans="1:18" ht="20.100000000000001" hidden="1" customHeight="1">
      <c r="A2778" s="129"/>
      <c r="C2778" s="19" t="s">
        <v>1045</v>
      </c>
      <c r="D2778" s="29" t="s">
        <v>1046</v>
      </c>
      <c r="E2778" s="10" t="s">
        <v>22</v>
      </c>
      <c r="F2778" s="60">
        <v>0</v>
      </c>
      <c r="G2778" s="44"/>
      <c r="H2778" s="44">
        <f t="shared" si="486"/>
        <v>0</v>
      </c>
      <c r="I2778" s="44"/>
      <c r="J2778" s="44">
        <f t="shared" si="487"/>
        <v>0</v>
      </c>
      <c r="K2778" s="44"/>
      <c r="L2778" s="44">
        <f t="shared" si="484"/>
        <v>0</v>
      </c>
      <c r="M2778" s="58">
        <f t="shared" si="485"/>
        <v>0</v>
      </c>
      <c r="N2778" s="59">
        <f t="shared" si="485"/>
        <v>0</v>
      </c>
      <c r="O2778" s="60">
        <v>0</v>
      </c>
      <c r="P2778" s="61">
        <f>O2778</f>
        <v>0</v>
      </c>
      <c r="Q2778" s="44" t="e">
        <f>TRUNC(#REF!*P2778,0)</f>
        <v>#REF!</v>
      </c>
      <c r="R2778" s="52"/>
    </row>
    <row r="2779" spans="1:18" ht="20.100000000000001" hidden="1" customHeight="1">
      <c r="A2779" s="129"/>
      <c r="C2779" s="19" t="s">
        <v>1160</v>
      </c>
      <c r="D2779" s="29" t="s">
        <v>1161</v>
      </c>
      <c r="E2779" s="10" t="s">
        <v>3218</v>
      </c>
      <c r="F2779" s="60">
        <v>80</v>
      </c>
      <c r="G2779" s="58">
        <v>439980</v>
      </c>
      <c r="H2779" s="44">
        <f t="shared" si="486"/>
        <v>35198400</v>
      </c>
      <c r="I2779" s="44"/>
      <c r="J2779" s="44">
        <f t="shared" si="487"/>
        <v>0</v>
      </c>
      <c r="K2779" s="44"/>
      <c r="L2779" s="44">
        <f t="shared" si="484"/>
        <v>0</v>
      </c>
      <c r="M2779" s="58">
        <f t="shared" si="485"/>
        <v>439980</v>
      </c>
      <c r="N2779" s="59">
        <f t="shared" si="485"/>
        <v>35198400</v>
      </c>
      <c r="O2779" s="60">
        <v>80</v>
      </c>
      <c r="P2779" s="61">
        <f>O2779</f>
        <v>80</v>
      </c>
      <c r="Q2779" s="44" t="e">
        <f>TRUNC(#REF!*P2779,0)</f>
        <v>#REF!</v>
      </c>
      <c r="R2779" s="52"/>
    </row>
    <row r="2780" spans="1:18" s="86" customFormat="1" ht="20.100000000000001" hidden="1" customHeight="1">
      <c r="A2780" s="123"/>
      <c r="C2780" s="19" t="s">
        <v>768</v>
      </c>
      <c r="D2780" s="29" t="s">
        <v>0</v>
      </c>
      <c r="E2780" s="10" t="s">
        <v>22</v>
      </c>
      <c r="F2780" s="60">
        <v>0</v>
      </c>
      <c r="G2780" s="58">
        <v>0</v>
      </c>
      <c r="H2780" s="58">
        <f t="shared" si="486"/>
        <v>0</v>
      </c>
      <c r="I2780" s="58">
        <v>0</v>
      </c>
      <c r="J2780" s="58">
        <f t="shared" si="487"/>
        <v>0</v>
      </c>
      <c r="K2780" s="58">
        <v>0</v>
      </c>
      <c r="L2780" s="58">
        <f t="shared" si="484"/>
        <v>0</v>
      </c>
      <c r="M2780" s="58">
        <f t="shared" si="485"/>
        <v>0</v>
      </c>
      <c r="N2780" s="59">
        <f t="shared" si="485"/>
        <v>0</v>
      </c>
      <c r="O2780" s="60">
        <v>0</v>
      </c>
      <c r="P2780" s="61">
        <f>O2780</f>
        <v>0</v>
      </c>
      <c r="Q2780" s="58" t="e">
        <f>TRUNC(#REF!*P2780,0)</f>
        <v>#REF!</v>
      </c>
      <c r="R2780" s="143"/>
    </row>
    <row r="2781" spans="1:18" s="86" customFormat="1" ht="20.100000000000001" hidden="1" customHeight="1">
      <c r="A2781" s="123"/>
      <c r="C2781" s="19" t="s">
        <v>2320</v>
      </c>
      <c r="D2781" s="29" t="s">
        <v>2924</v>
      </c>
      <c r="E2781" s="10" t="s">
        <v>22</v>
      </c>
      <c r="F2781" s="60">
        <v>0</v>
      </c>
      <c r="G2781" s="58">
        <v>0</v>
      </c>
      <c r="H2781" s="58">
        <f t="shared" si="486"/>
        <v>0</v>
      </c>
      <c r="I2781" s="58">
        <v>0</v>
      </c>
      <c r="J2781" s="58">
        <f t="shared" si="487"/>
        <v>0</v>
      </c>
      <c r="K2781" s="58">
        <v>0</v>
      </c>
      <c r="L2781" s="58">
        <f t="shared" si="484"/>
        <v>0</v>
      </c>
      <c r="M2781" s="58">
        <f t="shared" si="485"/>
        <v>0</v>
      </c>
      <c r="N2781" s="59">
        <f t="shared" si="485"/>
        <v>0</v>
      </c>
      <c r="O2781" s="60">
        <v>0</v>
      </c>
      <c r="P2781" s="61">
        <f>O2781</f>
        <v>0</v>
      </c>
      <c r="Q2781" s="58" t="e">
        <f>TRUNC(#REF!*P2781,0)</f>
        <v>#REF!</v>
      </c>
      <c r="R2781" s="143"/>
    </row>
    <row r="2782" spans="1:18" s="86" customFormat="1" ht="20.100000000000001" hidden="1" customHeight="1">
      <c r="A2782" s="123"/>
      <c r="C2782" s="19" t="s">
        <v>2323</v>
      </c>
      <c r="D2782" s="29" t="s">
        <v>2324</v>
      </c>
      <c r="E2782" s="10" t="s">
        <v>3218</v>
      </c>
      <c r="F2782" s="60">
        <v>12</v>
      </c>
      <c r="G2782" s="58">
        <v>2218320</v>
      </c>
      <c r="H2782" s="58">
        <f t="shared" si="486"/>
        <v>26619840</v>
      </c>
      <c r="I2782" s="58">
        <v>0</v>
      </c>
      <c r="J2782" s="58">
        <f t="shared" si="487"/>
        <v>0</v>
      </c>
      <c r="K2782" s="58">
        <v>0</v>
      </c>
      <c r="L2782" s="58">
        <f t="shared" si="484"/>
        <v>0</v>
      </c>
      <c r="M2782" s="58">
        <f t="shared" si="485"/>
        <v>2218320</v>
      </c>
      <c r="N2782" s="59">
        <f t="shared" si="485"/>
        <v>26619840</v>
      </c>
      <c r="O2782" s="60">
        <v>12</v>
      </c>
      <c r="P2782" s="61">
        <f>O2782</f>
        <v>12</v>
      </c>
      <c r="Q2782" s="58" t="e">
        <f>TRUNC(#REF!*P2782,0)</f>
        <v>#REF!</v>
      </c>
      <c r="R2782" s="143"/>
    </row>
    <row r="2783" spans="1:18" s="86" customFormat="1" ht="20.100000000000001" hidden="1" customHeight="1">
      <c r="A2783" s="123"/>
      <c r="C2783" s="19" t="s">
        <v>2325</v>
      </c>
      <c r="D2783" s="29" t="s">
        <v>2326</v>
      </c>
      <c r="E2783" s="10" t="s">
        <v>3218</v>
      </c>
      <c r="F2783" s="60">
        <v>25</v>
      </c>
      <c r="G2783" s="58">
        <v>2303920</v>
      </c>
      <c r="H2783" s="58">
        <f t="shared" si="486"/>
        <v>57598000</v>
      </c>
      <c r="I2783" s="58">
        <v>0</v>
      </c>
      <c r="J2783" s="58">
        <f t="shared" si="487"/>
        <v>0</v>
      </c>
      <c r="K2783" s="58">
        <v>0</v>
      </c>
      <c r="L2783" s="58">
        <f t="shared" si="484"/>
        <v>0</v>
      </c>
      <c r="M2783" s="58">
        <f t="shared" si="485"/>
        <v>2303920</v>
      </c>
      <c r="N2783" s="59">
        <f t="shared" si="485"/>
        <v>57598000</v>
      </c>
      <c r="O2783" s="60">
        <v>25</v>
      </c>
      <c r="P2783" s="61">
        <f>O2783</f>
        <v>25</v>
      </c>
      <c r="Q2783" s="58" t="e">
        <f>TRUNC(#REF!*P2783,0)</f>
        <v>#REF!</v>
      </c>
      <c r="R2783" s="143"/>
    </row>
    <row r="2784" spans="1:18" s="86" customFormat="1" ht="20.100000000000001" hidden="1" customHeight="1">
      <c r="A2784" s="123"/>
      <c r="C2784" s="19" t="s">
        <v>2327</v>
      </c>
      <c r="D2784" s="29" t="s">
        <v>2328</v>
      </c>
      <c r="E2784" s="10" t="s">
        <v>3218</v>
      </c>
      <c r="F2784" s="60">
        <v>14</v>
      </c>
      <c r="G2784" s="58">
        <v>2389440</v>
      </c>
      <c r="H2784" s="58">
        <f t="shared" si="486"/>
        <v>33452160</v>
      </c>
      <c r="I2784" s="58">
        <v>0</v>
      </c>
      <c r="J2784" s="58">
        <f t="shared" si="487"/>
        <v>0</v>
      </c>
      <c r="K2784" s="58">
        <v>0</v>
      </c>
      <c r="L2784" s="58">
        <f t="shared" si="484"/>
        <v>0</v>
      </c>
      <c r="M2784" s="58">
        <f t="shared" si="485"/>
        <v>2389440</v>
      </c>
      <c r="N2784" s="59">
        <f t="shared" si="485"/>
        <v>33452160</v>
      </c>
      <c r="O2784" s="60">
        <v>14</v>
      </c>
      <c r="P2784" s="61">
        <f>O2784</f>
        <v>14</v>
      </c>
      <c r="Q2784" s="58" t="e">
        <f>TRUNC(#REF!*P2784,0)</f>
        <v>#REF!</v>
      </c>
      <c r="R2784" s="143"/>
    </row>
    <row r="2785" spans="1:18" s="86" customFormat="1" ht="20.100000000000001" hidden="1" customHeight="1">
      <c r="A2785" s="123"/>
      <c r="C2785" s="19" t="s">
        <v>770</v>
      </c>
      <c r="D2785" s="29" t="s">
        <v>0</v>
      </c>
      <c r="E2785" s="10" t="s">
        <v>22</v>
      </c>
      <c r="F2785" s="60">
        <v>0</v>
      </c>
      <c r="G2785" s="58">
        <v>0</v>
      </c>
      <c r="H2785" s="58">
        <f t="shared" si="486"/>
        <v>0</v>
      </c>
      <c r="I2785" s="58">
        <v>0</v>
      </c>
      <c r="J2785" s="58">
        <f t="shared" si="487"/>
        <v>0</v>
      </c>
      <c r="K2785" s="58">
        <v>0</v>
      </c>
      <c r="L2785" s="58">
        <f t="shared" si="484"/>
        <v>0</v>
      </c>
      <c r="M2785" s="58">
        <f t="shared" si="485"/>
        <v>0</v>
      </c>
      <c r="N2785" s="59">
        <f t="shared" si="485"/>
        <v>0</v>
      </c>
      <c r="O2785" s="60">
        <v>0</v>
      </c>
      <c r="P2785" s="61">
        <f>O2785</f>
        <v>0</v>
      </c>
      <c r="Q2785" s="58" t="e">
        <f>TRUNC(#REF!*P2785,0)</f>
        <v>#REF!</v>
      </c>
      <c r="R2785" s="143"/>
    </row>
    <row r="2786" spans="1:18" s="86" customFormat="1" ht="20.100000000000001" hidden="1" customHeight="1">
      <c r="A2786" s="123"/>
      <c r="C2786" s="19" t="s">
        <v>771</v>
      </c>
      <c r="D2786" s="29" t="s">
        <v>772</v>
      </c>
      <c r="E2786" s="10" t="s">
        <v>22</v>
      </c>
      <c r="F2786" s="60">
        <v>0</v>
      </c>
      <c r="G2786" s="58">
        <v>0</v>
      </c>
      <c r="H2786" s="58">
        <f t="shared" si="486"/>
        <v>0</v>
      </c>
      <c r="I2786" s="58">
        <v>0</v>
      </c>
      <c r="J2786" s="58">
        <f t="shared" si="487"/>
        <v>0</v>
      </c>
      <c r="K2786" s="58">
        <v>0</v>
      </c>
      <c r="L2786" s="58">
        <f t="shared" si="484"/>
        <v>0</v>
      </c>
      <c r="M2786" s="58">
        <f t="shared" si="485"/>
        <v>0</v>
      </c>
      <c r="N2786" s="59">
        <f t="shared" si="485"/>
        <v>0</v>
      </c>
      <c r="O2786" s="60">
        <v>0</v>
      </c>
      <c r="P2786" s="61">
        <f>O2786</f>
        <v>0</v>
      </c>
      <c r="Q2786" s="58" t="e">
        <f>TRUNC(#REF!*P2786,0)</f>
        <v>#REF!</v>
      </c>
      <c r="R2786" s="143"/>
    </row>
    <row r="2787" spans="1:18" s="86" customFormat="1" ht="20.100000000000001" hidden="1" customHeight="1">
      <c r="A2787" s="123"/>
      <c r="C2787" s="19" t="s">
        <v>773</v>
      </c>
      <c r="D2787" s="29" t="s">
        <v>774</v>
      </c>
      <c r="E2787" s="10" t="s">
        <v>3207</v>
      </c>
      <c r="F2787" s="60">
        <v>1422</v>
      </c>
      <c r="G2787" s="58">
        <v>18792</v>
      </c>
      <c r="H2787" s="58">
        <f t="shared" si="486"/>
        <v>26722224</v>
      </c>
      <c r="I2787" s="58">
        <v>10699</v>
      </c>
      <c r="J2787" s="58">
        <f t="shared" si="487"/>
        <v>15213978</v>
      </c>
      <c r="K2787" s="58">
        <v>8864</v>
      </c>
      <c r="L2787" s="58">
        <f t="shared" si="484"/>
        <v>12604608</v>
      </c>
      <c r="M2787" s="58">
        <f t="shared" si="485"/>
        <v>38355</v>
      </c>
      <c r="N2787" s="59">
        <f t="shared" si="485"/>
        <v>54540810</v>
      </c>
      <c r="O2787" s="60">
        <v>1422</v>
      </c>
      <c r="P2787" s="61">
        <f>O2787</f>
        <v>1422</v>
      </c>
      <c r="Q2787" s="58" t="e">
        <f>TRUNC(#REF!*P2787,0)</f>
        <v>#REF!</v>
      </c>
      <c r="R2787" s="143"/>
    </row>
    <row r="2788" spans="1:18" s="86" customFormat="1" ht="20.100000000000001" hidden="1" customHeight="1">
      <c r="A2788" s="123"/>
      <c r="C2788" s="19" t="s">
        <v>775</v>
      </c>
      <c r="D2788" s="29" t="s">
        <v>0</v>
      </c>
      <c r="E2788" s="10" t="s">
        <v>22</v>
      </c>
      <c r="F2788" s="60">
        <v>0</v>
      </c>
      <c r="G2788" s="58">
        <v>0</v>
      </c>
      <c r="H2788" s="58">
        <f t="shared" si="486"/>
        <v>0</v>
      </c>
      <c r="I2788" s="58">
        <v>0</v>
      </c>
      <c r="J2788" s="58">
        <f t="shared" si="487"/>
        <v>0</v>
      </c>
      <c r="K2788" s="58">
        <v>0</v>
      </c>
      <c r="L2788" s="58">
        <f t="shared" si="484"/>
        <v>0</v>
      </c>
      <c r="M2788" s="58">
        <f t="shared" si="485"/>
        <v>0</v>
      </c>
      <c r="N2788" s="59">
        <f t="shared" si="485"/>
        <v>0</v>
      </c>
      <c r="O2788" s="60">
        <v>0</v>
      </c>
      <c r="P2788" s="61">
        <f>O2788</f>
        <v>0</v>
      </c>
      <c r="Q2788" s="58" t="e">
        <f>TRUNC(#REF!*P2788,0)</f>
        <v>#REF!</v>
      </c>
      <c r="R2788" s="143"/>
    </row>
    <row r="2789" spans="1:18" ht="20.100000000000001" hidden="1" customHeight="1">
      <c r="A2789" s="129"/>
      <c r="C2789" s="19" t="s">
        <v>1056</v>
      </c>
      <c r="D2789" s="29" t="s">
        <v>1057</v>
      </c>
      <c r="E2789" s="10" t="s">
        <v>22</v>
      </c>
      <c r="F2789" s="60">
        <v>0</v>
      </c>
      <c r="G2789" s="58">
        <v>0</v>
      </c>
      <c r="H2789" s="58">
        <f t="shared" si="486"/>
        <v>0</v>
      </c>
      <c r="I2789" s="58">
        <v>0</v>
      </c>
      <c r="J2789" s="58">
        <f t="shared" si="487"/>
        <v>0</v>
      </c>
      <c r="K2789" s="58">
        <v>0</v>
      </c>
      <c r="L2789" s="58">
        <f t="shared" si="484"/>
        <v>0</v>
      </c>
      <c r="M2789" s="58">
        <f t="shared" si="485"/>
        <v>0</v>
      </c>
      <c r="N2789" s="59">
        <f t="shared" si="485"/>
        <v>0</v>
      </c>
      <c r="O2789" s="60">
        <v>0</v>
      </c>
      <c r="P2789" s="61">
        <f>O2789</f>
        <v>0</v>
      </c>
      <c r="Q2789" s="58" t="e">
        <f>TRUNC(#REF!*P2789,0)</f>
        <v>#REF!</v>
      </c>
      <c r="R2789" s="143"/>
    </row>
    <row r="2790" spans="1:18" ht="20.100000000000001" hidden="1" customHeight="1">
      <c r="A2790" s="129"/>
      <c r="C2790" s="19" t="s">
        <v>1058</v>
      </c>
      <c r="D2790" s="29" t="s">
        <v>774</v>
      </c>
      <c r="E2790" s="10" t="s">
        <v>3199</v>
      </c>
      <c r="F2790" s="60">
        <v>80</v>
      </c>
      <c r="G2790" s="58">
        <v>37758</v>
      </c>
      <c r="H2790" s="58">
        <f t="shared" si="486"/>
        <v>3020640</v>
      </c>
      <c r="I2790" s="58">
        <v>54963</v>
      </c>
      <c r="J2790" s="58">
        <f t="shared" si="487"/>
        <v>4397040</v>
      </c>
      <c r="K2790" s="58">
        <v>5718</v>
      </c>
      <c r="L2790" s="58">
        <f t="shared" si="484"/>
        <v>457440</v>
      </c>
      <c r="M2790" s="58">
        <f t="shared" si="485"/>
        <v>98439</v>
      </c>
      <c r="N2790" s="59">
        <f t="shared" si="485"/>
        <v>7875120</v>
      </c>
      <c r="O2790" s="60">
        <v>80</v>
      </c>
      <c r="P2790" s="61">
        <f>O2790</f>
        <v>80</v>
      </c>
      <c r="Q2790" s="58" t="e">
        <f>TRUNC(#REF!*P2790,0)</f>
        <v>#REF!</v>
      </c>
      <c r="R2790" s="143"/>
    </row>
    <row r="2791" spans="1:18" s="86" customFormat="1" ht="20.100000000000001" hidden="1" customHeight="1">
      <c r="A2791" s="123"/>
      <c r="C2791" s="19" t="s">
        <v>776</v>
      </c>
      <c r="D2791" s="29" t="s">
        <v>777</v>
      </c>
      <c r="E2791" s="10" t="s">
        <v>22</v>
      </c>
      <c r="F2791" s="60">
        <v>0</v>
      </c>
      <c r="G2791" s="58">
        <v>0</v>
      </c>
      <c r="H2791" s="58">
        <f t="shared" si="486"/>
        <v>0</v>
      </c>
      <c r="I2791" s="58">
        <v>0</v>
      </c>
      <c r="J2791" s="58">
        <f t="shared" si="487"/>
        <v>0</v>
      </c>
      <c r="K2791" s="58">
        <v>0</v>
      </c>
      <c r="L2791" s="58">
        <f t="shared" si="484"/>
        <v>0</v>
      </c>
      <c r="M2791" s="58">
        <f t="shared" si="485"/>
        <v>0</v>
      </c>
      <c r="N2791" s="59">
        <f t="shared" si="485"/>
        <v>0</v>
      </c>
      <c r="O2791" s="60">
        <v>0</v>
      </c>
      <c r="P2791" s="61">
        <f>O2791</f>
        <v>0</v>
      </c>
      <c r="Q2791" s="58" t="e">
        <f>TRUNC(#REF!*P2791,0)</f>
        <v>#REF!</v>
      </c>
      <c r="R2791" s="143"/>
    </row>
    <row r="2792" spans="1:18" s="86" customFormat="1" ht="20.100000000000001" hidden="1" customHeight="1">
      <c r="A2792" s="123"/>
      <c r="C2792" s="19" t="s">
        <v>778</v>
      </c>
      <c r="D2792" s="29" t="s">
        <v>774</v>
      </c>
      <c r="E2792" s="10" t="s">
        <v>3199</v>
      </c>
      <c r="F2792" s="60">
        <v>51</v>
      </c>
      <c r="G2792" s="58">
        <v>40000</v>
      </c>
      <c r="H2792" s="58">
        <f t="shared" si="486"/>
        <v>2040000</v>
      </c>
      <c r="I2792" s="58">
        <v>67200</v>
      </c>
      <c r="J2792" s="58">
        <f t="shared" si="487"/>
        <v>3427200</v>
      </c>
      <c r="K2792" s="58">
        <v>800</v>
      </c>
      <c r="L2792" s="58">
        <f t="shared" si="484"/>
        <v>40800</v>
      </c>
      <c r="M2792" s="58">
        <f t="shared" si="485"/>
        <v>108000</v>
      </c>
      <c r="N2792" s="59">
        <f t="shared" si="485"/>
        <v>5508000</v>
      </c>
      <c r="O2792" s="60">
        <v>51</v>
      </c>
      <c r="P2792" s="61">
        <f>O2792</f>
        <v>51</v>
      </c>
      <c r="Q2792" s="58" t="e">
        <f>TRUNC(#REF!*P2792,0)</f>
        <v>#REF!</v>
      </c>
      <c r="R2792" s="143"/>
    </row>
    <row r="2793" spans="1:18" s="86" customFormat="1" ht="20.100000000000001" hidden="1" customHeight="1">
      <c r="A2793" s="123"/>
      <c r="C2793" s="19" t="s">
        <v>779</v>
      </c>
      <c r="D2793" s="29" t="s">
        <v>0</v>
      </c>
      <c r="E2793" s="10" t="s">
        <v>22</v>
      </c>
      <c r="F2793" s="60">
        <v>0</v>
      </c>
      <c r="G2793" s="58">
        <v>0</v>
      </c>
      <c r="H2793" s="58">
        <f t="shared" si="486"/>
        <v>0</v>
      </c>
      <c r="I2793" s="58">
        <v>0</v>
      </c>
      <c r="J2793" s="58">
        <f t="shared" si="487"/>
        <v>0</v>
      </c>
      <c r="K2793" s="58">
        <v>0</v>
      </c>
      <c r="L2793" s="58">
        <f t="shared" si="484"/>
        <v>0</v>
      </c>
      <c r="M2793" s="58">
        <f t="shared" si="485"/>
        <v>0</v>
      </c>
      <c r="N2793" s="59">
        <f t="shared" si="485"/>
        <v>0</v>
      </c>
      <c r="O2793" s="60">
        <v>0</v>
      </c>
      <c r="P2793" s="61">
        <f>O2793</f>
        <v>0</v>
      </c>
      <c r="Q2793" s="58" t="e">
        <f>TRUNC(#REF!*P2793,0)</f>
        <v>#REF!</v>
      </c>
      <c r="R2793" s="143"/>
    </row>
    <row r="2794" spans="1:18" s="86" customFormat="1" ht="20.100000000000001" hidden="1" customHeight="1">
      <c r="A2794" s="123"/>
      <c r="C2794" s="19" t="s">
        <v>780</v>
      </c>
      <c r="D2794" s="29" t="s">
        <v>781</v>
      </c>
      <c r="E2794" s="10" t="s">
        <v>3196</v>
      </c>
      <c r="F2794" s="60">
        <v>6</v>
      </c>
      <c r="G2794" s="58">
        <v>0</v>
      </c>
      <c r="H2794" s="58">
        <f t="shared" si="486"/>
        <v>0</v>
      </c>
      <c r="I2794" s="58">
        <v>0</v>
      </c>
      <c r="J2794" s="58">
        <f t="shared" si="487"/>
        <v>0</v>
      </c>
      <c r="K2794" s="58">
        <v>460416</v>
      </c>
      <c r="L2794" s="58">
        <f t="shared" si="484"/>
        <v>2762496</v>
      </c>
      <c r="M2794" s="58">
        <f t="shared" si="485"/>
        <v>460416</v>
      </c>
      <c r="N2794" s="59">
        <f t="shared" si="485"/>
        <v>2762496</v>
      </c>
      <c r="O2794" s="60">
        <v>6</v>
      </c>
      <c r="P2794" s="61">
        <f>O2794</f>
        <v>6</v>
      </c>
      <c r="Q2794" s="58" t="e">
        <f>TRUNC(#REF!*P2794,0)</f>
        <v>#REF!</v>
      </c>
      <c r="R2794" s="143"/>
    </row>
    <row r="2795" spans="1:18" s="86" customFormat="1" ht="20.100000000000001" hidden="1" customHeight="1">
      <c r="A2795" s="123"/>
      <c r="C2795" s="19" t="s">
        <v>782</v>
      </c>
      <c r="D2795" s="29" t="s">
        <v>783</v>
      </c>
      <c r="E2795" s="10" t="s">
        <v>3196</v>
      </c>
      <c r="F2795" s="60">
        <v>6</v>
      </c>
      <c r="G2795" s="58">
        <v>167073</v>
      </c>
      <c r="H2795" s="58">
        <f t="shared" si="486"/>
        <v>1002438</v>
      </c>
      <c r="I2795" s="58">
        <v>264409</v>
      </c>
      <c r="J2795" s="58">
        <f t="shared" si="487"/>
        <v>1586454</v>
      </c>
      <c r="K2795" s="58">
        <v>419380</v>
      </c>
      <c r="L2795" s="58">
        <f t="shared" si="484"/>
        <v>2516280</v>
      </c>
      <c r="M2795" s="58">
        <f t="shared" si="485"/>
        <v>850862</v>
      </c>
      <c r="N2795" s="59">
        <f t="shared" si="485"/>
        <v>5105172</v>
      </c>
      <c r="O2795" s="60">
        <v>6</v>
      </c>
      <c r="P2795" s="61">
        <f>O2795</f>
        <v>6</v>
      </c>
      <c r="Q2795" s="58" t="e">
        <f>TRUNC(#REF!*P2795,0)</f>
        <v>#REF!</v>
      </c>
      <c r="R2795" s="143"/>
    </row>
    <row r="2796" spans="1:18" s="86" customFormat="1" ht="20.100000000000001" hidden="1" customHeight="1">
      <c r="A2796" s="123"/>
      <c r="C2796" s="19" t="s">
        <v>784</v>
      </c>
      <c r="D2796" s="29" t="s">
        <v>785</v>
      </c>
      <c r="E2796" s="10" t="s">
        <v>3196</v>
      </c>
      <c r="F2796" s="60">
        <v>6</v>
      </c>
      <c r="G2796" s="58">
        <v>167073</v>
      </c>
      <c r="H2796" s="58">
        <f t="shared" si="486"/>
        <v>1002438</v>
      </c>
      <c r="I2796" s="58">
        <v>264409</v>
      </c>
      <c r="J2796" s="58">
        <f t="shared" si="487"/>
        <v>1586454</v>
      </c>
      <c r="K2796" s="58">
        <v>419380</v>
      </c>
      <c r="L2796" s="58">
        <f t="shared" si="484"/>
        <v>2516280</v>
      </c>
      <c r="M2796" s="58">
        <f t="shared" si="485"/>
        <v>850862</v>
      </c>
      <c r="N2796" s="59">
        <f t="shared" si="485"/>
        <v>5105172</v>
      </c>
      <c r="O2796" s="60">
        <v>6</v>
      </c>
      <c r="P2796" s="61">
        <f>O2796</f>
        <v>6</v>
      </c>
      <c r="Q2796" s="58" t="e">
        <f>TRUNC(#REF!*P2796,0)</f>
        <v>#REF!</v>
      </c>
      <c r="R2796" s="143"/>
    </row>
    <row r="2797" spans="1:18" s="86" customFormat="1" ht="20.100000000000001" hidden="1" customHeight="1">
      <c r="A2797" s="123"/>
      <c r="C2797" s="19" t="s">
        <v>784</v>
      </c>
      <c r="D2797" s="29" t="s">
        <v>786</v>
      </c>
      <c r="E2797" s="10" t="s">
        <v>3196</v>
      </c>
      <c r="F2797" s="60">
        <v>1</v>
      </c>
      <c r="G2797" s="58">
        <v>0</v>
      </c>
      <c r="H2797" s="58">
        <f t="shared" si="486"/>
        <v>0</v>
      </c>
      <c r="I2797" s="58">
        <v>0</v>
      </c>
      <c r="J2797" s="58">
        <f t="shared" si="487"/>
        <v>0</v>
      </c>
      <c r="K2797" s="58">
        <v>3200000</v>
      </c>
      <c r="L2797" s="58">
        <f t="shared" si="484"/>
        <v>3200000</v>
      </c>
      <c r="M2797" s="58">
        <f t="shared" si="485"/>
        <v>3200000</v>
      </c>
      <c r="N2797" s="59">
        <f t="shared" si="485"/>
        <v>3200000</v>
      </c>
      <c r="O2797" s="60">
        <v>1</v>
      </c>
      <c r="P2797" s="61">
        <f>O2797</f>
        <v>1</v>
      </c>
      <c r="Q2797" s="58" t="e">
        <f>TRUNC(#REF!*P2797,0)</f>
        <v>#REF!</v>
      </c>
      <c r="R2797" s="143"/>
    </row>
    <row r="2798" spans="1:18" s="86" customFormat="1" ht="20.100000000000001" hidden="1" customHeight="1">
      <c r="A2798" s="123"/>
      <c r="C2798" s="19" t="s">
        <v>787</v>
      </c>
      <c r="D2798" s="29" t="s">
        <v>788</v>
      </c>
      <c r="E2798" s="10" t="s">
        <v>3196</v>
      </c>
      <c r="F2798" s="60">
        <v>1</v>
      </c>
      <c r="G2798" s="58">
        <v>0</v>
      </c>
      <c r="H2798" s="58">
        <f t="shared" si="486"/>
        <v>0</v>
      </c>
      <c r="I2798" s="58">
        <v>0</v>
      </c>
      <c r="J2798" s="58">
        <f t="shared" si="487"/>
        <v>0</v>
      </c>
      <c r="K2798" s="58">
        <v>2302080</v>
      </c>
      <c r="L2798" s="58">
        <f t="shared" si="484"/>
        <v>2302080</v>
      </c>
      <c r="M2798" s="58">
        <f t="shared" si="485"/>
        <v>2302080</v>
      </c>
      <c r="N2798" s="59">
        <f t="shared" si="485"/>
        <v>2302080</v>
      </c>
      <c r="O2798" s="60">
        <v>1</v>
      </c>
      <c r="P2798" s="61">
        <f>O2798</f>
        <v>1</v>
      </c>
      <c r="Q2798" s="58" t="e">
        <f>TRUNC(#REF!*P2798,0)</f>
        <v>#REF!</v>
      </c>
      <c r="R2798" s="143"/>
    </row>
    <row r="2799" spans="1:18" s="86" customFormat="1" ht="20.100000000000001" hidden="1" customHeight="1">
      <c r="A2799" s="123"/>
      <c r="C2799" s="19" t="s">
        <v>1002</v>
      </c>
      <c r="D2799" s="29" t="s">
        <v>1003</v>
      </c>
      <c r="E2799" s="10" t="s">
        <v>3196</v>
      </c>
      <c r="F2799" s="60">
        <v>4</v>
      </c>
      <c r="G2799" s="58">
        <v>0</v>
      </c>
      <c r="H2799" s="58">
        <f t="shared" si="486"/>
        <v>0</v>
      </c>
      <c r="I2799" s="58">
        <v>0</v>
      </c>
      <c r="J2799" s="58">
        <f t="shared" si="487"/>
        <v>0</v>
      </c>
      <c r="K2799" s="58">
        <v>460416</v>
      </c>
      <c r="L2799" s="58">
        <f t="shared" si="484"/>
        <v>1841664</v>
      </c>
      <c r="M2799" s="58">
        <f t="shared" si="485"/>
        <v>460416</v>
      </c>
      <c r="N2799" s="59">
        <f t="shared" si="485"/>
        <v>1841664</v>
      </c>
      <c r="O2799" s="60">
        <v>4</v>
      </c>
      <c r="P2799" s="61">
        <f>O2799</f>
        <v>4</v>
      </c>
      <c r="Q2799" s="58" t="e">
        <f>TRUNC(#REF!*P2799,0)</f>
        <v>#REF!</v>
      </c>
      <c r="R2799" s="143"/>
    </row>
    <row r="2800" spans="1:18" s="86" customFormat="1" ht="20.100000000000001" hidden="1" customHeight="1">
      <c r="A2800" s="123"/>
      <c r="C2800" s="19" t="s">
        <v>1146</v>
      </c>
      <c r="D2800" s="29" t="s">
        <v>1147</v>
      </c>
      <c r="E2800" s="10" t="s">
        <v>3207</v>
      </c>
      <c r="F2800" s="60">
        <v>45</v>
      </c>
      <c r="G2800" s="58">
        <v>0</v>
      </c>
      <c r="H2800" s="58">
        <f t="shared" si="486"/>
        <v>0</v>
      </c>
      <c r="I2800" s="58">
        <v>0</v>
      </c>
      <c r="J2800" s="58">
        <f t="shared" si="487"/>
        <v>0</v>
      </c>
      <c r="K2800" s="58">
        <v>22304</v>
      </c>
      <c r="L2800" s="58">
        <f t="shared" si="484"/>
        <v>1003680</v>
      </c>
      <c r="M2800" s="58">
        <f t="shared" si="485"/>
        <v>22304</v>
      </c>
      <c r="N2800" s="59">
        <f t="shared" si="485"/>
        <v>1003680</v>
      </c>
      <c r="O2800" s="60">
        <v>45</v>
      </c>
      <c r="P2800" s="61">
        <f>O2800</f>
        <v>45</v>
      </c>
      <c r="Q2800" s="58" t="e">
        <f>TRUNC(#REF!*P2800,0)</f>
        <v>#REF!</v>
      </c>
      <c r="R2800" s="143"/>
    </row>
    <row r="2801" spans="1:18" s="86" customFormat="1" ht="20.100000000000001" hidden="1" customHeight="1">
      <c r="A2801" s="123">
        <f>A2757+1</f>
        <v>537</v>
      </c>
      <c r="B2801" s="122">
        <f>B2757+1</f>
        <v>532</v>
      </c>
      <c r="C2801" s="19" t="s">
        <v>789</v>
      </c>
      <c r="D2801" s="29" t="s">
        <v>0</v>
      </c>
      <c r="E2801" s="10" t="s">
        <v>22</v>
      </c>
      <c r="F2801" s="60">
        <v>0</v>
      </c>
      <c r="G2801" s="58">
        <v>0</v>
      </c>
      <c r="H2801" s="58">
        <f t="shared" si="486"/>
        <v>0</v>
      </c>
      <c r="I2801" s="58">
        <v>0</v>
      </c>
      <c r="J2801" s="58">
        <f t="shared" si="487"/>
        <v>0</v>
      </c>
      <c r="K2801" s="58">
        <v>0</v>
      </c>
      <c r="L2801" s="58">
        <f t="shared" si="484"/>
        <v>0</v>
      </c>
      <c r="M2801" s="58">
        <f t="shared" si="485"/>
        <v>0</v>
      </c>
      <c r="N2801" s="59">
        <f t="shared" si="485"/>
        <v>0</v>
      </c>
      <c r="O2801" s="60">
        <v>0</v>
      </c>
      <c r="P2801" s="61">
        <f>O2801</f>
        <v>0</v>
      </c>
      <c r="Q2801" s="58" t="e">
        <f>TRUNC(#REF!*P2801,0)</f>
        <v>#REF!</v>
      </c>
      <c r="R2801" s="143"/>
    </row>
    <row r="2802" spans="1:18" s="86" customFormat="1" ht="20.100000000000001" hidden="1" customHeight="1">
      <c r="A2802" s="123">
        <f>A2801+1</f>
        <v>538</v>
      </c>
      <c r="B2802" s="122">
        <f>B2801+1</f>
        <v>533</v>
      </c>
      <c r="C2802" s="19" t="s">
        <v>790</v>
      </c>
      <c r="D2802" s="29" t="s">
        <v>111</v>
      </c>
      <c r="E2802" s="10" t="s">
        <v>22</v>
      </c>
      <c r="F2802" s="60">
        <v>0</v>
      </c>
      <c r="G2802" s="58">
        <v>0</v>
      </c>
      <c r="H2802" s="58">
        <f t="shared" si="486"/>
        <v>0</v>
      </c>
      <c r="I2802" s="58">
        <v>0</v>
      </c>
      <c r="J2802" s="58">
        <f t="shared" si="487"/>
        <v>0</v>
      </c>
      <c r="K2802" s="58">
        <v>0</v>
      </c>
      <c r="L2802" s="58">
        <f t="shared" si="484"/>
        <v>0</v>
      </c>
      <c r="M2802" s="58">
        <f t="shared" si="485"/>
        <v>0</v>
      </c>
      <c r="N2802" s="59">
        <f t="shared" si="485"/>
        <v>0</v>
      </c>
      <c r="O2802" s="60">
        <v>0</v>
      </c>
      <c r="P2802" s="61">
        <f>O2802</f>
        <v>0</v>
      </c>
      <c r="Q2802" s="58" t="e">
        <f>TRUNC(#REF!*P2802,0)</f>
        <v>#REF!</v>
      </c>
      <c r="R2802" s="143"/>
    </row>
    <row r="2803" spans="1:18" s="86" customFormat="1" ht="20.100000000000001" hidden="1" customHeight="1">
      <c r="A2803" s="123">
        <f t="shared" ref="A2803:B2812" si="488">A2802+1</f>
        <v>539</v>
      </c>
      <c r="B2803" s="122">
        <f t="shared" si="488"/>
        <v>534</v>
      </c>
      <c r="C2803" s="19" t="s">
        <v>791</v>
      </c>
      <c r="D2803" s="29" t="s">
        <v>792</v>
      </c>
      <c r="E2803" s="10" t="s">
        <v>3189</v>
      </c>
      <c r="F2803" s="60">
        <v>1254</v>
      </c>
      <c r="G2803" s="58">
        <v>6252</v>
      </c>
      <c r="H2803" s="58">
        <f t="shared" si="486"/>
        <v>7840008</v>
      </c>
      <c r="I2803" s="58">
        <v>10200</v>
      </c>
      <c r="J2803" s="58">
        <f t="shared" si="487"/>
        <v>12790800</v>
      </c>
      <c r="K2803" s="58">
        <v>0</v>
      </c>
      <c r="L2803" s="58">
        <f t="shared" si="484"/>
        <v>0</v>
      </c>
      <c r="M2803" s="58">
        <f t="shared" si="485"/>
        <v>16452</v>
      </c>
      <c r="N2803" s="59">
        <f t="shared" si="485"/>
        <v>20630808</v>
      </c>
      <c r="O2803" s="60">
        <v>822</v>
      </c>
      <c r="P2803" s="61">
        <f>O2803</f>
        <v>822</v>
      </c>
      <c r="Q2803" s="58" t="e">
        <f>TRUNC(#REF!*P2803,0)</f>
        <v>#REF!</v>
      </c>
      <c r="R2803" s="143"/>
    </row>
    <row r="2804" spans="1:18" s="86" customFormat="1" ht="20.100000000000001" hidden="1" customHeight="1">
      <c r="A2804" s="123">
        <f t="shared" si="488"/>
        <v>540</v>
      </c>
      <c r="B2804" s="122">
        <f t="shared" si="488"/>
        <v>535</v>
      </c>
      <c r="C2804" s="19" t="s">
        <v>2492</v>
      </c>
      <c r="D2804" s="29" t="s">
        <v>2493</v>
      </c>
      <c r="E2804" s="10" t="s">
        <v>3189</v>
      </c>
      <c r="F2804" s="60">
        <v>23</v>
      </c>
      <c r="G2804" s="58">
        <v>6252</v>
      </c>
      <c r="H2804" s="58">
        <f t="shared" si="486"/>
        <v>143796</v>
      </c>
      <c r="I2804" s="58">
        <v>14280</v>
      </c>
      <c r="J2804" s="58">
        <f t="shared" si="487"/>
        <v>328440</v>
      </c>
      <c r="K2804" s="58">
        <v>0</v>
      </c>
      <c r="L2804" s="58">
        <f t="shared" si="484"/>
        <v>0</v>
      </c>
      <c r="M2804" s="58">
        <f t="shared" si="485"/>
        <v>20532</v>
      </c>
      <c r="N2804" s="59">
        <f t="shared" si="485"/>
        <v>472236</v>
      </c>
      <c r="O2804" s="60">
        <v>0</v>
      </c>
      <c r="P2804" s="61">
        <f>O2804</f>
        <v>0</v>
      </c>
      <c r="Q2804" s="58" t="e">
        <f>TRUNC(#REF!*P2804,0)</f>
        <v>#REF!</v>
      </c>
      <c r="R2804" s="143"/>
    </row>
    <row r="2805" spans="1:18" s="86" customFormat="1" ht="20.100000000000001" hidden="1" customHeight="1">
      <c r="A2805" s="123">
        <f t="shared" si="488"/>
        <v>541</v>
      </c>
      <c r="B2805" s="122">
        <f t="shared" si="488"/>
        <v>536</v>
      </c>
      <c r="C2805" s="19" t="s">
        <v>2494</v>
      </c>
      <c r="D2805" s="29" t="s">
        <v>2495</v>
      </c>
      <c r="E2805" s="10" t="s">
        <v>3189</v>
      </c>
      <c r="F2805" s="60">
        <v>0</v>
      </c>
      <c r="G2805" s="58">
        <v>6252</v>
      </c>
      <c r="H2805" s="58">
        <f t="shared" si="486"/>
        <v>0</v>
      </c>
      <c r="I2805" s="58">
        <v>15300</v>
      </c>
      <c r="J2805" s="58">
        <f t="shared" si="487"/>
        <v>0</v>
      </c>
      <c r="K2805" s="58">
        <v>0</v>
      </c>
      <c r="L2805" s="58">
        <f t="shared" si="484"/>
        <v>0</v>
      </c>
      <c r="M2805" s="58">
        <f t="shared" si="485"/>
        <v>21552</v>
      </c>
      <c r="N2805" s="59">
        <f t="shared" si="485"/>
        <v>0</v>
      </c>
      <c r="O2805" s="60">
        <v>0</v>
      </c>
      <c r="P2805" s="61">
        <f>O2805</f>
        <v>0</v>
      </c>
      <c r="Q2805" s="58" t="e">
        <f>TRUNC(#REF!*P2805,0)</f>
        <v>#REF!</v>
      </c>
      <c r="R2805" s="143"/>
    </row>
    <row r="2806" spans="1:18" s="86" customFormat="1" ht="20.100000000000001" hidden="1" customHeight="1">
      <c r="A2806" s="123">
        <f t="shared" si="488"/>
        <v>542</v>
      </c>
      <c r="B2806" s="122">
        <f t="shared" si="488"/>
        <v>537</v>
      </c>
      <c r="C2806" s="19" t="s">
        <v>2496</v>
      </c>
      <c r="D2806" s="29" t="s">
        <v>2497</v>
      </c>
      <c r="E2806" s="10" t="s">
        <v>3189</v>
      </c>
      <c r="F2806" s="60">
        <v>0</v>
      </c>
      <c r="G2806" s="58">
        <v>6252</v>
      </c>
      <c r="H2806" s="58">
        <f t="shared" si="486"/>
        <v>0</v>
      </c>
      <c r="I2806" s="58">
        <v>16320</v>
      </c>
      <c r="J2806" s="58">
        <f t="shared" si="487"/>
        <v>0</v>
      </c>
      <c r="K2806" s="58">
        <v>0</v>
      </c>
      <c r="L2806" s="58">
        <f t="shared" si="484"/>
        <v>0</v>
      </c>
      <c r="M2806" s="58">
        <f t="shared" si="485"/>
        <v>22572</v>
      </c>
      <c r="N2806" s="59">
        <f t="shared" si="485"/>
        <v>0</v>
      </c>
      <c r="O2806" s="60">
        <v>0</v>
      </c>
      <c r="P2806" s="61">
        <f>O2806</f>
        <v>0</v>
      </c>
      <c r="Q2806" s="58" t="e">
        <f>TRUNC(#REF!*P2806,0)</f>
        <v>#REF!</v>
      </c>
      <c r="R2806" s="143"/>
    </row>
    <row r="2807" spans="1:18" s="86" customFormat="1" ht="20.100000000000001" hidden="1" customHeight="1">
      <c r="A2807" s="123">
        <f t="shared" si="488"/>
        <v>543</v>
      </c>
      <c r="B2807" s="122">
        <f t="shared" si="488"/>
        <v>538</v>
      </c>
      <c r="C2807" s="19" t="s">
        <v>1008</v>
      </c>
      <c r="D2807" s="29" t="s">
        <v>0</v>
      </c>
      <c r="E2807" s="10" t="s">
        <v>22</v>
      </c>
      <c r="F2807" s="60">
        <v>0</v>
      </c>
      <c r="G2807" s="58">
        <v>0</v>
      </c>
      <c r="H2807" s="58">
        <f t="shared" si="486"/>
        <v>0</v>
      </c>
      <c r="I2807" s="58">
        <v>0</v>
      </c>
      <c r="J2807" s="58">
        <f t="shared" si="487"/>
        <v>0</v>
      </c>
      <c r="K2807" s="58">
        <v>0</v>
      </c>
      <c r="L2807" s="58">
        <f t="shared" si="484"/>
        <v>0</v>
      </c>
      <c r="M2807" s="58">
        <f t="shared" si="485"/>
        <v>0</v>
      </c>
      <c r="N2807" s="59">
        <f t="shared" si="485"/>
        <v>0</v>
      </c>
      <c r="O2807" s="60">
        <v>0</v>
      </c>
      <c r="P2807" s="61">
        <f>O2807</f>
        <v>0</v>
      </c>
      <c r="Q2807" s="58" t="e">
        <f>TRUNC(#REF!*P2807,0)</f>
        <v>#REF!</v>
      </c>
      <c r="R2807" s="143"/>
    </row>
    <row r="2808" spans="1:18" s="86" customFormat="1" ht="20.100000000000001" hidden="1" customHeight="1">
      <c r="A2808" s="123">
        <f t="shared" si="488"/>
        <v>544</v>
      </c>
      <c r="B2808" s="122">
        <f t="shared" si="488"/>
        <v>539</v>
      </c>
      <c r="C2808" s="19" t="s">
        <v>1009</v>
      </c>
      <c r="D2808" s="29" t="s">
        <v>1010</v>
      </c>
      <c r="E2808" s="10" t="s">
        <v>3189</v>
      </c>
      <c r="F2808" s="60">
        <v>334</v>
      </c>
      <c r="G2808" s="58">
        <v>10983</v>
      </c>
      <c r="H2808" s="58">
        <f t="shared" si="486"/>
        <v>3668322</v>
      </c>
      <c r="I2808" s="58">
        <v>26888</v>
      </c>
      <c r="J2808" s="58">
        <f t="shared" si="487"/>
        <v>8980592</v>
      </c>
      <c r="K2808" s="58">
        <v>0</v>
      </c>
      <c r="L2808" s="58">
        <f t="shared" ref="L2808:L2877" si="489">TRUNC(F2808*K2808,0)</f>
        <v>0</v>
      </c>
      <c r="M2808" s="58">
        <f t="shared" si="485"/>
        <v>37871</v>
      </c>
      <c r="N2808" s="59">
        <f t="shared" si="485"/>
        <v>12648914</v>
      </c>
      <c r="O2808" s="60">
        <v>0</v>
      </c>
      <c r="P2808" s="61">
        <f>O2808</f>
        <v>0</v>
      </c>
      <c r="Q2808" s="58" t="e">
        <f>TRUNC(#REF!*P2808,0)</f>
        <v>#REF!</v>
      </c>
      <c r="R2808" s="143"/>
    </row>
    <row r="2809" spans="1:18" s="86" customFormat="1" ht="20.100000000000001" hidden="1" customHeight="1">
      <c r="A2809" s="123">
        <f t="shared" si="488"/>
        <v>545</v>
      </c>
      <c r="B2809" s="122">
        <f t="shared" si="488"/>
        <v>540</v>
      </c>
      <c r="C2809" s="19" t="s">
        <v>1011</v>
      </c>
      <c r="D2809" s="29" t="s">
        <v>1012</v>
      </c>
      <c r="E2809" s="10" t="s">
        <v>3189</v>
      </c>
      <c r="F2809" s="60">
        <v>0</v>
      </c>
      <c r="G2809" s="58">
        <v>10983</v>
      </c>
      <c r="H2809" s="58">
        <f t="shared" si="486"/>
        <v>0</v>
      </c>
      <c r="I2809" s="58">
        <v>29577</v>
      </c>
      <c r="J2809" s="58">
        <f t="shared" si="487"/>
        <v>0</v>
      </c>
      <c r="K2809" s="58">
        <v>0</v>
      </c>
      <c r="L2809" s="58">
        <f t="shared" si="489"/>
        <v>0</v>
      </c>
      <c r="M2809" s="58">
        <f t="shared" si="485"/>
        <v>40560</v>
      </c>
      <c r="N2809" s="59">
        <f t="shared" si="485"/>
        <v>0</v>
      </c>
      <c r="O2809" s="60">
        <v>0</v>
      </c>
      <c r="P2809" s="61">
        <f>O2809</f>
        <v>0</v>
      </c>
      <c r="Q2809" s="58" t="e">
        <f>TRUNC(#REF!*P2809,0)</f>
        <v>#REF!</v>
      </c>
      <c r="R2809" s="143"/>
    </row>
    <row r="2810" spans="1:18" s="86" customFormat="1" ht="20.100000000000001" hidden="1" customHeight="1">
      <c r="A2810" s="123">
        <f t="shared" si="488"/>
        <v>546</v>
      </c>
      <c r="B2810" s="122">
        <f t="shared" si="488"/>
        <v>541</v>
      </c>
      <c r="C2810" s="19" t="s">
        <v>1013</v>
      </c>
      <c r="D2810" s="29" t="s">
        <v>1014</v>
      </c>
      <c r="E2810" s="10" t="s">
        <v>3189</v>
      </c>
      <c r="F2810" s="60">
        <v>0</v>
      </c>
      <c r="G2810" s="58">
        <v>10983</v>
      </c>
      <c r="H2810" s="58">
        <f t="shared" si="486"/>
        <v>0</v>
      </c>
      <c r="I2810" s="58">
        <v>32266</v>
      </c>
      <c r="J2810" s="58">
        <f t="shared" si="487"/>
        <v>0</v>
      </c>
      <c r="K2810" s="58">
        <v>0</v>
      </c>
      <c r="L2810" s="58">
        <f t="shared" si="489"/>
        <v>0</v>
      </c>
      <c r="M2810" s="58">
        <f t="shared" si="485"/>
        <v>43249</v>
      </c>
      <c r="N2810" s="59">
        <f t="shared" si="485"/>
        <v>0</v>
      </c>
      <c r="O2810" s="60">
        <v>0</v>
      </c>
      <c r="P2810" s="61">
        <f>O2810</f>
        <v>0</v>
      </c>
      <c r="Q2810" s="58" t="e">
        <f>TRUNC(#REF!*P2810,0)</f>
        <v>#REF!</v>
      </c>
      <c r="R2810" s="143"/>
    </row>
    <row r="2811" spans="1:18" s="86" customFormat="1" ht="20.100000000000001" hidden="1" customHeight="1">
      <c r="A2811" s="123">
        <f t="shared" si="488"/>
        <v>547</v>
      </c>
      <c r="B2811" s="122">
        <f t="shared" si="488"/>
        <v>542</v>
      </c>
      <c r="C2811" s="19" t="s">
        <v>2498</v>
      </c>
      <c r="D2811" s="29" t="s">
        <v>2499</v>
      </c>
      <c r="E2811" s="10" t="s">
        <v>3189</v>
      </c>
      <c r="F2811" s="60">
        <v>0</v>
      </c>
      <c r="G2811" s="58">
        <v>10983</v>
      </c>
      <c r="H2811" s="58">
        <f t="shared" si="486"/>
        <v>0</v>
      </c>
      <c r="I2811" s="58">
        <v>34955</v>
      </c>
      <c r="J2811" s="58">
        <f t="shared" si="487"/>
        <v>0</v>
      </c>
      <c r="K2811" s="58">
        <v>0</v>
      </c>
      <c r="L2811" s="58">
        <f t="shared" si="489"/>
        <v>0</v>
      </c>
      <c r="M2811" s="58">
        <f t="shared" si="485"/>
        <v>45938</v>
      </c>
      <c r="N2811" s="59">
        <f t="shared" si="485"/>
        <v>0</v>
      </c>
      <c r="O2811" s="60">
        <v>0</v>
      </c>
      <c r="P2811" s="61">
        <f>O2811</f>
        <v>0</v>
      </c>
      <c r="Q2811" s="58" t="e">
        <f>TRUNC(#REF!*P2811,0)</f>
        <v>#REF!</v>
      </c>
      <c r="R2811" s="143"/>
    </row>
    <row r="2812" spans="1:18" s="86" customFormat="1" ht="20.100000000000001" hidden="1" customHeight="1">
      <c r="A2812" s="123">
        <f t="shared" si="488"/>
        <v>548</v>
      </c>
      <c r="B2812" s="122">
        <f t="shared" si="488"/>
        <v>543</v>
      </c>
      <c r="C2812" s="19" t="s">
        <v>2500</v>
      </c>
      <c r="D2812" s="29" t="s">
        <v>2501</v>
      </c>
      <c r="E2812" s="10" t="s">
        <v>3189</v>
      </c>
      <c r="F2812" s="60">
        <v>0</v>
      </c>
      <c r="G2812" s="58">
        <v>10983</v>
      </c>
      <c r="H2812" s="58">
        <f t="shared" si="486"/>
        <v>0</v>
      </c>
      <c r="I2812" s="58">
        <v>37644</v>
      </c>
      <c r="J2812" s="58">
        <f t="shared" si="487"/>
        <v>0</v>
      </c>
      <c r="K2812" s="58">
        <v>0</v>
      </c>
      <c r="L2812" s="58">
        <f t="shared" si="489"/>
        <v>0</v>
      </c>
      <c r="M2812" s="58">
        <f t="shared" si="485"/>
        <v>48627</v>
      </c>
      <c r="N2812" s="59">
        <f t="shared" si="485"/>
        <v>0</v>
      </c>
      <c r="O2812" s="60">
        <v>0</v>
      </c>
      <c r="P2812" s="61">
        <f>O2812</f>
        <v>0</v>
      </c>
      <c r="Q2812" s="58" t="e">
        <f>TRUNC(#REF!*P2812,0)</f>
        <v>#REF!</v>
      </c>
      <c r="R2812" s="143"/>
    </row>
    <row r="2813" spans="1:18" s="86" customFormat="1" ht="20.100000000000001" hidden="1" customHeight="1">
      <c r="A2813" s="123"/>
      <c r="C2813" s="19" t="s">
        <v>3066</v>
      </c>
      <c r="D2813" s="29" t="s">
        <v>0</v>
      </c>
      <c r="E2813" s="10" t="s">
        <v>22</v>
      </c>
      <c r="F2813" s="60">
        <v>0</v>
      </c>
      <c r="G2813" s="58">
        <v>0</v>
      </c>
      <c r="H2813" s="58">
        <f t="shared" si="486"/>
        <v>0</v>
      </c>
      <c r="I2813" s="58">
        <v>0</v>
      </c>
      <c r="J2813" s="58">
        <f t="shared" si="487"/>
        <v>0</v>
      </c>
      <c r="K2813" s="58">
        <v>0</v>
      </c>
      <c r="L2813" s="58">
        <f t="shared" si="489"/>
        <v>0</v>
      </c>
      <c r="M2813" s="58">
        <f t="shared" ref="M2813:M2817" si="490">G2813+I2813+K2813</f>
        <v>0</v>
      </c>
      <c r="N2813" s="59">
        <f t="shared" ref="N2813:N2817" si="491">H2813+J2813+L2813</f>
        <v>0</v>
      </c>
      <c r="O2813" s="60">
        <v>0</v>
      </c>
      <c r="P2813" s="61">
        <f>O2813</f>
        <v>0</v>
      </c>
      <c r="Q2813" s="58" t="e">
        <f>TRUNC(#REF!*P2813,0)</f>
        <v>#REF!</v>
      </c>
      <c r="R2813" s="143"/>
    </row>
    <row r="2814" spans="1:18" s="86" customFormat="1" ht="20.100000000000001" hidden="1" customHeight="1">
      <c r="A2814" s="123"/>
      <c r="C2814" s="19" t="s">
        <v>3067</v>
      </c>
      <c r="D2814" s="29" t="s">
        <v>3071</v>
      </c>
      <c r="E2814" s="10" t="s">
        <v>3073</v>
      </c>
      <c r="F2814" s="60"/>
      <c r="G2814" s="58">
        <v>0</v>
      </c>
      <c r="H2814" s="58">
        <f t="shared" si="486"/>
        <v>0</v>
      </c>
      <c r="I2814" s="58">
        <v>0</v>
      </c>
      <c r="J2814" s="58">
        <f t="shared" si="487"/>
        <v>0</v>
      </c>
      <c r="K2814" s="58"/>
      <c r="L2814" s="58">
        <f t="shared" si="489"/>
        <v>0</v>
      </c>
      <c r="M2814" s="58">
        <f t="shared" si="490"/>
        <v>0</v>
      </c>
      <c r="N2814" s="59">
        <f t="shared" si="491"/>
        <v>0</v>
      </c>
      <c r="O2814" s="60">
        <v>2</v>
      </c>
      <c r="P2814" s="61">
        <v>5176</v>
      </c>
      <c r="Q2814" s="58" t="e">
        <f>TRUNC(#REF!*P2814,0)</f>
        <v>#REF!</v>
      </c>
      <c r="R2814" s="143"/>
    </row>
    <row r="2815" spans="1:18" s="86" customFormat="1" ht="20.100000000000001" hidden="1" customHeight="1">
      <c r="A2815" s="123"/>
      <c r="C2815" s="19" t="s">
        <v>3068</v>
      </c>
      <c r="D2815" s="29" t="s">
        <v>3072</v>
      </c>
      <c r="E2815" s="10" t="s">
        <v>3189</v>
      </c>
      <c r="F2815" s="60"/>
      <c r="G2815" s="58"/>
      <c r="H2815" s="58">
        <f t="shared" si="486"/>
        <v>0</v>
      </c>
      <c r="I2815" s="58"/>
      <c r="J2815" s="58">
        <f t="shared" si="487"/>
        <v>0</v>
      </c>
      <c r="K2815" s="58"/>
      <c r="L2815" s="58">
        <f t="shared" si="489"/>
        <v>0</v>
      </c>
      <c r="M2815" s="58">
        <f t="shared" si="490"/>
        <v>0</v>
      </c>
      <c r="N2815" s="59">
        <f t="shared" si="491"/>
        <v>0</v>
      </c>
      <c r="O2815" s="60">
        <v>334</v>
      </c>
      <c r="P2815" s="61">
        <v>2795</v>
      </c>
      <c r="Q2815" s="58" t="e">
        <f>TRUNC(#REF!*P2815,0)</f>
        <v>#REF!</v>
      </c>
      <c r="R2815" s="143"/>
    </row>
    <row r="2816" spans="1:18" s="86" customFormat="1" ht="20.100000000000001" hidden="1" customHeight="1">
      <c r="A2816" s="123"/>
      <c r="C2816" s="19" t="s">
        <v>3069</v>
      </c>
      <c r="D2816" s="29" t="s">
        <v>3071</v>
      </c>
      <c r="E2816" s="10" t="s">
        <v>3073</v>
      </c>
      <c r="F2816" s="60"/>
      <c r="G2816" s="58"/>
      <c r="H2816" s="58">
        <f t="shared" si="486"/>
        <v>0</v>
      </c>
      <c r="I2816" s="58"/>
      <c r="J2816" s="58">
        <f t="shared" si="487"/>
        <v>0</v>
      </c>
      <c r="K2816" s="58"/>
      <c r="L2816" s="58">
        <f t="shared" si="489"/>
        <v>0</v>
      </c>
      <c r="M2816" s="58">
        <f t="shared" si="490"/>
        <v>0</v>
      </c>
      <c r="N2816" s="59">
        <f t="shared" si="491"/>
        <v>0</v>
      </c>
      <c r="O2816" s="60">
        <v>1</v>
      </c>
      <c r="P2816" s="61">
        <v>10019</v>
      </c>
      <c r="Q2816" s="58" t="e">
        <f>TRUNC(#REF!*P2816,0)</f>
        <v>#REF!</v>
      </c>
      <c r="R2816" s="143"/>
    </row>
    <row r="2817" spans="1:18" s="86" customFormat="1" ht="20.100000000000001" hidden="1" customHeight="1">
      <c r="A2817" s="123"/>
      <c r="C2817" s="19" t="s">
        <v>3070</v>
      </c>
      <c r="D2817" s="29" t="s">
        <v>3072</v>
      </c>
      <c r="E2817" s="10" t="s">
        <v>3189</v>
      </c>
      <c r="F2817" s="60"/>
      <c r="G2817" s="58">
        <v>0</v>
      </c>
      <c r="H2817" s="58">
        <f t="shared" si="486"/>
        <v>0</v>
      </c>
      <c r="I2817" s="58">
        <v>0</v>
      </c>
      <c r="J2817" s="58">
        <f t="shared" si="487"/>
        <v>0</v>
      </c>
      <c r="K2817" s="58"/>
      <c r="L2817" s="58">
        <f t="shared" si="489"/>
        <v>0</v>
      </c>
      <c r="M2817" s="58">
        <f t="shared" si="490"/>
        <v>0</v>
      </c>
      <c r="N2817" s="59">
        <f t="shared" si="491"/>
        <v>0</v>
      </c>
      <c r="O2817" s="60">
        <v>364</v>
      </c>
      <c r="P2817" s="61">
        <v>10817</v>
      </c>
      <c r="Q2817" s="58" t="e">
        <f>TRUNC(#REF!*P2817,0)</f>
        <v>#REF!</v>
      </c>
      <c r="R2817" s="143"/>
    </row>
    <row r="2818" spans="1:18" s="86" customFormat="1" ht="20.100000000000001" hidden="1" customHeight="1">
      <c r="A2818" s="123">
        <f>A2812+1</f>
        <v>549</v>
      </c>
      <c r="B2818" s="122">
        <f>B2812+1</f>
        <v>544</v>
      </c>
      <c r="C2818" s="19" t="s">
        <v>800</v>
      </c>
      <c r="D2818" s="29" t="s">
        <v>0</v>
      </c>
      <c r="E2818" s="10" t="s">
        <v>22</v>
      </c>
      <c r="F2818" s="60">
        <v>0</v>
      </c>
      <c r="G2818" s="58">
        <v>0</v>
      </c>
      <c r="H2818" s="58">
        <f t="shared" si="486"/>
        <v>0</v>
      </c>
      <c r="I2818" s="58">
        <v>0</v>
      </c>
      <c r="J2818" s="58">
        <f t="shared" si="487"/>
        <v>0</v>
      </c>
      <c r="K2818" s="58">
        <v>0</v>
      </c>
      <c r="L2818" s="58">
        <f t="shared" si="489"/>
        <v>0</v>
      </c>
      <c r="M2818" s="58">
        <f t="shared" si="485"/>
        <v>0</v>
      </c>
      <c r="N2818" s="59">
        <f t="shared" si="485"/>
        <v>0</v>
      </c>
      <c r="O2818" s="60">
        <v>0</v>
      </c>
      <c r="P2818" s="61">
        <f>O2818</f>
        <v>0</v>
      </c>
      <c r="Q2818" s="58" t="e">
        <f>TRUNC(#REF!*P2818,0)</f>
        <v>#REF!</v>
      </c>
      <c r="R2818" s="143"/>
    </row>
    <row r="2819" spans="1:18" s="86" customFormat="1" ht="20.100000000000001" hidden="1" customHeight="1">
      <c r="A2819" s="123">
        <f>A2818+1</f>
        <v>550</v>
      </c>
      <c r="B2819" s="122">
        <f>B2818+1</f>
        <v>545</v>
      </c>
      <c r="C2819" s="19" t="s">
        <v>801</v>
      </c>
      <c r="D2819" s="29" t="s">
        <v>797</v>
      </c>
      <c r="E2819" s="10" t="s">
        <v>3189</v>
      </c>
      <c r="F2819" s="60">
        <v>1274</v>
      </c>
      <c r="G2819" s="58">
        <v>2148</v>
      </c>
      <c r="H2819" s="58">
        <f t="shared" si="486"/>
        <v>2736552</v>
      </c>
      <c r="I2819" s="58">
        <v>9160</v>
      </c>
      <c r="J2819" s="58">
        <f t="shared" si="487"/>
        <v>11669840</v>
      </c>
      <c r="K2819" s="58">
        <v>0</v>
      </c>
      <c r="L2819" s="58">
        <f t="shared" si="489"/>
        <v>0</v>
      </c>
      <c r="M2819" s="58">
        <f t="shared" si="485"/>
        <v>11308</v>
      </c>
      <c r="N2819" s="59">
        <f t="shared" si="485"/>
        <v>14406392</v>
      </c>
      <c r="O2819" s="60">
        <v>1274</v>
      </c>
      <c r="P2819" s="61">
        <f>O2819</f>
        <v>1274</v>
      </c>
      <c r="Q2819" s="58" t="e">
        <f>TRUNC(#REF!*P2819,0)</f>
        <v>#REF!</v>
      </c>
      <c r="R2819" s="143"/>
    </row>
    <row r="2820" spans="1:18" s="86" customFormat="1" ht="20.100000000000001" hidden="1" customHeight="1">
      <c r="A2820" s="123"/>
      <c r="C2820" s="19" t="s">
        <v>1015</v>
      </c>
      <c r="D2820" s="29" t="s">
        <v>0</v>
      </c>
      <c r="E2820" s="10" t="s">
        <v>22</v>
      </c>
      <c r="F2820" s="60">
        <v>0</v>
      </c>
      <c r="G2820" s="58">
        <v>0</v>
      </c>
      <c r="H2820" s="58">
        <f t="shared" si="486"/>
        <v>0</v>
      </c>
      <c r="I2820" s="58">
        <v>0</v>
      </c>
      <c r="J2820" s="58">
        <f t="shared" si="487"/>
        <v>0</v>
      </c>
      <c r="K2820" s="58">
        <v>0</v>
      </c>
      <c r="L2820" s="58">
        <f t="shared" si="489"/>
        <v>0</v>
      </c>
      <c r="M2820" s="58">
        <f t="shared" si="485"/>
        <v>0</v>
      </c>
      <c r="N2820" s="59">
        <f t="shared" si="485"/>
        <v>0</v>
      </c>
      <c r="O2820" s="60">
        <v>0</v>
      </c>
      <c r="P2820" s="61">
        <f>O2820</f>
        <v>0</v>
      </c>
      <c r="Q2820" s="58" t="e">
        <f>TRUNC(#REF!*P2820,0)</f>
        <v>#REF!</v>
      </c>
      <c r="R2820" s="143"/>
    </row>
    <row r="2821" spans="1:18" s="86" customFormat="1" ht="20.100000000000001" hidden="1" customHeight="1">
      <c r="A2821" s="123"/>
      <c r="C2821" s="19" t="s">
        <v>1016</v>
      </c>
      <c r="D2821" s="29" t="s">
        <v>1017</v>
      </c>
      <c r="E2821" s="10" t="s">
        <v>3189</v>
      </c>
      <c r="F2821" s="60">
        <v>1758</v>
      </c>
      <c r="G2821" s="58">
        <v>83014</v>
      </c>
      <c r="H2821" s="58">
        <f t="shared" si="486"/>
        <v>145938612</v>
      </c>
      <c r="I2821" s="58">
        <v>13509</v>
      </c>
      <c r="J2821" s="58">
        <f t="shared" si="487"/>
        <v>23748822</v>
      </c>
      <c r="K2821" s="58">
        <v>5076</v>
      </c>
      <c r="L2821" s="58">
        <f t="shared" si="489"/>
        <v>8923608</v>
      </c>
      <c r="M2821" s="58">
        <f t="shared" si="485"/>
        <v>101599</v>
      </c>
      <c r="N2821" s="59">
        <f t="shared" si="485"/>
        <v>178611042</v>
      </c>
      <c r="O2821" s="60">
        <v>1758</v>
      </c>
      <c r="P2821" s="61">
        <f>O2821</f>
        <v>1758</v>
      </c>
      <c r="Q2821" s="58" t="e">
        <f>TRUNC(#REF!*P2821,0)</f>
        <v>#REF!</v>
      </c>
      <c r="R2821" s="143"/>
    </row>
    <row r="2822" spans="1:18" s="86" customFormat="1" ht="20.100000000000001" hidden="1" customHeight="1">
      <c r="A2822" s="123">
        <f>A2819+1</f>
        <v>551</v>
      </c>
      <c r="B2822" s="122">
        <f>B2819+1</f>
        <v>546</v>
      </c>
      <c r="C2822" s="19" t="s">
        <v>802</v>
      </c>
      <c r="D2822" s="29" t="s">
        <v>0</v>
      </c>
      <c r="E2822" s="10" t="s">
        <v>22</v>
      </c>
      <c r="F2822" s="60">
        <v>0</v>
      </c>
      <c r="G2822" s="58">
        <v>0</v>
      </c>
      <c r="H2822" s="58">
        <f t="shared" si="486"/>
        <v>0</v>
      </c>
      <c r="I2822" s="58">
        <v>0</v>
      </c>
      <c r="J2822" s="58">
        <f t="shared" si="487"/>
        <v>0</v>
      </c>
      <c r="K2822" s="58">
        <v>0</v>
      </c>
      <c r="L2822" s="58">
        <f t="shared" si="489"/>
        <v>0</v>
      </c>
      <c r="M2822" s="58">
        <f t="shared" si="485"/>
        <v>0</v>
      </c>
      <c r="N2822" s="59">
        <f t="shared" si="485"/>
        <v>0</v>
      </c>
      <c r="O2822" s="60">
        <v>0</v>
      </c>
      <c r="P2822" s="61">
        <f>O2822</f>
        <v>0</v>
      </c>
      <c r="Q2822" s="58" t="e">
        <f>TRUNC(#REF!*P2822,0)</f>
        <v>#REF!</v>
      </c>
      <c r="R2822" s="143"/>
    </row>
    <row r="2823" spans="1:18" s="86" customFormat="1" ht="20.100000000000001" hidden="1" customHeight="1">
      <c r="A2823" s="123">
        <f>A2822+1</f>
        <v>552</v>
      </c>
      <c r="B2823" s="122">
        <f>B2822+1</f>
        <v>547</v>
      </c>
      <c r="C2823" s="19" t="s">
        <v>803</v>
      </c>
      <c r="D2823" s="29" t="s">
        <v>531</v>
      </c>
      <c r="E2823" s="10" t="s">
        <v>3189</v>
      </c>
      <c r="F2823" s="60">
        <v>2956</v>
      </c>
      <c r="G2823" s="58">
        <v>1021</v>
      </c>
      <c r="H2823" s="58">
        <f t="shared" si="486"/>
        <v>3018076</v>
      </c>
      <c r="I2823" s="58">
        <v>6837</v>
      </c>
      <c r="J2823" s="58">
        <f t="shared" si="487"/>
        <v>20210172</v>
      </c>
      <c r="K2823" s="58">
        <v>0</v>
      </c>
      <c r="L2823" s="58">
        <f t="shared" si="489"/>
        <v>0</v>
      </c>
      <c r="M2823" s="58">
        <f t="shared" si="485"/>
        <v>7858</v>
      </c>
      <c r="N2823" s="59">
        <f t="shared" si="485"/>
        <v>23228248</v>
      </c>
      <c r="O2823" s="60">
        <v>851</v>
      </c>
      <c r="P2823" s="61">
        <f>O2823</f>
        <v>851</v>
      </c>
      <c r="Q2823" s="58" t="e">
        <f>TRUNC(#REF!*P2823,0)</f>
        <v>#REF!</v>
      </c>
      <c r="R2823" s="143"/>
    </row>
    <row r="2824" spans="1:18" s="86" customFormat="1" ht="20.100000000000001" hidden="1" customHeight="1">
      <c r="A2824" s="123">
        <f t="shared" ref="A2824:B2828" si="492">A2823+1</f>
        <v>553</v>
      </c>
      <c r="B2824" s="122">
        <f t="shared" si="492"/>
        <v>548</v>
      </c>
      <c r="C2824" s="19" t="s">
        <v>804</v>
      </c>
      <c r="D2824" s="29" t="s">
        <v>531</v>
      </c>
      <c r="E2824" s="10" t="s">
        <v>3207</v>
      </c>
      <c r="F2824" s="60">
        <v>1776</v>
      </c>
      <c r="G2824" s="58">
        <v>3649</v>
      </c>
      <c r="H2824" s="58">
        <f t="shared" si="486"/>
        <v>6480624</v>
      </c>
      <c r="I2824" s="58">
        <v>20680</v>
      </c>
      <c r="J2824" s="58">
        <f t="shared" si="487"/>
        <v>36727680</v>
      </c>
      <c r="K2824" s="58">
        <v>0</v>
      </c>
      <c r="L2824" s="58">
        <f t="shared" si="489"/>
        <v>0</v>
      </c>
      <c r="M2824" s="58">
        <f t="shared" si="485"/>
        <v>24329</v>
      </c>
      <c r="N2824" s="59">
        <f t="shared" si="485"/>
        <v>43208304</v>
      </c>
      <c r="O2824" s="60">
        <v>440</v>
      </c>
      <c r="P2824" s="61">
        <f>O2824</f>
        <v>440</v>
      </c>
      <c r="Q2824" s="58" t="e">
        <f>TRUNC(#REF!*P2824,0)</f>
        <v>#REF!</v>
      </c>
      <c r="R2824" s="143"/>
    </row>
    <row r="2825" spans="1:18" s="86" customFormat="1" ht="20.100000000000001" hidden="1" customHeight="1">
      <c r="A2825" s="123">
        <f t="shared" si="492"/>
        <v>554</v>
      </c>
      <c r="B2825" s="122">
        <f t="shared" si="492"/>
        <v>549</v>
      </c>
      <c r="C2825" s="19" t="s">
        <v>805</v>
      </c>
      <c r="D2825" s="29" t="s">
        <v>806</v>
      </c>
      <c r="E2825" s="10" t="s">
        <v>22</v>
      </c>
      <c r="F2825" s="60">
        <v>0</v>
      </c>
      <c r="G2825" s="58">
        <v>0</v>
      </c>
      <c r="H2825" s="58">
        <f t="shared" si="486"/>
        <v>0</v>
      </c>
      <c r="I2825" s="58">
        <v>0</v>
      </c>
      <c r="J2825" s="58">
        <f t="shared" si="487"/>
        <v>0</v>
      </c>
      <c r="K2825" s="58">
        <v>0</v>
      </c>
      <c r="L2825" s="58">
        <f t="shared" si="489"/>
        <v>0</v>
      </c>
      <c r="M2825" s="58">
        <f t="shared" si="485"/>
        <v>0</v>
      </c>
      <c r="N2825" s="59">
        <f t="shared" si="485"/>
        <v>0</v>
      </c>
      <c r="O2825" s="60">
        <v>0</v>
      </c>
      <c r="P2825" s="61">
        <f>O2825</f>
        <v>0</v>
      </c>
      <c r="Q2825" s="58" t="e">
        <f>TRUNC(#REF!*P2825,0)</f>
        <v>#REF!</v>
      </c>
      <c r="R2825" s="143"/>
    </row>
    <row r="2826" spans="1:18" s="86" customFormat="1" ht="20.100000000000001" hidden="1" customHeight="1">
      <c r="A2826" s="123">
        <f t="shared" si="492"/>
        <v>555</v>
      </c>
      <c r="B2826" s="122">
        <f t="shared" si="492"/>
        <v>550</v>
      </c>
      <c r="C2826" s="19" t="s">
        <v>807</v>
      </c>
      <c r="D2826" s="29" t="s">
        <v>808</v>
      </c>
      <c r="E2826" s="10" t="s">
        <v>3199</v>
      </c>
      <c r="F2826" s="60">
        <v>42</v>
      </c>
      <c r="G2826" s="58">
        <v>0</v>
      </c>
      <c r="H2826" s="58">
        <f t="shared" si="486"/>
        <v>0</v>
      </c>
      <c r="I2826" s="58">
        <v>0</v>
      </c>
      <c r="J2826" s="58">
        <f t="shared" si="487"/>
        <v>0</v>
      </c>
      <c r="K2826" s="58">
        <v>120000</v>
      </c>
      <c r="L2826" s="58">
        <f t="shared" si="489"/>
        <v>5040000</v>
      </c>
      <c r="M2826" s="58">
        <f t="shared" si="485"/>
        <v>120000</v>
      </c>
      <c r="N2826" s="59">
        <f t="shared" si="485"/>
        <v>5040000</v>
      </c>
      <c r="O2826" s="60">
        <v>42</v>
      </c>
      <c r="P2826" s="61">
        <f>O2826</f>
        <v>42</v>
      </c>
      <c r="Q2826" s="58" t="e">
        <f>TRUNC(#REF!*P2826,0)</f>
        <v>#REF!</v>
      </c>
      <c r="R2826" s="143"/>
    </row>
    <row r="2827" spans="1:18" s="86" customFormat="1" ht="20.100000000000001" hidden="1" customHeight="1">
      <c r="A2827" s="123">
        <f t="shared" si="492"/>
        <v>556</v>
      </c>
      <c r="B2827" s="122">
        <f t="shared" si="492"/>
        <v>551</v>
      </c>
      <c r="C2827" s="19" t="s">
        <v>809</v>
      </c>
      <c r="D2827" s="29" t="s">
        <v>810</v>
      </c>
      <c r="E2827" s="10" t="s">
        <v>3199</v>
      </c>
      <c r="F2827" s="60">
        <v>21</v>
      </c>
      <c r="G2827" s="58">
        <v>0</v>
      </c>
      <c r="H2827" s="58">
        <f t="shared" si="486"/>
        <v>0</v>
      </c>
      <c r="I2827" s="58">
        <v>0</v>
      </c>
      <c r="J2827" s="58">
        <f t="shared" si="487"/>
        <v>0</v>
      </c>
      <c r="K2827" s="58">
        <v>144000</v>
      </c>
      <c r="L2827" s="58">
        <f t="shared" si="489"/>
        <v>3024000</v>
      </c>
      <c r="M2827" s="58">
        <f t="shared" si="485"/>
        <v>144000</v>
      </c>
      <c r="N2827" s="59">
        <f t="shared" si="485"/>
        <v>3024000</v>
      </c>
      <c r="O2827" s="60">
        <v>21</v>
      </c>
      <c r="P2827" s="61">
        <f>O2827</f>
        <v>21</v>
      </c>
      <c r="Q2827" s="58" t="e">
        <f>TRUNC(#REF!*P2827,0)</f>
        <v>#REF!</v>
      </c>
      <c r="R2827" s="143"/>
    </row>
    <row r="2828" spans="1:18" s="86" customFormat="1" ht="20.100000000000001" hidden="1" customHeight="1">
      <c r="A2828" s="123">
        <f t="shared" si="492"/>
        <v>557</v>
      </c>
      <c r="B2828" s="122">
        <f t="shared" si="492"/>
        <v>552</v>
      </c>
      <c r="C2828" s="19" t="s">
        <v>811</v>
      </c>
      <c r="D2828" s="29" t="s">
        <v>0</v>
      </c>
      <c r="E2828" s="10" t="s">
        <v>22</v>
      </c>
      <c r="F2828" s="60">
        <v>0</v>
      </c>
      <c r="G2828" s="58">
        <v>0</v>
      </c>
      <c r="H2828" s="58">
        <f t="shared" si="486"/>
        <v>0</v>
      </c>
      <c r="I2828" s="58">
        <v>0</v>
      </c>
      <c r="J2828" s="58">
        <f t="shared" si="487"/>
        <v>0</v>
      </c>
      <c r="K2828" s="58">
        <v>0</v>
      </c>
      <c r="L2828" s="58">
        <f t="shared" si="489"/>
        <v>0</v>
      </c>
      <c r="M2828" s="58">
        <f t="shared" si="485"/>
        <v>0</v>
      </c>
      <c r="N2828" s="59">
        <f t="shared" si="485"/>
        <v>0</v>
      </c>
      <c r="O2828" s="60">
        <v>0</v>
      </c>
      <c r="P2828" s="61">
        <f>O2828</f>
        <v>0</v>
      </c>
      <c r="Q2828" s="58" t="e">
        <f>TRUNC(#REF!*P2828,0)</f>
        <v>#REF!</v>
      </c>
      <c r="R2828" s="143"/>
    </row>
    <row r="2829" spans="1:18" s="86" customFormat="1" ht="20.100000000000001" hidden="1" customHeight="1">
      <c r="A2829" s="123"/>
      <c r="C2829" s="19" t="s">
        <v>3074</v>
      </c>
      <c r="D2829" s="29" t="s">
        <v>3075</v>
      </c>
      <c r="E2829" s="10" t="s">
        <v>3189</v>
      </c>
      <c r="F2829" s="60">
        <v>0</v>
      </c>
      <c r="G2829" s="58">
        <v>0</v>
      </c>
      <c r="H2829" s="58">
        <f t="shared" si="486"/>
        <v>0</v>
      </c>
      <c r="I2829" s="58">
        <v>0</v>
      </c>
      <c r="J2829" s="58">
        <f t="shared" si="487"/>
        <v>0</v>
      </c>
      <c r="K2829" s="58">
        <v>132000</v>
      </c>
      <c r="L2829" s="58">
        <f t="shared" si="489"/>
        <v>0</v>
      </c>
      <c r="M2829" s="58">
        <f t="shared" ref="M2829" si="493">G2829+I2829+K2829</f>
        <v>132000</v>
      </c>
      <c r="N2829" s="59">
        <f t="shared" ref="N2829" si="494">H2829+J2829+L2829</f>
        <v>0</v>
      </c>
      <c r="O2829" s="60">
        <v>86</v>
      </c>
      <c r="P2829" s="61">
        <v>0</v>
      </c>
      <c r="Q2829" s="58" t="e">
        <f>TRUNC(#REF!*P2829,0)</f>
        <v>#REF!</v>
      </c>
      <c r="R2829" s="143"/>
    </row>
    <row r="2830" spans="1:18" s="86" customFormat="1" ht="20.100000000000001" hidden="1" customHeight="1">
      <c r="A2830" s="123">
        <f>A2828+1</f>
        <v>558</v>
      </c>
      <c r="B2830" s="122">
        <f>B2828+1</f>
        <v>553</v>
      </c>
      <c r="C2830" s="19" t="s">
        <v>812</v>
      </c>
      <c r="D2830" s="29" t="s">
        <v>813</v>
      </c>
      <c r="E2830" s="10" t="s">
        <v>3207</v>
      </c>
      <c r="F2830" s="60">
        <v>50</v>
      </c>
      <c r="G2830" s="58">
        <v>0</v>
      </c>
      <c r="H2830" s="58">
        <f t="shared" si="486"/>
        <v>0</v>
      </c>
      <c r="I2830" s="58">
        <v>0</v>
      </c>
      <c r="J2830" s="58">
        <f t="shared" si="487"/>
        <v>0</v>
      </c>
      <c r="K2830" s="58">
        <v>132000</v>
      </c>
      <c r="L2830" s="58">
        <f t="shared" si="489"/>
        <v>6600000</v>
      </c>
      <c r="M2830" s="58">
        <f t="shared" si="485"/>
        <v>132000</v>
      </c>
      <c r="N2830" s="59">
        <f t="shared" si="485"/>
        <v>6600000</v>
      </c>
      <c r="O2830" s="60">
        <v>50</v>
      </c>
      <c r="P2830" s="61">
        <f>O2830</f>
        <v>50</v>
      </c>
      <c r="Q2830" s="58" t="e">
        <f>TRUNC(#REF!*P2830,0)</f>
        <v>#REF!</v>
      </c>
      <c r="R2830" s="143"/>
    </row>
    <row r="2831" spans="1:18" s="86" customFormat="1" ht="20.100000000000001" hidden="1" customHeight="1">
      <c r="A2831" s="123">
        <f>A2830+1</f>
        <v>559</v>
      </c>
      <c r="B2831" s="122">
        <f>B2830+1</f>
        <v>554</v>
      </c>
      <c r="C2831" s="19" t="s">
        <v>814</v>
      </c>
      <c r="D2831" s="29" t="s">
        <v>0</v>
      </c>
      <c r="E2831" s="10" t="s">
        <v>22</v>
      </c>
      <c r="F2831" s="60">
        <v>0</v>
      </c>
      <c r="G2831" s="58">
        <v>0</v>
      </c>
      <c r="H2831" s="58">
        <f t="shared" si="486"/>
        <v>0</v>
      </c>
      <c r="I2831" s="58">
        <v>0</v>
      </c>
      <c r="J2831" s="58">
        <f t="shared" si="487"/>
        <v>0</v>
      </c>
      <c r="K2831" s="58">
        <v>0</v>
      </c>
      <c r="L2831" s="58">
        <f t="shared" si="489"/>
        <v>0</v>
      </c>
      <c r="M2831" s="58">
        <f t="shared" si="485"/>
        <v>0</v>
      </c>
      <c r="N2831" s="59">
        <f t="shared" si="485"/>
        <v>0</v>
      </c>
      <c r="O2831" s="60">
        <v>0</v>
      </c>
      <c r="P2831" s="61">
        <f>O2831</f>
        <v>0</v>
      </c>
      <c r="Q2831" s="58" t="e">
        <f>TRUNC(#REF!*P2831,0)</f>
        <v>#REF!</v>
      </c>
      <c r="R2831" s="143"/>
    </row>
    <row r="2832" spans="1:18" s="86" customFormat="1" ht="20.100000000000001" hidden="1" customHeight="1">
      <c r="A2832" s="123">
        <f t="shared" ref="A2832:B2838" si="495">A2831+1</f>
        <v>560</v>
      </c>
      <c r="B2832" s="122">
        <f t="shared" si="495"/>
        <v>555</v>
      </c>
      <c r="C2832" s="19" t="s">
        <v>815</v>
      </c>
      <c r="D2832" s="29" t="s">
        <v>816</v>
      </c>
      <c r="E2832" s="10" t="s">
        <v>3215</v>
      </c>
      <c r="F2832" s="60">
        <v>2125</v>
      </c>
      <c r="G2832" s="58">
        <v>652</v>
      </c>
      <c r="H2832" s="58">
        <f t="shared" si="486"/>
        <v>1385500</v>
      </c>
      <c r="I2832" s="58">
        <v>15660</v>
      </c>
      <c r="J2832" s="58">
        <f t="shared" si="487"/>
        <v>33277500</v>
      </c>
      <c r="K2832" s="58">
        <v>0</v>
      </c>
      <c r="L2832" s="58">
        <f t="shared" si="489"/>
        <v>0</v>
      </c>
      <c r="M2832" s="58">
        <f t="shared" si="485"/>
        <v>16312</v>
      </c>
      <c r="N2832" s="59">
        <f t="shared" si="485"/>
        <v>34663000</v>
      </c>
      <c r="O2832" s="60">
        <v>20</v>
      </c>
      <c r="P2832" s="61">
        <f>O2832</f>
        <v>20</v>
      </c>
      <c r="Q2832" s="58" t="e">
        <f>TRUNC(#REF!*P2832,0)</f>
        <v>#REF!</v>
      </c>
      <c r="R2832" s="143"/>
    </row>
    <row r="2833" spans="1:18" s="86" customFormat="1" ht="20.100000000000001" hidden="1" customHeight="1">
      <c r="A2833" s="123">
        <f t="shared" si="495"/>
        <v>561</v>
      </c>
      <c r="B2833" s="122">
        <f t="shared" si="495"/>
        <v>556</v>
      </c>
      <c r="C2833" s="19" t="s">
        <v>817</v>
      </c>
      <c r="D2833" s="29" t="s">
        <v>818</v>
      </c>
      <c r="E2833" s="10" t="s">
        <v>3215</v>
      </c>
      <c r="F2833" s="60">
        <v>35</v>
      </c>
      <c r="G2833" s="58">
        <v>804</v>
      </c>
      <c r="H2833" s="58">
        <f t="shared" si="486"/>
        <v>28140</v>
      </c>
      <c r="I2833" s="58">
        <v>26021</v>
      </c>
      <c r="J2833" s="58">
        <f t="shared" si="487"/>
        <v>910735</v>
      </c>
      <c r="K2833" s="58">
        <v>0</v>
      </c>
      <c r="L2833" s="58">
        <f t="shared" si="489"/>
        <v>0</v>
      </c>
      <c r="M2833" s="58">
        <f t="shared" si="485"/>
        <v>26825</v>
      </c>
      <c r="N2833" s="59">
        <f t="shared" si="485"/>
        <v>938875</v>
      </c>
      <c r="O2833" s="60">
        <v>35</v>
      </c>
      <c r="P2833" s="61">
        <f>O2833</f>
        <v>35</v>
      </c>
      <c r="Q2833" s="58" t="e">
        <f>TRUNC(#REF!*P2833,0)</f>
        <v>#REF!</v>
      </c>
      <c r="R2833" s="143"/>
    </row>
    <row r="2834" spans="1:18" s="86" customFormat="1" ht="20.100000000000001" hidden="1" customHeight="1">
      <c r="A2834" s="123">
        <f t="shared" si="495"/>
        <v>562</v>
      </c>
      <c r="B2834" s="122">
        <f t="shared" si="495"/>
        <v>557</v>
      </c>
      <c r="C2834" s="19" t="s">
        <v>819</v>
      </c>
      <c r="D2834" s="29" t="s">
        <v>820</v>
      </c>
      <c r="E2834" s="10" t="s">
        <v>3207</v>
      </c>
      <c r="F2834" s="60">
        <v>211</v>
      </c>
      <c r="G2834" s="58">
        <v>2622</v>
      </c>
      <c r="H2834" s="58">
        <f t="shared" si="486"/>
        <v>553242</v>
      </c>
      <c r="I2834" s="58">
        <v>21504</v>
      </c>
      <c r="J2834" s="58">
        <f t="shared" si="487"/>
        <v>4537344</v>
      </c>
      <c r="K2834" s="58">
        <v>2</v>
      </c>
      <c r="L2834" s="58">
        <f t="shared" si="489"/>
        <v>422</v>
      </c>
      <c r="M2834" s="58">
        <f t="shared" si="485"/>
        <v>24128</v>
      </c>
      <c r="N2834" s="59">
        <f t="shared" si="485"/>
        <v>5091008</v>
      </c>
      <c r="O2834" s="60">
        <v>211</v>
      </c>
      <c r="P2834" s="61">
        <f>O2834</f>
        <v>211</v>
      </c>
      <c r="Q2834" s="58" t="e">
        <f>TRUNC(#REF!*P2834,0)</f>
        <v>#REF!</v>
      </c>
      <c r="R2834" s="143"/>
    </row>
    <row r="2835" spans="1:18" s="86" customFormat="1" ht="20.100000000000001" hidden="1" customHeight="1">
      <c r="A2835" s="123">
        <f t="shared" si="495"/>
        <v>563</v>
      </c>
      <c r="B2835" s="122">
        <f t="shared" si="495"/>
        <v>558</v>
      </c>
      <c r="C2835" s="19" t="s">
        <v>821</v>
      </c>
      <c r="D2835" s="29" t="s">
        <v>547</v>
      </c>
      <c r="E2835" s="10" t="s">
        <v>3189</v>
      </c>
      <c r="F2835" s="60">
        <v>1337</v>
      </c>
      <c r="G2835" s="58">
        <v>616</v>
      </c>
      <c r="H2835" s="58">
        <f t="shared" si="486"/>
        <v>823592</v>
      </c>
      <c r="I2835" s="58">
        <v>2185</v>
      </c>
      <c r="J2835" s="58">
        <f t="shared" si="487"/>
        <v>2921345</v>
      </c>
      <c r="K2835" s="58">
        <v>0</v>
      </c>
      <c r="L2835" s="58">
        <f t="shared" si="489"/>
        <v>0</v>
      </c>
      <c r="M2835" s="58">
        <f t="shared" si="485"/>
        <v>2801</v>
      </c>
      <c r="N2835" s="59">
        <f t="shared" si="485"/>
        <v>3744937</v>
      </c>
      <c r="O2835" s="60">
        <v>1</v>
      </c>
      <c r="P2835" s="61">
        <f>O2835</f>
        <v>1</v>
      </c>
      <c r="Q2835" s="58" t="e">
        <f>TRUNC(#REF!*P2835,0)</f>
        <v>#REF!</v>
      </c>
      <c r="R2835" s="143"/>
    </row>
    <row r="2836" spans="1:18" s="86" customFormat="1" ht="20.100000000000001" hidden="1" customHeight="1">
      <c r="A2836" s="123">
        <f t="shared" si="495"/>
        <v>564</v>
      </c>
      <c r="B2836" s="122">
        <f t="shared" si="495"/>
        <v>559</v>
      </c>
      <c r="C2836" s="19" t="s">
        <v>822</v>
      </c>
      <c r="D2836" s="29" t="s">
        <v>0</v>
      </c>
      <c r="E2836" s="10" t="s">
        <v>22</v>
      </c>
      <c r="F2836" s="60">
        <v>0</v>
      </c>
      <c r="G2836" s="58">
        <v>0</v>
      </c>
      <c r="H2836" s="58">
        <f t="shared" si="486"/>
        <v>0</v>
      </c>
      <c r="I2836" s="58">
        <v>0</v>
      </c>
      <c r="J2836" s="58">
        <f t="shared" si="487"/>
        <v>0</v>
      </c>
      <c r="K2836" s="58">
        <v>0</v>
      </c>
      <c r="L2836" s="58">
        <f t="shared" si="489"/>
        <v>0</v>
      </c>
      <c r="M2836" s="58">
        <f t="shared" si="485"/>
        <v>0</v>
      </c>
      <c r="N2836" s="59">
        <f t="shared" si="485"/>
        <v>0</v>
      </c>
      <c r="O2836" s="60">
        <v>0</v>
      </c>
      <c r="P2836" s="61">
        <f>O2836</f>
        <v>0</v>
      </c>
      <c r="Q2836" s="58" t="e">
        <f>TRUNC(#REF!*P2836,0)</f>
        <v>#REF!</v>
      </c>
      <c r="R2836" s="143"/>
    </row>
    <row r="2837" spans="1:18" s="86" customFormat="1" ht="20.100000000000001" hidden="1" customHeight="1">
      <c r="A2837" s="123">
        <f t="shared" si="495"/>
        <v>565</v>
      </c>
      <c r="B2837" s="122">
        <f t="shared" si="495"/>
        <v>560</v>
      </c>
      <c r="C2837" s="19" t="s">
        <v>823</v>
      </c>
      <c r="D2837" s="29" t="s">
        <v>110</v>
      </c>
      <c r="E2837" s="10" t="s">
        <v>3191</v>
      </c>
      <c r="F2837" s="87">
        <v>131.36799999999999</v>
      </c>
      <c r="G2837" s="58">
        <v>6339</v>
      </c>
      <c r="H2837" s="58">
        <f t="shared" si="486"/>
        <v>832741</v>
      </c>
      <c r="I2837" s="58">
        <v>310616</v>
      </c>
      <c r="J2837" s="58">
        <f t="shared" si="487"/>
        <v>40805002</v>
      </c>
      <c r="K2837" s="58">
        <v>0</v>
      </c>
      <c r="L2837" s="58">
        <f t="shared" si="489"/>
        <v>0</v>
      </c>
      <c r="M2837" s="58">
        <f t="shared" si="485"/>
        <v>316955</v>
      </c>
      <c r="N2837" s="59">
        <f t="shared" si="485"/>
        <v>41637743</v>
      </c>
      <c r="O2837" s="87">
        <v>131.62699999999998</v>
      </c>
      <c r="P2837" s="61">
        <f>O2837</f>
        <v>131.62699999999998</v>
      </c>
      <c r="Q2837" s="58" t="e">
        <f>TRUNC(#REF!*P2837,0)</f>
        <v>#REF!</v>
      </c>
      <c r="R2837" s="143"/>
    </row>
    <row r="2838" spans="1:18" s="86" customFormat="1" ht="20.100000000000001" hidden="1" customHeight="1">
      <c r="A2838" s="123">
        <f t="shared" si="495"/>
        <v>566</v>
      </c>
      <c r="B2838" s="122">
        <f t="shared" si="495"/>
        <v>561</v>
      </c>
      <c r="C2838" s="19" t="s">
        <v>1018</v>
      </c>
      <c r="D2838" s="29" t="s">
        <v>108</v>
      </c>
      <c r="E2838" s="10" t="s">
        <v>3191</v>
      </c>
      <c r="F2838" s="87">
        <v>111.685</v>
      </c>
      <c r="G2838" s="58">
        <v>6604</v>
      </c>
      <c r="H2838" s="58">
        <f t="shared" ref="H2838:H2901" si="496">TRUNC(F2838*G2838,0)</f>
        <v>737567</v>
      </c>
      <c r="I2838" s="58">
        <v>323615</v>
      </c>
      <c r="J2838" s="58">
        <f t="shared" ref="J2838:J2901" si="497">TRUNC(F2838*I2838,0)</f>
        <v>36142941</v>
      </c>
      <c r="K2838" s="58">
        <v>0</v>
      </c>
      <c r="L2838" s="58">
        <f t="shared" si="489"/>
        <v>0</v>
      </c>
      <c r="M2838" s="58">
        <f t="shared" si="485"/>
        <v>330219</v>
      </c>
      <c r="N2838" s="59">
        <f t="shared" si="485"/>
        <v>36880508</v>
      </c>
      <c r="O2838" s="87">
        <v>111.685</v>
      </c>
      <c r="P2838" s="61">
        <f>O2838</f>
        <v>111.685</v>
      </c>
      <c r="Q2838" s="58" t="e">
        <f>TRUNC(#REF!*P2838,0)</f>
        <v>#REF!</v>
      </c>
      <c r="R2838" s="143"/>
    </row>
    <row r="2839" spans="1:18" ht="20.100000000000001" hidden="1" customHeight="1">
      <c r="A2839" s="123"/>
      <c r="B2839" s="122"/>
      <c r="C2839" s="19" t="s">
        <v>1019</v>
      </c>
      <c r="D2839" s="29" t="s">
        <v>1020</v>
      </c>
      <c r="E2839" s="10" t="s">
        <v>22</v>
      </c>
      <c r="F2839" s="60">
        <v>0</v>
      </c>
      <c r="G2839" s="58">
        <v>0</v>
      </c>
      <c r="H2839" s="58">
        <f t="shared" si="496"/>
        <v>0</v>
      </c>
      <c r="I2839" s="58">
        <v>0</v>
      </c>
      <c r="J2839" s="58">
        <f t="shared" si="497"/>
        <v>0</v>
      </c>
      <c r="K2839" s="58">
        <v>0</v>
      </c>
      <c r="L2839" s="58">
        <f t="shared" si="489"/>
        <v>0</v>
      </c>
      <c r="M2839" s="58">
        <f t="shared" si="485"/>
        <v>0</v>
      </c>
      <c r="N2839" s="59">
        <f t="shared" si="485"/>
        <v>0</v>
      </c>
      <c r="O2839" s="60">
        <v>0</v>
      </c>
      <c r="P2839" s="61">
        <f>O2839</f>
        <v>0</v>
      </c>
      <c r="Q2839" s="58" t="e">
        <f>TRUNC(#REF!*P2839,0)</f>
        <v>#REF!</v>
      </c>
      <c r="R2839" s="143"/>
    </row>
    <row r="2840" spans="1:18" ht="20.100000000000001" hidden="1" customHeight="1">
      <c r="A2840" s="123"/>
      <c r="B2840" s="122"/>
      <c r="C2840" s="19" t="s">
        <v>1021</v>
      </c>
      <c r="D2840" s="29" t="s">
        <v>1022</v>
      </c>
      <c r="E2840" s="10" t="s">
        <v>3198</v>
      </c>
      <c r="F2840" s="60">
        <v>240</v>
      </c>
      <c r="G2840" s="58">
        <v>3890</v>
      </c>
      <c r="H2840" s="58">
        <f t="shared" si="496"/>
        <v>933600</v>
      </c>
      <c r="I2840" s="58">
        <v>432</v>
      </c>
      <c r="J2840" s="58">
        <f t="shared" si="497"/>
        <v>103680</v>
      </c>
      <c r="K2840" s="58">
        <v>0</v>
      </c>
      <c r="L2840" s="58">
        <f t="shared" si="489"/>
        <v>0</v>
      </c>
      <c r="M2840" s="58">
        <f t="shared" si="485"/>
        <v>4322</v>
      </c>
      <c r="N2840" s="59">
        <f t="shared" si="485"/>
        <v>1037280</v>
      </c>
      <c r="O2840" s="60">
        <v>240</v>
      </c>
      <c r="P2840" s="61">
        <f>O2840</f>
        <v>240</v>
      </c>
      <c r="Q2840" s="58" t="e">
        <f>TRUNC(#REF!*P2840,0)</f>
        <v>#REF!</v>
      </c>
      <c r="R2840" s="143"/>
    </row>
    <row r="2841" spans="1:18" ht="20.100000000000001" hidden="1" customHeight="1">
      <c r="A2841" s="123"/>
      <c r="B2841" s="122"/>
      <c r="C2841" s="19" t="s">
        <v>1023</v>
      </c>
      <c r="D2841" s="29" t="s">
        <v>1024</v>
      </c>
      <c r="E2841" s="10" t="s">
        <v>3198</v>
      </c>
      <c r="F2841" s="60">
        <v>760</v>
      </c>
      <c r="G2841" s="58">
        <v>4486</v>
      </c>
      <c r="H2841" s="58">
        <f t="shared" si="496"/>
        <v>3409360</v>
      </c>
      <c r="I2841" s="58">
        <v>444</v>
      </c>
      <c r="J2841" s="58">
        <f t="shared" si="497"/>
        <v>337440</v>
      </c>
      <c r="K2841" s="58">
        <v>0</v>
      </c>
      <c r="L2841" s="58">
        <f t="shared" si="489"/>
        <v>0</v>
      </c>
      <c r="M2841" s="58">
        <f t="shared" si="485"/>
        <v>4930</v>
      </c>
      <c r="N2841" s="59">
        <f t="shared" si="485"/>
        <v>3746800</v>
      </c>
      <c r="O2841" s="60">
        <v>760</v>
      </c>
      <c r="P2841" s="61">
        <f>O2841</f>
        <v>760</v>
      </c>
      <c r="Q2841" s="58" t="e">
        <f>TRUNC(#REF!*P2841,0)</f>
        <v>#REF!</v>
      </c>
      <c r="R2841" s="143"/>
    </row>
    <row r="2842" spans="1:18" s="86" customFormat="1" ht="20.100000000000001" hidden="1" customHeight="1">
      <c r="A2842" s="123">
        <f>A2838+1</f>
        <v>567</v>
      </c>
      <c r="B2842" s="122">
        <f>B2838+1</f>
        <v>562</v>
      </c>
      <c r="C2842" s="19" t="s">
        <v>824</v>
      </c>
      <c r="D2842" s="29" t="s">
        <v>825</v>
      </c>
      <c r="E2842" s="10" t="s">
        <v>22</v>
      </c>
      <c r="F2842" s="60">
        <v>0</v>
      </c>
      <c r="G2842" s="58">
        <v>0</v>
      </c>
      <c r="H2842" s="58">
        <f t="shared" si="496"/>
        <v>0</v>
      </c>
      <c r="I2842" s="58">
        <v>0</v>
      </c>
      <c r="J2842" s="58">
        <f t="shared" si="497"/>
        <v>0</v>
      </c>
      <c r="K2842" s="58">
        <v>0</v>
      </c>
      <c r="L2842" s="58">
        <f t="shared" si="489"/>
        <v>0</v>
      </c>
      <c r="M2842" s="58">
        <f t="shared" si="485"/>
        <v>0</v>
      </c>
      <c r="N2842" s="59">
        <f t="shared" si="485"/>
        <v>0</v>
      </c>
      <c r="O2842" s="60">
        <v>0</v>
      </c>
      <c r="P2842" s="61">
        <f>O2842</f>
        <v>0</v>
      </c>
      <c r="Q2842" s="58" t="e">
        <f>TRUNC(#REF!*P2842,0)</f>
        <v>#REF!</v>
      </c>
      <c r="R2842" s="143"/>
    </row>
    <row r="2843" spans="1:18" s="86" customFormat="1" ht="20.100000000000001" hidden="1" customHeight="1">
      <c r="A2843" s="123">
        <f>A2842+1</f>
        <v>568</v>
      </c>
      <c r="B2843" s="122">
        <f>B2842+1</f>
        <v>563</v>
      </c>
      <c r="C2843" s="19" t="s">
        <v>1025</v>
      </c>
      <c r="D2843" s="29" t="s">
        <v>1026</v>
      </c>
      <c r="E2843" s="10" t="s">
        <v>3191</v>
      </c>
      <c r="F2843" s="87">
        <v>200.62099999999998</v>
      </c>
      <c r="G2843" s="58">
        <v>3240</v>
      </c>
      <c r="H2843" s="58">
        <f t="shared" si="496"/>
        <v>650012</v>
      </c>
      <c r="I2843" s="58">
        <v>4476</v>
      </c>
      <c r="J2843" s="58">
        <f t="shared" si="497"/>
        <v>897979</v>
      </c>
      <c r="K2843" s="58">
        <v>9497</v>
      </c>
      <c r="L2843" s="58">
        <f t="shared" si="489"/>
        <v>1905297</v>
      </c>
      <c r="M2843" s="58">
        <f t="shared" si="485"/>
        <v>17213</v>
      </c>
      <c r="N2843" s="59">
        <f t="shared" si="485"/>
        <v>3453288</v>
      </c>
      <c r="O2843" s="87">
        <v>200.87999999999997</v>
      </c>
      <c r="P2843" s="61">
        <f>O2843</f>
        <v>200.87999999999997</v>
      </c>
      <c r="Q2843" s="58" t="e">
        <f>TRUNC(#REF!*P2843,0)</f>
        <v>#REF!</v>
      </c>
      <c r="R2843" s="143"/>
    </row>
    <row r="2844" spans="1:18" s="86" customFormat="1" ht="20.100000000000001" hidden="1" customHeight="1">
      <c r="A2844" s="123">
        <f t="shared" ref="A2844:B2852" si="498">A2843+1</f>
        <v>569</v>
      </c>
      <c r="B2844" s="122">
        <f t="shared" si="498"/>
        <v>564</v>
      </c>
      <c r="C2844" s="19" t="s">
        <v>826</v>
      </c>
      <c r="D2844" s="29" t="s">
        <v>0</v>
      </c>
      <c r="E2844" s="10" t="s">
        <v>22</v>
      </c>
      <c r="F2844" s="60">
        <v>0</v>
      </c>
      <c r="G2844" s="58">
        <v>0</v>
      </c>
      <c r="H2844" s="58">
        <f t="shared" si="496"/>
        <v>0</v>
      </c>
      <c r="I2844" s="58">
        <v>0</v>
      </c>
      <c r="J2844" s="58">
        <f t="shared" si="497"/>
        <v>0</v>
      </c>
      <c r="K2844" s="58">
        <v>0</v>
      </c>
      <c r="L2844" s="58">
        <f t="shared" si="489"/>
        <v>0</v>
      </c>
      <c r="M2844" s="58">
        <f t="shared" si="485"/>
        <v>0</v>
      </c>
      <c r="N2844" s="59">
        <f t="shared" si="485"/>
        <v>0</v>
      </c>
      <c r="O2844" s="60">
        <v>0</v>
      </c>
      <c r="P2844" s="61">
        <f>O2844</f>
        <v>0</v>
      </c>
      <c r="Q2844" s="58" t="e">
        <f>TRUNC(#REF!*P2844,0)</f>
        <v>#REF!</v>
      </c>
      <c r="R2844" s="143"/>
    </row>
    <row r="2845" spans="1:18" s="86" customFormat="1" ht="20.100000000000001" hidden="1" customHeight="1">
      <c r="A2845" s="123">
        <f t="shared" si="498"/>
        <v>570</v>
      </c>
      <c r="B2845" s="122">
        <f t="shared" si="498"/>
        <v>565</v>
      </c>
      <c r="C2845" s="19" t="s">
        <v>636</v>
      </c>
      <c r="D2845" s="29" t="s">
        <v>827</v>
      </c>
      <c r="E2845" s="10" t="s">
        <v>3188</v>
      </c>
      <c r="F2845" s="60">
        <v>338</v>
      </c>
      <c r="G2845" s="58">
        <v>0</v>
      </c>
      <c r="H2845" s="58">
        <f t="shared" si="496"/>
        <v>0</v>
      </c>
      <c r="I2845" s="58">
        <v>18024</v>
      </c>
      <c r="J2845" s="58">
        <f t="shared" si="497"/>
        <v>6092112</v>
      </c>
      <c r="K2845" s="58">
        <v>0</v>
      </c>
      <c r="L2845" s="58">
        <f t="shared" si="489"/>
        <v>0</v>
      </c>
      <c r="M2845" s="58">
        <f t="shared" si="485"/>
        <v>18024</v>
      </c>
      <c r="N2845" s="59">
        <f t="shared" si="485"/>
        <v>6092112</v>
      </c>
      <c r="O2845" s="60">
        <v>338</v>
      </c>
      <c r="P2845" s="61">
        <f>O2845</f>
        <v>338</v>
      </c>
      <c r="Q2845" s="58" t="e">
        <f>TRUNC(#REF!*P2845,0)</f>
        <v>#REF!</v>
      </c>
      <c r="R2845" s="143"/>
    </row>
    <row r="2846" spans="1:18" s="86" customFormat="1" ht="20.100000000000001" hidden="1" customHeight="1">
      <c r="A2846" s="123">
        <f t="shared" si="498"/>
        <v>571</v>
      </c>
      <c r="B2846" s="122">
        <f t="shared" si="498"/>
        <v>566</v>
      </c>
      <c r="C2846" s="19" t="s">
        <v>658</v>
      </c>
      <c r="D2846" s="29" t="s">
        <v>1083</v>
      </c>
      <c r="E2846" s="10" t="s">
        <v>3188</v>
      </c>
      <c r="F2846" s="60">
        <v>0</v>
      </c>
      <c r="G2846" s="58">
        <v>0</v>
      </c>
      <c r="H2846" s="58">
        <f t="shared" si="496"/>
        <v>0</v>
      </c>
      <c r="I2846" s="58">
        <v>18859</v>
      </c>
      <c r="J2846" s="58">
        <f t="shared" si="497"/>
        <v>0</v>
      </c>
      <c r="K2846" s="58">
        <v>0</v>
      </c>
      <c r="L2846" s="58">
        <f t="shared" si="489"/>
        <v>0</v>
      </c>
      <c r="M2846" s="58">
        <f t="shared" si="485"/>
        <v>18859</v>
      </c>
      <c r="N2846" s="59">
        <f t="shared" si="485"/>
        <v>0</v>
      </c>
      <c r="O2846" s="60">
        <v>0</v>
      </c>
      <c r="P2846" s="61">
        <f>O2846</f>
        <v>0</v>
      </c>
      <c r="Q2846" s="58" t="e">
        <f>TRUNC(#REF!*P2846,0)</f>
        <v>#REF!</v>
      </c>
      <c r="R2846" s="143"/>
    </row>
    <row r="2847" spans="1:18" s="86" customFormat="1" ht="20.100000000000001" hidden="1" customHeight="1">
      <c r="A2847" s="123">
        <f t="shared" si="498"/>
        <v>572</v>
      </c>
      <c r="B2847" s="122">
        <f t="shared" si="498"/>
        <v>567</v>
      </c>
      <c r="C2847" s="19" t="s">
        <v>828</v>
      </c>
      <c r="D2847" s="29" t="s">
        <v>829</v>
      </c>
      <c r="E2847" s="10" t="s">
        <v>3188</v>
      </c>
      <c r="F2847" s="60">
        <v>2192</v>
      </c>
      <c r="G2847" s="58">
        <v>989</v>
      </c>
      <c r="H2847" s="58">
        <f t="shared" si="496"/>
        <v>2167888</v>
      </c>
      <c r="I2847" s="58">
        <v>6591</v>
      </c>
      <c r="J2847" s="58">
        <f t="shared" si="497"/>
        <v>14447472</v>
      </c>
      <c r="K2847" s="58">
        <v>1242</v>
      </c>
      <c r="L2847" s="58">
        <f t="shared" si="489"/>
        <v>2722464</v>
      </c>
      <c r="M2847" s="58">
        <f t="shared" si="485"/>
        <v>8822</v>
      </c>
      <c r="N2847" s="59">
        <f t="shared" si="485"/>
        <v>19337824</v>
      </c>
      <c r="O2847" s="60">
        <v>2192</v>
      </c>
      <c r="P2847" s="61">
        <f>O2847</f>
        <v>2192</v>
      </c>
      <c r="Q2847" s="58" t="e">
        <f>TRUNC(#REF!*P2847,0)</f>
        <v>#REF!</v>
      </c>
      <c r="R2847" s="143"/>
    </row>
    <row r="2848" spans="1:18" s="86" customFormat="1" ht="20.100000000000001" hidden="1" customHeight="1">
      <c r="A2848" s="123">
        <f t="shared" si="498"/>
        <v>573</v>
      </c>
      <c r="B2848" s="122">
        <f t="shared" si="498"/>
        <v>568</v>
      </c>
      <c r="C2848" s="19" t="s">
        <v>1027</v>
      </c>
      <c r="D2848" s="29" t="s">
        <v>1028</v>
      </c>
      <c r="E2848" s="10" t="s">
        <v>3188</v>
      </c>
      <c r="F2848" s="60">
        <v>187</v>
      </c>
      <c r="G2848" s="58">
        <v>925</v>
      </c>
      <c r="H2848" s="58">
        <f t="shared" si="496"/>
        <v>172975</v>
      </c>
      <c r="I2848" s="58">
        <v>12167</v>
      </c>
      <c r="J2848" s="58">
        <f t="shared" si="497"/>
        <v>2275229</v>
      </c>
      <c r="K2848" s="58">
        <v>1687</v>
      </c>
      <c r="L2848" s="58">
        <f t="shared" si="489"/>
        <v>315469</v>
      </c>
      <c r="M2848" s="58">
        <f t="shared" si="485"/>
        <v>14779</v>
      </c>
      <c r="N2848" s="59">
        <f t="shared" si="485"/>
        <v>2763673</v>
      </c>
      <c r="O2848" s="60">
        <v>187</v>
      </c>
      <c r="P2848" s="61">
        <f>O2848</f>
        <v>187</v>
      </c>
      <c r="Q2848" s="58" t="e">
        <f>TRUNC(#REF!*P2848,0)</f>
        <v>#REF!</v>
      </c>
      <c r="R2848" s="143"/>
    </row>
    <row r="2849" spans="1:18" s="86" customFormat="1" ht="20.100000000000001" hidden="1" customHeight="1">
      <c r="A2849" s="123">
        <f t="shared" si="498"/>
        <v>574</v>
      </c>
      <c r="B2849" s="122">
        <f t="shared" si="498"/>
        <v>569</v>
      </c>
      <c r="C2849" s="19" t="s">
        <v>830</v>
      </c>
      <c r="D2849" s="29" t="s">
        <v>0</v>
      </c>
      <c r="E2849" s="10" t="s">
        <v>22</v>
      </c>
      <c r="F2849" s="60">
        <v>0</v>
      </c>
      <c r="G2849" s="58">
        <v>0</v>
      </c>
      <c r="H2849" s="58">
        <f t="shared" si="496"/>
        <v>0</v>
      </c>
      <c r="I2849" s="58">
        <v>0</v>
      </c>
      <c r="J2849" s="58">
        <f t="shared" si="497"/>
        <v>0</v>
      </c>
      <c r="K2849" s="58">
        <v>0</v>
      </c>
      <c r="L2849" s="58">
        <f t="shared" si="489"/>
        <v>0</v>
      </c>
      <c r="M2849" s="58">
        <f t="shared" si="485"/>
        <v>0</v>
      </c>
      <c r="N2849" s="59">
        <f t="shared" si="485"/>
        <v>0</v>
      </c>
      <c r="O2849" s="60">
        <v>0</v>
      </c>
      <c r="P2849" s="61">
        <f>O2849</f>
        <v>0</v>
      </c>
      <c r="Q2849" s="58" t="e">
        <f>TRUNC(#REF!*P2849,0)</f>
        <v>#REF!</v>
      </c>
      <c r="R2849" s="143"/>
    </row>
    <row r="2850" spans="1:18" s="86" customFormat="1" ht="20.100000000000001" hidden="1" customHeight="1">
      <c r="A2850" s="123">
        <f t="shared" si="498"/>
        <v>575</v>
      </c>
      <c r="B2850" s="122">
        <f t="shared" si="498"/>
        <v>570</v>
      </c>
      <c r="C2850" s="19" t="s">
        <v>831</v>
      </c>
      <c r="D2850" s="29" t="s">
        <v>832</v>
      </c>
      <c r="E2850" s="10" t="s">
        <v>3189</v>
      </c>
      <c r="F2850" s="60">
        <v>2471</v>
      </c>
      <c r="G2850" s="58">
        <v>202</v>
      </c>
      <c r="H2850" s="58">
        <f t="shared" si="496"/>
        <v>499142</v>
      </c>
      <c r="I2850" s="58">
        <v>129</v>
      </c>
      <c r="J2850" s="58">
        <f t="shared" si="497"/>
        <v>318759</v>
      </c>
      <c r="K2850" s="58">
        <v>0</v>
      </c>
      <c r="L2850" s="58">
        <f t="shared" si="489"/>
        <v>0</v>
      </c>
      <c r="M2850" s="58">
        <f t="shared" si="485"/>
        <v>331</v>
      </c>
      <c r="N2850" s="59">
        <f t="shared" si="485"/>
        <v>817901</v>
      </c>
      <c r="O2850" s="60">
        <v>2471</v>
      </c>
      <c r="P2850" s="61">
        <f>O2850</f>
        <v>2471</v>
      </c>
      <c r="Q2850" s="58" t="e">
        <f>TRUNC(#REF!*P2850,0)</f>
        <v>#REF!</v>
      </c>
      <c r="R2850" s="143"/>
    </row>
    <row r="2851" spans="1:18" s="86" customFormat="1" ht="20.100000000000001" hidden="1" customHeight="1">
      <c r="A2851" s="123">
        <f t="shared" si="498"/>
        <v>576</v>
      </c>
      <c r="B2851" s="122">
        <f t="shared" si="498"/>
        <v>571</v>
      </c>
      <c r="C2851" s="19" t="s">
        <v>833</v>
      </c>
      <c r="D2851" s="29" t="s">
        <v>834</v>
      </c>
      <c r="E2851" s="10" t="s">
        <v>3189</v>
      </c>
      <c r="F2851" s="60">
        <v>2471</v>
      </c>
      <c r="G2851" s="58">
        <v>150</v>
      </c>
      <c r="H2851" s="58">
        <f t="shared" si="496"/>
        <v>370650</v>
      </c>
      <c r="I2851" s="58">
        <v>105</v>
      </c>
      <c r="J2851" s="58">
        <f t="shared" si="497"/>
        <v>259455</v>
      </c>
      <c r="K2851" s="58">
        <v>96</v>
      </c>
      <c r="L2851" s="58">
        <f t="shared" si="489"/>
        <v>237216</v>
      </c>
      <c r="M2851" s="58">
        <f t="shared" si="485"/>
        <v>351</v>
      </c>
      <c r="N2851" s="59">
        <f t="shared" si="485"/>
        <v>867321</v>
      </c>
      <c r="O2851" s="60">
        <v>2471</v>
      </c>
      <c r="P2851" s="61">
        <f>O2851</f>
        <v>2471</v>
      </c>
      <c r="Q2851" s="58" t="e">
        <f>TRUNC(#REF!*P2851,0)</f>
        <v>#REF!</v>
      </c>
      <c r="R2851" s="143"/>
    </row>
    <row r="2852" spans="1:18" s="86" customFormat="1" ht="20.100000000000001" hidden="1" customHeight="1">
      <c r="A2852" s="123">
        <f t="shared" si="498"/>
        <v>577</v>
      </c>
      <c r="B2852" s="122">
        <f t="shared" si="498"/>
        <v>572</v>
      </c>
      <c r="C2852" s="19" t="s">
        <v>835</v>
      </c>
      <c r="D2852" s="29" t="s">
        <v>0</v>
      </c>
      <c r="E2852" s="10" t="s">
        <v>3189</v>
      </c>
      <c r="F2852" s="60">
        <v>1179</v>
      </c>
      <c r="G2852" s="58">
        <v>202</v>
      </c>
      <c r="H2852" s="58">
        <f t="shared" si="496"/>
        <v>238158</v>
      </c>
      <c r="I2852" s="58">
        <v>129</v>
      </c>
      <c r="J2852" s="58">
        <f t="shared" si="497"/>
        <v>152091</v>
      </c>
      <c r="K2852" s="58">
        <v>0</v>
      </c>
      <c r="L2852" s="58">
        <f t="shared" si="489"/>
        <v>0</v>
      </c>
      <c r="M2852" s="58">
        <f t="shared" si="485"/>
        <v>331</v>
      </c>
      <c r="N2852" s="59">
        <f t="shared" si="485"/>
        <v>390249</v>
      </c>
      <c r="O2852" s="60">
        <v>1179</v>
      </c>
      <c r="P2852" s="61">
        <f>O2852</f>
        <v>1179</v>
      </c>
      <c r="Q2852" s="58" t="e">
        <f>TRUNC(#REF!*P2852,0)</f>
        <v>#REF!</v>
      </c>
      <c r="R2852" s="143"/>
    </row>
    <row r="2853" spans="1:18" s="86" customFormat="1" ht="20.100000000000001" hidden="1" customHeight="1">
      <c r="A2853" s="123"/>
      <c r="B2853" s="122"/>
      <c r="C2853" s="19" t="s">
        <v>836</v>
      </c>
      <c r="D2853" s="29" t="s">
        <v>0</v>
      </c>
      <c r="E2853" s="10" t="s">
        <v>22</v>
      </c>
      <c r="F2853" s="60">
        <v>0</v>
      </c>
      <c r="G2853" s="58">
        <v>0</v>
      </c>
      <c r="H2853" s="58">
        <f t="shared" si="496"/>
        <v>0</v>
      </c>
      <c r="I2853" s="58">
        <v>0</v>
      </c>
      <c r="J2853" s="58">
        <f t="shared" si="497"/>
        <v>0</v>
      </c>
      <c r="K2853" s="58">
        <v>0</v>
      </c>
      <c r="L2853" s="58">
        <f t="shared" si="489"/>
        <v>0</v>
      </c>
      <c r="M2853" s="58">
        <f t="shared" si="485"/>
        <v>0</v>
      </c>
      <c r="N2853" s="59">
        <f t="shared" si="485"/>
        <v>0</v>
      </c>
      <c r="O2853" s="60">
        <v>0</v>
      </c>
      <c r="P2853" s="61">
        <f>O2853</f>
        <v>0</v>
      </c>
      <c r="Q2853" s="58" t="e">
        <f>TRUNC(#REF!*P2853,0)</f>
        <v>#REF!</v>
      </c>
      <c r="R2853" s="143"/>
    </row>
    <row r="2854" spans="1:18" s="86" customFormat="1" ht="20.100000000000001" hidden="1" customHeight="1">
      <c r="A2854" s="123"/>
      <c r="C2854" s="19" t="s">
        <v>837</v>
      </c>
      <c r="D2854" s="29" t="s">
        <v>838</v>
      </c>
      <c r="E2854" s="10" t="s">
        <v>22</v>
      </c>
      <c r="F2854" s="60">
        <v>0</v>
      </c>
      <c r="G2854" s="58">
        <v>0</v>
      </c>
      <c r="H2854" s="58">
        <f t="shared" si="496"/>
        <v>0</v>
      </c>
      <c r="I2854" s="58">
        <v>0</v>
      </c>
      <c r="J2854" s="58">
        <f t="shared" si="497"/>
        <v>0</v>
      </c>
      <c r="K2854" s="58">
        <v>0</v>
      </c>
      <c r="L2854" s="58">
        <f t="shared" si="489"/>
        <v>0</v>
      </c>
      <c r="M2854" s="58">
        <f t="shared" si="485"/>
        <v>0</v>
      </c>
      <c r="N2854" s="59">
        <f t="shared" si="485"/>
        <v>0</v>
      </c>
      <c r="O2854" s="60">
        <v>0</v>
      </c>
      <c r="P2854" s="61">
        <f>O2854</f>
        <v>0</v>
      </c>
      <c r="Q2854" s="58" t="e">
        <f>TRUNC(#REF!*P2854,0)</f>
        <v>#REF!</v>
      </c>
      <c r="R2854" s="143"/>
    </row>
    <row r="2855" spans="1:18" s="86" customFormat="1" ht="20.100000000000001" hidden="1" customHeight="1">
      <c r="A2855" s="123"/>
      <c r="C2855" s="19" t="s">
        <v>839</v>
      </c>
      <c r="D2855" s="29" t="s">
        <v>2329</v>
      </c>
      <c r="E2855" s="10" t="s">
        <v>3212</v>
      </c>
      <c r="F2855" s="60">
        <v>1</v>
      </c>
      <c r="G2855" s="58">
        <v>1796160</v>
      </c>
      <c r="H2855" s="58">
        <f t="shared" si="496"/>
        <v>1796160</v>
      </c>
      <c r="I2855" s="58">
        <v>117380</v>
      </c>
      <c r="J2855" s="58">
        <f t="shared" si="497"/>
        <v>117380</v>
      </c>
      <c r="K2855" s="58">
        <v>36203</v>
      </c>
      <c r="L2855" s="58">
        <f t="shared" si="489"/>
        <v>36203</v>
      </c>
      <c r="M2855" s="58">
        <f t="shared" si="485"/>
        <v>1949743</v>
      </c>
      <c r="N2855" s="59">
        <f t="shared" si="485"/>
        <v>1949743</v>
      </c>
      <c r="O2855" s="60">
        <v>1</v>
      </c>
      <c r="P2855" s="61">
        <f>O2855</f>
        <v>1</v>
      </c>
      <c r="Q2855" s="58" t="e">
        <f>TRUNC(#REF!*P2855,0)</f>
        <v>#REF!</v>
      </c>
      <c r="R2855" s="143"/>
    </row>
    <row r="2856" spans="1:18" s="86" customFormat="1" ht="20.100000000000001" hidden="1" customHeight="1">
      <c r="A2856" s="123"/>
      <c r="C2856" s="19" t="s">
        <v>839</v>
      </c>
      <c r="D2856" s="29" t="s">
        <v>2330</v>
      </c>
      <c r="E2856" s="10" t="s">
        <v>3212</v>
      </c>
      <c r="F2856" s="60">
        <v>10</v>
      </c>
      <c r="G2856" s="58">
        <v>1777760</v>
      </c>
      <c r="H2856" s="58">
        <f t="shared" si="496"/>
        <v>17777600</v>
      </c>
      <c r="I2856" s="58">
        <v>117380</v>
      </c>
      <c r="J2856" s="58">
        <f t="shared" si="497"/>
        <v>1173800</v>
      </c>
      <c r="K2856" s="58">
        <v>36203</v>
      </c>
      <c r="L2856" s="58">
        <f t="shared" si="489"/>
        <v>362030</v>
      </c>
      <c r="M2856" s="58">
        <f t="shared" si="485"/>
        <v>1931343</v>
      </c>
      <c r="N2856" s="59">
        <f t="shared" si="485"/>
        <v>19313430</v>
      </c>
      <c r="O2856" s="60">
        <v>10</v>
      </c>
      <c r="P2856" s="61">
        <f>O2856</f>
        <v>10</v>
      </c>
      <c r="Q2856" s="58" t="e">
        <f>TRUNC(#REF!*P2856,0)</f>
        <v>#REF!</v>
      </c>
      <c r="R2856" s="143"/>
    </row>
    <row r="2857" spans="1:18" s="86" customFormat="1" ht="20.100000000000001" hidden="1" customHeight="1">
      <c r="A2857" s="123"/>
      <c r="C2857" s="19" t="s">
        <v>839</v>
      </c>
      <c r="D2857" s="29" t="s">
        <v>2331</v>
      </c>
      <c r="E2857" s="10" t="s">
        <v>3212</v>
      </c>
      <c r="F2857" s="60">
        <v>21</v>
      </c>
      <c r="G2857" s="58">
        <v>1465184</v>
      </c>
      <c r="H2857" s="58">
        <f t="shared" si="496"/>
        <v>30768864</v>
      </c>
      <c r="I2857" s="58">
        <v>78505</v>
      </c>
      <c r="J2857" s="58">
        <f t="shared" si="497"/>
        <v>1648605</v>
      </c>
      <c r="K2857" s="58">
        <v>27222</v>
      </c>
      <c r="L2857" s="58">
        <f t="shared" si="489"/>
        <v>571662</v>
      </c>
      <c r="M2857" s="58">
        <f t="shared" si="485"/>
        <v>1570911</v>
      </c>
      <c r="N2857" s="59">
        <f t="shared" si="485"/>
        <v>32989131</v>
      </c>
      <c r="O2857" s="60">
        <v>21</v>
      </c>
      <c r="P2857" s="61">
        <f>O2857</f>
        <v>21</v>
      </c>
      <c r="Q2857" s="58" t="e">
        <f>TRUNC(#REF!*P2857,0)</f>
        <v>#REF!</v>
      </c>
      <c r="R2857" s="143"/>
    </row>
    <row r="2858" spans="1:18" s="86" customFormat="1" ht="20.100000000000001" hidden="1" customHeight="1">
      <c r="A2858" s="123"/>
      <c r="C2858" s="19" t="s">
        <v>839</v>
      </c>
      <c r="D2858" s="29" t="s">
        <v>1031</v>
      </c>
      <c r="E2858" s="10" t="s">
        <v>3212</v>
      </c>
      <c r="F2858" s="60">
        <v>2</v>
      </c>
      <c r="G2858" s="58">
        <v>2673760</v>
      </c>
      <c r="H2858" s="58">
        <f t="shared" si="496"/>
        <v>5347520</v>
      </c>
      <c r="I2858" s="58">
        <v>117380</v>
      </c>
      <c r="J2858" s="58">
        <f t="shared" si="497"/>
        <v>234760</v>
      </c>
      <c r="K2858" s="58">
        <v>36203</v>
      </c>
      <c r="L2858" s="58">
        <f t="shared" si="489"/>
        <v>72406</v>
      </c>
      <c r="M2858" s="58">
        <f t="shared" si="485"/>
        <v>2827343</v>
      </c>
      <c r="N2858" s="59">
        <f t="shared" si="485"/>
        <v>5654686</v>
      </c>
      <c r="O2858" s="60">
        <v>2</v>
      </c>
      <c r="P2858" s="61">
        <f>O2858</f>
        <v>2</v>
      </c>
      <c r="Q2858" s="58" t="e">
        <f>TRUNC(#REF!*P2858,0)</f>
        <v>#REF!</v>
      </c>
      <c r="R2858" s="143"/>
    </row>
    <row r="2859" spans="1:18" s="86" customFormat="1" ht="20.100000000000001" hidden="1" customHeight="1">
      <c r="A2859" s="123"/>
      <c r="C2859" s="19" t="s">
        <v>839</v>
      </c>
      <c r="D2859" s="29" t="s">
        <v>1032</v>
      </c>
      <c r="E2859" s="10" t="s">
        <v>3212</v>
      </c>
      <c r="F2859" s="60">
        <v>14</v>
      </c>
      <c r="G2859" s="58">
        <v>2437760</v>
      </c>
      <c r="H2859" s="58">
        <f t="shared" si="496"/>
        <v>34128640</v>
      </c>
      <c r="I2859" s="58">
        <v>117380</v>
      </c>
      <c r="J2859" s="58">
        <f t="shared" si="497"/>
        <v>1643320</v>
      </c>
      <c r="K2859" s="58">
        <v>36203</v>
      </c>
      <c r="L2859" s="58">
        <f t="shared" si="489"/>
        <v>506842</v>
      </c>
      <c r="M2859" s="58">
        <f t="shared" si="485"/>
        <v>2591343</v>
      </c>
      <c r="N2859" s="59">
        <f t="shared" si="485"/>
        <v>36278802</v>
      </c>
      <c r="O2859" s="60">
        <v>14</v>
      </c>
      <c r="P2859" s="61">
        <f>O2859</f>
        <v>14</v>
      </c>
      <c r="Q2859" s="58" t="e">
        <f>TRUNC(#REF!*P2859,0)</f>
        <v>#REF!</v>
      </c>
      <c r="R2859" s="143"/>
    </row>
    <row r="2860" spans="1:18" s="86" customFormat="1" ht="20.100000000000001" hidden="1" customHeight="1">
      <c r="A2860" s="123"/>
      <c r="C2860" s="19" t="s">
        <v>967</v>
      </c>
      <c r="D2860" s="29" t="s">
        <v>0</v>
      </c>
      <c r="E2860" s="10" t="s">
        <v>3191</v>
      </c>
      <c r="F2860" s="87">
        <v>4</v>
      </c>
      <c r="G2860" s="58">
        <v>1063612</v>
      </c>
      <c r="H2860" s="58">
        <f t="shared" si="496"/>
        <v>4254448</v>
      </c>
      <c r="I2860" s="58">
        <v>3096576</v>
      </c>
      <c r="J2860" s="58">
        <f t="shared" si="497"/>
        <v>12386304</v>
      </c>
      <c r="K2860" s="58">
        <v>103572</v>
      </c>
      <c r="L2860" s="58">
        <f t="shared" si="489"/>
        <v>414288</v>
      </c>
      <c r="M2860" s="58">
        <f t="shared" si="485"/>
        <v>4263760</v>
      </c>
      <c r="N2860" s="59">
        <f t="shared" si="485"/>
        <v>17055040</v>
      </c>
      <c r="O2860" s="87">
        <v>4</v>
      </c>
      <c r="P2860" s="61">
        <f>O2860</f>
        <v>4</v>
      </c>
      <c r="Q2860" s="58" t="e">
        <f>TRUNC(#REF!*P2860,0)</f>
        <v>#REF!</v>
      </c>
      <c r="R2860" s="143"/>
    </row>
    <row r="2861" spans="1:18" s="86" customFormat="1" ht="20.100000000000001" hidden="1" customHeight="1">
      <c r="A2861" s="123"/>
      <c r="C2861" s="19" t="s">
        <v>842</v>
      </c>
      <c r="D2861" s="29" t="s">
        <v>843</v>
      </c>
      <c r="E2861" s="10" t="s">
        <v>22</v>
      </c>
      <c r="F2861" s="60">
        <v>0</v>
      </c>
      <c r="G2861" s="58">
        <v>0</v>
      </c>
      <c r="H2861" s="58">
        <f t="shared" si="496"/>
        <v>0</v>
      </c>
      <c r="I2861" s="58">
        <v>0</v>
      </c>
      <c r="J2861" s="58">
        <f t="shared" si="497"/>
        <v>0</v>
      </c>
      <c r="K2861" s="58">
        <v>0</v>
      </c>
      <c r="L2861" s="58">
        <f t="shared" si="489"/>
        <v>0</v>
      </c>
      <c r="M2861" s="58">
        <f t="shared" si="485"/>
        <v>0</v>
      </c>
      <c r="N2861" s="59">
        <f t="shared" si="485"/>
        <v>0</v>
      </c>
      <c r="O2861" s="60">
        <v>0</v>
      </c>
      <c r="P2861" s="61">
        <f>O2861</f>
        <v>0</v>
      </c>
      <c r="Q2861" s="58" t="e">
        <f>TRUNC(#REF!*P2861,0)</f>
        <v>#REF!</v>
      </c>
      <c r="R2861" s="143"/>
    </row>
    <row r="2862" spans="1:18" s="86" customFormat="1" ht="20.100000000000001" hidden="1" customHeight="1">
      <c r="A2862" s="123"/>
      <c r="C2862" s="19" t="s">
        <v>968</v>
      </c>
      <c r="D2862" s="29" t="s">
        <v>0</v>
      </c>
      <c r="E2862" s="10" t="s">
        <v>22</v>
      </c>
      <c r="F2862" s="60">
        <v>0</v>
      </c>
      <c r="G2862" s="58">
        <v>0</v>
      </c>
      <c r="H2862" s="58">
        <f t="shared" si="496"/>
        <v>0</v>
      </c>
      <c r="I2862" s="58">
        <v>0</v>
      </c>
      <c r="J2862" s="58">
        <f t="shared" si="497"/>
        <v>0</v>
      </c>
      <c r="K2862" s="58">
        <v>0</v>
      </c>
      <c r="L2862" s="58">
        <f t="shared" si="489"/>
        <v>0</v>
      </c>
      <c r="M2862" s="58">
        <f t="shared" si="485"/>
        <v>0</v>
      </c>
      <c r="N2862" s="59">
        <f t="shared" si="485"/>
        <v>0</v>
      </c>
      <c r="O2862" s="60">
        <v>0</v>
      </c>
      <c r="P2862" s="61">
        <f>O2862</f>
        <v>0</v>
      </c>
      <c r="Q2862" s="58" t="e">
        <f>TRUNC(#REF!*P2862,0)</f>
        <v>#REF!</v>
      </c>
      <c r="R2862" s="143"/>
    </row>
    <row r="2863" spans="1:18" s="86" customFormat="1" ht="20.100000000000001" hidden="1" customHeight="1">
      <c r="A2863" s="123"/>
      <c r="C2863" s="19" t="s">
        <v>969</v>
      </c>
      <c r="D2863" s="29" t="s">
        <v>0</v>
      </c>
      <c r="E2863" s="10" t="s">
        <v>22</v>
      </c>
      <c r="F2863" s="60">
        <v>0</v>
      </c>
      <c r="G2863" s="58">
        <v>0</v>
      </c>
      <c r="H2863" s="58">
        <f t="shared" si="496"/>
        <v>0</v>
      </c>
      <c r="I2863" s="58">
        <v>0</v>
      </c>
      <c r="J2863" s="58">
        <f t="shared" si="497"/>
        <v>0</v>
      </c>
      <c r="K2863" s="58">
        <v>0</v>
      </c>
      <c r="L2863" s="58">
        <f t="shared" si="489"/>
        <v>0</v>
      </c>
      <c r="M2863" s="58">
        <f t="shared" si="485"/>
        <v>0</v>
      </c>
      <c r="N2863" s="59">
        <f t="shared" si="485"/>
        <v>0</v>
      </c>
      <c r="O2863" s="60">
        <v>0</v>
      </c>
      <c r="P2863" s="61">
        <f>O2863</f>
        <v>0</v>
      </c>
      <c r="Q2863" s="58" t="e">
        <f>TRUNC(#REF!*P2863,0)</f>
        <v>#REF!</v>
      </c>
      <c r="R2863" s="143"/>
    </row>
    <row r="2864" spans="1:18" s="86" customFormat="1" ht="20.100000000000001" hidden="1" customHeight="1">
      <c r="A2864" s="123"/>
      <c r="C2864" s="19" t="s">
        <v>970</v>
      </c>
      <c r="D2864" s="29" t="s">
        <v>971</v>
      </c>
      <c r="E2864" s="10" t="s">
        <v>3218</v>
      </c>
      <c r="F2864" s="60">
        <v>24</v>
      </c>
      <c r="G2864" s="58">
        <v>4983072</v>
      </c>
      <c r="H2864" s="58">
        <f t="shared" si="496"/>
        <v>119593728</v>
      </c>
      <c r="I2864" s="58">
        <v>9391051</v>
      </c>
      <c r="J2864" s="58">
        <f t="shared" si="497"/>
        <v>225385224</v>
      </c>
      <c r="K2864" s="58">
        <v>133164</v>
      </c>
      <c r="L2864" s="58">
        <f t="shared" si="489"/>
        <v>3195936</v>
      </c>
      <c r="M2864" s="58">
        <f t="shared" si="485"/>
        <v>14507287</v>
      </c>
      <c r="N2864" s="59">
        <f t="shared" si="485"/>
        <v>348174888</v>
      </c>
      <c r="O2864" s="60">
        <v>24</v>
      </c>
      <c r="P2864" s="61">
        <f>O2864</f>
        <v>24</v>
      </c>
      <c r="Q2864" s="58" t="e">
        <f>TRUNC(#REF!*P2864,0)</f>
        <v>#REF!</v>
      </c>
      <c r="R2864" s="143"/>
    </row>
    <row r="2865" spans="1:18" ht="20.100000000000001" hidden="1" customHeight="1">
      <c r="A2865" s="129"/>
      <c r="C2865" s="26" t="s">
        <v>2502</v>
      </c>
      <c r="D2865" s="5" t="s">
        <v>2503</v>
      </c>
      <c r="E2865" s="6" t="s">
        <v>3218</v>
      </c>
      <c r="F2865" s="60">
        <v>24</v>
      </c>
      <c r="G2865" s="44">
        <v>131359</v>
      </c>
      <c r="H2865" s="44">
        <f t="shared" si="496"/>
        <v>3152616</v>
      </c>
      <c r="I2865" s="44">
        <v>238821</v>
      </c>
      <c r="J2865" s="44">
        <f t="shared" si="497"/>
        <v>5731704</v>
      </c>
      <c r="K2865" s="44">
        <v>1351922</v>
      </c>
      <c r="L2865" s="44">
        <f t="shared" si="489"/>
        <v>32446128</v>
      </c>
      <c r="M2865" s="58">
        <f t="shared" si="485"/>
        <v>1722102</v>
      </c>
      <c r="N2865" s="59">
        <f t="shared" si="485"/>
        <v>41330448</v>
      </c>
      <c r="O2865" s="60">
        <v>24</v>
      </c>
      <c r="P2865" s="61">
        <f>O2865</f>
        <v>24</v>
      </c>
      <c r="Q2865" s="44" t="e">
        <f>TRUNC(#REF!*P2865,0)</f>
        <v>#REF!</v>
      </c>
      <c r="R2865" s="52"/>
    </row>
    <row r="2866" spans="1:18" s="86" customFormat="1" ht="20.100000000000001" hidden="1" customHeight="1">
      <c r="A2866" s="123"/>
      <c r="C2866" s="19" t="s">
        <v>972</v>
      </c>
      <c r="D2866" s="29" t="s">
        <v>0</v>
      </c>
      <c r="E2866" s="10" t="s">
        <v>3218</v>
      </c>
      <c r="F2866" s="60">
        <v>24</v>
      </c>
      <c r="G2866" s="58">
        <v>8116</v>
      </c>
      <c r="H2866" s="58">
        <f t="shared" si="496"/>
        <v>194784</v>
      </c>
      <c r="I2866" s="58">
        <v>1513</v>
      </c>
      <c r="J2866" s="58">
        <f t="shared" si="497"/>
        <v>36312</v>
      </c>
      <c r="K2866" s="58">
        <v>0</v>
      </c>
      <c r="L2866" s="58">
        <f t="shared" si="489"/>
        <v>0</v>
      </c>
      <c r="M2866" s="58">
        <f t="shared" si="485"/>
        <v>9629</v>
      </c>
      <c r="N2866" s="59">
        <f t="shared" si="485"/>
        <v>231096</v>
      </c>
      <c r="O2866" s="60">
        <v>24</v>
      </c>
      <c r="P2866" s="61">
        <f>O2866</f>
        <v>24</v>
      </c>
      <c r="Q2866" s="58" t="e">
        <f>TRUNC(#REF!*P2866,0)</f>
        <v>#REF!</v>
      </c>
      <c r="R2866" s="143"/>
    </row>
    <row r="2867" spans="1:18" s="86" customFormat="1" ht="20.100000000000001" hidden="1" customHeight="1">
      <c r="A2867" s="123"/>
      <c r="C2867" s="19" t="s">
        <v>844</v>
      </c>
      <c r="D2867" s="29" t="s">
        <v>0</v>
      </c>
      <c r="E2867" s="10" t="s">
        <v>22</v>
      </c>
      <c r="F2867" s="60">
        <v>0</v>
      </c>
      <c r="G2867" s="58">
        <v>0</v>
      </c>
      <c r="H2867" s="58">
        <f t="shared" si="496"/>
        <v>0</v>
      </c>
      <c r="I2867" s="58">
        <v>0</v>
      </c>
      <c r="J2867" s="58">
        <f t="shared" si="497"/>
        <v>0</v>
      </c>
      <c r="K2867" s="58">
        <v>0</v>
      </c>
      <c r="L2867" s="58">
        <f t="shared" si="489"/>
        <v>0</v>
      </c>
      <c r="M2867" s="58">
        <f t="shared" si="485"/>
        <v>0</v>
      </c>
      <c r="N2867" s="59">
        <f t="shared" si="485"/>
        <v>0</v>
      </c>
      <c r="O2867" s="60">
        <v>0</v>
      </c>
      <c r="P2867" s="61">
        <f>O2867</f>
        <v>0</v>
      </c>
      <c r="Q2867" s="58" t="e">
        <f>TRUNC(#REF!*P2867,0)</f>
        <v>#REF!</v>
      </c>
      <c r="R2867" s="143"/>
    </row>
    <row r="2868" spans="1:18" s="86" customFormat="1" ht="20.100000000000001" hidden="1" customHeight="1">
      <c r="A2868" s="123"/>
      <c r="C2868" s="19" t="s">
        <v>1033</v>
      </c>
      <c r="D2868" s="29" t="s">
        <v>1034</v>
      </c>
      <c r="E2868" s="10" t="s">
        <v>22</v>
      </c>
      <c r="F2868" s="60">
        <v>0</v>
      </c>
      <c r="G2868" s="58">
        <v>0</v>
      </c>
      <c r="H2868" s="58">
        <f t="shared" si="496"/>
        <v>0</v>
      </c>
      <c r="I2868" s="58">
        <v>0</v>
      </c>
      <c r="J2868" s="58">
        <f t="shared" si="497"/>
        <v>0</v>
      </c>
      <c r="K2868" s="58">
        <v>0</v>
      </c>
      <c r="L2868" s="58">
        <f t="shared" si="489"/>
        <v>0</v>
      </c>
      <c r="M2868" s="58">
        <f t="shared" si="485"/>
        <v>0</v>
      </c>
      <c r="N2868" s="59">
        <f t="shared" si="485"/>
        <v>0</v>
      </c>
      <c r="O2868" s="60">
        <v>0</v>
      </c>
      <c r="P2868" s="61">
        <f>O2868</f>
        <v>0</v>
      </c>
      <c r="Q2868" s="58" t="e">
        <f>TRUNC(#REF!*P2868,0)</f>
        <v>#REF!</v>
      </c>
      <c r="R2868" s="143"/>
    </row>
    <row r="2869" spans="1:18" s="86" customFormat="1" ht="20.100000000000001" hidden="1" customHeight="1">
      <c r="A2869" s="123"/>
      <c r="C2869" s="19" t="s">
        <v>1035</v>
      </c>
      <c r="D2869" s="29" t="s">
        <v>1036</v>
      </c>
      <c r="E2869" s="10" t="s">
        <v>3207</v>
      </c>
      <c r="F2869" s="60">
        <v>27</v>
      </c>
      <c r="G2869" s="58">
        <v>970400</v>
      </c>
      <c r="H2869" s="58">
        <f t="shared" si="496"/>
        <v>26200800</v>
      </c>
      <c r="I2869" s="58">
        <v>288678</v>
      </c>
      <c r="J2869" s="58">
        <f t="shared" si="497"/>
        <v>7794306</v>
      </c>
      <c r="K2869" s="58">
        <v>0</v>
      </c>
      <c r="L2869" s="58">
        <f t="shared" si="489"/>
        <v>0</v>
      </c>
      <c r="M2869" s="58">
        <f t="shared" si="485"/>
        <v>1259078</v>
      </c>
      <c r="N2869" s="59">
        <f t="shared" si="485"/>
        <v>33995106</v>
      </c>
      <c r="O2869" s="60">
        <v>27</v>
      </c>
      <c r="P2869" s="61">
        <f>O2869</f>
        <v>27</v>
      </c>
      <c r="Q2869" s="58" t="e">
        <f>TRUNC(#REF!*P2869,0)</f>
        <v>#REF!</v>
      </c>
      <c r="R2869" s="143"/>
    </row>
    <row r="2870" spans="1:18" s="86" customFormat="1" ht="20.100000000000001" hidden="1" customHeight="1">
      <c r="A2870" s="123"/>
      <c r="C2870" s="19" t="s">
        <v>845</v>
      </c>
      <c r="D2870" s="29" t="s">
        <v>846</v>
      </c>
      <c r="E2870" s="10" t="s">
        <v>22</v>
      </c>
      <c r="F2870" s="60">
        <v>0</v>
      </c>
      <c r="G2870" s="58">
        <v>0</v>
      </c>
      <c r="H2870" s="58">
        <f t="shared" si="496"/>
        <v>0</v>
      </c>
      <c r="I2870" s="58">
        <v>0</v>
      </c>
      <c r="J2870" s="58">
        <f t="shared" si="497"/>
        <v>0</v>
      </c>
      <c r="K2870" s="58">
        <v>0</v>
      </c>
      <c r="L2870" s="58">
        <f t="shared" si="489"/>
        <v>0</v>
      </c>
      <c r="M2870" s="58">
        <f t="shared" si="485"/>
        <v>0</v>
      </c>
      <c r="N2870" s="59">
        <f t="shared" si="485"/>
        <v>0</v>
      </c>
      <c r="O2870" s="60">
        <v>0</v>
      </c>
      <c r="P2870" s="61">
        <f>O2870</f>
        <v>0</v>
      </c>
      <c r="Q2870" s="58" t="e">
        <f>TRUNC(#REF!*P2870,0)</f>
        <v>#REF!</v>
      </c>
      <c r="R2870" s="143"/>
    </row>
    <row r="2871" spans="1:18" s="86" customFormat="1" ht="20.100000000000001" hidden="1" customHeight="1">
      <c r="A2871" s="123"/>
      <c r="C2871" s="19" t="s">
        <v>973</v>
      </c>
      <c r="D2871" s="29" t="s">
        <v>974</v>
      </c>
      <c r="E2871" s="10" t="s">
        <v>3207</v>
      </c>
      <c r="F2871" s="60">
        <v>27</v>
      </c>
      <c r="G2871" s="58">
        <v>368000</v>
      </c>
      <c r="H2871" s="58">
        <f t="shared" si="496"/>
        <v>9936000</v>
      </c>
      <c r="I2871" s="58">
        <v>396800</v>
      </c>
      <c r="J2871" s="58">
        <f t="shared" si="497"/>
        <v>10713600</v>
      </c>
      <c r="K2871" s="58">
        <v>0</v>
      </c>
      <c r="L2871" s="58">
        <f t="shared" si="489"/>
        <v>0</v>
      </c>
      <c r="M2871" s="58">
        <f t="shared" si="485"/>
        <v>764800</v>
      </c>
      <c r="N2871" s="59">
        <f t="shared" si="485"/>
        <v>20649600</v>
      </c>
      <c r="O2871" s="60">
        <v>27</v>
      </c>
      <c r="P2871" s="61">
        <f>O2871</f>
        <v>27</v>
      </c>
      <c r="Q2871" s="58" t="e">
        <f>TRUNC(#REF!*P2871,0)</f>
        <v>#REF!</v>
      </c>
      <c r="R2871" s="143"/>
    </row>
    <row r="2872" spans="1:18" s="86" customFormat="1" ht="20.100000000000001" hidden="1" customHeight="1">
      <c r="A2872" s="123">
        <f>A2852+1</f>
        <v>578</v>
      </c>
      <c r="B2872" s="122">
        <f>B2852+1</f>
        <v>573</v>
      </c>
      <c r="C2872" s="19" t="s">
        <v>2337</v>
      </c>
      <c r="D2872" s="29" t="s">
        <v>0</v>
      </c>
      <c r="E2872" s="10" t="s">
        <v>22</v>
      </c>
      <c r="F2872" s="60">
        <v>0</v>
      </c>
      <c r="G2872" s="58">
        <v>0</v>
      </c>
      <c r="H2872" s="58">
        <f t="shared" si="496"/>
        <v>0</v>
      </c>
      <c r="I2872" s="58">
        <v>0</v>
      </c>
      <c r="J2872" s="58">
        <f t="shared" si="497"/>
        <v>0</v>
      </c>
      <c r="K2872" s="58">
        <v>0</v>
      </c>
      <c r="L2872" s="58">
        <f t="shared" si="489"/>
        <v>0</v>
      </c>
      <c r="M2872" s="58">
        <f t="shared" si="485"/>
        <v>0</v>
      </c>
      <c r="N2872" s="59">
        <f t="shared" si="485"/>
        <v>0</v>
      </c>
      <c r="O2872" s="60">
        <v>0</v>
      </c>
      <c r="P2872" s="61">
        <f>O2872</f>
        <v>0</v>
      </c>
      <c r="Q2872" s="58" t="e">
        <f>TRUNC(#REF!*P2872,0)</f>
        <v>#REF!</v>
      </c>
      <c r="R2872" s="143"/>
    </row>
    <row r="2873" spans="1:18" s="86" customFormat="1" ht="20.100000000000001" hidden="1" customHeight="1">
      <c r="A2873" s="123">
        <f>A2872+1</f>
        <v>579</v>
      </c>
      <c r="B2873" s="122">
        <f>B2872+1</f>
        <v>574</v>
      </c>
      <c r="C2873" s="19" t="s">
        <v>2338</v>
      </c>
      <c r="D2873" s="29" t="s">
        <v>2339</v>
      </c>
      <c r="E2873" s="10" t="s">
        <v>3198</v>
      </c>
      <c r="F2873" s="60">
        <v>132</v>
      </c>
      <c r="G2873" s="58">
        <v>4315</v>
      </c>
      <c r="H2873" s="58">
        <f t="shared" si="496"/>
        <v>569580</v>
      </c>
      <c r="I2873" s="58">
        <v>8627</v>
      </c>
      <c r="J2873" s="58">
        <f t="shared" si="497"/>
        <v>1138764</v>
      </c>
      <c r="K2873" s="58">
        <v>0</v>
      </c>
      <c r="L2873" s="58">
        <f t="shared" si="489"/>
        <v>0</v>
      </c>
      <c r="M2873" s="58">
        <f t="shared" si="485"/>
        <v>12942</v>
      </c>
      <c r="N2873" s="59">
        <f t="shared" si="485"/>
        <v>1708344</v>
      </c>
      <c r="O2873" s="60">
        <v>132</v>
      </c>
      <c r="P2873" s="61">
        <f>O2873</f>
        <v>132</v>
      </c>
      <c r="Q2873" s="58" t="e">
        <f>TRUNC(#REF!*P2873,0)</f>
        <v>#REF!</v>
      </c>
      <c r="R2873" s="143"/>
    </row>
    <row r="2874" spans="1:18" s="86" customFormat="1" ht="20.100000000000001" hidden="1" customHeight="1">
      <c r="A2874" s="123">
        <f t="shared" ref="A2874:B2888" si="499">A2873+1</f>
        <v>580</v>
      </c>
      <c r="B2874" s="122">
        <f t="shared" si="499"/>
        <v>575</v>
      </c>
      <c r="C2874" s="19" t="s">
        <v>849</v>
      </c>
      <c r="D2874" s="29" t="s">
        <v>0</v>
      </c>
      <c r="E2874" s="10" t="s">
        <v>22</v>
      </c>
      <c r="F2874" s="60">
        <v>0</v>
      </c>
      <c r="G2874" s="58">
        <v>0</v>
      </c>
      <c r="H2874" s="58">
        <f t="shared" si="496"/>
        <v>0</v>
      </c>
      <c r="I2874" s="58">
        <v>0</v>
      </c>
      <c r="J2874" s="58">
        <f t="shared" si="497"/>
        <v>0</v>
      </c>
      <c r="K2874" s="58">
        <v>0</v>
      </c>
      <c r="L2874" s="58">
        <f t="shared" si="489"/>
        <v>0</v>
      </c>
      <c r="M2874" s="58">
        <f t="shared" si="485"/>
        <v>0</v>
      </c>
      <c r="N2874" s="59">
        <f t="shared" si="485"/>
        <v>0</v>
      </c>
      <c r="O2874" s="60">
        <v>0</v>
      </c>
      <c r="P2874" s="61">
        <f>O2874</f>
        <v>0</v>
      </c>
      <c r="Q2874" s="58" t="e">
        <f>TRUNC(#REF!*P2874,0)</f>
        <v>#REF!</v>
      </c>
      <c r="R2874" s="143"/>
    </row>
    <row r="2875" spans="1:18" s="86" customFormat="1" ht="20.100000000000001" hidden="1" customHeight="1">
      <c r="A2875" s="123">
        <f t="shared" si="499"/>
        <v>581</v>
      </c>
      <c r="B2875" s="122">
        <f t="shared" si="499"/>
        <v>576</v>
      </c>
      <c r="C2875" s="19" t="s">
        <v>850</v>
      </c>
      <c r="D2875" s="29" t="s">
        <v>851</v>
      </c>
      <c r="E2875" s="10" t="s">
        <v>3188</v>
      </c>
      <c r="F2875" s="87">
        <v>2.3460000000000001</v>
      </c>
      <c r="G2875" s="58">
        <v>21498</v>
      </c>
      <c r="H2875" s="58">
        <f t="shared" si="496"/>
        <v>50434</v>
      </c>
      <c r="I2875" s="58">
        <v>112868</v>
      </c>
      <c r="J2875" s="58">
        <f t="shared" si="497"/>
        <v>264788</v>
      </c>
      <c r="K2875" s="58">
        <v>0</v>
      </c>
      <c r="L2875" s="58">
        <f t="shared" si="489"/>
        <v>0</v>
      </c>
      <c r="M2875" s="58">
        <f t="shared" si="485"/>
        <v>134366</v>
      </c>
      <c r="N2875" s="59">
        <f t="shared" si="485"/>
        <v>315222</v>
      </c>
      <c r="O2875" s="60">
        <v>2.3460000000000001</v>
      </c>
      <c r="P2875" s="61">
        <f>O2875</f>
        <v>2.3460000000000001</v>
      </c>
      <c r="Q2875" s="58" t="e">
        <f>TRUNC(#REF!*P2875,0)</f>
        <v>#REF!</v>
      </c>
      <c r="R2875" s="143"/>
    </row>
    <row r="2876" spans="1:18" s="86" customFormat="1" ht="20.100000000000001" hidden="1" customHeight="1">
      <c r="A2876" s="123">
        <f t="shared" si="499"/>
        <v>582</v>
      </c>
      <c r="B2876" s="122">
        <f t="shared" si="499"/>
        <v>577</v>
      </c>
      <c r="C2876" s="19" t="s">
        <v>852</v>
      </c>
      <c r="D2876" s="29" t="s">
        <v>853</v>
      </c>
      <c r="E2876" s="10" t="s">
        <v>3188</v>
      </c>
      <c r="F2876" s="87">
        <v>7.008</v>
      </c>
      <c r="G2876" s="58">
        <v>0</v>
      </c>
      <c r="H2876" s="58">
        <f t="shared" si="496"/>
        <v>0</v>
      </c>
      <c r="I2876" s="58">
        <v>44338</v>
      </c>
      <c r="J2876" s="58">
        <f t="shared" si="497"/>
        <v>310720</v>
      </c>
      <c r="K2876" s="58">
        <v>0</v>
      </c>
      <c r="L2876" s="58">
        <f t="shared" si="489"/>
        <v>0</v>
      </c>
      <c r="M2876" s="58">
        <f t="shared" si="485"/>
        <v>44338</v>
      </c>
      <c r="N2876" s="59">
        <f t="shared" si="485"/>
        <v>310720</v>
      </c>
      <c r="O2876" s="60">
        <v>7.008</v>
      </c>
      <c r="P2876" s="61">
        <f>O2876</f>
        <v>7.008</v>
      </c>
      <c r="Q2876" s="58" t="e">
        <f>TRUNC(#REF!*P2876,0)</f>
        <v>#REF!</v>
      </c>
      <c r="R2876" s="143"/>
    </row>
    <row r="2877" spans="1:18" s="86" customFormat="1" ht="20.100000000000001" hidden="1" customHeight="1">
      <c r="A2877" s="123">
        <f t="shared" si="499"/>
        <v>583</v>
      </c>
      <c r="B2877" s="122">
        <f t="shared" si="499"/>
        <v>578</v>
      </c>
      <c r="C2877" s="19" t="s">
        <v>854</v>
      </c>
      <c r="D2877" s="29" t="s">
        <v>0</v>
      </c>
      <c r="E2877" s="10" t="s">
        <v>3188</v>
      </c>
      <c r="F2877" s="87">
        <v>7.2939999999999996</v>
      </c>
      <c r="G2877" s="58">
        <v>8828</v>
      </c>
      <c r="H2877" s="58">
        <f t="shared" si="496"/>
        <v>64391</v>
      </c>
      <c r="I2877" s="58">
        <v>167728</v>
      </c>
      <c r="J2877" s="58">
        <f t="shared" si="497"/>
        <v>1223408</v>
      </c>
      <c r="K2877" s="58">
        <v>0</v>
      </c>
      <c r="L2877" s="58">
        <f t="shared" si="489"/>
        <v>0</v>
      </c>
      <c r="M2877" s="58">
        <f t="shared" si="485"/>
        <v>176556</v>
      </c>
      <c r="N2877" s="59">
        <f t="shared" si="485"/>
        <v>1287799</v>
      </c>
      <c r="O2877" s="60">
        <v>7.2939999999999996</v>
      </c>
      <c r="P2877" s="61">
        <f>O2877</f>
        <v>7.2939999999999996</v>
      </c>
      <c r="Q2877" s="58" t="e">
        <f>TRUNC(#REF!*P2877,0)</f>
        <v>#REF!</v>
      </c>
      <c r="R2877" s="143"/>
    </row>
    <row r="2878" spans="1:18" s="86" customFormat="1" ht="20.100000000000001" hidden="1" customHeight="1">
      <c r="A2878" s="123">
        <f t="shared" si="499"/>
        <v>584</v>
      </c>
      <c r="B2878" s="122">
        <f t="shared" si="499"/>
        <v>579</v>
      </c>
      <c r="C2878" s="19" t="s">
        <v>855</v>
      </c>
      <c r="D2878" s="29" t="s">
        <v>0</v>
      </c>
      <c r="E2878" s="10" t="s">
        <v>22</v>
      </c>
      <c r="F2878" s="60">
        <v>0</v>
      </c>
      <c r="G2878" s="58">
        <v>0</v>
      </c>
      <c r="H2878" s="58">
        <f t="shared" si="496"/>
        <v>0</v>
      </c>
      <c r="I2878" s="58">
        <v>0</v>
      </c>
      <c r="J2878" s="58">
        <f t="shared" si="497"/>
        <v>0</v>
      </c>
      <c r="K2878" s="58">
        <v>0</v>
      </c>
      <c r="L2878" s="58">
        <f t="shared" ref="L2878:L2941" si="500">TRUNC(F2878*K2878,0)</f>
        <v>0</v>
      </c>
      <c r="M2878" s="58">
        <f t="shared" si="485"/>
        <v>0</v>
      </c>
      <c r="N2878" s="59">
        <f t="shared" si="485"/>
        <v>0</v>
      </c>
      <c r="O2878" s="60">
        <v>0</v>
      </c>
      <c r="P2878" s="61">
        <f>O2878</f>
        <v>0</v>
      </c>
      <c r="Q2878" s="58" t="e">
        <f>TRUNC(#REF!*P2878,0)</f>
        <v>#REF!</v>
      </c>
      <c r="R2878" s="143"/>
    </row>
    <row r="2879" spans="1:18" s="86" customFormat="1" ht="20.100000000000001" hidden="1" customHeight="1">
      <c r="A2879" s="123">
        <f t="shared" si="499"/>
        <v>585</v>
      </c>
      <c r="B2879" s="122">
        <f t="shared" si="499"/>
        <v>580</v>
      </c>
      <c r="C2879" s="19" t="s">
        <v>856</v>
      </c>
      <c r="D2879" s="29" t="s">
        <v>0</v>
      </c>
      <c r="E2879" s="10" t="s">
        <v>22</v>
      </c>
      <c r="F2879" s="60">
        <v>0</v>
      </c>
      <c r="G2879" s="58">
        <v>0</v>
      </c>
      <c r="H2879" s="58">
        <f t="shared" si="496"/>
        <v>0</v>
      </c>
      <c r="I2879" s="58">
        <v>0</v>
      </c>
      <c r="J2879" s="58">
        <f t="shared" si="497"/>
        <v>0</v>
      </c>
      <c r="K2879" s="58">
        <v>0</v>
      </c>
      <c r="L2879" s="58">
        <f t="shared" si="500"/>
        <v>0</v>
      </c>
      <c r="M2879" s="58">
        <f t="shared" si="485"/>
        <v>0</v>
      </c>
      <c r="N2879" s="59">
        <f t="shared" si="485"/>
        <v>0</v>
      </c>
      <c r="O2879" s="60">
        <v>0</v>
      </c>
      <c r="P2879" s="61">
        <f>O2879</f>
        <v>0</v>
      </c>
      <c r="Q2879" s="58" t="e">
        <f>TRUNC(#REF!*P2879,0)</f>
        <v>#REF!</v>
      </c>
      <c r="R2879" s="143"/>
    </row>
    <row r="2880" spans="1:18" s="86" customFormat="1" ht="20.100000000000001" hidden="1" customHeight="1">
      <c r="A2880" s="123">
        <f t="shared" si="499"/>
        <v>586</v>
      </c>
      <c r="B2880" s="122">
        <f t="shared" si="499"/>
        <v>581</v>
      </c>
      <c r="C2880" s="19" t="s">
        <v>857</v>
      </c>
      <c r="D2880" s="29" t="s">
        <v>0</v>
      </c>
      <c r="E2880" s="10" t="s">
        <v>3189</v>
      </c>
      <c r="F2880" s="60">
        <v>480</v>
      </c>
      <c r="G2880" s="58">
        <v>1820</v>
      </c>
      <c r="H2880" s="58">
        <f t="shared" si="496"/>
        <v>873600</v>
      </c>
      <c r="I2880" s="58">
        <v>3380</v>
      </c>
      <c r="J2880" s="58">
        <f t="shared" si="497"/>
        <v>1622400</v>
      </c>
      <c r="K2880" s="58">
        <v>0</v>
      </c>
      <c r="L2880" s="58">
        <f t="shared" si="500"/>
        <v>0</v>
      </c>
      <c r="M2880" s="58">
        <f t="shared" si="485"/>
        <v>5200</v>
      </c>
      <c r="N2880" s="59">
        <f t="shared" si="485"/>
        <v>2496000</v>
      </c>
      <c r="O2880" s="60">
        <v>480</v>
      </c>
      <c r="P2880" s="61">
        <f>O2880</f>
        <v>480</v>
      </c>
      <c r="Q2880" s="58" t="e">
        <f>TRUNC(#REF!*P2880,0)</f>
        <v>#REF!</v>
      </c>
      <c r="R2880" s="143"/>
    </row>
    <row r="2881" spans="1:18" s="86" customFormat="1" ht="20.100000000000001" hidden="1" customHeight="1">
      <c r="A2881" s="123">
        <f t="shared" si="499"/>
        <v>587</v>
      </c>
      <c r="B2881" s="122">
        <f t="shared" si="499"/>
        <v>582</v>
      </c>
      <c r="C2881" s="19" t="s">
        <v>858</v>
      </c>
      <c r="D2881" s="29" t="s">
        <v>0</v>
      </c>
      <c r="E2881" s="10" t="s">
        <v>22</v>
      </c>
      <c r="F2881" s="60">
        <v>0</v>
      </c>
      <c r="G2881" s="58">
        <v>0</v>
      </c>
      <c r="H2881" s="58">
        <f t="shared" si="496"/>
        <v>0</v>
      </c>
      <c r="I2881" s="58">
        <v>0</v>
      </c>
      <c r="J2881" s="58">
        <f t="shared" si="497"/>
        <v>0</v>
      </c>
      <c r="K2881" s="58">
        <v>0</v>
      </c>
      <c r="L2881" s="58">
        <f t="shared" si="500"/>
        <v>0</v>
      </c>
      <c r="M2881" s="58">
        <f t="shared" si="485"/>
        <v>0</v>
      </c>
      <c r="N2881" s="59">
        <f t="shared" si="485"/>
        <v>0</v>
      </c>
      <c r="O2881" s="60">
        <v>0</v>
      </c>
      <c r="P2881" s="61">
        <f>O2881</f>
        <v>0</v>
      </c>
      <c r="Q2881" s="58" t="e">
        <f>TRUNC(#REF!*P2881,0)</f>
        <v>#REF!</v>
      </c>
      <c r="R2881" s="143"/>
    </row>
    <row r="2882" spans="1:18" s="86" customFormat="1" ht="20.100000000000001" hidden="1" customHeight="1">
      <c r="A2882" s="123">
        <f t="shared" si="499"/>
        <v>588</v>
      </c>
      <c r="B2882" s="122">
        <f t="shared" si="499"/>
        <v>583</v>
      </c>
      <c r="C2882" s="19" t="s">
        <v>859</v>
      </c>
      <c r="D2882" s="29" t="s">
        <v>0</v>
      </c>
      <c r="E2882" s="10" t="s">
        <v>22</v>
      </c>
      <c r="F2882" s="60">
        <v>0</v>
      </c>
      <c r="G2882" s="58">
        <v>0</v>
      </c>
      <c r="H2882" s="58">
        <f t="shared" si="496"/>
        <v>0</v>
      </c>
      <c r="I2882" s="58">
        <v>0</v>
      </c>
      <c r="J2882" s="58">
        <f t="shared" si="497"/>
        <v>0</v>
      </c>
      <c r="K2882" s="58">
        <v>0</v>
      </c>
      <c r="L2882" s="58">
        <f t="shared" si="500"/>
        <v>0</v>
      </c>
      <c r="M2882" s="58">
        <f t="shared" si="485"/>
        <v>0</v>
      </c>
      <c r="N2882" s="59">
        <f t="shared" si="485"/>
        <v>0</v>
      </c>
      <c r="O2882" s="60">
        <v>0</v>
      </c>
      <c r="P2882" s="61">
        <f>O2882</f>
        <v>0</v>
      </c>
      <c r="Q2882" s="58" t="e">
        <f>TRUNC(#REF!*P2882,0)</f>
        <v>#REF!</v>
      </c>
      <c r="R2882" s="143"/>
    </row>
    <row r="2883" spans="1:18" s="86" customFormat="1" ht="20.100000000000001" hidden="1" customHeight="1">
      <c r="A2883" s="123">
        <f t="shared" si="499"/>
        <v>589</v>
      </c>
      <c r="B2883" s="122">
        <f t="shared" si="499"/>
        <v>584</v>
      </c>
      <c r="C2883" s="19" t="s">
        <v>860</v>
      </c>
      <c r="D2883" s="29" t="s">
        <v>861</v>
      </c>
      <c r="E2883" s="10" t="s">
        <v>3189</v>
      </c>
      <c r="F2883" s="60">
        <v>2388</v>
      </c>
      <c r="G2883" s="58">
        <v>3855</v>
      </c>
      <c r="H2883" s="58">
        <f t="shared" si="496"/>
        <v>9205740</v>
      </c>
      <c r="I2883" s="58">
        <v>12209</v>
      </c>
      <c r="J2883" s="58">
        <f t="shared" si="497"/>
        <v>29155092</v>
      </c>
      <c r="K2883" s="58">
        <v>0</v>
      </c>
      <c r="L2883" s="58">
        <f t="shared" si="500"/>
        <v>0</v>
      </c>
      <c r="M2883" s="58">
        <f t="shared" si="485"/>
        <v>16064</v>
      </c>
      <c r="N2883" s="59">
        <f t="shared" si="485"/>
        <v>38360832</v>
      </c>
      <c r="O2883" s="60">
        <v>2388</v>
      </c>
      <c r="P2883" s="61">
        <f>O2883</f>
        <v>2388</v>
      </c>
      <c r="Q2883" s="58" t="e">
        <f>TRUNC(#REF!*P2883,0)</f>
        <v>#REF!</v>
      </c>
      <c r="R2883" s="143"/>
    </row>
    <row r="2884" spans="1:18" s="86" customFormat="1" ht="20.100000000000001" hidden="1" customHeight="1">
      <c r="A2884" s="123">
        <f t="shared" si="499"/>
        <v>590</v>
      </c>
      <c r="B2884" s="122">
        <f t="shared" si="499"/>
        <v>585</v>
      </c>
      <c r="C2884" s="19" t="s">
        <v>862</v>
      </c>
      <c r="D2884" s="29" t="s">
        <v>0</v>
      </c>
      <c r="E2884" s="10" t="s">
        <v>3207</v>
      </c>
      <c r="F2884" s="60">
        <v>90</v>
      </c>
      <c r="G2884" s="58">
        <v>3084</v>
      </c>
      <c r="H2884" s="58">
        <f t="shared" si="496"/>
        <v>277560</v>
      </c>
      <c r="I2884" s="58">
        <v>7618</v>
      </c>
      <c r="J2884" s="58">
        <f t="shared" si="497"/>
        <v>685620</v>
      </c>
      <c r="K2884" s="58">
        <v>0</v>
      </c>
      <c r="L2884" s="58">
        <f t="shared" si="500"/>
        <v>0</v>
      </c>
      <c r="M2884" s="58">
        <f t="shared" si="485"/>
        <v>10702</v>
      </c>
      <c r="N2884" s="59">
        <f t="shared" si="485"/>
        <v>963180</v>
      </c>
      <c r="O2884" s="60">
        <v>90</v>
      </c>
      <c r="P2884" s="61">
        <f>O2884</f>
        <v>90</v>
      </c>
      <c r="Q2884" s="58" t="e">
        <f>TRUNC(#REF!*P2884,0)</f>
        <v>#REF!</v>
      </c>
      <c r="R2884" s="143"/>
    </row>
    <row r="2885" spans="1:18" s="86" customFormat="1" ht="20.100000000000001" hidden="1" customHeight="1">
      <c r="A2885" s="123">
        <f t="shared" si="499"/>
        <v>591</v>
      </c>
      <c r="B2885" s="122">
        <f t="shared" si="499"/>
        <v>586</v>
      </c>
      <c r="C2885" s="19" t="s">
        <v>863</v>
      </c>
      <c r="D2885" s="29" t="s">
        <v>0</v>
      </c>
      <c r="E2885" s="10" t="s">
        <v>22</v>
      </c>
      <c r="F2885" s="60">
        <v>0</v>
      </c>
      <c r="G2885" s="58">
        <v>0</v>
      </c>
      <c r="H2885" s="58">
        <f t="shared" si="496"/>
        <v>0</v>
      </c>
      <c r="I2885" s="58">
        <v>0</v>
      </c>
      <c r="J2885" s="58">
        <f t="shared" si="497"/>
        <v>0</v>
      </c>
      <c r="K2885" s="58">
        <v>0</v>
      </c>
      <c r="L2885" s="58">
        <f t="shared" si="500"/>
        <v>0</v>
      </c>
      <c r="M2885" s="58">
        <f t="shared" si="485"/>
        <v>0</v>
      </c>
      <c r="N2885" s="59">
        <f t="shared" si="485"/>
        <v>0</v>
      </c>
      <c r="O2885" s="60">
        <v>0</v>
      </c>
      <c r="P2885" s="61">
        <f>O2885</f>
        <v>0</v>
      </c>
      <c r="Q2885" s="58" t="e">
        <f>TRUNC(#REF!*P2885,0)</f>
        <v>#REF!</v>
      </c>
      <c r="R2885" s="143"/>
    </row>
    <row r="2886" spans="1:18" s="86" customFormat="1" ht="20.100000000000001" hidden="1" customHeight="1">
      <c r="A2886" s="123">
        <f t="shared" si="499"/>
        <v>592</v>
      </c>
      <c r="B2886" s="122">
        <f t="shared" si="499"/>
        <v>587</v>
      </c>
      <c r="C2886" s="19" t="s">
        <v>864</v>
      </c>
      <c r="D2886" s="29" t="s">
        <v>0</v>
      </c>
      <c r="E2886" s="10" t="s">
        <v>3207</v>
      </c>
      <c r="F2886" s="60">
        <v>64</v>
      </c>
      <c r="G2886" s="58">
        <v>9796</v>
      </c>
      <c r="H2886" s="58">
        <f t="shared" si="496"/>
        <v>626944</v>
      </c>
      <c r="I2886" s="58">
        <v>17715</v>
      </c>
      <c r="J2886" s="58">
        <f t="shared" si="497"/>
        <v>1133760</v>
      </c>
      <c r="K2886" s="58">
        <v>0</v>
      </c>
      <c r="L2886" s="58">
        <f t="shared" si="500"/>
        <v>0</v>
      </c>
      <c r="M2886" s="58">
        <f t="shared" si="485"/>
        <v>27511</v>
      </c>
      <c r="N2886" s="59">
        <f t="shared" si="485"/>
        <v>1760704</v>
      </c>
      <c r="O2886" s="60">
        <v>64</v>
      </c>
      <c r="P2886" s="61">
        <f>O2886</f>
        <v>64</v>
      </c>
      <c r="Q2886" s="58" t="e">
        <f>TRUNC(#REF!*P2886,0)</f>
        <v>#REF!</v>
      </c>
      <c r="R2886" s="143"/>
    </row>
    <row r="2887" spans="1:18" s="86" customFormat="1" ht="20.100000000000001" hidden="1" customHeight="1">
      <c r="A2887" s="123">
        <f t="shared" si="499"/>
        <v>593</v>
      </c>
      <c r="B2887" s="122">
        <f t="shared" si="499"/>
        <v>588</v>
      </c>
      <c r="C2887" s="19" t="s">
        <v>865</v>
      </c>
      <c r="D2887" s="29" t="s">
        <v>0</v>
      </c>
      <c r="E2887" s="10" t="s">
        <v>3199</v>
      </c>
      <c r="F2887" s="60">
        <v>6</v>
      </c>
      <c r="G2887" s="58">
        <v>5849</v>
      </c>
      <c r="H2887" s="58">
        <f t="shared" si="496"/>
        <v>35094</v>
      </c>
      <c r="I2887" s="58">
        <v>13475</v>
      </c>
      <c r="J2887" s="58">
        <f t="shared" si="497"/>
        <v>80850</v>
      </c>
      <c r="K2887" s="58">
        <v>0</v>
      </c>
      <c r="L2887" s="58">
        <f t="shared" si="500"/>
        <v>0</v>
      </c>
      <c r="M2887" s="58">
        <f t="shared" si="485"/>
        <v>19324</v>
      </c>
      <c r="N2887" s="59">
        <f t="shared" si="485"/>
        <v>115944</v>
      </c>
      <c r="O2887" s="60">
        <v>6</v>
      </c>
      <c r="P2887" s="61">
        <f>O2887</f>
        <v>6</v>
      </c>
      <c r="Q2887" s="58" t="e">
        <f>TRUNC(#REF!*P2887,0)</f>
        <v>#REF!</v>
      </c>
      <c r="R2887" s="143"/>
    </row>
    <row r="2888" spans="1:18" s="86" customFormat="1" ht="20.100000000000001" hidden="1" customHeight="1">
      <c r="A2888" s="123">
        <f t="shared" si="499"/>
        <v>594</v>
      </c>
      <c r="B2888" s="122">
        <f t="shared" si="499"/>
        <v>589</v>
      </c>
      <c r="C2888" s="19" t="s">
        <v>866</v>
      </c>
      <c r="D2888" s="29" t="s">
        <v>0</v>
      </c>
      <c r="E2888" s="10" t="s">
        <v>3207</v>
      </c>
      <c r="F2888" s="60">
        <v>129</v>
      </c>
      <c r="G2888" s="58">
        <v>1370</v>
      </c>
      <c r="H2888" s="58">
        <f t="shared" si="496"/>
        <v>176730</v>
      </c>
      <c r="I2888" s="58">
        <v>4577</v>
      </c>
      <c r="J2888" s="58">
        <f t="shared" si="497"/>
        <v>590433</v>
      </c>
      <c r="K2888" s="58">
        <v>0</v>
      </c>
      <c r="L2888" s="58">
        <f t="shared" si="500"/>
        <v>0</v>
      </c>
      <c r="M2888" s="58">
        <f t="shared" si="485"/>
        <v>5947</v>
      </c>
      <c r="N2888" s="59">
        <f t="shared" si="485"/>
        <v>767163</v>
      </c>
      <c r="O2888" s="60">
        <v>129</v>
      </c>
      <c r="P2888" s="61">
        <f>O2888</f>
        <v>129</v>
      </c>
      <c r="Q2888" s="58" t="e">
        <f>TRUNC(#REF!*P2888,0)</f>
        <v>#REF!</v>
      </c>
      <c r="R2888" s="143"/>
    </row>
    <row r="2889" spans="1:18" s="86" customFormat="1" ht="20.100000000000001" hidden="1" customHeight="1">
      <c r="A2889" s="123"/>
      <c r="C2889" s="19" t="s">
        <v>867</v>
      </c>
      <c r="D2889" s="29" t="s">
        <v>0</v>
      </c>
      <c r="E2889" s="10" t="s">
        <v>22</v>
      </c>
      <c r="F2889" s="60">
        <v>0</v>
      </c>
      <c r="G2889" s="58">
        <v>0</v>
      </c>
      <c r="H2889" s="58">
        <f t="shared" si="496"/>
        <v>0</v>
      </c>
      <c r="I2889" s="58">
        <v>0</v>
      </c>
      <c r="J2889" s="58">
        <f t="shared" si="497"/>
        <v>0</v>
      </c>
      <c r="K2889" s="58">
        <v>0</v>
      </c>
      <c r="L2889" s="58">
        <f t="shared" si="500"/>
        <v>0</v>
      </c>
      <c r="M2889" s="58">
        <f t="shared" si="485"/>
        <v>0</v>
      </c>
      <c r="N2889" s="59">
        <f t="shared" si="485"/>
        <v>0</v>
      </c>
      <c r="O2889" s="60">
        <v>0</v>
      </c>
      <c r="P2889" s="61">
        <f>O2889</f>
        <v>0</v>
      </c>
      <c r="Q2889" s="58" t="e">
        <f>TRUNC(#REF!*P2889,0)</f>
        <v>#REF!</v>
      </c>
      <c r="R2889" s="143"/>
    </row>
    <row r="2890" spans="1:18" s="86" customFormat="1" ht="20.100000000000001" hidden="1" customHeight="1">
      <c r="A2890" s="123"/>
      <c r="C2890" s="19" t="s">
        <v>868</v>
      </c>
      <c r="D2890" s="29" t="s">
        <v>0</v>
      </c>
      <c r="E2890" s="10" t="s">
        <v>22</v>
      </c>
      <c r="F2890" s="60">
        <v>0</v>
      </c>
      <c r="G2890" s="58">
        <v>0</v>
      </c>
      <c r="H2890" s="58">
        <f t="shared" si="496"/>
        <v>0</v>
      </c>
      <c r="I2890" s="58">
        <v>0</v>
      </c>
      <c r="J2890" s="58">
        <f t="shared" si="497"/>
        <v>0</v>
      </c>
      <c r="K2890" s="58">
        <v>0</v>
      </c>
      <c r="L2890" s="58">
        <f t="shared" si="500"/>
        <v>0</v>
      </c>
      <c r="M2890" s="58">
        <f t="shared" si="485"/>
        <v>0</v>
      </c>
      <c r="N2890" s="59">
        <f t="shared" si="485"/>
        <v>0</v>
      </c>
      <c r="O2890" s="60">
        <v>0</v>
      </c>
      <c r="P2890" s="61">
        <f>O2890</f>
        <v>0</v>
      </c>
      <c r="Q2890" s="58" t="e">
        <f>TRUNC(#REF!*P2890,0)</f>
        <v>#REF!</v>
      </c>
      <c r="R2890" s="143"/>
    </row>
    <row r="2891" spans="1:18" s="86" customFormat="1" ht="20.100000000000001" hidden="1" customHeight="1">
      <c r="A2891" s="123"/>
      <c r="C2891" s="19" t="s">
        <v>869</v>
      </c>
      <c r="D2891" s="29" t="s">
        <v>0</v>
      </c>
      <c r="E2891" s="10" t="s">
        <v>22</v>
      </c>
      <c r="F2891" s="60">
        <v>0</v>
      </c>
      <c r="G2891" s="58">
        <v>0</v>
      </c>
      <c r="H2891" s="58">
        <f t="shared" si="496"/>
        <v>0</v>
      </c>
      <c r="I2891" s="58">
        <v>0</v>
      </c>
      <c r="J2891" s="58">
        <f t="shared" si="497"/>
        <v>0</v>
      </c>
      <c r="K2891" s="58">
        <v>0</v>
      </c>
      <c r="L2891" s="58">
        <f t="shared" si="500"/>
        <v>0</v>
      </c>
      <c r="M2891" s="58">
        <f t="shared" si="485"/>
        <v>0</v>
      </c>
      <c r="N2891" s="59">
        <f t="shared" si="485"/>
        <v>0</v>
      </c>
      <c r="O2891" s="60">
        <v>0</v>
      </c>
      <c r="P2891" s="61">
        <f>O2891</f>
        <v>0</v>
      </c>
      <c r="Q2891" s="58" t="e">
        <f>TRUNC(#REF!*P2891,0)</f>
        <v>#REF!</v>
      </c>
      <c r="R2891" s="143"/>
    </row>
    <row r="2892" spans="1:18" s="86" customFormat="1" ht="20.100000000000001" hidden="1" customHeight="1">
      <c r="A2892" s="123"/>
      <c r="C2892" s="19" t="s">
        <v>870</v>
      </c>
      <c r="D2892" s="29" t="s">
        <v>2428</v>
      </c>
      <c r="E2892" s="10" t="s">
        <v>3198</v>
      </c>
      <c r="F2892" s="60">
        <v>2</v>
      </c>
      <c r="G2892" s="58">
        <v>0</v>
      </c>
      <c r="H2892" s="58">
        <f t="shared" si="496"/>
        <v>0</v>
      </c>
      <c r="I2892" s="58">
        <v>0</v>
      </c>
      <c r="J2892" s="58">
        <f t="shared" si="497"/>
        <v>0</v>
      </c>
      <c r="K2892" s="58">
        <v>36000</v>
      </c>
      <c r="L2892" s="58">
        <f t="shared" si="500"/>
        <v>72000</v>
      </c>
      <c r="M2892" s="58">
        <f t="shared" si="485"/>
        <v>36000</v>
      </c>
      <c r="N2892" s="59">
        <f t="shared" si="485"/>
        <v>72000</v>
      </c>
      <c r="O2892" s="60">
        <v>2</v>
      </c>
      <c r="P2892" s="61">
        <f>O2892</f>
        <v>2</v>
      </c>
      <c r="Q2892" s="58" t="e">
        <f>TRUNC(#REF!*P2892,0)</f>
        <v>#REF!</v>
      </c>
      <c r="R2892" s="143"/>
    </row>
    <row r="2893" spans="1:18" s="86" customFormat="1" ht="20.100000000000001" hidden="1" customHeight="1">
      <c r="A2893" s="123"/>
      <c r="C2893" s="19" t="s">
        <v>871</v>
      </c>
      <c r="D2893" s="29" t="s">
        <v>0</v>
      </c>
      <c r="E2893" s="10" t="s">
        <v>22</v>
      </c>
      <c r="F2893" s="60">
        <v>0</v>
      </c>
      <c r="G2893" s="58">
        <v>0</v>
      </c>
      <c r="H2893" s="58">
        <f t="shared" si="496"/>
        <v>0</v>
      </c>
      <c r="I2893" s="58">
        <v>0</v>
      </c>
      <c r="J2893" s="58">
        <f t="shared" si="497"/>
        <v>0</v>
      </c>
      <c r="K2893" s="58">
        <v>0</v>
      </c>
      <c r="L2893" s="58">
        <f t="shared" si="500"/>
        <v>0</v>
      </c>
      <c r="M2893" s="58">
        <f t="shared" ref="M2893:N2969" si="501">G2893+I2893+K2893</f>
        <v>0</v>
      </c>
      <c r="N2893" s="59">
        <f t="shared" si="501"/>
        <v>0</v>
      </c>
      <c r="O2893" s="60">
        <v>0</v>
      </c>
      <c r="P2893" s="61">
        <f>O2893</f>
        <v>0</v>
      </c>
      <c r="Q2893" s="58" t="e">
        <f>TRUNC(#REF!*P2893,0)</f>
        <v>#REF!</v>
      </c>
      <c r="R2893" s="143"/>
    </row>
    <row r="2894" spans="1:18" s="86" customFormat="1" ht="20.100000000000001" hidden="1" customHeight="1">
      <c r="A2894" s="123"/>
      <c r="C2894" s="19" t="s">
        <v>872</v>
      </c>
      <c r="D2894" s="29" t="s">
        <v>879</v>
      </c>
      <c r="E2894" s="10" t="s">
        <v>3198</v>
      </c>
      <c r="F2894" s="60">
        <v>2</v>
      </c>
      <c r="G2894" s="58">
        <v>0</v>
      </c>
      <c r="H2894" s="58">
        <f t="shared" si="496"/>
        <v>0</v>
      </c>
      <c r="I2894" s="58">
        <v>0</v>
      </c>
      <c r="J2894" s="58">
        <f t="shared" si="497"/>
        <v>0</v>
      </c>
      <c r="K2894" s="58">
        <v>50400</v>
      </c>
      <c r="L2894" s="58">
        <f t="shared" si="500"/>
        <v>100800</v>
      </c>
      <c r="M2894" s="58">
        <f t="shared" si="501"/>
        <v>50400</v>
      </c>
      <c r="N2894" s="59">
        <f t="shared" si="501"/>
        <v>100800</v>
      </c>
      <c r="O2894" s="60">
        <v>2</v>
      </c>
      <c r="P2894" s="61">
        <f>O2894</f>
        <v>2</v>
      </c>
      <c r="Q2894" s="58" t="e">
        <f>TRUNC(#REF!*P2894,0)</f>
        <v>#REF!</v>
      </c>
      <c r="R2894" s="143"/>
    </row>
    <row r="2895" spans="1:18" s="86" customFormat="1" ht="20.100000000000001" hidden="1" customHeight="1">
      <c r="A2895" s="123"/>
      <c r="C2895" s="19" t="s">
        <v>2340</v>
      </c>
      <c r="D2895" s="29" t="s">
        <v>2343</v>
      </c>
      <c r="E2895" s="10" t="s">
        <v>3198</v>
      </c>
      <c r="F2895" s="60">
        <v>2</v>
      </c>
      <c r="G2895" s="58">
        <v>0</v>
      </c>
      <c r="H2895" s="58">
        <f t="shared" si="496"/>
        <v>0</v>
      </c>
      <c r="I2895" s="58">
        <v>0</v>
      </c>
      <c r="J2895" s="58">
        <f t="shared" si="497"/>
        <v>0</v>
      </c>
      <c r="K2895" s="58">
        <v>79200</v>
      </c>
      <c r="L2895" s="58">
        <f t="shared" si="500"/>
        <v>158400</v>
      </c>
      <c r="M2895" s="58">
        <f t="shared" si="501"/>
        <v>79200</v>
      </c>
      <c r="N2895" s="59">
        <f t="shared" si="501"/>
        <v>158400</v>
      </c>
      <c r="O2895" s="60">
        <v>2</v>
      </c>
      <c r="P2895" s="61">
        <f>O2895</f>
        <v>2</v>
      </c>
      <c r="Q2895" s="58" t="e">
        <f>TRUNC(#REF!*P2895,0)</f>
        <v>#REF!</v>
      </c>
      <c r="R2895" s="143"/>
    </row>
    <row r="2896" spans="1:18" s="86" customFormat="1" ht="20.100000000000001" hidden="1" customHeight="1">
      <c r="A2896" s="123"/>
      <c r="C2896" s="19" t="s">
        <v>873</v>
      </c>
      <c r="D2896" s="29" t="s">
        <v>0</v>
      </c>
      <c r="E2896" s="10" t="s">
        <v>22</v>
      </c>
      <c r="F2896" s="60">
        <v>0</v>
      </c>
      <c r="G2896" s="58">
        <v>0</v>
      </c>
      <c r="H2896" s="58">
        <f t="shared" si="496"/>
        <v>0</v>
      </c>
      <c r="I2896" s="58">
        <v>0</v>
      </c>
      <c r="J2896" s="58">
        <f t="shared" si="497"/>
        <v>0</v>
      </c>
      <c r="K2896" s="58">
        <v>0</v>
      </c>
      <c r="L2896" s="58">
        <f t="shared" si="500"/>
        <v>0</v>
      </c>
      <c r="M2896" s="58">
        <f t="shared" si="501"/>
        <v>0</v>
      </c>
      <c r="N2896" s="59">
        <f t="shared" si="501"/>
        <v>0</v>
      </c>
      <c r="O2896" s="60">
        <v>0</v>
      </c>
      <c r="P2896" s="61">
        <f>O2896</f>
        <v>0</v>
      </c>
      <c r="Q2896" s="58" t="e">
        <f>TRUNC(#REF!*P2896,0)</f>
        <v>#REF!</v>
      </c>
      <c r="R2896" s="143"/>
    </row>
    <row r="2897" spans="1:18" s="86" customFormat="1" ht="20.100000000000001" hidden="1" customHeight="1">
      <c r="A2897" s="123"/>
      <c r="C2897" s="19" t="s">
        <v>2341</v>
      </c>
      <c r="D2897" s="29" t="s">
        <v>879</v>
      </c>
      <c r="E2897" s="10" t="s">
        <v>3217</v>
      </c>
      <c r="F2897" s="60">
        <v>38</v>
      </c>
      <c r="G2897" s="58">
        <v>0</v>
      </c>
      <c r="H2897" s="58">
        <f t="shared" si="496"/>
        <v>0</v>
      </c>
      <c r="I2897" s="58">
        <v>0</v>
      </c>
      <c r="J2897" s="58">
        <f t="shared" si="497"/>
        <v>0</v>
      </c>
      <c r="K2897" s="58">
        <v>30199</v>
      </c>
      <c r="L2897" s="58">
        <f t="shared" si="500"/>
        <v>1147562</v>
      </c>
      <c r="M2897" s="58">
        <f t="shared" si="501"/>
        <v>30199</v>
      </c>
      <c r="N2897" s="59">
        <f t="shared" si="501"/>
        <v>1147562</v>
      </c>
      <c r="O2897" s="60">
        <v>38</v>
      </c>
      <c r="P2897" s="61">
        <f>O2897</f>
        <v>38</v>
      </c>
      <c r="Q2897" s="58" t="e">
        <f>TRUNC(#REF!*P2897,0)</f>
        <v>#REF!</v>
      </c>
      <c r="R2897" s="143"/>
    </row>
    <row r="2898" spans="1:18" s="86" customFormat="1" ht="20.100000000000001" hidden="1" customHeight="1">
      <c r="A2898" s="123"/>
      <c r="C2898" s="19" t="s">
        <v>2341</v>
      </c>
      <c r="D2898" s="29" t="s">
        <v>2343</v>
      </c>
      <c r="E2898" s="10" t="s">
        <v>3217</v>
      </c>
      <c r="F2898" s="60">
        <v>54</v>
      </c>
      <c r="G2898" s="58">
        <v>0</v>
      </c>
      <c r="H2898" s="58">
        <f t="shared" si="496"/>
        <v>0</v>
      </c>
      <c r="I2898" s="58">
        <v>0</v>
      </c>
      <c r="J2898" s="58">
        <f t="shared" si="497"/>
        <v>0</v>
      </c>
      <c r="K2898" s="58">
        <v>33120</v>
      </c>
      <c r="L2898" s="58">
        <f t="shared" si="500"/>
        <v>1788480</v>
      </c>
      <c r="M2898" s="58">
        <f t="shared" si="501"/>
        <v>33120</v>
      </c>
      <c r="N2898" s="59">
        <f t="shared" si="501"/>
        <v>1788480</v>
      </c>
      <c r="O2898" s="60">
        <v>54</v>
      </c>
      <c r="P2898" s="61">
        <f>O2898</f>
        <v>54</v>
      </c>
      <c r="Q2898" s="58" t="e">
        <f>TRUNC(#REF!*P2898,0)</f>
        <v>#REF!</v>
      </c>
      <c r="R2898" s="143"/>
    </row>
    <row r="2899" spans="1:18" s="86" customFormat="1" ht="20.100000000000001" hidden="1" customHeight="1">
      <c r="A2899" s="123"/>
      <c r="C2899" s="19" t="s">
        <v>2341</v>
      </c>
      <c r="D2899" s="29" t="s">
        <v>879</v>
      </c>
      <c r="E2899" s="10" t="s">
        <v>3217</v>
      </c>
      <c r="F2899" s="60">
        <v>4</v>
      </c>
      <c r="G2899" s="58">
        <v>0</v>
      </c>
      <c r="H2899" s="58">
        <f t="shared" si="496"/>
        <v>0</v>
      </c>
      <c r="I2899" s="58">
        <v>0</v>
      </c>
      <c r="J2899" s="58">
        <f t="shared" si="497"/>
        <v>0</v>
      </c>
      <c r="K2899" s="58">
        <v>30199</v>
      </c>
      <c r="L2899" s="58">
        <f t="shared" si="500"/>
        <v>120796</v>
      </c>
      <c r="M2899" s="58">
        <f t="shared" si="501"/>
        <v>30199</v>
      </c>
      <c r="N2899" s="59">
        <f t="shared" si="501"/>
        <v>120796</v>
      </c>
      <c r="O2899" s="60">
        <v>4</v>
      </c>
      <c r="P2899" s="61">
        <f>O2899</f>
        <v>4</v>
      </c>
      <c r="Q2899" s="58" t="e">
        <f>TRUNC(#REF!*P2899,0)</f>
        <v>#REF!</v>
      </c>
      <c r="R2899" s="143"/>
    </row>
    <row r="2900" spans="1:18" s="86" customFormat="1" ht="20.100000000000001" hidden="1" customHeight="1">
      <c r="A2900" s="123"/>
      <c r="C2900" s="19" t="s">
        <v>875</v>
      </c>
      <c r="D2900" s="29" t="s">
        <v>0</v>
      </c>
      <c r="E2900" s="10" t="s">
        <v>22</v>
      </c>
      <c r="F2900" s="60">
        <v>0</v>
      </c>
      <c r="G2900" s="58">
        <v>0</v>
      </c>
      <c r="H2900" s="58">
        <f t="shared" si="496"/>
        <v>0</v>
      </c>
      <c r="I2900" s="58">
        <v>0</v>
      </c>
      <c r="J2900" s="58">
        <f t="shared" si="497"/>
        <v>0</v>
      </c>
      <c r="K2900" s="58">
        <v>0</v>
      </c>
      <c r="L2900" s="58">
        <f t="shared" si="500"/>
        <v>0</v>
      </c>
      <c r="M2900" s="58">
        <f t="shared" si="501"/>
        <v>0</v>
      </c>
      <c r="N2900" s="59">
        <f t="shared" si="501"/>
        <v>0</v>
      </c>
      <c r="O2900" s="60">
        <v>0</v>
      </c>
      <c r="P2900" s="61">
        <f>O2900</f>
        <v>0</v>
      </c>
      <c r="Q2900" s="58" t="e">
        <f>TRUNC(#REF!*P2900,0)</f>
        <v>#REF!</v>
      </c>
      <c r="R2900" s="143"/>
    </row>
    <row r="2901" spans="1:18" s="86" customFormat="1" ht="20.100000000000001" hidden="1" customHeight="1">
      <c r="A2901" s="123"/>
      <c r="C2901" s="19" t="s">
        <v>876</v>
      </c>
      <c r="D2901" s="29" t="s">
        <v>879</v>
      </c>
      <c r="E2901" s="10" t="s">
        <v>3198</v>
      </c>
      <c r="F2901" s="60">
        <v>54</v>
      </c>
      <c r="G2901" s="58">
        <v>0</v>
      </c>
      <c r="H2901" s="58">
        <f t="shared" si="496"/>
        <v>0</v>
      </c>
      <c r="I2901" s="58">
        <v>0</v>
      </c>
      <c r="J2901" s="58">
        <f t="shared" si="497"/>
        <v>0</v>
      </c>
      <c r="K2901" s="58">
        <v>25920</v>
      </c>
      <c r="L2901" s="58">
        <f t="shared" si="500"/>
        <v>1399680</v>
      </c>
      <c r="M2901" s="58">
        <f t="shared" si="501"/>
        <v>25920</v>
      </c>
      <c r="N2901" s="59">
        <f t="shared" si="501"/>
        <v>1399680</v>
      </c>
      <c r="O2901" s="60">
        <v>54</v>
      </c>
      <c r="P2901" s="61">
        <f>O2901</f>
        <v>54</v>
      </c>
      <c r="Q2901" s="58" t="e">
        <f>TRUNC(#REF!*P2901,0)</f>
        <v>#REF!</v>
      </c>
      <c r="R2901" s="143"/>
    </row>
    <row r="2902" spans="1:18" s="86" customFormat="1" ht="20.100000000000001" hidden="1" customHeight="1">
      <c r="A2902" s="123"/>
      <c r="C2902" s="19" t="s">
        <v>876</v>
      </c>
      <c r="D2902" s="29" t="s">
        <v>2343</v>
      </c>
      <c r="E2902" s="10" t="s">
        <v>3198</v>
      </c>
      <c r="F2902" s="60">
        <v>30</v>
      </c>
      <c r="G2902" s="58">
        <v>0</v>
      </c>
      <c r="H2902" s="58">
        <f t="shared" ref="H2902:H2965" si="502">TRUNC(F2902*G2902,0)</f>
        <v>0</v>
      </c>
      <c r="I2902" s="58">
        <v>0</v>
      </c>
      <c r="J2902" s="58">
        <f t="shared" ref="J2902:J2965" si="503">TRUNC(F2902*I2902,0)</f>
        <v>0</v>
      </c>
      <c r="K2902" s="58">
        <v>33120</v>
      </c>
      <c r="L2902" s="58">
        <f t="shared" si="500"/>
        <v>993600</v>
      </c>
      <c r="M2902" s="58">
        <f t="shared" si="501"/>
        <v>33120</v>
      </c>
      <c r="N2902" s="59">
        <f t="shared" si="501"/>
        <v>993600</v>
      </c>
      <c r="O2902" s="60">
        <v>30</v>
      </c>
      <c r="P2902" s="61">
        <f>O2902</f>
        <v>30</v>
      </c>
      <c r="Q2902" s="58" t="e">
        <f>TRUNC(#REF!*P2902,0)</f>
        <v>#REF!</v>
      </c>
      <c r="R2902" s="143"/>
    </row>
    <row r="2903" spans="1:18" s="86" customFormat="1" ht="20.100000000000001" hidden="1" customHeight="1">
      <c r="A2903" s="123"/>
      <c r="C2903" s="19" t="s">
        <v>877</v>
      </c>
      <c r="D2903" s="29" t="s">
        <v>0</v>
      </c>
      <c r="E2903" s="10" t="s">
        <v>22</v>
      </c>
      <c r="F2903" s="60">
        <v>0</v>
      </c>
      <c r="G2903" s="58">
        <v>0</v>
      </c>
      <c r="H2903" s="58">
        <f t="shared" si="502"/>
        <v>0</v>
      </c>
      <c r="I2903" s="58">
        <v>0</v>
      </c>
      <c r="J2903" s="58">
        <f t="shared" si="503"/>
        <v>0</v>
      </c>
      <c r="K2903" s="58">
        <v>0</v>
      </c>
      <c r="L2903" s="58">
        <f t="shared" si="500"/>
        <v>0</v>
      </c>
      <c r="M2903" s="58">
        <f t="shared" si="501"/>
        <v>0</v>
      </c>
      <c r="N2903" s="59">
        <f t="shared" si="501"/>
        <v>0</v>
      </c>
      <c r="O2903" s="60">
        <v>0</v>
      </c>
      <c r="P2903" s="61">
        <f>O2903</f>
        <v>0</v>
      </c>
      <c r="Q2903" s="58" t="e">
        <f>TRUNC(#REF!*P2903,0)</f>
        <v>#REF!</v>
      </c>
      <c r="R2903" s="143"/>
    </row>
    <row r="2904" spans="1:18" s="86" customFormat="1" ht="20.100000000000001" hidden="1" customHeight="1">
      <c r="A2904" s="123"/>
      <c r="C2904" s="19" t="s">
        <v>878</v>
      </c>
      <c r="D2904" s="29" t="s">
        <v>879</v>
      </c>
      <c r="E2904" s="10" t="s">
        <v>3207</v>
      </c>
      <c r="F2904" s="60">
        <v>112</v>
      </c>
      <c r="G2904" s="58">
        <v>0</v>
      </c>
      <c r="H2904" s="58">
        <f t="shared" si="502"/>
        <v>0</v>
      </c>
      <c r="I2904" s="58">
        <v>0</v>
      </c>
      <c r="J2904" s="58">
        <f t="shared" si="503"/>
        <v>0</v>
      </c>
      <c r="K2904" s="58">
        <v>97920</v>
      </c>
      <c r="L2904" s="58">
        <f t="shared" si="500"/>
        <v>10967040</v>
      </c>
      <c r="M2904" s="58">
        <f t="shared" si="501"/>
        <v>97920</v>
      </c>
      <c r="N2904" s="59">
        <f t="shared" si="501"/>
        <v>10967040</v>
      </c>
      <c r="O2904" s="60">
        <v>112</v>
      </c>
      <c r="P2904" s="61">
        <f>O2904</f>
        <v>112</v>
      </c>
      <c r="Q2904" s="58" t="e">
        <f>TRUNC(#REF!*P2904,0)</f>
        <v>#REF!</v>
      </c>
      <c r="R2904" s="143"/>
    </row>
    <row r="2905" spans="1:18" s="86" customFormat="1" ht="20.100000000000001" hidden="1" customHeight="1">
      <c r="A2905" s="123"/>
      <c r="C2905" s="19" t="s">
        <v>878</v>
      </c>
      <c r="D2905" s="29" t="s">
        <v>2343</v>
      </c>
      <c r="E2905" s="10" t="s">
        <v>3207</v>
      </c>
      <c r="F2905" s="60">
        <v>103</v>
      </c>
      <c r="G2905" s="58">
        <v>0</v>
      </c>
      <c r="H2905" s="58">
        <f t="shared" si="502"/>
        <v>0</v>
      </c>
      <c r="I2905" s="58">
        <v>0</v>
      </c>
      <c r="J2905" s="58">
        <f t="shared" si="503"/>
        <v>0</v>
      </c>
      <c r="K2905" s="58">
        <v>112320</v>
      </c>
      <c r="L2905" s="58">
        <f t="shared" si="500"/>
        <v>11568960</v>
      </c>
      <c r="M2905" s="58">
        <f t="shared" si="501"/>
        <v>112320</v>
      </c>
      <c r="N2905" s="59">
        <f t="shared" si="501"/>
        <v>11568960</v>
      </c>
      <c r="O2905" s="60">
        <v>103</v>
      </c>
      <c r="P2905" s="61">
        <f>O2905</f>
        <v>103</v>
      </c>
      <c r="Q2905" s="58" t="e">
        <f>TRUNC(#REF!*P2905,0)</f>
        <v>#REF!</v>
      </c>
      <c r="R2905" s="143"/>
    </row>
    <row r="2906" spans="1:18" s="86" customFormat="1" ht="20.100000000000001" hidden="1" customHeight="1">
      <c r="A2906" s="123"/>
      <c r="C2906" s="19" t="s">
        <v>880</v>
      </c>
      <c r="D2906" s="29" t="s">
        <v>0</v>
      </c>
      <c r="E2906" s="10" t="s">
        <v>22</v>
      </c>
      <c r="F2906" s="60">
        <v>0</v>
      </c>
      <c r="G2906" s="58">
        <v>0</v>
      </c>
      <c r="H2906" s="58">
        <f t="shared" si="502"/>
        <v>0</v>
      </c>
      <c r="I2906" s="58">
        <v>0</v>
      </c>
      <c r="J2906" s="58">
        <f t="shared" si="503"/>
        <v>0</v>
      </c>
      <c r="K2906" s="58">
        <v>0</v>
      </c>
      <c r="L2906" s="58">
        <f t="shared" si="500"/>
        <v>0</v>
      </c>
      <c r="M2906" s="58">
        <f t="shared" si="501"/>
        <v>0</v>
      </c>
      <c r="N2906" s="59">
        <f t="shared" si="501"/>
        <v>0</v>
      </c>
      <c r="O2906" s="60">
        <v>0</v>
      </c>
      <c r="P2906" s="61">
        <f>O2906</f>
        <v>0</v>
      </c>
      <c r="Q2906" s="58" t="e">
        <f>TRUNC(#REF!*P2906,0)</f>
        <v>#REF!</v>
      </c>
      <c r="R2906" s="143"/>
    </row>
    <row r="2907" spans="1:18" s="86" customFormat="1" ht="20.100000000000001" hidden="1" customHeight="1">
      <c r="A2907" s="123"/>
      <c r="C2907" s="19" t="s">
        <v>881</v>
      </c>
      <c r="D2907" s="29" t="s">
        <v>2344</v>
      </c>
      <c r="E2907" s="10" t="s">
        <v>3198</v>
      </c>
      <c r="F2907" s="60">
        <v>6</v>
      </c>
      <c r="G2907" s="58">
        <v>0</v>
      </c>
      <c r="H2907" s="58">
        <f t="shared" si="502"/>
        <v>0</v>
      </c>
      <c r="I2907" s="58">
        <v>0</v>
      </c>
      <c r="J2907" s="58">
        <f t="shared" si="503"/>
        <v>0</v>
      </c>
      <c r="K2907" s="58">
        <v>100295</v>
      </c>
      <c r="L2907" s="58">
        <f t="shared" si="500"/>
        <v>601770</v>
      </c>
      <c r="M2907" s="58">
        <f t="shared" si="501"/>
        <v>100295</v>
      </c>
      <c r="N2907" s="59">
        <f t="shared" si="501"/>
        <v>601770</v>
      </c>
      <c r="O2907" s="60">
        <v>6</v>
      </c>
      <c r="P2907" s="61">
        <f>O2907</f>
        <v>6</v>
      </c>
      <c r="Q2907" s="58" t="e">
        <f>TRUNC(#REF!*P2907,0)</f>
        <v>#REF!</v>
      </c>
      <c r="R2907" s="143"/>
    </row>
    <row r="2908" spans="1:18" s="86" customFormat="1" ht="20.100000000000001" hidden="1" customHeight="1">
      <c r="A2908" s="123"/>
      <c r="C2908" s="19" t="s">
        <v>881</v>
      </c>
      <c r="D2908" s="29" t="s">
        <v>2429</v>
      </c>
      <c r="E2908" s="10" t="s">
        <v>3198</v>
      </c>
      <c r="F2908" s="60">
        <v>6</v>
      </c>
      <c r="G2908" s="58">
        <v>0</v>
      </c>
      <c r="H2908" s="58">
        <f t="shared" si="502"/>
        <v>0</v>
      </c>
      <c r="I2908" s="58">
        <v>0</v>
      </c>
      <c r="J2908" s="58">
        <f t="shared" si="503"/>
        <v>0</v>
      </c>
      <c r="K2908" s="58">
        <v>141120</v>
      </c>
      <c r="L2908" s="58">
        <f t="shared" si="500"/>
        <v>846720</v>
      </c>
      <c r="M2908" s="58">
        <f t="shared" si="501"/>
        <v>141120</v>
      </c>
      <c r="N2908" s="59">
        <f t="shared" si="501"/>
        <v>846720</v>
      </c>
      <c r="O2908" s="60">
        <v>6</v>
      </c>
      <c r="P2908" s="61">
        <f>O2908</f>
        <v>6</v>
      </c>
      <c r="Q2908" s="58" t="e">
        <f>TRUNC(#REF!*P2908,0)</f>
        <v>#REF!</v>
      </c>
      <c r="R2908" s="143"/>
    </row>
    <row r="2909" spans="1:18" s="86" customFormat="1" ht="20.100000000000001" hidden="1" customHeight="1">
      <c r="A2909" s="123"/>
      <c r="C2909" s="19" t="s">
        <v>882</v>
      </c>
      <c r="D2909" s="29" t="s">
        <v>0</v>
      </c>
      <c r="E2909" s="10" t="s">
        <v>22</v>
      </c>
      <c r="F2909" s="60">
        <v>0</v>
      </c>
      <c r="G2909" s="58">
        <v>0</v>
      </c>
      <c r="H2909" s="58">
        <f t="shared" si="502"/>
        <v>0</v>
      </c>
      <c r="I2909" s="58">
        <v>0</v>
      </c>
      <c r="J2909" s="58">
        <f t="shared" si="503"/>
        <v>0</v>
      </c>
      <c r="K2909" s="58">
        <v>0</v>
      </c>
      <c r="L2909" s="58">
        <f t="shared" si="500"/>
        <v>0</v>
      </c>
      <c r="M2909" s="58">
        <f t="shared" si="501"/>
        <v>0</v>
      </c>
      <c r="N2909" s="59">
        <f t="shared" si="501"/>
        <v>0</v>
      </c>
      <c r="O2909" s="60">
        <v>0</v>
      </c>
      <c r="P2909" s="61">
        <f>O2909</f>
        <v>0</v>
      </c>
      <c r="Q2909" s="58" t="e">
        <f>TRUNC(#REF!*P2909,0)</f>
        <v>#REF!</v>
      </c>
      <c r="R2909" s="143"/>
    </row>
    <row r="2910" spans="1:18" s="86" customFormat="1" ht="20.100000000000001" hidden="1" customHeight="1">
      <c r="A2910" s="123"/>
      <c r="C2910" s="19" t="s">
        <v>883</v>
      </c>
      <c r="D2910" s="29" t="s">
        <v>2345</v>
      </c>
      <c r="E2910" s="10" t="s">
        <v>3198</v>
      </c>
      <c r="F2910" s="60">
        <v>14</v>
      </c>
      <c r="G2910" s="58">
        <v>0</v>
      </c>
      <c r="H2910" s="58">
        <f t="shared" si="502"/>
        <v>0</v>
      </c>
      <c r="I2910" s="58">
        <v>0</v>
      </c>
      <c r="J2910" s="58">
        <f t="shared" si="503"/>
        <v>0</v>
      </c>
      <c r="K2910" s="58">
        <v>259911</v>
      </c>
      <c r="L2910" s="58">
        <f t="shared" si="500"/>
        <v>3638754</v>
      </c>
      <c r="M2910" s="58">
        <f t="shared" si="501"/>
        <v>259911</v>
      </c>
      <c r="N2910" s="59">
        <f t="shared" si="501"/>
        <v>3638754</v>
      </c>
      <c r="O2910" s="60">
        <v>14</v>
      </c>
      <c r="P2910" s="61">
        <f>O2910</f>
        <v>14</v>
      </c>
      <c r="Q2910" s="58" t="e">
        <f>TRUNC(#REF!*P2910,0)</f>
        <v>#REF!</v>
      </c>
      <c r="R2910" s="143"/>
    </row>
    <row r="2911" spans="1:18" s="86" customFormat="1" ht="20.100000000000001" hidden="1" customHeight="1">
      <c r="A2911" s="123"/>
      <c r="C2911" s="19" t="s">
        <v>2347</v>
      </c>
      <c r="D2911" s="29" t="s">
        <v>0</v>
      </c>
      <c r="E2911" s="10" t="s">
        <v>22</v>
      </c>
      <c r="F2911" s="60">
        <v>0</v>
      </c>
      <c r="G2911" s="58">
        <v>0</v>
      </c>
      <c r="H2911" s="58">
        <f t="shared" si="502"/>
        <v>0</v>
      </c>
      <c r="I2911" s="58">
        <v>0</v>
      </c>
      <c r="J2911" s="58">
        <f t="shared" si="503"/>
        <v>0</v>
      </c>
      <c r="K2911" s="58">
        <v>0</v>
      </c>
      <c r="L2911" s="58">
        <f t="shared" si="500"/>
        <v>0</v>
      </c>
      <c r="M2911" s="58">
        <f t="shared" si="501"/>
        <v>0</v>
      </c>
      <c r="N2911" s="59">
        <f t="shared" si="501"/>
        <v>0</v>
      </c>
      <c r="O2911" s="60">
        <v>0</v>
      </c>
      <c r="P2911" s="61">
        <f>O2911</f>
        <v>0</v>
      </c>
      <c r="Q2911" s="58" t="e">
        <f>TRUNC(#REF!*P2911,0)</f>
        <v>#REF!</v>
      </c>
      <c r="R2911" s="143"/>
    </row>
    <row r="2912" spans="1:18" s="86" customFormat="1" ht="20.100000000000001" hidden="1" customHeight="1">
      <c r="A2912" s="123"/>
      <c r="C2912" s="19" t="s">
        <v>2348</v>
      </c>
      <c r="D2912" s="29" t="s">
        <v>2343</v>
      </c>
      <c r="E2912" s="10" t="s">
        <v>3198</v>
      </c>
      <c r="F2912" s="60">
        <v>2</v>
      </c>
      <c r="G2912" s="58">
        <v>0</v>
      </c>
      <c r="H2912" s="58">
        <f t="shared" si="502"/>
        <v>0</v>
      </c>
      <c r="I2912" s="58">
        <v>0</v>
      </c>
      <c r="J2912" s="58">
        <f t="shared" si="503"/>
        <v>0</v>
      </c>
      <c r="K2912" s="58">
        <v>64800</v>
      </c>
      <c r="L2912" s="58">
        <f t="shared" si="500"/>
        <v>129600</v>
      </c>
      <c r="M2912" s="58">
        <f t="shared" si="501"/>
        <v>64800</v>
      </c>
      <c r="N2912" s="59">
        <f t="shared" si="501"/>
        <v>129600</v>
      </c>
      <c r="O2912" s="60">
        <v>2</v>
      </c>
      <c r="P2912" s="61">
        <f>O2912</f>
        <v>2</v>
      </c>
      <c r="Q2912" s="58" t="e">
        <f>TRUNC(#REF!*P2912,0)</f>
        <v>#REF!</v>
      </c>
      <c r="R2912" s="143"/>
    </row>
    <row r="2913" spans="1:18" s="86" customFormat="1" ht="20.100000000000001" hidden="1" customHeight="1">
      <c r="A2913" s="123">
        <f>A2888+1</f>
        <v>595</v>
      </c>
      <c r="B2913" s="122">
        <f>B2888+1</f>
        <v>590</v>
      </c>
      <c r="C2913" s="19" t="s">
        <v>884</v>
      </c>
      <c r="D2913" s="29" t="s">
        <v>0</v>
      </c>
      <c r="E2913" s="10" t="s">
        <v>22</v>
      </c>
      <c r="F2913" s="60">
        <v>0</v>
      </c>
      <c r="G2913" s="58">
        <v>0</v>
      </c>
      <c r="H2913" s="58">
        <f t="shared" si="502"/>
        <v>0</v>
      </c>
      <c r="I2913" s="58">
        <v>0</v>
      </c>
      <c r="J2913" s="58">
        <f t="shared" si="503"/>
        <v>0</v>
      </c>
      <c r="K2913" s="58">
        <v>0</v>
      </c>
      <c r="L2913" s="58">
        <f t="shared" si="500"/>
        <v>0</v>
      </c>
      <c r="M2913" s="58">
        <f t="shared" si="501"/>
        <v>0</v>
      </c>
      <c r="N2913" s="59">
        <f t="shared" si="501"/>
        <v>0</v>
      </c>
      <c r="O2913" s="60">
        <v>0</v>
      </c>
      <c r="P2913" s="61">
        <f>O2913</f>
        <v>0</v>
      </c>
      <c r="Q2913" s="58" t="e">
        <f>TRUNC(#REF!*P2913,0)</f>
        <v>#REF!</v>
      </c>
      <c r="R2913" s="143"/>
    </row>
    <row r="2914" spans="1:18" s="86" customFormat="1" ht="20.100000000000001" hidden="1" customHeight="1">
      <c r="A2914" s="123">
        <f>A2913+1</f>
        <v>596</v>
      </c>
      <c r="B2914" s="122">
        <f>B2913+1</f>
        <v>591</v>
      </c>
      <c r="C2914" s="19" t="s">
        <v>885</v>
      </c>
      <c r="D2914" s="29" t="s">
        <v>62</v>
      </c>
      <c r="E2914" s="10" t="s">
        <v>3189</v>
      </c>
      <c r="F2914" s="60">
        <v>2465</v>
      </c>
      <c r="G2914" s="58">
        <v>212</v>
      </c>
      <c r="H2914" s="58">
        <f t="shared" si="502"/>
        <v>522580</v>
      </c>
      <c r="I2914" s="58">
        <v>11</v>
      </c>
      <c r="J2914" s="58">
        <f t="shared" si="503"/>
        <v>27115</v>
      </c>
      <c r="K2914" s="58">
        <v>0</v>
      </c>
      <c r="L2914" s="58">
        <f t="shared" si="500"/>
        <v>0</v>
      </c>
      <c r="M2914" s="58">
        <f t="shared" si="501"/>
        <v>223</v>
      </c>
      <c r="N2914" s="59">
        <f t="shared" si="501"/>
        <v>549695</v>
      </c>
      <c r="O2914" s="60">
        <v>2465</v>
      </c>
      <c r="P2914" s="61">
        <f>O2914</f>
        <v>2465</v>
      </c>
      <c r="Q2914" s="58" t="e">
        <f>TRUNC(#REF!*P2914,0)</f>
        <v>#REF!</v>
      </c>
      <c r="R2914" s="143"/>
    </row>
    <row r="2915" spans="1:18" s="86" customFormat="1" ht="20.100000000000001" hidden="1" customHeight="1">
      <c r="A2915" s="123">
        <f>A2914+1</f>
        <v>597</v>
      </c>
      <c r="B2915" s="122">
        <f>B2914+1</f>
        <v>592</v>
      </c>
      <c r="C2915" s="19" t="s">
        <v>886</v>
      </c>
      <c r="D2915" s="29" t="s">
        <v>116</v>
      </c>
      <c r="E2915" s="10" t="s">
        <v>3189</v>
      </c>
      <c r="F2915" s="60">
        <v>1364</v>
      </c>
      <c r="G2915" s="58">
        <v>76</v>
      </c>
      <c r="H2915" s="58">
        <f t="shared" si="502"/>
        <v>103664</v>
      </c>
      <c r="I2915" s="58">
        <v>4</v>
      </c>
      <c r="J2915" s="58">
        <f t="shared" si="503"/>
        <v>5456</v>
      </c>
      <c r="K2915" s="58">
        <v>0</v>
      </c>
      <c r="L2915" s="58">
        <f t="shared" si="500"/>
        <v>0</v>
      </c>
      <c r="M2915" s="58">
        <f t="shared" si="501"/>
        <v>80</v>
      </c>
      <c r="N2915" s="59">
        <f t="shared" si="501"/>
        <v>109120</v>
      </c>
      <c r="O2915" s="60">
        <v>1364</v>
      </c>
      <c r="P2915" s="61">
        <f>O2915</f>
        <v>1364</v>
      </c>
      <c r="Q2915" s="58" t="e">
        <f>TRUNC(#REF!*P2915,0)</f>
        <v>#REF!</v>
      </c>
      <c r="R2915" s="143"/>
    </row>
    <row r="2916" spans="1:18" s="86" customFormat="1" ht="20.100000000000001" hidden="1" customHeight="1">
      <c r="A2916" s="123"/>
      <c r="C2916" s="19" t="s">
        <v>887</v>
      </c>
      <c r="D2916" s="29" t="s">
        <v>0</v>
      </c>
      <c r="E2916" s="10" t="s">
        <v>22</v>
      </c>
      <c r="F2916" s="60">
        <v>0</v>
      </c>
      <c r="G2916" s="58">
        <v>0</v>
      </c>
      <c r="H2916" s="58">
        <f t="shared" si="502"/>
        <v>0</v>
      </c>
      <c r="I2916" s="58">
        <v>0</v>
      </c>
      <c r="J2916" s="58">
        <f t="shared" si="503"/>
        <v>0</v>
      </c>
      <c r="K2916" s="58">
        <v>0</v>
      </c>
      <c r="L2916" s="58">
        <f t="shared" si="500"/>
        <v>0</v>
      </c>
      <c r="M2916" s="58">
        <f t="shared" si="501"/>
        <v>0</v>
      </c>
      <c r="N2916" s="59">
        <f t="shared" si="501"/>
        <v>0</v>
      </c>
      <c r="O2916" s="60">
        <v>0</v>
      </c>
      <c r="P2916" s="61">
        <f>O2916</f>
        <v>0</v>
      </c>
      <c r="Q2916" s="58" t="e">
        <f>TRUNC(#REF!*P2916,0)</f>
        <v>#REF!</v>
      </c>
      <c r="R2916" s="143"/>
    </row>
    <row r="2917" spans="1:18" s="86" customFormat="1" ht="20.100000000000001" hidden="1" customHeight="1">
      <c r="A2917" s="123"/>
      <c r="C2917" s="19" t="s">
        <v>888</v>
      </c>
      <c r="D2917" s="29" t="s">
        <v>0</v>
      </c>
      <c r="E2917" s="10" t="s">
        <v>22</v>
      </c>
      <c r="F2917" s="60">
        <v>0</v>
      </c>
      <c r="G2917" s="58">
        <v>0</v>
      </c>
      <c r="H2917" s="58">
        <f t="shared" si="502"/>
        <v>0</v>
      </c>
      <c r="I2917" s="58">
        <v>0</v>
      </c>
      <c r="J2917" s="58">
        <f t="shared" si="503"/>
        <v>0</v>
      </c>
      <c r="K2917" s="58">
        <v>0</v>
      </c>
      <c r="L2917" s="58">
        <f t="shared" si="500"/>
        <v>0</v>
      </c>
      <c r="M2917" s="58">
        <f t="shared" si="501"/>
        <v>0</v>
      </c>
      <c r="N2917" s="59">
        <f t="shared" si="501"/>
        <v>0</v>
      </c>
      <c r="O2917" s="60">
        <v>0</v>
      </c>
      <c r="P2917" s="61">
        <f>O2917</f>
        <v>0</v>
      </c>
      <c r="Q2917" s="58" t="e">
        <f>TRUNC(#REF!*P2917,0)</f>
        <v>#REF!</v>
      </c>
      <c r="R2917" s="143"/>
    </row>
    <row r="2918" spans="1:18" s="86" customFormat="1" ht="20.100000000000001" hidden="1" customHeight="1">
      <c r="A2918" s="123"/>
      <c r="C2918" s="19" t="s">
        <v>889</v>
      </c>
      <c r="D2918" s="29" t="s">
        <v>890</v>
      </c>
      <c r="E2918" s="10" t="s">
        <v>3198</v>
      </c>
      <c r="F2918" s="60">
        <v>2</v>
      </c>
      <c r="G2918" s="58">
        <v>218400</v>
      </c>
      <c r="H2918" s="58">
        <f t="shared" si="502"/>
        <v>436800</v>
      </c>
      <c r="I2918" s="58">
        <v>10920</v>
      </c>
      <c r="J2918" s="58">
        <f t="shared" si="503"/>
        <v>21840</v>
      </c>
      <c r="K2918" s="58">
        <v>0</v>
      </c>
      <c r="L2918" s="58">
        <f t="shared" si="500"/>
        <v>0</v>
      </c>
      <c r="M2918" s="58">
        <f t="shared" si="501"/>
        <v>229320</v>
      </c>
      <c r="N2918" s="59">
        <f t="shared" si="501"/>
        <v>458640</v>
      </c>
      <c r="O2918" s="60">
        <v>2</v>
      </c>
      <c r="P2918" s="61">
        <f>O2918</f>
        <v>2</v>
      </c>
      <c r="Q2918" s="58" t="e">
        <f>TRUNC(#REF!*P2918,0)</f>
        <v>#REF!</v>
      </c>
      <c r="R2918" s="143"/>
    </row>
    <row r="2919" spans="1:18" s="86" customFormat="1" ht="20.100000000000001" hidden="1" customHeight="1">
      <c r="A2919" s="123"/>
      <c r="C2919" s="19" t="s">
        <v>891</v>
      </c>
      <c r="D2919" s="29" t="s">
        <v>0</v>
      </c>
      <c r="E2919" s="10" t="s">
        <v>3198</v>
      </c>
      <c r="F2919" s="60">
        <v>2</v>
      </c>
      <c r="G2919" s="58">
        <v>21060</v>
      </c>
      <c r="H2919" s="58">
        <f t="shared" si="502"/>
        <v>42120</v>
      </c>
      <c r="I2919" s="58">
        <v>1108</v>
      </c>
      <c r="J2919" s="58">
        <f t="shared" si="503"/>
        <v>2216</v>
      </c>
      <c r="K2919" s="58">
        <v>0</v>
      </c>
      <c r="L2919" s="58">
        <f t="shared" si="500"/>
        <v>0</v>
      </c>
      <c r="M2919" s="58">
        <f t="shared" si="501"/>
        <v>22168</v>
      </c>
      <c r="N2919" s="59">
        <f t="shared" si="501"/>
        <v>44336</v>
      </c>
      <c r="O2919" s="60">
        <v>2</v>
      </c>
      <c r="P2919" s="61">
        <f>O2919</f>
        <v>2</v>
      </c>
      <c r="Q2919" s="58" t="e">
        <f>TRUNC(#REF!*P2919,0)</f>
        <v>#REF!</v>
      </c>
      <c r="R2919" s="143"/>
    </row>
    <row r="2920" spans="1:18" s="86" customFormat="1" ht="20.100000000000001" hidden="1" customHeight="1">
      <c r="A2920" s="123">
        <f>A2915+1</f>
        <v>598</v>
      </c>
      <c r="B2920" s="122">
        <f>B2915+1</f>
        <v>593</v>
      </c>
      <c r="C2920" s="19" t="s">
        <v>892</v>
      </c>
      <c r="D2920" s="29" t="s">
        <v>95</v>
      </c>
      <c r="E2920" s="10" t="s">
        <v>3207</v>
      </c>
      <c r="F2920" s="60">
        <v>36</v>
      </c>
      <c r="G2920" s="58">
        <v>14051</v>
      </c>
      <c r="H2920" s="58">
        <f t="shared" si="502"/>
        <v>505836</v>
      </c>
      <c r="I2920" s="58">
        <v>22284</v>
      </c>
      <c r="J2920" s="58">
        <f t="shared" si="503"/>
        <v>802224</v>
      </c>
      <c r="K2920" s="58">
        <v>0</v>
      </c>
      <c r="L2920" s="58">
        <f t="shared" si="500"/>
        <v>0</v>
      </c>
      <c r="M2920" s="58">
        <f t="shared" si="501"/>
        <v>36335</v>
      </c>
      <c r="N2920" s="59">
        <f t="shared" si="501"/>
        <v>1308060</v>
      </c>
      <c r="O2920" s="60">
        <v>36</v>
      </c>
      <c r="P2920" s="61">
        <f>O2920</f>
        <v>36</v>
      </c>
      <c r="Q2920" s="58" t="e">
        <f>TRUNC(#REF!*P2920,0)</f>
        <v>#REF!</v>
      </c>
      <c r="R2920" s="143"/>
    </row>
    <row r="2921" spans="1:18" s="86" customFormat="1" ht="20.100000000000001" hidden="1" customHeight="1">
      <c r="A2921" s="123">
        <f>A2920+1</f>
        <v>599</v>
      </c>
      <c r="B2921" s="122">
        <f>B2920+1</f>
        <v>594</v>
      </c>
      <c r="C2921" s="19" t="s">
        <v>893</v>
      </c>
      <c r="D2921" s="29" t="s">
        <v>0</v>
      </c>
      <c r="E2921" s="10" t="s">
        <v>3207</v>
      </c>
      <c r="F2921" s="60">
        <v>267</v>
      </c>
      <c r="G2921" s="58">
        <v>356</v>
      </c>
      <c r="H2921" s="58">
        <f t="shared" si="502"/>
        <v>95052</v>
      </c>
      <c r="I2921" s="58">
        <v>0</v>
      </c>
      <c r="J2921" s="58">
        <f t="shared" si="503"/>
        <v>0</v>
      </c>
      <c r="K2921" s="58">
        <v>0</v>
      </c>
      <c r="L2921" s="58">
        <f t="shared" si="500"/>
        <v>0</v>
      </c>
      <c r="M2921" s="58">
        <f t="shared" si="501"/>
        <v>356</v>
      </c>
      <c r="N2921" s="59">
        <f t="shared" si="501"/>
        <v>95052</v>
      </c>
      <c r="O2921" s="60">
        <v>267</v>
      </c>
      <c r="P2921" s="61">
        <f>O2921</f>
        <v>267</v>
      </c>
      <c r="Q2921" s="58" t="e">
        <f>TRUNC(#REF!*P2921,0)</f>
        <v>#REF!</v>
      </c>
      <c r="R2921" s="143"/>
    </row>
    <row r="2922" spans="1:18" s="86" customFormat="1" ht="20.100000000000001" hidden="1" customHeight="1">
      <c r="A2922" s="123">
        <f>A2921+1</f>
        <v>600</v>
      </c>
      <c r="B2922" s="122">
        <f>B2921+1</f>
        <v>595</v>
      </c>
      <c r="C2922" s="19" t="s">
        <v>894</v>
      </c>
      <c r="D2922" s="29" t="s">
        <v>0</v>
      </c>
      <c r="E2922" s="10" t="s">
        <v>3207</v>
      </c>
      <c r="F2922" s="60">
        <v>28</v>
      </c>
      <c r="G2922" s="58">
        <v>19972</v>
      </c>
      <c r="H2922" s="58">
        <f t="shared" si="502"/>
        <v>559216</v>
      </c>
      <c r="I2922" s="58">
        <v>5817</v>
      </c>
      <c r="J2922" s="58">
        <f t="shared" si="503"/>
        <v>162876</v>
      </c>
      <c r="K2922" s="58">
        <v>142</v>
      </c>
      <c r="L2922" s="58">
        <f t="shared" si="500"/>
        <v>3976</v>
      </c>
      <c r="M2922" s="58">
        <f t="shared" si="501"/>
        <v>25931</v>
      </c>
      <c r="N2922" s="59">
        <f t="shared" si="501"/>
        <v>726068</v>
      </c>
      <c r="O2922" s="60">
        <v>28</v>
      </c>
      <c r="P2922" s="61">
        <f>O2922</f>
        <v>28</v>
      </c>
      <c r="Q2922" s="58" t="e">
        <f>TRUNC(#REF!*P2922,0)</f>
        <v>#REF!</v>
      </c>
      <c r="R2922" s="143"/>
    </row>
    <row r="2923" spans="1:18" s="86" customFormat="1" ht="20.100000000000001" hidden="1" customHeight="1">
      <c r="A2923" s="123"/>
      <c r="C2923" s="19" t="s">
        <v>895</v>
      </c>
      <c r="D2923" s="29" t="s">
        <v>0</v>
      </c>
      <c r="E2923" s="10" t="s">
        <v>22</v>
      </c>
      <c r="F2923" s="60">
        <v>0</v>
      </c>
      <c r="G2923" s="58">
        <v>0</v>
      </c>
      <c r="H2923" s="58">
        <f t="shared" si="502"/>
        <v>0</v>
      </c>
      <c r="I2923" s="58">
        <v>0</v>
      </c>
      <c r="J2923" s="58">
        <f t="shared" si="503"/>
        <v>0</v>
      </c>
      <c r="K2923" s="58">
        <v>0</v>
      </c>
      <c r="L2923" s="58">
        <f t="shared" si="500"/>
        <v>0</v>
      </c>
      <c r="M2923" s="58">
        <f t="shared" si="501"/>
        <v>0</v>
      </c>
      <c r="N2923" s="59">
        <f t="shared" si="501"/>
        <v>0</v>
      </c>
      <c r="O2923" s="60">
        <v>0</v>
      </c>
      <c r="P2923" s="61">
        <f>O2923</f>
        <v>0</v>
      </c>
      <c r="Q2923" s="58" t="e">
        <f>TRUNC(#REF!*P2923,0)</f>
        <v>#REF!</v>
      </c>
      <c r="R2923" s="143"/>
    </row>
    <row r="2924" spans="1:18" s="86" customFormat="1" ht="20.100000000000001" hidden="1" customHeight="1">
      <c r="A2924" s="123"/>
      <c r="C2924" s="19" t="s">
        <v>896</v>
      </c>
      <c r="D2924" s="29" t="s">
        <v>897</v>
      </c>
      <c r="E2924" s="10" t="s">
        <v>3189</v>
      </c>
      <c r="F2924" s="60">
        <v>2471</v>
      </c>
      <c r="G2924" s="58">
        <v>26656</v>
      </c>
      <c r="H2924" s="58">
        <f t="shared" si="502"/>
        <v>65866976</v>
      </c>
      <c r="I2924" s="58">
        <v>6740</v>
      </c>
      <c r="J2924" s="58">
        <f t="shared" si="503"/>
        <v>16654540</v>
      </c>
      <c r="K2924" s="58">
        <v>2848</v>
      </c>
      <c r="L2924" s="58">
        <f t="shared" si="500"/>
        <v>7037408</v>
      </c>
      <c r="M2924" s="58">
        <f t="shared" si="501"/>
        <v>36244</v>
      </c>
      <c r="N2924" s="59">
        <f t="shared" si="501"/>
        <v>89558924</v>
      </c>
      <c r="O2924" s="60">
        <v>2471</v>
      </c>
      <c r="P2924" s="61">
        <f>O2924</f>
        <v>2471</v>
      </c>
      <c r="Q2924" s="58" t="e">
        <f>TRUNC(#REF!*P2924,0)</f>
        <v>#REF!</v>
      </c>
      <c r="R2924" s="143"/>
    </row>
    <row r="2925" spans="1:18" s="86" customFormat="1" ht="20.100000000000001" hidden="1" customHeight="1">
      <c r="A2925" s="123"/>
      <c r="C2925" s="19" t="s">
        <v>975</v>
      </c>
      <c r="D2925" s="29" t="s">
        <v>0</v>
      </c>
      <c r="E2925" s="10" t="s">
        <v>22</v>
      </c>
      <c r="F2925" s="60">
        <v>0</v>
      </c>
      <c r="G2925" s="58">
        <v>0</v>
      </c>
      <c r="H2925" s="58">
        <f t="shared" si="502"/>
        <v>0</v>
      </c>
      <c r="I2925" s="58">
        <v>0</v>
      </c>
      <c r="J2925" s="58">
        <f t="shared" si="503"/>
        <v>0</v>
      </c>
      <c r="K2925" s="58">
        <v>0</v>
      </c>
      <c r="L2925" s="58">
        <f t="shared" si="500"/>
        <v>0</v>
      </c>
      <c r="M2925" s="58">
        <f t="shared" si="501"/>
        <v>0</v>
      </c>
      <c r="N2925" s="59">
        <f t="shared" si="501"/>
        <v>0</v>
      </c>
      <c r="O2925" s="60">
        <v>0</v>
      </c>
      <c r="P2925" s="61">
        <f>O2925</f>
        <v>0</v>
      </c>
      <c r="Q2925" s="58" t="e">
        <f>TRUNC(#REF!*P2925,0)</f>
        <v>#REF!</v>
      </c>
      <c r="R2925" s="143"/>
    </row>
    <row r="2926" spans="1:18" s="86" customFormat="1" ht="20.100000000000001" hidden="1" customHeight="1">
      <c r="A2926" s="123"/>
      <c r="C2926" s="19" t="s">
        <v>976</v>
      </c>
      <c r="D2926" s="29" t="s">
        <v>977</v>
      </c>
      <c r="E2926" s="10" t="s">
        <v>3207</v>
      </c>
      <c r="F2926" s="60">
        <v>56</v>
      </c>
      <c r="G2926" s="58">
        <v>80160</v>
      </c>
      <c r="H2926" s="58">
        <f t="shared" si="502"/>
        <v>4488960</v>
      </c>
      <c r="I2926" s="58">
        <v>32000</v>
      </c>
      <c r="J2926" s="58">
        <f t="shared" si="503"/>
        <v>1792000</v>
      </c>
      <c r="K2926" s="58">
        <v>0</v>
      </c>
      <c r="L2926" s="58">
        <f t="shared" si="500"/>
        <v>0</v>
      </c>
      <c r="M2926" s="58">
        <f t="shared" si="501"/>
        <v>112160</v>
      </c>
      <c r="N2926" s="59">
        <f t="shared" si="501"/>
        <v>6280960</v>
      </c>
      <c r="O2926" s="60">
        <v>56</v>
      </c>
      <c r="P2926" s="61">
        <f>O2926</f>
        <v>56</v>
      </c>
      <c r="Q2926" s="58" t="e">
        <f>TRUNC(#REF!*P2926,0)</f>
        <v>#REF!</v>
      </c>
      <c r="R2926" s="143"/>
    </row>
    <row r="2927" spans="1:18" s="86" customFormat="1" ht="20.100000000000001" hidden="1" customHeight="1">
      <c r="A2927" s="123"/>
      <c r="C2927" s="19" t="s">
        <v>898</v>
      </c>
      <c r="D2927" s="29" t="s">
        <v>0</v>
      </c>
      <c r="E2927" s="10" t="s">
        <v>22</v>
      </c>
      <c r="F2927" s="60">
        <v>0</v>
      </c>
      <c r="G2927" s="58">
        <v>0</v>
      </c>
      <c r="H2927" s="58">
        <f t="shared" si="502"/>
        <v>0</v>
      </c>
      <c r="I2927" s="58">
        <v>0</v>
      </c>
      <c r="J2927" s="58">
        <f t="shared" si="503"/>
        <v>0</v>
      </c>
      <c r="K2927" s="58">
        <v>0</v>
      </c>
      <c r="L2927" s="58">
        <f t="shared" si="500"/>
        <v>0</v>
      </c>
      <c r="M2927" s="58">
        <f t="shared" si="501"/>
        <v>0</v>
      </c>
      <c r="N2927" s="59">
        <f t="shared" si="501"/>
        <v>0</v>
      </c>
      <c r="O2927" s="60">
        <v>0</v>
      </c>
      <c r="P2927" s="61">
        <f>O2927</f>
        <v>0</v>
      </c>
      <c r="Q2927" s="58" t="e">
        <f>TRUNC(#REF!*P2927,0)</f>
        <v>#REF!</v>
      </c>
      <c r="R2927" s="143"/>
    </row>
    <row r="2928" spans="1:18" s="86" customFormat="1" ht="20.100000000000001" hidden="1" customHeight="1">
      <c r="A2928" s="123"/>
      <c r="C2928" s="19" t="s">
        <v>899</v>
      </c>
      <c r="D2928" s="29" t="s">
        <v>0</v>
      </c>
      <c r="E2928" s="10" t="s">
        <v>22</v>
      </c>
      <c r="F2928" s="60">
        <v>0</v>
      </c>
      <c r="G2928" s="58">
        <v>0</v>
      </c>
      <c r="H2928" s="58">
        <f t="shared" si="502"/>
        <v>0</v>
      </c>
      <c r="I2928" s="58">
        <v>0</v>
      </c>
      <c r="J2928" s="58">
        <f t="shared" si="503"/>
        <v>0</v>
      </c>
      <c r="K2928" s="58">
        <v>0</v>
      </c>
      <c r="L2928" s="58">
        <f t="shared" si="500"/>
        <v>0</v>
      </c>
      <c r="M2928" s="58">
        <f t="shared" si="501"/>
        <v>0</v>
      </c>
      <c r="N2928" s="59">
        <f t="shared" si="501"/>
        <v>0</v>
      </c>
      <c r="O2928" s="60">
        <v>0</v>
      </c>
      <c r="P2928" s="61">
        <f>O2928</f>
        <v>0</v>
      </c>
      <c r="Q2928" s="58" t="e">
        <f>TRUNC(#REF!*P2928,0)</f>
        <v>#REF!</v>
      </c>
      <c r="R2928" s="143"/>
    </row>
    <row r="2929" spans="1:18" s="86" customFormat="1" ht="20.100000000000001" hidden="1" customHeight="1">
      <c r="A2929" s="123"/>
      <c r="C2929" s="19" t="s">
        <v>900</v>
      </c>
      <c r="D2929" s="29" t="s">
        <v>901</v>
      </c>
      <c r="E2929" s="10" t="s">
        <v>3207</v>
      </c>
      <c r="F2929" s="60">
        <v>117</v>
      </c>
      <c r="G2929" s="58">
        <v>4170</v>
      </c>
      <c r="H2929" s="58">
        <f t="shared" si="502"/>
        <v>487890</v>
      </c>
      <c r="I2929" s="58">
        <v>25410</v>
      </c>
      <c r="J2929" s="58">
        <f t="shared" si="503"/>
        <v>2972970</v>
      </c>
      <c r="K2929" s="58">
        <v>1379</v>
      </c>
      <c r="L2929" s="58">
        <f t="shared" si="500"/>
        <v>161343</v>
      </c>
      <c r="M2929" s="58">
        <f t="shared" si="501"/>
        <v>30959</v>
      </c>
      <c r="N2929" s="59">
        <f t="shared" si="501"/>
        <v>3622203</v>
      </c>
      <c r="O2929" s="60">
        <v>117</v>
      </c>
      <c r="P2929" s="61">
        <f>O2929</f>
        <v>117</v>
      </c>
      <c r="Q2929" s="58" t="e">
        <f>TRUNC(#REF!*P2929,0)</f>
        <v>#REF!</v>
      </c>
      <c r="R2929" s="143"/>
    </row>
    <row r="2930" spans="1:18" s="86" customFormat="1" ht="20.100000000000001" hidden="1" customHeight="1">
      <c r="A2930" s="123"/>
      <c r="C2930" s="19" t="s">
        <v>902</v>
      </c>
      <c r="D2930" s="29" t="s">
        <v>903</v>
      </c>
      <c r="E2930" s="10" t="s">
        <v>3207</v>
      </c>
      <c r="F2930" s="60">
        <v>117</v>
      </c>
      <c r="G2930" s="58">
        <v>4696</v>
      </c>
      <c r="H2930" s="58">
        <f t="shared" si="502"/>
        <v>549432</v>
      </c>
      <c r="I2930" s="58">
        <v>29752</v>
      </c>
      <c r="J2930" s="58">
        <f t="shared" si="503"/>
        <v>3480984</v>
      </c>
      <c r="K2930" s="58">
        <v>1381</v>
      </c>
      <c r="L2930" s="58">
        <f t="shared" si="500"/>
        <v>161577</v>
      </c>
      <c r="M2930" s="58">
        <f t="shared" si="501"/>
        <v>35829</v>
      </c>
      <c r="N2930" s="59">
        <f t="shared" si="501"/>
        <v>4191993</v>
      </c>
      <c r="O2930" s="60">
        <v>117</v>
      </c>
      <c r="P2930" s="61">
        <f>O2930</f>
        <v>117</v>
      </c>
      <c r="Q2930" s="58" t="e">
        <f>TRUNC(#REF!*P2930,0)</f>
        <v>#REF!</v>
      </c>
      <c r="R2930" s="143"/>
    </row>
    <row r="2931" spans="1:18" s="86" customFormat="1" ht="20.100000000000001" hidden="1" customHeight="1">
      <c r="A2931" s="123">
        <f>A2922+1</f>
        <v>601</v>
      </c>
      <c r="B2931" s="122">
        <f>B2922+1</f>
        <v>596</v>
      </c>
      <c r="C2931" s="19" t="s">
        <v>904</v>
      </c>
      <c r="D2931" s="29" t="s">
        <v>0</v>
      </c>
      <c r="E2931" s="10" t="s">
        <v>22</v>
      </c>
      <c r="F2931" s="60">
        <v>0</v>
      </c>
      <c r="G2931" s="58">
        <v>0</v>
      </c>
      <c r="H2931" s="58">
        <f t="shared" si="502"/>
        <v>0</v>
      </c>
      <c r="I2931" s="58">
        <v>0</v>
      </c>
      <c r="J2931" s="58">
        <f t="shared" si="503"/>
        <v>0</v>
      </c>
      <c r="K2931" s="58">
        <v>0</v>
      </c>
      <c r="L2931" s="58">
        <f t="shared" si="500"/>
        <v>0</v>
      </c>
      <c r="M2931" s="58">
        <f t="shared" si="501"/>
        <v>0</v>
      </c>
      <c r="N2931" s="59">
        <f t="shared" si="501"/>
        <v>0</v>
      </c>
      <c r="O2931" s="60">
        <v>0</v>
      </c>
      <c r="P2931" s="61">
        <f>O2931</f>
        <v>0</v>
      </c>
      <c r="Q2931" s="58" t="e">
        <f>TRUNC(#REF!*P2931,0)</f>
        <v>#REF!</v>
      </c>
      <c r="R2931" s="143"/>
    </row>
    <row r="2932" spans="1:18" s="86" customFormat="1" ht="20.100000000000001" hidden="1" customHeight="1">
      <c r="A2932" s="123">
        <f>A2931+1</f>
        <v>602</v>
      </c>
      <c r="B2932" s="122">
        <f>B2931+1</f>
        <v>597</v>
      </c>
      <c r="C2932" s="19" t="s">
        <v>905</v>
      </c>
      <c r="D2932" s="29" t="s">
        <v>0</v>
      </c>
      <c r="E2932" s="10" t="s">
        <v>3207</v>
      </c>
      <c r="F2932" s="60">
        <v>105</v>
      </c>
      <c r="G2932" s="58">
        <v>9868</v>
      </c>
      <c r="H2932" s="58">
        <f t="shared" si="502"/>
        <v>1036140</v>
      </c>
      <c r="I2932" s="58">
        <v>8362</v>
      </c>
      <c r="J2932" s="58">
        <f t="shared" si="503"/>
        <v>878010</v>
      </c>
      <c r="K2932" s="58">
        <v>1799</v>
      </c>
      <c r="L2932" s="58">
        <f t="shared" si="500"/>
        <v>188895</v>
      </c>
      <c r="M2932" s="58">
        <f t="shared" si="501"/>
        <v>20029</v>
      </c>
      <c r="N2932" s="59">
        <f t="shared" si="501"/>
        <v>2103045</v>
      </c>
      <c r="O2932" s="60">
        <v>105</v>
      </c>
      <c r="P2932" s="61">
        <f>O2932</f>
        <v>105</v>
      </c>
      <c r="Q2932" s="58" t="e">
        <f>TRUNC(#REF!*P2932,0)</f>
        <v>#REF!</v>
      </c>
      <c r="R2932" s="143"/>
    </row>
    <row r="2933" spans="1:18" s="86" customFormat="1" ht="20.100000000000001" hidden="1" customHeight="1">
      <c r="A2933" s="123"/>
      <c r="C2933" s="19" t="s">
        <v>906</v>
      </c>
      <c r="D2933" s="29" t="s">
        <v>0</v>
      </c>
      <c r="E2933" s="10" t="s">
        <v>22</v>
      </c>
      <c r="F2933" s="60">
        <v>0</v>
      </c>
      <c r="G2933" s="58">
        <v>0</v>
      </c>
      <c r="H2933" s="58">
        <f t="shared" si="502"/>
        <v>0</v>
      </c>
      <c r="I2933" s="58">
        <v>0</v>
      </c>
      <c r="J2933" s="58">
        <f t="shared" si="503"/>
        <v>0</v>
      </c>
      <c r="K2933" s="58">
        <v>0</v>
      </c>
      <c r="L2933" s="58">
        <f t="shared" si="500"/>
        <v>0</v>
      </c>
      <c r="M2933" s="58">
        <f t="shared" si="501"/>
        <v>0</v>
      </c>
      <c r="N2933" s="59">
        <f t="shared" si="501"/>
        <v>0</v>
      </c>
      <c r="O2933" s="60">
        <v>0</v>
      </c>
      <c r="P2933" s="61">
        <f>O2933</f>
        <v>0</v>
      </c>
      <c r="Q2933" s="58" t="e">
        <f>TRUNC(#REF!*P2933,0)</f>
        <v>#REF!</v>
      </c>
      <c r="R2933" s="143"/>
    </row>
    <row r="2934" spans="1:18" s="86" customFormat="1" ht="20.100000000000001" hidden="1" customHeight="1">
      <c r="A2934" s="123"/>
      <c r="C2934" s="19" t="s">
        <v>907</v>
      </c>
      <c r="D2934" s="29" t="s">
        <v>2504</v>
      </c>
      <c r="E2934" s="10" t="s">
        <v>3199</v>
      </c>
      <c r="F2934" s="60">
        <v>2</v>
      </c>
      <c r="G2934" s="58">
        <v>0</v>
      </c>
      <c r="H2934" s="58">
        <f t="shared" si="502"/>
        <v>0</v>
      </c>
      <c r="I2934" s="58">
        <v>0</v>
      </c>
      <c r="J2934" s="58">
        <f t="shared" si="503"/>
        <v>0</v>
      </c>
      <c r="K2934" s="58">
        <v>30820304</v>
      </c>
      <c r="L2934" s="58">
        <f t="shared" si="500"/>
        <v>61640608</v>
      </c>
      <c r="M2934" s="58">
        <f t="shared" si="501"/>
        <v>30820304</v>
      </c>
      <c r="N2934" s="59">
        <f t="shared" si="501"/>
        <v>61640608</v>
      </c>
      <c r="O2934" s="60">
        <v>2</v>
      </c>
      <c r="P2934" s="61">
        <f>O2934</f>
        <v>2</v>
      </c>
      <c r="Q2934" s="58" t="e">
        <f>TRUNC(#REF!*P2934,0)</f>
        <v>#REF!</v>
      </c>
      <c r="R2934" s="143"/>
    </row>
    <row r="2935" spans="1:18" s="86" customFormat="1" ht="20.100000000000001" hidden="1" customHeight="1">
      <c r="A2935" s="123">
        <f>A2932+1</f>
        <v>603</v>
      </c>
      <c r="B2935" s="122">
        <f>B2932+1</f>
        <v>598</v>
      </c>
      <c r="C2935" s="19" t="s">
        <v>908</v>
      </c>
      <c r="D2935" s="29" t="s">
        <v>0</v>
      </c>
      <c r="E2935" s="10" t="s">
        <v>22</v>
      </c>
      <c r="F2935" s="60">
        <v>0</v>
      </c>
      <c r="G2935" s="58">
        <v>0</v>
      </c>
      <c r="H2935" s="58">
        <f t="shared" si="502"/>
        <v>0</v>
      </c>
      <c r="I2935" s="58">
        <v>0</v>
      </c>
      <c r="J2935" s="58">
        <f t="shared" si="503"/>
        <v>0</v>
      </c>
      <c r="K2935" s="58">
        <v>0</v>
      </c>
      <c r="L2935" s="58">
        <f t="shared" si="500"/>
        <v>0</v>
      </c>
      <c r="M2935" s="58">
        <f t="shared" si="501"/>
        <v>0</v>
      </c>
      <c r="N2935" s="59">
        <f t="shared" si="501"/>
        <v>0</v>
      </c>
      <c r="O2935" s="60">
        <v>0</v>
      </c>
      <c r="P2935" s="61">
        <f>O2935</f>
        <v>0</v>
      </c>
      <c r="Q2935" s="58" t="e">
        <f>TRUNC(#REF!*P2935,0)</f>
        <v>#REF!</v>
      </c>
      <c r="R2935" s="143"/>
    </row>
    <row r="2936" spans="1:18" s="86" customFormat="1" ht="20.100000000000001" hidden="1" customHeight="1">
      <c r="A2936" s="123">
        <f>A2935+1</f>
        <v>604</v>
      </c>
      <c r="B2936" s="122">
        <f>B2935+1</f>
        <v>599</v>
      </c>
      <c r="C2936" s="19" t="s">
        <v>909</v>
      </c>
      <c r="D2936" s="29" t="s">
        <v>0</v>
      </c>
      <c r="E2936" s="10" t="s">
        <v>3207</v>
      </c>
      <c r="F2936" s="60">
        <v>470</v>
      </c>
      <c r="G2936" s="58">
        <v>8292</v>
      </c>
      <c r="H2936" s="58">
        <f t="shared" si="502"/>
        <v>3897240</v>
      </c>
      <c r="I2936" s="58">
        <v>414</v>
      </c>
      <c r="J2936" s="58">
        <f t="shared" si="503"/>
        <v>194580</v>
      </c>
      <c r="K2936" s="58">
        <v>0</v>
      </c>
      <c r="L2936" s="58">
        <f t="shared" si="500"/>
        <v>0</v>
      </c>
      <c r="M2936" s="58">
        <f t="shared" si="501"/>
        <v>8706</v>
      </c>
      <c r="N2936" s="59">
        <f t="shared" si="501"/>
        <v>4091820</v>
      </c>
      <c r="O2936" s="60">
        <v>470</v>
      </c>
      <c r="P2936" s="61">
        <f>O2936</f>
        <v>470</v>
      </c>
      <c r="Q2936" s="58" t="e">
        <f>TRUNC(#REF!*P2936,0)</f>
        <v>#REF!</v>
      </c>
      <c r="R2936" s="143"/>
    </row>
    <row r="2937" spans="1:18" s="86" customFormat="1" ht="20.100000000000001" hidden="1" customHeight="1">
      <c r="A2937" s="123"/>
      <c r="C2937" s="19" t="s">
        <v>910</v>
      </c>
      <c r="D2937" s="29" t="s">
        <v>911</v>
      </c>
      <c r="E2937" s="10" t="s">
        <v>22</v>
      </c>
      <c r="F2937" s="60">
        <v>0</v>
      </c>
      <c r="G2937" s="58">
        <v>0</v>
      </c>
      <c r="H2937" s="58">
        <f t="shared" si="502"/>
        <v>0</v>
      </c>
      <c r="I2937" s="58">
        <v>0</v>
      </c>
      <c r="J2937" s="58">
        <f t="shared" si="503"/>
        <v>0</v>
      </c>
      <c r="K2937" s="58">
        <v>0</v>
      </c>
      <c r="L2937" s="58">
        <f t="shared" si="500"/>
        <v>0</v>
      </c>
      <c r="M2937" s="58">
        <f t="shared" si="501"/>
        <v>0</v>
      </c>
      <c r="N2937" s="59">
        <f t="shared" si="501"/>
        <v>0</v>
      </c>
      <c r="O2937" s="60">
        <v>0</v>
      </c>
      <c r="P2937" s="61">
        <f>O2937</f>
        <v>0</v>
      </c>
      <c r="Q2937" s="58" t="e">
        <f>TRUNC(#REF!*P2937,0)</f>
        <v>#REF!</v>
      </c>
      <c r="R2937" s="143"/>
    </row>
    <row r="2938" spans="1:18" s="86" customFormat="1" ht="20.100000000000001" hidden="1" customHeight="1">
      <c r="A2938" s="123"/>
      <c r="C2938" s="19" t="s">
        <v>899</v>
      </c>
      <c r="D2938" s="29" t="s">
        <v>0</v>
      </c>
      <c r="E2938" s="10" t="s">
        <v>22</v>
      </c>
      <c r="F2938" s="60">
        <v>0</v>
      </c>
      <c r="G2938" s="58">
        <v>0</v>
      </c>
      <c r="H2938" s="58">
        <f t="shared" si="502"/>
        <v>0</v>
      </c>
      <c r="I2938" s="58">
        <v>0</v>
      </c>
      <c r="J2938" s="58">
        <f t="shared" si="503"/>
        <v>0</v>
      </c>
      <c r="K2938" s="58">
        <v>0</v>
      </c>
      <c r="L2938" s="58">
        <f t="shared" si="500"/>
        <v>0</v>
      </c>
      <c r="M2938" s="58">
        <f t="shared" si="501"/>
        <v>0</v>
      </c>
      <c r="N2938" s="59">
        <f t="shared" si="501"/>
        <v>0</v>
      </c>
      <c r="O2938" s="60">
        <v>0</v>
      </c>
      <c r="P2938" s="61">
        <f>O2938</f>
        <v>0</v>
      </c>
      <c r="Q2938" s="58" t="e">
        <f>TRUNC(#REF!*P2938,0)</f>
        <v>#REF!</v>
      </c>
      <c r="R2938" s="143"/>
    </row>
    <row r="2939" spans="1:18" s="86" customFormat="1" ht="20.100000000000001" hidden="1" customHeight="1">
      <c r="A2939" s="123"/>
      <c r="C2939" s="19" t="s">
        <v>912</v>
      </c>
      <c r="D2939" s="29" t="s">
        <v>0</v>
      </c>
      <c r="E2939" s="10" t="s">
        <v>3199</v>
      </c>
      <c r="F2939" s="60">
        <v>2</v>
      </c>
      <c r="G2939" s="58">
        <v>118220</v>
      </c>
      <c r="H2939" s="58">
        <f t="shared" si="502"/>
        <v>236440</v>
      </c>
      <c r="I2939" s="58">
        <v>118356</v>
      </c>
      <c r="J2939" s="58">
        <f t="shared" si="503"/>
        <v>236712</v>
      </c>
      <c r="K2939" s="58">
        <v>3958</v>
      </c>
      <c r="L2939" s="58">
        <f t="shared" si="500"/>
        <v>7916</v>
      </c>
      <c r="M2939" s="58">
        <f t="shared" si="501"/>
        <v>240534</v>
      </c>
      <c r="N2939" s="59">
        <f t="shared" si="501"/>
        <v>481068</v>
      </c>
      <c r="O2939" s="60">
        <v>2</v>
      </c>
      <c r="P2939" s="61">
        <f>O2939</f>
        <v>2</v>
      </c>
      <c r="Q2939" s="58" t="e">
        <f>TRUNC(#REF!*P2939,0)</f>
        <v>#REF!</v>
      </c>
      <c r="R2939" s="143"/>
    </row>
    <row r="2940" spans="1:18" s="86" customFormat="1" ht="20.100000000000001" hidden="1" customHeight="1">
      <c r="A2940" s="123"/>
      <c r="C2940" s="19" t="s">
        <v>913</v>
      </c>
      <c r="D2940" s="29" t="s">
        <v>0</v>
      </c>
      <c r="E2940" s="10" t="s">
        <v>3199</v>
      </c>
      <c r="F2940" s="60">
        <v>2</v>
      </c>
      <c r="G2940" s="58">
        <v>123932</v>
      </c>
      <c r="H2940" s="58">
        <f t="shared" si="502"/>
        <v>247864</v>
      </c>
      <c r="I2940" s="58">
        <v>124262</v>
      </c>
      <c r="J2940" s="58">
        <f t="shared" si="503"/>
        <v>248524</v>
      </c>
      <c r="K2940" s="58">
        <v>4156</v>
      </c>
      <c r="L2940" s="58">
        <f t="shared" si="500"/>
        <v>8312</v>
      </c>
      <c r="M2940" s="58">
        <f t="shared" si="501"/>
        <v>252350</v>
      </c>
      <c r="N2940" s="59">
        <f t="shared" si="501"/>
        <v>504700</v>
      </c>
      <c r="O2940" s="60">
        <v>2</v>
      </c>
      <c r="P2940" s="61">
        <f>O2940</f>
        <v>2</v>
      </c>
      <c r="Q2940" s="58" t="e">
        <f>TRUNC(#REF!*P2940,0)</f>
        <v>#REF!</v>
      </c>
      <c r="R2940" s="143"/>
    </row>
    <row r="2941" spans="1:18" s="86" customFormat="1" ht="20.100000000000001" hidden="1" customHeight="1">
      <c r="A2941" s="123"/>
      <c r="C2941" s="19" t="s">
        <v>914</v>
      </c>
      <c r="D2941" s="29" t="s">
        <v>114</v>
      </c>
      <c r="E2941" s="10" t="s">
        <v>3199</v>
      </c>
      <c r="F2941" s="60">
        <v>2</v>
      </c>
      <c r="G2941" s="58">
        <v>132821</v>
      </c>
      <c r="H2941" s="58">
        <f t="shared" si="502"/>
        <v>265642</v>
      </c>
      <c r="I2941" s="58">
        <v>133452</v>
      </c>
      <c r="J2941" s="58">
        <f t="shared" si="503"/>
        <v>266904</v>
      </c>
      <c r="K2941" s="58">
        <v>4463</v>
      </c>
      <c r="L2941" s="58">
        <f t="shared" si="500"/>
        <v>8926</v>
      </c>
      <c r="M2941" s="58">
        <f t="shared" si="501"/>
        <v>270736</v>
      </c>
      <c r="N2941" s="59">
        <f t="shared" si="501"/>
        <v>541472</v>
      </c>
      <c r="O2941" s="60">
        <v>2</v>
      </c>
      <c r="P2941" s="61">
        <f>O2941</f>
        <v>2</v>
      </c>
      <c r="Q2941" s="58" t="e">
        <f>TRUNC(#REF!*P2941,0)</f>
        <v>#REF!</v>
      </c>
      <c r="R2941" s="143"/>
    </row>
    <row r="2942" spans="1:18" s="86" customFormat="1" ht="20.100000000000001" hidden="1" customHeight="1">
      <c r="A2942" s="123"/>
      <c r="C2942" s="19" t="s">
        <v>978</v>
      </c>
      <c r="D2942" s="29" t="s">
        <v>0</v>
      </c>
      <c r="E2942" s="10" t="s">
        <v>22</v>
      </c>
      <c r="F2942" s="60">
        <v>0</v>
      </c>
      <c r="G2942" s="58">
        <v>0</v>
      </c>
      <c r="H2942" s="58">
        <f t="shared" si="502"/>
        <v>0</v>
      </c>
      <c r="I2942" s="58">
        <v>0</v>
      </c>
      <c r="J2942" s="58">
        <f t="shared" si="503"/>
        <v>0</v>
      </c>
      <c r="K2942" s="58">
        <v>0</v>
      </c>
      <c r="L2942" s="58">
        <f t="shared" ref="L2942:L3005" si="504">TRUNC(F2942*K2942,0)</f>
        <v>0</v>
      </c>
      <c r="M2942" s="58">
        <f t="shared" si="501"/>
        <v>0</v>
      </c>
      <c r="N2942" s="59">
        <f t="shared" si="501"/>
        <v>0</v>
      </c>
      <c r="O2942" s="60">
        <v>0</v>
      </c>
      <c r="P2942" s="61">
        <f>O2942</f>
        <v>0</v>
      </c>
      <c r="Q2942" s="58" t="e">
        <f>TRUNC(#REF!*P2942,0)</f>
        <v>#REF!</v>
      </c>
      <c r="R2942" s="143"/>
    </row>
    <row r="2943" spans="1:18" s="86" customFormat="1" ht="20.100000000000001" hidden="1" customHeight="1">
      <c r="A2943" s="123"/>
      <c r="C2943" s="19" t="s">
        <v>979</v>
      </c>
      <c r="D2943" s="29" t="s">
        <v>0</v>
      </c>
      <c r="E2943" s="10" t="s">
        <v>22</v>
      </c>
      <c r="F2943" s="60">
        <v>0</v>
      </c>
      <c r="G2943" s="58">
        <v>0</v>
      </c>
      <c r="H2943" s="58">
        <f t="shared" si="502"/>
        <v>0</v>
      </c>
      <c r="I2943" s="58">
        <v>0</v>
      </c>
      <c r="J2943" s="58">
        <f t="shared" si="503"/>
        <v>0</v>
      </c>
      <c r="K2943" s="58">
        <v>0</v>
      </c>
      <c r="L2943" s="58">
        <f t="shared" si="504"/>
        <v>0</v>
      </c>
      <c r="M2943" s="58">
        <f t="shared" si="501"/>
        <v>0</v>
      </c>
      <c r="N2943" s="59">
        <f t="shared" si="501"/>
        <v>0</v>
      </c>
      <c r="O2943" s="60">
        <v>0</v>
      </c>
      <c r="P2943" s="61">
        <f>O2943</f>
        <v>0</v>
      </c>
      <c r="Q2943" s="58" t="e">
        <f>TRUNC(#REF!*P2943,0)</f>
        <v>#REF!</v>
      </c>
      <c r="R2943" s="143"/>
    </row>
    <row r="2944" spans="1:18" s="86" customFormat="1" ht="20.100000000000001" hidden="1" customHeight="1">
      <c r="A2944" s="123"/>
      <c r="C2944" s="19" t="s">
        <v>980</v>
      </c>
      <c r="D2944" s="29" t="s">
        <v>981</v>
      </c>
      <c r="E2944" s="10" t="s">
        <v>3189</v>
      </c>
      <c r="F2944" s="60">
        <v>84</v>
      </c>
      <c r="G2944" s="58">
        <v>4518</v>
      </c>
      <c r="H2944" s="58">
        <f t="shared" si="502"/>
        <v>379512</v>
      </c>
      <c r="I2944" s="58">
        <v>17518</v>
      </c>
      <c r="J2944" s="58">
        <f t="shared" si="503"/>
        <v>1471512</v>
      </c>
      <c r="K2944" s="58">
        <v>4036</v>
      </c>
      <c r="L2944" s="58">
        <f t="shared" si="504"/>
        <v>339024</v>
      </c>
      <c r="M2944" s="58">
        <f t="shared" si="501"/>
        <v>26072</v>
      </c>
      <c r="N2944" s="59">
        <f t="shared" si="501"/>
        <v>2190048</v>
      </c>
      <c r="O2944" s="60">
        <v>84</v>
      </c>
      <c r="P2944" s="61">
        <f>O2944</f>
        <v>84</v>
      </c>
      <c r="Q2944" s="58" t="e">
        <f>TRUNC(#REF!*P2944,0)</f>
        <v>#REF!</v>
      </c>
      <c r="R2944" s="143"/>
    </row>
    <row r="2945" spans="1:18" s="86" customFormat="1" ht="20.100000000000001" hidden="1" customHeight="1">
      <c r="A2945" s="123"/>
      <c r="C2945" s="19" t="s">
        <v>982</v>
      </c>
      <c r="D2945" s="29" t="s">
        <v>981</v>
      </c>
      <c r="E2945" s="10" t="s">
        <v>3207</v>
      </c>
      <c r="F2945" s="60">
        <v>56</v>
      </c>
      <c r="G2945" s="58">
        <v>1439</v>
      </c>
      <c r="H2945" s="58">
        <f t="shared" si="502"/>
        <v>80584</v>
      </c>
      <c r="I2945" s="58">
        <v>10174</v>
      </c>
      <c r="J2945" s="58">
        <f t="shared" si="503"/>
        <v>569744</v>
      </c>
      <c r="K2945" s="58">
        <v>0</v>
      </c>
      <c r="L2945" s="58">
        <f t="shared" si="504"/>
        <v>0</v>
      </c>
      <c r="M2945" s="58">
        <f t="shared" si="501"/>
        <v>11613</v>
      </c>
      <c r="N2945" s="59">
        <f t="shared" si="501"/>
        <v>650328</v>
      </c>
      <c r="O2945" s="60">
        <v>56</v>
      </c>
      <c r="P2945" s="61">
        <f>O2945</f>
        <v>56</v>
      </c>
      <c r="Q2945" s="58" t="e">
        <f>TRUNC(#REF!*P2945,0)</f>
        <v>#REF!</v>
      </c>
      <c r="R2945" s="143"/>
    </row>
    <row r="2946" spans="1:18" s="86" customFormat="1" ht="20.100000000000001" hidden="1" customHeight="1">
      <c r="A2946" s="123">
        <f>A2936+1</f>
        <v>605</v>
      </c>
      <c r="B2946" s="122">
        <f>B2936+1</f>
        <v>600</v>
      </c>
      <c r="C2946" s="19" t="s">
        <v>915</v>
      </c>
      <c r="D2946" s="29" t="s">
        <v>0</v>
      </c>
      <c r="E2946" s="10" t="s">
        <v>22</v>
      </c>
      <c r="F2946" s="60">
        <v>0</v>
      </c>
      <c r="G2946" s="58">
        <v>0</v>
      </c>
      <c r="H2946" s="58">
        <f t="shared" si="502"/>
        <v>0</v>
      </c>
      <c r="I2946" s="58">
        <v>0</v>
      </c>
      <c r="J2946" s="58">
        <f t="shared" si="503"/>
        <v>0</v>
      </c>
      <c r="K2946" s="58">
        <v>0</v>
      </c>
      <c r="L2946" s="58">
        <f t="shared" si="504"/>
        <v>0</v>
      </c>
      <c r="M2946" s="58">
        <f t="shared" si="501"/>
        <v>0</v>
      </c>
      <c r="N2946" s="59">
        <f t="shared" si="501"/>
        <v>0</v>
      </c>
      <c r="O2946" s="60">
        <v>0</v>
      </c>
      <c r="P2946" s="61">
        <f>O2946</f>
        <v>0</v>
      </c>
      <c r="Q2946" s="58" t="e">
        <f>TRUNC(#REF!*P2946,0)</f>
        <v>#REF!</v>
      </c>
      <c r="R2946" s="143"/>
    </row>
    <row r="2947" spans="1:18" s="86" customFormat="1" ht="20.100000000000001" hidden="1" customHeight="1">
      <c r="A2947" s="123">
        <f>A2946+1</f>
        <v>606</v>
      </c>
      <c r="B2947" s="122">
        <f>B2946+1</f>
        <v>601</v>
      </c>
      <c r="C2947" s="19" t="s">
        <v>916</v>
      </c>
      <c r="D2947" s="29" t="s">
        <v>917</v>
      </c>
      <c r="E2947" s="10" t="s">
        <v>3189</v>
      </c>
      <c r="F2947" s="60">
        <v>295</v>
      </c>
      <c r="G2947" s="58">
        <v>12939</v>
      </c>
      <c r="H2947" s="58">
        <f t="shared" si="502"/>
        <v>3817005</v>
      </c>
      <c r="I2947" s="58">
        <v>3280</v>
      </c>
      <c r="J2947" s="58">
        <f t="shared" si="503"/>
        <v>967600</v>
      </c>
      <c r="K2947" s="58">
        <v>272</v>
      </c>
      <c r="L2947" s="58">
        <f t="shared" si="504"/>
        <v>80240</v>
      </c>
      <c r="M2947" s="58">
        <f t="shared" si="501"/>
        <v>16491</v>
      </c>
      <c r="N2947" s="59">
        <f t="shared" si="501"/>
        <v>4864845</v>
      </c>
      <c r="O2947" s="60">
        <v>295</v>
      </c>
      <c r="P2947" s="61">
        <f>O2947</f>
        <v>295</v>
      </c>
      <c r="Q2947" s="58" t="e">
        <f>TRUNC(#REF!*P2947,0)</f>
        <v>#REF!</v>
      </c>
      <c r="R2947" s="143"/>
    </row>
    <row r="2948" spans="1:18" s="86" customFormat="1" ht="20.100000000000001" hidden="1" customHeight="1">
      <c r="A2948" s="123"/>
      <c r="C2948" s="19" t="s">
        <v>1074</v>
      </c>
      <c r="D2948" s="29" t="s">
        <v>0</v>
      </c>
      <c r="E2948" s="10" t="s">
        <v>22</v>
      </c>
      <c r="F2948" s="60">
        <v>0</v>
      </c>
      <c r="G2948" s="58">
        <v>0</v>
      </c>
      <c r="H2948" s="58">
        <f t="shared" si="502"/>
        <v>0</v>
      </c>
      <c r="I2948" s="58">
        <v>0</v>
      </c>
      <c r="J2948" s="58">
        <f t="shared" si="503"/>
        <v>0</v>
      </c>
      <c r="K2948" s="58">
        <v>0</v>
      </c>
      <c r="L2948" s="58">
        <f t="shared" si="504"/>
        <v>0</v>
      </c>
      <c r="M2948" s="58">
        <f t="shared" si="501"/>
        <v>0</v>
      </c>
      <c r="N2948" s="59">
        <f t="shared" si="501"/>
        <v>0</v>
      </c>
      <c r="O2948" s="60">
        <v>0</v>
      </c>
      <c r="P2948" s="61">
        <f>O2948</f>
        <v>0</v>
      </c>
      <c r="Q2948" s="58" t="e">
        <f>TRUNC(#REF!*P2948,0)</f>
        <v>#REF!</v>
      </c>
      <c r="R2948" s="143"/>
    </row>
    <row r="2949" spans="1:18" s="86" customFormat="1" ht="20.100000000000001" hidden="1" customHeight="1">
      <c r="A2949" s="123"/>
      <c r="C2949" s="19" t="s">
        <v>1103</v>
      </c>
      <c r="D2949" s="29" t="s">
        <v>0</v>
      </c>
      <c r="E2949" s="10" t="s">
        <v>22</v>
      </c>
      <c r="F2949" s="60">
        <v>0</v>
      </c>
      <c r="G2949" s="58">
        <v>0</v>
      </c>
      <c r="H2949" s="58">
        <f t="shared" si="502"/>
        <v>0</v>
      </c>
      <c r="I2949" s="58">
        <v>0</v>
      </c>
      <c r="J2949" s="58">
        <f t="shared" si="503"/>
        <v>0</v>
      </c>
      <c r="K2949" s="58">
        <v>0</v>
      </c>
      <c r="L2949" s="58">
        <f t="shared" si="504"/>
        <v>0</v>
      </c>
      <c r="M2949" s="58">
        <f t="shared" si="501"/>
        <v>0</v>
      </c>
      <c r="N2949" s="59">
        <f t="shared" si="501"/>
        <v>0</v>
      </c>
      <c r="O2949" s="60">
        <v>0</v>
      </c>
      <c r="P2949" s="61">
        <f>O2949</f>
        <v>0</v>
      </c>
      <c r="Q2949" s="58" t="e">
        <f>TRUNC(#REF!*P2949,0)</f>
        <v>#REF!</v>
      </c>
      <c r="R2949" s="143"/>
    </row>
    <row r="2950" spans="1:18" ht="20.100000000000001" hidden="1" customHeight="1">
      <c r="A2950" s="129"/>
      <c r="C2950" s="19" t="s">
        <v>1104</v>
      </c>
      <c r="D2950" s="29" t="s">
        <v>0</v>
      </c>
      <c r="E2950" s="10" t="s">
        <v>22</v>
      </c>
      <c r="F2950" s="60">
        <v>0</v>
      </c>
      <c r="G2950" s="58">
        <v>0</v>
      </c>
      <c r="H2950" s="58">
        <f t="shared" si="502"/>
        <v>0</v>
      </c>
      <c r="I2950" s="58">
        <v>0</v>
      </c>
      <c r="J2950" s="58">
        <f t="shared" si="503"/>
        <v>0</v>
      </c>
      <c r="K2950" s="58">
        <v>0</v>
      </c>
      <c r="L2950" s="58">
        <f t="shared" si="504"/>
        <v>0</v>
      </c>
      <c r="M2950" s="58">
        <f t="shared" si="501"/>
        <v>0</v>
      </c>
      <c r="N2950" s="59">
        <f t="shared" si="501"/>
        <v>0</v>
      </c>
      <c r="O2950" s="60">
        <v>0</v>
      </c>
      <c r="P2950" s="61">
        <f>O2950</f>
        <v>0</v>
      </c>
      <c r="Q2950" s="58" t="e">
        <f>TRUNC(#REF!*P2950,0)</f>
        <v>#REF!</v>
      </c>
      <c r="R2950" s="143"/>
    </row>
    <row r="2951" spans="1:18" ht="20.100000000000001" hidden="1" customHeight="1">
      <c r="A2951" s="129"/>
      <c r="C2951" s="19" t="s">
        <v>1105</v>
      </c>
      <c r="D2951" s="29" t="s">
        <v>0</v>
      </c>
      <c r="E2951" s="10" t="s">
        <v>3207</v>
      </c>
      <c r="F2951" s="60">
        <v>125</v>
      </c>
      <c r="G2951" s="58">
        <v>3280</v>
      </c>
      <c r="H2951" s="58">
        <f t="shared" si="502"/>
        <v>410000</v>
      </c>
      <c r="I2951" s="58">
        <v>14761</v>
      </c>
      <c r="J2951" s="58">
        <f t="shared" si="503"/>
        <v>1845125</v>
      </c>
      <c r="K2951" s="58">
        <v>643</v>
      </c>
      <c r="L2951" s="58">
        <f t="shared" si="504"/>
        <v>80375</v>
      </c>
      <c r="M2951" s="58">
        <f t="shared" si="501"/>
        <v>18684</v>
      </c>
      <c r="N2951" s="59">
        <f t="shared" si="501"/>
        <v>2335500</v>
      </c>
      <c r="O2951" s="60">
        <v>125</v>
      </c>
      <c r="P2951" s="61">
        <f>O2951</f>
        <v>125</v>
      </c>
      <c r="Q2951" s="58" t="e">
        <f>TRUNC(#REF!*P2951,0)</f>
        <v>#REF!</v>
      </c>
      <c r="R2951" s="143"/>
    </row>
    <row r="2952" spans="1:18" ht="20.100000000000001" hidden="1" customHeight="1">
      <c r="A2952" s="129"/>
      <c r="C2952" s="19" t="s">
        <v>2925</v>
      </c>
      <c r="D2952" s="29" t="s">
        <v>1107</v>
      </c>
      <c r="E2952" s="10" t="s">
        <v>3218</v>
      </c>
      <c r="F2952" s="60">
        <v>16</v>
      </c>
      <c r="G2952" s="58">
        <v>5697</v>
      </c>
      <c r="H2952" s="58">
        <f t="shared" si="502"/>
        <v>91152</v>
      </c>
      <c r="I2952" s="58">
        <v>25089</v>
      </c>
      <c r="J2952" s="58">
        <f t="shared" si="503"/>
        <v>401424</v>
      </c>
      <c r="K2952" s="58">
        <v>11008</v>
      </c>
      <c r="L2952" s="58">
        <f t="shared" si="504"/>
        <v>176128</v>
      </c>
      <c r="M2952" s="58">
        <f t="shared" si="501"/>
        <v>41794</v>
      </c>
      <c r="N2952" s="59">
        <f t="shared" si="501"/>
        <v>668704</v>
      </c>
      <c r="O2952" s="60">
        <v>16</v>
      </c>
      <c r="P2952" s="61">
        <f>O2952</f>
        <v>16</v>
      </c>
      <c r="Q2952" s="58" t="e">
        <f>TRUNC(#REF!*P2952,0)</f>
        <v>#REF!</v>
      </c>
      <c r="R2952" s="143"/>
    </row>
    <row r="2953" spans="1:18" ht="20.100000000000001" hidden="1" customHeight="1">
      <c r="A2953" s="129"/>
      <c r="C2953" s="19" t="s">
        <v>1108</v>
      </c>
      <c r="D2953" s="29" t="s">
        <v>0</v>
      </c>
      <c r="E2953" s="10" t="s">
        <v>3207</v>
      </c>
      <c r="F2953" s="60">
        <v>125</v>
      </c>
      <c r="G2953" s="58">
        <v>2852</v>
      </c>
      <c r="H2953" s="58">
        <f t="shared" si="502"/>
        <v>356500</v>
      </c>
      <c r="I2953" s="58">
        <v>3501</v>
      </c>
      <c r="J2953" s="58">
        <f t="shared" si="503"/>
        <v>437625</v>
      </c>
      <c r="K2953" s="58">
        <v>74</v>
      </c>
      <c r="L2953" s="58">
        <f t="shared" si="504"/>
        <v>9250</v>
      </c>
      <c r="M2953" s="58">
        <f t="shared" si="501"/>
        <v>6427</v>
      </c>
      <c r="N2953" s="59">
        <f t="shared" si="501"/>
        <v>803375</v>
      </c>
      <c r="O2953" s="60">
        <v>125</v>
      </c>
      <c r="P2953" s="61">
        <f>O2953</f>
        <v>125</v>
      </c>
      <c r="Q2953" s="58" t="e">
        <f>TRUNC(#REF!*P2953,0)</f>
        <v>#REF!</v>
      </c>
      <c r="R2953" s="143"/>
    </row>
    <row r="2954" spans="1:18" s="86" customFormat="1" ht="20.100000000000001" hidden="1" customHeight="1">
      <c r="A2954" s="123"/>
      <c r="C2954" s="19" t="s">
        <v>2449</v>
      </c>
      <c r="D2954" s="29" t="s">
        <v>0</v>
      </c>
      <c r="E2954" s="10" t="s">
        <v>3199</v>
      </c>
      <c r="F2954" s="60">
        <v>656</v>
      </c>
      <c r="G2954" s="58">
        <v>4228</v>
      </c>
      <c r="H2954" s="58">
        <f t="shared" si="502"/>
        <v>2773568</v>
      </c>
      <c r="I2954" s="58">
        <v>11476</v>
      </c>
      <c r="J2954" s="58">
        <f t="shared" si="503"/>
        <v>7528256</v>
      </c>
      <c r="K2954" s="58">
        <v>385</v>
      </c>
      <c r="L2954" s="58">
        <f t="shared" si="504"/>
        <v>252560</v>
      </c>
      <c r="M2954" s="58">
        <f t="shared" si="501"/>
        <v>16089</v>
      </c>
      <c r="N2954" s="59">
        <f t="shared" si="501"/>
        <v>10554384</v>
      </c>
      <c r="O2954" s="60">
        <v>656</v>
      </c>
      <c r="P2954" s="61">
        <f>O2954</f>
        <v>656</v>
      </c>
      <c r="Q2954" s="58" t="e">
        <f>TRUNC(#REF!*P2954,0)</f>
        <v>#REF!</v>
      </c>
      <c r="R2954" s="143"/>
    </row>
    <row r="2955" spans="1:18" s="86" customFormat="1" ht="20.100000000000001" hidden="1" customHeight="1">
      <c r="A2955" s="123"/>
      <c r="C2955" s="19" t="s">
        <v>1109</v>
      </c>
      <c r="D2955" s="29" t="s">
        <v>0</v>
      </c>
      <c r="E2955" s="10" t="s">
        <v>3199</v>
      </c>
      <c r="F2955" s="60">
        <v>16</v>
      </c>
      <c r="G2955" s="58">
        <v>581</v>
      </c>
      <c r="H2955" s="58">
        <f t="shared" si="502"/>
        <v>9296</v>
      </c>
      <c r="I2955" s="58">
        <v>7327</v>
      </c>
      <c r="J2955" s="58">
        <f t="shared" si="503"/>
        <v>117232</v>
      </c>
      <c r="K2955" s="58">
        <v>647</v>
      </c>
      <c r="L2955" s="58">
        <f t="shared" si="504"/>
        <v>10352</v>
      </c>
      <c r="M2955" s="58">
        <f t="shared" si="501"/>
        <v>8555</v>
      </c>
      <c r="N2955" s="59">
        <f t="shared" si="501"/>
        <v>136880</v>
      </c>
      <c r="O2955" s="60">
        <v>16</v>
      </c>
      <c r="P2955" s="61">
        <f>O2955</f>
        <v>16</v>
      </c>
      <c r="Q2955" s="58" t="e">
        <f>TRUNC(#REF!*P2955,0)</f>
        <v>#REF!</v>
      </c>
      <c r="R2955" s="143"/>
    </row>
    <row r="2956" spans="1:18" s="86" customFormat="1" ht="20.100000000000001" hidden="1" customHeight="1">
      <c r="A2956" s="123"/>
      <c r="C2956" s="19" t="s">
        <v>1110</v>
      </c>
      <c r="D2956" s="29" t="s">
        <v>0</v>
      </c>
      <c r="E2956" s="10" t="s">
        <v>3207</v>
      </c>
      <c r="F2956" s="60">
        <v>125</v>
      </c>
      <c r="G2956" s="58">
        <v>674</v>
      </c>
      <c r="H2956" s="58">
        <f t="shared" si="502"/>
        <v>84250</v>
      </c>
      <c r="I2956" s="58">
        <v>1975</v>
      </c>
      <c r="J2956" s="58">
        <f t="shared" si="503"/>
        <v>246875</v>
      </c>
      <c r="K2956" s="58">
        <v>1356</v>
      </c>
      <c r="L2956" s="58">
        <f t="shared" si="504"/>
        <v>169500</v>
      </c>
      <c r="M2956" s="58">
        <f t="shared" si="501"/>
        <v>4005</v>
      </c>
      <c r="N2956" s="59">
        <f t="shared" si="501"/>
        <v>500625</v>
      </c>
      <c r="O2956" s="60">
        <v>125</v>
      </c>
      <c r="P2956" s="61">
        <f>O2956</f>
        <v>125</v>
      </c>
      <c r="Q2956" s="58" t="e">
        <f>TRUNC(#REF!*P2956,0)</f>
        <v>#REF!</v>
      </c>
      <c r="R2956" s="143"/>
    </row>
    <row r="2957" spans="1:18" s="86" customFormat="1" ht="20.100000000000001" hidden="1" customHeight="1">
      <c r="A2957" s="123"/>
      <c r="C2957" s="19" t="s">
        <v>1111</v>
      </c>
      <c r="D2957" s="29" t="s">
        <v>1112</v>
      </c>
      <c r="E2957" s="10" t="s">
        <v>22</v>
      </c>
      <c r="F2957" s="60">
        <v>0</v>
      </c>
      <c r="G2957" s="58">
        <v>0</v>
      </c>
      <c r="H2957" s="58">
        <f t="shared" si="502"/>
        <v>0</v>
      </c>
      <c r="I2957" s="58">
        <v>0</v>
      </c>
      <c r="J2957" s="58">
        <f t="shared" si="503"/>
        <v>0</v>
      </c>
      <c r="K2957" s="58">
        <v>0</v>
      </c>
      <c r="L2957" s="58">
        <f t="shared" si="504"/>
        <v>0</v>
      </c>
      <c r="M2957" s="58">
        <f t="shared" si="501"/>
        <v>0</v>
      </c>
      <c r="N2957" s="59">
        <f t="shared" si="501"/>
        <v>0</v>
      </c>
      <c r="O2957" s="60">
        <v>0</v>
      </c>
      <c r="P2957" s="61">
        <f>O2957</f>
        <v>0</v>
      </c>
      <c r="Q2957" s="58" t="e">
        <f>TRUNC(#REF!*P2957,0)</f>
        <v>#REF!</v>
      </c>
      <c r="R2957" s="143"/>
    </row>
    <row r="2958" spans="1:18" s="86" customFormat="1" ht="20.100000000000001" hidden="1" customHeight="1">
      <c r="A2958" s="123"/>
      <c r="C2958" s="19" t="s">
        <v>1113</v>
      </c>
      <c r="D2958" s="29" t="s">
        <v>1114</v>
      </c>
      <c r="E2958" s="10" t="s">
        <v>3189</v>
      </c>
      <c r="F2958" s="60">
        <v>84</v>
      </c>
      <c r="G2958" s="58">
        <v>14752</v>
      </c>
      <c r="H2958" s="58">
        <f t="shared" si="502"/>
        <v>1239168</v>
      </c>
      <c r="I2958" s="58">
        <v>12612</v>
      </c>
      <c r="J2958" s="58">
        <f t="shared" si="503"/>
        <v>1059408</v>
      </c>
      <c r="K2958" s="58">
        <v>2663</v>
      </c>
      <c r="L2958" s="58">
        <f t="shared" si="504"/>
        <v>223692</v>
      </c>
      <c r="M2958" s="58">
        <f t="shared" si="501"/>
        <v>30027</v>
      </c>
      <c r="N2958" s="59">
        <f t="shared" si="501"/>
        <v>2522268</v>
      </c>
      <c r="O2958" s="60">
        <v>84</v>
      </c>
      <c r="P2958" s="61">
        <f>O2958</f>
        <v>84</v>
      </c>
      <c r="Q2958" s="58" t="e">
        <f>TRUNC(#REF!*P2958,0)</f>
        <v>#REF!</v>
      </c>
      <c r="R2958" s="143"/>
    </row>
    <row r="2959" spans="1:18" s="86" customFormat="1" ht="20.100000000000001" hidden="1" customHeight="1">
      <c r="A2959" s="123"/>
      <c r="C2959" s="19" t="s">
        <v>2450</v>
      </c>
      <c r="D2959" s="29" t="s">
        <v>0</v>
      </c>
      <c r="E2959" s="10" t="s">
        <v>22</v>
      </c>
      <c r="F2959" s="60">
        <v>0</v>
      </c>
      <c r="G2959" s="58">
        <v>0</v>
      </c>
      <c r="H2959" s="58">
        <f t="shared" si="502"/>
        <v>0</v>
      </c>
      <c r="I2959" s="58">
        <v>0</v>
      </c>
      <c r="J2959" s="58">
        <f t="shared" si="503"/>
        <v>0</v>
      </c>
      <c r="K2959" s="58">
        <v>0</v>
      </c>
      <c r="L2959" s="58">
        <f t="shared" si="504"/>
        <v>0</v>
      </c>
      <c r="M2959" s="58">
        <f t="shared" si="501"/>
        <v>0</v>
      </c>
      <c r="N2959" s="59">
        <f t="shared" si="501"/>
        <v>0</v>
      </c>
      <c r="O2959" s="60">
        <v>0</v>
      </c>
      <c r="P2959" s="61">
        <f>O2959</f>
        <v>0</v>
      </c>
      <c r="Q2959" s="58" t="e">
        <f>TRUNC(#REF!*P2959,0)</f>
        <v>#REF!</v>
      </c>
      <c r="R2959" s="143"/>
    </row>
    <row r="2960" spans="1:18" s="86" customFormat="1" ht="20.100000000000001" hidden="1" customHeight="1">
      <c r="A2960" s="123"/>
      <c r="C2960" s="19" t="s">
        <v>2451</v>
      </c>
      <c r="D2960" s="29" t="s">
        <v>0</v>
      </c>
      <c r="E2960" s="10" t="s">
        <v>22</v>
      </c>
      <c r="F2960" s="60">
        <v>0</v>
      </c>
      <c r="G2960" s="58">
        <v>0</v>
      </c>
      <c r="H2960" s="58">
        <f t="shared" si="502"/>
        <v>0</v>
      </c>
      <c r="I2960" s="58">
        <v>0</v>
      </c>
      <c r="J2960" s="58">
        <f t="shared" si="503"/>
        <v>0</v>
      </c>
      <c r="K2960" s="58">
        <v>0</v>
      </c>
      <c r="L2960" s="58">
        <f t="shared" si="504"/>
        <v>0</v>
      </c>
      <c r="M2960" s="58">
        <f t="shared" si="501"/>
        <v>0</v>
      </c>
      <c r="N2960" s="59">
        <f t="shared" si="501"/>
        <v>0</v>
      </c>
      <c r="O2960" s="60">
        <v>0</v>
      </c>
      <c r="P2960" s="61">
        <f>O2960</f>
        <v>0</v>
      </c>
      <c r="Q2960" s="58" t="e">
        <f>TRUNC(#REF!*P2960,0)</f>
        <v>#REF!</v>
      </c>
      <c r="R2960" s="143"/>
    </row>
    <row r="2961" spans="1:18" s="86" customFormat="1" ht="20.100000000000001" hidden="1" customHeight="1">
      <c r="A2961" s="123"/>
      <c r="C2961" s="19" t="s">
        <v>2452</v>
      </c>
      <c r="D2961" s="29" t="s">
        <v>0</v>
      </c>
      <c r="E2961" s="10" t="s">
        <v>3207</v>
      </c>
      <c r="F2961" s="60">
        <v>0</v>
      </c>
      <c r="G2961" s="58">
        <v>3280</v>
      </c>
      <c r="H2961" s="58">
        <f t="shared" si="502"/>
        <v>0</v>
      </c>
      <c r="I2961" s="58">
        <v>14761</v>
      </c>
      <c r="J2961" s="58">
        <f t="shared" si="503"/>
        <v>0</v>
      </c>
      <c r="K2961" s="58">
        <v>643</v>
      </c>
      <c r="L2961" s="58">
        <f t="shared" si="504"/>
        <v>0</v>
      </c>
      <c r="M2961" s="58">
        <f t="shared" si="501"/>
        <v>18684</v>
      </c>
      <c r="N2961" s="59">
        <f t="shared" si="501"/>
        <v>0</v>
      </c>
      <c r="O2961" s="60">
        <v>0</v>
      </c>
      <c r="P2961" s="61">
        <f>O2961</f>
        <v>0</v>
      </c>
      <c r="Q2961" s="58" t="e">
        <f>TRUNC(#REF!*P2961,0)</f>
        <v>#REF!</v>
      </c>
      <c r="R2961" s="143"/>
    </row>
    <row r="2962" spans="1:18" s="86" customFormat="1" ht="20.100000000000001" hidden="1" customHeight="1">
      <c r="A2962" s="123"/>
      <c r="C2962" s="19" t="s">
        <v>2453</v>
      </c>
      <c r="D2962" s="29" t="s">
        <v>0</v>
      </c>
      <c r="E2962" s="10" t="s">
        <v>3207</v>
      </c>
      <c r="F2962" s="60">
        <v>0</v>
      </c>
      <c r="G2962" s="58">
        <v>15040</v>
      </c>
      <c r="H2962" s="58">
        <f t="shared" si="502"/>
        <v>0</v>
      </c>
      <c r="I2962" s="58">
        <v>69082</v>
      </c>
      <c r="J2962" s="58">
        <f t="shared" si="503"/>
        <v>0</v>
      </c>
      <c r="K2962" s="58">
        <v>1164</v>
      </c>
      <c r="L2962" s="58">
        <f t="shared" si="504"/>
        <v>0</v>
      </c>
      <c r="M2962" s="58">
        <f t="shared" si="501"/>
        <v>85286</v>
      </c>
      <c r="N2962" s="59">
        <f t="shared" si="501"/>
        <v>0</v>
      </c>
      <c r="O2962" s="60">
        <v>0</v>
      </c>
      <c r="P2962" s="61">
        <f>O2962</f>
        <v>0</v>
      </c>
      <c r="Q2962" s="58" t="e">
        <f>TRUNC(#REF!*P2962,0)</f>
        <v>#REF!</v>
      </c>
      <c r="R2962" s="143"/>
    </row>
    <row r="2963" spans="1:18" s="86" customFormat="1" ht="20.100000000000001" hidden="1" customHeight="1">
      <c r="A2963" s="123"/>
      <c r="C2963" s="19" t="s">
        <v>2454</v>
      </c>
      <c r="D2963" s="29" t="s">
        <v>0</v>
      </c>
      <c r="E2963" s="10" t="s">
        <v>3207</v>
      </c>
      <c r="F2963" s="60">
        <v>0</v>
      </c>
      <c r="G2963" s="58">
        <v>21732</v>
      </c>
      <c r="H2963" s="58">
        <f t="shared" si="502"/>
        <v>0</v>
      </c>
      <c r="I2963" s="58">
        <v>80493</v>
      </c>
      <c r="J2963" s="58">
        <f t="shared" si="503"/>
        <v>0</v>
      </c>
      <c r="K2963" s="58">
        <v>971</v>
      </c>
      <c r="L2963" s="58">
        <f t="shared" si="504"/>
        <v>0</v>
      </c>
      <c r="M2963" s="58">
        <f t="shared" si="501"/>
        <v>103196</v>
      </c>
      <c r="N2963" s="59">
        <f t="shared" si="501"/>
        <v>0</v>
      </c>
      <c r="O2963" s="60">
        <v>0</v>
      </c>
      <c r="P2963" s="61">
        <f>O2963</f>
        <v>0</v>
      </c>
      <c r="Q2963" s="58" t="e">
        <f>TRUNC(#REF!*P2963,0)</f>
        <v>#REF!</v>
      </c>
      <c r="R2963" s="143"/>
    </row>
    <row r="2964" spans="1:18" s="86" customFormat="1" ht="20.100000000000001" hidden="1" customHeight="1">
      <c r="A2964" s="123"/>
      <c r="C2964" s="19" t="s">
        <v>2455</v>
      </c>
      <c r="D2964" s="29" t="s">
        <v>2456</v>
      </c>
      <c r="E2964" s="10" t="s">
        <v>3207</v>
      </c>
      <c r="F2964" s="60">
        <v>0</v>
      </c>
      <c r="G2964" s="58">
        <v>1282</v>
      </c>
      <c r="H2964" s="58">
        <f t="shared" si="502"/>
        <v>0</v>
      </c>
      <c r="I2964" s="58">
        <v>1990</v>
      </c>
      <c r="J2964" s="58">
        <f t="shared" si="503"/>
        <v>0</v>
      </c>
      <c r="K2964" s="58">
        <v>1408</v>
      </c>
      <c r="L2964" s="58">
        <f t="shared" si="504"/>
        <v>0</v>
      </c>
      <c r="M2964" s="58">
        <f t="shared" si="501"/>
        <v>4680</v>
      </c>
      <c r="N2964" s="59">
        <f t="shared" si="501"/>
        <v>0</v>
      </c>
      <c r="O2964" s="60">
        <v>0</v>
      </c>
      <c r="P2964" s="61">
        <f>O2964</f>
        <v>0</v>
      </c>
      <c r="Q2964" s="58" t="e">
        <f>TRUNC(#REF!*P2964,0)</f>
        <v>#REF!</v>
      </c>
      <c r="R2964" s="143"/>
    </row>
    <row r="2965" spans="1:18" s="86" customFormat="1" ht="20.100000000000001" hidden="1" customHeight="1">
      <c r="A2965" s="123"/>
      <c r="C2965" s="19" t="s">
        <v>2457</v>
      </c>
      <c r="D2965" s="29" t="s">
        <v>0</v>
      </c>
      <c r="E2965" s="10" t="s">
        <v>22</v>
      </c>
      <c r="F2965" s="60">
        <v>0</v>
      </c>
      <c r="G2965" s="58">
        <v>0</v>
      </c>
      <c r="H2965" s="58">
        <f t="shared" si="502"/>
        <v>0</v>
      </c>
      <c r="I2965" s="58">
        <v>0</v>
      </c>
      <c r="J2965" s="58">
        <f t="shared" si="503"/>
        <v>0</v>
      </c>
      <c r="K2965" s="58">
        <v>0</v>
      </c>
      <c r="L2965" s="58">
        <f t="shared" si="504"/>
        <v>0</v>
      </c>
      <c r="M2965" s="58">
        <f t="shared" si="501"/>
        <v>0</v>
      </c>
      <c r="N2965" s="59">
        <f t="shared" si="501"/>
        <v>0</v>
      </c>
      <c r="O2965" s="60">
        <v>0</v>
      </c>
      <c r="P2965" s="61">
        <f>O2965</f>
        <v>0</v>
      </c>
      <c r="Q2965" s="58" t="e">
        <f>TRUNC(#REF!*P2965,0)</f>
        <v>#REF!</v>
      </c>
      <c r="R2965" s="143"/>
    </row>
    <row r="2966" spans="1:18" s="86" customFormat="1" ht="20.100000000000001" hidden="1" customHeight="1">
      <c r="A2966" s="123"/>
      <c r="C2966" s="19" t="s">
        <v>2458</v>
      </c>
      <c r="D2966" s="29" t="s">
        <v>2459</v>
      </c>
      <c r="E2966" s="10" t="s">
        <v>3218</v>
      </c>
      <c r="F2966" s="60">
        <v>0</v>
      </c>
      <c r="G2966" s="58">
        <v>9416</v>
      </c>
      <c r="H2966" s="58">
        <f t="shared" ref="H2966:H3029" si="505">TRUNC(F2966*G2966,0)</f>
        <v>0</v>
      </c>
      <c r="I2966" s="58">
        <v>132948</v>
      </c>
      <c r="J2966" s="58">
        <f t="shared" ref="J2966:J3029" si="506">TRUNC(F2966*I2966,0)</f>
        <v>0</v>
      </c>
      <c r="K2966" s="58">
        <v>40</v>
      </c>
      <c r="L2966" s="58">
        <f t="shared" si="504"/>
        <v>0</v>
      </c>
      <c r="M2966" s="58">
        <f t="shared" si="501"/>
        <v>142404</v>
      </c>
      <c r="N2966" s="59">
        <f t="shared" si="501"/>
        <v>0</v>
      </c>
      <c r="O2966" s="60">
        <v>0</v>
      </c>
      <c r="P2966" s="61">
        <f>O2966</f>
        <v>0</v>
      </c>
      <c r="Q2966" s="58" t="e">
        <f>TRUNC(#REF!*P2966,0)</f>
        <v>#REF!</v>
      </c>
      <c r="R2966" s="143"/>
    </row>
    <row r="2967" spans="1:18" s="86" customFormat="1" ht="20.100000000000001" hidden="1" customHeight="1">
      <c r="A2967" s="123"/>
      <c r="C2967" s="19" t="s">
        <v>2460</v>
      </c>
      <c r="D2967" s="29" t="s">
        <v>2461</v>
      </c>
      <c r="E2967" s="10" t="s">
        <v>3196</v>
      </c>
      <c r="F2967" s="60">
        <v>0</v>
      </c>
      <c r="G2967" s="58">
        <v>6992</v>
      </c>
      <c r="H2967" s="58">
        <f t="shared" si="505"/>
        <v>0</v>
      </c>
      <c r="I2967" s="58">
        <v>30166</v>
      </c>
      <c r="J2967" s="58">
        <f t="shared" si="506"/>
        <v>0</v>
      </c>
      <c r="K2967" s="58">
        <v>16753</v>
      </c>
      <c r="L2967" s="58">
        <f t="shared" si="504"/>
        <v>0</v>
      </c>
      <c r="M2967" s="58">
        <f t="shared" si="501"/>
        <v>53911</v>
      </c>
      <c r="N2967" s="59">
        <f t="shared" si="501"/>
        <v>0</v>
      </c>
      <c r="O2967" s="60">
        <v>0</v>
      </c>
      <c r="P2967" s="61">
        <f>O2967</f>
        <v>0</v>
      </c>
      <c r="Q2967" s="58" t="e">
        <f>TRUNC(#REF!*P2967,0)</f>
        <v>#REF!</v>
      </c>
      <c r="R2967" s="143"/>
    </row>
    <row r="2968" spans="1:18" s="86" customFormat="1" ht="20.100000000000001" hidden="1" customHeight="1">
      <c r="A2968" s="123"/>
      <c r="C2968" s="19" t="s">
        <v>2462</v>
      </c>
      <c r="D2968" s="29" t="s">
        <v>0</v>
      </c>
      <c r="E2968" s="10" t="s">
        <v>3207</v>
      </c>
      <c r="F2968" s="60">
        <v>0</v>
      </c>
      <c r="G2968" s="58">
        <v>4061</v>
      </c>
      <c r="H2968" s="58">
        <f t="shared" si="505"/>
        <v>0</v>
      </c>
      <c r="I2968" s="58">
        <v>671</v>
      </c>
      <c r="J2968" s="58">
        <f t="shared" si="506"/>
        <v>0</v>
      </c>
      <c r="K2968" s="58">
        <v>0</v>
      </c>
      <c r="L2968" s="58">
        <f t="shared" si="504"/>
        <v>0</v>
      </c>
      <c r="M2968" s="58">
        <f t="shared" si="501"/>
        <v>4732</v>
      </c>
      <c r="N2968" s="59">
        <f t="shared" si="501"/>
        <v>0</v>
      </c>
      <c r="O2968" s="60">
        <v>0</v>
      </c>
      <c r="P2968" s="61">
        <f>O2968</f>
        <v>0</v>
      </c>
      <c r="Q2968" s="58" t="e">
        <f>TRUNC(#REF!*P2968,0)</f>
        <v>#REF!</v>
      </c>
      <c r="R2968" s="143"/>
    </row>
    <row r="2969" spans="1:18" s="86" customFormat="1" ht="20.100000000000001" hidden="1" customHeight="1">
      <c r="A2969" s="123"/>
      <c r="C2969" s="19" t="s">
        <v>2463</v>
      </c>
      <c r="D2969" s="29" t="s">
        <v>0</v>
      </c>
      <c r="E2969" s="10" t="s">
        <v>3199</v>
      </c>
      <c r="F2969" s="60">
        <v>0</v>
      </c>
      <c r="G2969" s="58">
        <v>39529</v>
      </c>
      <c r="H2969" s="58">
        <f t="shared" si="505"/>
        <v>0</v>
      </c>
      <c r="I2969" s="58">
        <v>241576</v>
      </c>
      <c r="J2969" s="58">
        <f t="shared" si="506"/>
        <v>0</v>
      </c>
      <c r="K2969" s="58">
        <v>8093</v>
      </c>
      <c r="L2969" s="58">
        <f t="shared" si="504"/>
        <v>0</v>
      </c>
      <c r="M2969" s="58">
        <f t="shared" si="501"/>
        <v>289198</v>
      </c>
      <c r="N2969" s="59">
        <f t="shared" si="501"/>
        <v>0</v>
      </c>
      <c r="O2969" s="60">
        <v>0</v>
      </c>
      <c r="P2969" s="61">
        <f>O2969</f>
        <v>0</v>
      </c>
      <c r="Q2969" s="58" t="e">
        <f>TRUNC(#REF!*P2969,0)</f>
        <v>#REF!</v>
      </c>
      <c r="R2969" s="143"/>
    </row>
    <row r="2970" spans="1:18" s="86" customFormat="1" ht="20.100000000000001" hidden="1" customHeight="1">
      <c r="A2970" s="123"/>
      <c r="C2970" s="19" t="s">
        <v>1115</v>
      </c>
      <c r="D2970" s="29" t="s">
        <v>0</v>
      </c>
      <c r="E2970" s="10" t="s">
        <v>22</v>
      </c>
      <c r="F2970" s="60">
        <v>0</v>
      </c>
      <c r="G2970" s="58">
        <v>0</v>
      </c>
      <c r="H2970" s="58">
        <f t="shared" si="505"/>
        <v>0</v>
      </c>
      <c r="I2970" s="58">
        <v>0</v>
      </c>
      <c r="J2970" s="58">
        <f t="shared" si="506"/>
        <v>0</v>
      </c>
      <c r="K2970" s="58">
        <v>0</v>
      </c>
      <c r="L2970" s="58">
        <f t="shared" si="504"/>
        <v>0</v>
      </c>
      <c r="M2970" s="58">
        <f t="shared" ref="M2970:N3097" si="507">G2970+I2970+K2970</f>
        <v>0</v>
      </c>
      <c r="N2970" s="59">
        <f t="shared" si="507"/>
        <v>0</v>
      </c>
      <c r="O2970" s="60">
        <v>0</v>
      </c>
      <c r="P2970" s="61">
        <f>O2970</f>
        <v>0</v>
      </c>
      <c r="Q2970" s="58" t="e">
        <f>TRUNC(#REF!*P2970,0)</f>
        <v>#REF!</v>
      </c>
      <c r="R2970" s="143"/>
    </row>
    <row r="2971" spans="1:18" s="86" customFormat="1" ht="20.100000000000001" hidden="1" customHeight="1">
      <c r="A2971" s="123"/>
      <c r="C2971" s="19" t="s">
        <v>1116</v>
      </c>
      <c r="D2971" s="29" t="s">
        <v>1117</v>
      </c>
      <c r="E2971" s="10" t="s">
        <v>3218</v>
      </c>
      <c r="F2971" s="60">
        <v>0</v>
      </c>
      <c r="G2971" s="58">
        <v>17051</v>
      </c>
      <c r="H2971" s="58">
        <f t="shared" si="505"/>
        <v>0</v>
      </c>
      <c r="I2971" s="58">
        <v>197281</v>
      </c>
      <c r="J2971" s="58">
        <f t="shared" si="506"/>
        <v>0</v>
      </c>
      <c r="K2971" s="58">
        <v>34872</v>
      </c>
      <c r="L2971" s="58">
        <f t="shared" si="504"/>
        <v>0</v>
      </c>
      <c r="M2971" s="58">
        <f t="shared" si="507"/>
        <v>249204</v>
      </c>
      <c r="N2971" s="59">
        <f t="shared" si="507"/>
        <v>0</v>
      </c>
      <c r="O2971" s="60">
        <v>0</v>
      </c>
      <c r="P2971" s="61">
        <f>O2971</f>
        <v>0</v>
      </c>
      <c r="Q2971" s="58" t="e">
        <f>TRUNC(#REF!*P2971,0)</f>
        <v>#REF!</v>
      </c>
      <c r="R2971" s="143"/>
    </row>
    <row r="2972" spans="1:18" s="86" customFormat="1" ht="20.100000000000001" hidden="1" customHeight="1">
      <c r="A2972" s="123"/>
      <c r="C2972" s="19" t="s">
        <v>2464</v>
      </c>
      <c r="D2972" s="29" t="s">
        <v>2461</v>
      </c>
      <c r="E2972" s="10" t="s">
        <v>3199</v>
      </c>
      <c r="F2972" s="60">
        <v>0</v>
      </c>
      <c r="G2972" s="58">
        <v>18727</v>
      </c>
      <c r="H2972" s="58">
        <f t="shared" si="505"/>
        <v>0</v>
      </c>
      <c r="I2972" s="58">
        <v>70010</v>
      </c>
      <c r="J2972" s="58">
        <f t="shared" si="506"/>
        <v>0</v>
      </c>
      <c r="K2972" s="58">
        <v>1079</v>
      </c>
      <c r="L2972" s="58">
        <f t="shared" si="504"/>
        <v>0</v>
      </c>
      <c r="M2972" s="58">
        <f t="shared" si="507"/>
        <v>89816</v>
      </c>
      <c r="N2972" s="59">
        <f t="shared" si="507"/>
        <v>0</v>
      </c>
      <c r="O2972" s="60">
        <v>0</v>
      </c>
      <c r="P2972" s="61">
        <f>O2972</f>
        <v>0</v>
      </c>
      <c r="Q2972" s="58" t="e">
        <f>TRUNC(#REF!*P2972,0)</f>
        <v>#REF!</v>
      </c>
      <c r="R2972" s="143"/>
    </row>
    <row r="2973" spans="1:18" s="86" customFormat="1" ht="20.100000000000001" hidden="1" customHeight="1">
      <c r="A2973" s="123"/>
      <c r="C2973" s="19" t="s">
        <v>1118</v>
      </c>
      <c r="D2973" s="29" t="s">
        <v>0</v>
      </c>
      <c r="E2973" s="10" t="s">
        <v>22</v>
      </c>
      <c r="F2973" s="60">
        <v>0</v>
      </c>
      <c r="G2973" s="58">
        <v>0</v>
      </c>
      <c r="H2973" s="58">
        <f t="shared" si="505"/>
        <v>0</v>
      </c>
      <c r="I2973" s="58">
        <v>0</v>
      </c>
      <c r="J2973" s="58">
        <f t="shared" si="506"/>
        <v>0</v>
      </c>
      <c r="K2973" s="58">
        <v>0</v>
      </c>
      <c r="L2973" s="58">
        <f t="shared" si="504"/>
        <v>0</v>
      </c>
      <c r="M2973" s="58">
        <f t="shared" si="507"/>
        <v>0</v>
      </c>
      <c r="N2973" s="59">
        <f t="shared" si="507"/>
        <v>0</v>
      </c>
      <c r="O2973" s="60">
        <v>0</v>
      </c>
      <c r="P2973" s="61">
        <f>O2973</f>
        <v>0</v>
      </c>
      <c r="Q2973" s="58" t="e">
        <f>TRUNC(#REF!*P2973,0)</f>
        <v>#REF!</v>
      </c>
      <c r="R2973" s="143"/>
    </row>
    <row r="2974" spans="1:18" s="86" customFormat="1" ht="20.100000000000001" hidden="1" customHeight="1">
      <c r="A2974" s="123"/>
      <c r="C2974" s="19" t="s">
        <v>1150</v>
      </c>
      <c r="D2974" s="29" t="s">
        <v>1151</v>
      </c>
      <c r="E2974" s="10" t="s">
        <v>3199</v>
      </c>
      <c r="F2974" s="60">
        <v>0</v>
      </c>
      <c r="G2974" s="58">
        <v>5130</v>
      </c>
      <c r="H2974" s="58">
        <f t="shared" si="505"/>
        <v>0</v>
      </c>
      <c r="I2974" s="58">
        <v>26068</v>
      </c>
      <c r="J2974" s="58">
        <f t="shared" si="506"/>
        <v>0</v>
      </c>
      <c r="K2974" s="58">
        <v>300</v>
      </c>
      <c r="L2974" s="58">
        <f t="shared" si="504"/>
        <v>0</v>
      </c>
      <c r="M2974" s="58">
        <f t="shared" si="507"/>
        <v>31498</v>
      </c>
      <c r="N2974" s="59">
        <f t="shared" si="507"/>
        <v>0</v>
      </c>
      <c r="O2974" s="60">
        <v>0</v>
      </c>
      <c r="P2974" s="61">
        <f>O2974</f>
        <v>0</v>
      </c>
      <c r="Q2974" s="58" t="e">
        <f>TRUNC(#REF!*P2974,0)</f>
        <v>#REF!</v>
      </c>
      <c r="R2974" s="143"/>
    </row>
    <row r="2975" spans="1:18" s="86" customFormat="1" ht="20.100000000000001" hidden="1" customHeight="1">
      <c r="A2975" s="123"/>
      <c r="C2975" s="19" t="s">
        <v>2465</v>
      </c>
      <c r="D2975" s="29" t="s">
        <v>0</v>
      </c>
      <c r="E2975" s="10" t="s">
        <v>22</v>
      </c>
      <c r="F2975" s="60">
        <v>0</v>
      </c>
      <c r="G2975" s="58">
        <v>0</v>
      </c>
      <c r="H2975" s="58">
        <f t="shared" si="505"/>
        <v>0</v>
      </c>
      <c r="I2975" s="58">
        <v>0</v>
      </c>
      <c r="J2975" s="58">
        <f t="shared" si="506"/>
        <v>0</v>
      </c>
      <c r="K2975" s="58">
        <v>0</v>
      </c>
      <c r="L2975" s="58">
        <f t="shared" si="504"/>
        <v>0</v>
      </c>
      <c r="M2975" s="58">
        <f t="shared" si="507"/>
        <v>0</v>
      </c>
      <c r="N2975" s="59">
        <f t="shared" si="507"/>
        <v>0</v>
      </c>
      <c r="O2975" s="60">
        <v>0</v>
      </c>
      <c r="P2975" s="61">
        <f>O2975</f>
        <v>0</v>
      </c>
      <c r="Q2975" s="58" t="e">
        <f>TRUNC(#REF!*P2975,0)</f>
        <v>#REF!</v>
      </c>
      <c r="R2975" s="143"/>
    </row>
    <row r="2976" spans="1:18" s="86" customFormat="1" ht="20.100000000000001" hidden="1" customHeight="1">
      <c r="A2976" s="123"/>
      <c r="C2976" s="19" t="s">
        <v>2466</v>
      </c>
      <c r="D2976" s="29" t="s">
        <v>2461</v>
      </c>
      <c r="E2976" s="10" t="s">
        <v>3199</v>
      </c>
      <c r="F2976" s="60">
        <v>0</v>
      </c>
      <c r="G2976" s="58">
        <v>99688</v>
      </c>
      <c r="H2976" s="58">
        <f t="shared" si="505"/>
        <v>0</v>
      </c>
      <c r="I2976" s="58">
        <v>254996</v>
      </c>
      <c r="J2976" s="58">
        <f t="shared" si="506"/>
        <v>0</v>
      </c>
      <c r="K2976" s="58">
        <v>2052</v>
      </c>
      <c r="L2976" s="58">
        <f t="shared" si="504"/>
        <v>0</v>
      </c>
      <c r="M2976" s="58">
        <f t="shared" si="507"/>
        <v>356736</v>
      </c>
      <c r="N2976" s="59">
        <f t="shared" si="507"/>
        <v>0</v>
      </c>
      <c r="O2976" s="60">
        <v>0</v>
      </c>
      <c r="P2976" s="61">
        <f>O2976</f>
        <v>0</v>
      </c>
      <c r="Q2976" s="58" t="e">
        <f>TRUNC(#REF!*P2976,0)</f>
        <v>#REF!</v>
      </c>
      <c r="R2976" s="143"/>
    </row>
    <row r="2977" spans="1:18" s="86" customFormat="1" ht="20.100000000000001" hidden="1" customHeight="1">
      <c r="A2977" s="123"/>
      <c r="C2977" s="19" t="s">
        <v>2467</v>
      </c>
      <c r="D2977" s="29" t="s">
        <v>2468</v>
      </c>
      <c r="E2977" s="10" t="s">
        <v>3218</v>
      </c>
      <c r="F2977" s="60">
        <v>0</v>
      </c>
      <c r="G2977" s="58">
        <v>7797</v>
      </c>
      <c r="H2977" s="58">
        <f t="shared" si="505"/>
        <v>0</v>
      </c>
      <c r="I2977" s="58">
        <v>58612</v>
      </c>
      <c r="J2977" s="58">
        <f t="shared" si="506"/>
        <v>0</v>
      </c>
      <c r="K2977" s="58">
        <v>28125</v>
      </c>
      <c r="L2977" s="58">
        <f t="shared" si="504"/>
        <v>0</v>
      </c>
      <c r="M2977" s="58">
        <f t="shared" si="507"/>
        <v>94534</v>
      </c>
      <c r="N2977" s="59">
        <f t="shared" si="507"/>
        <v>0</v>
      </c>
      <c r="O2977" s="60">
        <v>0</v>
      </c>
      <c r="P2977" s="61">
        <f>O2977</f>
        <v>0</v>
      </c>
      <c r="Q2977" s="58" t="e">
        <f>TRUNC(#REF!*P2977,0)</f>
        <v>#REF!</v>
      </c>
      <c r="R2977" s="143"/>
    </row>
    <row r="2978" spans="1:18" s="86" customFormat="1" ht="20.100000000000001" hidden="1" customHeight="1">
      <c r="A2978" s="123"/>
      <c r="C2978" s="19" t="s">
        <v>2469</v>
      </c>
      <c r="D2978" s="29" t="s">
        <v>2461</v>
      </c>
      <c r="E2978" s="10" t="s">
        <v>3199</v>
      </c>
      <c r="F2978" s="60">
        <v>0</v>
      </c>
      <c r="G2978" s="58">
        <v>84837</v>
      </c>
      <c r="H2978" s="58">
        <f t="shared" si="505"/>
        <v>0</v>
      </c>
      <c r="I2978" s="58">
        <v>197943</v>
      </c>
      <c r="J2978" s="58">
        <f t="shared" si="506"/>
        <v>0</v>
      </c>
      <c r="K2978" s="58">
        <v>2633</v>
      </c>
      <c r="L2978" s="58">
        <f t="shared" si="504"/>
        <v>0</v>
      </c>
      <c r="M2978" s="58">
        <f t="shared" si="507"/>
        <v>285413</v>
      </c>
      <c r="N2978" s="59">
        <f t="shared" si="507"/>
        <v>0</v>
      </c>
      <c r="O2978" s="60">
        <v>0</v>
      </c>
      <c r="P2978" s="61">
        <f>O2978</f>
        <v>0</v>
      </c>
      <c r="Q2978" s="58" t="e">
        <f>TRUNC(#REF!*P2978,0)</f>
        <v>#REF!</v>
      </c>
      <c r="R2978" s="143"/>
    </row>
    <row r="2979" spans="1:18" s="86" customFormat="1" ht="20.100000000000001" hidden="1" customHeight="1">
      <c r="A2979" s="123"/>
      <c r="C2979" s="19" t="s">
        <v>2470</v>
      </c>
      <c r="D2979" s="29" t="s">
        <v>2461</v>
      </c>
      <c r="E2979" s="10" t="s">
        <v>3199</v>
      </c>
      <c r="F2979" s="60">
        <v>0</v>
      </c>
      <c r="G2979" s="58">
        <v>66712</v>
      </c>
      <c r="H2979" s="58">
        <f t="shared" si="505"/>
        <v>0</v>
      </c>
      <c r="I2979" s="58">
        <v>81203</v>
      </c>
      <c r="J2979" s="58">
        <f t="shared" si="506"/>
        <v>0</v>
      </c>
      <c r="K2979" s="58">
        <v>1460</v>
      </c>
      <c r="L2979" s="58">
        <f t="shared" si="504"/>
        <v>0</v>
      </c>
      <c r="M2979" s="58">
        <f t="shared" si="507"/>
        <v>149375</v>
      </c>
      <c r="N2979" s="59">
        <f t="shared" si="507"/>
        <v>0</v>
      </c>
      <c r="O2979" s="60">
        <v>0</v>
      </c>
      <c r="P2979" s="61">
        <f>O2979</f>
        <v>0</v>
      </c>
      <c r="Q2979" s="58" t="e">
        <f>TRUNC(#REF!*P2979,0)</f>
        <v>#REF!</v>
      </c>
      <c r="R2979" s="143"/>
    </row>
    <row r="2980" spans="1:18" s="86" customFormat="1" ht="20.100000000000001" hidden="1" customHeight="1">
      <c r="A2980" s="123"/>
      <c r="C2980" s="19" t="s">
        <v>1152</v>
      </c>
      <c r="D2980" s="29" t="s">
        <v>0</v>
      </c>
      <c r="E2980" s="10" t="s">
        <v>22</v>
      </c>
      <c r="F2980" s="60">
        <v>0</v>
      </c>
      <c r="G2980" s="58">
        <v>0</v>
      </c>
      <c r="H2980" s="58">
        <f t="shared" si="505"/>
        <v>0</v>
      </c>
      <c r="I2980" s="58">
        <v>0</v>
      </c>
      <c r="J2980" s="58">
        <f t="shared" si="506"/>
        <v>0</v>
      </c>
      <c r="K2980" s="58">
        <v>0</v>
      </c>
      <c r="L2980" s="58">
        <f t="shared" si="504"/>
        <v>0</v>
      </c>
      <c r="M2980" s="58">
        <f t="shared" si="507"/>
        <v>0</v>
      </c>
      <c r="N2980" s="59">
        <f t="shared" si="507"/>
        <v>0</v>
      </c>
      <c r="O2980" s="60">
        <v>0</v>
      </c>
      <c r="P2980" s="61">
        <f>O2980</f>
        <v>0</v>
      </c>
      <c r="Q2980" s="58" t="e">
        <f>TRUNC(#REF!*P2980,0)</f>
        <v>#REF!</v>
      </c>
      <c r="R2980" s="143"/>
    </row>
    <row r="2981" spans="1:18" s="86" customFormat="1" ht="20.100000000000001" hidden="1" customHeight="1">
      <c r="A2981" s="123"/>
      <c r="C2981" s="19" t="s">
        <v>1153</v>
      </c>
      <c r="D2981" s="29" t="s">
        <v>1154</v>
      </c>
      <c r="E2981" s="10" t="s">
        <v>3207</v>
      </c>
      <c r="F2981" s="60">
        <v>0</v>
      </c>
      <c r="G2981" s="58">
        <v>684</v>
      </c>
      <c r="H2981" s="58">
        <f t="shared" si="505"/>
        <v>0</v>
      </c>
      <c r="I2981" s="58">
        <v>5212</v>
      </c>
      <c r="J2981" s="58">
        <f t="shared" si="506"/>
        <v>0</v>
      </c>
      <c r="K2981" s="58">
        <v>2290</v>
      </c>
      <c r="L2981" s="58">
        <f t="shared" si="504"/>
        <v>0</v>
      </c>
      <c r="M2981" s="58">
        <f t="shared" si="507"/>
        <v>8186</v>
      </c>
      <c r="N2981" s="59">
        <f t="shared" si="507"/>
        <v>0</v>
      </c>
      <c r="O2981" s="60">
        <v>0</v>
      </c>
      <c r="P2981" s="61">
        <f>O2981</f>
        <v>0</v>
      </c>
      <c r="Q2981" s="58" t="e">
        <f>TRUNC(#REF!*P2981,0)</f>
        <v>#REF!</v>
      </c>
      <c r="R2981" s="143"/>
    </row>
    <row r="2982" spans="1:18" s="86" customFormat="1" ht="20.100000000000001" hidden="1" customHeight="1">
      <c r="A2982" s="123"/>
      <c r="C2982" s="19" t="s">
        <v>1075</v>
      </c>
      <c r="D2982" s="29" t="s">
        <v>1076</v>
      </c>
      <c r="E2982" s="10" t="s">
        <v>3199</v>
      </c>
      <c r="F2982" s="60">
        <v>0</v>
      </c>
      <c r="G2982" s="58">
        <v>16458</v>
      </c>
      <c r="H2982" s="58">
        <f t="shared" si="505"/>
        <v>0</v>
      </c>
      <c r="I2982" s="58">
        <v>10972</v>
      </c>
      <c r="J2982" s="58">
        <f t="shared" si="506"/>
        <v>0</v>
      </c>
      <c r="K2982" s="58">
        <v>0</v>
      </c>
      <c r="L2982" s="58">
        <f t="shared" si="504"/>
        <v>0</v>
      </c>
      <c r="M2982" s="58">
        <f t="shared" si="507"/>
        <v>27430</v>
      </c>
      <c r="N2982" s="59">
        <f t="shared" si="507"/>
        <v>0</v>
      </c>
      <c r="O2982" s="60">
        <v>0</v>
      </c>
      <c r="P2982" s="61">
        <f>O2982</f>
        <v>0</v>
      </c>
      <c r="Q2982" s="58" t="e">
        <f>TRUNC(#REF!*P2982,0)</f>
        <v>#REF!</v>
      </c>
      <c r="R2982" s="143"/>
    </row>
    <row r="2983" spans="1:18" s="86" customFormat="1" ht="20.100000000000001" hidden="1" customHeight="1">
      <c r="A2983" s="123"/>
      <c r="C2983" s="19" t="s">
        <v>1119</v>
      </c>
      <c r="D2983" s="29" t="s">
        <v>0</v>
      </c>
      <c r="E2983" s="10" t="s">
        <v>22</v>
      </c>
      <c r="F2983" s="60">
        <v>0</v>
      </c>
      <c r="G2983" s="58">
        <v>0</v>
      </c>
      <c r="H2983" s="58">
        <f t="shared" si="505"/>
        <v>0</v>
      </c>
      <c r="I2983" s="58">
        <v>0</v>
      </c>
      <c r="J2983" s="58">
        <f t="shared" si="506"/>
        <v>0</v>
      </c>
      <c r="K2983" s="58">
        <v>0</v>
      </c>
      <c r="L2983" s="58">
        <f t="shared" si="504"/>
        <v>0</v>
      </c>
      <c r="M2983" s="58">
        <f t="shared" si="507"/>
        <v>0</v>
      </c>
      <c r="N2983" s="59">
        <f t="shared" si="507"/>
        <v>0</v>
      </c>
      <c r="O2983" s="60">
        <v>0</v>
      </c>
      <c r="P2983" s="61">
        <f>O2983</f>
        <v>0</v>
      </c>
      <c r="Q2983" s="58" t="e">
        <f>TRUNC(#REF!*P2983,0)</f>
        <v>#REF!</v>
      </c>
      <c r="R2983" s="143"/>
    </row>
    <row r="2984" spans="1:18" s="86" customFormat="1" ht="20.100000000000001" hidden="1" customHeight="1">
      <c r="A2984" s="123"/>
      <c r="C2984" s="19" t="s">
        <v>1120</v>
      </c>
      <c r="D2984" s="29" t="s">
        <v>1121</v>
      </c>
      <c r="E2984" s="10" t="s">
        <v>3191</v>
      </c>
      <c r="F2984" s="87">
        <v>0</v>
      </c>
      <c r="G2984" s="58">
        <v>107434</v>
      </c>
      <c r="H2984" s="58">
        <f t="shared" si="505"/>
        <v>0</v>
      </c>
      <c r="I2984" s="58">
        <v>1863</v>
      </c>
      <c r="J2984" s="58">
        <f t="shared" si="506"/>
        <v>0</v>
      </c>
      <c r="K2984" s="58">
        <v>333</v>
      </c>
      <c r="L2984" s="58">
        <f t="shared" si="504"/>
        <v>0</v>
      </c>
      <c r="M2984" s="58">
        <f t="shared" si="507"/>
        <v>109630</v>
      </c>
      <c r="N2984" s="59">
        <f t="shared" si="507"/>
        <v>0</v>
      </c>
      <c r="O2984" s="60">
        <v>0</v>
      </c>
      <c r="P2984" s="61">
        <f>O2984</f>
        <v>0</v>
      </c>
      <c r="Q2984" s="58" t="e">
        <f>TRUNC(#REF!*P2984,0)</f>
        <v>#REF!</v>
      </c>
      <c r="R2984" s="143"/>
    </row>
    <row r="2985" spans="1:18" s="86" customFormat="1" ht="20.100000000000001" hidden="1" customHeight="1">
      <c r="A2985" s="123"/>
      <c r="C2985" s="19" t="s">
        <v>1122</v>
      </c>
      <c r="D2985" s="29" t="s">
        <v>1123</v>
      </c>
      <c r="E2985" s="10" t="s">
        <v>3191</v>
      </c>
      <c r="F2985" s="87">
        <v>13.427999999999997</v>
      </c>
      <c r="G2985" s="58">
        <v>107434</v>
      </c>
      <c r="H2985" s="58">
        <f t="shared" si="505"/>
        <v>1442623</v>
      </c>
      <c r="I2985" s="58">
        <v>1863</v>
      </c>
      <c r="J2985" s="58">
        <f t="shared" si="506"/>
        <v>25016</v>
      </c>
      <c r="K2985" s="58">
        <v>333</v>
      </c>
      <c r="L2985" s="58">
        <f t="shared" si="504"/>
        <v>4471</v>
      </c>
      <c r="M2985" s="58">
        <f t="shared" si="507"/>
        <v>109630</v>
      </c>
      <c r="N2985" s="59">
        <f t="shared" si="507"/>
        <v>1472110</v>
      </c>
      <c r="O2985" s="87">
        <v>13.427999999999997</v>
      </c>
      <c r="P2985" s="61">
        <f>O2985</f>
        <v>13.427999999999997</v>
      </c>
      <c r="Q2985" s="58" t="e">
        <f>TRUNC(#REF!*P2985,0)</f>
        <v>#REF!</v>
      </c>
      <c r="R2985" s="143"/>
    </row>
    <row r="2986" spans="1:18" s="86" customFormat="1" ht="20.100000000000001" hidden="1" customHeight="1">
      <c r="A2986" s="123"/>
      <c r="C2986" s="19" t="s">
        <v>2471</v>
      </c>
      <c r="D2986" s="29" t="s">
        <v>2472</v>
      </c>
      <c r="E2986" s="10" t="s">
        <v>3191</v>
      </c>
      <c r="F2986" s="87">
        <v>0</v>
      </c>
      <c r="G2986" s="58">
        <v>143386</v>
      </c>
      <c r="H2986" s="58">
        <f t="shared" si="505"/>
        <v>0</v>
      </c>
      <c r="I2986" s="58">
        <v>1176</v>
      </c>
      <c r="J2986" s="58">
        <f t="shared" si="506"/>
        <v>0</v>
      </c>
      <c r="K2986" s="58">
        <v>333</v>
      </c>
      <c r="L2986" s="58">
        <f t="shared" si="504"/>
        <v>0</v>
      </c>
      <c r="M2986" s="58">
        <f t="shared" si="507"/>
        <v>144895</v>
      </c>
      <c r="N2986" s="59">
        <f t="shared" si="507"/>
        <v>0</v>
      </c>
      <c r="O2986" s="60">
        <v>0</v>
      </c>
      <c r="P2986" s="61">
        <f>O2986</f>
        <v>0</v>
      </c>
      <c r="Q2986" s="58" t="e">
        <f>TRUNC(#REF!*P2986,0)</f>
        <v>#REF!</v>
      </c>
      <c r="R2986" s="143"/>
    </row>
    <row r="2987" spans="1:18" s="86" customFormat="1" ht="20.100000000000001" hidden="1" customHeight="1">
      <c r="A2987" s="123"/>
      <c r="C2987" s="19" t="s">
        <v>2473</v>
      </c>
      <c r="D2987" s="29" t="s">
        <v>2474</v>
      </c>
      <c r="E2987" s="10" t="s">
        <v>3191</v>
      </c>
      <c r="F2987" s="87">
        <v>0</v>
      </c>
      <c r="G2987" s="58">
        <v>106256</v>
      </c>
      <c r="H2987" s="58">
        <f t="shared" si="505"/>
        <v>0</v>
      </c>
      <c r="I2987" s="58">
        <v>1828</v>
      </c>
      <c r="J2987" s="58">
        <f t="shared" si="506"/>
        <v>0</v>
      </c>
      <c r="K2987" s="58">
        <v>328</v>
      </c>
      <c r="L2987" s="58">
        <f t="shared" si="504"/>
        <v>0</v>
      </c>
      <c r="M2987" s="58">
        <f t="shared" si="507"/>
        <v>108412</v>
      </c>
      <c r="N2987" s="59">
        <f t="shared" si="507"/>
        <v>0</v>
      </c>
      <c r="O2987" s="60">
        <v>0</v>
      </c>
      <c r="P2987" s="61">
        <f>O2987</f>
        <v>0</v>
      </c>
      <c r="Q2987" s="58" t="e">
        <f>TRUNC(#REF!*P2987,0)</f>
        <v>#REF!</v>
      </c>
      <c r="R2987" s="143"/>
    </row>
    <row r="2988" spans="1:18" s="86" customFormat="1" ht="20.100000000000001" hidden="1" customHeight="1">
      <c r="A2988" s="123"/>
      <c r="C2988" s="19" t="s">
        <v>1155</v>
      </c>
      <c r="D2988" s="29" t="s">
        <v>1154</v>
      </c>
      <c r="E2988" s="10" t="s">
        <v>3191</v>
      </c>
      <c r="F2988" s="87">
        <v>0</v>
      </c>
      <c r="G2988" s="58">
        <v>114708</v>
      </c>
      <c r="H2988" s="58">
        <f t="shared" si="505"/>
        <v>0</v>
      </c>
      <c r="I2988" s="58">
        <v>0</v>
      </c>
      <c r="J2988" s="58">
        <f t="shared" si="506"/>
        <v>0</v>
      </c>
      <c r="K2988" s="58">
        <v>0</v>
      </c>
      <c r="L2988" s="58">
        <f t="shared" si="504"/>
        <v>0</v>
      </c>
      <c r="M2988" s="58">
        <f t="shared" si="507"/>
        <v>114708</v>
      </c>
      <c r="N2988" s="59">
        <f t="shared" si="507"/>
        <v>0</v>
      </c>
      <c r="O2988" s="60">
        <v>0</v>
      </c>
      <c r="P2988" s="61">
        <f>O2988</f>
        <v>0</v>
      </c>
      <c r="Q2988" s="58" t="e">
        <f>TRUNC(#REF!*P2988,0)</f>
        <v>#REF!</v>
      </c>
      <c r="R2988" s="143"/>
    </row>
    <row r="2989" spans="1:18" s="86" customFormat="1" ht="20.100000000000001" hidden="1" customHeight="1">
      <c r="A2989" s="123"/>
      <c r="C2989" s="19" t="s">
        <v>1124</v>
      </c>
      <c r="D2989" s="29" t="s">
        <v>0</v>
      </c>
      <c r="E2989" s="10" t="s">
        <v>22</v>
      </c>
      <c r="F2989" s="60">
        <v>0</v>
      </c>
      <c r="G2989" s="58">
        <v>0</v>
      </c>
      <c r="H2989" s="58">
        <f t="shared" si="505"/>
        <v>0</v>
      </c>
      <c r="I2989" s="58">
        <v>0</v>
      </c>
      <c r="J2989" s="58">
        <f t="shared" si="506"/>
        <v>0</v>
      </c>
      <c r="K2989" s="58">
        <v>0</v>
      </c>
      <c r="L2989" s="58">
        <f t="shared" si="504"/>
        <v>0</v>
      </c>
      <c r="M2989" s="58">
        <f t="shared" si="507"/>
        <v>0</v>
      </c>
      <c r="N2989" s="59">
        <f t="shared" si="507"/>
        <v>0</v>
      </c>
      <c r="O2989" s="60">
        <v>0</v>
      </c>
      <c r="P2989" s="61">
        <f>O2989</f>
        <v>0</v>
      </c>
      <c r="Q2989" s="58" t="e">
        <f>TRUNC(#REF!*P2989,0)</f>
        <v>#REF!</v>
      </c>
      <c r="R2989" s="143"/>
    </row>
    <row r="2990" spans="1:18" s="86" customFormat="1" ht="20.100000000000001" hidden="1" customHeight="1">
      <c r="A2990" s="123"/>
      <c r="C2990" s="19" t="s">
        <v>1125</v>
      </c>
      <c r="D2990" s="29" t="s">
        <v>0</v>
      </c>
      <c r="E2990" s="10" t="s">
        <v>22</v>
      </c>
      <c r="F2990" s="60">
        <v>0</v>
      </c>
      <c r="G2990" s="58">
        <v>0</v>
      </c>
      <c r="H2990" s="58">
        <f t="shared" si="505"/>
        <v>0</v>
      </c>
      <c r="I2990" s="58">
        <v>0</v>
      </c>
      <c r="J2990" s="58">
        <f t="shared" si="506"/>
        <v>0</v>
      </c>
      <c r="K2990" s="58">
        <v>0</v>
      </c>
      <c r="L2990" s="58">
        <f t="shared" si="504"/>
        <v>0</v>
      </c>
      <c r="M2990" s="58">
        <f t="shared" si="507"/>
        <v>0</v>
      </c>
      <c r="N2990" s="59">
        <f t="shared" si="507"/>
        <v>0</v>
      </c>
      <c r="O2990" s="60">
        <v>0</v>
      </c>
      <c r="P2990" s="61">
        <f>O2990</f>
        <v>0</v>
      </c>
      <c r="Q2990" s="58" t="e">
        <f>TRUNC(#REF!*P2990,0)</f>
        <v>#REF!</v>
      </c>
      <c r="R2990" s="143"/>
    </row>
    <row r="2991" spans="1:18" s="86" customFormat="1" ht="20.100000000000001" hidden="1" customHeight="1">
      <c r="A2991" s="123"/>
      <c r="C2991" s="19" t="s">
        <v>1126</v>
      </c>
      <c r="D2991" s="29" t="s">
        <v>0</v>
      </c>
      <c r="E2991" s="10" t="s">
        <v>22</v>
      </c>
      <c r="F2991" s="60">
        <v>0</v>
      </c>
      <c r="G2991" s="58">
        <v>0</v>
      </c>
      <c r="H2991" s="58">
        <f t="shared" si="505"/>
        <v>0</v>
      </c>
      <c r="I2991" s="58">
        <v>0</v>
      </c>
      <c r="J2991" s="58">
        <f t="shared" si="506"/>
        <v>0</v>
      </c>
      <c r="K2991" s="58">
        <v>0</v>
      </c>
      <c r="L2991" s="58">
        <f t="shared" si="504"/>
        <v>0</v>
      </c>
      <c r="M2991" s="58">
        <f t="shared" si="507"/>
        <v>0</v>
      </c>
      <c r="N2991" s="59">
        <f t="shared" si="507"/>
        <v>0</v>
      </c>
      <c r="O2991" s="60">
        <v>0</v>
      </c>
      <c r="P2991" s="61">
        <f>O2991</f>
        <v>0</v>
      </c>
      <c r="Q2991" s="58" t="e">
        <f>TRUNC(#REF!*P2991,0)</f>
        <v>#REF!</v>
      </c>
      <c r="R2991" s="143"/>
    </row>
    <row r="2992" spans="1:18" s="86" customFormat="1" ht="20.100000000000001" hidden="1" customHeight="1">
      <c r="A2992" s="123"/>
      <c r="C2992" s="19" t="s">
        <v>1127</v>
      </c>
      <c r="D2992" s="29" t="s">
        <v>2475</v>
      </c>
      <c r="E2992" s="10" t="s">
        <v>3206</v>
      </c>
      <c r="F2992" s="60">
        <v>2</v>
      </c>
      <c r="G2992" s="58">
        <v>344000</v>
      </c>
      <c r="H2992" s="58">
        <f t="shared" si="505"/>
        <v>688000</v>
      </c>
      <c r="I2992" s="58">
        <v>200000</v>
      </c>
      <c r="J2992" s="58">
        <f t="shared" si="506"/>
        <v>400000</v>
      </c>
      <c r="K2992" s="58">
        <v>0</v>
      </c>
      <c r="L2992" s="58">
        <f t="shared" si="504"/>
        <v>0</v>
      </c>
      <c r="M2992" s="58">
        <f t="shared" si="507"/>
        <v>544000</v>
      </c>
      <c r="N2992" s="59">
        <f t="shared" si="507"/>
        <v>1088000</v>
      </c>
      <c r="O2992" s="60">
        <v>2</v>
      </c>
      <c r="P2992" s="61">
        <f>O2992</f>
        <v>2</v>
      </c>
      <c r="Q2992" s="58" t="e">
        <f>TRUNC(#REF!*P2992,0)</f>
        <v>#REF!</v>
      </c>
      <c r="R2992" s="143"/>
    </row>
    <row r="2993" spans="1:18" s="86" customFormat="1" ht="20.100000000000001" hidden="1" customHeight="1">
      <c r="A2993" s="123"/>
      <c r="C2993" s="19" t="s">
        <v>1127</v>
      </c>
      <c r="D2993" s="29" t="s">
        <v>2478</v>
      </c>
      <c r="E2993" s="10" t="s">
        <v>3206</v>
      </c>
      <c r="F2993" s="60">
        <v>0</v>
      </c>
      <c r="G2993" s="58">
        <v>328800</v>
      </c>
      <c r="H2993" s="58">
        <f t="shared" si="505"/>
        <v>0</v>
      </c>
      <c r="I2993" s="58">
        <v>160000</v>
      </c>
      <c r="J2993" s="58">
        <f t="shared" si="506"/>
        <v>0</v>
      </c>
      <c r="K2993" s="58">
        <v>0</v>
      </c>
      <c r="L2993" s="58">
        <f t="shared" si="504"/>
        <v>0</v>
      </c>
      <c r="M2993" s="58">
        <f t="shared" si="507"/>
        <v>488800</v>
      </c>
      <c r="N2993" s="59">
        <f t="shared" si="507"/>
        <v>0</v>
      </c>
      <c r="O2993" s="60">
        <v>0</v>
      </c>
      <c r="P2993" s="61">
        <f>O2993</f>
        <v>0</v>
      </c>
      <c r="Q2993" s="58" t="e">
        <f>TRUNC(#REF!*P2993,0)</f>
        <v>#REF!</v>
      </c>
      <c r="R2993" s="143"/>
    </row>
    <row r="2994" spans="1:18" s="86" customFormat="1" ht="20.100000000000001" hidden="1" customHeight="1">
      <c r="A2994" s="123"/>
      <c r="C2994" s="19" t="s">
        <v>1127</v>
      </c>
      <c r="D2994" s="29" t="s">
        <v>2476</v>
      </c>
      <c r="E2994" s="10" t="s">
        <v>3206</v>
      </c>
      <c r="F2994" s="60">
        <v>0</v>
      </c>
      <c r="G2994" s="58">
        <v>228868</v>
      </c>
      <c r="H2994" s="58">
        <f t="shared" si="505"/>
        <v>0</v>
      </c>
      <c r="I2994" s="58">
        <v>156224</v>
      </c>
      <c r="J2994" s="58">
        <f t="shared" si="506"/>
        <v>0</v>
      </c>
      <c r="K2994" s="58">
        <v>0</v>
      </c>
      <c r="L2994" s="58">
        <f t="shared" si="504"/>
        <v>0</v>
      </c>
      <c r="M2994" s="58">
        <f t="shared" si="507"/>
        <v>385092</v>
      </c>
      <c r="N2994" s="59">
        <f t="shared" si="507"/>
        <v>0</v>
      </c>
      <c r="O2994" s="60">
        <v>0</v>
      </c>
      <c r="P2994" s="61">
        <f>O2994</f>
        <v>0</v>
      </c>
      <c r="Q2994" s="58" t="e">
        <f>TRUNC(#REF!*P2994,0)</f>
        <v>#REF!</v>
      </c>
      <c r="R2994" s="143"/>
    </row>
    <row r="2995" spans="1:18" s="86" customFormat="1" ht="20.100000000000001" hidden="1" customHeight="1">
      <c r="A2995" s="123"/>
      <c r="C2995" s="19" t="s">
        <v>1129</v>
      </c>
      <c r="D2995" s="29" t="s">
        <v>0</v>
      </c>
      <c r="E2995" s="10"/>
      <c r="F2995" s="60">
        <v>0</v>
      </c>
      <c r="G2995" s="58">
        <v>0</v>
      </c>
      <c r="H2995" s="58">
        <f t="shared" si="505"/>
        <v>0</v>
      </c>
      <c r="I2995" s="58">
        <v>0</v>
      </c>
      <c r="J2995" s="58">
        <f t="shared" si="506"/>
        <v>0</v>
      </c>
      <c r="K2995" s="58">
        <v>0</v>
      </c>
      <c r="L2995" s="58">
        <f t="shared" si="504"/>
        <v>0</v>
      </c>
      <c r="M2995" s="58">
        <f t="shared" si="507"/>
        <v>0</v>
      </c>
      <c r="N2995" s="59">
        <f t="shared" si="507"/>
        <v>0</v>
      </c>
      <c r="O2995" s="60">
        <v>0</v>
      </c>
      <c r="P2995" s="61">
        <f>O2995</f>
        <v>0</v>
      </c>
      <c r="Q2995" s="58" t="e">
        <f>TRUNC(#REF!*P2995,0)</f>
        <v>#REF!</v>
      </c>
      <c r="R2995" s="143"/>
    </row>
    <row r="2996" spans="1:18" s="86" customFormat="1" ht="20.100000000000001" hidden="1" customHeight="1">
      <c r="A2996" s="123"/>
      <c r="C2996" s="19" t="s">
        <v>1130</v>
      </c>
      <c r="D2996" s="29" t="s">
        <v>2396</v>
      </c>
      <c r="E2996" s="10" t="s">
        <v>3206</v>
      </c>
      <c r="F2996" s="60">
        <v>2</v>
      </c>
      <c r="G2996" s="58">
        <v>224000</v>
      </c>
      <c r="H2996" s="58">
        <f t="shared" si="505"/>
        <v>448000</v>
      </c>
      <c r="I2996" s="58">
        <v>120000</v>
      </c>
      <c r="J2996" s="58">
        <f t="shared" si="506"/>
        <v>240000</v>
      </c>
      <c r="K2996" s="58">
        <v>0</v>
      </c>
      <c r="L2996" s="58">
        <f t="shared" si="504"/>
        <v>0</v>
      </c>
      <c r="M2996" s="58">
        <f t="shared" si="507"/>
        <v>344000</v>
      </c>
      <c r="N2996" s="59">
        <f t="shared" si="507"/>
        <v>688000</v>
      </c>
      <c r="O2996" s="60">
        <v>2</v>
      </c>
      <c r="P2996" s="61">
        <f>O2996</f>
        <v>2</v>
      </c>
      <c r="Q2996" s="58" t="e">
        <f>TRUNC(#REF!*P2996,0)</f>
        <v>#REF!</v>
      </c>
      <c r="R2996" s="143"/>
    </row>
    <row r="2997" spans="1:18" s="86" customFormat="1" ht="20.100000000000001" hidden="1" customHeight="1">
      <c r="A2997" s="123"/>
      <c r="C2997" s="19" t="s">
        <v>1130</v>
      </c>
      <c r="D2997" s="29" t="s">
        <v>2476</v>
      </c>
      <c r="E2997" s="10" t="s">
        <v>3206</v>
      </c>
      <c r="F2997" s="60">
        <v>0</v>
      </c>
      <c r="G2997" s="58">
        <v>172627</v>
      </c>
      <c r="H2997" s="58">
        <f t="shared" si="505"/>
        <v>0</v>
      </c>
      <c r="I2997" s="58">
        <v>78112</v>
      </c>
      <c r="J2997" s="58">
        <f t="shared" si="506"/>
        <v>0</v>
      </c>
      <c r="K2997" s="58">
        <v>0</v>
      </c>
      <c r="L2997" s="58">
        <f t="shared" si="504"/>
        <v>0</v>
      </c>
      <c r="M2997" s="58">
        <f t="shared" si="507"/>
        <v>250739</v>
      </c>
      <c r="N2997" s="59">
        <f t="shared" si="507"/>
        <v>0</v>
      </c>
      <c r="O2997" s="60">
        <v>0</v>
      </c>
      <c r="P2997" s="61">
        <f>O2997</f>
        <v>0</v>
      </c>
      <c r="Q2997" s="58" t="e">
        <f>TRUNC(#REF!*P2997,0)</f>
        <v>#REF!</v>
      </c>
      <c r="R2997" s="143"/>
    </row>
    <row r="2998" spans="1:18" s="86" customFormat="1" ht="20.100000000000001" hidden="1" customHeight="1">
      <c r="A2998" s="123"/>
      <c r="C2998" s="19" t="s">
        <v>2397</v>
      </c>
      <c r="D2998" s="29" t="s">
        <v>0</v>
      </c>
      <c r="E2998" s="10" t="s">
        <v>22</v>
      </c>
      <c r="F2998" s="60">
        <v>0</v>
      </c>
      <c r="G2998" s="58">
        <v>0</v>
      </c>
      <c r="H2998" s="58">
        <f t="shared" si="505"/>
        <v>0</v>
      </c>
      <c r="I2998" s="58">
        <v>0</v>
      </c>
      <c r="J2998" s="58">
        <f t="shared" si="506"/>
        <v>0</v>
      </c>
      <c r="K2998" s="58">
        <v>0</v>
      </c>
      <c r="L2998" s="58">
        <f t="shared" si="504"/>
        <v>0</v>
      </c>
      <c r="M2998" s="58">
        <f t="shared" si="507"/>
        <v>0</v>
      </c>
      <c r="N2998" s="59">
        <f t="shared" si="507"/>
        <v>0</v>
      </c>
      <c r="O2998" s="60">
        <v>0</v>
      </c>
      <c r="P2998" s="61">
        <f>O2998</f>
        <v>0</v>
      </c>
      <c r="Q2998" s="58" t="e">
        <f>TRUNC(#REF!*P2998,0)</f>
        <v>#REF!</v>
      </c>
      <c r="R2998" s="143"/>
    </row>
    <row r="2999" spans="1:18" s="86" customFormat="1" ht="20.100000000000001" hidden="1" customHeight="1">
      <c r="A2999" s="123"/>
      <c r="C2999" s="19" t="s">
        <v>2398</v>
      </c>
      <c r="D2999" s="29" t="s">
        <v>2399</v>
      </c>
      <c r="E2999" s="10" t="s">
        <v>3206</v>
      </c>
      <c r="F2999" s="60">
        <v>2</v>
      </c>
      <c r="G2999" s="58">
        <v>118729</v>
      </c>
      <c r="H2999" s="58">
        <f t="shared" si="505"/>
        <v>237458</v>
      </c>
      <c r="I2999" s="58">
        <v>39056</v>
      </c>
      <c r="J2999" s="58">
        <f t="shared" si="506"/>
        <v>78112</v>
      </c>
      <c r="K2999" s="58">
        <v>0</v>
      </c>
      <c r="L2999" s="58">
        <f t="shared" si="504"/>
        <v>0</v>
      </c>
      <c r="M2999" s="58">
        <f t="shared" si="507"/>
        <v>157785</v>
      </c>
      <c r="N2999" s="59">
        <f t="shared" si="507"/>
        <v>315570</v>
      </c>
      <c r="O2999" s="60">
        <v>2</v>
      </c>
      <c r="P2999" s="61">
        <f>O2999</f>
        <v>2</v>
      </c>
      <c r="Q2999" s="58" t="e">
        <f>TRUNC(#REF!*P2999,0)</f>
        <v>#REF!</v>
      </c>
      <c r="R2999" s="143"/>
    </row>
    <row r="3000" spans="1:18" s="86" customFormat="1" ht="20.100000000000001" hidden="1" customHeight="1">
      <c r="A3000" s="123"/>
      <c r="C3000" s="19" t="s">
        <v>2398</v>
      </c>
      <c r="D3000" s="29" t="s">
        <v>2477</v>
      </c>
      <c r="E3000" s="10" t="s">
        <v>3206</v>
      </c>
      <c r="F3000" s="60">
        <v>0</v>
      </c>
      <c r="G3000" s="58">
        <v>119511</v>
      </c>
      <c r="H3000" s="58">
        <f t="shared" si="505"/>
        <v>0</v>
      </c>
      <c r="I3000" s="58">
        <v>39056</v>
      </c>
      <c r="J3000" s="58">
        <f t="shared" si="506"/>
        <v>0</v>
      </c>
      <c r="K3000" s="58">
        <v>0</v>
      </c>
      <c r="L3000" s="58">
        <f t="shared" si="504"/>
        <v>0</v>
      </c>
      <c r="M3000" s="58">
        <f t="shared" si="507"/>
        <v>158567</v>
      </c>
      <c r="N3000" s="59">
        <f t="shared" si="507"/>
        <v>0</v>
      </c>
      <c r="O3000" s="60">
        <v>0</v>
      </c>
      <c r="P3000" s="61">
        <f>O3000</f>
        <v>0</v>
      </c>
      <c r="Q3000" s="58" t="e">
        <f>TRUNC(#REF!*P3000,0)</f>
        <v>#REF!</v>
      </c>
      <c r="R3000" s="143"/>
    </row>
    <row r="3001" spans="1:18" s="86" customFormat="1" ht="20.100000000000001" hidden="1" customHeight="1">
      <c r="A3001" s="123"/>
      <c r="C3001" s="19" t="s">
        <v>2398</v>
      </c>
      <c r="D3001" s="29" t="s">
        <v>2478</v>
      </c>
      <c r="E3001" s="10" t="s">
        <v>3206</v>
      </c>
      <c r="F3001" s="60">
        <v>0</v>
      </c>
      <c r="G3001" s="58">
        <v>136000</v>
      </c>
      <c r="H3001" s="58">
        <f t="shared" si="505"/>
        <v>0</v>
      </c>
      <c r="I3001" s="58">
        <v>40000</v>
      </c>
      <c r="J3001" s="58">
        <f t="shared" si="506"/>
        <v>0</v>
      </c>
      <c r="K3001" s="58">
        <v>0</v>
      </c>
      <c r="L3001" s="58">
        <f t="shared" si="504"/>
        <v>0</v>
      </c>
      <c r="M3001" s="58">
        <f t="shared" si="507"/>
        <v>176000</v>
      </c>
      <c r="N3001" s="59">
        <f t="shared" si="507"/>
        <v>0</v>
      </c>
      <c r="O3001" s="60">
        <v>0</v>
      </c>
      <c r="P3001" s="61">
        <f>O3001</f>
        <v>0</v>
      </c>
      <c r="Q3001" s="58" t="e">
        <f>TRUNC(#REF!*P3001,0)</f>
        <v>#REF!</v>
      </c>
      <c r="R3001" s="143"/>
    </row>
    <row r="3002" spans="1:18" s="86" customFormat="1" ht="20.100000000000001" hidden="1" customHeight="1">
      <c r="A3002" s="123"/>
      <c r="C3002" s="19" t="s">
        <v>1131</v>
      </c>
      <c r="D3002" s="29" t="s">
        <v>0</v>
      </c>
      <c r="E3002" s="10" t="s">
        <v>22</v>
      </c>
      <c r="F3002" s="60">
        <v>0</v>
      </c>
      <c r="G3002" s="58">
        <v>0</v>
      </c>
      <c r="H3002" s="58">
        <f t="shared" si="505"/>
        <v>0</v>
      </c>
      <c r="I3002" s="58">
        <v>0</v>
      </c>
      <c r="J3002" s="58">
        <f t="shared" si="506"/>
        <v>0</v>
      </c>
      <c r="K3002" s="58">
        <v>0</v>
      </c>
      <c r="L3002" s="58">
        <f t="shared" si="504"/>
        <v>0</v>
      </c>
      <c r="M3002" s="58">
        <f t="shared" si="507"/>
        <v>0</v>
      </c>
      <c r="N3002" s="59">
        <f t="shared" si="507"/>
        <v>0</v>
      </c>
      <c r="O3002" s="60">
        <v>0</v>
      </c>
      <c r="P3002" s="61">
        <f>O3002</f>
        <v>0</v>
      </c>
      <c r="Q3002" s="58" t="e">
        <f>TRUNC(#REF!*P3002,0)</f>
        <v>#REF!</v>
      </c>
      <c r="R3002" s="143"/>
    </row>
    <row r="3003" spans="1:18" s="86" customFormat="1" ht="20.100000000000001" hidden="1" customHeight="1">
      <c r="A3003" s="123"/>
      <c r="C3003" s="19" t="s">
        <v>1132</v>
      </c>
      <c r="D3003" s="29" t="s">
        <v>1133</v>
      </c>
      <c r="E3003" s="10" t="s">
        <v>3207</v>
      </c>
      <c r="F3003" s="60">
        <v>18</v>
      </c>
      <c r="G3003" s="58">
        <v>0</v>
      </c>
      <c r="H3003" s="58">
        <f t="shared" si="505"/>
        <v>0</v>
      </c>
      <c r="I3003" s="58">
        <v>0</v>
      </c>
      <c r="J3003" s="58">
        <f t="shared" si="506"/>
        <v>0</v>
      </c>
      <c r="K3003" s="58">
        <v>46867</v>
      </c>
      <c r="L3003" s="58">
        <f t="shared" si="504"/>
        <v>843606</v>
      </c>
      <c r="M3003" s="58">
        <f t="shared" si="507"/>
        <v>46867</v>
      </c>
      <c r="N3003" s="59">
        <f t="shared" si="507"/>
        <v>843606</v>
      </c>
      <c r="O3003" s="60">
        <v>18</v>
      </c>
      <c r="P3003" s="61">
        <f>O3003</f>
        <v>18</v>
      </c>
      <c r="Q3003" s="58" t="e">
        <f>TRUNC(#REF!*P3003,0)</f>
        <v>#REF!</v>
      </c>
      <c r="R3003" s="143"/>
    </row>
    <row r="3004" spans="1:18" s="86" customFormat="1" ht="20.100000000000001" hidden="1" customHeight="1">
      <c r="A3004" s="123"/>
      <c r="C3004" s="19" t="s">
        <v>1132</v>
      </c>
      <c r="D3004" s="29" t="s">
        <v>1134</v>
      </c>
      <c r="E3004" s="10" t="s">
        <v>3207</v>
      </c>
      <c r="F3004" s="60">
        <v>16</v>
      </c>
      <c r="G3004" s="58">
        <v>0</v>
      </c>
      <c r="H3004" s="58">
        <f t="shared" si="505"/>
        <v>0</v>
      </c>
      <c r="I3004" s="58">
        <v>0</v>
      </c>
      <c r="J3004" s="58">
        <f t="shared" si="506"/>
        <v>0</v>
      </c>
      <c r="K3004" s="58">
        <v>46867</v>
      </c>
      <c r="L3004" s="58">
        <f t="shared" si="504"/>
        <v>749872</v>
      </c>
      <c r="M3004" s="58">
        <f t="shared" si="507"/>
        <v>46867</v>
      </c>
      <c r="N3004" s="59">
        <f t="shared" si="507"/>
        <v>749872</v>
      </c>
      <c r="O3004" s="60">
        <v>16</v>
      </c>
      <c r="P3004" s="61">
        <f>O3004</f>
        <v>16</v>
      </c>
      <c r="Q3004" s="58" t="e">
        <f>TRUNC(#REF!*P3004,0)</f>
        <v>#REF!</v>
      </c>
      <c r="R3004" s="143"/>
    </row>
    <row r="3005" spans="1:18" s="86" customFormat="1" ht="20.100000000000001" hidden="1" customHeight="1">
      <c r="A3005" s="123"/>
      <c r="C3005" s="19" t="s">
        <v>1135</v>
      </c>
      <c r="D3005" s="29" t="s">
        <v>0</v>
      </c>
      <c r="E3005" s="10" t="s">
        <v>22</v>
      </c>
      <c r="F3005" s="60">
        <v>0</v>
      </c>
      <c r="G3005" s="58">
        <v>0</v>
      </c>
      <c r="H3005" s="58">
        <f t="shared" si="505"/>
        <v>0</v>
      </c>
      <c r="I3005" s="58">
        <v>0</v>
      </c>
      <c r="J3005" s="58">
        <f t="shared" si="506"/>
        <v>0</v>
      </c>
      <c r="K3005" s="58">
        <v>0</v>
      </c>
      <c r="L3005" s="58">
        <f t="shared" si="504"/>
        <v>0</v>
      </c>
      <c r="M3005" s="58">
        <f t="shared" si="507"/>
        <v>0</v>
      </c>
      <c r="N3005" s="59">
        <f t="shared" si="507"/>
        <v>0</v>
      </c>
      <c r="O3005" s="60">
        <v>0</v>
      </c>
      <c r="P3005" s="61">
        <f>O3005</f>
        <v>0</v>
      </c>
      <c r="Q3005" s="58" t="e">
        <f>TRUNC(#REF!*P3005,0)</f>
        <v>#REF!</v>
      </c>
      <c r="R3005" s="143"/>
    </row>
    <row r="3006" spans="1:18" s="86" customFormat="1" ht="20.100000000000001" hidden="1" customHeight="1">
      <c r="A3006" s="123"/>
      <c r="C3006" s="19" t="s">
        <v>1136</v>
      </c>
      <c r="D3006" s="29" t="s">
        <v>1133</v>
      </c>
      <c r="E3006" s="10" t="s">
        <v>3210</v>
      </c>
      <c r="F3006" s="60">
        <v>3</v>
      </c>
      <c r="G3006" s="58">
        <v>0</v>
      </c>
      <c r="H3006" s="58">
        <f t="shared" si="505"/>
        <v>0</v>
      </c>
      <c r="I3006" s="58">
        <v>0</v>
      </c>
      <c r="J3006" s="58">
        <f t="shared" si="506"/>
        <v>0</v>
      </c>
      <c r="K3006" s="58">
        <v>160000</v>
      </c>
      <c r="L3006" s="58">
        <f t="shared" ref="L3006:L3069" si="508">TRUNC(F3006*K3006,0)</f>
        <v>480000</v>
      </c>
      <c r="M3006" s="58">
        <f t="shared" si="507"/>
        <v>160000</v>
      </c>
      <c r="N3006" s="59">
        <f t="shared" si="507"/>
        <v>480000</v>
      </c>
      <c r="O3006" s="60">
        <v>3</v>
      </c>
      <c r="P3006" s="61">
        <f>O3006</f>
        <v>3</v>
      </c>
      <c r="Q3006" s="58" t="e">
        <f>TRUNC(#REF!*P3006,0)</f>
        <v>#REF!</v>
      </c>
      <c r="R3006" s="143"/>
    </row>
    <row r="3007" spans="1:18" s="86" customFormat="1" ht="20.100000000000001" hidden="1" customHeight="1">
      <c r="A3007" s="123"/>
      <c r="C3007" s="19" t="s">
        <v>1136</v>
      </c>
      <c r="D3007" s="29" t="s">
        <v>1134</v>
      </c>
      <c r="E3007" s="10" t="s">
        <v>3210</v>
      </c>
      <c r="F3007" s="60">
        <v>3</v>
      </c>
      <c r="G3007" s="58">
        <v>0</v>
      </c>
      <c r="H3007" s="58">
        <f t="shared" si="505"/>
        <v>0</v>
      </c>
      <c r="I3007" s="58">
        <v>0</v>
      </c>
      <c r="J3007" s="58">
        <f t="shared" si="506"/>
        <v>0</v>
      </c>
      <c r="K3007" s="58">
        <v>40000</v>
      </c>
      <c r="L3007" s="58">
        <f t="shared" si="508"/>
        <v>120000</v>
      </c>
      <c r="M3007" s="58">
        <f t="shared" si="507"/>
        <v>40000</v>
      </c>
      <c r="N3007" s="59">
        <f t="shared" si="507"/>
        <v>120000</v>
      </c>
      <c r="O3007" s="60">
        <v>3</v>
      </c>
      <c r="P3007" s="61">
        <f>O3007</f>
        <v>3</v>
      </c>
      <c r="Q3007" s="58" t="e">
        <f>TRUNC(#REF!*P3007,0)</f>
        <v>#REF!</v>
      </c>
      <c r="R3007" s="143"/>
    </row>
    <row r="3008" spans="1:18" s="86" customFormat="1" ht="20.100000000000001" hidden="1" customHeight="1">
      <c r="A3008" s="123"/>
      <c r="C3008" s="19" t="s">
        <v>1136</v>
      </c>
      <c r="D3008" s="29" t="s">
        <v>2400</v>
      </c>
      <c r="E3008" s="10" t="s">
        <v>3210</v>
      </c>
      <c r="F3008" s="60">
        <v>3</v>
      </c>
      <c r="G3008" s="58">
        <v>0</v>
      </c>
      <c r="H3008" s="58">
        <f t="shared" si="505"/>
        <v>0</v>
      </c>
      <c r="I3008" s="58">
        <v>0</v>
      </c>
      <c r="J3008" s="58">
        <f t="shared" si="506"/>
        <v>0</v>
      </c>
      <c r="K3008" s="58">
        <v>40000</v>
      </c>
      <c r="L3008" s="58">
        <f t="shared" si="508"/>
        <v>120000</v>
      </c>
      <c r="M3008" s="58">
        <f t="shared" si="507"/>
        <v>40000</v>
      </c>
      <c r="N3008" s="59">
        <f t="shared" si="507"/>
        <v>120000</v>
      </c>
      <c r="O3008" s="60">
        <v>3</v>
      </c>
      <c r="P3008" s="61">
        <f>O3008</f>
        <v>3</v>
      </c>
      <c r="Q3008" s="58" t="e">
        <f>TRUNC(#REF!*P3008,0)</f>
        <v>#REF!</v>
      </c>
      <c r="R3008" s="143"/>
    </row>
    <row r="3009" spans="1:18" s="86" customFormat="1" ht="20.100000000000001" hidden="1" customHeight="1">
      <c r="A3009" s="123"/>
      <c r="C3009" s="19" t="s">
        <v>1137</v>
      </c>
      <c r="D3009" s="29" t="s">
        <v>0</v>
      </c>
      <c r="E3009" s="10" t="s">
        <v>22</v>
      </c>
      <c r="F3009" s="60">
        <v>0</v>
      </c>
      <c r="G3009" s="58">
        <v>0</v>
      </c>
      <c r="H3009" s="58">
        <f t="shared" si="505"/>
        <v>0</v>
      </c>
      <c r="I3009" s="58">
        <v>0</v>
      </c>
      <c r="J3009" s="58">
        <f t="shared" si="506"/>
        <v>0</v>
      </c>
      <c r="K3009" s="58">
        <v>0</v>
      </c>
      <c r="L3009" s="58">
        <f t="shared" si="508"/>
        <v>0</v>
      </c>
      <c r="M3009" s="58">
        <f t="shared" si="507"/>
        <v>0</v>
      </c>
      <c r="N3009" s="59">
        <f t="shared" si="507"/>
        <v>0</v>
      </c>
      <c r="O3009" s="60">
        <v>0</v>
      </c>
      <c r="P3009" s="61">
        <f>O3009</f>
        <v>0</v>
      </c>
      <c r="Q3009" s="58" t="e">
        <f>TRUNC(#REF!*P3009,0)</f>
        <v>#REF!</v>
      </c>
      <c r="R3009" s="143"/>
    </row>
    <row r="3010" spans="1:18" s="86" customFormat="1" ht="20.100000000000001" hidden="1" customHeight="1">
      <c r="A3010" s="123"/>
      <c r="C3010" s="19" t="s">
        <v>1138</v>
      </c>
      <c r="D3010" s="29" t="s">
        <v>1139</v>
      </c>
      <c r="E3010" s="10" t="s">
        <v>3210</v>
      </c>
      <c r="F3010" s="60">
        <v>3</v>
      </c>
      <c r="G3010" s="58">
        <v>0</v>
      </c>
      <c r="H3010" s="58">
        <f t="shared" si="505"/>
        <v>0</v>
      </c>
      <c r="I3010" s="58">
        <v>0</v>
      </c>
      <c r="J3010" s="58">
        <f t="shared" si="506"/>
        <v>0</v>
      </c>
      <c r="K3010" s="58">
        <v>400000</v>
      </c>
      <c r="L3010" s="58">
        <f t="shared" si="508"/>
        <v>1200000</v>
      </c>
      <c r="M3010" s="58">
        <f t="shared" si="507"/>
        <v>400000</v>
      </c>
      <c r="N3010" s="59">
        <f t="shared" si="507"/>
        <v>1200000</v>
      </c>
      <c r="O3010" s="60">
        <v>3</v>
      </c>
      <c r="P3010" s="61">
        <f>O3010</f>
        <v>3</v>
      </c>
      <c r="Q3010" s="58" t="e">
        <f>TRUNC(#REF!*P3010,0)</f>
        <v>#REF!</v>
      </c>
      <c r="R3010" s="143"/>
    </row>
    <row r="3011" spans="1:18" s="86" customFormat="1" ht="20.100000000000001" hidden="1" customHeight="1">
      <c r="A3011" s="123"/>
      <c r="C3011" s="19" t="s">
        <v>1140</v>
      </c>
      <c r="D3011" s="29" t="s">
        <v>0</v>
      </c>
      <c r="E3011" s="10" t="s">
        <v>3210</v>
      </c>
      <c r="F3011" s="60">
        <v>3</v>
      </c>
      <c r="G3011" s="58">
        <v>0</v>
      </c>
      <c r="H3011" s="58">
        <f t="shared" si="505"/>
        <v>0</v>
      </c>
      <c r="I3011" s="58">
        <v>0</v>
      </c>
      <c r="J3011" s="58">
        <f t="shared" si="506"/>
        <v>0</v>
      </c>
      <c r="K3011" s="58">
        <v>3065920</v>
      </c>
      <c r="L3011" s="58">
        <f t="shared" si="508"/>
        <v>9197760</v>
      </c>
      <c r="M3011" s="58">
        <f t="shared" si="507"/>
        <v>3065920</v>
      </c>
      <c r="N3011" s="59">
        <f t="shared" si="507"/>
        <v>9197760</v>
      </c>
      <c r="O3011" s="60">
        <v>3</v>
      </c>
      <c r="P3011" s="61">
        <f>O3011</f>
        <v>3</v>
      </c>
      <c r="Q3011" s="58" t="e">
        <f>TRUNC(#REF!*P3011,0)</f>
        <v>#REF!</v>
      </c>
      <c r="R3011" s="143"/>
    </row>
    <row r="3012" spans="1:18" s="86" customFormat="1" ht="20.100000000000001" hidden="1" customHeight="1">
      <c r="A3012" s="123"/>
      <c r="C3012" s="19" t="s">
        <v>942</v>
      </c>
      <c r="D3012" s="29" t="s">
        <v>0</v>
      </c>
      <c r="E3012" s="10" t="s">
        <v>22</v>
      </c>
      <c r="F3012" s="60">
        <v>0</v>
      </c>
      <c r="G3012" s="58">
        <v>0</v>
      </c>
      <c r="H3012" s="58">
        <f t="shared" si="505"/>
        <v>0</v>
      </c>
      <c r="I3012" s="58">
        <v>0</v>
      </c>
      <c r="J3012" s="58">
        <f t="shared" si="506"/>
        <v>0</v>
      </c>
      <c r="K3012" s="58">
        <v>0</v>
      </c>
      <c r="L3012" s="58">
        <f t="shared" si="508"/>
        <v>0</v>
      </c>
      <c r="M3012" s="58">
        <f t="shared" si="507"/>
        <v>0</v>
      </c>
      <c r="N3012" s="59">
        <f t="shared" si="507"/>
        <v>0</v>
      </c>
      <c r="O3012" s="60">
        <v>0</v>
      </c>
      <c r="P3012" s="61">
        <f>O3012</f>
        <v>0</v>
      </c>
      <c r="Q3012" s="58" t="e">
        <f>TRUNC(#REF!*P3012,0)</f>
        <v>#REF!</v>
      </c>
      <c r="R3012" s="143"/>
    </row>
    <row r="3013" spans="1:18" s="86" customFormat="1" ht="20.100000000000001" hidden="1" customHeight="1">
      <c r="A3013" s="123"/>
      <c r="C3013" s="19" t="s">
        <v>943</v>
      </c>
      <c r="D3013" s="29" t="s">
        <v>0</v>
      </c>
      <c r="E3013" s="10" t="s">
        <v>3191</v>
      </c>
      <c r="F3013" s="87">
        <v>409.74799999999999</v>
      </c>
      <c r="G3013" s="58">
        <v>906</v>
      </c>
      <c r="H3013" s="58">
        <f t="shared" si="505"/>
        <v>371231</v>
      </c>
      <c r="I3013" s="58">
        <v>7386</v>
      </c>
      <c r="J3013" s="58">
        <f t="shared" si="506"/>
        <v>3026398</v>
      </c>
      <c r="K3013" s="58">
        <v>1892</v>
      </c>
      <c r="L3013" s="58">
        <f t="shared" si="508"/>
        <v>775243</v>
      </c>
      <c r="M3013" s="58">
        <f t="shared" si="507"/>
        <v>10184</v>
      </c>
      <c r="N3013" s="59">
        <f t="shared" si="507"/>
        <v>4172872</v>
      </c>
      <c r="O3013" s="87">
        <v>410.00699999999995</v>
      </c>
      <c r="P3013" s="61">
        <f>O3013</f>
        <v>410.00699999999995</v>
      </c>
      <c r="Q3013" s="58" t="e">
        <f>TRUNC(#REF!*P3013,0)</f>
        <v>#REF!</v>
      </c>
      <c r="R3013" s="143"/>
    </row>
    <row r="3014" spans="1:18" s="86" customFormat="1" ht="20.100000000000001" hidden="1" customHeight="1">
      <c r="A3014" s="123"/>
      <c r="C3014" s="19" t="s">
        <v>944</v>
      </c>
      <c r="D3014" s="29" t="s">
        <v>0</v>
      </c>
      <c r="E3014" s="10" t="s">
        <v>718</v>
      </c>
      <c r="F3014" s="60">
        <v>3738</v>
      </c>
      <c r="G3014" s="58">
        <v>95</v>
      </c>
      <c r="H3014" s="58">
        <f t="shared" si="505"/>
        <v>355110</v>
      </c>
      <c r="I3014" s="58">
        <v>1128</v>
      </c>
      <c r="J3014" s="58">
        <f t="shared" si="506"/>
        <v>4216464</v>
      </c>
      <c r="K3014" s="58">
        <v>160</v>
      </c>
      <c r="L3014" s="58">
        <f t="shared" si="508"/>
        <v>598080</v>
      </c>
      <c r="M3014" s="58">
        <f t="shared" si="507"/>
        <v>1383</v>
      </c>
      <c r="N3014" s="59">
        <f t="shared" si="507"/>
        <v>5169654</v>
      </c>
      <c r="O3014" s="60">
        <v>3738</v>
      </c>
      <c r="P3014" s="61">
        <f>O3014</f>
        <v>3738</v>
      </c>
      <c r="Q3014" s="58" t="e">
        <f>TRUNC(#REF!*P3014,0)</f>
        <v>#REF!</v>
      </c>
      <c r="R3014" s="143"/>
    </row>
    <row r="3015" spans="1:18" s="86" customFormat="1" ht="20.100000000000001" hidden="1" customHeight="1">
      <c r="A3015" s="123"/>
      <c r="C3015" s="19" t="s">
        <v>945</v>
      </c>
      <c r="D3015" s="29" t="s">
        <v>0</v>
      </c>
      <c r="E3015" s="10" t="s">
        <v>22</v>
      </c>
      <c r="F3015" s="60">
        <v>0</v>
      </c>
      <c r="G3015" s="58">
        <v>0</v>
      </c>
      <c r="H3015" s="58">
        <f t="shared" si="505"/>
        <v>0</v>
      </c>
      <c r="I3015" s="58">
        <v>0</v>
      </c>
      <c r="J3015" s="58">
        <f t="shared" si="506"/>
        <v>0</v>
      </c>
      <c r="K3015" s="58">
        <v>0</v>
      </c>
      <c r="L3015" s="58">
        <f t="shared" si="508"/>
        <v>0</v>
      </c>
      <c r="M3015" s="58">
        <f t="shared" si="507"/>
        <v>0</v>
      </c>
      <c r="N3015" s="59">
        <f t="shared" si="507"/>
        <v>0</v>
      </c>
      <c r="O3015" s="60">
        <v>0</v>
      </c>
      <c r="P3015" s="61">
        <f>O3015</f>
        <v>0</v>
      </c>
      <c r="Q3015" s="58" t="e">
        <f>TRUNC(#REF!*P3015,0)</f>
        <v>#REF!</v>
      </c>
      <c r="R3015" s="143"/>
    </row>
    <row r="3016" spans="1:18" s="86" customFormat="1" ht="20.100000000000001" hidden="1" customHeight="1">
      <c r="A3016" s="123"/>
      <c r="C3016" s="19" t="s">
        <v>946</v>
      </c>
      <c r="D3016" s="29" t="s">
        <v>0</v>
      </c>
      <c r="E3016" s="10" t="s">
        <v>22</v>
      </c>
      <c r="F3016" s="60">
        <v>0</v>
      </c>
      <c r="G3016" s="58">
        <v>0</v>
      </c>
      <c r="H3016" s="58">
        <f t="shared" si="505"/>
        <v>0</v>
      </c>
      <c r="I3016" s="58">
        <v>0</v>
      </c>
      <c r="J3016" s="58">
        <f t="shared" si="506"/>
        <v>0</v>
      </c>
      <c r="K3016" s="58">
        <v>0</v>
      </c>
      <c r="L3016" s="58">
        <f t="shared" si="508"/>
        <v>0</v>
      </c>
      <c r="M3016" s="58">
        <f t="shared" si="507"/>
        <v>0</v>
      </c>
      <c r="N3016" s="59">
        <f t="shared" si="507"/>
        <v>0</v>
      </c>
      <c r="O3016" s="60">
        <v>0</v>
      </c>
      <c r="P3016" s="61">
        <f>O3016</f>
        <v>0</v>
      </c>
      <c r="Q3016" s="58" t="e">
        <f>TRUNC(#REF!*P3016,0)</f>
        <v>#REF!</v>
      </c>
      <c r="R3016" s="143"/>
    </row>
    <row r="3017" spans="1:18" s="86" customFormat="1" ht="20.100000000000001" hidden="1" customHeight="1">
      <c r="A3017" s="123"/>
      <c r="C3017" s="19" t="s">
        <v>1042</v>
      </c>
      <c r="D3017" s="29" t="s">
        <v>1043</v>
      </c>
      <c r="E3017" s="10" t="s">
        <v>3188</v>
      </c>
      <c r="F3017" s="60">
        <v>534</v>
      </c>
      <c r="G3017" s="58">
        <v>72400</v>
      </c>
      <c r="H3017" s="58">
        <f t="shared" si="505"/>
        <v>38661600</v>
      </c>
      <c r="I3017" s="58">
        <v>0</v>
      </c>
      <c r="J3017" s="58">
        <f t="shared" si="506"/>
        <v>0</v>
      </c>
      <c r="K3017" s="58">
        <v>0</v>
      </c>
      <c r="L3017" s="58">
        <f t="shared" si="508"/>
        <v>0</v>
      </c>
      <c r="M3017" s="58">
        <f t="shared" si="507"/>
        <v>72400</v>
      </c>
      <c r="N3017" s="59">
        <f t="shared" si="507"/>
        <v>38661600</v>
      </c>
      <c r="O3017" s="60">
        <v>534</v>
      </c>
      <c r="P3017" s="61">
        <f>O3017</f>
        <v>534</v>
      </c>
      <c r="Q3017" s="58" t="e">
        <f>TRUNC(#REF!*P3017,0)</f>
        <v>#REF!</v>
      </c>
      <c r="R3017" s="143"/>
    </row>
    <row r="3018" spans="1:18" s="86" customFormat="1" ht="20.100000000000001" hidden="1" customHeight="1">
      <c r="A3018" s="123"/>
      <c r="C3018" s="19" t="s">
        <v>947</v>
      </c>
      <c r="D3018" s="29" t="s">
        <v>98</v>
      </c>
      <c r="E3018" s="10" t="s">
        <v>3188</v>
      </c>
      <c r="F3018" s="60">
        <v>1175</v>
      </c>
      <c r="G3018" s="58">
        <v>54508</v>
      </c>
      <c r="H3018" s="58">
        <f t="shared" si="505"/>
        <v>64046900</v>
      </c>
      <c r="I3018" s="58">
        <v>0</v>
      </c>
      <c r="J3018" s="58">
        <f t="shared" si="506"/>
        <v>0</v>
      </c>
      <c r="K3018" s="58">
        <v>0</v>
      </c>
      <c r="L3018" s="58">
        <f t="shared" si="508"/>
        <v>0</v>
      </c>
      <c r="M3018" s="58">
        <f t="shared" si="507"/>
        <v>54508</v>
      </c>
      <c r="N3018" s="59">
        <f t="shared" si="507"/>
        <v>64046900</v>
      </c>
      <c r="O3018" s="60">
        <v>1175</v>
      </c>
      <c r="P3018" s="61">
        <f>O3018</f>
        <v>1175</v>
      </c>
      <c r="Q3018" s="58" t="e">
        <f>TRUNC(#REF!*P3018,0)</f>
        <v>#REF!</v>
      </c>
      <c r="R3018" s="143"/>
    </row>
    <row r="3019" spans="1:18" s="86" customFormat="1" ht="20.100000000000001" hidden="1" customHeight="1">
      <c r="A3019" s="123"/>
      <c r="C3019" s="19" t="s">
        <v>948</v>
      </c>
      <c r="D3019" s="29" t="s">
        <v>949</v>
      </c>
      <c r="E3019" s="10" t="s">
        <v>3188</v>
      </c>
      <c r="F3019" s="60">
        <v>176</v>
      </c>
      <c r="G3019" s="58">
        <v>71862</v>
      </c>
      <c r="H3019" s="58">
        <f t="shared" si="505"/>
        <v>12647712</v>
      </c>
      <c r="I3019" s="58">
        <v>0</v>
      </c>
      <c r="J3019" s="58">
        <f t="shared" si="506"/>
        <v>0</v>
      </c>
      <c r="K3019" s="58">
        <v>0</v>
      </c>
      <c r="L3019" s="58">
        <f t="shared" si="508"/>
        <v>0</v>
      </c>
      <c r="M3019" s="58">
        <f t="shared" si="507"/>
        <v>71862</v>
      </c>
      <c r="N3019" s="59">
        <f t="shared" si="507"/>
        <v>12647712</v>
      </c>
      <c r="O3019" s="60">
        <v>176</v>
      </c>
      <c r="P3019" s="61">
        <f>O3019</f>
        <v>176</v>
      </c>
      <c r="Q3019" s="58" t="e">
        <f>TRUNC(#REF!*P3019,0)</f>
        <v>#REF!</v>
      </c>
      <c r="R3019" s="143"/>
    </row>
    <row r="3020" spans="1:18" s="86" customFormat="1" ht="20.100000000000001" hidden="1" customHeight="1">
      <c r="A3020" s="123"/>
      <c r="C3020" s="19" t="s">
        <v>2998</v>
      </c>
      <c r="D3020" s="29" t="s">
        <v>2999</v>
      </c>
      <c r="E3020" s="10" t="s">
        <v>3188</v>
      </c>
      <c r="F3020" s="60">
        <v>60</v>
      </c>
      <c r="G3020" s="58">
        <v>43410</v>
      </c>
      <c r="H3020" s="58">
        <f t="shared" ref="H3020" si="509">TRUNC(F3020*G3020,0)</f>
        <v>2604600</v>
      </c>
      <c r="I3020" s="58">
        <v>0</v>
      </c>
      <c r="J3020" s="58">
        <f t="shared" ref="J3020" si="510">TRUNC(F3020*I3020,0)</f>
        <v>0</v>
      </c>
      <c r="K3020" s="58">
        <v>0</v>
      </c>
      <c r="L3020" s="58">
        <f t="shared" ref="L3020" si="511">TRUNC(F3020*K3020,0)</f>
        <v>0</v>
      </c>
      <c r="M3020" s="58">
        <f t="shared" ref="M3020" si="512">G3020+I3020+K3020</f>
        <v>43410</v>
      </c>
      <c r="N3020" s="59">
        <f t="shared" ref="N3020" si="513">H3020+J3020+L3020</f>
        <v>2604600</v>
      </c>
      <c r="O3020" s="60">
        <v>60</v>
      </c>
      <c r="P3020" s="61">
        <f>O3020</f>
        <v>60</v>
      </c>
      <c r="Q3020" s="58" t="e">
        <f>TRUNC(#REF!*P3020,0)</f>
        <v>#REF!</v>
      </c>
      <c r="R3020" s="143"/>
    </row>
    <row r="3021" spans="1:18" s="86" customFormat="1" ht="20.100000000000001" hidden="1" customHeight="1">
      <c r="A3021" s="123"/>
      <c r="C3021" s="19" t="s">
        <v>950</v>
      </c>
      <c r="D3021" s="29" t="s">
        <v>122</v>
      </c>
      <c r="E3021" s="10" t="s">
        <v>3188</v>
      </c>
      <c r="F3021" s="60">
        <v>693</v>
      </c>
      <c r="G3021" s="58">
        <v>55200</v>
      </c>
      <c r="H3021" s="58">
        <f t="shared" si="505"/>
        <v>38253600</v>
      </c>
      <c r="I3021" s="58">
        <v>0</v>
      </c>
      <c r="J3021" s="58">
        <f t="shared" si="506"/>
        <v>0</v>
      </c>
      <c r="K3021" s="58">
        <v>0</v>
      </c>
      <c r="L3021" s="58">
        <f t="shared" si="508"/>
        <v>0</v>
      </c>
      <c r="M3021" s="58">
        <f t="shared" si="507"/>
        <v>55200</v>
      </c>
      <c r="N3021" s="59">
        <f t="shared" si="507"/>
        <v>38253600</v>
      </c>
      <c r="O3021" s="60">
        <v>693</v>
      </c>
      <c r="P3021" s="61">
        <f>O3021</f>
        <v>693</v>
      </c>
      <c r="Q3021" s="58" t="e">
        <f>TRUNC(#REF!*P3021,0)</f>
        <v>#REF!</v>
      </c>
      <c r="R3021" s="143"/>
    </row>
    <row r="3022" spans="1:18" s="86" customFormat="1" ht="20.100000000000001" hidden="1" customHeight="1">
      <c r="A3022" s="123"/>
      <c r="C3022" s="19" t="s">
        <v>3001</v>
      </c>
      <c r="D3022" s="29" t="s">
        <v>3007</v>
      </c>
      <c r="E3022" s="10" t="s">
        <v>3188</v>
      </c>
      <c r="F3022" s="60">
        <v>762</v>
      </c>
      <c r="G3022" s="58">
        <v>72400</v>
      </c>
      <c r="H3022" s="58">
        <f t="shared" si="505"/>
        <v>55168800</v>
      </c>
      <c r="I3022" s="58">
        <v>0</v>
      </c>
      <c r="J3022" s="58">
        <f t="shared" si="506"/>
        <v>0</v>
      </c>
      <c r="K3022" s="58">
        <v>0</v>
      </c>
      <c r="L3022" s="58">
        <f t="shared" si="508"/>
        <v>0</v>
      </c>
      <c r="M3022" s="58">
        <f t="shared" ref="M3022" si="514">G3022+I3022+K3022</f>
        <v>72400</v>
      </c>
      <c r="N3022" s="59">
        <f t="shared" ref="N3022" si="515">H3022+J3022+L3022</f>
        <v>55168800</v>
      </c>
      <c r="O3022" s="60">
        <v>762</v>
      </c>
      <c r="P3022" s="61">
        <f>O3022</f>
        <v>762</v>
      </c>
      <c r="Q3022" s="58" t="e">
        <f>TRUNC(#REF!*P3022,0)</f>
        <v>#REF!</v>
      </c>
      <c r="R3022" s="143"/>
    </row>
    <row r="3023" spans="1:18" s="86" customFormat="1" ht="20.100000000000001" hidden="1" customHeight="1">
      <c r="A3023" s="123"/>
      <c r="C3023" s="19" t="s">
        <v>3003</v>
      </c>
      <c r="D3023" s="29" t="s">
        <v>3005</v>
      </c>
      <c r="E3023" s="10" t="s">
        <v>3188</v>
      </c>
      <c r="F3023" s="60">
        <v>311</v>
      </c>
      <c r="G3023" s="58">
        <v>41464</v>
      </c>
      <c r="H3023" s="58">
        <f t="shared" ref="H3023" si="516">TRUNC(F3023*G3023,0)</f>
        <v>12895304</v>
      </c>
      <c r="I3023" s="58">
        <v>0</v>
      </c>
      <c r="J3023" s="58">
        <f t="shared" ref="J3023" si="517">TRUNC(F3023*I3023,0)</f>
        <v>0</v>
      </c>
      <c r="K3023" s="58">
        <v>0</v>
      </c>
      <c r="L3023" s="58">
        <f t="shared" ref="L3023" si="518">TRUNC(F3023*K3023,0)</f>
        <v>0</v>
      </c>
      <c r="M3023" s="58">
        <f t="shared" ref="M3023:N3023" si="519">G3023+I3023+K3023</f>
        <v>41464</v>
      </c>
      <c r="N3023" s="59">
        <f t="shared" si="519"/>
        <v>12895304</v>
      </c>
      <c r="O3023" s="60">
        <v>311</v>
      </c>
      <c r="P3023" s="61">
        <f>O3023</f>
        <v>311</v>
      </c>
      <c r="Q3023" s="58" t="e">
        <f>TRUNC(#REF!*P3023,0)</f>
        <v>#REF!</v>
      </c>
      <c r="R3023" s="143"/>
    </row>
    <row r="3024" spans="1:18" s="86" customFormat="1" ht="20.100000000000001" hidden="1" customHeight="1">
      <c r="A3024" s="123"/>
      <c r="C3024" s="19" t="s">
        <v>722</v>
      </c>
      <c r="D3024" s="29" t="s">
        <v>0</v>
      </c>
      <c r="E3024" s="10" t="s">
        <v>22</v>
      </c>
      <c r="F3024" s="60">
        <v>0</v>
      </c>
      <c r="G3024" s="58">
        <v>0</v>
      </c>
      <c r="H3024" s="58">
        <f t="shared" si="505"/>
        <v>0</v>
      </c>
      <c r="I3024" s="58">
        <v>0</v>
      </c>
      <c r="J3024" s="58">
        <f t="shared" si="506"/>
        <v>0</v>
      </c>
      <c r="K3024" s="58">
        <v>0</v>
      </c>
      <c r="L3024" s="58">
        <f t="shared" si="508"/>
        <v>0</v>
      </c>
      <c r="M3024" s="58">
        <f t="shared" si="507"/>
        <v>0</v>
      </c>
      <c r="N3024" s="59">
        <f t="shared" si="507"/>
        <v>0</v>
      </c>
      <c r="O3024" s="60">
        <v>0</v>
      </c>
      <c r="P3024" s="61">
        <f>O3024</f>
        <v>0</v>
      </c>
      <c r="Q3024" s="58" t="e">
        <f>TRUNC(#REF!*P3024,0)</f>
        <v>#REF!</v>
      </c>
      <c r="R3024" s="143"/>
    </row>
    <row r="3025" spans="1:18" s="86" customFormat="1" ht="20.100000000000001" hidden="1" customHeight="1">
      <c r="A3025" s="123"/>
      <c r="C3025" s="19" t="s">
        <v>1044</v>
      </c>
      <c r="D3025" s="29" t="s">
        <v>726</v>
      </c>
      <c r="E3025" s="10" t="s">
        <v>3191</v>
      </c>
      <c r="F3025" s="87">
        <v>67.588999999999999</v>
      </c>
      <c r="G3025" s="58">
        <v>580000</v>
      </c>
      <c r="H3025" s="58">
        <f t="shared" si="505"/>
        <v>39201620</v>
      </c>
      <c r="I3025" s="58">
        <v>0</v>
      </c>
      <c r="J3025" s="58">
        <f t="shared" si="506"/>
        <v>0</v>
      </c>
      <c r="K3025" s="58">
        <v>0</v>
      </c>
      <c r="L3025" s="58">
        <f t="shared" si="508"/>
        <v>0</v>
      </c>
      <c r="M3025" s="58">
        <f t="shared" si="507"/>
        <v>580000</v>
      </c>
      <c r="N3025" s="59">
        <f t="shared" si="507"/>
        <v>39201620</v>
      </c>
      <c r="O3025" s="87">
        <v>67.588999999999999</v>
      </c>
      <c r="P3025" s="61">
        <f>O3025</f>
        <v>67.588999999999999</v>
      </c>
      <c r="Q3025" s="58" t="e">
        <f>TRUNC(#REF!*P3025,0)</f>
        <v>#REF!</v>
      </c>
      <c r="R3025" s="143"/>
    </row>
    <row r="3026" spans="1:18" s="86" customFormat="1" ht="20.100000000000001" hidden="1" customHeight="1">
      <c r="A3026" s="123"/>
      <c r="C3026" s="19" t="s">
        <v>952</v>
      </c>
      <c r="D3026" s="29" t="s">
        <v>953</v>
      </c>
      <c r="E3026" s="10" t="s">
        <v>3191</v>
      </c>
      <c r="F3026" s="87">
        <v>3.5379999999999998</v>
      </c>
      <c r="G3026" s="58">
        <v>568000</v>
      </c>
      <c r="H3026" s="58">
        <f t="shared" si="505"/>
        <v>2009584</v>
      </c>
      <c r="I3026" s="58">
        <v>0</v>
      </c>
      <c r="J3026" s="58">
        <f t="shared" si="506"/>
        <v>0</v>
      </c>
      <c r="K3026" s="58">
        <v>0</v>
      </c>
      <c r="L3026" s="58">
        <f t="shared" si="508"/>
        <v>0</v>
      </c>
      <c r="M3026" s="58">
        <f t="shared" si="507"/>
        <v>568000</v>
      </c>
      <c r="N3026" s="59">
        <f t="shared" si="507"/>
        <v>2009584</v>
      </c>
      <c r="O3026" s="87">
        <v>3.5379999999999998</v>
      </c>
      <c r="P3026" s="61">
        <f>O3026</f>
        <v>3.5379999999999998</v>
      </c>
      <c r="Q3026" s="58" t="e">
        <f>TRUNC(#REF!*P3026,0)</f>
        <v>#REF!</v>
      </c>
      <c r="R3026" s="143"/>
    </row>
    <row r="3027" spans="1:18" s="86" customFormat="1" ht="20.100000000000001" hidden="1" customHeight="1">
      <c r="A3027" s="123"/>
      <c r="C3027" s="19" t="s">
        <v>954</v>
      </c>
      <c r="D3027" s="29" t="s">
        <v>725</v>
      </c>
      <c r="E3027" s="10" t="s">
        <v>3191</v>
      </c>
      <c r="F3027" s="87">
        <v>22.803999999999998</v>
      </c>
      <c r="G3027" s="58">
        <v>560000</v>
      </c>
      <c r="H3027" s="58">
        <f t="shared" si="505"/>
        <v>12770240</v>
      </c>
      <c r="I3027" s="58">
        <v>0</v>
      </c>
      <c r="J3027" s="58">
        <f t="shared" si="506"/>
        <v>0</v>
      </c>
      <c r="K3027" s="58">
        <v>0</v>
      </c>
      <c r="L3027" s="58">
        <f t="shared" si="508"/>
        <v>0</v>
      </c>
      <c r="M3027" s="58">
        <f t="shared" si="507"/>
        <v>560000</v>
      </c>
      <c r="N3027" s="59">
        <f t="shared" si="507"/>
        <v>12770240</v>
      </c>
      <c r="O3027" s="87">
        <v>22.703999999999997</v>
      </c>
      <c r="P3027" s="61">
        <f>O3027</f>
        <v>22.703999999999997</v>
      </c>
      <c r="Q3027" s="58" t="e">
        <f>TRUNC(#REF!*P3027,0)</f>
        <v>#REF!</v>
      </c>
      <c r="R3027" s="143"/>
    </row>
    <row r="3028" spans="1:18" s="86" customFormat="1" ht="20.100000000000001" hidden="1" customHeight="1">
      <c r="A3028" s="123"/>
      <c r="C3028" s="19" t="s">
        <v>955</v>
      </c>
      <c r="D3028" s="29" t="s">
        <v>726</v>
      </c>
      <c r="E3028" s="10" t="s">
        <v>3191</v>
      </c>
      <c r="F3028" s="87">
        <v>316.13200000000001</v>
      </c>
      <c r="G3028" s="58">
        <v>556000</v>
      </c>
      <c r="H3028" s="58">
        <f t="shared" si="505"/>
        <v>175769392</v>
      </c>
      <c r="I3028" s="58">
        <v>0</v>
      </c>
      <c r="J3028" s="58">
        <f t="shared" si="506"/>
        <v>0</v>
      </c>
      <c r="K3028" s="58">
        <v>0</v>
      </c>
      <c r="L3028" s="58">
        <f t="shared" si="508"/>
        <v>0</v>
      </c>
      <c r="M3028" s="58">
        <f t="shared" si="507"/>
        <v>556000</v>
      </c>
      <c r="N3028" s="59">
        <f t="shared" si="507"/>
        <v>175769392</v>
      </c>
      <c r="O3028" s="87">
        <v>316.49900000000002</v>
      </c>
      <c r="P3028" s="61">
        <f>O3028</f>
        <v>316.49900000000002</v>
      </c>
      <c r="Q3028" s="58" t="e">
        <f>TRUNC(#REF!*P3028,0)</f>
        <v>#REF!</v>
      </c>
      <c r="R3028" s="143"/>
    </row>
    <row r="3029" spans="1:18" s="86" customFormat="1" ht="20.100000000000001" hidden="1" customHeight="1">
      <c r="A3029" s="123"/>
      <c r="C3029" s="19" t="s">
        <v>956</v>
      </c>
      <c r="D3029" s="29" t="s">
        <v>731</v>
      </c>
      <c r="E3029" s="10" t="s">
        <v>3191</v>
      </c>
      <c r="F3029" s="87">
        <v>0.247</v>
      </c>
      <c r="G3029" s="58">
        <v>552000</v>
      </c>
      <c r="H3029" s="58">
        <f t="shared" si="505"/>
        <v>136344</v>
      </c>
      <c r="I3029" s="58">
        <v>0</v>
      </c>
      <c r="J3029" s="58">
        <f t="shared" si="506"/>
        <v>0</v>
      </c>
      <c r="K3029" s="58">
        <v>0</v>
      </c>
      <c r="L3029" s="58">
        <f t="shared" si="508"/>
        <v>0</v>
      </c>
      <c r="M3029" s="58">
        <f t="shared" si="507"/>
        <v>552000</v>
      </c>
      <c r="N3029" s="59">
        <f t="shared" si="507"/>
        <v>136344</v>
      </c>
      <c r="O3029" s="87">
        <v>0.247</v>
      </c>
      <c r="P3029" s="61">
        <f>O3029</f>
        <v>0.247</v>
      </c>
      <c r="Q3029" s="58" t="e">
        <f>TRUNC(#REF!*P3029,0)</f>
        <v>#REF!</v>
      </c>
      <c r="R3029" s="143"/>
    </row>
    <row r="3030" spans="1:18" s="86" customFormat="1" ht="20.100000000000001" hidden="1" customHeight="1">
      <c r="A3030" s="123"/>
      <c r="C3030" s="19" t="s">
        <v>957</v>
      </c>
      <c r="D3030" s="29" t="s">
        <v>0</v>
      </c>
      <c r="E3030" s="10" t="s">
        <v>22</v>
      </c>
      <c r="F3030" s="60">
        <v>0</v>
      </c>
      <c r="G3030" s="58">
        <v>0</v>
      </c>
      <c r="H3030" s="58">
        <f t="shared" ref="H3030:H3093" si="520">TRUNC(F3030*G3030,0)</f>
        <v>0</v>
      </c>
      <c r="I3030" s="58">
        <v>0</v>
      </c>
      <c r="J3030" s="58">
        <f t="shared" ref="J3030:J3093" si="521">TRUNC(F3030*I3030,0)</f>
        <v>0</v>
      </c>
      <c r="K3030" s="58">
        <v>0</v>
      </c>
      <c r="L3030" s="58">
        <f t="shared" si="508"/>
        <v>0</v>
      </c>
      <c r="M3030" s="58">
        <f t="shared" si="507"/>
        <v>0</v>
      </c>
      <c r="N3030" s="59">
        <f t="shared" si="507"/>
        <v>0</v>
      </c>
      <c r="O3030" s="60">
        <v>0</v>
      </c>
      <c r="P3030" s="61">
        <f>O3030</f>
        <v>0</v>
      </c>
      <c r="Q3030" s="58" t="e">
        <f>TRUNC(#REF!*P3030,0)</f>
        <v>#REF!</v>
      </c>
      <c r="R3030" s="143"/>
    </row>
    <row r="3031" spans="1:18" s="86" customFormat="1" ht="20.100000000000001" hidden="1" customHeight="1">
      <c r="A3031" s="123"/>
      <c r="C3031" s="19" t="s">
        <v>958</v>
      </c>
      <c r="D3031" s="29" t="s">
        <v>0</v>
      </c>
      <c r="E3031" s="10" t="s">
        <v>3193</v>
      </c>
      <c r="F3031" s="60">
        <v>3738</v>
      </c>
      <c r="G3031" s="58">
        <v>2480</v>
      </c>
      <c r="H3031" s="58">
        <f t="shared" si="520"/>
        <v>9270240</v>
      </c>
      <c r="I3031" s="58">
        <v>0</v>
      </c>
      <c r="J3031" s="58">
        <f t="shared" si="521"/>
        <v>0</v>
      </c>
      <c r="K3031" s="58">
        <v>0</v>
      </c>
      <c r="L3031" s="58">
        <f t="shared" si="508"/>
        <v>0</v>
      </c>
      <c r="M3031" s="58">
        <f t="shared" si="507"/>
        <v>2480</v>
      </c>
      <c r="N3031" s="59">
        <f t="shared" si="507"/>
        <v>9270240</v>
      </c>
      <c r="O3031" s="60">
        <v>3738</v>
      </c>
      <c r="P3031" s="61">
        <f>O3031</f>
        <v>3738</v>
      </c>
      <c r="Q3031" s="58" t="e">
        <f>TRUNC(#REF!*P3031,0)</f>
        <v>#REF!</v>
      </c>
      <c r="R3031" s="143"/>
    </row>
    <row r="3032" spans="1:18" s="86" customFormat="1" ht="20.100000000000001" hidden="1" customHeight="1">
      <c r="A3032" s="123"/>
      <c r="C3032" s="19" t="s">
        <v>959</v>
      </c>
      <c r="D3032" s="29" t="s">
        <v>723</v>
      </c>
      <c r="E3032" s="10" t="s">
        <v>3188</v>
      </c>
      <c r="F3032" s="60">
        <v>14</v>
      </c>
      <c r="G3032" s="58">
        <v>16800</v>
      </c>
      <c r="H3032" s="58">
        <f t="shared" si="520"/>
        <v>235200</v>
      </c>
      <c r="I3032" s="58">
        <v>0</v>
      </c>
      <c r="J3032" s="58">
        <f t="shared" si="521"/>
        <v>0</v>
      </c>
      <c r="K3032" s="58">
        <v>0</v>
      </c>
      <c r="L3032" s="58">
        <f t="shared" si="508"/>
        <v>0</v>
      </c>
      <c r="M3032" s="58">
        <f t="shared" si="507"/>
        <v>16800</v>
      </c>
      <c r="N3032" s="59">
        <f t="shared" si="507"/>
        <v>235200</v>
      </c>
      <c r="O3032" s="60">
        <v>14</v>
      </c>
      <c r="P3032" s="61">
        <f>O3032</f>
        <v>14</v>
      </c>
      <c r="Q3032" s="58" t="e">
        <f>TRUNC(#REF!*P3032,0)</f>
        <v>#REF!</v>
      </c>
      <c r="R3032" s="143"/>
    </row>
    <row r="3033" spans="1:18" s="86" customFormat="1" ht="20.100000000000001" hidden="1" customHeight="1">
      <c r="A3033" s="123"/>
      <c r="C3033" s="19" t="s">
        <v>960</v>
      </c>
      <c r="D3033" s="29" t="s">
        <v>0</v>
      </c>
      <c r="E3033" s="10" t="s">
        <v>22</v>
      </c>
      <c r="F3033" s="60">
        <v>0</v>
      </c>
      <c r="G3033" s="58">
        <v>0</v>
      </c>
      <c r="H3033" s="58">
        <f t="shared" si="520"/>
        <v>0</v>
      </c>
      <c r="I3033" s="58">
        <v>0</v>
      </c>
      <c r="J3033" s="58">
        <f t="shared" si="521"/>
        <v>0</v>
      </c>
      <c r="K3033" s="58">
        <v>0</v>
      </c>
      <c r="L3033" s="58">
        <f t="shared" si="508"/>
        <v>0</v>
      </c>
      <c r="M3033" s="58">
        <f t="shared" si="507"/>
        <v>0</v>
      </c>
      <c r="N3033" s="59">
        <f t="shared" si="507"/>
        <v>0</v>
      </c>
      <c r="O3033" s="60">
        <v>0</v>
      </c>
      <c r="P3033" s="61">
        <f>O3033</f>
        <v>0</v>
      </c>
      <c r="Q3033" s="58" t="e">
        <f>TRUNC(#REF!*P3033,0)</f>
        <v>#REF!</v>
      </c>
      <c r="R3033" s="143"/>
    </row>
    <row r="3034" spans="1:18" s="86" customFormat="1" ht="20.100000000000001" hidden="1" customHeight="1">
      <c r="A3034" s="123"/>
      <c r="C3034" s="19" t="s">
        <v>961</v>
      </c>
      <c r="D3034" s="29" t="s">
        <v>962</v>
      </c>
      <c r="E3034" s="10" t="s">
        <v>3188</v>
      </c>
      <c r="F3034" s="60">
        <v>4</v>
      </c>
      <c r="G3034" s="58">
        <v>14800</v>
      </c>
      <c r="H3034" s="58">
        <f t="shared" si="520"/>
        <v>59200</v>
      </c>
      <c r="I3034" s="58">
        <v>0</v>
      </c>
      <c r="J3034" s="58">
        <f t="shared" si="521"/>
        <v>0</v>
      </c>
      <c r="K3034" s="58">
        <v>0</v>
      </c>
      <c r="L3034" s="58">
        <f t="shared" si="508"/>
        <v>0</v>
      </c>
      <c r="M3034" s="58">
        <f t="shared" si="507"/>
        <v>14800</v>
      </c>
      <c r="N3034" s="59">
        <f t="shared" si="507"/>
        <v>59200</v>
      </c>
      <c r="O3034" s="60">
        <v>4</v>
      </c>
      <c r="P3034" s="61">
        <f>O3034</f>
        <v>4</v>
      </c>
      <c r="Q3034" s="58" t="e">
        <f>TRUNC(#REF!*P3034,0)</f>
        <v>#REF!</v>
      </c>
      <c r="R3034" s="143"/>
    </row>
    <row r="3035" spans="1:18" s="86" customFormat="1" ht="20.100000000000001" hidden="1" customHeight="1">
      <c r="A3035" s="123"/>
      <c r="C3035" s="19" t="s">
        <v>2349</v>
      </c>
      <c r="D3035" s="29" t="s">
        <v>0</v>
      </c>
      <c r="E3035" s="10" t="s">
        <v>22</v>
      </c>
      <c r="F3035" s="60">
        <v>0</v>
      </c>
      <c r="G3035" s="58">
        <v>0</v>
      </c>
      <c r="H3035" s="58">
        <f t="shared" si="520"/>
        <v>0</v>
      </c>
      <c r="I3035" s="58">
        <v>0</v>
      </c>
      <c r="J3035" s="58">
        <f t="shared" si="521"/>
        <v>0</v>
      </c>
      <c r="K3035" s="58">
        <v>0</v>
      </c>
      <c r="L3035" s="58">
        <f t="shared" si="508"/>
        <v>0</v>
      </c>
      <c r="M3035" s="58">
        <f t="shared" si="507"/>
        <v>0</v>
      </c>
      <c r="N3035" s="59">
        <f t="shared" si="507"/>
        <v>0</v>
      </c>
      <c r="O3035" s="60">
        <v>0</v>
      </c>
      <c r="P3035" s="61">
        <f>O3035</f>
        <v>0</v>
      </c>
      <c r="Q3035" s="58" t="e">
        <f>TRUNC(#REF!*P3035,0)</f>
        <v>#REF!</v>
      </c>
      <c r="R3035" s="143"/>
    </row>
    <row r="3036" spans="1:18" ht="20.100000000000001" hidden="1" customHeight="1">
      <c r="A3036" s="129"/>
      <c r="C3036" s="26" t="s">
        <v>2350</v>
      </c>
      <c r="D3036" s="5" t="s">
        <v>723</v>
      </c>
      <c r="E3036" s="10" t="s">
        <v>3188</v>
      </c>
      <c r="F3036" s="60">
        <v>1200</v>
      </c>
      <c r="G3036" s="44">
        <v>14000</v>
      </c>
      <c r="H3036" s="44">
        <f t="shared" si="520"/>
        <v>16800000</v>
      </c>
      <c r="I3036" s="44">
        <v>0</v>
      </c>
      <c r="J3036" s="44">
        <f t="shared" si="521"/>
        <v>0</v>
      </c>
      <c r="K3036" s="44">
        <v>0</v>
      </c>
      <c r="L3036" s="44">
        <f t="shared" si="508"/>
        <v>0</v>
      </c>
      <c r="M3036" s="58">
        <f t="shared" si="507"/>
        <v>14000</v>
      </c>
      <c r="N3036" s="59">
        <f t="shared" si="507"/>
        <v>16800000</v>
      </c>
      <c r="O3036" s="60">
        <v>1200</v>
      </c>
      <c r="P3036" s="61">
        <f>O3036</f>
        <v>1200</v>
      </c>
      <c r="Q3036" s="44" t="e">
        <f>TRUNC(#REF!*P3036,0)</f>
        <v>#REF!</v>
      </c>
      <c r="R3036" s="52"/>
    </row>
    <row r="3037" spans="1:18" ht="20.100000000000001" hidden="1" customHeight="1">
      <c r="A3037" s="129"/>
      <c r="C3037" s="26" t="s">
        <v>963</v>
      </c>
      <c r="D3037" s="5" t="s">
        <v>0</v>
      </c>
      <c r="E3037" s="10" t="s">
        <v>3191</v>
      </c>
      <c r="F3037" s="87">
        <v>15.347</v>
      </c>
      <c r="G3037" s="44">
        <v>-296000</v>
      </c>
      <c r="H3037" s="44">
        <f t="shared" si="520"/>
        <v>-4542712</v>
      </c>
      <c r="I3037" s="44">
        <v>0</v>
      </c>
      <c r="J3037" s="44">
        <f t="shared" si="521"/>
        <v>0</v>
      </c>
      <c r="K3037" s="44">
        <v>0</v>
      </c>
      <c r="L3037" s="44">
        <f t="shared" si="508"/>
        <v>0</v>
      </c>
      <c r="M3037" s="58">
        <f t="shared" si="507"/>
        <v>-296000</v>
      </c>
      <c r="N3037" s="59">
        <f t="shared" si="507"/>
        <v>-4542712</v>
      </c>
      <c r="O3037" s="87">
        <v>15.356</v>
      </c>
      <c r="P3037" s="61">
        <f>O3037</f>
        <v>15.356</v>
      </c>
      <c r="Q3037" s="44" t="e">
        <f>TRUNC(#REF!*P3037,0)</f>
        <v>#REF!</v>
      </c>
      <c r="R3037" s="52"/>
    </row>
    <row r="3038" spans="1:18" ht="20.100000000000001" hidden="1" customHeight="1">
      <c r="A3038" s="129"/>
      <c r="C3038" s="26" t="s">
        <v>21</v>
      </c>
      <c r="D3038" s="5" t="s">
        <v>0</v>
      </c>
      <c r="E3038" s="6" t="s">
        <v>0</v>
      </c>
      <c r="F3038" s="60">
        <v>0</v>
      </c>
      <c r="G3038" s="44"/>
      <c r="H3038" s="44">
        <f t="shared" si="520"/>
        <v>0</v>
      </c>
      <c r="I3038" s="44"/>
      <c r="J3038" s="44">
        <f t="shared" si="521"/>
        <v>0</v>
      </c>
      <c r="K3038" s="44"/>
      <c r="L3038" s="44">
        <f t="shared" si="508"/>
        <v>0</v>
      </c>
      <c r="M3038" s="58">
        <f t="shared" si="507"/>
        <v>0</v>
      </c>
      <c r="N3038" s="59">
        <f t="shared" si="507"/>
        <v>0</v>
      </c>
      <c r="O3038" s="60">
        <v>0</v>
      </c>
      <c r="P3038" s="61">
        <f>O3038</f>
        <v>0</v>
      </c>
      <c r="Q3038" s="44" t="e">
        <f>TRUNC(#REF!*P3038,0)</f>
        <v>#REF!</v>
      </c>
      <c r="R3038" s="52"/>
    </row>
    <row r="3039" spans="1:18" ht="20.100000000000001" hidden="1" customHeight="1">
      <c r="A3039" s="129"/>
      <c r="C3039" s="26"/>
      <c r="D3039" s="5"/>
      <c r="E3039" s="6"/>
      <c r="F3039" s="60">
        <v>0</v>
      </c>
      <c r="G3039" s="44"/>
      <c r="H3039" s="44">
        <f t="shared" si="520"/>
        <v>0</v>
      </c>
      <c r="I3039" s="44"/>
      <c r="J3039" s="44">
        <f t="shared" si="521"/>
        <v>0</v>
      </c>
      <c r="K3039" s="44"/>
      <c r="L3039" s="44">
        <f t="shared" si="508"/>
        <v>0</v>
      </c>
      <c r="M3039" s="58">
        <f t="shared" si="507"/>
        <v>0</v>
      </c>
      <c r="N3039" s="59">
        <f t="shared" si="507"/>
        <v>0</v>
      </c>
      <c r="O3039" s="60">
        <v>0</v>
      </c>
      <c r="P3039" s="61">
        <f>O3039</f>
        <v>0</v>
      </c>
      <c r="Q3039" s="44" t="e">
        <f>TRUNC(#REF!*P3039,0)</f>
        <v>#REF!</v>
      </c>
      <c r="R3039" s="52"/>
    </row>
    <row r="3040" spans="1:18" s="86" customFormat="1" ht="20.100000000000001" hidden="1" customHeight="1">
      <c r="A3040" s="130"/>
      <c r="B3040" s="97"/>
      <c r="C3040" s="29" t="s">
        <v>2303</v>
      </c>
      <c r="D3040" s="29" t="s">
        <v>2304</v>
      </c>
      <c r="E3040" s="152" t="s">
        <v>1</v>
      </c>
      <c r="F3040" s="82">
        <v>1</v>
      </c>
      <c r="G3040" s="79"/>
      <c r="H3040" s="79">
        <f>SUM(H3041:H3138)</f>
        <v>572207009</v>
      </c>
      <c r="I3040" s="79">
        <v>0</v>
      </c>
      <c r="J3040" s="79">
        <f>SUM(J3041:J3138)</f>
        <v>307352036</v>
      </c>
      <c r="K3040" s="79">
        <v>0</v>
      </c>
      <c r="L3040" s="79">
        <f>SUM(L3041:L3138)</f>
        <v>17432175</v>
      </c>
      <c r="M3040" s="79">
        <f t="shared" si="507"/>
        <v>0</v>
      </c>
      <c r="N3040" s="148">
        <f t="shared" si="507"/>
        <v>896991220</v>
      </c>
      <c r="O3040" s="58">
        <v>1</v>
      </c>
      <c r="P3040" s="61">
        <v>0</v>
      </c>
      <c r="Q3040" s="58">
        <v>0</v>
      </c>
      <c r="R3040" s="163"/>
    </row>
    <row r="3041" spans="1:18" s="86" customFormat="1" ht="20.100000000000001" hidden="1" customHeight="1">
      <c r="A3041" s="123"/>
      <c r="C3041" s="19" t="s">
        <v>759</v>
      </c>
      <c r="D3041" s="29" t="s">
        <v>0</v>
      </c>
      <c r="E3041" s="10" t="s">
        <v>22</v>
      </c>
      <c r="F3041" s="60">
        <v>0</v>
      </c>
      <c r="G3041" s="58">
        <v>0</v>
      </c>
      <c r="H3041" s="58">
        <f t="shared" si="520"/>
        <v>0</v>
      </c>
      <c r="I3041" s="58">
        <v>0</v>
      </c>
      <c r="J3041" s="58">
        <f t="shared" si="521"/>
        <v>0</v>
      </c>
      <c r="K3041" s="58">
        <v>0</v>
      </c>
      <c r="L3041" s="58">
        <f t="shared" si="508"/>
        <v>0</v>
      </c>
      <c r="M3041" s="58">
        <f t="shared" si="507"/>
        <v>0</v>
      </c>
      <c r="N3041" s="59">
        <f t="shared" si="507"/>
        <v>0</v>
      </c>
      <c r="O3041" s="60">
        <v>0</v>
      </c>
      <c r="P3041" s="61">
        <f>O3041</f>
        <v>0</v>
      </c>
      <c r="Q3041" s="58" t="e">
        <f>TRUNC(#REF!*P3041,0)</f>
        <v>#REF!</v>
      </c>
      <c r="R3041" s="143"/>
    </row>
    <row r="3042" spans="1:18" s="86" customFormat="1" ht="20.100000000000001" hidden="1" customHeight="1">
      <c r="A3042" s="123"/>
      <c r="C3042" s="19" t="s">
        <v>983</v>
      </c>
      <c r="D3042" s="29" t="s">
        <v>2</v>
      </c>
      <c r="E3042" s="10" t="s">
        <v>22</v>
      </c>
      <c r="F3042" s="60">
        <v>0</v>
      </c>
      <c r="G3042" s="58">
        <v>0</v>
      </c>
      <c r="H3042" s="58">
        <f t="shared" si="520"/>
        <v>0</v>
      </c>
      <c r="I3042" s="58">
        <v>0</v>
      </c>
      <c r="J3042" s="58">
        <f t="shared" si="521"/>
        <v>0</v>
      </c>
      <c r="K3042" s="58">
        <v>0</v>
      </c>
      <c r="L3042" s="58">
        <f t="shared" si="508"/>
        <v>0</v>
      </c>
      <c r="M3042" s="58">
        <f t="shared" si="507"/>
        <v>0</v>
      </c>
      <c r="N3042" s="59">
        <f t="shared" si="507"/>
        <v>0</v>
      </c>
      <c r="O3042" s="60">
        <v>0</v>
      </c>
      <c r="P3042" s="61">
        <f>O3042</f>
        <v>0</v>
      </c>
      <c r="Q3042" s="58" t="e">
        <f>TRUNC(#REF!*P3042,0)</f>
        <v>#REF!</v>
      </c>
      <c r="R3042" s="143"/>
    </row>
    <row r="3043" spans="1:18" s="86" customFormat="1" ht="20.100000000000001" hidden="1" customHeight="1">
      <c r="A3043" s="123"/>
      <c r="C3043" s="19" t="s">
        <v>984</v>
      </c>
      <c r="D3043" s="29" t="s">
        <v>985</v>
      </c>
      <c r="E3043" s="10" t="s">
        <v>3188</v>
      </c>
      <c r="F3043" s="60">
        <v>5678</v>
      </c>
      <c r="G3043" s="58">
        <v>317</v>
      </c>
      <c r="H3043" s="58">
        <f t="shared" si="520"/>
        <v>1799926</v>
      </c>
      <c r="I3043" s="58">
        <v>203</v>
      </c>
      <c r="J3043" s="58">
        <f t="shared" si="521"/>
        <v>1152634</v>
      </c>
      <c r="K3043" s="58">
        <v>291</v>
      </c>
      <c r="L3043" s="58">
        <f t="shared" si="508"/>
        <v>1652298</v>
      </c>
      <c r="M3043" s="58">
        <f t="shared" si="507"/>
        <v>811</v>
      </c>
      <c r="N3043" s="59">
        <f t="shared" si="507"/>
        <v>4604858</v>
      </c>
      <c r="O3043" s="60">
        <v>5678</v>
      </c>
      <c r="P3043" s="61">
        <f>O3043</f>
        <v>5678</v>
      </c>
      <c r="Q3043" s="58" t="e">
        <f>TRUNC(#REF!*P3043,0)</f>
        <v>#REF!</v>
      </c>
      <c r="R3043" s="143"/>
    </row>
    <row r="3044" spans="1:18" s="86" customFormat="1" ht="20.100000000000001" hidden="1" customHeight="1">
      <c r="A3044" s="123"/>
      <c r="C3044" s="19" t="s">
        <v>1064</v>
      </c>
      <c r="D3044" s="29" t="s">
        <v>1065</v>
      </c>
      <c r="E3044" s="10" t="s">
        <v>3188</v>
      </c>
      <c r="F3044" s="60">
        <v>6675</v>
      </c>
      <c r="G3044" s="58">
        <v>318</v>
      </c>
      <c r="H3044" s="58">
        <f t="shared" si="520"/>
        <v>2122650</v>
      </c>
      <c r="I3044" s="58">
        <v>203</v>
      </c>
      <c r="J3044" s="58">
        <f t="shared" si="521"/>
        <v>1355025</v>
      </c>
      <c r="K3044" s="58">
        <v>290</v>
      </c>
      <c r="L3044" s="58">
        <f t="shared" si="508"/>
        <v>1935750</v>
      </c>
      <c r="M3044" s="58">
        <f t="shared" si="507"/>
        <v>811</v>
      </c>
      <c r="N3044" s="59">
        <f t="shared" si="507"/>
        <v>5413425</v>
      </c>
      <c r="O3044" s="60">
        <v>6675</v>
      </c>
      <c r="P3044" s="61">
        <f>O3044</f>
        <v>6675</v>
      </c>
      <c r="Q3044" s="58" t="e">
        <f>TRUNC(#REF!*P3044,0)</f>
        <v>#REF!</v>
      </c>
      <c r="R3044" s="143"/>
    </row>
    <row r="3045" spans="1:18" s="86" customFormat="1" ht="20.100000000000001" hidden="1" customHeight="1">
      <c r="A3045" s="123"/>
      <c r="C3045" s="19" t="s">
        <v>1077</v>
      </c>
      <c r="D3045" s="29" t="s">
        <v>1078</v>
      </c>
      <c r="E3045" s="10" t="s">
        <v>3188</v>
      </c>
      <c r="F3045" s="60">
        <v>4531</v>
      </c>
      <c r="G3045" s="58">
        <v>348</v>
      </c>
      <c r="H3045" s="58">
        <f t="shared" si="520"/>
        <v>1576788</v>
      </c>
      <c r="I3045" s="58">
        <v>222</v>
      </c>
      <c r="J3045" s="58">
        <f t="shared" si="521"/>
        <v>1005882</v>
      </c>
      <c r="K3045" s="58">
        <v>318</v>
      </c>
      <c r="L3045" s="58">
        <f t="shared" si="508"/>
        <v>1440858</v>
      </c>
      <c r="M3045" s="58">
        <f t="shared" si="507"/>
        <v>888</v>
      </c>
      <c r="N3045" s="59">
        <f t="shared" si="507"/>
        <v>4023528</v>
      </c>
      <c r="O3045" s="60">
        <v>4531</v>
      </c>
      <c r="P3045" s="61">
        <f>O3045</f>
        <v>4531</v>
      </c>
      <c r="Q3045" s="58" t="e">
        <f>TRUNC(#REF!*P3045,0)</f>
        <v>#REF!</v>
      </c>
      <c r="R3045" s="143"/>
    </row>
    <row r="3046" spans="1:18" s="86" customFormat="1" ht="20.100000000000001" hidden="1" customHeight="1">
      <c r="A3046" s="123"/>
      <c r="C3046" s="19" t="s">
        <v>988</v>
      </c>
      <c r="D3046" s="29" t="s">
        <v>0</v>
      </c>
      <c r="E3046" s="10" t="s">
        <v>22</v>
      </c>
      <c r="F3046" s="60">
        <v>0</v>
      </c>
      <c r="G3046" s="58">
        <v>0</v>
      </c>
      <c r="H3046" s="58">
        <f t="shared" si="520"/>
        <v>0</v>
      </c>
      <c r="I3046" s="58">
        <v>0</v>
      </c>
      <c r="J3046" s="58">
        <f t="shared" si="521"/>
        <v>0</v>
      </c>
      <c r="K3046" s="58">
        <v>0</v>
      </c>
      <c r="L3046" s="58">
        <f t="shared" si="508"/>
        <v>0</v>
      </c>
      <c r="M3046" s="58">
        <f t="shared" si="507"/>
        <v>0</v>
      </c>
      <c r="N3046" s="59">
        <f t="shared" si="507"/>
        <v>0</v>
      </c>
      <c r="O3046" s="60">
        <v>0</v>
      </c>
      <c r="P3046" s="61">
        <f>O3046</f>
        <v>0</v>
      </c>
      <c r="Q3046" s="58" t="e">
        <f>TRUNC(#REF!*P3046,0)</f>
        <v>#REF!</v>
      </c>
      <c r="R3046" s="143"/>
    </row>
    <row r="3047" spans="1:18" s="86" customFormat="1" ht="20.100000000000001" hidden="1" customHeight="1">
      <c r="A3047" s="123"/>
      <c r="C3047" s="19" t="s">
        <v>989</v>
      </c>
      <c r="D3047" s="29" t="s">
        <v>990</v>
      </c>
      <c r="E3047" s="10" t="s">
        <v>3188</v>
      </c>
      <c r="F3047" s="60">
        <v>8036</v>
      </c>
      <c r="G3047" s="58">
        <v>389</v>
      </c>
      <c r="H3047" s="58">
        <f t="shared" si="520"/>
        <v>3126004</v>
      </c>
      <c r="I3047" s="58">
        <v>2237</v>
      </c>
      <c r="J3047" s="58">
        <f t="shared" si="521"/>
        <v>17976532</v>
      </c>
      <c r="K3047" s="58">
        <v>279</v>
      </c>
      <c r="L3047" s="58">
        <f t="shared" si="508"/>
        <v>2242044</v>
      </c>
      <c r="M3047" s="58">
        <f t="shared" si="507"/>
        <v>2905</v>
      </c>
      <c r="N3047" s="59">
        <f t="shared" si="507"/>
        <v>23344580</v>
      </c>
      <c r="O3047" s="60">
        <v>8036</v>
      </c>
      <c r="P3047" s="61">
        <f>O3047</f>
        <v>8036</v>
      </c>
      <c r="Q3047" s="58" t="e">
        <f>TRUNC(#REF!*P3047,0)</f>
        <v>#REF!</v>
      </c>
      <c r="R3047" s="143"/>
    </row>
    <row r="3048" spans="1:18" s="86" customFormat="1" ht="20.100000000000001" hidden="1" customHeight="1">
      <c r="A3048" s="123"/>
      <c r="C3048" s="19" t="s">
        <v>1142</v>
      </c>
      <c r="D3048" s="29" t="s">
        <v>0</v>
      </c>
      <c r="E3048" s="10" t="s">
        <v>22</v>
      </c>
      <c r="F3048" s="60">
        <v>0</v>
      </c>
      <c r="G3048" s="58">
        <v>0</v>
      </c>
      <c r="H3048" s="58">
        <f t="shared" si="520"/>
        <v>0</v>
      </c>
      <c r="I3048" s="58">
        <v>0</v>
      </c>
      <c r="J3048" s="58">
        <f t="shared" si="521"/>
        <v>0</v>
      </c>
      <c r="K3048" s="58">
        <v>0</v>
      </c>
      <c r="L3048" s="58">
        <f t="shared" si="508"/>
        <v>0</v>
      </c>
      <c r="M3048" s="58">
        <f t="shared" si="507"/>
        <v>0</v>
      </c>
      <c r="N3048" s="59">
        <f t="shared" si="507"/>
        <v>0</v>
      </c>
      <c r="O3048" s="60">
        <v>0</v>
      </c>
      <c r="P3048" s="61">
        <f>O3048</f>
        <v>0</v>
      </c>
      <c r="Q3048" s="58" t="e">
        <f>TRUNC(#REF!*P3048,0)</f>
        <v>#REF!</v>
      </c>
      <c r="R3048" s="143"/>
    </row>
    <row r="3049" spans="1:18" s="86" customFormat="1" ht="20.100000000000001" hidden="1" customHeight="1">
      <c r="A3049" s="123"/>
      <c r="C3049" s="19" t="s">
        <v>1143</v>
      </c>
      <c r="D3049" s="29" t="s">
        <v>0</v>
      </c>
      <c r="E3049" s="10" t="s">
        <v>3188</v>
      </c>
      <c r="F3049" s="60">
        <v>5180</v>
      </c>
      <c r="G3049" s="58">
        <v>409</v>
      </c>
      <c r="H3049" s="58">
        <f t="shared" si="520"/>
        <v>2118620</v>
      </c>
      <c r="I3049" s="58">
        <v>436</v>
      </c>
      <c r="J3049" s="58">
        <f t="shared" si="521"/>
        <v>2258480</v>
      </c>
      <c r="K3049" s="58">
        <v>257</v>
      </c>
      <c r="L3049" s="58">
        <f t="shared" si="508"/>
        <v>1331260</v>
      </c>
      <c r="M3049" s="58">
        <f t="shared" si="507"/>
        <v>1102</v>
      </c>
      <c r="N3049" s="59">
        <f t="shared" si="507"/>
        <v>5708360</v>
      </c>
      <c r="O3049" s="60">
        <v>5180</v>
      </c>
      <c r="P3049" s="61">
        <f>O3049</f>
        <v>5180</v>
      </c>
      <c r="Q3049" s="58" t="e">
        <f>TRUNC(#REF!*P3049,0)</f>
        <v>#REF!</v>
      </c>
      <c r="R3049" s="143"/>
    </row>
    <row r="3050" spans="1:18" s="86" customFormat="1" ht="20.100000000000001" hidden="1" customHeight="1">
      <c r="A3050" s="123"/>
      <c r="C3050" s="19" t="s">
        <v>760</v>
      </c>
      <c r="D3050" s="29" t="s">
        <v>0</v>
      </c>
      <c r="E3050" s="10" t="s">
        <v>22</v>
      </c>
      <c r="F3050" s="60">
        <v>0</v>
      </c>
      <c r="G3050" s="58">
        <v>0</v>
      </c>
      <c r="H3050" s="58">
        <f t="shared" si="520"/>
        <v>0</v>
      </c>
      <c r="I3050" s="58">
        <v>0</v>
      </c>
      <c r="J3050" s="58">
        <f t="shared" si="521"/>
        <v>0</v>
      </c>
      <c r="K3050" s="58">
        <v>0</v>
      </c>
      <c r="L3050" s="58">
        <f t="shared" si="508"/>
        <v>0</v>
      </c>
      <c r="M3050" s="58">
        <f t="shared" si="507"/>
        <v>0</v>
      </c>
      <c r="N3050" s="59">
        <f t="shared" si="507"/>
        <v>0</v>
      </c>
      <c r="O3050" s="60">
        <v>0</v>
      </c>
      <c r="P3050" s="61">
        <f>O3050</f>
        <v>0</v>
      </c>
      <c r="Q3050" s="58" t="e">
        <f>TRUNC(#REF!*P3050,0)</f>
        <v>#REF!</v>
      </c>
      <c r="R3050" s="143"/>
    </row>
    <row r="3051" spans="1:18" s="86" customFormat="1" ht="20.100000000000001" hidden="1" customHeight="1">
      <c r="A3051" s="123"/>
      <c r="C3051" s="19" t="s">
        <v>761</v>
      </c>
      <c r="D3051" s="29" t="s">
        <v>715</v>
      </c>
      <c r="E3051" s="10" t="s">
        <v>3188</v>
      </c>
      <c r="F3051" s="60">
        <v>2670</v>
      </c>
      <c r="G3051" s="58">
        <v>228</v>
      </c>
      <c r="H3051" s="58">
        <f t="shared" si="520"/>
        <v>608760</v>
      </c>
      <c r="I3051" s="58">
        <v>4008</v>
      </c>
      <c r="J3051" s="58">
        <f t="shared" si="521"/>
        <v>10701360</v>
      </c>
      <c r="K3051" s="58">
        <v>168</v>
      </c>
      <c r="L3051" s="58">
        <f t="shared" si="508"/>
        <v>448560</v>
      </c>
      <c r="M3051" s="58">
        <f t="shared" si="507"/>
        <v>4404</v>
      </c>
      <c r="N3051" s="59">
        <f t="shared" si="507"/>
        <v>11758680</v>
      </c>
      <c r="O3051" s="60">
        <v>2670</v>
      </c>
      <c r="P3051" s="61">
        <f>O3051</f>
        <v>2670</v>
      </c>
      <c r="Q3051" s="58" t="e">
        <f>TRUNC(#REF!*P3051,0)</f>
        <v>#REF!</v>
      </c>
      <c r="R3051" s="143"/>
    </row>
    <row r="3052" spans="1:18" s="86" customFormat="1" ht="20.100000000000001" hidden="1" customHeight="1">
      <c r="A3052" s="123"/>
      <c r="C3052" s="19" t="s">
        <v>767</v>
      </c>
      <c r="D3052" s="29" t="s">
        <v>0</v>
      </c>
      <c r="E3052" s="10" t="s">
        <v>22</v>
      </c>
      <c r="F3052" s="60">
        <v>0</v>
      </c>
      <c r="G3052" s="58">
        <v>0</v>
      </c>
      <c r="H3052" s="58">
        <f t="shared" si="520"/>
        <v>0</v>
      </c>
      <c r="I3052" s="58">
        <v>0</v>
      </c>
      <c r="J3052" s="58">
        <f t="shared" si="521"/>
        <v>0</v>
      </c>
      <c r="K3052" s="58">
        <v>0</v>
      </c>
      <c r="L3052" s="58">
        <f t="shared" si="508"/>
        <v>0</v>
      </c>
      <c r="M3052" s="58">
        <f t="shared" si="507"/>
        <v>0</v>
      </c>
      <c r="N3052" s="59">
        <f t="shared" si="507"/>
        <v>0</v>
      </c>
      <c r="O3052" s="60">
        <v>0</v>
      </c>
      <c r="P3052" s="61">
        <f>O3052</f>
        <v>0</v>
      </c>
      <c r="Q3052" s="58" t="e">
        <f>TRUNC(#REF!*P3052,0)</f>
        <v>#REF!</v>
      </c>
      <c r="R3052" s="143"/>
    </row>
    <row r="3053" spans="1:18" s="86" customFormat="1" ht="20.100000000000001" hidden="1" customHeight="1">
      <c r="A3053" s="123"/>
      <c r="C3053" s="19" t="s">
        <v>779</v>
      </c>
      <c r="D3053" s="29" t="s">
        <v>0</v>
      </c>
      <c r="E3053" s="10" t="s">
        <v>22</v>
      </c>
      <c r="F3053" s="60">
        <v>0</v>
      </c>
      <c r="G3053" s="58">
        <v>0</v>
      </c>
      <c r="H3053" s="58">
        <f t="shared" si="520"/>
        <v>0</v>
      </c>
      <c r="I3053" s="58">
        <v>0</v>
      </c>
      <c r="J3053" s="58">
        <f t="shared" si="521"/>
        <v>0</v>
      </c>
      <c r="K3053" s="58">
        <v>0</v>
      </c>
      <c r="L3053" s="58">
        <f t="shared" si="508"/>
        <v>0</v>
      </c>
      <c r="M3053" s="58">
        <f t="shared" si="507"/>
        <v>0</v>
      </c>
      <c r="N3053" s="59">
        <f t="shared" si="507"/>
        <v>0</v>
      </c>
      <c r="O3053" s="60">
        <v>0</v>
      </c>
      <c r="P3053" s="61">
        <f>O3053</f>
        <v>0</v>
      </c>
      <c r="Q3053" s="58" t="e">
        <f>TRUNC(#REF!*P3053,0)</f>
        <v>#REF!</v>
      </c>
      <c r="R3053" s="143"/>
    </row>
    <row r="3054" spans="1:18" s="86" customFormat="1" ht="20.100000000000001" hidden="1" customHeight="1">
      <c r="A3054" s="123"/>
      <c r="C3054" s="19" t="s">
        <v>1002</v>
      </c>
      <c r="D3054" s="29" t="s">
        <v>1003</v>
      </c>
      <c r="E3054" s="10" t="s">
        <v>3196</v>
      </c>
      <c r="F3054" s="60">
        <v>2</v>
      </c>
      <c r="G3054" s="58">
        <v>0</v>
      </c>
      <c r="H3054" s="58">
        <f t="shared" si="520"/>
        <v>0</v>
      </c>
      <c r="I3054" s="58">
        <v>0</v>
      </c>
      <c r="J3054" s="58">
        <f t="shared" si="521"/>
        <v>0</v>
      </c>
      <c r="K3054" s="58">
        <v>460416</v>
      </c>
      <c r="L3054" s="58">
        <f t="shared" si="508"/>
        <v>920832</v>
      </c>
      <c r="M3054" s="58">
        <f t="shared" si="507"/>
        <v>460416</v>
      </c>
      <c r="N3054" s="59">
        <f t="shared" si="507"/>
        <v>920832</v>
      </c>
      <c r="O3054" s="60">
        <v>2</v>
      </c>
      <c r="P3054" s="61">
        <f>O3054</f>
        <v>2</v>
      </c>
      <c r="Q3054" s="58" t="e">
        <f>TRUNC(#REF!*P3054,0)</f>
        <v>#REF!</v>
      </c>
      <c r="R3054" s="143"/>
    </row>
    <row r="3055" spans="1:18" s="86" customFormat="1" ht="20.100000000000001" hidden="1" customHeight="1">
      <c r="A3055" s="123"/>
      <c r="C3055" s="19" t="s">
        <v>789</v>
      </c>
      <c r="D3055" s="29" t="s">
        <v>0</v>
      </c>
      <c r="E3055" s="10" t="s">
        <v>22</v>
      </c>
      <c r="F3055" s="60">
        <v>0</v>
      </c>
      <c r="G3055" s="58">
        <v>0</v>
      </c>
      <c r="H3055" s="58">
        <f t="shared" si="520"/>
        <v>0</v>
      </c>
      <c r="I3055" s="58">
        <v>0</v>
      </c>
      <c r="J3055" s="58">
        <f t="shared" si="521"/>
        <v>0</v>
      </c>
      <c r="K3055" s="58">
        <v>0</v>
      </c>
      <c r="L3055" s="58">
        <f t="shared" si="508"/>
        <v>0</v>
      </c>
      <c r="M3055" s="58">
        <f t="shared" si="507"/>
        <v>0</v>
      </c>
      <c r="N3055" s="59">
        <f t="shared" si="507"/>
        <v>0</v>
      </c>
      <c r="O3055" s="60">
        <v>0</v>
      </c>
      <c r="P3055" s="61">
        <f>O3055</f>
        <v>0</v>
      </c>
      <c r="Q3055" s="58" t="e">
        <f>TRUNC(#REF!*P3055,0)</f>
        <v>#REF!</v>
      </c>
      <c r="R3055" s="143"/>
    </row>
    <row r="3056" spans="1:18" s="86" customFormat="1" ht="20.100000000000001" hidden="1" customHeight="1">
      <c r="A3056" s="123"/>
      <c r="C3056" s="19" t="s">
        <v>795</v>
      </c>
      <c r="D3056" s="29" t="s">
        <v>0</v>
      </c>
      <c r="E3056" s="10" t="s">
        <v>22</v>
      </c>
      <c r="F3056" s="60">
        <v>0</v>
      </c>
      <c r="G3056" s="58">
        <v>0</v>
      </c>
      <c r="H3056" s="58">
        <f t="shared" si="520"/>
        <v>0</v>
      </c>
      <c r="I3056" s="58">
        <v>0</v>
      </c>
      <c r="J3056" s="58">
        <f t="shared" si="521"/>
        <v>0</v>
      </c>
      <c r="K3056" s="58">
        <v>0</v>
      </c>
      <c r="L3056" s="58">
        <f t="shared" si="508"/>
        <v>0</v>
      </c>
      <c r="M3056" s="58">
        <f t="shared" si="507"/>
        <v>0</v>
      </c>
      <c r="N3056" s="59">
        <f t="shared" si="507"/>
        <v>0</v>
      </c>
      <c r="O3056" s="60">
        <v>0</v>
      </c>
      <c r="P3056" s="61">
        <f>O3056</f>
        <v>0</v>
      </c>
      <c r="Q3056" s="58" t="e">
        <f>TRUNC(#REF!*P3056,0)</f>
        <v>#REF!</v>
      </c>
      <c r="R3056" s="143"/>
    </row>
    <row r="3057" spans="1:18" s="86" customFormat="1" ht="20.100000000000001" hidden="1" customHeight="1">
      <c r="A3057" s="123"/>
      <c r="C3057" s="19" t="s">
        <v>796</v>
      </c>
      <c r="D3057" s="29" t="s">
        <v>797</v>
      </c>
      <c r="E3057" s="10" t="s">
        <v>3189</v>
      </c>
      <c r="F3057" s="60">
        <v>860</v>
      </c>
      <c r="G3057" s="58">
        <v>6930</v>
      </c>
      <c r="H3057" s="58">
        <f t="shared" si="520"/>
        <v>5959800</v>
      </c>
      <c r="I3057" s="58">
        <v>12320</v>
      </c>
      <c r="J3057" s="58">
        <f t="shared" si="521"/>
        <v>10595200</v>
      </c>
      <c r="K3057" s="58">
        <v>0</v>
      </c>
      <c r="L3057" s="58">
        <f t="shared" si="508"/>
        <v>0</v>
      </c>
      <c r="M3057" s="58">
        <f t="shared" si="507"/>
        <v>19250</v>
      </c>
      <c r="N3057" s="59">
        <f t="shared" si="507"/>
        <v>16555000</v>
      </c>
      <c r="O3057" s="60">
        <v>860</v>
      </c>
      <c r="P3057" s="61">
        <f>O3057</f>
        <v>860</v>
      </c>
      <c r="Q3057" s="58" t="e">
        <f>TRUNC(#REF!*P3057,0)</f>
        <v>#REF!</v>
      </c>
      <c r="R3057" s="143"/>
    </row>
    <row r="3058" spans="1:18" s="86" customFormat="1" ht="20.100000000000001" hidden="1" customHeight="1">
      <c r="A3058" s="123"/>
      <c r="C3058" s="19" t="s">
        <v>800</v>
      </c>
      <c r="D3058" s="29" t="s">
        <v>0</v>
      </c>
      <c r="E3058" s="10" t="s">
        <v>22</v>
      </c>
      <c r="F3058" s="60">
        <v>0</v>
      </c>
      <c r="G3058" s="58">
        <v>0</v>
      </c>
      <c r="H3058" s="58">
        <f t="shared" si="520"/>
        <v>0</v>
      </c>
      <c r="I3058" s="58">
        <v>0</v>
      </c>
      <c r="J3058" s="58">
        <f t="shared" si="521"/>
        <v>0</v>
      </c>
      <c r="K3058" s="58">
        <v>0</v>
      </c>
      <c r="L3058" s="58">
        <f t="shared" si="508"/>
        <v>0</v>
      </c>
      <c r="M3058" s="58">
        <f t="shared" si="507"/>
        <v>0</v>
      </c>
      <c r="N3058" s="59">
        <f t="shared" si="507"/>
        <v>0</v>
      </c>
      <c r="O3058" s="60">
        <v>0</v>
      </c>
      <c r="P3058" s="61">
        <f>O3058</f>
        <v>0</v>
      </c>
      <c r="Q3058" s="58" t="e">
        <f>TRUNC(#REF!*P3058,0)</f>
        <v>#REF!</v>
      </c>
      <c r="R3058" s="143"/>
    </row>
    <row r="3059" spans="1:18" s="86" customFormat="1" ht="20.100000000000001" hidden="1" customHeight="1">
      <c r="A3059" s="123"/>
      <c r="C3059" s="19" t="s">
        <v>801</v>
      </c>
      <c r="D3059" s="29" t="s">
        <v>797</v>
      </c>
      <c r="E3059" s="10" t="s">
        <v>3189</v>
      </c>
      <c r="F3059" s="60">
        <v>1605</v>
      </c>
      <c r="G3059" s="58">
        <v>2148</v>
      </c>
      <c r="H3059" s="58">
        <f t="shared" si="520"/>
        <v>3447540</v>
      </c>
      <c r="I3059" s="58">
        <v>9160</v>
      </c>
      <c r="J3059" s="58">
        <f t="shared" si="521"/>
        <v>14701800</v>
      </c>
      <c r="K3059" s="58">
        <v>0</v>
      </c>
      <c r="L3059" s="58">
        <f t="shared" si="508"/>
        <v>0</v>
      </c>
      <c r="M3059" s="58">
        <f t="shared" si="507"/>
        <v>11308</v>
      </c>
      <c r="N3059" s="59">
        <f t="shared" si="507"/>
        <v>18149340</v>
      </c>
      <c r="O3059" s="60">
        <v>1605</v>
      </c>
      <c r="P3059" s="61">
        <f>O3059</f>
        <v>1605</v>
      </c>
      <c r="Q3059" s="58" t="e">
        <f>TRUNC(#REF!*P3059,0)</f>
        <v>#REF!</v>
      </c>
      <c r="R3059" s="143"/>
    </row>
    <row r="3060" spans="1:18" s="86" customFormat="1" ht="20.100000000000001" hidden="1" customHeight="1">
      <c r="A3060" s="123"/>
      <c r="C3060" s="19" t="s">
        <v>802</v>
      </c>
      <c r="D3060" s="29" t="s">
        <v>0</v>
      </c>
      <c r="E3060" s="10" t="s">
        <v>22</v>
      </c>
      <c r="F3060" s="60">
        <v>0</v>
      </c>
      <c r="G3060" s="58">
        <v>0</v>
      </c>
      <c r="H3060" s="58">
        <f t="shared" si="520"/>
        <v>0</v>
      </c>
      <c r="I3060" s="58">
        <v>0</v>
      </c>
      <c r="J3060" s="58">
        <f t="shared" si="521"/>
        <v>0</v>
      </c>
      <c r="K3060" s="58">
        <v>0</v>
      </c>
      <c r="L3060" s="58">
        <f t="shared" si="508"/>
        <v>0</v>
      </c>
      <c r="M3060" s="58">
        <f t="shared" si="507"/>
        <v>0</v>
      </c>
      <c r="N3060" s="59">
        <f t="shared" si="507"/>
        <v>0</v>
      </c>
      <c r="O3060" s="60">
        <v>0</v>
      </c>
      <c r="P3060" s="61">
        <f>O3060</f>
        <v>0</v>
      </c>
      <c r="Q3060" s="58" t="e">
        <f>TRUNC(#REF!*P3060,0)</f>
        <v>#REF!</v>
      </c>
      <c r="R3060" s="143"/>
    </row>
    <row r="3061" spans="1:18" s="86" customFormat="1" ht="20.100000000000001" hidden="1" customHeight="1">
      <c r="A3061" s="123"/>
      <c r="C3061" s="19" t="s">
        <v>803</v>
      </c>
      <c r="D3061" s="29" t="s">
        <v>531</v>
      </c>
      <c r="E3061" s="10" t="s">
        <v>3189</v>
      </c>
      <c r="F3061" s="60">
        <v>1780</v>
      </c>
      <c r="G3061" s="58">
        <v>1021</v>
      </c>
      <c r="H3061" s="58">
        <f t="shared" si="520"/>
        <v>1817380</v>
      </c>
      <c r="I3061" s="58">
        <v>6837</v>
      </c>
      <c r="J3061" s="58">
        <f t="shared" si="521"/>
        <v>12169860</v>
      </c>
      <c r="K3061" s="58">
        <v>0</v>
      </c>
      <c r="L3061" s="58">
        <f t="shared" si="508"/>
        <v>0</v>
      </c>
      <c r="M3061" s="58">
        <f t="shared" si="507"/>
        <v>7858</v>
      </c>
      <c r="N3061" s="59">
        <f t="shared" si="507"/>
        <v>13987240</v>
      </c>
      <c r="O3061" s="60">
        <v>1780</v>
      </c>
      <c r="P3061" s="61">
        <f>O3061</f>
        <v>1780</v>
      </c>
      <c r="Q3061" s="58" t="e">
        <f>TRUNC(#REF!*P3061,0)</f>
        <v>#REF!</v>
      </c>
      <c r="R3061" s="143"/>
    </row>
    <row r="3062" spans="1:18" s="86" customFormat="1" ht="20.100000000000001" hidden="1" customHeight="1">
      <c r="A3062" s="123"/>
      <c r="C3062" s="19" t="s">
        <v>804</v>
      </c>
      <c r="D3062" s="29" t="s">
        <v>531</v>
      </c>
      <c r="E3062" s="10" t="s">
        <v>3207</v>
      </c>
      <c r="F3062" s="60">
        <v>993</v>
      </c>
      <c r="G3062" s="58">
        <v>3649</v>
      </c>
      <c r="H3062" s="58">
        <f t="shared" si="520"/>
        <v>3623457</v>
      </c>
      <c r="I3062" s="58">
        <v>20680</v>
      </c>
      <c r="J3062" s="58">
        <f t="shared" si="521"/>
        <v>20535240</v>
      </c>
      <c r="K3062" s="58">
        <v>0</v>
      </c>
      <c r="L3062" s="58">
        <f t="shared" si="508"/>
        <v>0</v>
      </c>
      <c r="M3062" s="58">
        <f t="shared" si="507"/>
        <v>24329</v>
      </c>
      <c r="N3062" s="59">
        <f t="shared" si="507"/>
        <v>24158697</v>
      </c>
      <c r="O3062" s="60">
        <v>993</v>
      </c>
      <c r="P3062" s="61">
        <f>O3062</f>
        <v>993</v>
      </c>
      <c r="Q3062" s="58" t="e">
        <f>TRUNC(#REF!*P3062,0)</f>
        <v>#REF!</v>
      </c>
      <c r="R3062" s="143"/>
    </row>
    <row r="3063" spans="1:18" s="86" customFormat="1" ht="20.100000000000001" hidden="1" customHeight="1">
      <c r="A3063" s="123"/>
      <c r="C3063" s="19" t="s">
        <v>811</v>
      </c>
      <c r="D3063" s="29" t="s">
        <v>0</v>
      </c>
      <c r="E3063" s="10" t="s">
        <v>22</v>
      </c>
      <c r="F3063" s="60">
        <v>0</v>
      </c>
      <c r="G3063" s="58">
        <v>0</v>
      </c>
      <c r="H3063" s="58">
        <f t="shared" si="520"/>
        <v>0</v>
      </c>
      <c r="I3063" s="58">
        <v>0</v>
      </c>
      <c r="J3063" s="58">
        <f t="shared" si="521"/>
        <v>0</v>
      </c>
      <c r="K3063" s="58">
        <v>0</v>
      </c>
      <c r="L3063" s="58">
        <f t="shared" si="508"/>
        <v>0</v>
      </c>
      <c r="M3063" s="58">
        <f t="shared" si="507"/>
        <v>0</v>
      </c>
      <c r="N3063" s="59">
        <f t="shared" si="507"/>
        <v>0</v>
      </c>
      <c r="O3063" s="60">
        <v>0</v>
      </c>
      <c r="P3063" s="61">
        <f>O3063</f>
        <v>0</v>
      </c>
      <c r="Q3063" s="58" t="e">
        <f>TRUNC(#REF!*P3063,0)</f>
        <v>#REF!</v>
      </c>
      <c r="R3063" s="143"/>
    </row>
    <row r="3064" spans="1:18" s="86" customFormat="1" ht="20.100000000000001" hidden="1" customHeight="1">
      <c r="A3064" s="123"/>
      <c r="C3064" s="19" t="s">
        <v>812</v>
      </c>
      <c r="D3064" s="29" t="s">
        <v>813</v>
      </c>
      <c r="E3064" s="10" t="s">
        <v>3207</v>
      </c>
      <c r="F3064" s="60">
        <v>7</v>
      </c>
      <c r="G3064" s="58">
        <v>0</v>
      </c>
      <c r="H3064" s="58">
        <f t="shared" si="520"/>
        <v>0</v>
      </c>
      <c r="I3064" s="58">
        <v>0</v>
      </c>
      <c r="J3064" s="58">
        <f t="shared" si="521"/>
        <v>0</v>
      </c>
      <c r="K3064" s="58">
        <v>132000</v>
      </c>
      <c r="L3064" s="58">
        <f t="shared" si="508"/>
        <v>924000</v>
      </c>
      <c r="M3064" s="58">
        <f t="shared" si="507"/>
        <v>132000</v>
      </c>
      <c r="N3064" s="59">
        <f t="shared" si="507"/>
        <v>924000</v>
      </c>
      <c r="O3064" s="60">
        <v>7</v>
      </c>
      <c r="P3064" s="61">
        <f>O3064</f>
        <v>7</v>
      </c>
      <c r="Q3064" s="58" t="e">
        <f>TRUNC(#REF!*P3064,0)</f>
        <v>#REF!</v>
      </c>
      <c r="R3064" s="143"/>
    </row>
    <row r="3065" spans="1:18" s="86" customFormat="1" ht="20.100000000000001" hidden="1" customHeight="1">
      <c r="A3065" s="123"/>
      <c r="C3065" s="19" t="s">
        <v>814</v>
      </c>
      <c r="D3065" s="29" t="s">
        <v>0</v>
      </c>
      <c r="E3065" s="10" t="s">
        <v>22</v>
      </c>
      <c r="F3065" s="60">
        <v>0</v>
      </c>
      <c r="G3065" s="58">
        <v>0</v>
      </c>
      <c r="H3065" s="58">
        <f t="shared" si="520"/>
        <v>0</v>
      </c>
      <c r="I3065" s="58">
        <v>0</v>
      </c>
      <c r="J3065" s="58">
        <f t="shared" si="521"/>
        <v>0</v>
      </c>
      <c r="K3065" s="58">
        <v>0</v>
      </c>
      <c r="L3065" s="58">
        <f t="shared" si="508"/>
        <v>0</v>
      </c>
      <c r="M3065" s="58">
        <f t="shared" si="507"/>
        <v>0</v>
      </c>
      <c r="N3065" s="59">
        <f t="shared" si="507"/>
        <v>0</v>
      </c>
      <c r="O3065" s="60">
        <v>0</v>
      </c>
      <c r="P3065" s="61">
        <f>O3065</f>
        <v>0</v>
      </c>
      <c r="Q3065" s="58" t="e">
        <f>TRUNC(#REF!*P3065,0)</f>
        <v>#REF!</v>
      </c>
      <c r="R3065" s="143"/>
    </row>
    <row r="3066" spans="1:18" s="86" customFormat="1" ht="20.100000000000001" hidden="1" customHeight="1">
      <c r="A3066" s="123"/>
      <c r="C3066" s="19" t="s">
        <v>815</v>
      </c>
      <c r="D3066" s="29" t="s">
        <v>816</v>
      </c>
      <c r="E3066" s="10" t="s">
        <v>3215</v>
      </c>
      <c r="F3066" s="60">
        <v>3739</v>
      </c>
      <c r="G3066" s="58">
        <v>652</v>
      </c>
      <c r="H3066" s="58">
        <f t="shared" si="520"/>
        <v>2437828</v>
      </c>
      <c r="I3066" s="58">
        <v>15660</v>
      </c>
      <c r="J3066" s="58">
        <f t="shared" si="521"/>
        <v>58552740</v>
      </c>
      <c r="K3066" s="58">
        <v>0</v>
      </c>
      <c r="L3066" s="58">
        <f t="shared" si="508"/>
        <v>0</v>
      </c>
      <c r="M3066" s="58">
        <f t="shared" si="507"/>
        <v>16312</v>
      </c>
      <c r="N3066" s="59">
        <f t="shared" si="507"/>
        <v>60990568</v>
      </c>
      <c r="O3066" s="60">
        <v>3739</v>
      </c>
      <c r="P3066" s="61">
        <f>O3066</f>
        <v>3739</v>
      </c>
      <c r="Q3066" s="58" t="e">
        <f>TRUNC(#REF!*P3066,0)</f>
        <v>#REF!</v>
      </c>
      <c r="R3066" s="143"/>
    </row>
    <row r="3067" spans="1:18" s="86" customFormat="1" ht="20.100000000000001" hidden="1" customHeight="1">
      <c r="A3067" s="123"/>
      <c r="C3067" s="19" t="s">
        <v>821</v>
      </c>
      <c r="D3067" s="29" t="s">
        <v>547</v>
      </c>
      <c r="E3067" s="10" t="s">
        <v>3189</v>
      </c>
      <c r="F3067" s="60">
        <v>740</v>
      </c>
      <c r="G3067" s="58">
        <v>616</v>
      </c>
      <c r="H3067" s="58">
        <f t="shared" si="520"/>
        <v>455840</v>
      </c>
      <c r="I3067" s="58">
        <v>2185</v>
      </c>
      <c r="J3067" s="58">
        <f t="shared" si="521"/>
        <v>1616900</v>
      </c>
      <c r="K3067" s="58">
        <v>0</v>
      </c>
      <c r="L3067" s="58">
        <f t="shared" si="508"/>
        <v>0</v>
      </c>
      <c r="M3067" s="58">
        <f t="shared" si="507"/>
        <v>2801</v>
      </c>
      <c r="N3067" s="59">
        <f t="shared" si="507"/>
        <v>2072740</v>
      </c>
      <c r="O3067" s="60">
        <v>740</v>
      </c>
      <c r="P3067" s="61">
        <f>O3067</f>
        <v>740</v>
      </c>
      <c r="Q3067" s="58" t="e">
        <f>TRUNC(#REF!*P3067,0)</f>
        <v>#REF!</v>
      </c>
      <c r="R3067" s="143"/>
    </row>
    <row r="3068" spans="1:18" s="86" customFormat="1" ht="20.100000000000001" hidden="1" customHeight="1">
      <c r="A3068" s="123"/>
      <c r="C3068" s="19" t="s">
        <v>822</v>
      </c>
      <c r="D3068" s="29" t="s">
        <v>0</v>
      </c>
      <c r="E3068" s="10" t="s">
        <v>22</v>
      </c>
      <c r="F3068" s="60">
        <v>0</v>
      </c>
      <c r="G3068" s="58">
        <v>0</v>
      </c>
      <c r="H3068" s="58">
        <f t="shared" si="520"/>
        <v>0</v>
      </c>
      <c r="I3068" s="58">
        <v>0</v>
      </c>
      <c r="J3068" s="58">
        <f t="shared" si="521"/>
        <v>0</v>
      </c>
      <c r="K3068" s="58">
        <v>0</v>
      </c>
      <c r="L3068" s="58">
        <f t="shared" si="508"/>
        <v>0</v>
      </c>
      <c r="M3068" s="58">
        <f t="shared" si="507"/>
        <v>0</v>
      </c>
      <c r="N3068" s="59">
        <f t="shared" si="507"/>
        <v>0</v>
      </c>
      <c r="O3068" s="60">
        <v>0</v>
      </c>
      <c r="P3068" s="61">
        <f>O3068</f>
        <v>0</v>
      </c>
      <c r="Q3068" s="58" t="e">
        <f>TRUNC(#REF!*P3068,0)</f>
        <v>#REF!</v>
      </c>
      <c r="R3068" s="143"/>
    </row>
    <row r="3069" spans="1:18" s="86" customFormat="1" ht="20.100000000000001" hidden="1" customHeight="1">
      <c r="A3069" s="123"/>
      <c r="C3069" s="19" t="s">
        <v>823</v>
      </c>
      <c r="D3069" s="29" t="s">
        <v>110</v>
      </c>
      <c r="E3069" s="10" t="s">
        <v>3191</v>
      </c>
      <c r="F3069" s="87">
        <v>349.04599999999999</v>
      </c>
      <c r="G3069" s="58">
        <v>6339</v>
      </c>
      <c r="H3069" s="58">
        <f t="shared" si="520"/>
        <v>2212602</v>
      </c>
      <c r="I3069" s="58">
        <v>310616</v>
      </c>
      <c r="J3069" s="58">
        <f t="shared" si="521"/>
        <v>108419272</v>
      </c>
      <c r="K3069" s="58">
        <v>0</v>
      </c>
      <c r="L3069" s="58">
        <f t="shared" si="508"/>
        <v>0</v>
      </c>
      <c r="M3069" s="58">
        <f t="shared" si="507"/>
        <v>316955</v>
      </c>
      <c r="N3069" s="59">
        <f t="shared" si="507"/>
        <v>110631874</v>
      </c>
      <c r="O3069" s="87">
        <v>349.04599999999999</v>
      </c>
      <c r="P3069" s="61">
        <f>O3069</f>
        <v>349.04599999999999</v>
      </c>
      <c r="Q3069" s="58" t="e">
        <f>TRUNC(#REF!*P3069,0)</f>
        <v>#REF!</v>
      </c>
      <c r="R3069" s="143"/>
    </row>
    <row r="3070" spans="1:18" s="86" customFormat="1" ht="20.100000000000001" hidden="1" customHeight="1">
      <c r="A3070" s="123"/>
      <c r="C3070" s="19" t="s">
        <v>826</v>
      </c>
      <c r="D3070" s="29" t="s">
        <v>0</v>
      </c>
      <c r="E3070" s="10" t="s">
        <v>22</v>
      </c>
      <c r="F3070" s="60">
        <v>0</v>
      </c>
      <c r="G3070" s="58">
        <v>0</v>
      </c>
      <c r="H3070" s="58">
        <f t="shared" si="520"/>
        <v>0</v>
      </c>
      <c r="I3070" s="58">
        <v>0</v>
      </c>
      <c r="J3070" s="58">
        <f t="shared" si="521"/>
        <v>0</v>
      </c>
      <c r="K3070" s="58">
        <v>0</v>
      </c>
      <c r="L3070" s="58">
        <f t="shared" ref="L3070:L3133" si="522">TRUNC(F3070*K3070,0)</f>
        <v>0</v>
      </c>
      <c r="M3070" s="58">
        <f t="shared" si="507"/>
        <v>0</v>
      </c>
      <c r="N3070" s="59">
        <f t="shared" si="507"/>
        <v>0</v>
      </c>
      <c r="O3070" s="60">
        <v>0</v>
      </c>
      <c r="P3070" s="61">
        <f>O3070</f>
        <v>0</v>
      </c>
      <c r="Q3070" s="58" t="e">
        <f>TRUNC(#REF!*P3070,0)</f>
        <v>#REF!</v>
      </c>
      <c r="R3070" s="143"/>
    </row>
    <row r="3071" spans="1:18" s="86" customFormat="1" ht="20.100000000000001" hidden="1" customHeight="1">
      <c r="A3071" s="123"/>
      <c r="C3071" s="19" t="s">
        <v>636</v>
      </c>
      <c r="D3071" s="29" t="s">
        <v>827</v>
      </c>
      <c r="E3071" s="10" t="s">
        <v>3188</v>
      </c>
      <c r="F3071" s="60">
        <v>89</v>
      </c>
      <c r="G3071" s="58">
        <v>0</v>
      </c>
      <c r="H3071" s="58">
        <f t="shared" si="520"/>
        <v>0</v>
      </c>
      <c r="I3071" s="58">
        <v>18024</v>
      </c>
      <c r="J3071" s="58">
        <f t="shared" si="521"/>
        <v>1604136</v>
      </c>
      <c r="K3071" s="58">
        <v>0</v>
      </c>
      <c r="L3071" s="58">
        <f t="shared" si="522"/>
        <v>0</v>
      </c>
      <c r="M3071" s="58">
        <f t="shared" si="507"/>
        <v>18024</v>
      </c>
      <c r="N3071" s="59">
        <f t="shared" si="507"/>
        <v>1604136</v>
      </c>
      <c r="O3071" s="60">
        <v>89</v>
      </c>
      <c r="P3071" s="61">
        <f>O3071</f>
        <v>89</v>
      </c>
      <c r="Q3071" s="58" t="e">
        <f>TRUNC(#REF!*P3071,0)</f>
        <v>#REF!</v>
      </c>
      <c r="R3071" s="143"/>
    </row>
    <row r="3072" spans="1:18" s="86" customFormat="1" ht="20.100000000000001" hidden="1" customHeight="1">
      <c r="A3072" s="123"/>
      <c r="C3072" s="19" t="s">
        <v>828</v>
      </c>
      <c r="D3072" s="29" t="s">
        <v>829</v>
      </c>
      <c r="E3072" s="10" t="s">
        <v>3188</v>
      </c>
      <c r="F3072" s="60">
        <v>2471</v>
      </c>
      <c r="G3072" s="58">
        <v>989</v>
      </c>
      <c r="H3072" s="58">
        <f t="shared" si="520"/>
        <v>2443819</v>
      </c>
      <c r="I3072" s="58">
        <v>6591</v>
      </c>
      <c r="J3072" s="58">
        <f t="shared" si="521"/>
        <v>16286361</v>
      </c>
      <c r="K3072" s="58">
        <v>1242</v>
      </c>
      <c r="L3072" s="58">
        <f t="shared" si="522"/>
        <v>3068982</v>
      </c>
      <c r="M3072" s="58">
        <f t="shared" si="507"/>
        <v>8822</v>
      </c>
      <c r="N3072" s="59">
        <f t="shared" si="507"/>
        <v>21799162</v>
      </c>
      <c r="O3072" s="60">
        <v>2471</v>
      </c>
      <c r="P3072" s="61">
        <f>O3072</f>
        <v>2471</v>
      </c>
      <c r="Q3072" s="58" t="e">
        <f>TRUNC(#REF!*P3072,0)</f>
        <v>#REF!</v>
      </c>
      <c r="R3072" s="143"/>
    </row>
    <row r="3073" spans="1:19" s="86" customFormat="1" ht="20.100000000000001" hidden="1" customHeight="1">
      <c r="A3073" s="123"/>
      <c r="C3073" s="19" t="s">
        <v>830</v>
      </c>
      <c r="D3073" s="29" t="s">
        <v>0</v>
      </c>
      <c r="E3073" s="10" t="s">
        <v>22</v>
      </c>
      <c r="F3073" s="60">
        <v>0</v>
      </c>
      <c r="G3073" s="58">
        <v>0</v>
      </c>
      <c r="H3073" s="58">
        <f t="shared" si="520"/>
        <v>0</v>
      </c>
      <c r="I3073" s="58">
        <v>0</v>
      </c>
      <c r="J3073" s="58">
        <f t="shared" si="521"/>
        <v>0</v>
      </c>
      <c r="K3073" s="58">
        <v>0</v>
      </c>
      <c r="L3073" s="58">
        <f t="shared" si="522"/>
        <v>0</v>
      </c>
      <c r="M3073" s="58">
        <f t="shared" si="507"/>
        <v>0</v>
      </c>
      <c r="N3073" s="59">
        <f t="shared" si="507"/>
        <v>0</v>
      </c>
      <c r="O3073" s="60">
        <v>0</v>
      </c>
      <c r="P3073" s="61">
        <f>O3073</f>
        <v>0</v>
      </c>
      <c r="Q3073" s="58" t="e">
        <f>TRUNC(#REF!*P3073,0)</f>
        <v>#REF!</v>
      </c>
      <c r="R3073" s="143"/>
    </row>
    <row r="3074" spans="1:19" s="86" customFormat="1" ht="20.100000000000001" hidden="1" customHeight="1">
      <c r="A3074" s="123"/>
      <c r="C3074" s="19" t="s">
        <v>831</v>
      </c>
      <c r="D3074" s="29" t="s">
        <v>832</v>
      </c>
      <c r="E3074" s="10" t="s">
        <v>3189</v>
      </c>
      <c r="F3074" s="60">
        <v>703</v>
      </c>
      <c r="G3074" s="58">
        <v>202</v>
      </c>
      <c r="H3074" s="58">
        <f t="shared" si="520"/>
        <v>142006</v>
      </c>
      <c r="I3074" s="58">
        <v>129</v>
      </c>
      <c r="J3074" s="58">
        <f t="shared" si="521"/>
        <v>90687</v>
      </c>
      <c r="K3074" s="58">
        <v>0</v>
      </c>
      <c r="L3074" s="58">
        <f t="shared" si="522"/>
        <v>0</v>
      </c>
      <c r="M3074" s="58">
        <f t="shared" si="507"/>
        <v>331</v>
      </c>
      <c r="N3074" s="59">
        <f t="shared" si="507"/>
        <v>232693</v>
      </c>
      <c r="O3074" s="60">
        <v>703</v>
      </c>
      <c r="P3074" s="61">
        <f>O3074</f>
        <v>703</v>
      </c>
      <c r="Q3074" s="58" t="e">
        <f>TRUNC(#REF!*P3074,0)</f>
        <v>#REF!</v>
      </c>
      <c r="R3074" s="143"/>
    </row>
    <row r="3075" spans="1:19" s="86" customFormat="1" ht="20.100000000000001" hidden="1" customHeight="1">
      <c r="A3075" s="123"/>
      <c r="C3075" s="19" t="s">
        <v>833</v>
      </c>
      <c r="D3075" s="29" t="s">
        <v>834</v>
      </c>
      <c r="E3075" s="10" t="s">
        <v>3189</v>
      </c>
      <c r="F3075" s="60">
        <v>703</v>
      </c>
      <c r="G3075" s="58">
        <v>150</v>
      </c>
      <c r="H3075" s="58">
        <f t="shared" si="520"/>
        <v>105450</v>
      </c>
      <c r="I3075" s="58">
        <v>105</v>
      </c>
      <c r="J3075" s="58">
        <f t="shared" si="521"/>
        <v>73815</v>
      </c>
      <c r="K3075" s="58">
        <v>96</v>
      </c>
      <c r="L3075" s="58">
        <f t="shared" si="522"/>
        <v>67488</v>
      </c>
      <c r="M3075" s="58">
        <f t="shared" si="507"/>
        <v>351</v>
      </c>
      <c r="N3075" s="59">
        <f t="shared" si="507"/>
        <v>246753</v>
      </c>
      <c r="O3075" s="60">
        <v>703</v>
      </c>
      <c r="P3075" s="61">
        <f>O3075</f>
        <v>703</v>
      </c>
      <c r="Q3075" s="58" t="e">
        <f>TRUNC(#REF!*P3075,0)</f>
        <v>#REF!</v>
      </c>
      <c r="R3075" s="143"/>
    </row>
    <row r="3076" spans="1:19" s="86" customFormat="1" ht="20.100000000000001" hidden="1" customHeight="1">
      <c r="A3076" s="123"/>
      <c r="C3076" s="19" t="s">
        <v>835</v>
      </c>
      <c r="D3076" s="29" t="s">
        <v>0</v>
      </c>
      <c r="E3076" s="10" t="s">
        <v>3189</v>
      </c>
      <c r="F3076" s="60">
        <v>873</v>
      </c>
      <c r="G3076" s="58">
        <v>202</v>
      </c>
      <c r="H3076" s="58">
        <f t="shared" si="520"/>
        <v>176346</v>
      </c>
      <c r="I3076" s="58">
        <v>129</v>
      </c>
      <c r="J3076" s="58">
        <f t="shared" si="521"/>
        <v>112617</v>
      </c>
      <c r="K3076" s="58">
        <v>0</v>
      </c>
      <c r="L3076" s="58">
        <f t="shared" si="522"/>
        <v>0</v>
      </c>
      <c r="M3076" s="58">
        <f t="shared" si="507"/>
        <v>331</v>
      </c>
      <c r="N3076" s="59">
        <f t="shared" si="507"/>
        <v>288963</v>
      </c>
      <c r="O3076" s="60">
        <v>873</v>
      </c>
      <c r="P3076" s="61">
        <f>O3076</f>
        <v>873</v>
      </c>
      <c r="Q3076" s="58" t="e">
        <f>TRUNC(#REF!*P3076,0)</f>
        <v>#REF!</v>
      </c>
      <c r="R3076" s="143"/>
    </row>
    <row r="3077" spans="1:19" s="86" customFormat="1" ht="20.100000000000001" hidden="1" customHeight="1">
      <c r="A3077" s="123"/>
      <c r="C3077" s="19" t="s">
        <v>1097</v>
      </c>
      <c r="D3077" s="29" t="s">
        <v>0</v>
      </c>
      <c r="E3077" s="10" t="s">
        <v>22</v>
      </c>
      <c r="F3077" s="60">
        <v>0</v>
      </c>
      <c r="G3077" s="58">
        <v>0</v>
      </c>
      <c r="H3077" s="58">
        <f t="shared" si="520"/>
        <v>0</v>
      </c>
      <c r="I3077" s="58">
        <v>0</v>
      </c>
      <c r="J3077" s="58">
        <f t="shared" si="521"/>
        <v>0</v>
      </c>
      <c r="K3077" s="58">
        <v>0</v>
      </c>
      <c r="L3077" s="58">
        <f t="shared" si="522"/>
        <v>0</v>
      </c>
      <c r="M3077" s="58">
        <f t="shared" si="507"/>
        <v>0</v>
      </c>
      <c r="N3077" s="59">
        <f t="shared" si="507"/>
        <v>0</v>
      </c>
      <c r="O3077" s="60">
        <v>0</v>
      </c>
      <c r="P3077" s="61">
        <f>O3077</f>
        <v>0</v>
      </c>
      <c r="Q3077" s="58" t="e">
        <f>TRUNC(#REF!*P3077,0)</f>
        <v>#REF!</v>
      </c>
      <c r="R3077" s="143"/>
      <c r="S3077" s="86" t="s">
        <v>3282</v>
      </c>
    </row>
    <row r="3078" spans="1:19" s="86" customFormat="1" ht="20.100000000000001" hidden="1" customHeight="1">
      <c r="A3078" s="123"/>
      <c r="C3078" s="19" t="s">
        <v>1157</v>
      </c>
      <c r="D3078" s="29" t="s">
        <v>1158</v>
      </c>
      <c r="E3078" s="10" t="s">
        <v>3189</v>
      </c>
      <c r="F3078" s="60">
        <v>569</v>
      </c>
      <c r="G3078" s="58">
        <v>7845</v>
      </c>
      <c r="H3078" s="58">
        <f t="shared" si="520"/>
        <v>4463805</v>
      </c>
      <c r="I3078" s="58">
        <v>8499</v>
      </c>
      <c r="J3078" s="58">
        <f t="shared" si="521"/>
        <v>4835931</v>
      </c>
      <c r="K3078" s="58">
        <v>0</v>
      </c>
      <c r="L3078" s="58">
        <f t="shared" si="522"/>
        <v>0</v>
      </c>
      <c r="M3078" s="58">
        <f t="shared" si="507"/>
        <v>16344</v>
      </c>
      <c r="N3078" s="59">
        <f t="shared" si="507"/>
        <v>9299736</v>
      </c>
      <c r="O3078" s="60">
        <v>569</v>
      </c>
      <c r="P3078" s="61">
        <f>O3078</f>
        <v>569</v>
      </c>
      <c r="Q3078" s="58" t="e">
        <f>TRUNC(#REF!*P3078,0)</f>
        <v>#REF!</v>
      </c>
      <c r="R3078" s="143"/>
      <c r="S3078" s="86" t="s">
        <v>3282</v>
      </c>
    </row>
    <row r="3079" spans="1:19" s="86" customFormat="1" ht="20.100000000000001" hidden="1" customHeight="1">
      <c r="A3079" s="123"/>
      <c r="C3079" s="19" t="s">
        <v>855</v>
      </c>
      <c r="D3079" s="29" t="s">
        <v>0</v>
      </c>
      <c r="E3079" s="10" t="s">
        <v>22</v>
      </c>
      <c r="F3079" s="60">
        <v>0</v>
      </c>
      <c r="G3079" s="58">
        <v>0</v>
      </c>
      <c r="H3079" s="58">
        <f t="shared" si="520"/>
        <v>0</v>
      </c>
      <c r="I3079" s="58">
        <v>0</v>
      </c>
      <c r="J3079" s="58">
        <f t="shared" si="521"/>
        <v>0</v>
      </c>
      <c r="K3079" s="58">
        <v>0</v>
      </c>
      <c r="L3079" s="58">
        <f t="shared" si="522"/>
        <v>0</v>
      </c>
      <c r="M3079" s="58">
        <f t="shared" si="507"/>
        <v>0</v>
      </c>
      <c r="N3079" s="59">
        <f t="shared" si="507"/>
        <v>0</v>
      </c>
      <c r="O3079" s="60">
        <v>0</v>
      </c>
      <c r="P3079" s="61">
        <f>O3079</f>
        <v>0</v>
      </c>
      <c r="Q3079" s="58" t="e">
        <f>TRUNC(#REF!*P3079,0)</f>
        <v>#REF!</v>
      </c>
      <c r="R3079" s="143"/>
    </row>
    <row r="3080" spans="1:19" s="86" customFormat="1" ht="20.100000000000001" hidden="1" customHeight="1">
      <c r="A3080" s="123"/>
      <c r="C3080" s="19" t="s">
        <v>856</v>
      </c>
      <c r="D3080" s="29" t="s">
        <v>0</v>
      </c>
      <c r="E3080" s="10" t="s">
        <v>22</v>
      </c>
      <c r="F3080" s="60">
        <v>0</v>
      </c>
      <c r="G3080" s="58">
        <v>0</v>
      </c>
      <c r="H3080" s="58">
        <f t="shared" si="520"/>
        <v>0</v>
      </c>
      <c r="I3080" s="58">
        <v>0</v>
      </c>
      <c r="J3080" s="58">
        <f t="shared" si="521"/>
        <v>0</v>
      </c>
      <c r="K3080" s="58">
        <v>0</v>
      </c>
      <c r="L3080" s="58">
        <f t="shared" si="522"/>
        <v>0</v>
      </c>
      <c r="M3080" s="58">
        <f t="shared" si="507"/>
        <v>0</v>
      </c>
      <c r="N3080" s="59">
        <f t="shared" si="507"/>
        <v>0</v>
      </c>
      <c r="O3080" s="60">
        <v>0</v>
      </c>
      <c r="P3080" s="61">
        <f>O3080</f>
        <v>0</v>
      </c>
      <c r="Q3080" s="58" t="e">
        <f>TRUNC(#REF!*P3080,0)</f>
        <v>#REF!</v>
      </c>
      <c r="R3080" s="143"/>
    </row>
    <row r="3081" spans="1:19" s="86" customFormat="1" ht="20.100000000000001" hidden="1" customHeight="1">
      <c r="A3081" s="123"/>
      <c r="C3081" s="19" t="s">
        <v>857</v>
      </c>
      <c r="D3081" s="29" t="s">
        <v>0</v>
      </c>
      <c r="E3081" s="10" t="s">
        <v>3189</v>
      </c>
      <c r="F3081" s="60">
        <v>1921</v>
      </c>
      <c r="G3081" s="58">
        <v>1820</v>
      </c>
      <c r="H3081" s="58">
        <f t="shared" si="520"/>
        <v>3496220</v>
      </c>
      <c r="I3081" s="58">
        <v>3380</v>
      </c>
      <c r="J3081" s="58">
        <f t="shared" si="521"/>
        <v>6492980</v>
      </c>
      <c r="K3081" s="58">
        <v>0</v>
      </c>
      <c r="L3081" s="58">
        <f t="shared" si="522"/>
        <v>0</v>
      </c>
      <c r="M3081" s="58">
        <f t="shared" si="507"/>
        <v>5200</v>
      </c>
      <c r="N3081" s="59">
        <f t="shared" si="507"/>
        <v>9989200</v>
      </c>
      <c r="O3081" s="60">
        <v>1921</v>
      </c>
      <c r="P3081" s="61">
        <f>O3081</f>
        <v>1921</v>
      </c>
      <c r="Q3081" s="58" t="e">
        <f>TRUNC(#REF!*P3081,0)</f>
        <v>#REF!</v>
      </c>
      <c r="R3081" s="143"/>
    </row>
    <row r="3082" spans="1:19" s="86" customFormat="1" ht="20.100000000000001" hidden="1" customHeight="1">
      <c r="A3082" s="123"/>
      <c r="C3082" s="19" t="s">
        <v>884</v>
      </c>
      <c r="D3082" s="29" t="s">
        <v>0</v>
      </c>
      <c r="E3082" s="10" t="s">
        <v>22</v>
      </c>
      <c r="F3082" s="60">
        <v>0</v>
      </c>
      <c r="G3082" s="58">
        <v>0</v>
      </c>
      <c r="H3082" s="58">
        <f t="shared" si="520"/>
        <v>0</v>
      </c>
      <c r="I3082" s="58">
        <v>0</v>
      </c>
      <c r="J3082" s="58">
        <f t="shared" si="521"/>
        <v>0</v>
      </c>
      <c r="K3082" s="58">
        <v>0</v>
      </c>
      <c r="L3082" s="58">
        <f t="shared" si="522"/>
        <v>0</v>
      </c>
      <c r="M3082" s="58">
        <f t="shared" si="507"/>
        <v>0</v>
      </c>
      <c r="N3082" s="59">
        <f t="shared" si="507"/>
        <v>0</v>
      </c>
      <c r="O3082" s="60">
        <v>0</v>
      </c>
      <c r="P3082" s="61">
        <f>O3082</f>
        <v>0</v>
      </c>
      <c r="Q3082" s="58" t="e">
        <f>TRUNC(#REF!*P3082,0)</f>
        <v>#REF!</v>
      </c>
      <c r="R3082" s="143"/>
    </row>
    <row r="3083" spans="1:19" s="86" customFormat="1" ht="20.100000000000001" hidden="1" customHeight="1">
      <c r="A3083" s="123"/>
      <c r="C3083" s="19" t="s">
        <v>885</v>
      </c>
      <c r="D3083" s="29" t="s">
        <v>62</v>
      </c>
      <c r="E3083" s="10" t="s">
        <v>3189</v>
      </c>
      <c r="F3083" s="60">
        <v>1858</v>
      </c>
      <c r="G3083" s="58">
        <v>212</v>
      </c>
      <c r="H3083" s="58">
        <f t="shared" si="520"/>
        <v>393896</v>
      </c>
      <c r="I3083" s="58">
        <v>11</v>
      </c>
      <c r="J3083" s="58">
        <f t="shared" si="521"/>
        <v>20438</v>
      </c>
      <c r="K3083" s="58">
        <v>0</v>
      </c>
      <c r="L3083" s="58">
        <f t="shared" si="522"/>
        <v>0</v>
      </c>
      <c r="M3083" s="58">
        <f t="shared" si="507"/>
        <v>223</v>
      </c>
      <c r="N3083" s="59">
        <f t="shared" si="507"/>
        <v>414334</v>
      </c>
      <c r="O3083" s="60">
        <v>1858</v>
      </c>
      <c r="P3083" s="61">
        <f>O3083</f>
        <v>1858</v>
      </c>
      <c r="Q3083" s="58" t="e">
        <f>TRUNC(#REF!*P3083,0)</f>
        <v>#REF!</v>
      </c>
      <c r="R3083" s="143"/>
    </row>
    <row r="3084" spans="1:19" s="86" customFormat="1" ht="20.100000000000001" hidden="1" customHeight="1">
      <c r="A3084" s="123"/>
      <c r="C3084" s="19" t="s">
        <v>886</v>
      </c>
      <c r="D3084" s="29" t="s">
        <v>116</v>
      </c>
      <c r="E3084" s="10" t="s">
        <v>3189</v>
      </c>
      <c r="F3084" s="60">
        <v>1480</v>
      </c>
      <c r="G3084" s="58">
        <v>76</v>
      </c>
      <c r="H3084" s="58">
        <f t="shared" si="520"/>
        <v>112480</v>
      </c>
      <c r="I3084" s="58">
        <v>4</v>
      </c>
      <c r="J3084" s="58">
        <f t="shared" si="521"/>
        <v>5920</v>
      </c>
      <c r="K3084" s="58">
        <v>0</v>
      </c>
      <c r="L3084" s="58">
        <f t="shared" si="522"/>
        <v>0</v>
      </c>
      <c r="M3084" s="58">
        <f t="shared" si="507"/>
        <v>80</v>
      </c>
      <c r="N3084" s="59">
        <f t="shared" si="507"/>
        <v>118400</v>
      </c>
      <c r="O3084" s="60">
        <v>1480</v>
      </c>
      <c r="P3084" s="61">
        <f>O3084</f>
        <v>1480</v>
      </c>
      <c r="Q3084" s="58" t="e">
        <f>TRUNC(#REF!*P3084,0)</f>
        <v>#REF!</v>
      </c>
      <c r="R3084" s="143"/>
    </row>
    <row r="3085" spans="1:19" s="86" customFormat="1" ht="20.100000000000001" hidden="1" customHeight="1">
      <c r="A3085" s="123"/>
      <c r="C3085" s="19" t="s">
        <v>887</v>
      </c>
      <c r="D3085" s="29" t="s">
        <v>0</v>
      </c>
      <c r="E3085" s="10" t="s">
        <v>22</v>
      </c>
      <c r="F3085" s="60">
        <v>0</v>
      </c>
      <c r="G3085" s="58">
        <v>0</v>
      </c>
      <c r="H3085" s="58">
        <f t="shared" si="520"/>
        <v>0</v>
      </c>
      <c r="I3085" s="58">
        <v>0</v>
      </c>
      <c r="J3085" s="58">
        <f t="shared" si="521"/>
        <v>0</v>
      </c>
      <c r="K3085" s="58">
        <v>0</v>
      </c>
      <c r="L3085" s="58">
        <f t="shared" si="522"/>
        <v>0</v>
      </c>
      <c r="M3085" s="58">
        <f t="shared" si="507"/>
        <v>0</v>
      </c>
      <c r="N3085" s="59">
        <f t="shared" si="507"/>
        <v>0</v>
      </c>
      <c r="O3085" s="60">
        <v>0</v>
      </c>
      <c r="P3085" s="61">
        <f>O3085</f>
        <v>0</v>
      </c>
      <c r="Q3085" s="58" t="e">
        <f>TRUNC(#REF!*P3085,0)</f>
        <v>#REF!</v>
      </c>
      <c r="R3085" s="143"/>
    </row>
    <row r="3086" spans="1:19" s="86" customFormat="1" ht="20.100000000000001" hidden="1" customHeight="1">
      <c r="A3086" s="123"/>
      <c r="C3086" s="19" t="s">
        <v>888</v>
      </c>
      <c r="D3086" s="29" t="s">
        <v>0</v>
      </c>
      <c r="E3086" s="10" t="s">
        <v>22</v>
      </c>
      <c r="F3086" s="60">
        <v>0</v>
      </c>
      <c r="G3086" s="58">
        <v>0</v>
      </c>
      <c r="H3086" s="58">
        <f t="shared" si="520"/>
        <v>0</v>
      </c>
      <c r="I3086" s="58">
        <v>0</v>
      </c>
      <c r="J3086" s="58">
        <f t="shared" si="521"/>
        <v>0</v>
      </c>
      <c r="K3086" s="58">
        <v>0</v>
      </c>
      <c r="L3086" s="58">
        <f t="shared" si="522"/>
        <v>0</v>
      </c>
      <c r="M3086" s="58">
        <f t="shared" si="507"/>
        <v>0</v>
      </c>
      <c r="N3086" s="59">
        <f t="shared" si="507"/>
        <v>0</v>
      </c>
      <c r="O3086" s="60">
        <v>0</v>
      </c>
      <c r="P3086" s="61">
        <f>O3086</f>
        <v>0</v>
      </c>
      <c r="Q3086" s="58" t="e">
        <f>TRUNC(#REF!*P3086,0)</f>
        <v>#REF!</v>
      </c>
      <c r="R3086" s="143"/>
    </row>
    <row r="3087" spans="1:19" s="86" customFormat="1" ht="20.100000000000001" hidden="1" customHeight="1">
      <c r="A3087" s="123"/>
      <c r="C3087" s="19" t="s">
        <v>1144</v>
      </c>
      <c r="D3087" s="29" t="s">
        <v>1145</v>
      </c>
      <c r="E3087" s="10" t="s">
        <v>3198</v>
      </c>
      <c r="F3087" s="60">
        <v>2</v>
      </c>
      <c r="G3087" s="58">
        <v>140000</v>
      </c>
      <c r="H3087" s="58">
        <f t="shared" si="520"/>
        <v>280000</v>
      </c>
      <c r="I3087" s="58">
        <v>7000</v>
      </c>
      <c r="J3087" s="58">
        <f t="shared" si="521"/>
        <v>14000</v>
      </c>
      <c r="K3087" s="58">
        <v>0</v>
      </c>
      <c r="L3087" s="58">
        <f t="shared" si="522"/>
        <v>0</v>
      </c>
      <c r="M3087" s="58">
        <f t="shared" si="507"/>
        <v>147000</v>
      </c>
      <c r="N3087" s="59">
        <f t="shared" si="507"/>
        <v>294000</v>
      </c>
      <c r="O3087" s="60">
        <v>2</v>
      </c>
      <c r="P3087" s="61">
        <f>O3087</f>
        <v>2</v>
      </c>
      <c r="Q3087" s="58" t="e">
        <f>TRUNC(#REF!*P3087,0)</f>
        <v>#REF!</v>
      </c>
      <c r="R3087" s="143"/>
    </row>
    <row r="3088" spans="1:19" s="86" customFormat="1" ht="20.100000000000001" hidden="1" customHeight="1">
      <c r="A3088" s="123"/>
      <c r="C3088" s="19" t="s">
        <v>891</v>
      </c>
      <c r="D3088" s="29" t="s">
        <v>0</v>
      </c>
      <c r="E3088" s="10" t="s">
        <v>3198</v>
      </c>
      <c r="F3088" s="60">
        <v>2</v>
      </c>
      <c r="G3088" s="58">
        <v>21060</v>
      </c>
      <c r="H3088" s="58">
        <f t="shared" si="520"/>
        <v>42120</v>
      </c>
      <c r="I3088" s="58">
        <v>1108</v>
      </c>
      <c r="J3088" s="58">
        <f t="shared" si="521"/>
        <v>2216</v>
      </c>
      <c r="K3088" s="58">
        <v>0</v>
      </c>
      <c r="L3088" s="58">
        <f t="shared" si="522"/>
        <v>0</v>
      </c>
      <c r="M3088" s="58">
        <f t="shared" si="507"/>
        <v>22168</v>
      </c>
      <c r="N3088" s="59">
        <f t="shared" si="507"/>
        <v>44336</v>
      </c>
      <c r="O3088" s="60">
        <v>2</v>
      </c>
      <c r="P3088" s="61">
        <f>O3088</f>
        <v>2</v>
      </c>
      <c r="Q3088" s="58" t="e">
        <f>TRUNC(#REF!*P3088,0)</f>
        <v>#REF!</v>
      </c>
      <c r="R3088" s="143"/>
    </row>
    <row r="3089" spans="1:18" s="86" customFormat="1" ht="20.100000000000001" hidden="1" customHeight="1">
      <c r="A3089" s="123"/>
      <c r="C3089" s="19" t="s">
        <v>893</v>
      </c>
      <c r="D3089" s="29" t="s">
        <v>0</v>
      </c>
      <c r="E3089" s="10" t="s">
        <v>3207</v>
      </c>
      <c r="F3089" s="60">
        <v>20</v>
      </c>
      <c r="G3089" s="58">
        <v>356</v>
      </c>
      <c r="H3089" s="58">
        <f t="shared" si="520"/>
        <v>7120</v>
      </c>
      <c r="I3089" s="58">
        <v>0</v>
      </c>
      <c r="J3089" s="58">
        <f t="shared" si="521"/>
        <v>0</v>
      </c>
      <c r="K3089" s="58">
        <v>0</v>
      </c>
      <c r="L3089" s="58">
        <f t="shared" si="522"/>
        <v>0</v>
      </c>
      <c r="M3089" s="58">
        <f t="shared" si="507"/>
        <v>356</v>
      </c>
      <c r="N3089" s="59">
        <f t="shared" si="507"/>
        <v>7120</v>
      </c>
      <c r="O3089" s="60">
        <v>20</v>
      </c>
      <c r="P3089" s="61">
        <f>O3089</f>
        <v>20</v>
      </c>
      <c r="Q3089" s="58" t="e">
        <f>TRUNC(#REF!*P3089,0)</f>
        <v>#REF!</v>
      </c>
      <c r="R3089" s="143"/>
    </row>
    <row r="3090" spans="1:18" s="86" customFormat="1" ht="20.100000000000001" hidden="1" customHeight="1">
      <c r="A3090" s="123"/>
      <c r="C3090" s="19" t="s">
        <v>895</v>
      </c>
      <c r="D3090" s="29" t="s">
        <v>0</v>
      </c>
      <c r="E3090" s="10" t="s">
        <v>22</v>
      </c>
      <c r="F3090" s="60">
        <v>0</v>
      </c>
      <c r="G3090" s="58">
        <v>0</v>
      </c>
      <c r="H3090" s="58">
        <f t="shared" si="520"/>
        <v>0</v>
      </c>
      <c r="I3090" s="58">
        <v>0</v>
      </c>
      <c r="J3090" s="58">
        <f t="shared" si="521"/>
        <v>0</v>
      </c>
      <c r="K3090" s="58">
        <v>0</v>
      </c>
      <c r="L3090" s="58">
        <f t="shared" si="522"/>
        <v>0</v>
      </c>
      <c r="M3090" s="58">
        <f t="shared" si="507"/>
        <v>0</v>
      </c>
      <c r="N3090" s="59">
        <f t="shared" si="507"/>
        <v>0</v>
      </c>
      <c r="O3090" s="60">
        <v>0</v>
      </c>
      <c r="P3090" s="61">
        <f>O3090</f>
        <v>0</v>
      </c>
      <c r="Q3090" s="58" t="e">
        <f>TRUNC(#REF!*P3090,0)</f>
        <v>#REF!</v>
      </c>
      <c r="R3090" s="143"/>
    </row>
    <row r="3091" spans="1:18" s="86" customFormat="1" ht="20.100000000000001" hidden="1" customHeight="1">
      <c r="A3091" s="123"/>
      <c r="C3091" s="19" t="s">
        <v>1098</v>
      </c>
      <c r="D3091" s="29" t="s">
        <v>0</v>
      </c>
      <c r="E3091" s="10" t="s">
        <v>22</v>
      </c>
      <c r="F3091" s="60">
        <v>0</v>
      </c>
      <c r="G3091" s="58">
        <v>0</v>
      </c>
      <c r="H3091" s="58">
        <f t="shared" si="520"/>
        <v>0</v>
      </c>
      <c r="I3091" s="58">
        <v>0</v>
      </c>
      <c r="J3091" s="58">
        <f t="shared" si="521"/>
        <v>0</v>
      </c>
      <c r="K3091" s="58">
        <v>0</v>
      </c>
      <c r="L3091" s="58">
        <f t="shared" si="522"/>
        <v>0</v>
      </c>
      <c r="M3091" s="58">
        <f t="shared" si="507"/>
        <v>0</v>
      </c>
      <c r="N3091" s="59">
        <f t="shared" si="507"/>
        <v>0</v>
      </c>
      <c r="O3091" s="60">
        <v>0</v>
      </c>
      <c r="P3091" s="61">
        <f>O3091</f>
        <v>0</v>
      </c>
      <c r="Q3091" s="58" t="e">
        <f>TRUNC(#REF!*P3091,0)</f>
        <v>#REF!</v>
      </c>
      <c r="R3091" s="143"/>
    </row>
    <row r="3092" spans="1:18" s="86" customFormat="1" ht="20.100000000000001" hidden="1" customHeight="1">
      <c r="A3092" s="123"/>
      <c r="C3092" s="19" t="s">
        <v>1099</v>
      </c>
      <c r="D3092" s="29" t="s">
        <v>0</v>
      </c>
      <c r="E3092" s="10" t="s">
        <v>3189</v>
      </c>
      <c r="F3092" s="60">
        <v>854</v>
      </c>
      <c r="G3092" s="58">
        <v>161</v>
      </c>
      <c r="H3092" s="58">
        <f t="shared" si="520"/>
        <v>137494</v>
      </c>
      <c r="I3092" s="58">
        <v>21</v>
      </c>
      <c r="J3092" s="58">
        <f t="shared" si="521"/>
        <v>17934</v>
      </c>
      <c r="K3092" s="58">
        <v>0</v>
      </c>
      <c r="L3092" s="58">
        <f t="shared" si="522"/>
        <v>0</v>
      </c>
      <c r="M3092" s="58">
        <f t="shared" si="507"/>
        <v>182</v>
      </c>
      <c r="N3092" s="59">
        <f t="shared" si="507"/>
        <v>155428</v>
      </c>
      <c r="O3092" s="60">
        <v>854</v>
      </c>
      <c r="P3092" s="61">
        <f>O3092</f>
        <v>854</v>
      </c>
      <c r="Q3092" s="58" t="e">
        <f>TRUNC(#REF!*P3092,0)</f>
        <v>#REF!</v>
      </c>
      <c r="R3092" s="143"/>
    </row>
    <row r="3093" spans="1:18" s="86" customFormat="1" ht="20.100000000000001" hidden="1" customHeight="1">
      <c r="A3093" s="123"/>
      <c r="C3093" s="19" t="s">
        <v>1100</v>
      </c>
      <c r="D3093" s="29" t="s">
        <v>1101</v>
      </c>
      <c r="E3093" s="10" t="s">
        <v>3189</v>
      </c>
      <c r="F3093" s="60">
        <v>569</v>
      </c>
      <c r="G3093" s="58">
        <v>260</v>
      </c>
      <c r="H3093" s="58">
        <f t="shared" si="520"/>
        <v>147940</v>
      </c>
      <c r="I3093" s="58">
        <v>619</v>
      </c>
      <c r="J3093" s="58">
        <f t="shared" si="521"/>
        <v>352211</v>
      </c>
      <c r="K3093" s="58">
        <v>188</v>
      </c>
      <c r="L3093" s="58">
        <f t="shared" si="522"/>
        <v>106972</v>
      </c>
      <c r="M3093" s="58">
        <f t="shared" si="507"/>
        <v>1067</v>
      </c>
      <c r="N3093" s="59">
        <f t="shared" si="507"/>
        <v>607123</v>
      </c>
      <c r="O3093" s="60">
        <v>569</v>
      </c>
      <c r="P3093" s="61">
        <f>O3093</f>
        <v>569</v>
      </c>
      <c r="Q3093" s="58" t="e">
        <f>TRUNC(#REF!*P3093,0)</f>
        <v>#REF!</v>
      </c>
      <c r="R3093" s="143"/>
    </row>
    <row r="3094" spans="1:18" s="86" customFormat="1" ht="20.100000000000001" hidden="1" customHeight="1">
      <c r="A3094" s="123"/>
      <c r="C3094" s="19" t="s">
        <v>918</v>
      </c>
      <c r="D3094" s="29" t="s">
        <v>0</v>
      </c>
      <c r="E3094" s="10" t="s">
        <v>22</v>
      </c>
      <c r="F3094" s="60">
        <v>0</v>
      </c>
      <c r="G3094" s="58">
        <v>0</v>
      </c>
      <c r="H3094" s="58">
        <f t="shared" ref="H3094:H3157" si="523">TRUNC(F3094*G3094,0)</f>
        <v>0</v>
      </c>
      <c r="I3094" s="58">
        <v>0</v>
      </c>
      <c r="J3094" s="58">
        <f t="shared" ref="J3094:J3157" si="524">TRUNC(F3094*I3094,0)</f>
        <v>0</v>
      </c>
      <c r="K3094" s="58">
        <v>0</v>
      </c>
      <c r="L3094" s="58">
        <f t="shared" si="522"/>
        <v>0</v>
      </c>
      <c r="M3094" s="58">
        <f t="shared" si="507"/>
        <v>0</v>
      </c>
      <c r="N3094" s="59">
        <f t="shared" si="507"/>
        <v>0</v>
      </c>
      <c r="O3094" s="60">
        <v>0</v>
      </c>
      <c r="P3094" s="61">
        <f>O3094</f>
        <v>0</v>
      </c>
      <c r="Q3094" s="58" t="e">
        <f>TRUNC(#REF!*P3094,0)</f>
        <v>#REF!</v>
      </c>
      <c r="R3094" s="143"/>
    </row>
    <row r="3095" spans="1:18" s="86" customFormat="1" ht="20.100000000000001" hidden="1" customHeight="1">
      <c r="A3095" s="123"/>
      <c r="C3095" s="19" t="s">
        <v>919</v>
      </c>
      <c r="D3095" s="29" t="s">
        <v>0</v>
      </c>
      <c r="E3095" s="10" t="s">
        <v>22</v>
      </c>
      <c r="F3095" s="60">
        <v>0</v>
      </c>
      <c r="G3095" s="58">
        <v>0</v>
      </c>
      <c r="H3095" s="58">
        <f t="shared" si="523"/>
        <v>0</v>
      </c>
      <c r="I3095" s="58">
        <v>0</v>
      </c>
      <c r="J3095" s="58">
        <f t="shared" si="524"/>
        <v>0</v>
      </c>
      <c r="K3095" s="58">
        <v>0</v>
      </c>
      <c r="L3095" s="58">
        <f t="shared" si="522"/>
        <v>0</v>
      </c>
      <c r="M3095" s="58">
        <f t="shared" si="507"/>
        <v>0</v>
      </c>
      <c r="N3095" s="59">
        <f t="shared" si="507"/>
        <v>0</v>
      </c>
      <c r="O3095" s="60">
        <v>0</v>
      </c>
      <c r="P3095" s="61">
        <f>O3095</f>
        <v>0</v>
      </c>
      <c r="Q3095" s="58" t="e">
        <f>TRUNC(#REF!*P3095,0)</f>
        <v>#REF!</v>
      </c>
      <c r="R3095" s="143"/>
    </row>
    <row r="3096" spans="1:18" s="86" customFormat="1" ht="20.100000000000001" hidden="1" customHeight="1">
      <c r="A3096" s="123"/>
      <c r="C3096" s="19" t="s">
        <v>920</v>
      </c>
      <c r="D3096" s="29" t="s">
        <v>692</v>
      </c>
      <c r="E3096" s="10" t="s">
        <v>3188</v>
      </c>
      <c r="F3096" s="60">
        <v>129</v>
      </c>
      <c r="G3096" s="58">
        <v>295</v>
      </c>
      <c r="H3096" s="58">
        <f t="shared" si="523"/>
        <v>38055</v>
      </c>
      <c r="I3096" s="58">
        <v>1529</v>
      </c>
      <c r="J3096" s="58">
        <f t="shared" si="524"/>
        <v>197241</v>
      </c>
      <c r="K3096" s="58">
        <v>270</v>
      </c>
      <c r="L3096" s="58">
        <f t="shared" si="522"/>
        <v>34830</v>
      </c>
      <c r="M3096" s="58">
        <f t="shared" si="507"/>
        <v>2094</v>
      </c>
      <c r="N3096" s="59">
        <f t="shared" si="507"/>
        <v>270126</v>
      </c>
      <c r="O3096" s="60">
        <v>129</v>
      </c>
      <c r="P3096" s="61">
        <f>O3096</f>
        <v>129</v>
      </c>
      <c r="Q3096" s="58" t="e">
        <f>TRUNC(#REF!*P3096,0)</f>
        <v>#REF!</v>
      </c>
      <c r="R3096" s="143"/>
    </row>
    <row r="3097" spans="1:18" s="86" customFormat="1" ht="20.100000000000001" hidden="1" customHeight="1">
      <c r="A3097" s="123"/>
      <c r="C3097" s="19" t="s">
        <v>921</v>
      </c>
      <c r="D3097" s="29" t="s">
        <v>2</v>
      </c>
      <c r="E3097" s="10" t="s">
        <v>3188</v>
      </c>
      <c r="F3097" s="60">
        <v>347</v>
      </c>
      <c r="G3097" s="58">
        <v>389</v>
      </c>
      <c r="H3097" s="58">
        <f t="shared" si="523"/>
        <v>134983</v>
      </c>
      <c r="I3097" s="58">
        <v>2237</v>
      </c>
      <c r="J3097" s="58">
        <f t="shared" si="524"/>
        <v>776239</v>
      </c>
      <c r="K3097" s="58">
        <v>279</v>
      </c>
      <c r="L3097" s="58">
        <f t="shared" si="522"/>
        <v>96813</v>
      </c>
      <c r="M3097" s="58">
        <f t="shared" si="507"/>
        <v>2905</v>
      </c>
      <c r="N3097" s="59">
        <f t="shared" ref="M3097:N3194" si="525">H3097+J3097+L3097</f>
        <v>1008035</v>
      </c>
      <c r="O3097" s="60">
        <v>347</v>
      </c>
      <c r="P3097" s="61">
        <f>O3097</f>
        <v>347</v>
      </c>
      <c r="Q3097" s="58" t="e">
        <f>TRUNC(#REF!*P3097,0)</f>
        <v>#REF!</v>
      </c>
      <c r="R3097" s="143"/>
    </row>
    <row r="3098" spans="1:18" s="86" customFormat="1" ht="20.100000000000001" hidden="1" customHeight="1">
      <c r="A3098" s="123"/>
      <c r="C3098" s="19" t="s">
        <v>2395</v>
      </c>
      <c r="D3098" s="29" t="s">
        <v>0</v>
      </c>
      <c r="E3098" s="10" t="s">
        <v>3188</v>
      </c>
      <c r="F3098" s="60">
        <v>4</v>
      </c>
      <c r="G3098" s="58">
        <v>4614</v>
      </c>
      <c r="H3098" s="58">
        <f t="shared" si="523"/>
        <v>18456</v>
      </c>
      <c r="I3098" s="58">
        <v>5260</v>
      </c>
      <c r="J3098" s="58">
        <f t="shared" si="524"/>
        <v>21040</v>
      </c>
      <c r="K3098" s="58">
        <v>5383</v>
      </c>
      <c r="L3098" s="58">
        <f t="shared" si="522"/>
        <v>21532</v>
      </c>
      <c r="M3098" s="58">
        <f t="shared" si="525"/>
        <v>15257</v>
      </c>
      <c r="N3098" s="59">
        <f t="shared" si="525"/>
        <v>61028</v>
      </c>
      <c r="O3098" s="60">
        <v>4</v>
      </c>
      <c r="P3098" s="61">
        <f>O3098</f>
        <v>4</v>
      </c>
      <c r="Q3098" s="58" t="e">
        <f>TRUNC(#REF!*P3098,0)</f>
        <v>#REF!</v>
      </c>
      <c r="R3098" s="143"/>
    </row>
    <row r="3099" spans="1:18" s="86" customFormat="1" ht="20.100000000000001" hidden="1" customHeight="1">
      <c r="A3099" s="123"/>
      <c r="C3099" s="19" t="s">
        <v>689</v>
      </c>
      <c r="D3099" s="29" t="s">
        <v>0</v>
      </c>
      <c r="E3099" s="10" t="s">
        <v>22</v>
      </c>
      <c r="F3099" s="60">
        <v>0</v>
      </c>
      <c r="G3099" s="58">
        <v>0</v>
      </c>
      <c r="H3099" s="58">
        <f t="shared" si="523"/>
        <v>0</v>
      </c>
      <c r="I3099" s="58">
        <v>0</v>
      </c>
      <c r="J3099" s="58">
        <f t="shared" si="524"/>
        <v>0</v>
      </c>
      <c r="K3099" s="58">
        <v>0</v>
      </c>
      <c r="L3099" s="58">
        <f t="shared" si="522"/>
        <v>0</v>
      </c>
      <c r="M3099" s="58">
        <f t="shared" si="525"/>
        <v>0</v>
      </c>
      <c r="N3099" s="59">
        <f t="shared" si="525"/>
        <v>0</v>
      </c>
      <c r="O3099" s="60">
        <v>0</v>
      </c>
      <c r="P3099" s="61">
        <f>O3099</f>
        <v>0</v>
      </c>
      <c r="Q3099" s="58" t="e">
        <f>TRUNC(#REF!*P3099,0)</f>
        <v>#REF!</v>
      </c>
      <c r="R3099" s="143"/>
    </row>
    <row r="3100" spans="1:18" s="86" customFormat="1" ht="20.100000000000001" hidden="1" customHeight="1">
      <c r="A3100" s="123"/>
      <c r="C3100" s="19" t="s">
        <v>922</v>
      </c>
      <c r="D3100" s="29" t="s">
        <v>698</v>
      </c>
      <c r="E3100" s="10" t="s">
        <v>3189</v>
      </c>
      <c r="F3100" s="60">
        <v>104</v>
      </c>
      <c r="G3100" s="58">
        <v>16084</v>
      </c>
      <c r="H3100" s="58">
        <f t="shared" si="523"/>
        <v>1672736</v>
      </c>
      <c r="I3100" s="58">
        <v>43358</v>
      </c>
      <c r="J3100" s="58">
        <f t="shared" si="524"/>
        <v>4509232</v>
      </c>
      <c r="K3100" s="58">
        <v>12820</v>
      </c>
      <c r="L3100" s="58">
        <f t="shared" si="522"/>
        <v>1333280</v>
      </c>
      <c r="M3100" s="58">
        <f t="shared" si="525"/>
        <v>72262</v>
      </c>
      <c r="N3100" s="59">
        <f t="shared" si="525"/>
        <v>7515248</v>
      </c>
      <c r="O3100" s="60">
        <v>104</v>
      </c>
      <c r="P3100" s="61">
        <f>O3100</f>
        <v>104</v>
      </c>
      <c r="Q3100" s="58" t="e">
        <f>TRUNC(#REF!*P3100,0)</f>
        <v>#REF!</v>
      </c>
      <c r="R3100" s="143"/>
    </row>
    <row r="3101" spans="1:18" s="86" customFormat="1" ht="20.100000000000001" hidden="1" customHeight="1">
      <c r="A3101" s="123"/>
      <c r="C3101" s="19" t="s">
        <v>923</v>
      </c>
      <c r="D3101" s="29" t="s">
        <v>0</v>
      </c>
      <c r="E3101" s="10" t="s">
        <v>22</v>
      </c>
      <c r="F3101" s="60">
        <v>0</v>
      </c>
      <c r="G3101" s="58">
        <v>0</v>
      </c>
      <c r="H3101" s="58">
        <f t="shared" si="523"/>
        <v>0</v>
      </c>
      <c r="I3101" s="58">
        <v>0</v>
      </c>
      <c r="J3101" s="58">
        <f t="shared" si="524"/>
        <v>0</v>
      </c>
      <c r="K3101" s="58">
        <v>0</v>
      </c>
      <c r="L3101" s="58">
        <f t="shared" si="522"/>
        <v>0</v>
      </c>
      <c r="M3101" s="58">
        <f t="shared" si="525"/>
        <v>0</v>
      </c>
      <c r="N3101" s="59">
        <f t="shared" si="525"/>
        <v>0</v>
      </c>
      <c r="O3101" s="60">
        <v>0</v>
      </c>
      <c r="P3101" s="61">
        <f>O3101</f>
        <v>0</v>
      </c>
      <c r="Q3101" s="58" t="e">
        <f>TRUNC(#REF!*P3101,0)</f>
        <v>#REF!</v>
      </c>
      <c r="R3101" s="143"/>
    </row>
    <row r="3102" spans="1:18" s="86" customFormat="1" ht="20.100000000000001" hidden="1" customHeight="1">
      <c r="A3102" s="123"/>
      <c r="C3102" s="19" t="s">
        <v>924</v>
      </c>
      <c r="D3102" s="29" t="s">
        <v>0</v>
      </c>
      <c r="E3102" s="10" t="s">
        <v>3189</v>
      </c>
      <c r="F3102" s="60">
        <v>2</v>
      </c>
      <c r="G3102" s="58">
        <v>64000</v>
      </c>
      <c r="H3102" s="58">
        <f t="shared" si="523"/>
        <v>128000</v>
      </c>
      <c r="I3102" s="58">
        <v>0</v>
      </c>
      <c r="J3102" s="58">
        <f t="shared" si="524"/>
        <v>0</v>
      </c>
      <c r="K3102" s="58">
        <v>0</v>
      </c>
      <c r="L3102" s="58">
        <f t="shared" si="522"/>
        <v>0</v>
      </c>
      <c r="M3102" s="58">
        <f t="shared" si="525"/>
        <v>64000</v>
      </c>
      <c r="N3102" s="59">
        <f t="shared" si="525"/>
        <v>128000</v>
      </c>
      <c r="O3102" s="60">
        <v>2</v>
      </c>
      <c r="P3102" s="61">
        <f>O3102</f>
        <v>2</v>
      </c>
      <c r="Q3102" s="58" t="e">
        <f>TRUNC(#REF!*P3102,0)</f>
        <v>#REF!</v>
      </c>
      <c r="R3102" s="143"/>
    </row>
    <row r="3103" spans="1:18" s="86" customFormat="1" ht="20.100000000000001" hidden="1" customHeight="1">
      <c r="A3103" s="123"/>
      <c r="C3103" s="19" t="s">
        <v>925</v>
      </c>
      <c r="D3103" s="29" t="s">
        <v>0</v>
      </c>
      <c r="E3103" s="10" t="s">
        <v>3189</v>
      </c>
      <c r="F3103" s="60">
        <v>102</v>
      </c>
      <c r="G3103" s="58">
        <v>62336</v>
      </c>
      <c r="H3103" s="58">
        <f t="shared" si="523"/>
        <v>6358272</v>
      </c>
      <c r="I3103" s="58">
        <v>0</v>
      </c>
      <c r="J3103" s="58">
        <f t="shared" si="524"/>
        <v>0</v>
      </c>
      <c r="K3103" s="58">
        <v>0</v>
      </c>
      <c r="L3103" s="58">
        <f t="shared" si="522"/>
        <v>0</v>
      </c>
      <c r="M3103" s="58">
        <f t="shared" si="525"/>
        <v>62336</v>
      </c>
      <c r="N3103" s="59">
        <f t="shared" si="525"/>
        <v>6358272</v>
      </c>
      <c r="O3103" s="60">
        <v>102</v>
      </c>
      <c r="P3103" s="61">
        <f>O3103</f>
        <v>102</v>
      </c>
      <c r="Q3103" s="58" t="e">
        <f>TRUNC(#REF!*P3103,0)</f>
        <v>#REF!</v>
      </c>
      <c r="R3103" s="143"/>
    </row>
    <row r="3104" spans="1:18" s="86" customFormat="1" ht="20.100000000000001" hidden="1" customHeight="1">
      <c r="A3104" s="123"/>
      <c r="C3104" s="19" t="s">
        <v>926</v>
      </c>
      <c r="D3104" s="29" t="s">
        <v>927</v>
      </c>
      <c r="E3104" s="10" t="s">
        <v>3198</v>
      </c>
      <c r="F3104" s="60">
        <v>1099</v>
      </c>
      <c r="G3104" s="58">
        <v>626</v>
      </c>
      <c r="H3104" s="58">
        <f t="shared" si="523"/>
        <v>687974</v>
      </c>
      <c r="I3104" s="58">
        <v>0</v>
      </c>
      <c r="J3104" s="58">
        <f t="shared" si="524"/>
        <v>0</v>
      </c>
      <c r="K3104" s="58">
        <v>0</v>
      </c>
      <c r="L3104" s="58">
        <f t="shared" si="522"/>
        <v>0</v>
      </c>
      <c r="M3104" s="58">
        <f t="shared" si="525"/>
        <v>626</v>
      </c>
      <c r="N3104" s="59">
        <f t="shared" si="525"/>
        <v>687974</v>
      </c>
      <c r="O3104" s="60">
        <v>1099</v>
      </c>
      <c r="P3104" s="61">
        <f>O3104</f>
        <v>1099</v>
      </c>
      <c r="Q3104" s="58" t="e">
        <f>TRUNC(#REF!*P3104,0)</f>
        <v>#REF!</v>
      </c>
      <c r="R3104" s="143"/>
    </row>
    <row r="3105" spans="1:18" s="86" customFormat="1" ht="20.100000000000001" hidden="1" customHeight="1">
      <c r="A3105" s="123"/>
      <c r="C3105" s="19" t="s">
        <v>1092</v>
      </c>
      <c r="D3105" s="29" t="s">
        <v>1093</v>
      </c>
      <c r="E3105" s="10" t="s">
        <v>3189</v>
      </c>
      <c r="F3105" s="60">
        <v>383</v>
      </c>
      <c r="G3105" s="58">
        <v>5666</v>
      </c>
      <c r="H3105" s="58">
        <f t="shared" si="523"/>
        <v>2170078</v>
      </c>
      <c r="I3105" s="58">
        <v>0</v>
      </c>
      <c r="J3105" s="58">
        <f t="shared" si="524"/>
        <v>0</v>
      </c>
      <c r="K3105" s="58">
        <v>0</v>
      </c>
      <c r="L3105" s="58">
        <f t="shared" si="522"/>
        <v>0</v>
      </c>
      <c r="M3105" s="58">
        <f t="shared" si="525"/>
        <v>5666</v>
      </c>
      <c r="N3105" s="59">
        <f t="shared" si="525"/>
        <v>2170078</v>
      </c>
      <c r="O3105" s="60">
        <v>383</v>
      </c>
      <c r="P3105" s="61">
        <f>O3105</f>
        <v>383</v>
      </c>
      <c r="Q3105" s="58" t="e">
        <f>TRUNC(#REF!*P3105,0)</f>
        <v>#REF!</v>
      </c>
      <c r="R3105" s="143"/>
    </row>
    <row r="3106" spans="1:18" s="86" customFormat="1" ht="20.100000000000001" hidden="1" customHeight="1">
      <c r="A3106" s="123"/>
      <c r="C3106" s="19" t="s">
        <v>928</v>
      </c>
      <c r="D3106" s="29" t="s">
        <v>703</v>
      </c>
      <c r="E3106" s="10" t="s">
        <v>3189</v>
      </c>
      <c r="F3106" s="60">
        <v>383</v>
      </c>
      <c r="G3106" s="58">
        <v>7000</v>
      </c>
      <c r="H3106" s="58">
        <f t="shared" si="523"/>
        <v>2681000</v>
      </c>
      <c r="I3106" s="58">
        <v>0</v>
      </c>
      <c r="J3106" s="58">
        <f t="shared" si="524"/>
        <v>0</v>
      </c>
      <c r="K3106" s="58">
        <v>0</v>
      </c>
      <c r="L3106" s="58">
        <f t="shared" si="522"/>
        <v>0</v>
      </c>
      <c r="M3106" s="58">
        <f t="shared" si="525"/>
        <v>7000</v>
      </c>
      <c r="N3106" s="59">
        <f t="shared" si="525"/>
        <v>2681000</v>
      </c>
      <c r="O3106" s="60">
        <v>383</v>
      </c>
      <c r="P3106" s="61">
        <f>O3106</f>
        <v>383</v>
      </c>
      <c r="Q3106" s="58" t="e">
        <f>TRUNC(#REF!*P3106,0)</f>
        <v>#REF!</v>
      </c>
      <c r="R3106" s="143"/>
    </row>
    <row r="3107" spans="1:18" s="86" customFormat="1" ht="20.100000000000001" hidden="1" customHeight="1">
      <c r="A3107" s="123"/>
      <c r="C3107" s="19" t="s">
        <v>932</v>
      </c>
      <c r="D3107" s="29" t="s">
        <v>0</v>
      </c>
      <c r="E3107" s="10" t="s">
        <v>3189</v>
      </c>
      <c r="F3107" s="60">
        <v>15</v>
      </c>
      <c r="G3107" s="58">
        <v>576</v>
      </c>
      <c r="H3107" s="58">
        <f t="shared" si="523"/>
        <v>8640</v>
      </c>
      <c r="I3107" s="58">
        <v>0</v>
      </c>
      <c r="J3107" s="58">
        <f t="shared" si="524"/>
        <v>0</v>
      </c>
      <c r="K3107" s="58">
        <v>0</v>
      </c>
      <c r="L3107" s="58">
        <f t="shared" si="522"/>
        <v>0</v>
      </c>
      <c r="M3107" s="58">
        <f t="shared" si="525"/>
        <v>576</v>
      </c>
      <c r="N3107" s="59">
        <f t="shared" si="525"/>
        <v>8640</v>
      </c>
      <c r="O3107" s="60">
        <v>15</v>
      </c>
      <c r="P3107" s="61">
        <f>O3107</f>
        <v>15</v>
      </c>
      <c r="Q3107" s="58" t="e">
        <f>TRUNC(#REF!*P3107,0)</f>
        <v>#REF!</v>
      </c>
      <c r="R3107" s="143"/>
    </row>
    <row r="3108" spans="1:18" s="86" customFormat="1" ht="20.100000000000001" hidden="1" customHeight="1">
      <c r="A3108" s="123"/>
      <c r="C3108" s="19" t="s">
        <v>933</v>
      </c>
      <c r="D3108" s="29" t="s">
        <v>118</v>
      </c>
      <c r="E3108" s="10" t="s">
        <v>3207</v>
      </c>
      <c r="F3108" s="60">
        <v>22</v>
      </c>
      <c r="G3108" s="58">
        <v>3208</v>
      </c>
      <c r="H3108" s="58">
        <f t="shared" si="523"/>
        <v>70576</v>
      </c>
      <c r="I3108" s="58">
        <v>0</v>
      </c>
      <c r="J3108" s="58">
        <f t="shared" si="524"/>
        <v>0</v>
      </c>
      <c r="K3108" s="58">
        <v>0</v>
      </c>
      <c r="L3108" s="58">
        <f t="shared" si="522"/>
        <v>0</v>
      </c>
      <c r="M3108" s="58">
        <f t="shared" si="525"/>
        <v>3208</v>
      </c>
      <c r="N3108" s="59">
        <f t="shared" si="525"/>
        <v>70576</v>
      </c>
      <c r="O3108" s="60">
        <v>22</v>
      </c>
      <c r="P3108" s="61">
        <f>O3108</f>
        <v>22</v>
      </c>
      <c r="Q3108" s="58" t="e">
        <f>TRUNC(#REF!*P3108,0)</f>
        <v>#REF!</v>
      </c>
      <c r="R3108" s="143"/>
    </row>
    <row r="3109" spans="1:18" s="86" customFormat="1" ht="20.100000000000001" hidden="1" customHeight="1">
      <c r="A3109" s="123"/>
      <c r="C3109" s="19" t="s">
        <v>934</v>
      </c>
      <c r="D3109" s="29" t="s">
        <v>0</v>
      </c>
      <c r="E3109" s="10" t="s">
        <v>22</v>
      </c>
      <c r="F3109" s="60">
        <v>0</v>
      </c>
      <c r="G3109" s="58">
        <v>0</v>
      </c>
      <c r="H3109" s="58">
        <f t="shared" si="523"/>
        <v>0</v>
      </c>
      <c r="I3109" s="58">
        <v>0</v>
      </c>
      <c r="J3109" s="58">
        <f t="shared" si="524"/>
        <v>0</v>
      </c>
      <c r="K3109" s="58">
        <v>0</v>
      </c>
      <c r="L3109" s="58">
        <f t="shared" si="522"/>
        <v>0</v>
      </c>
      <c r="M3109" s="58">
        <f t="shared" si="525"/>
        <v>0</v>
      </c>
      <c r="N3109" s="59">
        <f t="shared" si="525"/>
        <v>0</v>
      </c>
      <c r="O3109" s="60">
        <v>0</v>
      </c>
      <c r="P3109" s="61">
        <f>O3109</f>
        <v>0</v>
      </c>
      <c r="Q3109" s="58" t="e">
        <f>TRUNC(#REF!*P3109,0)</f>
        <v>#REF!</v>
      </c>
      <c r="R3109" s="143"/>
    </row>
    <row r="3110" spans="1:18" s="86" customFormat="1" ht="20.100000000000001" hidden="1" customHeight="1">
      <c r="A3110" s="123"/>
      <c r="C3110" s="19" t="s">
        <v>935</v>
      </c>
      <c r="D3110" s="29" t="s">
        <v>712</v>
      </c>
      <c r="E3110" s="10" t="s">
        <v>3189</v>
      </c>
      <c r="F3110" s="60">
        <v>2</v>
      </c>
      <c r="G3110" s="58">
        <v>0</v>
      </c>
      <c r="H3110" s="58">
        <f t="shared" si="523"/>
        <v>0</v>
      </c>
      <c r="I3110" s="58">
        <v>0</v>
      </c>
      <c r="J3110" s="58">
        <f t="shared" si="524"/>
        <v>0</v>
      </c>
      <c r="K3110" s="58">
        <v>12972</v>
      </c>
      <c r="L3110" s="58">
        <f t="shared" si="522"/>
        <v>25944</v>
      </c>
      <c r="M3110" s="58">
        <f t="shared" si="525"/>
        <v>12972</v>
      </c>
      <c r="N3110" s="59">
        <f t="shared" si="525"/>
        <v>25944</v>
      </c>
      <c r="O3110" s="60">
        <v>2</v>
      </c>
      <c r="P3110" s="61">
        <f>O3110</f>
        <v>2</v>
      </c>
      <c r="Q3110" s="58" t="e">
        <f>TRUNC(#REF!*P3110,0)</f>
        <v>#REF!</v>
      </c>
      <c r="R3110" s="143"/>
    </row>
    <row r="3111" spans="1:18" s="86" customFormat="1" ht="20.100000000000001" hidden="1" customHeight="1">
      <c r="A3111" s="123"/>
      <c r="C3111" s="19" t="s">
        <v>936</v>
      </c>
      <c r="D3111" s="29" t="s">
        <v>714</v>
      </c>
      <c r="E3111" s="10" t="s">
        <v>3189</v>
      </c>
      <c r="F3111" s="60">
        <v>102</v>
      </c>
      <c r="G3111" s="58">
        <v>0</v>
      </c>
      <c r="H3111" s="58">
        <f t="shared" si="523"/>
        <v>0</v>
      </c>
      <c r="I3111" s="58">
        <v>0</v>
      </c>
      <c r="J3111" s="58">
        <f t="shared" si="524"/>
        <v>0</v>
      </c>
      <c r="K3111" s="58">
        <v>10512</v>
      </c>
      <c r="L3111" s="58">
        <f t="shared" si="522"/>
        <v>1072224</v>
      </c>
      <c r="M3111" s="58">
        <f t="shared" si="525"/>
        <v>10512</v>
      </c>
      <c r="N3111" s="59">
        <f t="shared" si="525"/>
        <v>1072224</v>
      </c>
      <c r="O3111" s="60">
        <v>102</v>
      </c>
      <c r="P3111" s="61">
        <f>O3111</f>
        <v>102</v>
      </c>
      <c r="Q3111" s="58" t="e">
        <f>TRUNC(#REF!*P3111,0)</f>
        <v>#REF!</v>
      </c>
      <c r="R3111" s="143"/>
    </row>
    <row r="3112" spans="1:18" s="86" customFormat="1" ht="20.100000000000001" hidden="1" customHeight="1">
      <c r="A3112" s="123"/>
      <c r="C3112" s="19" t="s">
        <v>1061</v>
      </c>
      <c r="D3112" s="29" t="s">
        <v>0</v>
      </c>
      <c r="E3112" s="10" t="s">
        <v>22</v>
      </c>
      <c r="F3112" s="60">
        <v>0</v>
      </c>
      <c r="G3112" s="58">
        <v>0</v>
      </c>
      <c r="H3112" s="58">
        <f t="shared" si="523"/>
        <v>0</v>
      </c>
      <c r="I3112" s="58">
        <v>0</v>
      </c>
      <c r="J3112" s="58">
        <f t="shared" si="524"/>
        <v>0</v>
      </c>
      <c r="K3112" s="58">
        <v>0</v>
      </c>
      <c r="L3112" s="58">
        <f t="shared" si="522"/>
        <v>0</v>
      </c>
      <c r="M3112" s="58">
        <f t="shared" si="525"/>
        <v>0</v>
      </c>
      <c r="N3112" s="59">
        <f t="shared" si="525"/>
        <v>0</v>
      </c>
      <c r="O3112" s="60">
        <v>0</v>
      </c>
      <c r="P3112" s="61">
        <f>O3112</f>
        <v>0</v>
      </c>
      <c r="Q3112" s="58" t="e">
        <f>TRUNC(#REF!*P3112,0)</f>
        <v>#REF!</v>
      </c>
      <c r="R3112" s="143"/>
    </row>
    <row r="3113" spans="1:18" s="86" customFormat="1" ht="20.100000000000001" hidden="1" customHeight="1">
      <c r="A3113" s="123"/>
      <c r="C3113" s="19" t="s">
        <v>2413</v>
      </c>
      <c r="D3113" s="29" t="s">
        <v>63</v>
      </c>
      <c r="E3113" s="10" t="s">
        <v>3189</v>
      </c>
      <c r="F3113" s="60">
        <v>98</v>
      </c>
      <c r="G3113" s="58">
        <v>515</v>
      </c>
      <c r="H3113" s="58">
        <f t="shared" si="523"/>
        <v>50470</v>
      </c>
      <c r="I3113" s="58">
        <v>1262</v>
      </c>
      <c r="J3113" s="58">
        <f t="shared" si="524"/>
        <v>123676</v>
      </c>
      <c r="K3113" s="58">
        <v>0</v>
      </c>
      <c r="L3113" s="58">
        <f t="shared" si="522"/>
        <v>0</v>
      </c>
      <c r="M3113" s="58">
        <f t="shared" si="525"/>
        <v>1777</v>
      </c>
      <c r="N3113" s="59">
        <f t="shared" si="525"/>
        <v>174146</v>
      </c>
      <c r="O3113" s="60">
        <v>98</v>
      </c>
      <c r="P3113" s="61">
        <f>O3113</f>
        <v>98</v>
      </c>
      <c r="Q3113" s="58" t="e">
        <f>TRUNC(#REF!*P3113,0)</f>
        <v>#REF!</v>
      </c>
      <c r="R3113" s="143"/>
    </row>
    <row r="3114" spans="1:18" s="86" customFormat="1" ht="20.100000000000001" hidden="1" customHeight="1">
      <c r="A3114" s="123"/>
      <c r="C3114" s="19" t="s">
        <v>2414</v>
      </c>
      <c r="D3114" s="29" t="s">
        <v>2415</v>
      </c>
      <c r="E3114" s="10" t="s">
        <v>3198</v>
      </c>
      <c r="F3114" s="60">
        <v>236</v>
      </c>
      <c r="G3114" s="58">
        <v>2258</v>
      </c>
      <c r="H3114" s="58">
        <f t="shared" si="523"/>
        <v>532888</v>
      </c>
      <c r="I3114" s="58">
        <v>6105</v>
      </c>
      <c r="J3114" s="58">
        <f t="shared" si="524"/>
        <v>1440780</v>
      </c>
      <c r="K3114" s="58">
        <v>0</v>
      </c>
      <c r="L3114" s="58">
        <f t="shared" si="522"/>
        <v>0</v>
      </c>
      <c r="M3114" s="58">
        <f t="shared" si="525"/>
        <v>8363</v>
      </c>
      <c r="N3114" s="59">
        <f t="shared" si="525"/>
        <v>1973668</v>
      </c>
      <c r="O3114" s="60">
        <v>236</v>
      </c>
      <c r="P3114" s="61">
        <f>O3114</f>
        <v>236</v>
      </c>
      <c r="Q3114" s="58" t="e">
        <f>TRUNC(#REF!*P3114,0)</f>
        <v>#REF!</v>
      </c>
      <c r="R3114" s="143"/>
    </row>
    <row r="3115" spans="1:18" s="86" customFormat="1" ht="20.100000000000001" hidden="1" customHeight="1">
      <c r="A3115" s="123"/>
      <c r="C3115" s="19" t="s">
        <v>2401</v>
      </c>
      <c r="D3115" s="29" t="s">
        <v>2402</v>
      </c>
      <c r="E3115" s="10" t="s">
        <v>3207</v>
      </c>
      <c r="F3115" s="60">
        <v>203</v>
      </c>
      <c r="G3115" s="58">
        <v>5268</v>
      </c>
      <c r="H3115" s="58">
        <f t="shared" si="523"/>
        <v>1069404</v>
      </c>
      <c r="I3115" s="58">
        <v>0</v>
      </c>
      <c r="J3115" s="58">
        <f t="shared" si="524"/>
        <v>0</v>
      </c>
      <c r="K3115" s="58">
        <v>0</v>
      </c>
      <c r="L3115" s="58">
        <f t="shared" si="522"/>
        <v>0</v>
      </c>
      <c r="M3115" s="58">
        <f t="shared" si="525"/>
        <v>5268</v>
      </c>
      <c r="N3115" s="59">
        <f t="shared" si="525"/>
        <v>1069404</v>
      </c>
      <c r="O3115" s="60">
        <v>203</v>
      </c>
      <c r="P3115" s="61">
        <f>O3115</f>
        <v>203</v>
      </c>
      <c r="Q3115" s="58" t="e">
        <f>TRUNC(#REF!*P3115,0)</f>
        <v>#REF!</v>
      </c>
      <c r="R3115" s="143"/>
    </row>
    <row r="3116" spans="1:18" s="86" customFormat="1" ht="20.100000000000001" hidden="1" customHeight="1">
      <c r="A3116" s="123"/>
      <c r="C3116" s="19" t="s">
        <v>2416</v>
      </c>
      <c r="D3116" s="29" t="s">
        <v>0</v>
      </c>
      <c r="E3116" s="10" t="s">
        <v>3207</v>
      </c>
      <c r="F3116" s="60">
        <v>101</v>
      </c>
      <c r="G3116" s="58">
        <v>16775</v>
      </c>
      <c r="H3116" s="58">
        <f t="shared" si="523"/>
        <v>1694275</v>
      </c>
      <c r="I3116" s="58">
        <v>20072</v>
      </c>
      <c r="J3116" s="58">
        <f t="shared" si="524"/>
        <v>2027272</v>
      </c>
      <c r="K3116" s="58">
        <v>0</v>
      </c>
      <c r="L3116" s="58">
        <f t="shared" si="522"/>
        <v>0</v>
      </c>
      <c r="M3116" s="58">
        <f t="shared" si="525"/>
        <v>36847</v>
      </c>
      <c r="N3116" s="59">
        <f t="shared" si="525"/>
        <v>3721547</v>
      </c>
      <c r="O3116" s="60">
        <v>101</v>
      </c>
      <c r="P3116" s="61">
        <f>O3116</f>
        <v>101</v>
      </c>
      <c r="Q3116" s="58" t="e">
        <f>TRUNC(#REF!*P3116,0)</f>
        <v>#REF!</v>
      </c>
      <c r="R3116" s="143"/>
    </row>
    <row r="3117" spans="1:18" s="86" customFormat="1" ht="20.100000000000001" hidden="1" customHeight="1">
      <c r="A3117" s="123"/>
      <c r="C3117" s="19" t="s">
        <v>1062</v>
      </c>
      <c r="D3117" s="29" t="s">
        <v>0</v>
      </c>
      <c r="E3117" s="10" t="s">
        <v>3189</v>
      </c>
      <c r="F3117" s="60">
        <v>266</v>
      </c>
      <c r="G3117" s="58">
        <v>488</v>
      </c>
      <c r="H3117" s="58">
        <f t="shared" si="523"/>
        <v>129808</v>
      </c>
      <c r="I3117" s="58">
        <v>15801</v>
      </c>
      <c r="J3117" s="58">
        <f t="shared" si="524"/>
        <v>4203066</v>
      </c>
      <c r="K3117" s="58">
        <v>0</v>
      </c>
      <c r="L3117" s="58">
        <f t="shared" si="522"/>
        <v>0</v>
      </c>
      <c r="M3117" s="58">
        <f t="shared" si="525"/>
        <v>16289</v>
      </c>
      <c r="N3117" s="59">
        <f t="shared" si="525"/>
        <v>4332874</v>
      </c>
      <c r="O3117" s="60">
        <v>266</v>
      </c>
      <c r="P3117" s="61">
        <f>O3117</f>
        <v>266</v>
      </c>
      <c r="Q3117" s="58" t="e">
        <f>TRUNC(#REF!*P3117,0)</f>
        <v>#REF!</v>
      </c>
      <c r="R3117" s="143"/>
    </row>
    <row r="3118" spans="1:18" s="86" customFormat="1" ht="20.100000000000001" hidden="1" customHeight="1">
      <c r="A3118" s="123"/>
      <c r="C3118" s="19" t="s">
        <v>1063</v>
      </c>
      <c r="D3118" s="29" t="s">
        <v>0</v>
      </c>
      <c r="E3118" s="10" t="s">
        <v>3207</v>
      </c>
      <c r="F3118" s="60">
        <v>296</v>
      </c>
      <c r="G3118" s="58">
        <v>1596</v>
      </c>
      <c r="H3118" s="58">
        <f t="shared" si="523"/>
        <v>472416</v>
      </c>
      <c r="I3118" s="58">
        <v>0</v>
      </c>
      <c r="J3118" s="58">
        <f t="shared" si="524"/>
        <v>0</v>
      </c>
      <c r="K3118" s="58">
        <v>0</v>
      </c>
      <c r="L3118" s="58">
        <f t="shared" si="522"/>
        <v>0</v>
      </c>
      <c r="M3118" s="58">
        <f t="shared" si="525"/>
        <v>1596</v>
      </c>
      <c r="N3118" s="59">
        <f t="shared" si="525"/>
        <v>472416</v>
      </c>
      <c r="O3118" s="60">
        <v>296</v>
      </c>
      <c r="P3118" s="61">
        <f>O3118</f>
        <v>296</v>
      </c>
      <c r="Q3118" s="58" t="e">
        <f>TRUNC(#REF!*P3118,0)</f>
        <v>#REF!</v>
      </c>
      <c r="R3118" s="143"/>
    </row>
    <row r="3119" spans="1:18" s="86" customFormat="1" ht="20.100000000000001" hidden="1" customHeight="1">
      <c r="A3119" s="123"/>
      <c r="C3119" s="19" t="s">
        <v>2505</v>
      </c>
      <c r="D3119" s="29" t="s">
        <v>0</v>
      </c>
      <c r="E3119" s="10" t="s">
        <v>22</v>
      </c>
      <c r="F3119" s="60">
        <v>0</v>
      </c>
      <c r="G3119" s="58">
        <v>0</v>
      </c>
      <c r="H3119" s="58">
        <f t="shared" si="523"/>
        <v>0</v>
      </c>
      <c r="I3119" s="58">
        <v>0</v>
      </c>
      <c r="J3119" s="58">
        <f t="shared" si="524"/>
        <v>0</v>
      </c>
      <c r="K3119" s="58">
        <v>0</v>
      </c>
      <c r="L3119" s="58">
        <f t="shared" si="522"/>
        <v>0</v>
      </c>
      <c r="M3119" s="58">
        <f t="shared" si="525"/>
        <v>0</v>
      </c>
      <c r="N3119" s="59">
        <f t="shared" si="525"/>
        <v>0</v>
      </c>
      <c r="O3119" s="60">
        <v>0</v>
      </c>
      <c r="P3119" s="61">
        <f>O3119</f>
        <v>0</v>
      </c>
      <c r="Q3119" s="58" t="e">
        <f>TRUNC(#REF!*P3119,0)</f>
        <v>#REF!</v>
      </c>
      <c r="R3119" s="143"/>
    </row>
    <row r="3120" spans="1:18" s="86" customFormat="1" ht="20.100000000000001" hidden="1" customHeight="1">
      <c r="A3120" s="123"/>
      <c r="C3120" s="19" t="s">
        <v>2506</v>
      </c>
      <c r="D3120" s="29" t="s">
        <v>2507</v>
      </c>
      <c r="E3120" s="10" t="s">
        <v>3198</v>
      </c>
      <c r="F3120" s="60">
        <v>148</v>
      </c>
      <c r="G3120" s="58">
        <v>263120</v>
      </c>
      <c r="H3120" s="58">
        <f t="shared" si="523"/>
        <v>38941760</v>
      </c>
      <c r="I3120" s="58">
        <v>2280</v>
      </c>
      <c r="J3120" s="58">
        <f t="shared" si="524"/>
        <v>337440</v>
      </c>
      <c r="K3120" s="58">
        <v>0</v>
      </c>
      <c r="L3120" s="58">
        <f t="shared" si="522"/>
        <v>0</v>
      </c>
      <c r="M3120" s="58">
        <f t="shared" si="525"/>
        <v>265400</v>
      </c>
      <c r="N3120" s="59">
        <f t="shared" si="525"/>
        <v>39279200</v>
      </c>
      <c r="O3120" s="60">
        <v>148</v>
      </c>
      <c r="P3120" s="61">
        <f>O3120</f>
        <v>148</v>
      </c>
      <c r="Q3120" s="58" t="e">
        <f>TRUNC(#REF!*P3120,0)</f>
        <v>#REF!</v>
      </c>
      <c r="R3120" s="143"/>
    </row>
    <row r="3121" spans="1:18" s="86" customFormat="1" ht="20.100000000000001" hidden="1" customHeight="1">
      <c r="A3121" s="123"/>
      <c r="C3121" s="19" t="s">
        <v>942</v>
      </c>
      <c r="D3121" s="29" t="s">
        <v>0</v>
      </c>
      <c r="E3121" s="10" t="s">
        <v>22</v>
      </c>
      <c r="F3121" s="60">
        <v>0</v>
      </c>
      <c r="G3121" s="58">
        <v>0</v>
      </c>
      <c r="H3121" s="58">
        <f t="shared" si="523"/>
        <v>0</v>
      </c>
      <c r="I3121" s="58">
        <v>0</v>
      </c>
      <c r="J3121" s="58">
        <f t="shared" si="524"/>
        <v>0</v>
      </c>
      <c r="K3121" s="58">
        <v>0</v>
      </c>
      <c r="L3121" s="58">
        <f t="shared" si="522"/>
        <v>0</v>
      </c>
      <c r="M3121" s="58">
        <f t="shared" si="525"/>
        <v>0</v>
      </c>
      <c r="N3121" s="59">
        <f t="shared" si="525"/>
        <v>0</v>
      </c>
      <c r="O3121" s="60">
        <v>0</v>
      </c>
      <c r="P3121" s="61">
        <f>O3121</f>
        <v>0</v>
      </c>
      <c r="Q3121" s="58" t="e">
        <f>TRUNC(#REF!*P3121,0)</f>
        <v>#REF!</v>
      </c>
      <c r="R3121" s="143"/>
    </row>
    <row r="3122" spans="1:18" s="86" customFormat="1" ht="20.100000000000001" hidden="1" customHeight="1">
      <c r="A3122" s="123"/>
      <c r="C3122" s="19" t="s">
        <v>943</v>
      </c>
      <c r="D3122" s="29" t="s">
        <v>0</v>
      </c>
      <c r="E3122" s="10" t="s">
        <v>3191</v>
      </c>
      <c r="F3122" s="87">
        <v>374.476</v>
      </c>
      <c r="G3122" s="58">
        <v>906</v>
      </c>
      <c r="H3122" s="58">
        <f t="shared" si="523"/>
        <v>339275</v>
      </c>
      <c r="I3122" s="58">
        <v>7386</v>
      </c>
      <c r="J3122" s="58">
        <f t="shared" si="524"/>
        <v>2765879</v>
      </c>
      <c r="K3122" s="58">
        <v>1892</v>
      </c>
      <c r="L3122" s="58">
        <f t="shared" si="522"/>
        <v>708508</v>
      </c>
      <c r="M3122" s="58">
        <f t="shared" si="525"/>
        <v>10184</v>
      </c>
      <c r="N3122" s="59">
        <f t="shared" si="525"/>
        <v>3813662</v>
      </c>
      <c r="O3122" s="87">
        <v>374.476</v>
      </c>
      <c r="P3122" s="61">
        <f>O3122</f>
        <v>374.476</v>
      </c>
      <c r="Q3122" s="58" t="e">
        <f>TRUNC(#REF!*P3122,0)</f>
        <v>#REF!</v>
      </c>
      <c r="R3122" s="143"/>
    </row>
    <row r="3123" spans="1:18" s="86" customFormat="1" ht="20.100000000000001" hidden="1" customHeight="1">
      <c r="A3123" s="123"/>
      <c r="C3123" s="19" t="s">
        <v>945</v>
      </c>
      <c r="D3123" s="29" t="s">
        <v>0</v>
      </c>
      <c r="E3123" s="10" t="s">
        <v>22</v>
      </c>
      <c r="F3123" s="60">
        <v>0</v>
      </c>
      <c r="G3123" s="58">
        <v>0</v>
      </c>
      <c r="H3123" s="58">
        <f t="shared" si="523"/>
        <v>0</v>
      </c>
      <c r="I3123" s="58">
        <v>0</v>
      </c>
      <c r="J3123" s="58">
        <f t="shared" si="524"/>
        <v>0</v>
      </c>
      <c r="K3123" s="58">
        <v>0</v>
      </c>
      <c r="L3123" s="58">
        <f t="shared" si="522"/>
        <v>0</v>
      </c>
      <c r="M3123" s="58">
        <f t="shared" si="525"/>
        <v>0</v>
      </c>
      <c r="N3123" s="59">
        <f t="shared" si="525"/>
        <v>0</v>
      </c>
      <c r="O3123" s="60">
        <v>0</v>
      </c>
      <c r="P3123" s="61">
        <f>O3123</f>
        <v>0</v>
      </c>
      <c r="Q3123" s="58" t="e">
        <f>TRUNC(#REF!*P3123,0)</f>
        <v>#REF!</v>
      </c>
      <c r="R3123" s="143"/>
    </row>
    <row r="3124" spans="1:18" s="86" customFormat="1" ht="20.100000000000001" hidden="1" customHeight="1">
      <c r="A3124" s="123"/>
      <c r="C3124" s="19" t="s">
        <v>946</v>
      </c>
      <c r="D3124" s="29" t="s">
        <v>0</v>
      </c>
      <c r="E3124" s="10" t="s">
        <v>22</v>
      </c>
      <c r="F3124" s="60">
        <v>0</v>
      </c>
      <c r="G3124" s="58">
        <v>0</v>
      </c>
      <c r="H3124" s="58">
        <f t="shared" si="523"/>
        <v>0</v>
      </c>
      <c r="I3124" s="58">
        <v>0</v>
      </c>
      <c r="J3124" s="58">
        <f t="shared" si="524"/>
        <v>0</v>
      </c>
      <c r="K3124" s="58">
        <v>0</v>
      </c>
      <c r="L3124" s="58">
        <f t="shared" si="522"/>
        <v>0</v>
      </c>
      <c r="M3124" s="58">
        <f t="shared" si="525"/>
        <v>0</v>
      </c>
      <c r="N3124" s="59">
        <f t="shared" si="525"/>
        <v>0</v>
      </c>
      <c r="O3124" s="60">
        <v>0</v>
      </c>
      <c r="P3124" s="61">
        <f>O3124</f>
        <v>0</v>
      </c>
      <c r="Q3124" s="58" t="e">
        <f>TRUNC(#REF!*P3124,0)</f>
        <v>#REF!</v>
      </c>
      <c r="R3124" s="143"/>
    </row>
    <row r="3125" spans="1:18" s="86" customFormat="1" ht="20.100000000000001" hidden="1" customHeight="1">
      <c r="A3125" s="123"/>
      <c r="C3125" s="19" t="s">
        <v>947</v>
      </c>
      <c r="D3125" s="29" t="s">
        <v>98</v>
      </c>
      <c r="E3125" s="10" t="s">
        <v>3188</v>
      </c>
      <c r="F3125" s="60">
        <v>2495</v>
      </c>
      <c r="G3125" s="58">
        <v>54508</v>
      </c>
      <c r="H3125" s="58">
        <f t="shared" si="523"/>
        <v>135997460</v>
      </c>
      <c r="I3125" s="58">
        <v>0</v>
      </c>
      <c r="J3125" s="58">
        <f t="shared" si="524"/>
        <v>0</v>
      </c>
      <c r="K3125" s="58">
        <v>0</v>
      </c>
      <c r="L3125" s="58">
        <f t="shared" si="522"/>
        <v>0</v>
      </c>
      <c r="M3125" s="58">
        <f t="shared" si="525"/>
        <v>54508</v>
      </c>
      <c r="N3125" s="59">
        <f t="shared" si="525"/>
        <v>135997460</v>
      </c>
      <c r="O3125" s="60">
        <v>2495</v>
      </c>
      <c r="P3125" s="61">
        <f>O3125</f>
        <v>2495</v>
      </c>
      <c r="Q3125" s="58" t="e">
        <f>TRUNC(#REF!*P3125,0)</f>
        <v>#REF!</v>
      </c>
      <c r="R3125" s="143"/>
    </row>
    <row r="3126" spans="1:18" s="86" customFormat="1" ht="20.100000000000001" hidden="1" customHeight="1">
      <c r="A3126" s="123"/>
      <c r="C3126" s="19" t="s">
        <v>3003</v>
      </c>
      <c r="D3126" s="29" t="s">
        <v>3005</v>
      </c>
      <c r="E3126" s="10" t="s">
        <v>3188</v>
      </c>
      <c r="F3126" s="60">
        <v>90</v>
      </c>
      <c r="G3126" s="58">
        <v>41464</v>
      </c>
      <c r="H3126" s="58">
        <f t="shared" ref="H3126" si="526">TRUNC(F3126*G3126,0)</f>
        <v>3731760</v>
      </c>
      <c r="I3126" s="58">
        <v>0</v>
      </c>
      <c r="J3126" s="58">
        <f t="shared" ref="J3126" si="527">TRUNC(F3126*I3126,0)</f>
        <v>0</v>
      </c>
      <c r="K3126" s="58">
        <v>0</v>
      </c>
      <c r="L3126" s="58">
        <f t="shared" ref="L3126" si="528">TRUNC(F3126*K3126,0)</f>
        <v>0</v>
      </c>
      <c r="M3126" s="58">
        <f t="shared" ref="M3126" si="529">G3126+I3126+K3126</f>
        <v>41464</v>
      </c>
      <c r="N3126" s="59">
        <f t="shared" ref="N3126" si="530">H3126+J3126+L3126</f>
        <v>3731760</v>
      </c>
      <c r="O3126" s="60">
        <v>90</v>
      </c>
      <c r="P3126" s="61">
        <f>O3126</f>
        <v>90</v>
      </c>
      <c r="Q3126" s="58" t="e">
        <f>TRUNC(#REF!*P3126,0)</f>
        <v>#REF!</v>
      </c>
      <c r="R3126" s="143"/>
    </row>
    <row r="3127" spans="1:18" s="86" customFormat="1" ht="20.100000000000001" hidden="1" customHeight="1">
      <c r="A3127" s="123"/>
      <c r="C3127" s="19" t="s">
        <v>722</v>
      </c>
      <c r="D3127" s="29" t="s">
        <v>0</v>
      </c>
      <c r="E3127" s="10" t="s">
        <v>22</v>
      </c>
      <c r="F3127" s="60">
        <v>0</v>
      </c>
      <c r="G3127" s="58">
        <v>0</v>
      </c>
      <c r="H3127" s="58">
        <f t="shared" si="523"/>
        <v>0</v>
      </c>
      <c r="I3127" s="58">
        <v>0</v>
      </c>
      <c r="J3127" s="58">
        <f t="shared" si="524"/>
        <v>0</v>
      </c>
      <c r="K3127" s="58">
        <v>0</v>
      </c>
      <c r="L3127" s="58">
        <f t="shared" si="522"/>
        <v>0</v>
      </c>
      <c r="M3127" s="58">
        <f t="shared" si="525"/>
        <v>0</v>
      </c>
      <c r="N3127" s="59">
        <f t="shared" si="525"/>
        <v>0</v>
      </c>
      <c r="O3127" s="60">
        <v>0</v>
      </c>
      <c r="P3127" s="61">
        <f>O3127</f>
        <v>0</v>
      </c>
      <c r="Q3127" s="58" t="e">
        <f>TRUNC(#REF!*P3127,0)</f>
        <v>#REF!</v>
      </c>
      <c r="R3127" s="143"/>
    </row>
    <row r="3128" spans="1:18" s="86" customFormat="1" ht="20.100000000000001" hidden="1" customHeight="1">
      <c r="A3128" s="123"/>
      <c r="C3128" s="19" t="s">
        <v>954</v>
      </c>
      <c r="D3128" s="29" t="s">
        <v>725</v>
      </c>
      <c r="E3128" s="10" t="s">
        <v>3191</v>
      </c>
      <c r="F3128" s="87">
        <v>2.7559999999999998</v>
      </c>
      <c r="G3128" s="58">
        <v>560000</v>
      </c>
      <c r="H3128" s="58">
        <f t="shared" si="523"/>
        <v>1543360</v>
      </c>
      <c r="I3128" s="58">
        <v>0</v>
      </c>
      <c r="J3128" s="58">
        <f t="shared" si="524"/>
        <v>0</v>
      </c>
      <c r="K3128" s="58">
        <v>0</v>
      </c>
      <c r="L3128" s="58">
        <f t="shared" si="522"/>
        <v>0</v>
      </c>
      <c r="M3128" s="58">
        <f t="shared" si="525"/>
        <v>560000</v>
      </c>
      <c r="N3128" s="59">
        <f t="shared" si="525"/>
        <v>1543360</v>
      </c>
      <c r="O3128" s="87">
        <v>2.7559999999999998</v>
      </c>
      <c r="P3128" s="61">
        <f>O3128</f>
        <v>2.7559999999999998</v>
      </c>
      <c r="Q3128" s="58" t="e">
        <f>TRUNC(#REF!*P3128,0)</f>
        <v>#REF!</v>
      </c>
      <c r="R3128" s="143"/>
    </row>
    <row r="3129" spans="1:18" s="86" customFormat="1" ht="20.100000000000001" hidden="1" customHeight="1">
      <c r="A3129" s="123"/>
      <c r="C3129" s="19" t="s">
        <v>955</v>
      </c>
      <c r="D3129" s="29" t="s">
        <v>726</v>
      </c>
      <c r="E3129" s="10" t="s">
        <v>3191</v>
      </c>
      <c r="F3129" s="87">
        <v>371.72</v>
      </c>
      <c r="G3129" s="58">
        <v>556000</v>
      </c>
      <c r="H3129" s="58">
        <f t="shared" si="523"/>
        <v>206676320</v>
      </c>
      <c r="I3129" s="58">
        <v>0</v>
      </c>
      <c r="J3129" s="58">
        <f t="shared" si="524"/>
        <v>0</v>
      </c>
      <c r="K3129" s="58">
        <v>0</v>
      </c>
      <c r="L3129" s="58">
        <f t="shared" si="522"/>
        <v>0</v>
      </c>
      <c r="M3129" s="58">
        <f t="shared" si="525"/>
        <v>556000</v>
      </c>
      <c r="N3129" s="59">
        <f t="shared" si="525"/>
        <v>206676320</v>
      </c>
      <c r="O3129" s="87">
        <v>371.72</v>
      </c>
      <c r="P3129" s="61">
        <f>O3129</f>
        <v>371.72</v>
      </c>
      <c r="Q3129" s="58" t="e">
        <f>TRUNC(#REF!*P3129,0)</f>
        <v>#REF!</v>
      </c>
      <c r="R3129" s="143"/>
    </row>
    <row r="3130" spans="1:18" s="86" customFormat="1" ht="20.100000000000001" hidden="1" customHeight="1">
      <c r="A3130" s="123"/>
      <c r="C3130" s="19" t="s">
        <v>960</v>
      </c>
      <c r="D3130" s="29" t="s">
        <v>0</v>
      </c>
      <c r="E3130" s="10" t="s">
        <v>22</v>
      </c>
      <c r="F3130" s="60">
        <v>0</v>
      </c>
      <c r="G3130" s="58">
        <v>0</v>
      </c>
      <c r="H3130" s="58">
        <f t="shared" si="523"/>
        <v>0</v>
      </c>
      <c r="I3130" s="58">
        <v>0</v>
      </c>
      <c r="J3130" s="58">
        <f t="shared" si="524"/>
        <v>0</v>
      </c>
      <c r="K3130" s="58">
        <v>0</v>
      </c>
      <c r="L3130" s="58">
        <f t="shared" si="522"/>
        <v>0</v>
      </c>
      <c r="M3130" s="58">
        <f t="shared" si="525"/>
        <v>0</v>
      </c>
      <c r="N3130" s="59">
        <f t="shared" si="525"/>
        <v>0</v>
      </c>
      <c r="O3130" s="60">
        <v>0</v>
      </c>
      <c r="P3130" s="61">
        <f>O3130</f>
        <v>0</v>
      </c>
      <c r="Q3130" s="58" t="e">
        <f>TRUNC(#REF!*P3130,0)</f>
        <v>#REF!</v>
      </c>
      <c r="R3130" s="143"/>
    </row>
    <row r="3131" spans="1:18" ht="20.100000000000001" hidden="1" customHeight="1">
      <c r="A3131" s="129"/>
      <c r="C3131" s="26" t="s">
        <v>2403</v>
      </c>
      <c r="D3131" s="5" t="s">
        <v>2404</v>
      </c>
      <c r="E3131" s="10" t="s">
        <v>3188</v>
      </c>
      <c r="F3131" s="60">
        <v>4</v>
      </c>
      <c r="G3131" s="44">
        <v>14800</v>
      </c>
      <c r="H3131" s="44">
        <f t="shared" si="523"/>
        <v>59200</v>
      </c>
      <c r="I3131" s="44">
        <v>0</v>
      </c>
      <c r="J3131" s="44">
        <f t="shared" si="524"/>
        <v>0</v>
      </c>
      <c r="K3131" s="44">
        <v>0</v>
      </c>
      <c r="L3131" s="44">
        <f t="shared" si="522"/>
        <v>0</v>
      </c>
      <c r="M3131" s="58">
        <f t="shared" si="525"/>
        <v>14800</v>
      </c>
      <c r="N3131" s="59">
        <f t="shared" si="525"/>
        <v>59200</v>
      </c>
      <c r="O3131" s="60">
        <v>4</v>
      </c>
      <c r="P3131" s="61">
        <f>O3131</f>
        <v>4</v>
      </c>
      <c r="Q3131" s="44" t="e">
        <f>TRUNC(#REF!*P3131,0)</f>
        <v>#REF!</v>
      </c>
      <c r="R3131" s="52"/>
    </row>
    <row r="3132" spans="1:18" s="86" customFormat="1" ht="20.100000000000001" hidden="1" customHeight="1">
      <c r="A3132" s="123"/>
      <c r="C3132" s="19" t="s">
        <v>2405</v>
      </c>
      <c r="D3132" s="29" t="s">
        <v>2406</v>
      </c>
      <c r="E3132" s="10" t="s">
        <v>3188</v>
      </c>
      <c r="F3132" s="60">
        <v>27</v>
      </c>
      <c r="G3132" s="58">
        <v>14800</v>
      </c>
      <c r="H3132" s="58">
        <f t="shared" si="523"/>
        <v>399600</v>
      </c>
      <c r="I3132" s="58">
        <v>0</v>
      </c>
      <c r="J3132" s="58">
        <f t="shared" si="524"/>
        <v>0</v>
      </c>
      <c r="K3132" s="58">
        <v>0</v>
      </c>
      <c r="L3132" s="58">
        <f t="shared" si="522"/>
        <v>0</v>
      </c>
      <c r="M3132" s="58">
        <f t="shared" si="525"/>
        <v>14800</v>
      </c>
      <c r="N3132" s="59">
        <f t="shared" si="525"/>
        <v>399600</v>
      </c>
      <c r="O3132" s="60">
        <v>27</v>
      </c>
      <c r="P3132" s="61">
        <f>O3132</f>
        <v>27</v>
      </c>
      <c r="Q3132" s="58" t="e">
        <f>TRUNC(#REF!*P3132,0)</f>
        <v>#REF!</v>
      </c>
      <c r="R3132" s="143"/>
    </row>
    <row r="3133" spans="1:18" s="86" customFormat="1" ht="20.100000000000001" hidden="1" customHeight="1">
      <c r="A3133" s="123"/>
      <c r="C3133" s="19" t="s">
        <v>2349</v>
      </c>
      <c r="D3133" s="29" t="s">
        <v>0</v>
      </c>
      <c r="E3133" s="10" t="s">
        <v>22</v>
      </c>
      <c r="F3133" s="60">
        <v>0</v>
      </c>
      <c r="G3133" s="58">
        <v>0</v>
      </c>
      <c r="H3133" s="58">
        <f t="shared" si="523"/>
        <v>0</v>
      </c>
      <c r="I3133" s="58">
        <v>0</v>
      </c>
      <c r="J3133" s="58">
        <f t="shared" si="524"/>
        <v>0</v>
      </c>
      <c r="K3133" s="58">
        <v>0</v>
      </c>
      <c r="L3133" s="58">
        <f t="shared" si="522"/>
        <v>0</v>
      </c>
      <c r="M3133" s="58">
        <f t="shared" si="525"/>
        <v>0</v>
      </c>
      <c r="N3133" s="59">
        <f t="shared" si="525"/>
        <v>0</v>
      </c>
      <c r="O3133" s="60">
        <v>0</v>
      </c>
      <c r="P3133" s="61">
        <f>O3133</f>
        <v>0</v>
      </c>
      <c r="Q3133" s="58" t="e">
        <f>TRUNC(#REF!*P3133,0)</f>
        <v>#REF!</v>
      </c>
      <c r="R3133" s="143"/>
    </row>
    <row r="3134" spans="1:18" s="86" customFormat="1" ht="20.100000000000001" hidden="1" customHeight="1">
      <c r="A3134" s="123"/>
      <c r="C3134" s="19" t="s">
        <v>2350</v>
      </c>
      <c r="D3134" s="29" t="s">
        <v>723</v>
      </c>
      <c r="E3134" s="10" t="s">
        <v>3188</v>
      </c>
      <c r="F3134" s="60">
        <v>3296</v>
      </c>
      <c r="G3134" s="58">
        <v>14000</v>
      </c>
      <c r="H3134" s="58">
        <f t="shared" si="523"/>
        <v>46144000</v>
      </c>
      <c r="I3134" s="58">
        <v>0</v>
      </c>
      <c r="J3134" s="58">
        <f t="shared" si="524"/>
        <v>0</v>
      </c>
      <c r="K3134" s="58">
        <v>0</v>
      </c>
      <c r="L3134" s="58">
        <f t="shared" ref="L3134:L3199" si="531">TRUNC(F3134*K3134,0)</f>
        <v>0</v>
      </c>
      <c r="M3134" s="58">
        <f t="shared" si="525"/>
        <v>14000</v>
      </c>
      <c r="N3134" s="59">
        <f t="shared" si="525"/>
        <v>46144000</v>
      </c>
      <c r="O3134" s="60">
        <v>3296</v>
      </c>
      <c r="P3134" s="61">
        <f>O3134</f>
        <v>3296</v>
      </c>
      <c r="Q3134" s="58" t="e">
        <f>TRUNC(#REF!*P3134,0)</f>
        <v>#REF!</v>
      </c>
      <c r="R3134" s="143"/>
    </row>
    <row r="3135" spans="1:18" s="86" customFormat="1" ht="20.100000000000001" hidden="1" customHeight="1">
      <c r="A3135" s="123"/>
      <c r="C3135" s="19" t="s">
        <v>2417</v>
      </c>
      <c r="D3135" s="29" t="s">
        <v>1359</v>
      </c>
      <c r="E3135" s="10" t="s">
        <v>3188</v>
      </c>
      <c r="F3135" s="60">
        <v>5180</v>
      </c>
      <c r="G3135" s="58">
        <v>16000</v>
      </c>
      <c r="H3135" s="58">
        <f t="shared" si="523"/>
        <v>82880000</v>
      </c>
      <c r="I3135" s="58">
        <v>0</v>
      </c>
      <c r="J3135" s="58">
        <f t="shared" si="524"/>
        <v>0</v>
      </c>
      <c r="K3135" s="58">
        <v>0</v>
      </c>
      <c r="L3135" s="58">
        <f t="shared" si="531"/>
        <v>0</v>
      </c>
      <c r="M3135" s="58">
        <f t="shared" si="525"/>
        <v>16000</v>
      </c>
      <c r="N3135" s="59">
        <f t="shared" si="525"/>
        <v>82880000</v>
      </c>
      <c r="O3135" s="60">
        <v>5180</v>
      </c>
      <c r="P3135" s="61">
        <f>O3135</f>
        <v>5180</v>
      </c>
      <c r="Q3135" s="58" t="e">
        <f>TRUNC(#REF!*P3135,0)</f>
        <v>#REF!</v>
      </c>
      <c r="R3135" s="143"/>
    </row>
    <row r="3136" spans="1:18" s="86" customFormat="1" ht="20.100000000000001" hidden="1" customHeight="1">
      <c r="A3136" s="123"/>
      <c r="C3136" s="19" t="s">
        <v>963</v>
      </c>
      <c r="D3136" s="29" t="s">
        <v>0</v>
      </c>
      <c r="E3136" s="10" t="s">
        <v>3191</v>
      </c>
      <c r="F3136" s="87">
        <v>19.187999999999999</v>
      </c>
      <c r="G3136" s="58">
        <v>-296000</v>
      </c>
      <c r="H3136" s="58">
        <f t="shared" si="523"/>
        <v>-5679648</v>
      </c>
      <c r="I3136" s="58">
        <v>0</v>
      </c>
      <c r="J3136" s="58">
        <f t="shared" si="524"/>
        <v>0</v>
      </c>
      <c r="K3136" s="58">
        <v>0</v>
      </c>
      <c r="L3136" s="58">
        <f t="shared" si="531"/>
        <v>0</v>
      </c>
      <c r="M3136" s="58">
        <f t="shared" si="525"/>
        <v>-296000</v>
      </c>
      <c r="N3136" s="59">
        <f t="shared" si="525"/>
        <v>-5679648</v>
      </c>
      <c r="O3136" s="87">
        <v>19.187999999999999</v>
      </c>
      <c r="P3136" s="61">
        <f>O3136</f>
        <v>19.187999999999999</v>
      </c>
      <c r="Q3136" s="58" t="e">
        <f>TRUNC(#REF!*P3136,0)</f>
        <v>#REF!</v>
      </c>
      <c r="R3136" s="143"/>
    </row>
    <row r="3137" spans="1:18" ht="20.100000000000001" hidden="1" customHeight="1">
      <c r="A3137" s="129"/>
      <c r="C3137" s="26" t="s">
        <v>21</v>
      </c>
      <c r="D3137" s="5" t="s">
        <v>0</v>
      </c>
      <c r="E3137" s="6" t="s">
        <v>0</v>
      </c>
      <c r="F3137" s="60">
        <v>0</v>
      </c>
      <c r="G3137" s="44"/>
      <c r="H3137" s="44">
        <f t="shared" si="523"/>
        <v>0</v>
      </c>
      <c r="I3137" s="44"/>
      <c r="J3137" s="44">
        <f t="shared" si="524"/>
        <v>0</v>
      </c>
      <c r="K3137" s="44"/>
      <c r="L3137" s="44">
        <f t="shared" si="531"/>
        <v>0</v>
      </c>
      <c r="M3137" s="58">
        <f t="shared" si="525"/>
        <v>0</v>
      </c>
      <c r="N3137" s="59">
        <f t="shared" si="525"/>
        <v>0</v>
      </c>
      <c r="O3137" s="60">
        <v>0</v>
      </c>
      <c r="P3137" s="61">
        <f>O3137</f>
        <v>0</v>
      </c>
      <c r="Q3137" s="44" t="e">
        <f>TRUNC(#REF!*P3137,0)</f>
        <v>#REF!</v>
      </c>
      <c r="R3137" s="52"/>
    </row>
    <row r="3138" spans="1:18" ht="20.100000000000001" hidden="1" customHeight="1">
      <c r="A3138" s="129"/>
      <c r="C3138" s="26"/>
      <c r="D3138" s="5"/>
      <c r="E3138" s="6"/>
      <c r="F3138" s="60">
        <v>0</v>
      </c>
      <c r="G3138" s="44"/>
      <c r="H3138" s="44">
        <f t="shared" si="523"/>
        <v>0</v>
      </c>
      <c r="I3138" s="44"/>
      <c r="J3138" s="44">
        <f t="shared" si="524"/>
        <v>0</v>
      </c>
      <c r="K3138" s="44"/>
      <c r="L3138" s="44">
        <f t="shared" si="531"/>
        <v>0</v>
      </c>
      <c r="M3138" s="58">
        <f t="shared" si="525"/>
        <v>0</v>
      </c>
      <c r="N3138" s="59">
        <f t="shared" si="525"/>
        <v>0</v>
      </c>
      <c r="O3138" s="60">
        <v>0</v>
      </c>
      <c r="P3138" s="61">
        <f>O3138</f>
        <v>0</v>
      </c>
      <c r="Q3138" s="44" t="e">
        <f>TRUNC(#REF!*P3138,0)</f>
        <v>#REF!</v>
      </c>
      <c r="R3138" s="52"/>
    </row>
    <row r="3139" spans="1:18" s="86" customFormat="1" ht="20.100000000000001" hidden="1" customHeight="1">
      <c r="A3139" s="130"/>
      <c r="B3139" s="97"/>
      <c r="C3139" s="29" t="s">
        <v>2305</v>
      </c>
      <c r="D3139" s="29" t="s">
        <v>2306</v>
      </c>
      <c r="E3139" s="152" t="s">
        <v>1</v>
      </c>
      <c r="F3139" s="82">
        <v>1</v>
      </c>
      <c r="G3139" s="79"/>
      <c r="H3139" s="79">
        <f>SUM(H3140:H3290)</f>
        <v>616777933</v>
      </c>
      <c r="I3139" s="79">
        <v>0</v>
      </c>
      <c r="J3139" s="79">
        <f>SUM(J3140:J3290)</f>
        <v>412189705</v>
      </c>
      <c r="K3139" s="79">
        <v>0</v>
      </c>
      <c r="L3139" s="79">
        <f>SUM(L3140:L3290)</f>
        <v>155598628</v>
      </c>
      <c r="M3139" s="79">
        <f t="shared" si="525"/>
        <v>0</v>
      </c>
      <c r="N3139" s="148">
        <f t="shared" si="525"/>
        <v>1184566266</v>
      </c>
      <c r="O3139" s="58">
        <v>1</v>
      </c>
      <c r="P3139" s="61">
        <v>0</v>
      </c>
      <c r="Q3139" s="58">
        <v>0</v>
      </c>
      <c r="R3139" s="163"/>
    </row>
    <row r="3140" spans="1:18" s="86" customFormat="1" ht="20.100000000000001" hidden="1" customHeight="1">
      <c r="A3140" s="123"/>
      <c r="C3140" s="19" t="s">
        <v>759</v>
      </c>
      <c r="D3140" s="29" t="s">
        <v>0</v>
      </c>
      <c r="E3140" s="10" t="s">
        <v>22</v>
      </c>
      <c r="F3140" s="60">
        <v>0</v>
      </c>
      <c r="G3140" s="58">
        <v>0</v>
      </c>
      <c r="H3140" s="58">
        <f t="shared" si="523"/>
        <v>0</v>
      </c>
      <c r="I3140" s="58">
        <v>0</v>
      </c>
      <c r="J3140" s="58">
        <f t="shared" si="524"/>
        <v>0</v>
      </c>
      <c r="K3140" s="58">
        <v>0</v>
      </c>
      <c r="L3140" s="58">
        <f t="shared" si="531"/>
        <v>0</v>
      </c>
      <c r="M3140" s="58">
        <f t="shared" si="525"/>
        <v>0</v>
      </c>
      <c r="N3140" s="59">
        <f t="shared" si="525"/>
        <v>0</v>
      </c>
      <c r="O3140" s="60">
        <v>0</v>
      </c>
      <c r="P3140" s="61">
        <f>O3140</f>
        <v>0</v>
      </c>
      <c r="Q3140" s="58" t="e">
        <f>TRUNC(#REF!*P3140,0)</f>
        <v>#REF!</v>
      </c>
      <c r="R3140" s="143"/>
    </row>
    <row r="3141" spans="1:18" s="86" customFormat="1" ht="20.100000000000001" hidden="1" customHeight="1">
      <c r="A3141" s="123"/>
      <c r="C3141" s="19" t="s">
        <v>983</v>
      </c>
      <c r="D3141" s="29" t="s">
        <v>2</v>
      </c>
      <c r="E3141" s="10" t="s">
        <v>22</v>
      </c>
      <c r="F3141" s="60">
        <v>0</v>
      </c>
      <c r="G3141" s="58">
        <v>0</v>
      </c>
      <c r="H3141" s="58">
        <f t="shared" si="523"/>
        <v>0</v>
      </c>
      <c r="I3141" s="58">
        <v>0</v>
      </c>
      <c r="J3141" s="58">
        <f t="shared" si="524"/>
        <v>0</v>
      </c>
      <c r="K3141" s="58">
        <v>0</v>
      </c>
      <c r="L3141" s="58">
        <f t="shared" si="531"/>
        <v>0</v>
      </c>
      <c r="M3141" s="58">
        <f t="shared" si="525"/>
        <v>0</v>
      </c>
      <c r="N3141" s="59">
        <f t="shared" si="525"/>
        <v>0</v>
      </c>
      <c r="O3141" s="60">
        <v>0</v>
      </c>
      <c r="P3141" s="61">
        <f>O3141</f>
        <v>0</v>
      </c>
      <c r="Q3141" s="58" t="e">
        <f>TRUNC(#REF!*P3141,0)</f>
        <v>#REF!</v>
      </c>
      <c r="R3141" s="143"/>
    </row>
    <row r="3142" spans="1:18" s="86" customFormat="1" ht="20.100000000000001" hidden="1" customHeight="1">
      <c r="A3142" s="123"/>
      <c r="C3142" s="19" t="s">
        <v>984</v>
      </c>
      <c r="D3142" s="29" t="s">
        <v>985</v>
      </c>
      <c r="E3142" s="10" t="s">
        <v>3188</v>
      </c>
      <c r="F3142" s="60">
        <v>2474</v>
      </c>
      <c r="G3142" s="58">
        <v>317</v>
      </c>
      <c r="H3142" s="58">
        <f t="shared" si="523"/>
        <v>784258</v>
      </c>
      <c r="I3142" s="58">
        <v>203</v>
      </c>
      <c r="J3142" s="58">
        <f t="shared" si="524"/>
        <v>502222</v>
      </c>
      <c r="K3142" s="58">
        <v>291</v>
      </c>
      <c r="L3142" s="58">
        <f t="shared" si="531"/>
        <v>719934</v>
      </c>
      <c r="M3142" s="58">
        <f t="shared" si="525"/>
        <v>811</v>
      </c>
      <c r="N3142" s="59">
        <f t="shared" si="525"/>
        <v>2006414</v>
      </c>
      <c r="O3142" s="60">
        <v>2474</v>
      </c>
      <c r="P3142" s="61">
        <f>O3142</f>
        <v>2474</v>
      </c>
      <c r="Q3142" s="58" t="e">
        <f>TRUNC(#REF!*P3142,0)</f>
        <v>#REF!</v>
      </c>
      <c r="R3142" s="143"/>
    </row>
    <row r="3143" spans="1:18" s="86" customFormat="1" ht="20.100000000000001" hidden="1" customHeight="1">
      <c r="A3143" s="123"/>
      <c r="C3143" s="19" t="s">
        <v>1064</v>
      </c>
      <c r="D3143" s="29" t="s">
        <v>1065</v>
      </c>
      <c r="E3143" s="10" t="s">
        <v>3188</v>
      </c>
      <c r="F3143" s="60">
        <v>1452</v>
      </c>
      <c r="G3143" s="58">
        <v>318</v>
      </c>
      <c r="H3143" s="58">
        <f t="shared" si="523"/>
        <v>461736</v>
      </c>
      <c r="I3143" s="58">
        <v>203</v>
      </c>
      <c r="J3143" s="58">
        <f t="shared" si="524"/>
        <v>294756</v>
      </c>
      <c r="K3143" s="58">
        <v>290</v>
      </c>
      <c r="L3143" s="58">
        <f t="shared" si="531"/>
        <v>421080</v>
      </c>
      <c r="M3143" s="58">
        <f t="shared" si="525"/>
        <v>811</v>
      </c>
      <c r="N3143" s="59">
        <f t="shared" si="525"/>
        <v>1177572</v>
      </c>
      <c r="O3143" s="60">
        <v>1452</v>
      </c>
      <c r="P3143" s="61">
        <f>O3143</f>
        <v>1452</v>
      </c>
      <c r="Q3143" s="58" t="e">
        <f>TRUNC(#REF!*P3143,0)</f>
        <v>#REF!</v>
      </c>
      <c r="R3143" s="143"/>
    </row>
    <row r="3144" spans="1:18" s="86" customFormat="1" ht="20.100000000000001" hidden="1" customHeight="1">
      <c r="A3144" s="123"/>
      <c r="C3144" s="19" t="s">
        <v>1077</v>
      </c>
      <c r="D3144" s="29" t="s">
        <v>1078</v>
      </c>
      <c r="E3144" s="10" t="s">
        <v>3188</v>
      </c>
      <c r="F3144" s="60">
        <v>628</v>
      </c>
      <c r="G3144" s="58">
        <v>348</v>
      </c>
      <c r="H3144" s="58">
        <f t="shared" si="523"/>
        <v>218544</v>
      </c>
      <c r="I3144" s="58">
        <v>222</v>
      </c>
      <c r="J3144" s="58">
        <f t="shared" si="524"/>
        <v>139416</v>
      </c>
      <c r="K3144" s="58">
        <v>318</v>
      </c>
      <c r="L3144" s="58">
        <f t="shared" si="531"/>
        <v>199704</v>
      </c>
      <c r="M3144" s="58">
        <f t="shared" si="525"/>
        <v>888</v>
      </c>
      <c r="N3144" s="59">
        <f t="shared" si="525"/>
        <v>557664</v>
      </c>
      <c r="O3144" s="60">
        <v>628</v>
      </c>
      <c r="P3144" s="61">
        <f>O3144</f>
        <v>628</v>
      </c>
      <c r="Q3144" s="58" t="e">
        <f>TRUNC(#REF!*P3144,0)</f>
        <v>#REF!</v>
      </c>
      <c r="R3144" s="143"/>
    </row>
    <row r="3145" spans="1:18" s="86" customFormat="1" ht="20.100000000000001" hidden="1" customHeight="1">
      <c r="A3145" s="123"/>
      <c r="C3145" s="19" t="s">
        <v>986</v>
      </c>
      <c r="D3145" s="29" t="s">
        <v>987</v>
      </c>
      <c r="E3145" s="10" t="s">
        <v>3188</v>
      </c>
      <c r="F3145" s="60">
        <v>270</v>
      </c>
      <c r="G3145" s="58">
        <v>1948</v>
      </c>
      <c r="H3145" s="58">
        <f t="shared" si="523"/>
        <v>525960</v>
      </c>
      <c r="I3145" s="58">
        <v>19944</v>
      </c>
      <c r="J3145" s="58">
        <f t="shared" si="524"/>
        <v>5384880</v>
      </c>
      <c r="K3145" s="58">
        <v>2429</v>
      </c>
      <c r="L3145" s="58">
        <f t="shared" si="531"/>
        <v>655830</v>
      </c>
      <c r="M3145" s="58">
        <f t="shared" si="525"/>
        <v>24321</v>
      </c>
      <c r="N3145" s="59">
        <f t="shared" si="525"/>
        <v>6566670</v>
      </c>
      <c r="O3145" s="60">
        <v>270</v>
      </c>
      <c r="P3145" s="61">
        <f>O3145</f>
        <v>270</v>
      </c>
      <c r="Q3145" s="58" t="e">
        <f>TRUNC(#REF!*P3145,0)</f>
        <v>#REF!</v>
      </c>
      <c r="R3145" s="143"/>
    </row>
    <row r="3146" spans="1:18" s="86" customFormat="1" ht="20.100000000000001" hidden="1" customHeight="1">
      <c r="A3146" s="123"/>
      <c r="C3146" s="19" t="s">
        <v>1066</v>
      </c>
      <c r="D3146" s="29" t="s">
        <v>1067</v>
      </c>
      <c r="E3146" s="10" t="s">
        <v>3188</v>
      </c>
      <c r="F3146" s="60">
        <v>361</v>
      </c>
      <c r="G3146" s="58">
        <v>1948</v>
      </c>
      <c r="H3146" s="58">
        <f t="shared" si="523"/>
        <v>703228</v>
      </c>
      <c r="I3146" s="58">
        <v>19944</v>
      </c>
      <c r="J3146" s="58">
        <f t="shared" si="524"/>
        <v>7199784</v>
      </c>
      <c r="K3146" s="58">
        <v>2429</v>
      </c>
      <c r="L3146" s="58">
        <f t="shared" si="531"/>
        <v>876869</v>
      </c>
      <c r="M3146" s="58">
        <f t="shared" si="525"/>
        <v>24321</v>
      </c>
      <c r="N3146" s="59">
        <f t="shared" si="525"/>
        <v>8779881</v>
      </c>
      <c r="O3146" s="60">
        <v>361</v>
      </c>
      <c r="P3146" s="61">
        <f>O3146</f>
        <v>361</v>
      </c>
      <c r="Q3146" s="58" t="e">
        <f>TRUNC(#REF!*P3146,0)</f>
        <v>#REF!</v>
      </c>
      <c r="R3146" s="143"/>
    </row>
    <row r="3147" spans="1:18" s="86" customFormat="1" ht="20.100000000000001" hidden="1" customHeight="1">
      <c r="A3147" s="123"/>
      <c r="C3147" s="19" t="s">
        <v>1081</v>
      </c>
      <c r="D3147" s="29" t="s">
        <v>1082</v>
      </c>
      <c r="E3147" s="10" t="s">
        <v>3188</v>
      </c>
      <c r="F3147" s="60">
        <v>679</v>
      </c>
      <c r="G3147" s="58">
        <v>2002</v>
      </c>
      <c r="H3147" s="58">
        <f t="shared" si="523"/>
        <v>1359358</v>
      </c>
      <c r="I3147" s="58">
        <v>20047</v>
      </c>
      <c r="J3147" s="58">
        <f t="shared" si="524"/>
        <v>13611913</v>
      </c>
      <c r="K3147" s="58">
        <v>2398</v>
      </c>
      <c r="L3147" s="58">
        <f t="shared" si="531"/>
        <v>1628242</v>
      </c>
      <c r="M3147" s="58">
        <f t="shared" si="525"/>
        <v>24447</v>
      </c>
      <c r="N3147" s="59">
        <f t="shared" si="525"/>
        <v>16599513</v>
      </c>
      <c r="O3147" s="60">
        <v>679</v>
      </c>
      <c r="P3147" s="61">
        <f>O3147</f>
        <v>679</v>
      </c>
      <c r="Q3147" s="58" t="e">
        <f>TRUNC(#REF!*P3147,0)</f>
        <v>#REF!</v>
      </c>
      <c r="R3147" s="143"/>
    </row>
    <row r="3148" spans="1:18" s="86" customFormat="1" ht="20.100000000000001" hidden="1" customHeight="1">
      <c r="A3148" s="123"/>
      <c r="C3148" s="19" t="s">
        <v>1068</v>
      </c>
      <c r="D3148" s="29" t="s">
        <v>1069</v>
      </c>
      <c r="E3148" s="10" t="s">
        <v>3188</v>
      </c>
      <c r="F3148" s="60">
        <v>280</v>
      </c>
      <c r="G3148" s="58">
        <v>3912</v>
      </c>
      <c r="H3148" s="58">
        <f t="shared" si="523"/>
        <v>1095360</v>
      </c>
      <c r="I3148" s="58">
        <v>20329</v>
      </c>
      <c r="J3148" s="58">
        <f t="shared" si="524"/>
        <v>5692120</v>
      </c>
      <c r="K3148" s="58">
        <v>1491</v>
      </c>
      <c r="L3148" s="58">
        <f t="shared" si="531"/>
        <v>417480</v>
      </c>
      <c r="M3148" s="58">
        <f t="shared" si="525"/>
        <v>25732</v>
      </c>
      <c r="N3148" s="59">
        <f t="shared" si="525"/>
        <v>7204960</v>
      </c>
      <c r="O3148" s="60">
        <v>280</v>
      </c>
      <c r="P3148" s="61">
        <f>O3148</f>
        <v>280</v>
      </c>
      <c r="Q3148" s="58" t="e">
        <f>TRUNC(#REF!*P3148,0)</f>
        <v>#REF!</v>
      </c>
      <c r="R3148" s="143"/>
    </row>
    <row r="3149" spans="1:18" s="86" customFormat="1" ht="20.100000000000001" hidden="1" customHeight="1">
      <c r="A3149" s="123"/>
      <c r="C3149" s="19" t="s">
        <v>988</v>
      </c>
      <c r="D3149" s="29" t="s">
        <v>0</v>
      </c>
      <c r="E3149" s="10" t="s">
        <v>22</v>
      </c>
      <c r="F3149" s="60">
        <v>0</v>
      </c>
      <c r="G3149" s="58">
        <v>0</v>
      </c>
      <c r="H3149" s="58">
        <f t="shared" si="523"/>
        <v>0</v>
      </c>
      <c r="I3149" s="58">
        <v>0</v>
      </c>
      <c r="J3149" s="58">
        <f t="shared" si="524"/>
        <v>0</v>
      </c>
      <c r="K3149" s="58">
        <v>0</v>
      </c>
      <c r="L3149" s="58">
        <f t="shared" si="531"/>
        <v>0</v>
      </c>
      <c r="M3149" s="58">
        <f t="shared" si="525"/>
        <v>0</v>
      </c>
      <c r="N3149" s="59">
        <f t="shared" si="525"/>
        <v>0</v>
      </c>
      <c r="O3149" s="60">
        <v>0</v>
      </c>
      <c r="P3149" s="61">
        <f>O3149</f>
        <v>0</v>
      </c>
      <c r="Q3149" s="58" t="e">
        <f>TRUNC(#REF!*P3149,0)</f>
        <v>#REF!</v>
      </c>
      <c r="R3149" s="143"/>
    </row>
    <row r="3150" spans="1:18" s="86" customFormat="1" ht="20.100000000000001" hidden="1" customHeight="1">
      <c r="A3150" s="123"/>
      <c r="C3150" s="19" t="s">
        <v>989</v>
      </c>
      <c r="D3150" s="29" t="s">
        <v>990</v>
      </c>
      <c r="E3150" s="10" t="s">
        <v>3188</v>
      </c>
      <c r="F3150" s="60">
        <v>4238</v>
      </c>
      <c r="G3150" s="58">
        <v>389</v>
      </c>
      <c r="H3150" s="58">
        <f t="shared" si="523"/>
        <v>1648582</v>
      </c>
      <c r="I3150" s="58">
        <v>2237</v>
      </c>
      <c r="J3150" s="58">
        <f t="shared" si="524"/>
        <v>9480406</v>
      </c>
      <c r="K3150" s="58">
        <v>279</v>
      </c>
      <c r="L3150" s="58">
        <f t="shared" si="531"/>
        <v>1182402</v>
      </c>
      <c r="M3150" s="58">
        <f t="shared" si="525"/>
        <v>2905</v>
      </c>
      <c r="N3150" s="59">
        <f t="shared" si="525"/>
        <v>12311390</v>
      </c>
      <c r="O3150" s="60">
        <v>4238</v>
      </c>
      <c r="P3150" s="61">
        <f>O3150</f>
        <v>4238</v>
      </c>
      <c r="Q3150" s="58" t="e">
        <f>TRUNC(#REF!*P3150,0)</f>
        <v>#REF!</v>
      </c>
      <c r="R3150" s="143"/>
    </row>
    <row r="3151" spans="1:18" s="86" customFormat="1" ht="20.100000000000001" hidden="1" customHeight="1">
      <c r="A3151" s="123"/>
      <c r="C3151" s="19" t="s">
        <v>991</v>
      </c>
      <c r="D3151" s="29" t="s">
        <v>992</v>
      </c>
      <c r="E3151" s="10" t="s">
        <v>22</v>
      </c>
      <c r="F3151" s="60">
        <v>0</v>
      </c>
      <c r="G3151" s="58">
        <v>0</v>
      </c>
      <c r="H3151" s="58">
        <f t="shared" si="523"/>
        <v>0</v>
      </c>
      <c r="I3151" s="58">
        <v>0</v>
      </c>
      <c r="J3151" s="58">
        <f t="shared" si="524"/>
        <v>0</v>
      </c>
      <c r="K3151" s="58">
        <v>0</v>
      </c>
      <c r="L3151" s="58">
        <f t="shared" si="531"/>
        <v>0</v>
      </c>
      <c r="M3151" s="58">
        <f t="shared" si="525"/>
        <v>0</v>
      </c>
      <c r="N3151" s="59">
        <f t="shared" si="525"/>
        <v>0</v>
      </c>
      <c r="O3151" s="60">
        <v>0</v>
      </c>
      <c r="P3151" s="61">
        <f>O3151</f>
        <v>0</v>
      </c>
      <c r="Q3151" s="58" t="e">
        <f>TRUNC(#REF!*P3151,0)</f>
        <v>#REF!</v>
      </c>
      <c r="R3151" s="143"/>
    </row>
    <row r="3152" spans="1:18" s="86" customFormat="1" ht="20.100000000000001" hidden="1" customHeight="1">
      <c r="A3152" s="123"/>
      <c r="C3152" s="19" t="s">
        <v>993</v>
      </c>
      <c r="D3152" s="29" t="s">
        <v>0</v>
      </c>
      <c r="E3152" s="10" t="s">
        <v>3189</v>
      </c>
      <c r="F3152" s="60">
        <v>126</v>
      </c>
      <c r="G3152" s="58">
        <v>3410</v>
      </c>
      <c r="H3152" s="58">
        <f t="shared" si="523"/>
        <v>429660</v>
      </c>
      <c r="I3152" s="58">
        <v>27455</v>
      </c>
      <c r="J3152" s="58">
        <f t="shared" si="524"/>
        <v>3459330</v>
      </c>
      <c r="K3152" s="58">
        <v>1561</v>
      </c>
      <c r="L3152" s="58">
        <f t="shared" si="531"/>
        <v>196686</v>
      </c>
      <c r="M3152" s="58">
        <f t="shared" si="525"/>
        <v>32426</v>
      </c>
      <c r="N3152" s="59">
        <f t="shared" si="525"/>
        <v>4085676</v>
      </c>
      <c r="O3152" s="60">
        <v>126</v>
      </c>
      <c r="P3152" s="61">
        <f>O3152</f>
        <v>126</v>
      </c>
      <c r="Q3152" s="58" t="e">
        <f>TRUNC(#REF!*P3152,0)</f>
        <v>#REF!</v>
      </c>
      <c r="R3152" s="143"/>
    </row>
    <row r="3153" spans="1:18" s="86" customFormat="1" ht="20.100000000000001" hidden="1" customHeight="1">
      <c r="A3153" s="123"/>
      <c r="C3153" s="19" t="s">
        <v>760</v>
      </c>
      <c r="D3153" s="29" t="s">
        <v>0</v>
      </c>
      <c r="E3153" s="10" t="s">
        <v>22</v>
      </c>
      <c r="F3153" s="60">
        <v>0</v>
      </c>
      <c r="G3153" s="58">
        <v>0</v>
      </c>
      <c r="H3153" s="58">
        <f t="shared" si="523"/>
        <v>0</v>
      </c>
      <c r="I3153" s="58">
        <v>0</v>
      </c>
      <c r="J3153" s="58">
        <f t="shared" si="524"/>
        <v>0</v>
      </c>
      <c r="K3153" s="58">
        <v>0</v>
      </c>
      <c r="L3153" s="58">
        <f t="shared" si="531"/>
        <v>0</v>
      </c>
      <c r="M3153" s="58">
        <f t="shared" si="525"/>
        <v>0</v>
      </c>
      <c r="N3153" s="59">
        <f t="shared" si="525"/>
        <v>0</v>
      </c>
      <c r="O3153" s="60">
        <v>0</v>
      </c>
      <c r="P3153" s="61">
        <f>O3153</f>
        <v>0</v>
      </c>
      <c r="Q3153" s="58" t="e">
        <f>TRUNC(#REF!*P3153,0)</f>
        <v>#REF!</v>
      </c>
      <c r="R3153" s="143"/>
    </row>
    <row r="3154" spans="1:18" s="86" customFormat="1" ht="20.100000000000001" hidden="1" customHeight="1">
      <c r="A3154" s="123"/>
      <c r="C3154" s="19" t="s">
        <v>761</v>
      </c>
      <c r="D3154" s="29" t="s">
        <v>715</v>
      </c>
      <c r="E3154" s="10" t="s">
        <v>3188</v>
      </c>
      <c r="F3154" s="60">
        <v>1167</v>
      </c>
      <c r="G3154" s="58">
        <v>228</v>
      </c>
      <c r="H3154" s="58">
        <f t="shared" si="523"/>
        <v>266076</v>
      </c>
      <c r="I3154" s="58">
        <v>4008</v>
      </c>
      <c r="J3154" s="58">
        <f t="shared" si="524"/>
        <v>4677336</v>
      </c>
      <c r="K3154" s="58">
        <v>168</v>
      </c>
      <c r="L3154" s="58">
        <f t="shared" si="531"/>
        <v>196056</v>
      </c>
      <c r="M3154" s="58">
        <f t="shared" si="525"/>
        <v>4404</v>
      </c>
      <c r="N3154" s="59">
        <f t="shared" si="525"/>
        <v>5139468</v>
      </c>
      <c r="O3154" s="60">
        <v>1167</v>
      </c>
      <c r="P3154" s="61">
        <f>O3154</f>
        <v>1167</v>
      </c>
      <c r="Q3154" s="58" t="e">
        <f>TRUNC(#REF!*P3154,0)</f>
        <v>#REF!</v>
      </c>
      <c r="R3154" s="143"/>
    </row>
    <row r="3155" spans="1:18" s="86" customFormat="1" ht="20.100000000000001" hidden="1" customHeight="1">
      <c r="A3155" s="123"/>
      <c r="C3155" s="19" t="s">
        <v>2508</v>
      </c>
      <c r="D3155" s="29" t="s">
        <v>0</v>
      </c>
      <c r="E3155" s="10" t="s">
        <v>22</v>
      </c>
      <c r="F3155" s="60">
        <v>0</v>
      </c>
      <c r="G3155" s="58">
        <v>0</v>
      </c>
      <c r="H3155" s="58">
        <f t="shared" si="523"/>
        <v>0</v>
      </c>
      <c r="I3155" s="58">
        <v>0</v>
      </c>
      <c r="J3155" s="58">
        <f t="shared" si="524"/>
        <v>0</v>
      </c>
      <c r="K3155" s="58">
        <v>0</v>
      </c>
      <c r="L3155" s="58">
        <f t="shared" si="531"/>
        <v>0</v>
      </c>
      <c r="M3155" s="58">
        <f t="shared" si="525"/>
        <v>0</v>
      </c>
      <c r="N3155" s="59">
        <f t="shared" si="525"/>
        <v>0</v>
      </c>
      <c r="O3155" s="60">
        <v>0</v>
      </c>
      <c r="P3155" s="61">
        <f>O3155</f>
        <v>0</v>
      </c>
      <c r="Q3155" s="58" t="e">
        <f>TRUNC(#REF!*P3155,0)</f>
        <v>#REF!</v>
      </c>
      <c r="R3155" s="143"/>
    </row>
    <row r="3156" spans="1:18" s="86" customFormat="1" ht="20.100000000000001" hidden="1" customHeight="1">
      <c r="A3156" s="123"/>
      <c r="C3156" s="19" t="s">
        <v>2509</v>
      </c>
      <c r="D3156" s="29" t="s">
        <v>2510</v>
      </c>
      <c r="E3156" s="10" t="s">
        <v>3188</v>
      </c>
      <c r="F3156" s="60">
        <v>453</v>
      </c>
      <c r="G3156" s="58">
        <v>72705</v>
      </c>
      <c r="H3156" s="58">
        <f t="shared" si="523"/>
        <v>32935365</v>
      </c>
      <c r="I3156" s="58">
        <v>33589</v>
      </c>
      <c r="J3156" s="58">
        <f t="shared" si="524"/>
        <v>15215817</v>
      </c>
      <c r="K3156" s="58">
        <v>0</v>
      </c>
      <c r="L3156" s="58">
        <f t="shared" si="531"/>
        <v>0</v>
      </c>
      <c r="M3156" s="58">
        <f t="shared" si="525"/>
        <v>106294</v>
      </c>
      <c r="N3156" s="59">
        <f t="shared" si="525"/>
        <v>48151182</v>
      </c>
      <c r="O3156" s="60">
        <v>453</v>
      </c>
      <c r="P3156" s="61">
        <f>O3156</f>
        <v>453</v>
      </c>
      <c r="Q3156" s="58" t="e">
        <f>TRUNC(#REF!*P3156,0)</f>
        <v>#REF!</v>
      </c>
      <c r="R3156" s="143"/>
    </row>
    <row r="3157" spans="1:18" s="86" customFormat="1" ht="20.100000000000001" hidden="1" customHeight="1">
      <c r="A3157" s="123"/>
      <c r="C3157" s="19" t="s">
        <v>2511</v>
      </c>
      <c r="D3157" s="29" t="s">
        <v>2512</v>
      </c>
      <c r="E3157" s="10" t="s">
        <v>3188</v>
      </c>
      <c r="F3157" s="60">
        <v>302</v>
      </c>
      <c r="G3157" s="58">
        <v>72705</v>
      </c>
      <c r="H3157" s="58">
        <f t="shared" si="523"/>
        <v>21956910</v>
      </c>
      <c r="I3157" s="58">
        <v>33589</v>
      </c>
      <c r="J3157" s="58">
        <f t="shared" si="524"/>
        <v>10143878</v>
      </c>
      <c r="K3157" s="58">
        <v>0</v>
      </c>
      <c r="L3157" s="58">
        <f t="shared" si="531"/>
        <v>0</v>
      </c>
      <c r="M3157" s="58">
        <f t="shared" si="525"/>
        <v>106294</v>
      </c>
      <c r="N3157" s="59">
        <f t="shared" si="525"/>
        <v>32100788</v>
      </c>
      <c r="O3157" s="60">
        <v>302</v>
      </c>
      <c r="P3157" s="61">
        <f>O3157</f>
        <v>302</v>
      </c>
      <c r="Q3157" s="58" t="e">
        <f>TRUNC(#REF!*P3157,0)</f>
        <v>#REF!</v>
      </c>
      <c r="R3157" s="143"/>
    </row>
    <row r="3158" spans="1:18" s="86" customFormat="1" ht="20.100000000000001" hidden="1" customHeight="1">
      <c r="A3158" s="123"/>
      <c r="C3158" s="19" t="s">
        <v>2513</v>
      </c>
      <c r="D3158" s="29" t="s">
        <v>2514</v>
      </c>
      <c r="E3158" s="10" t="s">
        <v>3188</v>
      </c>
      <c r="F3158" s="60">
        <v>216</v>
      </c>
      <c r="G3158" s="58">
        <v>15392</v>
      </c>
      <c r="H3158" s="58">
        <f t="shared" ref="H3158:H3223" si="532">TRUNC(F3158*G3158,0)</f>
        <v>3324672</v>
      </c>
      <c r="I3158" s="58">
        <v>40308</v>
      </c>
      <c r="J3158" s="58">
        <f t="shared" ref="J3158:J3223" si="533">TRUNC(F3158*I3158,0)</f>
        <v>8706528</v>
      </c>
      <c r="K3158" s="58">
        <v>0</v>
      </c>
      <c r="L3158" s="58">
        <f t="shared" si="531"/>
        <v>0</v>
      </c>
      <c r="M3158" s="58">
        <f t="shared" si="525"/>
        <v>55700</v>
      </c>
      <c r="N3158" s="59">
        <f t="shared" si="525"/>
        <v>12031200</v>
      </c>
      <c r="O3158" s="60">
        <v>216</v>
      </c>
      <c r="P3158" s="61">
        <f>O3158</f>
        <v>216</v>
      </c>
      <c r="Q3158" s="58" t="e">
        <f>TRUNC(#REF!*P3158,0)</f>
        <v>#REF!</v>
      </c>
      <c r="R3158" s="143"/>
    </row>
    <row r="3159" spans="1:18" s="86" customFormat="1" ht="20.100000000000001" hidden="1" customHeight="1">
      <c r="A3159" s="123"/>
      <c r="C3159" s="19" t="s">
        <v>767</v>
      </c>
      <c r="D3159" s="29" t="s">
        <v>0</v>
      </c>
      <c r="E3159" s="10" t="s">
        <v>22</v>
      </c>
      <c r="F3159" s="60">
        <v>0</v>
      </c>
      <c r="G3159" s="58">
        <v>0</v>
      </c>
      <c r="H3159" s="58">
        <f t="shared" si="532"/>
        <v>0</v>
      </c>
      <c r="I3159" s="58">
        <v>0</v>
      </c>
      <c r="J3159" s="58">
        <f t="shared" si="533"/>
        <v>0</v>
      </c>
      <c r="K3159" s="58">
        <v>0</v>
      </c>
      <c r="L3159" s="58">
        <f t="shared" si="531"/>
        <v>0</v>
      </c>
      <c r="M3159" s="58">
        <f t="shared" si="525"/>
        <v>0</v>
      </c>
      <c r="N3159" s="59">
        <f t="shared" si="525"/>
        <v>0</v>
      </c>
      <c r="O3159" s="60">
        <v>0</v>
      </c>
      <c r="P3159" s="61">
        <f>O3159</f>
        <v>0</v>
      </c>
      <c r="Q3159" s="58" t="e">
        <f>TRUNC(#REF!*P3159,0)</f>
        <v>#REF!</v>
      </c>
      <c r="R3159" s="143"/>
    </row>
    <row r="3160" spans="1:18" s="86" customFormat="1" ht="20.100000000000001" hidden="1" customHeight="1">
      <c r="A3160" s="123"/>
      <c r="C3160" s="19" t="s">
        <v>779</v>
      </c>
      <c r="D3160" s="29" t="s">
        <v>0</v>
      </c>
      <c r="E3160" s="10" t="s">
        <v>22</v>
      </c>
      <c r="F3160" s="60">
        <v>0</v>
      </c>
      <c r="G3160" s="58">
        <v>0</v>
      </c>
      <c r="H3160" s="58">
        <f t="shared" si="532"/>
        <v>0</v>
      </c>
      <c r="I3160" s="58">
        <v>0</v>
      </c>
      <c r="J3160" s="58">
        <f t="shared" si="533"/>
        <v>0</v>
      </c>
      <c r="K3160" s="58">
        <v>0</v>
      </c>
      <c r="L3160" s="58">
        <f t="shared" si="531"/>
        <v>0</v>
      </c>
      <c r="M3160" s="58">
        <f t="shared" si="525"/>
        <v>0</v>
      </c>
      <c r="N3160" s="59">
        <f t="shared" si="525"/>
        <v>0</v>
      </c>
      <c r="O3160" s="60">
        <v>0</v>
      </c>
      <c r="P3160" s="61">
        <f>O3160</f>
        <v>0</v>
      </c>
      <c r="Q3160" s="58" t="e">
        <f>TRUNC(#REF!*P3160,0)</f>
        <v>#REF!</v>
      </c>
      <c r="R3160" s="143"/>
    </row>
    <row r="3161" spans="1:18" s="86" customFormat="1" ht="20.100000000000001" hidden="1" customHeight="1">
      <c r="A3161" s="123"/>
      <c r="C3161" s="19" t="s">
        <v>1002</v>
      </c>
      <c r="D3161" s="29" t="s">
        <v>1003</v>
      </c>
      <c r="E3161" s="10" t="s">
        <v>3196</v>
      </c>
      <c r="F3161" s="60">
        <v>2</v>
      </c>
      <c r="G3161" s="58">
        <v>0</v>
      </c>
      <c r="H3161" s="58">
        <f t="shared" si="532"/>
        <v>0</v>
      </c>
      <c r="I3161" s="58">
        <v>0</v>
      </c>
      <c r="J3161" s="58">
        <f t="shared" si="533"/>
        <v>0</v>
      </c>
      <c r="K3161" s="58">
        <v>460416</v>
      </c>
      <c r="L3161" s="58">
        <f t="shared" si="531"/>
        <v>920832</v>
      </c>
      <c r="M3161" s="58">
        <f t="shared" si="525"/>
        <v>460416</v>
      </c>
      <c r="N3161" s="59">
        <f t="shared" si="525"/>
        <v>920832</v>
      </c>
      <c r="O3161" s="60">
        <v>2</v>
      </c>
      <c r="P3161" s="61">
        <f>O3161</f>
        <v>2</v>
      </c>
      <c r="Q3161" s="58" t="e">
        <f>TRUNC(#REF!*P3161,0)</f>
        <v>#REF!</v>
      </c>
      <c r="R3161" s="143"/>
    </row>
    <row r="3162" spans="1:18" s="86" customFormat="1" ht="20.100000000000001" hidden="1" customHeight="1">
      <c r="A3162" s="123"/>
      <c r="C3162" s="19" t="s">
        <v>789</v>
      </c>
      <c r="D3162" s="29" t="s">
        <v>0</v>
      </c>
      <c r="E3162" s="10" t="s">
        <v>22</v>
      </c>
      <c r="F3162" s="60">
        <v>0</v>
      </c>
      <c r="G3162" s="58">
        <v>0</v>
      </c>
      <c r="H3162" s="58">
        <f t="shared" si="532"/>
        <v>0</v>
      </c>
      <c r="I3162" s="58">
        <v>0</v>
      </c>
      <c r="J3162" s="58">
        <f t="shared" si="533"/>
        <v>0</v>
      </c>
      <c r="K3162" s="58">
        <v>0</v>
      </c>
      <c r="L3162" s="58">
        <f t="shared" si="531"/>
        <v>0</v>
      </c>
      <c r="M3162" s="58">
        <f t="shared" si="525"/>
        <v>0</v>
      </c>
      <c r="N3162" s="59">
        <f t="shared" si="525"/>
        <v>0</v>
      </c>
      <c r="O3162" s="60">
        <v>0</v>
      </c>
      <c r="P3162" s="61">
        <f>O3162</f>
        <v>0</v>
      </c>
      <c r="Q3162" s="58" t="e">
        <f>TRUNC(#REF!*P3162,0)</f>
        <v>#REF!</v>
      </c>
      <c r="R3162" s="143"/>
    </row>
    <row r="3163" spans="1:18" s="86" customFormat="1" ht="20.100000000000001" hidden="1" customHeight="1">
      <c r="A3163" s="123"/>
      <c r="C3163" s="19" t="s">
        <v>790</v>
      </c>
      <c r="D3163" s="29" t="s">
        <v>111</v>
      </c>
      <c r="E3163" s="10" t="s">
        <v>22</v>
      </c>
      <c r="F3163" s="60">
        <v>0</v>
      </c>
      <c r="G3163" s="58">
        <v>0</v>
      </c>
      <c r="H3163" s="58">
        <f t="shared" si="532"/>
        <v>0</v>
      </c>
      <c r="I3163" s="58">
        <v>0</v>
      </c>
      <c r="J3163" s="58">
        <f t="shared" si="533"/>
        <v>0</v>
      </c>
      <c r="K3163" s="58">
        <v>0</v>
      </c>
      <c r="L3163" s="58">
        <f t="shared" si="531"/>
        <v>0</v>
      </c>
      <c r="M3163" s="58">
        <f t="shared" si="525"/>
        <v>0</v>
      </c>
      <c r="N3163" s="59">
        <f t="shared" si="525"/>
        <v>0</v>
      </c>
      <c r="O3163" s="60">
        <v>0</v>
      </c>
      <c r="P3163" s="61">
        <f>O3163</f>
        <v>0</v>
      </c>
      <c r="Q3163" s="58" t="e">
        <f>TRUNC(#REF!*P3163,0)</f>
        <v>#REF!</v>
      </c>
      <c r="R3163" s="143"/>
    </row>
    <row r="3164" spans="1:18" s="86" customFormat="1" ht="20.100000000000001" hidden="1" customHeight="1">
      <c r="A3164" s="123"/>
      <c r="C3164" s="19" t="s">
        <v>791</v>
      </c>
      <c r="D3164" s="29" t="s">
        <v>792</v>
      </c>
      <c r="E3164" s="10" t="s">
        <v>3189</v>
      </c>
      <c r="F3164" s="60">
        <v>990</v>
      </c>
      <c r="G3164" s="58">
        <v>6252</v>
      </c>
      <c r="H3164" s="58">
        <f t="shared" si="532"/>
        <v>6189480</v>
      </c>
      <c r="I3164" s="58">
        <v>10200</v>
      </c>
      <c r="J3164" s="58">
        <f t="shared" si="533"/>
        <v>10098000</v>
      </c>
      <c r="K3164" s="58">
        <v>0</v>
      </c>
      <c r="L3164" s="58">
        <f t="shared" si="531"/>
        <v>0</v>
      </c>
      <c r="M3164" s="58">
        <f t="shared" si="525"/>
        <v>16452</v>
      </c>
      <c r="N3164" s="59">
        <f t="shared" si="525"/>
        <v>16287480</v>
      </c>
      <c r="O3164" s="60">
        <v>596</v>
      </c>
      <c r="P3164" s="61">
        <f>O3164</f>
        <v>596</v>
      </c>
      <c r="Q3164" s="58" t="e">
        <f>TRUNC(#REF!*P3164,0)</f>
        <v>#REF!</v>
      </c>
      <c r="R3164" s="143"/>
    </row>
    <row r="3165" spans="1:18" s="86" customFormat="1" ht="20.100000000000001" hidden="1" customHeight="1">
      <c r="A3165" s="123"/>
      <c r="C3165" s="19" t="s">
        <v>795</v>
      </c>
      <c r="D3165" s="29" t="s">
        <v>0</v>
      </c>
      <c r="E3165" s="10" t="s">
        <v>22</v>
      </c>
      <c r="F3165" s="60">
        <v>0</v>
      </c>
      <c r="G3165" s="58">
        <v>0</v>
      </c>
      <c r="H3165" s="58">
        <f t="shared" si="532"/>
        <v>0</v>
      </c>
      <c r="I3165" s="58">
        <v>0</v>
      </c>
      <c r="J3165" s="58">
        <f t="shared" si="533"/>
        <v>0</v>
      </c>
      <c r="K3165" s="58">
        <v>0</v>
      </c>
      <c r="L3165" s="58">
        <f t="shared" si="531"/>
        <v>0</v>
      </c>
      <c r="M3165" s="58">
        <f t="shared" si="525"/>
        <v>0</v>
      </c>
      <c r="N3165" s="59">
        <f t="shared" si="525"/>
        <v>0</v>
      </c>
      <c r="O3165" s="60">
        <v>0</v>
      </c>
      <c r="P3165" s="61">
        <f>O3165</f>
        <v>0</v>
      </c>
      <c r="Q3165" s="58" t="e">
        <f>TRUNC(#REF!*P3165,0)</f>
        <v>#REF!</v>
      </c>
      <c r="R3165" s="143"/>
    </row>
    <row r="3166" spans="1:18" s="86" customFormat="1" ht="20.100000000000001" hidden="1" customHeight="1">
      <c r="A3166" s="123"/>
      <c r="C3166" s="19" t="s">
        <v>796</v>
      </c>
      <c r="D3166" s="29" t="s">
        <v>797</v>
      </c>
      <c r="E3166" s="10" t="s">
        <v>3189</v>
      </c>
      <c r="F3166" s="60">
        <v>120</v>
      </c>
      <c r="G3166" s="58">
        <v>6930</v>
      </c>
      <c r="H3166" s="58">
        <f t="shared" si="532"/>
        <v>831600</v>
      </c>
      <c r="I3166" s="58">
        <v>12320</v>
      </c>
      <c r="J3166" s="58">
        <f t="shared" si="533"/>
        <v>1478400</v>
      </c>
      <c r="K3166" s="58">
        <v>0</v>
      </c>
      <c r="L3166" s="58">
        <f t="shared" si="531"/>
        <v>0</v>
      </c>
      <c r="M3166" s="58">
        <f t="shared" si="525"/>
        <v>19250</v>
      </c>
      <c r="N3166" s="59">
        <f t="shared" si="525"/>
        <v>2310000</v>
      </c>
      <c r="O3166" s="60">
        <v>120</v>
      </c>
      <c r="P3166" s="61">
        <f>O3166</f>
        <v>120</v>
      </c>
      <c r="Q3166" s="58" t="e">
        <f>TRUNC(#REF!*P3166,0)</f>
        <v>#REF!</v>
      </c>
      <c r="R3166" s="143"/>
    </row>
    <row r="3167" spans="1:18" s="86" customFormat="1" ht="20.100000000000001" hidden="1" customHeight="1">
      <c r="A3167" s="123"/>
      <c r="C3167" s="19" t="s">
        <v>800</v>
      </c>
      <c r="D3167" s="29" t="s">
        <v>0</v>
      </c>
      <c r="E3167" s="10" t="s">
        <v>22</v>
      </c>
      <c r="F3167" s="60">
        <v>0</v>
      </c>
      <c r="G3167" s="58">
        <v>0</v>
      </c>
      <c r="H3167" s="58">
        <f t="shared" si="532"/>
        <v>0</v>
      </c>
      <c r="I3167" s="58">
        <v>0</v>
      </c>
      <c r="J3167" s="58">
        <f t="shared" si="533"/>
        <v>0</v>
      </c>
      <c r="K3167" s="58">
        <v>0</v>
      </c>
      <c r="L3167" s="58">
        <f t="shared" si="531"/>
        <v>0</v>
      </c>
      <c r="M3167" s="58">
        <f t="shared" si="525"/>
        <v>0</v>
      </c>
      <c r="N3167" s="59">
        <f t="shared" si="525"/>
        <v>0</v>
      </c>
      <c r="O3167" s="60">
        <v>0</v>
      </c>
      <c r="P3167" s="61">
        <f>O3167</f>
        <v>0</v>
      </c>
      <c r="Q3167" s="58" t="e">
        <f>TRUNC(#REF!*P3167,0)</f>
        <v>#REF!</v>
      </c>
      <c r="R3167" s="143"/>
    </row>
    <row r="3168" spans="1:18" s="86" customFormat="1" ht="20.100000000000001" hidden="1" customHeight="1">
      <c r="A3168" s="123"/>
      <c r="C3168" s="19" t="s">
        <v>801</v>
      </c>
      <c r="D3168" s="29" t="s">
        <v>797</v>
      </c>
      <c r="E3168" s="10" t="s">
        <v>3189</v>
      </c>
      <c r="F3168" s="60">
        <v>1115</v>
      </c>
      <c r="G3168" s="58">
        <v>2148</v>
      </c>
      <c r="H3168" s="58">
        <f t="shared" si="532"/>
        <v>2395020</v>
      </c>
      <c r="I3168" s="58">
        <v>9160</v>
      </c>
      <c r="J3168" s="58">
        <f t="shared" si="533"/>
        <v>10213400</v>
      </c>
      <c r="K3168" s="58">
        <v>0</v>
      </c>
      <c r="L3168" s="58">
        <f t="shared" si="531"/>
        <v>0</v>
      </c>
      <c r="M3168" s="58">
        <f t="shared" si="525"/>
        <v>11308</v>
      </c>
      <c r="N3168" s="59">
        <f t="shared" si="525"/>
        <v>12608420</v>
      </c>
      <c r="O3168" s="60">
        <v>1115</v>
      </c>
      <c r="P3168" s="61">
        <f>O3168</f>
        <v>1115</v>
      </c>
      <c r="Q3168" s="58" t="e">
        <f>TRUNC(#REF!*P3168,0)</f>
        <v>#REF!</v>
      </c>
      <c r="R3168" s="143"/>
    </row>
    <row r="3169" spans="1:18" s="86" customFormat="1" ht="20.100000000000001" hidden="1" customHeight="1">
      <c r="A3169" s="123"/>
      <c r="C3169" s="19" t="s">
        <v>2383</v>
      </c>
      <c r="D3169" s="29" t="s">
        <v>799</v>
      </c>
      <c r="E3169" s="10" t="s">
        <v>3189</v>
      </c>
      <c r="F3169" s="60">
        <v>46</v>
      </c>
      <c r="G3169" s="58">
        <v>2148</v>
      </c>
      <c r="H3169" s="58">
        <f t="shared" si="532"/>
        <v>98808</v>
      </c>
      <c r="I3169" s="58">
        <v>10076</v>
      </c>
      <c r="J3169" s="58">
        <f t="shared" si="533"/>
        <v>463496</v>
      </c>
      <c r="K3169" s="58">
        <v>0</v>
      </c>
      <c r="L3169" s="58">
        <f t="shared" si="531"/>
        <v>0</v>
      </c>
      <c r="M3169" s="58">
        <f t="shared" si="525"/>
        <v>12224</v>
      </c>
      <c r="N3169" s="59">
        <f t="shared" si="525"/>
        <v>562304</v>
      </c>
      <c r="O3169" s="60">
        <v>46</v>
      </c>
      <c r="P3169" s="61">
        <f>O3169</f>
        <v>46</v>
      </c>
      <c r="Q3169" s="58" t="e">
        <f>TRUNC(#REF!*P3169,0)</f>
        <v>#REF!</v>
      </c>
      <c r="R3169" s="143"/>
    </row>
    <row r="3170" spans="1:18" s="86" customFormat="1" ht="20.100000000000001" hidden="1" customHeight="1">
      <c r="A3170" s="123"/>
      <c r="C3170" s="19" t="s">
        <v>3136</v>
      </c>
      <c r="D3170" s="29" t="s">
        <v>0</v>
      </c>
      <c r="E3170" s="10" t="s">
        <v>22</v>
      </c>
      <c r="F3170" s="60">
        <v>0</v>
      </c>
      <c r="G3170" s="58">
        <v>0</v>
      </c>
      <c r="H3170" s="58">
        <f t="shared" si="532"/>
        <v>0</v>
      </c>
      <c r="I3170" s="58">
        <v>0</v>
      </c>
      <c r="J3170" s="58">
        <f t="shared" si="533"/>
        <v>0</v>
      </c>
      <c r="K3170" s="58">
        <v>0</v>
      </c>
      <c r="L3170" s="58">
        <f t="shared" si="531"/>
        <v>0</v>
      </c>
      <c r="M3170" s="58">
        <f t="shared" si="525"/>
        <v>0</v>
      </c>
      <c r="N3170" s="59">
        <f t="shared" si="525"/>
        <v>0</v>
      </c>
      <c r="O3170" s="60">
        <v>0</v>
      </c>
      <c r="P3170" s="61">
        <f>O3170</f>
        <v>0</v>
      </c>
      <c r="Q3170" s="58" t="e">
        <f>TRUNC(#REF!*P3170,0)</f>
        <v>#REF!</v>
      </c>
      <c r="R3170" s="143"/>
    </row>
    <row r="3171" spans="1:18" s="86" customFormat="1" ht="20.100000000000001" hidden="1" customHeight="1">
      <c r="A3171" s="123"/>
      <c r="C3171" s="19" t="s">
        <v>3137</v>
      </c>
      <c r="D3171" s="29" t="s">
        <v>3138</v>
      </c>
      <c r="E3171" s="10" t="s">
        <v>3083</v>
      </c>
      <c r="F3171" s="60"/>
      <c r="G3171" s="58">
        <v>83014</v>
      </c>
      <c r="H3171" s="58">
        <f t="shared" si="532"/>
        <v>0</v>
      </c>
      <c r="I3171" s="58">
        <v>13509</v>
      </c>
      <c r="J3171" s="58">
        <f t="shared" si="533"/>
        <v>0</v>
      </c>
      <c r="K3171" s="58">
        <v>5076</v>
      </c>
      <c r="L3171" s="58">
        <f t="shared" si="531"/>
        <v>0</v>
      </c>
      <c r="M3171" s="58">
        <f t="shared" si="525"/>
        <v>101599</v>
      </c>
      <c r="N3171" s="59">
        <f t="shared" si="525"/>
        <v>0</v>
      </c>
      <c r="O3171" s="60">
        <v>426</v>
      </c>
      <c r="P3171" s="61">
        <f>O3171</f>
        <v>426</v>
      </c>
      <c r="Q3171" s="58" t="e">
        <f>TRUNC(#REF!*P3171,0)</f>
        <v>#REF!</v>
      </c>
      <c r="R3171" s="143"/>
    </row>
    <row r="3172" spans="1:18" s="86" customFormat="1" ht="20.100000000000001" hidden="1" customHeight="1">
      <c r="A3172" s="123"/>
      <c r="C3172" s="19" t="s">
        <v>802</v>
      </c>
      <c r="D3172" s="29" t="s">
        <v>0</v>
      </c>
      <c r="E3172" s="10" t="s">
        <v>22</v>
      </c>
      <c r="F3172" s="60">
        <v>0</v>
      </c>
      <c r="G3172" s="58">
        <v>0</v>
      </c>
      <c r="H3172" s="58">
        <f t="shared" si="532"/>
        <v>0</v>
      </c>
      <c r="I3172" s="58">
        <v>0</v>
      </c>
      <c r="J3172" s="58">
        <f t="shared" si="533"/>
        <v>0</v>
      </c>
      <c r="K3172" s="58">
        <v>0</v>
      </c>
      <c r="L3172" s="58">
        <f t="shared" si="531"/>
        <v>0</v>
      </c>
      <c r="M3172" s="58">
        <f t="shared" si="525"/>
        <v>0</v>
      </c>
      <c r="N3172" s="59">
        <f t="shared" si="525"/>
        <v>0</v>
      </c>
      <c r="O3172" s="60">
        <v>0</v>
      </c>
      <c r="P3172" s="61">
        <f>O3172</f>
        <v>0</v>
      </c>
      <c r="Q3172" s="58" t="e">
        <f>TRUNC(#REF!*P3172,0)</f>
        <v>#REF!</v>
      </c>
      <c r="R3172" s="143"/>
    </row>
    <row r="3173" spans="1:18" s="86" customFormat="1" ht="20.100000000000001" hidden="1" customHeight="1">
      <c r="A3173" s="123"/>
      <c r="C3173" s="19" t="s">
        <v>803</v>
      </c>
      <c r="D3173" s="29" t="s">
        <v>531</v>
      </c>
      <c r="E3173" s="10" t="s">
        <v>3189</v>
      </c>
      <c r="F3173" s="60">
        <v>1029</v>
      </c>
      <c r="G3173" s="58">
        <v>1021</v>
      </c>
      <c r="H3173" s="58">
        <f t="shared" si="532"/>
        <v>1050609</v>
      </c>
      <c r="I3173" s="58">
        <v>6837</v>
      </c>
      <c r="J3173" s="58">
        <f t="shared" si="533"/>
        <v>7035273</v>
      </c>
      <c r="K3173" s="58">
        <v>0</v>
      </c>
      <c r="L3173" s="58">
        <f t="shared" si="531"/>
        <v>0</v>
      </c>
      <c r="M3173" s="58">
        <f t="shared" si="525"/>
        <v>7858</v>
      </c>
      <c r="N3173" s="59">
        <f t="shared" si="525"/>
        <v>8085882</v>
      </c>
      <c r="O3173" s="60">
        <v>1029</v>
      </c>
      <c r="P3173" s="61">
        <f>O3173</f>
        <v>1029</v>
      </c>
      <c r="Q3173" s="58" t="e">
        <f>TRUNC(#REF!*P3173,0)</f>
        <v>#REF!</v>
      </c>
      <c r="R3173" s="143"/>
    </row>
    <row r="3174" spans="1:18" s="86" customFormat="1" ht="20.100000000000001" hidden="1" customHeight="1">
      <c r="A3174" s="123"/>
      <c r="C3174" s="19" t="s">
        <v>804</v>
      </c>
      <c r="D3174" s="29" t="s">
        <v>531</v>
      </c>
      <c r="E3174" s="10" t="s">
        <v>3207</v>
      </c>
      <c r="F3174" s="60">
        <v>499</v>
      </c>
      <c r="G3174" s="58">
        <v>3649</v>
      </c>
      <c r="H3174" s="58">
        <f t="shared" si="532"/>
        <v>1820851</v>
      </c>
      <c r="I3174" s="58">
        <v>20680</v>
      </c>
      <c r="J3174" s="58">
        <f t="shared" si="533"/>
        <v>10319320</v>
      </c>
      <c r="K3174" s="58">
        <v>0</v>
      </c>
      <c r="L3174" s="58">
        <f t="shared" si="531"/>
        <v>0</v>
      </c>
      <c r="M3174" s="58">
        <f t="shared" si="525"/>
        <v>24329</v>
      </c>
      <c r="N3174" s="59">
        <f t="shared" si="525"/>
        <v>12140171</v>
      </c>
      <c r="O3174" s="60">
        <v>499</v>
      </c>
      <c r="P3174" s="61">
        <f>O3174</f>
        <v>499</v>
      </c>
      <c r="Q3174" s="58" t="e">
        <f>TRUNC(#REF!*P3174,0)</f>
        <v>#REF!</v>
      </c>
      <c r="R3174" s="143"/>
    </row>
    <row r="3175" spans="1:18" s="86" customFormat="1" ht="20.100000000000001" hidden="1" customHeight="1">
      <c r="A3175" s="123"/>
      <c r="C3175" s="19" t="s">
        <v>805</v>
      </c>
      <c r="D3175" s="29" t="s">
        <v>806</v>
      </c>
      <c r="E3175" s="10" t="s">
        <v>22</v>
      </c>
      <c r="F3175" s="60">
        <v>0</v>
      </c>
      <c r="G3175" s="58">
        <v>0</v>
      </c>
      <c r="H3175" s="58">
        <f t="shared" si="532"/>
        <v>0</v>
      </c>
      <c r="I3175" s="58">
        <v>0</v>
      </c>
      <c r="J3175" s="58">
        <f t="shared" si="533"/>
        <v>0</v>
      </c>
      <c r="K3175" s="58">
        <v>0</v>
      </c>
      <c r="L3175" s="58">
        <f t="shared" si="531"/>
        <v>0</v>
      </c>
      <c r="M3175" s="58">
        <f t="shared" si="525"/>
        <v>0</v>
      </c>
      <c r="N3175" s="59">
        <f t="shared" si="525"/>
        <v>0</v>
      </c>
      <c r="O3175" s="60">
        <v>0</v>
      </c>
      <c r="P3175" s="61">
        <f>O3175</f>
        <v>0</v>
      </c>
      <c r="Q3175" s="58" t="e">
        <f>TRUNC(#REF!*P3175,0)</f>
        <v>#REF!</v>
      </c>
      <c r="R3175" s="143"/>
    </row>
    <row r="3176" spans="1:18" s="86" customFormat="1" ht="20.100000000000001" hidden="1" customHeight="1">
      <c r="A3176" s="123"/>
      <c r="C3176" s="19" t="s">
        <v>807</v>
      </c>
      <c r="D3176" s="29" t="s">
        <v>808</v>
      </c>
      <c r="E3176" s="10" t="s">
        <v>3199</v>
      </c>
      <c r="F3176" s="60">
        <v>16</v>
      </c>
      <c r="G3176" s="58">
        <v>0</v>
      </c>
      <c r="H3176" s="58">
        <f t="shared" si="532"/>
        <v>0</v>
      </c>
      <c r="I3176" s="58">
        <v>0</v>
      </c>
      <c r="J3176" s="58">
        <f t="shared" si="533"/>
        <v>0</v>
      </c>
      <c r="K3176" s="58">
        <v>120000</v>
      </c>
      <c r="L3176" s="58">
        <f t="shared" si="531"/>
        <v>1920000</v>
      </c>
      <c r="M3176" s="58">
        <f t="shared" si="525"/>
        <v>120000</v>
      </c>
      <c r="N3176" s="59">
        <f t="shared" si="525"/>
        <v>1920000</v>
      </c>
      <c r="O3176" s="60">
        <v>16</v>
      </c>
      <c r="P3176" s="61">
        <f>O3176</f>
        <v>16</v>
      </c>
      <c r="Q3176" s="58" t="e">
        <f>TRUNC(#REF!*P3176,0)</f>
        <v>#REF!</v>
      </c>
      <c r="R3176" s="143"/>
    </row>
    <row r="3177" spans="1:18" s="86" customFormat="1" ht="20.100000000000001" hidden="1" customHeight="1">
      <c r="A3177" s="123"/>
      <c r="C3177" s="19" t="s">
        <v>809</v>
      </c>
      <c r="D3177" s="29" t="s">
        <v>810</v>
      </c>
      <c r="E3177" s="10" t="s">
        <v>3199</v>
      </c>
      <c r="F3177" s="60">
        <v>24</v>
      </c>
      <c r="G3177" s="58">
        <v>0</v>
      </c>
      <c r="H3177" s="58">
        <f t="shared" si="532"/>
        <v>0</v>
      </c>
      <c r="I3177" s="58">
        <v>0</v>
      </c>
      <c r="J3177" s="58">
        <f t="shared" si="533"/>
        <v>0</v>
      </c>
      <c r="K3177" s="58">
        <v>144000</v>
      </c>
      <c r="L3177" s="58">
        <f t="shared" si="531"/>
        <v>3456000</v>
      </c>
      <c r="M3177" s="58">
        <f t="shared" si="525"/>
        <v>144000</v>
      </c>
      <c r="N3177" s="59">
        <f t="shared" si="525"/>
        <v>3456000</v>
      </c>
      <c r="O3177" s="60">
        <v>24</v>
      </c>
      <c r="P3177" s="61">
        <f>O3177</f>
        <v>24</v>
      </c>
      <c r="Q3177" s="58" t="e">
        <f>TRUNC(#REF!*P3177,0)</f>
        <v>#REF!</v>
      </c>
      <c r="R3177" s="143"/>
    </row>
    <row r="3178" spans="1:18" s="86" customFormat="1" ht="20.100000000000001" hidden="1" customHeight="1">
      <c r="A3178" s="123"/>
      <c r="C3178" s="19" t="s">
        <v>811</v>
      </c>
      <c r="D3178" s="29" t="s">
        <v>0</v>
      </c>
      <c r="E3178" s="10" t="s">
        <v>22</v>
      </c>
      <c r="F3178" s="60">
        <v>0</v>
      </c>
      <c r="G3178" s="58">
        <v>0</v>
      </c>
      <c r="H3178" s="58">
        <f t="shared" si="532"/>
        <v>0</v>
      </c>
      <c r="I3178" s="58">
        <v>0</v>
      </c>
      <c r="J3178" s="58">
        <f t="shared" si="533"/>
        <v>0</v>
      </c>
      <c r="K3178" s="58">
        <v>0</v>
      </c>
      <c r="L3178" s="58">
        <f t="shared" si="531"/>
        <v>0</v>
      </c>
      <c r="M3178" s="58">
        <f t="shared" si="525"/>
        <v>0</v>
      </c>
      <c r="N3178" s="59">
        <f t="shared" si="525"/>
        <v>0</v>
      </c>
      <c r="O3178" s="60">
        <v>0</v>
      </c>
      <c r="P3178" s="61">
        <f>O3178</f>
        <v>0</v>
      </c>
      <c r="Q3178" s="58" t="e">
        <f>TRUNC(#REF!*P3178,0)</f>
        <v>#REF!</v>
      </c>
      <c r="R3178" s="143"/>
    </row>
    <row r="3179" spans="1:18" s="86" customFormat="1" ht="20.100000000000001" hidden="1" customHeight="1">
      <c r="A3179" s="123"/>
      <c r="C3179" s="19" t="s">
        <v>812</v>
      </c>
      <c r="D3179" s="29" t="s">
        <v>813</v>
      </c>
      <c r="E3179" s="10" t="s">
        <v>3207</v>
      </c>
      <c r="F3179" s="60">
        <v>17</v>
      </c>
      <c r="G3179" s="58">
        <v>0</v>
      </c>
      <c r="H3179" s="58">
        <f t="shared" si="532"/>
        <v>0</v>
      </c>
      <c r="I3179" s="58">
        <v>0</v>
      </c>
      <c r="J3179" s="58">
        <f t="shared" si="533"/>
        <v>0</v>
      </c>
      <c r="K3179" s="58">
        <v>132000</v>
      </c>
      <c r="L3179" s="58">
        <f t="shared" si="531"/>
        <v>2244000</v>
      </c>
      <c r="M3179" s="58">
        <f t="shared" si="525"/>
        <v>132000</v>
      </c>
      <c r="N3179" s="59">
        <f t="shared" si="525"/>
        <v>2244000</v>
      </c>
      <c r="O3179" s="60">
        <v>17</v>
      </c>
      <c r="P3179" s="61">
        <f>O3179</f>
        <v>17</v>
      </c>
      <c r="Q3179" s="58" t="e">
        <f>TRUNC(#REF!*P3179,0)</f>
        <v>#REF!</v>
      </c>
      <c r="R3179" s="143"/>
    </row>
    <row r="3180" spans="1:18" s="86" customFormat="1" ht="20.100000000000001" hidden="1" customHeight="1">
      <c r="A3180" s="123"/>
      <c r="C3180" s="19" t="s">
        <v>814</v>
      </c>
      <c r="D3180" s="29" t="s">
        <v>0</v>
      </c>
      <c r="E3180" s="10" t="s">
        <v>22</v>
      </c>
      <c r="F3180" s="60">
        <v>0</v>
      </c>
      <c r="G3180" s="58">
        <v>0</v>
      </c>
      <c r="H3180" s="58">
        <f t="shared" si="532"/>
        <v>0</v>
      </c>
      <c r="I3180" s="58">
        <v>0</v>
      </c>
      <c r="J3180" s="58">
        <f t="shared" si="533"/>
        <v>0</v>
      </c>
      <c r="K3180" s="58">
        <v>0</v>
      </c>
      <c r="L3180" s="58">
        <f t="shared" si="531"/>
        <v>0</v>
      </c>
      <c r="M3180" s="58">
        <f t="shared" si="525"/>
        <v>0</v>
      </c>
      <c r="N3180" s="59">
        <f t="shared" si="525"/>
        <v>0</v>
      </c>
      <c r="O3180" s="60">
        <v>0</v>
      </c>
      <c r="P3180" s="61">
        <f>O3180</f>
        <v>0</v>
      </c>
      <c r="Q3180" s="58" t="e">
        <f>TRUNC(#REF!*P3180,0)</f>
        <v>#REF!</v>
      </c>
      <c r="R3180" s="143"/>
    </row>
    <row r="3181" spans="1:18" s="86" customFormat="1" ht="20.100000000000001" hidden="1" customHeight="1">
      <c r="A3181" s="123"/>
      <c r="C3181" s="19" t="s">
        <v>815</v>
      </c>
      <c r="D3181" s="29" t="s">
        <v>816</v>
      </c>
      <c r="E3181" s="10" t="s">
        <v>3215</v>
      </c>
      <c r="F3181" s="60">
        <v>36</v>
      </c>
      <c r="G3181" s="58">
        <v>652</v>
      </c>
      <c r="H3181" s="58">
        <f t="shared" si="532"/>
        <v>23472</v>
      </c>
      <c r="I3181" s="58">
        <v>15660</v>
      </c>
      <c r="J3181" s="58">
        <f t="shared" si="533"/>
        <v>563760</v>
      </c>
      <c r="K3181" s="58">
        <v>0</v>
      </c>
      <c r="L3181" s="58">
        <f t="shared" si="531"/>
        <v>0</v>
      </c>
      <c r="M3181" s="58">
        <f t="shared" si="525"/>
        <v>16312</v>
      </c>
      <c r="N3181" s="59">
        <f t="shared" si="525"/>
        <v>587232</v>
      </c>
      <c r="O3181" s="60">
        <v>36</v>
      </c>
      <c r="P3181" s="61">
        <f>O3181</f>
        <v>36</v>
      </c>
      <c r="Q3181" s="58" t="e">
        <f>TRUNC(#REF!*P3181,0)</f>
        <v>#REF!</v>
      </c>
      <c r="R3181" s="143"/>
    </row>
    <row r="3182" spans="1:18" s="86" customFormat="1" ht="20.100000000000001" hidden="1" customHeight="1">
      <c r="A3182" s="123"/>
      <c r="C3182" s="19" t="s">
        <v>817</v>
      </c>
      <c r="D3182" s="29" t="s">
        <v>818</v>
      </c>
      <c r="E3182" s="10" t="s">
        <v>3215</v>
      </c>
      <c r="F3182" s="60">
        <v>53</v>
      </c>
      <c r="G3182" s="58">
        <v>804</v>
      </c>
      <c r="H3182" s="58">
        <f t="shared" si="532"/>
        <v>42612</v>
      </c>
      <c r="I3182" s="58">
        <v>26021</v>
      </c>
      <c r="J3182" s="58">
        <f t="shared" si="533"/>
        <v>1379113</v>
      </c>
      <c r="K3182" s="58">
        <v>0</v>
      </c>
      <c r="L3182" s="58">
        <f t="shared" si="531"/>
        <v>0</v>
      </c>
      <c r="M3182" s="58">
        <f t="shared" si="525"/>
        <v>26825</v>
      </c>
      <c r="N3182" s="59">
        <f t="shared" si="525"/>
        <v>1421725</v>
      </c>
      <c r="O3182" s="60">
        <v>2</v>
      </c>
      <c r="P3182" s="61">
        <f>O3182</f>
        <v>2</v>
      </c>
      <c r="Q3182" s="58" t="e">
        <f>TRUNC(#REF!*P3182,0)</f>
        <v>#REF!</v>
      </c>
      <c r="R3182" s="143"/>
    </row>
    <row r="3183" spans="1:18" s="86" customFormat="1" ht="20.100000000000001" hidden="1" customHeight="1">
      <c r="A3183" s="123"/>
      <c r="C3183" s="19" t="s">
        <v>819</v>
      </c>
      <c r="D3183" s="29" t="s">
        <v>820</v>
      </c>
      <c r="E3183" s="10" t="s">
        <v>3207</v>
      </c>
      <c r="F3183" s="60">
        <v>100</v>
      </c>
      <c r="G3183" s="58">
        <v>2622</v>
      </c>
      <c r="H3183" s="58">
        <f t="shared" si="532"/>
        <v>262200</v>
      </c>
      <c r="I3183" s="58">
        <v>21504</v>
      </c>
      <c r="J3183" s="58">
        <f t="shared" si="533"/>
        <v>2150400</v>
      </c>
      <c r="K3183" s="58">
        <v>2</v>
      </c>
      <c r="L3183" s="58">
        <f t="shared" si="531"/>
        <v>200</v>
      </c>
      <c r="M3183" s="58">
        <f t="shared" si="525"/>
        <v>24128</v>
      </c>
      <c r="N3183" s="59">
        <f t="shared" si="525"/>
        <v>2412800</v>
      </c>
      <c r="O3183" s="60">
        <v>100</v>
      </c>
      <c r="P3183" s="61">
        <f>O3183</f>
        <v>100</v>
      </c>
      <c r="Q3183" s="58" t="e">
        <f>TRUNC(#REF!*P3183,0)</f>
        <v>#REF!</v>
      </c>
      <c r="R3183" s="143"/>
    </row>
    <row r="3184" spans="1:18" s="86" customFormat="1" ht="20.100000000000001" hidden="1" customHeight="1">
      <c r="A3184" s="123"/>
      <c r="C3184" s="19" t="s">
        <v>964</v>
      </c>
      <c r="D3184" s="29" t="s">
        <v>0</v>
      </c>
      <c r="E3184" s="10" t="s">
        <v>22</v>
      </c>
      <c r="F3184" s="60">
        <v>0</v>
      </c>
      <c r="G3184" s="58">
        <v>0</v>
      </c>
      <c r="H3184" s="58">
        <f t="shared" si="532"/>
        <v>0</v>
      </c>
      <c r="I3184" s="58">
        <v>0</v>
      </c>
      <c r="J3184" s="58">
        <f t="shared" si="533"/>
        <v>0</v>
      </c>
      <c r="K3184" s="58">
        <v>0</v>
      </c>
      <c r="L3184" s="58">
        <f t="shared" si="531"/>
        <v>0</v>
      </c>
      <c r="M3184" s="58">
        <f t="shared" si="525"/>
        <v>0</v>
      </c>
      <c r="N3184" s="59">
        <f t="shared" si="525"/>
        <v>0</v>
      </c>
      <c r="O3184" s="60">
        <v>0</v>
      </c>
      <c r="P3184" s="61">
        <f>O3184</f>
        <v>0</v>
      </c>
      <c r="Q3184" s="58" t="e">
        <f>TRUNC(#REF!*P3184,0)</f>
        <v>#REF!</v>
      </c>
      <c r="R3184" s="143"/>
    </row>
    <row r="3185" spans="1:18" s="86" customFormat="1" ht="20.100000000000001" hidden="1" customHeight="1">
      <c r="A3185" s="123"/>
      <c r="C3185" s="19" t="s">
        <v>965</v>
      </c>
      <c r="D3185" s="29" t="s">
        <v>966</v>
      </c>
      <c r="E3185" s="10" t="s">
        <v>3199</v>
      </c>
      <c r="F3185" s="60">
        <v>176</v>
      </c>
      <c r="G3185" s="58">
        <v>6257</v>
      </c>
      <c r="H3185" s="58">
        <f t="shared" si="532"/>
        <v>1101232</v>
      </c>
      <c r="I3185" s="58">
        <v>127090</v>
      </c>
      <c r="J3185" s="58">
        <f t="shared" si="533"/>
        <v>22367840</v>
      </c>
      <c r="K3185" s="58">
        <v>4234</v>
      </c>
      <c r="L3185" s="58">
        <f t="shared" si="531"/>
        <v>745184</v>
      </c>
      <c r="M3185" s="58">
        <f t="shared" si="525"/>
        <v>137581</v>
      </c>
      <c r="N3185" s="59">
        <f t="shared" si="525"/>
        <v>24214256</v>
      </c>
      <c r="O3185" s="60">
        <v>8</v>
      </c>
      <c r="P3185" s="61">
        <f>O3185</f>
        <v>8</v>
      </c>
      <c r="Q3185" s="58" t="e">
        <f>TRUNC(#REF!*P3185,0)</f>
        <v>#REF!</v>
      </c>
      <c r="R3185" s="143"/>
    </row>
    <row r="3186" spans="1:18" s="86" customFormat="1" ht="20.100000000000001" hidden="1" customHeight="1">
      <c r="A3186" s="123"/>
      <c r="C3186" s="19" t="s">
        <v>821</v>
      </c>
      <c r="D3186" s="29" t="s">
        <v>547</v>
      </c>
      <c r="E3186" s="10" t="s">
        <v>3189</v>
      </c>
      <c r="F3186" s="60">
        <v>5</v>
      </c>
      <c r="G3186" s="58">
        <v>616</v>
      </c>
      <c r="H3186" s="58">
        <f t="shared" si="532"/>
        <v>3080</v>
      </c>
      <c r="I3186" s="58">
        <v>2185</v>
      </c>
      <c r="J3186" s="58">
        <f t="shared" si="533"/>
        <v>10925</v>
      </c>
      <c r="K3186" s="58">
        <v>0</v>
      </c>
      <c r="L3186" s="58">
        <f t="shared" si="531"/>
        <v>0</v>
      </c>
      <c r="M3186" s="58">
        <f t="shared" si="525"/>
        <v>2801</v>
      </c>
      <c r="N3186" s="59">
        <f t="shared" si="525"/>
        <v>14005</v>
      </c>
      <c r="O3186" s="60">
        <v>5</v>
      </c>
      <c r="P3186" s="61">
        <f>O3186</f>
        <v>5</v>
      </c>
      <c r="Q3186" s="58" t="e">
        <f>TRUNC(#REF!*P3186,0)</f>
        <v>#REF!</v>
      </c>
      <c r="R3186" s="143"/>
    </row>
    <row r="3187" spans="1:18" s="86" customFormat="1" ht="20.100000000000001" hidden="1" customHeight="1">
      <c r="A3187" s="123"/>
      <c r="C3187" s="19" t="s">
        <v>822</v>
      </c>
      <c r="D3187" s="29" t="s">
        <v>0</v>
      </c>
      <c r="E3187" s="10" t="s">
        <v>22</v>
      </c>
      <c r="F3187" s="60">
        <v>0</v>
      </c>
      <c r="G3187" s="58">
        <v>0</v>
      </c>
      <c r="H3187" s="58">
        <f t="shared" si="532"/>
        <v>0</v>
      </c>
      <c r="I3187" s="58">
        <v>0</v>
      </c>
      <c r="J3187" s="58">
        <f t="shared" si="533"/>
        <v>0</v>
      </c>
      <c r="K3187" s="58">
        <v>0</v>
      </c>
      <c r="L3187" s="58">
        <f t="shared" si="531"/>
        <v>0</v>
      </c>
      <c r="M3187" s="58">
        <f t="shared" si="525"/>
        <v>0</v>
      </c>
      <c r="N3187" s="59">
        <f t="shared" si="525"/>
        <v>0</v>
      </c>
      <c r="O3187" s="60">
        <v>0</v>
      </c>
      <c r="P3187" s="61">
        <f>O3187</f>
        <v>0</v>
      </c>
      <c r="Q3187" s="58" t="e">
        <f>TRUNC(#REF!*P3187,0)</f>
        <v>#REF!</v>
      </c>
      <c r="R3187" s="143"/>
    </row>
    <row r="3188" spans="1:18" s="86" customFormat="1" ht="20.100000000000001" hidden="1" customHeight="1">
      <c r="A3188" s="123"/>
      <c r="C3188" s="19" t="s">
        <v>823</v>
      </c>
      <c r="D3188" s="29" t="s">
        <v>110</v>
      </c>
      <c r="E3188" s="10" t="s">
        <v>3191</v>
      </c>
      <c r="F3188" s="87">
        <v>105.90900000000001</v>
      </c>
      <c r="G3188" s="58">
        <v>6339</v>
      </c>
      <c r="H3188" s="58">
        <f t="shared" si="532"/>
        <v>671357</v>
      </c>
      <c r="I3188" s="58">
        <v>310616</v>
      </c>
      <c r="J3188" s="58">
        <f t="shared" si="533"/>
        <v>32897029</v>
      </c>
      <c r="K3188" s="58">
        <v>0</v>
      </c>
      <c r="L3188" s="58">
        <f t="shared" si="531"/>
        <v>0</v>
      </c>
      <c r="M3188" s="58">
        <f t="shared" si="525"/>
        <v>316955</v>
      </c>
      <c r="N3188" s="59">
        <f t="shared" si="525"/>
        <v>33568386</v>
      </c>
      <c r="O3188" s="87">
        <v>100.583</v>
      </c>
      <c r="P3188" s="61">
        <f>O3188</f>
        <v>100.583</v>
      </c>
      <c r="Q3188" s="58" t="e">
        <f>TRUNC(#REF!*P3188,0)</f>
        <v>#REF!</v>
      </c>
      <c r="R3188" s="143"/>
    </row>
    <row r="3189" spans="1:18" s="86" customFormat="1" ht="20.100000000000001" hidden="1" customHeight="1">
      <c r="A3189" s="123"/>
      <c r="C3189" s="19" t="s">
        <v>824</v>
      </c>
      <c r="D3189" s="29" t="s">
        <v>825</v>
      </c>
      <c r="E3189" s="10" t="s">
        <v>22</v>
      </c>
      <c r="F3189" s="60">
        <v>0</v>
      </c>
      <c r="G3189" s="58">
        <v>0</v>
      </c>
      <c r="H3189" s="58">
        <f t="shared" si="532"/>
        <v>0</v>
      </c>
      <c r="I3189" s="58">
        <v>0</v>
      </c>
      <c r="J3189" s="58">
        <f t="shared" si="533"/>
        <v>0</v>
      </c>
      <c r="K3189" s="58">
        <v>0</v>
      </c>
      <c r="L3189" s="58">
        <f t="shared" si="531"/>
        <v>0</v>
      </c>
      <c r="M3189" s="58">
        <f t="shared" si="525"/>
        <v>0</v>
      </c>
      <c r="N3189" s="59">
        <f t="shared" si="525"/>
        <v>0</v>
      </c>
      <c r="O3189" s="60">
        <v>0</v>
      </c>
      <c r="P3189" s="61">
        <f>O3189</f>
        <v>0</v>
      </c>
      <c r="Q3189" s="58" t="e">
        <f>TRUNC(#REF!*P3189,0)</f>
        <v>#REF!</v>
      </c>
      <c r="R3189" s="143"/>
    </row>
    <row r="3190" spans="1:18" s="86" customFormat="1" ht="20.100000000000001" hidden="1" customHeight="1">
      <c r="A3190" s="123"/>
      <c r="C3190" s="19" t="s">
        <v>1025</v>
      </c>
      <c r="D3190" s="29" t="s">
        <v>1026</v>
      </c>
      <c r="E3190" s="10" t="s">
        <v>3191</v>
      </c>
      <c r="F3190" s="87">
        <v>42.863999999999997</v>
      </c>
      <c r="G3190" s="58">
        <v>3240</v>
      </c>
      <c r="H3190" s="58">
        <f t="shared" si="532"/>
        <v>138879</v>
      </c>
      <c r="I3190" s="58">
        <v>4476</v>
      </c>
      <c r="J3190" s="58">
        <f t="shared" si="533"/>
        <v>191859</v>
      </c>
      <c r="K3190" s="58">
        <v>9497</v>
      </c>
      <c r="L3190" s="58">
        <f t="shared" si="531"/>
        <v>407079</v>
      </c>
      <c r="M3190" s="58">
        <f t="shared" si="525"/>
        <v>17213</v>
      </c>
      <c r="N3190" s="59">
        <f t="shared" si="525"/>
        <v>737817</v>
      </c>
      <c r="O3190" s="60">
        <v>37.537999999999997</v>
      </c>
      <c r="P3190" s="61">
        <f>O3190</f>
        <v>37.537999999999997</v>
      </c>
      <c r="Q3190" s="58" t="e">
        <f>TRUNC(#REF!*P3190,0)</f>
        <v>#REF!</v>
      </c>
      <c r="R3190" s="143"/>
    </row>
    <row r="3191" spans="1:18" s="86" customFormat="1" ht="20.100000000000001" hidden="1" customHeight="1">
      <c r="A3191" s="123"/>
      <c r="C3191" s="19" t="s">
        <v>826</v>
      </c>
      <c r="D3191" s="29" t="s">
        <v>0</v>
      </c>
      <c r="E3191" s="10" t="s">
        <v>22</v>
      </c>
      <c r="F3191" s="60">
        <v>0</v>
      </c>
      <c r="G3191" s="58">
        <v>0</v>
      </c>
      <c r="H3191" s="58">
        <f t="shared" si="532"/>
        <v>0</v>
      </c>
      <c r="I3191" s="58">
        <v>0</v>
      </c>
      <c r="J3191" s="58">
        <f t="shared" si="533"/>
        <v>0</v>
      </c>
      <c r="K3191" s="58">
        <v>0</v>
      </c>
      <c r="L3191" s="58">
        <f t="shared" si="531"/>
        <v>0</v>
      </c>
      <c r="M3191" s="58">
        <f t="shared" si="525"/>
        <v>0</v>
      </c>
      <c r="N3191" s="59">
        <f t="shared" si="525"/>
        <v>0</v>
      </c>
      <c r="O3191" s="60">
        <v>0</v>
      </c>
      <c r="P3191" s="61">
        <f>O3191</f>
        <v>0</v>
      </c>
      <c r="Q3191" s="58" t="e">
        <f>TRUNC(#REF!*P3191,0)</f>
        <v>#REF!</v>
      </c>
      <c r="R3191" s="143"/>
    </row>
    <row r="3192" spans="1:18" s="86" customFormat="1" ht="20.100000000000001" hidden="1" customHeight="1">
      <c r="A3192" s="123"/>
      <c r="C3192" s="19" t="s">
        <v>636</v>
      </c>
      <c r="D3192" s="29" t="s">
        <v>827</v>
      </c>
      <c r="E3192" s="10" t="s">
        <v>3188</v>
      </c>
      <c r="F3192" s="60">
        <v>94</v>
      </c>
      <c r="G3192" s="58">
        <v>0</v>
      </c>
      <c r="H3192" s="58">
        <f t="shared" si="532"/>
        <v>0</v>
      </c>
      <c r="I3192" s="58">
        <v>18024</v>
      </c>
      <c r="J3192" s="58">
        <f t="shared" si="533"/>
        <v>1694256</v>
      </c>
      <c r="K3192" s="58">
        <v>0</v>
      </c>
      <c r="L3192" s="58">
        <f t="shared" si="531"/>
        <v>0</v>
      </c>
      <c r="M3192" s="58">
        <f t="shared" si="525"/>
        <v>18024</v>
      </c>
      <c r="N3192" s="59">
        <f t="shared" si="525"/>
        <v>1694256</v>
      </c>
      <c r="O3192" s="60">
        <v>94</v>
      </c>
      <c r="P3192" s="61">
        <f>O3192</f>
        <v>94</v>
      </c>
      <c r="Q3192" s="58" t="e">
        <f>TRUNC(#REF!*P3192,0)</f>
        <v>#REF!</v>
      </c>
      <c r="R3192" s="143"/>
    </row>
    <row r="3193" spans="1:18" s="86" customFormat="1" ht="20.100000000000001" hidden="1" customHeight="1">
      <c r="A3193" s="123"/>
      <c r="C3193" s="19" t="s">
        <v>828</v>
      </c>
      <c r="D3193" s="29" t="s">
        <v>829</v>
      </c>
      <c r="E3193" s="10" t="s">
        <v>3188</v>
      </c>
      <c r="F3193" s="60">
        <v>1332</v>
      </c>
      <c r="G3193" s="58">
        <v>989</v>
      </c>
      <c r="H3193" s="58">
        <f t="shared" si="532"/>
        <v>1317348</v>
      </c>
      <c r="I3193" s="58">
        <v>6591</v>
      </c>
      <c r="J3193" s="58">
        <f t="shared" si="533"/>
        <v>8779212</v>
      </c>
      <c r="K3193" s="58">
        <v>1242</v>
      </c>
      <c r="L3193" s="58">
        <f t="shared" si="531"/>
        <v>1654344</v>
      </c>
      <c r="M3193" s="58">
        <f t="shared" si="525"/>
        <v>8822</v>
      </c>
      <c r="N3193" s="59">
        <f t="shared" si="525"/>
        <v>11750904</v>
      </c>
      <c r="O3193" s="60">
        <v>1285</v>
      </c>
      <c r="P3193" s="61">
        <f>O3193</f>
        <v>1285</v>
      </c>
      <c r="Q3193" s="58" t="e">
        <f>TRUNC(#REF!*P3193,0)</f>
        <v>#REF!</v>
      </c>
      <c r="R3193" s="143"/>
    </row>
    <row r="3194" spans="1:18" s="86" customFormat="1" ht="20.100000000000001" hidden="1" customHeight="1">
      <c r="A3194" s="123"/>
      <c r="C3194" s="19" t="s">
        <v>830</v>
      </c>
      <c r="D3194" s="29" t="s">
        <v>0</v>
      </c>
      <c r="E3194" s="10" t="s">
        <v>22</v>
      </c>
      <c r="F3194" s="60">
        <v>0</v>
      </c>
      <c r="G3194" s="58">
        <v>0</v>
      </c>
      <c r="H3194" s="58">
        <f t="shared" si="532"/>
        <v>0</v>
      </c>
      <c r="I3194" s="58">
        <v>0</v>
      </c>
      <c r="J3194" s="58">
        <f t="shared" si="533"/>
        <v>0</v>
      </c>
      <c r="K3194" s="58">
        <v>0</v>
      </c>
      <c r="L3194" s="58">
        <f t="shared" si="531"/>
        <v>0</v>
      </c>
      <c r="M3194" s="58">
        <f t="shared" si="525"/>
        <v>0</v>
      </c>
      <c r="N3194" s="59">
        <f t="shared" si="525"/>
        <v>0</v>
      </c>
      <c r="O3194" s="60">
        <v>0</v>
      </c>
      <c r="P3194" s="61">
        <f>O3194</f>
        <v>0</v>
      </c>
      <c r="Q3194" s="58" t="e">
        <f>TRUNC(#REF!*P3194,0)</f>
        <v>#REF!</v>
      </c>
      <c r="R3194" s="143"/>
    </row>
    <row r="3195" spans="1:18" s="86" customFormat="1" ht="20.100000000000001" hidden="1" customHeight="1">
      <c r="A3195" s="123"/>
      <c r="C3195" s="19" t="s">
        <v>831</v>
      </c>
      <c r="D3195" s="29" t="s">
        <v>832</v>
      </c>
      <c r="E3195" s="10" t="s">
        <v>3189</v>
      </c>
      <c r="F3195" s="60">
        <v>1080</v>
      </c>
      <c r="G3195" s="58">
        <v>202</v>
      </c>
      <c r="H3195" s="58">
        <f t="shared" si="532"/>
        <v>218160</v>
      </c>
      <c r="I3195" s="58">
        <v>129</v>
      </c>
      <c r="J3195" s="58">
        <f t="shared" si="533"/>
        <v>139320</v>
      </c>
      <c r="K3195" s="58">
        <v>0</v>
      </c>
      <c r="L3195" s="58">
        <f t="shared" si="531"/>
        <v>0</v>
      </c>
      <c r="M3195" s="58">
        <f t="shared" ref="M3195:N3277" si="534">G3195+I3195+K3195</f>
        <v>331</v>
      </c>
      <c r="N3195" s="59">
        <f t="shared" si="534"/>
        <v>357480</v>
      </c>
      <c r="O3195" s="60">
        <v>1080</v>
      </c>
      <c r="P3195" s="61">
        <f>O3195</f>
        <v>1080</v>
      </c>
      <c r="Q3195" s="58" t="e">
        <f>TRUNC(#REF!*P3195,0)</f>
        <v>#REF!</v>
      </c>
      <c r="R3195" s="143"/>
    </row>
    <row r="3196" spans="1:18" s="86" customFormat="1" ht="20.100000000000001" hidden="1" customHeight="1">
      <c r="A3196" s="123"/>
      <c r="C3196" s="19" t="s">
        <v>833</v>
      </c>
      <c r="D3196" s="29" t="s">
        <v>834</v>
      </c>
      <c r="E3196" s="10" t="s">
        <v>3189</v>
      </c>
      <c r="F3196" s="60">
        <v>1080</v>
      </c>
      <c r="G3196" s="58">
        <v>150</v>
      </c>
      <c r="H3196" s="58">
        <f t="shared" si="532"/>
        <v>162000</v>
      </c>
      <c r="I3196" s="58">
        <v>105</v>
      </c>
      <c r="J3196" s="58">
        <f t="shared" si="533"/>
        <v>113400</v>
      </c>
      <c r="K3196" s="58">
        <v>96</v>
      </c>
      <c r="L3196" s="58">
        <f t="shared" si="531"/>
        <v>103680</v>
      </c>
      <c r="M3196" s="58">
        <f t="shared" si="534"/>
        <v>351</v>
      </c>
      <c r="N3196" s="59">
        <f t="shared" si="534"/>
        <v>379080</v>
      </c>
      <c r="O3196" s="60">
        <v>1080</v>
      </c>
      <c r="P3196" s="61">
        <f>O3196</f>
        <v>1080</v>
      </c>
      <c r="Q3196" s="58" t="e">
        <f>TRUNC(#REF!*P3196,0)</f>
        <v>#REF!</v>
      </c>
      <c r="R3196" s="143"/>
    </row>
    <row r="3197" spans="1:18" s="86" customFormat="1" ht="20.100000000000001" hidden="1" customHeight="1">
      <c r="A3197" s="123"/>
      <c r="C3197" s="19" t="s">
        <v>835</v>
      </c>
      <c r="D3197" s="29" t="s">
        <v>0</v>
      </c>
      <c r="E3197" s="10" t="s">
        <v>3189</v>
      </c>
      <c r="F3197" s="60">
        <v>299</v>
      </c>
      <c r="G3197" s="58">
        <v>202</v>
      </c>
      <c r="H3197" s="58">
        <f t="shared" si="532"/>
        <v>60398</v>
      </c>
      <c r="I3197" s="58">
        <v>129</v>
      </c>
      <c r="J3197" s="58">
        <f t="shared" si="533"/>
        <v>38571</v>
      </c>
      <c r="K3197" s="58">
        <v>0</v>
      </c>
      <c r="L3197" s="58">
        <f t="shared" si="531"/>
        <v>0</v>
      </c>
      <c r="M3197" s="58">
        <f t="shared" si="534"/>
        <v>331</v>
      </c>
      <c r="N3197" s="59">
        <f t="shared" si="534"/>
        <v>98969</v>
      </c>
      <c r="O3197" s="60">
        <v>299</v>
      </c>
      <c r="P3197" s="61">
        <f>O3197</f>
        <v>299</v>
      </c>
      <c r="Q3197" s="58" t="e">
        <f>TRUNC(#REF!*P3197,0)</f>
        <v>#REF!</v>
      </c>
      <c r="R3197" s="143"/>
    </row>
    <row r="3198" spans="1:18" s="86" customFormat="1" ht="20.100000000000001" hidden="1" customHeight="1">
      <c r="A3198" s="123"/>
      <c r="C3198" s="19" t="s">
        <v>836</v>
      </c>
      <c r="D3198" s="29" t="s">
        <v>0</v>
      </c>
      <c r="E3198" s="10" t="s">
        <v>22</v>
      </c>
      <c r="F3198" s="60">
        <v>0</v>
      </c>
      <c r="G3198" s="58">
        <v>0</v>
      </c>
      <c r="H3198" s="58">
        <f t="shared" si="532"/>
        <v>0</v>
      </c>
      <c r="I3198" s="58">
        <v>0</v>
      </c>
      <c r="J3198" s="58">
        <f t="shared" si="533"/>
        <v>0</v>
      </c>
      <c r="K3198" s="58">
        <v>0</v>
      </c>
      <c r="L3198" s="58">
        <f t="shared" si="531"/>
        <v>0</v>
      </c>
      <c r="M3198" s="58">
        <f t="shared" si="534"/>
        <v>0</v>
      </c>
      <c r="N3198" s="59">
        <f t="shared" si="534"/>
        <v>0</v>
      </c>
      <c r="O3198" s="60">
        <v>0</v>
      </c>
      <c r="P3198" s="61">
        <f>O3198</f>
        <v>0</v>
      </c>
      <c r="Q3198" s="58" t="e">
        <f>TRUNC(#REF!*P3198,0)</f>
        <v>#REF!</v>
      </c>
      <c r="R3198" s="143"/>
    </row>
    <row r="3199" spans="1:18" s="86" customFormat="1" ht="20.100000000000001" hidden="1" customHeight="1">
      <c r="A3199" s="123"/>
      <c r="C3199" s="19" t="s">
        <v>837</v>
      </c>
      <c r="D3199" s="29" t="s">
        <v>838</v>
      </c>
      <c r="E3199" s="10" t="s">
        <v>22</v>
      </c>
      <c r="F3199" s="60">
        <v>0</v>
      </c>
      <c r="G3199" s="58">
        <v>0</v>
      </c>
      <c r="H3199" s="58">
        <f t="shared" si="532"/>
        <v>0</v>
      </c>
      <c r="I3199" s="58">
        <v>0</v>
      </c>
      <c r="J3199" s="58">
        <f t="shared" si="533"/>
        <v>0</v>
      </c>
      <c r="K3199" s="58">
        <v>0</v>
      </c>
      <c r="L3199" s="58">
        <f t="shared" si="531"/>
        <v>0</v>
      </c>
      <c r="M3199" s="58">
        <f t="shared" si="534"/>
        <v>0</v>
      </c>
      <c r="N3199" s="59">
        <f t="shared" si="534"/>
        <v>0</v>
      </c>
      <c r="O3199" s="60">
        <v>0</v>
      </c>
      <c r="P3199" s="61">
        <f>O3199</f>
        <v>0</v>
      </c>
      <c r="Q3199" s="58" t="e">
        <f>TRUNC(#REF!*P3199,0)</f>
        <v>#REF!</v>
      </c>
      <c r="R3199" s="143"/>
    </row>
    <row r="3200" spans="1:18" s="86" customFormat="1" ht="20.100000000000001" hidden="1" customHeight="1">
      <c r="A3200" s="123"/>
      <c r="C3200" s="19" t="s">
        <v>839</v>
      </c>
      <c r="D3200" s="29" t="s">
        <v>2515</v>
      </c>
      <c r="E3200" s="10" t="s">
        <v>3212</v>
      </c>
      <c r="F3200" s="60">
        <v>1</v>
      </c>
      <c r="G3200" s="58">
        <v>3024902</v>
      </c>
      <c r="H3200" s="58">
        <f t="shared" si="532"/>
        <v>3024902</v>
      </c>
      <c r="I3200" s="58">
        <v>145365</v>
      </c>
      <c r="J3200" s="58">
        <f t="shared" si="533"/>
        <v>145365</v>
      </c>
      <c r="K3200" s="58">
        <v>51204</v>
      </c>
      <c r="L3200" s="58">
        <f t="shared" ref="L3200:L3263" si="535">TRUNC(F3200*K3200,0)</f>
        <v>51204</v>
      </c>
      <c r="M3200" s="58">
        <f t="shared" si="534"/>
        <v>3221471</v>
      </c>
      <c r="N3200" s="59">
        <f t="shared" si="534"/>
        <v>3221471</v>
      </c>
      <c r="O3200" s="60">
        <v>1</v>
      </c>
      <c r="P3200" s="61">
        <f>O3200</f>
        <v>1</v>
      </c>
      <c r="Q3200" s="58" t="e">
        <f>TRUNC(#REF!*P3200,0)</f>
        <v>#REF!</v>
      </c>
      <c r="R3200" s="143"/>
    </row>
    <row r="3201" spans="1:19" s="86" customFormat="1" ht="20.100000000000001" hidden="1" customHeight="1">
      <c r="A3201" s="123"/>
      <c r="C3201" s="19" t="s">
        <v>839</v>
      </c>
      <c r="D3201" s="29" t="s">
        <v>2421</v>
      </c>
      <c r="E3201" s="10" t="s">
        <v>3212</v>
      </c>
      <c r="F3201" s="60">
        <v>9</v>
      </c>
      <c r="G3201" s="58">
        <v>3004102</v>
      </c>
      <c r="H3201" s="58">
        <f t="shared" si="532"/>
        <v>27036918</v>
      </c>
      <c r="I3201" s="58">
        <v>145365</v>
      </c>
      <c r="J3201" s="58">
        <f t="shared" si="533"/>
        <v>1308285</v>
      </c>
      <c r="K3201" s="58">
        <v>51204</v>
      </c>
      <c r="L3201" s="58">
        <f t="shared" si="535"/>
        <v>460836</v>
      </c>
      <c r="M3201" s="58">
        <f t="shared" si="534"/>
        <v>3200671</v>
      </c>
      <c r="N3201" s="59">
        <f t="shared" si="534"/>
        <v>28806039</v>
      </c>
      <c r="O3201" s="60">
        <v>9</v>
      </c>
      <c r="P3201" s="61">
        <f>O3201</f>
        <v>9</v>
      </c>
      <c r="Q3201" s="58" t="e">
        <f>TRUNC(#REF!*P3201,0)</f>
        <v>#REF!</v>
      </c>
      <c r="R3201" s="143"/>
    </row>
    <row r="3202" spans="1:19" s="86" customFormat="1" ht="20.100000000000001" hidden="1" customHeight="1">
      <c r="A3202" s="123"/>
      <c r="C3202" s="19" t="s">
        <v>839</v>
      </c>
      <c r="D3202" s="29" t="s">
        <v>2422</v>
      </c>
      <c r="E3202" s="10" t="s">
        <v>3212</v>
      </c>
      <c r="F3202" s="60">
        <v>8</v>
      </c>
      <c r="G3202" s="58">
        <v>2588160</v>
      </c>
      <c r="H3202" s="58">
        <f t="shared" si="532"/>
        <v>20705280</v>
      </c>
      <c r="I3202" s="58">
        <v>117380</v>
      </c>
      <c r="J3202" s="58">
        <f t="shared" si="533"/>
        <v>939040</v>
      </c>
      <c r="K3202" s="58">
        <v>36203</v>
      </c>
      <c r="L3202" s="58">
        <f t="shared" si="535"/>
        <v>289624</v>
      </c>
      <c r="M3202" s="58">
        <f t="shared" si="534"/>
        <v>2741743</v>
      </c>
      <c r="N3202" s="59">
        <f t="shared" si="534"/>
        <v>21933944</v>
      </c>
      <c r="O3202" s="60">
        <v>8</v>
      </c>
      <c r="P3202" s="61">
        <f>O3202</f>
        <v>8</v>
      </c>
      <c r="Q3202" s="58" t="e">
        <f>TRUNC(#REF!*P3202,0)</f>
        <v>#REF!</v>
      </c>
      <c r="R3202" s="143"/>
    </row>
    <row r="3203" spans="1:19" s="86" customFormat="1" ht="20.100000000000001" hidden="1" customHeight="1">
      <c r="A3203" s="123"/>
      <c r="C3203" s="19" t="s">
        <v>842</v>
      </c>
      <c r="D3203" s="29" t="s">
        <v>843</v>
      </c>
      <c r="E3203" s="10" t="s">
        <v>22</v>
      </c>
      <c r="F3203" s="60">
        <v>0</v>
      </c>
      <c r="G3203" s="58">
        <v>0</v>
      </c>
      <c r="H3203" s="58">
        <f t="shared" si="532"/>
        <v>0</v>
      </c>
      <c r="I3203" s="58">
        <v>0</v>
      </c>
      <c r="J3203" s="58">
        <f t="shared" si="533"/>
        <v>0</v>
      </c>
      <c r="K3203" s="58">
        <v>0</v>
      </c>
      <c r="L3203" s="58">
        <f t="shared" si="535"/>
        <v>0</v>
      </c>
      <c r="M3203" s="58">
        <f t="shared" si="534"/>
        <v>0</v>
      </c>
      <c r="N3203" s="59">
        <f t="shared" si="534"/>
        <v>0</v>
      </c>
      <c r="O3203" s="60">
        <v>0</v>
      </c>
      <c r="P3203" s="61">
        <f>O3203</f>
        <v>0</v>
      </c>
      <c r="Q3203" s="58" t="e">
        <f>TRUNC(#REF!*P3203,0)</f>
        <v>#REF!</v>
      </c>
      <c r="R3203" s="143"/>
    </row>
    <row r="3204" spans="1:19" s="86" customFormat="1" ht="20.100000000000001" hidden="1" customHeight="1">
      <c r="A3204" s="123"/>
      <c r="C3204" s="19" t="s">
        <v>2334</v>
      </c>
      <c r="D3204" s="29" t="s">
        <v>0</v>
      </c>
      <c r="E3204" s="10" t="s">
        <v>22</v>
      </c>
      <c r="F3204" s="60">
        <v>0</v>
      </c>
      <c r="G3204" s="58">
        <v>0</v>
      </c>
      <c r="H3204" s="58">
        <f t="shared" si="532"/>
        <v>0</v>
      </c>
      <c r="I3204" s="58">
        <v>0</v>
      </c>
      <c r="J3204" s="58">
        <f t="shared" si="533"/>
        <v>0</v>
      </c>
      <c r="K3204" s="58">
        <v>0</v>
      </c>
      <c r="L3204" s="58">
        <f t="shared" si="535"/>
        <v>0</v>
      </c>
      <c r="M3204" s="58">
        <f t="shared" si="534"/>
        <v>0</v>
      </c>
      <c r="N3204" s="59">
        <f t="shared" si="534"/>
        <v>0</v>
      </c>
      <c r="O3204" s="60">
        <v>0</v>
      </c>
      <c r="P3204" s="61">
        <f>O3204</f>
        <v>0</v>
      </c>
      <c r="Q3204" s="58" t="e">
        <f>TRUNC(#REF!*P3204,0)</f>
        <v>#REF!</v>
      </c>
      <c r="R3204" s="143"/>
    </row>
    <row r="3205" spans="1:19" s="86" customFormat="1" ht="20.100000000000001" hidden="1" customHeight="1">
      <c r="A3205" s="123"/>
      <c r="C3205" s="19" t="s">
        <v>2516</v>
      </c>
      <c r="D3205" s="29" t="s">
        <v>2388</v>
      </c>
      <c r="E3205" s="10" t="s">
        <v>3218</v>
      </c>
      <c r="F3205" s="60">
        <v>9</v>
      </c>
      <c r="G3205" s="58">
        <v>16517884</v>
      </c>
      <c r="H3205" s="58">
        <f t="shared" si="532"/>
        <v>148660956</v>
      </c>
      <c r="I3205" s="58">
        <v>19430538</v>
      </c>
      <c r="J3205" s="58">
        <f t="shared" si="533"/>
        <v>174874842</v>
      </c>
      <c r="K3205" s="58">
        <v>13473588</v>
      </c>
      <c r="L3205" s="58">
        <f t="shared" si="535"/>
        <v>121262292</v>
      </c>
      <c r="M3205" s="58">
        <f t="shared" si="534"/>
        <v>49422010</v>
      </c>
      <c r="N3205" s="59">
        <f t="shared" si="534"/>
        <v>444798090</v>
      </c>
      <c r="O3205" s="60">
        <v>9</v>
      </c>
      <c r="P3205" s="61">
        <f>O3205</f>
        <v>9</v>
      </c>
      <c r="Q3205" s="58" t="e">
        <f>TRUNC(#REF!*P3205,0)</f>
        <v>#REF!</v>
      </c>
      <c r="R3205" s="143"/>
    </row>
    <row r="3206" spans="1:19" s="86" customFormat="1" ht="20.100000000000001" hidden="1" customHeight="1">
      <c r="A3206" s="123"/>
      <c r="C3206" s="19" t="s">
        <v>844</v>
      </c>
      <c r="D3206" s="29" t="s">
        <v>0</v>
      </c>
      <c r="E3206" s="10" t="s">
        <v>22</v>
      </c>
      <c r="F3206" s="60">
        <v>0</v>
      </c>
      <c r="G3206" s="58">
        <v>0</v>
      </c>
      <c r="H3206" s="58">
        <f t="shared" si="532"/>
        <v>0</v>
      </c>
      <c r="I3206" s="58">
        <v>0</v>
      </c>
      <c r="J3206" s="58">
        <f t="shared" si="533"/>
        <v>0</v>
      </c>
      <c r="K3206" s="58">
        <v>0</v>
      </c>
      <c r="L3206" s="58">
        <f t="shared" si="535"/>
        <v>0</v>
      </c>
      <c r="M3206" s="58">
        <f t="shared" si="534"/>
        <v>0</v>
      </c>
      <c r="N3206" s="59">
        <f t="shared" si="534"/>
        <v>0</v>
      </c>
      <c r="O3206" s="60">
        <v>0</v>
      </c>
      <c r="P3206" s="61">
        <f>O3206</f>
        <v>0</v>
      </c>
      <c r="Q3206" s="58" t="e">
        <f>TRUNC(#REF!*P3206,0)</f>
        <v>#REF!</v>
      </c>
      <c r="R3206" s="143"/>
    </row>
    <row r="3207" spans="1:19" s="86" customFormat="1" ht="20.100000000000001" hidden="1" customHeight="1">
      <c r="A3207" s="123"/>
      <c r="C3207" s="19" t="s">
        <v>2517</v>
      </c>
      <c r="D3207" s="29" t="s">
        <v>2518</v>
      </c>
      <c r="E3207" s="10" t="s">
        <v>22</v>
      </c>
      <c r="F3207" s="60">
        <v>0</v>
      </c>
      <c r="G3207" s="58">
        <v>0</v>
      </c>
      <c r="H3207" s="58">
        <f t="shared" si="532"/>
        <v>0</v>
      </c>
      <c r="I3207" s="58">
        <v>0</v>
      </c>
      <c r="J3207" s="58">
        <f t="shared" si="533"/>
        <v>0</v>
      </c>
      <c r="K3207" s="58">
        <v>0</v>
      </c>
      <c r="L3207" s="58">
        <f t="shared" si="535"/>
        <v>0</v>
      </c>
      <c r="M3207" s="58">
        <f t="shared" si="534"/>
        <v>0</v>
      </c>
      <c r="N3207" s="59">
        <f t="shared" si="534"/>
        <v>0</v>
      </c>
      <c r="O3207" s="60">
        <v>0</v>
      </c>
      <c r="P3207" s="61">
        <f>O3207</f>
        <v>0</v>
      </c>
      <c r="Q3207" s="58" t="e">
        <f>TRUNC(#REF!*P3207,0)</f>
        <v>#REF!</v>
      </c>
      <c r="R3207" s="143"/>
    </row>
    <row r="3208" spans="1:19" s="86" customFormat="1" ht="20.100000000000001" hidden="1" customHeight="1">
      <c r="A3208" s="123"/>
      <c r="C3208" s="19" t="s">
        <v>2519</v>
      </c>
      <c r="D3208" s="29" t="s">
        <v>848</v>
      </c>
      <c r="E3208" s="10" t="s">
        <v>3207</v>
      </c>
      <c r="F3208" s="60">
        <v>21</v>
      </c>
      <c r="G3208" s="58">
        <v>290400</v>
      </c>
      <c r="H3208" s="58">
        <f t="shared" si="532"/>
        <v>6098400</v>
      </c>
      <c r="I3208" s="58">
        <v>92000</v>
      </c>
      <c r="J3208" s="58">
        <f t="shared" si="533"/>
        <v>1932000</v>
      </c>
      <c r="K3208" s="58">
        <v>0</v>
      </c>
      <c r="L3208" s="58">
        <f t="shared" si="535"/>
        <v>0</v>
      </c>
      <c r="M3208" s="58">
        <f t="shared" si="534"/>
        <v>382400</v>
      </c>
      <c r="N3208" s="59">
        <f t="shared" si="534"/>
        <v>8030400</v>
      </c>
      <c r="O3208" s="60">
        <v>21</v>
      </c>
      <c r="P3208" s="61">
        <f>O3208</f>
        <v>21</v>
      </c>
      <c r="Q3208" s="58" t="e">
        <f>TRUNC(#REF!*P3208,0)</f>
        <v>#REF!</v>
      </c>
      <c r="R3208" s="143"/>
    </row>
    <row r="3209" spans="1:19" s="86" customFormat="1" ht="20.100000000000001" hidden="1" customHeight="1">
      <c r="A3209" s="123"/>
      <c r="C3209" s="19" t="s">
        <v>2520</v>
      </c>
      <c r="D3209" s="29" t="s">
        <v>974</v>
      </c>
      <c r="E3209" s="10" t="s">
        <v>3207</v>
      </c>
      <c r="F3209" s="60">
        <v>21</v>
      </c>
      <c r="G3209" s="58">
        <v>338400</v>
      </c>
      <c r="H3209" s="58">
        <f t="shared" si="532"/>
        <v>7106400</v>
      </c>
      <c r="I3209" s="58">
        <v>101600</v>
      </c>
      <c r="J3209" s="58">
        <f t="shared" si="533"/>
        <v>2133600</v>
      </c>
      <c r="K3209" s="58">
        <v>0</v>
      </c>
      <c r="L3209" s="58">
        <f t="shared" si="535"/>
        <v>0</v>
      </c>
      <c r="M3209" s="58">
        <f t="shared" si="534"/>
        <v>440000</v>
      </c>
      <c r="N3209" s="59">
        <f t="shared" si="534"/>
        <v>9240000</v>
      </c>
      <c r="O3209" s="60">
        <v>21</v>
      </c>
      <c r="P3209" s="61">
        <f>O3209</f>
        <v>21</v>
      </c>
      <c r="Q3209" s="58" t="e">
        <f>TRUNC(#REF!*P3209,0)</f>
        <v>#REF!</v>
      </c>
      <c r="R3209" s="143"/>
    </row>
    <row r="3210" spans="1:19" s="86" customFormat="1" ht="20.100000000000001" hidden="1" customHeight="1">
      <c r="A3210" s="123"/>
      <c r="C3210" s="19" t="s">
        <v>1097</v>
      </c>
      <c r="D3210" s="29" t="s">
        <v>0</v>
      </c>
      <c r="E3210" s="10" t="s">
        <v>22</v>
      </c>
      <c r="F3210" s="60">
        <v>0</v>
      </c>
      <c r="G3210" s="58">
        <v>0</v>
      </c>
      <c r="H3210" s="58">
        <f t="shared" si="532"/>
        <v>0</v>
      </c>
      <c r="I3210" s="58">
        <v>0</v>
      </c>
      <c r="J3210" s="58">
        <f t="shared" si="533"/>
        <v>0</v>
      </c>
      <c r="K3210" s="58">
        <v>0</v>
      </c>
      <c r="L3210" s="58">
        <f t="shared" si="535"/>
        <v>0</v>
      </c>
      <c r="M3210" s="58">
        <f t="shared" si="534"/>
        <v>0</v>
      </c>
      <c r="N3210" s="59">
        <f t="shared" si="534"/>
        <v>0</v>
      </c>
      <c r="O3210" s="60">
        <v>0</v>
      </c>
      <c r="P3210" s="61">
        <f>O3210</f>
        <v>0</v>
      </c>
      <c r="Q3210" s="58" t="e">
        <f>TRUNC(#REF!*P3210,0)</f>
        <v>#REF!</v>
      </c>
      <c r="R3210" s="143"/>
      <c r="S3210" s="86" t="s">
        <v>3282</v>
      </c>
    </row>
    <row r="3211" spans="1:19" s="86" customFormat="1" ht="20.100000000000001" hidden="1" customHeight="1">
      <c r="A3211" s="123"/>
      <c r="C3211" s="19" t="s">
        <v>2521</v>
      </c>
      <c r="D3211" s="29" t="s">
        <v>2522</v>
      </c>
      <c r="E3211" s="10" t="s">
        <v>3189</v>
      </c>
      <c r="F3211" s="60">
        <v>1080</v>
      </c>
      <c r="G3211" s="58">
        <v>18884</v>
      </c>
      <c r="H3211" s="58">
        <f t="shared" si="532"/>
        <v>20394720</v>
      </c>
      <c r="I3211" s="58">
        <v>13774</v>
      </c>
      <c r="J3211" s="58">
        <f t="shared" si="533"/>
        <v>14875920</v>
      </c>
      <c r="K3211" s="58">
        <v>0</v>
      </c>
      <c r="L3211" s="58">
        <f t="shared" si="535"/>
        <v>0</v>
      </c>
      <c r="M3211" s="58">
        <f t="shared" si="534"/>
        <v>32658</v>
      </c>
      <c r="N3211" s="59">
        <f t="shared" si="534"/>
        <v>35270640</v>
      </c>
      <c r="O3211" s="60">
        <v>1080</v>
      </c>
      <c r="P3211" s="61">
        <f>O3211</f>
        <v>1080</v>
      </c>
      <c r="Q3211" s="58" t="e">
        <f>TRUNC(#REF!*P3211,0)</f>
        <v>#REF!</v>
      </c>
      <c r="R3211" s="143"/>
      <c r="S3211" s="86" t="s">
        <v>3282</v>
      </c>
    </row>
    <row r="3212" spans="1:19" s="86" customFormat="1" ht="20.100000000000001" hidden="1" customHeight="1">
      <c r="A3212" s="123"/>
      <c r="C3212" s="19" t="s">
        <v>849</v>
      </c>
      <c r="D3212" s="29" t="s">
        <v>0</v>
      </c>
      <c r="E3212" s="10" t="s">
        <v>22</v>
      </c>
      <c r="F3212" s="60">
        <v>0</v>
      </c>
      <c r="G3212" s="58">
        <v>0</v>
      </c>
      <c r="H3212" s="58">
        <f t="shared" si="532"/>
        <v>0</v>
      </c>
      <c r="I3212" s="58">
        <v>0</v>
      </c>
      <c r="J3212" s="58">
        <f t="shared" si="533"/>
        <v>0</v>
      </c>
      <c r="K3212" s="58">
        <v>0</v>
      </c>
      <c r="L3212" s="58">
        <f t="shared" si="535"/>
        <v>0</v>
      </c>
      <c r="M3212" s="58">
        <f t="shared" si="534"/>
        <v>0</v>
      </c>
      <c r="N3212" s="59">
        <f t="shared" si="534"/>
        <v>0</v>
      </c>
      <c r="O3212" s="60">
        <v>0</v>
      </c>
      <c r="P3212" s="61">
        <f>O3212</f>
        <v>0</v>
      </c>
      <c r="Q3212" s="58" t="e">
        <f>TRUNC(#REF!*P3212,0)</f>
        <v>#REF!</v>
      </c>
      <c r="R3212" s="143"/>
    </row>
    <row r="3213" spans="1:19" s="86" customFormat="1" ht="20.100000000000001" hidden="1" customHeight="1">
      <c r="A3213" s="123"/>
      <c r="C3213" s="19" t="s">
        <v>850</v>
      </c>
      <c r="D3213" s="29" t="s">
        <v>851</v>
      </c>
      <c r="E3213" s="10" t="s">
        <v>3188</v>
      </c>
      <c r="F3213" s="60">
        <v>1.2809999999999999</v>
      </c>
      <c r="G3213" s="58">
        <v>21498</v>
      </c>
      <c r="H3213" s="58">
        <f t="shared" si="532"/>
        <v>27538</v>
      </c>
      <c r="I3213" s="58">
        <v>112868</v>
      </c>
      <c r="J3213" s="58">
        <f t="shared" si="533"/>
        <v>144583</v>
      </c>
      <c r="K3213" s="58">
        <v>0</v>
      </c>
      <c r="L3213" s="58">
        <f t="shared" si="535"/>
        <v>0</v>
      </c>
      <c r="M3213" s="58">
        <f t="shared" si="534"/>
        <v>134366</v>
      </c>
      <c r="N3213" s="59">
        <f t="shared" si="534"/>
        <v>172121</v>
      </c>
      <c r="O3213" s="60">
        <v>1.2809999999999999</v>
      </c>
      <c r="P3213" s="61">
        <f>O3213</f>
        <v>1.2809999999999999</v>
      </c>
      <c r="Q3213" s="58" t="e">
        <f>TRUNC(#REF!*P3213,0)</f>
        <v>#REF!</v>
      </c>
      <c r="R3213" s="143"/>
    </row>
    <row r="3214" spans="1:19" s="86" customFormat="1" ht="20.100000000000001" hidden="1" customHeight="1">
      <c r="A3214" s="123"/>
      <c r="C3214" s="19" t="s">
        <v>852</v>
      </c>
      <c r="D3214" s="29" t="s">
        <v>853</v>
      </c>
      <c r="E3214" s="10" t="s">
        <v>3188</v>
      </c>
      <c r="F3214" s="60">
        <v>3.6179999999999999</v>
      </c>
      <c r="G3214" s="58">
        <v>0</v>
      </c>
      <c r="H3214" s="58">
        <f t="shared" si="532"/>
        <v>0</v>
      </c>
      <c r="I3214" s="58">
        <v>44338</v>
      </c>
      <c r="J3214" s="58">
        <f t="shared" si="533"/>
        <v>160414</v>
      </c>
      <c r="K3214" s="58">
        <v>0</v>
      </c>
      <c r="L3214" s="58">
        <f t="shared" si="535"/>
        <v>0</v>
      </c>
      <c r="M3214" s="58">
        <f t="shared" si="534"/>
        <v>44338</v>
      </c>
      <c r="N3214" s="59">
        <f t="shared" si="534"/>
        <v>160414</v>
      </c>
      <c r="O3214" s="60">
        <v>3.6179999999999999</v>
      </c>
      <c r="P3214" s="61">
        <f>O3214</f>
        <v>3.6179999999999999</v>
      </c>
      <c r="Q3214" s="58" t="e">
        <f>TRUNC(#REF!*P3214,0)</f>
        <v>#REF!</v>
      </c>
      <c r="R3214" s="143"/>
    </row>
    <row r="3215" spans="1:19" s="86" customFormat="1" ht="20.100000000000001" hidden="1" customHeight="1">
      <c r="A3215" s="123"/>
      <c r="C3215" s="19" t="s">
        <v>854</v>
      </c>
      <c r="D3215" s="29" t="s">
        <v>0</v>
      </c>
      <c r="E3215" s="10" t="s">
        <v>3188</v>
      </c>
      <c r="F3215" s="60">
        <v>6.48</v>
      </c>
      <c r="G3215" s="58">
        <v>8828</v>
      </c>
      <c r="H3215" s="58">
        <f t="shared" si="532"/>
        <v>57205</v>
      </c>
      <c r="I3215" s="58">
        <v>167728</v>
      </c>
      <c r="J3215" s="58">
        <f t="shared" si="533"/>
        <v>1086877</v>
      </c>
      <c r="K3215" s="58">
        <v>0</v>
      </c>
      <c r="L3215" s="58">
        <f t="shared" si="535"/>
        <v>0</v>
      </c>
      <c r="M3215" s="58">
        <f t="shared" si="534"/>
        <v>176556</v>
      </c>
      <c r="N3215" s="59">
        <f t="shared" si="534"/>
        <v>1144082</v>
      </c>
      <c r="O3215" s="60">
        <v>6.48</v>
      </c>
      <c r="P3215" s="61">
        <f>O3215</f>
        <v>6.48</v>
      </c>
      <c r="Q3215" s="58" t="e">
        <f>TRUNC(#REF!*P3215,0)</f>
        <v>#REF!</v>
      </c>
      <c r="R3215" s="143"/>
    </row>
    <row r="3216" spans="1:19" s="86" customFormat="1" ht="20.100000000000001" hidden="1" customHeight="1">
      <c r="A3216" s="123"/>
      <c r="C3216" s="19" t="s">
        <v>855</v>
      </c>
      <c r="D3216" s="29" t="s">
        <v>0</v>
      </c>
      <c r="E3216" s="10" t="s">
        <v>22</v>
      </c>
      <c r="F3216" s="60">
        <v>0</v>
      </c>
      <c r="G3216" s="58">
        <v>0</v>
      </c>
      <c r="H3216" s="58">
        <f t="shared" si="532"/>
        <v>0</v>
      </c>
      <c r="I3216" s="58">
        <v>0</v>
      </c>
      <c r="J3216" s="58">
        <f t="shared" si="533"/>
        <v>0</v>
      </c>
      <c r="K3216" s="58">
        <v>0</v>
      </c>
      <c r="L3216" s="58">
        <f t="shared" si="535"/>
        <v>0</v>
      </c>
      <c r="M3216" s="58">
        <f t="shared" si="534"/>
        <v>0</v>
      </c>
      <c r="N3216" s="59">
        <f t="shared" si="534"/>
        <v>0</v>
      </c>
      <c r="O3216" s="60">
        <v>0</v>
      </c>
      <c r="P3216" s="61">
        <f>O3216</f>
        <v>0</v>
      </c>
      <c r="Q3216" s="58" t="e">
        <f>TRUNC(#REF!*P3216,0)</f>
        <v>#REF!</v>
      </c>
      <c r="R3216" s="143"/>
    </row>
    <row r="3217" spans="1:18" s="86" customFormat="1" ht="20.100000000000001" hidden="1" customHeight="1">
      <c r="A3217" s="123"/>
      <c r="C3217" s="19" t="s">
        <v>856</v>
      </c>
      <c r="D3217" s="29" t="s">
        <v>0</v>
      </c>
      <c r="E3217" s="10" t="s">
        <v>22</v>
      </c>
      <c r="F3217" s="60">
        <v>0</v>
      </c>
      <c r="G3217" s="58">
        <v>0</v>
      </c>
      <c r="H3217" s="58">
        <f t="shared" si="532"/>
        <v>0</v>
      </c>
      <c r="I3217" s="58">
        <v>0</v>
      </c>
      <c r="J3217" s="58">
        <f t="shared" si="533"/>
        <v>0</v>
      </c>
      <c r="K3217" s="58">
        <v>0</v>
      </c>
      <c r="L3217" s="58">
        <f t="shared" si="535"/>
        <v>0</v>
      </c>
      <c r="M3217" s="58">
        <f t="shared" si="534"/>
        <v>0</v>
      </c>
      <c r="N3217" s="59">
        <f t="shared" si="534"/>
        <v>0</v>
      </c>
      <c r="O3217" s="60">
        <v>0</v>
      </c>
      <c r="P3217" s="61">
        <f>O3217</f>
        <v>0</v>
      </c>
      <c r="Q3217" s="58" t="e">
        <f>TRUNC(#REF!*P3217,0)</f>
        <v>#REF!</v>
      </c>
      <c r="R3217" s="143"/>
    </row>
    <row r="3218" spans="1:18" s="86" customFormat="1" ht="20.100000000000001" hidden="1" customHeight="1">
      <c r="A3218" s="123"/>
      <c r="C3218" s="19" t="s">
        <v>857</v>
      </c>
      <c r="D3218" s="29" t="s">
        <v>0</v>
      </c>
      <c r="E3218" s="10" t="s">
        <v>3189</v>
      </c>
      <c r="F3218" s="60">
        <v>592</v>
      </c>
      <c r="G3218" s="58">
        <v>1820</v>
      </c>
      <c r="H3218" s="58">
        <f t="shared" si="532"/>
        <v>1077440</v>
      </c>
      <c r="I3218" s="58">
        <v>3380</v>
      </c>
      <c r="J3218" s="58">
        <f t="shared" si="533"/>
        <v>2000960</v>
      </c>
      <c r="K3218" s="58">
        <v>0</v>
      </c>
      <c r="L3218" s="58">
        <f t="shared" si="535"/>
        <v>0</v>
      </c>
      <c r="M3218" s="58">
        <f t="shared" si="534"/>
        <v>5200</v>
      </c>
      <c r="N3218" s="59">
        <f t="shared" si="534"/>
        <v>3078400</v>
      </c>
      <c r="O3218" s="60">
        <v>592</v>
      </c>
      <c r="P3218" s="61">
        <f>O3218</f>
        <v>592</v>
      </c>
      <c r="Q3218" s="58" t="e">
        <f>TRUNC(#REF!*P3218,0)</f>
        <v>#REF!</v>
      </c>
      <c r="R3218" s="143"/>
    </row>
    <row r="3219" spans="1:18" s="86" customFormat="1" ht="20.100000000000001" hidden="1" customHeight="1">
      <c r="A3219" s="123"/>
      <c r="C3219" s="19" t="s">
        <v>858</v>
      </c>
      <c r="D3219" s="29" t="s">
        <v>0</v>
      </c>
      <c r="E3219" s="10" t="s">
        <v>22</v>
      </c>
      <c r="F3219" s="60">
        <v>0</v>
      </c>
      <c r="G3219" s="58">
        <v>0</v>
      </c>
      <c r="H3219" s="58">
        <f t="shared" si="532"/>
        <v>0</v>
      </c>
      <c r="I3219" s="58">
        <v>0</v>
      </c>
      <c r="J3219" s="58">
        <f t="shared" si="533"/>
        <v>0</v>
      </c>
      <c r="K3219" s="58">
        <v>0</v>
      </c>
      <c r="L3219" s="58">
        <f t="shared" si="535"/>
        <v>0</v>
      </c>
      <c r="M3219" s="58">
        <f t="shared" si="534"/>
        <v>0</v>
      </c>
      <c r="N3219" s="59">
        <f t="shared" si="534"/>
        <v>0</v>
      </c>
      <c r="O3219" s="60">
        <v>0</v>
      </c>
      <c r="P3219" s="61">
        <f>O3219</f>
        <v>0</v>
      </c>
      <c r="Q3219" s="58" t="e">
        <f>TRUNC(#REF!*P3219,0)</f>
        <v>#REF!</v>
      </c>
      <c r="R3219" s="143"/>
    </row>
    <row r="3220" spans="1:18" s="86" customFormat="1" ht="20.100000000000001" hidden="1" customHeight="1">
      <c r="A3220" s="123"/>
      <c r="C3220" s="19" t="s">
        <v>859</v>
      </c>
      <c r="D3220" s="29" t="s">
        <v>0</v>
      </c>
      <c r="E3220" s="10" t="s">
        <v>22</v>
      </c>
      <c r="F3220" s="60">
        <v>0</v>
      </c>
      <c r="G3220" s="58">
        <v>0</v>
      </c>
      <c r="H3220" s="58">
        <f t="shared" si="532"/>
        <v>0</v>
      </c>
      <c r="I3220" s="58">
        <v>0</v>
      </c>
      <c r="J3220" s="58">
        <f t="shared" si="533"/>
        <v>0</v>
      </c>
      <c r="K3220" s="58">
        <v>0</v>
      </c>
      <c r="L3220" s="58">
        <f t="shared" si="535"/>
        <v>0</v>
      </c>
      <c r="M3220" s="58">
        <f t="shared" si="534"/>
        <v>0</v>
      </c>
      <c r="N3220" s="59">
        <f t="shared" si="534"/>
        <v>0</v>
      </c>
      <c r="O3220" s="60">
        <v>0</v>
      </c>
      <c r="P3220" s="61">
        <f>O3220</f>
        <v>0</v>
      </c>
      <c r="Q3220" s="58" t="e">
        <f>TRUNC(#REF!*P3220,0)</f>
        <v>#REF!</v>
      </c>
      <c r="R3220" s="143"/>
    </row>
    <row r="3221" spans="1:18" s="86" customFormat="1" ht="20.100000000000001" hidden="1" customHeight="1">
      <c r="A3221" s="123"/>
      <c r="C3221" s="19" t="s">
        <v>860</v>
      </c>
      <c r="D3221" s="29" t="s">
        <v>861</v>
      </c>
      <c r="E3221" s="10" t="s">
        <v>3189</v>
      </c>
      <c r="F3221" s="60">
        <v>354</v>
      </c>
      <c r="G3221" s="58">
        <v>3855</v>
      </c>
      <c r="H3221" s="58">
        <f t="shared" si="532"/>
        <v>1364670</v>
      </c>
      <c r="I3221" s="58">
        <v>12209</v>
      </c>
      <c r="J3221" s="58">
        <f t="shared" si="533"/>
        <v>4321986</v>
      </c>
      <c r="K3221" s="58">
        <v>0</v>
      </c>
      <c r="L3221" s="58">
        <f t="shared" si="535"/>
        <v>0</v>
      </c>
      <c r="M3221" s="58">
        <f t="shared" si="534"/>
        <v>16064</v>
      </c>
      <c r="N3221" s="59">
        <f t="shared" si="534"/>
        <v>5686656</v>
      </c>
      <c r="O3221" s="60">
        <v>354</v>
      </c>
      <c r="P3221" s="61">
        <f>O3221</f>
        <v>354</v>
      </c>
      <c r="Q3221" s="58" t="e">
        <f>TRUNC(#REF!*P3221,0)</f>
        <v>#REF!</v>
      </c>
      <c r="R3221" s="143"/>
    </row>
    <row r="3222" spans="1:18" s="86" customFormat="1" ht="20.100000000000001" hidden="1" customHeight="1">
      <c r="A3222" s="123"/>
      <c r="C3222" s="19" t="s">
        <v>862</v>
      </c>
      <c r="D3222" s="29" t="s">
        <v>0</v>
      </c>
      <c r="E3222" s="10" t="s">
        <v>3207</v>
      </c>
      <c r="F3222" s="60">
        <v>45</v>
      </c>
      <c r="G3222" s="58">
        <v>3084</v>
      </c>
      <c r="H3222" s="58">
        <f t="shared" si="532"/>
        <v>138780</v>
      </c>
      <c r="I3222" s="58">
        <v>7618</v>
      </c>
      <c r="J3222" s="58">
        <f t="shared" si="533"/>
        <v>342810</v>
      </c>
      <c r="K3222" s="58">
        <v>0</v>
      </c>
      <c r="L3222" s="58">
        <f t="shared" si="535"/>
        <v>0</v>
      </c>
      <c r="M3222" s="58">
        <f t="shared" si="534"/>
        <v>10702</v>
      </c>
      <c r="N3222" s="59">
        <f t="shared" si="534"/>
        <v>481590</v>
      </c>
      <c r="O3222" s="60">
        <v>45</v>
      </c>
      <c r="P3222" s="61">
        <f>O3222</f>
        <v>45</v>
      </c>
      <c r="Q3222" s="58" t="e">
        <f>TRUNC(#REF!*P3222,0)</f>
        <v>#REF!</v>
      </c>
      <c r="R3222" s="143"/>
    </row>
    <row r="3223" spans="1:18" s="86" customFormat="1" ht="20.100000000000001" hidden="1" customHeight="1">
      <c r="A3223" s="123"/>
      <c r="C3223" s="19" t="s">
        <v>863</v>
      </c>
      <c r="D3223" s="29" t="s">
        <v>0</v>
      </c>
      <c r="E3223" s="10" t="s">
        <v>22</v>
      </c>
      <c r="F3223" s="60">
        <v>0</v>
      </c>
      <c r="G3223" s="58">
        <v>0</v>
      </c>
      <c r="H3223" s="58">
        <f t="shared" si="532"/>
        <v>0</v>
      </c>
      <c r="I3223" s="58">
        <v>0</v>
      </c>
      <c r="J3223" s="58">
        <f t="shared" si="533"/>
        <v>0</v>
      </c>
      <c r="K3223" s="58">
        <v>0</v>
      </c>
      <c r="L3223" s="58">
        <f t="shared" si="535"/>
        <v>0</v>
      </c>
      <c r="M3223" s="58">
        <f t="shared" si="534"/>
        <v>0</v>
      </c>
      <c r="N3223" s="59">
        <f t="shared" si="534"/>
        <v>0</v>
      </c>
      <c r="O3223" s="60">
        <v>0</v>
      </c>
      <c r="P3223" s="61">
        <f>O3223</f>
        <v>0</v>
      </c>
      <c r="Q3223" s="58" t="e">
        <f>TRUNC(#REF!*P3223,0)</f>
        <v>#REF!</v>
      </c>
      <c r="R3223" s="143"/>
    </row>
    <row r="3224" spans="1:18" s="86" customFormat="1" ht="20.100000000000001" hidden="1" customHeight="1">
      <c r="A3224" s="123"/>
      <c r="C3224" s="19" t="s">
        <v>864</v>
      </c>
      <c r="D3224" s="29" t="s">
        <v>0</v>
      </c>
      <c r="E3224" s="10" t="s">
        <v>3207</v>
      </c>
      <c r="F3224" s="60">
        <v>15</v>
      </c>
      <c r="G3224" s="58">
        <v>9796</v>
      </c>
      <c r="H3224" s="58">
        <f t="shared" ref="H3224:H3287" si="536">TRUNC(F3224*G3224,0)</f>
        <v>146940</v>
      </c>
      <c r="I3224" s="58">
        <v>17715</v>
      </c>
      <c r="J3224" s="58">
        <f t="shared" ref="J3224:J3287" si="537">TRUNC(F3224*I3224,0)</f>
        <v>265725</v>
      </c>
      <c r="K3224" s="58">
        <v>0</v>
      </c>
      <c r="L3224" s="58">
        <f t="shared" si="535"/>
        <v>0</v>
      </c>
      <c r="M3224" s="58">
        <f t="shared" si="534"/>
        <v>27511</v>
      </c>
      <c r="N3224" s="59">
        <f t="shared" si="534"/>
        <v>412665</v>
      </c>
      <c r="O3224" s="60">
        <v>15</v>
      </c>
      <c r="P3224" s="61">
        <f>O3224</f>
        <v>15</v>
      </c>
      <c r="Q3224" s="58" t="e">
        <f>TRUNC(#REF!*P3224,0)</f>
        <v>#REF!</v>
      </c>
      <c r="R3224" s="143"/>
    </row>
    <row r="3225" spans="1:18" s="86" customFormat="1" ht="20.100000000000001" hidden="1" customHeight="1">
      <c r="A3225" s="123"/>
      <c r="C3225" s="19" t="s">
        <v>865</v>
      </c>
      <c r="D3225" s="29" t="s">
        <v>0</v>
      </c>
      <c r="E3225" s="10" t="s">
        <v>3199</v>
      </c>
      <c r="F3225" s="60">
        <v>2</v>
      </c>
      <c r="G3225" s="58">
        <v>5849</v>
      </c>
      <c r="H3225" s="58">
        <f t="shared" si="536"/>
        <v>11698</v>
      </c>
      <c r="I3225" s="58">
        <v>13475</v>
      </c>
      <c r="J3225" s="58">
        <f t="shared" si="537"/>
        <v>26950</v>
      </c>
      <c r="K3225" s="58">
        <v>0</v>
      </c>
      <c r="L3225" s="58">
        <f t="shared" si="535"/>
        <v>0</v>
      </c>
      <c r="M3225" s="58">
        <f t="shared" si="534"/>
        <v>19324</v>
      </c>
      <c r="N3225" s="59">
        <f t="shared" si="534"/>
        <v>38648</v>
      </c>
      <c r="O3225" s="60">
        <v>2</v>
      </c>
      <c r="P3225" s="61">
        <f>O3225</f>
        <v>2</v>
      </c>
      <c r="Q3225" s="58" t="e">
        <f>TRUNC(#REF!*P3225,0)</f>
        <v>#REF!</v>
      </c>
      <c r="R3225" s="143"/>
    </row>
    <row r="3226" spans="1:18" s="86" customFormat="1" ht="20.100000000000001" hidden="1" customHeight="1">
      <c r="A3226" s="123"/>
      <c r="C3226" s="19" t="s">
        <v>866</v>
      </c>
      <c r="D3226" s="29" t="s">
        <v>0</v>
      </c>
      <c r="E3226" s="10" t="s">
        <v>3207</v>
      </c>
      <c r="F3226" s="60">
        <v>31</v>
      </c>
      <c r="G3226" s="58">
        <v>1370</v>
      </c>
      <c r="H3226" s="58">
        <f t="shared" si="536"/>
        <v>42470</v>
      </c>
      <c r="I3226" s="58">
        <v>4577</v>
      </c>
      <c r="J3226" s="58">
        <f t="shared" si="537"/>
        <v>141887</v>
      </c>
      <c r="K3226" s="58">
        <v>0</v>
      </c>
      <c r="L3226" s="58">
        <f t="shared" si="535"/>
        <v>0</v>
      </c>
      <c r="M3226" s="58">
        <f t="shared" si="534"/>
        <v>5947</v>
      </c>
      <c r="N3226" s="59">
        <f t="shared" si="534"/>
        <v>184357</v>
      </c>
      <c r="O3226" s="60">
        <v>31</v>
      </c>
      <c r="P3226" s="61">
        <f>O3226</f>
        <v>31</v>
      </c>
      <c r="Q3226" s="58" t="e">
        <f>TRUNC(#REF!*P3226,0)</f>
        <v>#REF!</v>
      </c>
      <c r="R3226" s="143"/>
    </row>
    <row r="3227" spans="1:18" s="86" customFormat="1" ht="20.100000000000001" hidden="1" customHeight="1">
      <c r="A3227" s="123"/>
      <c r="C3227" s="19" t="s">
        <v>867</v>
      </c>
      <c r="D3227" s="29" t="s">
        <v>0</v>
      </c>
      <c r="E3227" s="10" t="s">
        <v>22</v>
      </c>
      <c r="F3227" s="60">
        <v>0</v>
      </c>
      <c r="G3227" s="58">
        <v>0</v>
      </c>
      <c r="H3227" s="58">
        <f t="shared" si="536"/>
        <v>0</v>
      </c>
      <c r="I3227" s="58">
        <v>0</v>
      </c>
      <c r="J3227" s="58">
        <f t="shared" si="537"/>
        <v>0</v>
      </c>
      <c r="K3227" s="58">
        <v>0</v>
      </c>
      <c r="L3227" s="58">
        <f t="shared" si="535"/>
        <v>0</v>
      </c>
      <c r="M3227" s="58">
        <f t="shared" si="534"/>
        <v>0</v>
      </c>
      <c r="N3227" s="59">
        <f t="shared" si="534"/>
        <v>0</v>
      </c>
      <c r="O3227" s="60">
        <v>0</v>
      </c>
      <c r="P3227" s="61">
        <f>O3227</f>
        <v>0</v>
      </c>
      <c r="Q3227" s="58" t="e">
        <f>TRUNC(#REF!*P3227,0)</f>
        <v>#REF!</v>
      </c>
      <c r="R3227" s="143"/>
    </row>
    <row r="3228" spans="1:18" s="86" customFormat="1" ht="20.100000000000001" hidden="1" customHeight="1">
      <c r="A3228" s="123"/>
      <c r="C3228" s="19" t="s">
        <v>868</v>
      </c>
      <c r="D3228" s="29" t="s">
        <v>0</v>
      </c>
      <c r="E3228" s="10" t="s">
        <v>22</v>
      </c>
      <c r="F3228" s="60">
        <v>0</v>
      </c>
      <c r="G3228" s="58">
        <v>0</v>
      </c>
      <c r="H3228" s="58">
        <f t="shared" si="536"/>
        <v>0</v>
      </c>
      <c r="I3228" s="58">
        <v>0</v>
      </c>
      <c r="J3228" s="58">
        <f t="shared" si="537"/>
        <v>0</v>
      </c>
      <c r="K3228" s="58">
        <v>0</v>
      </c>
      <c r="L3228" s="58">
        <f t="shared" si="535"/>
        <v>0</v>
      </c>
      <c r="M3228" s="58">
        <f t="shared" si="534"/>
        <v>0</v>
      </c>
      <c r="N3228" s="59">
        <f t="shared" si="534"/>
        <v>0</v>
      </c>
      <c r="O3228" s="60">
        <v>0</v>
      </c>
      <c r="P3228" s="61">
        <f>O3228</f>
        <v>0</v>
      </c>
      <c r="Q3228" s="58" t="e">
        <f>TRUNC(#REF!*P3228,0)</f>
        <v>#REF!</v>
      </c>
      <c r="R3228" s="143"/>
    </row>
    <row r="3229" spans="1:18" s="86" customFormat="1" ht="20.100000000000001" hidden="1" customHeight="1">
      <c r="A3229" s="123"/>
      <c r="C3229" s="19" t="s">
        <v>871</v>
      </c>
      <c r="D3229" s="29" t="s">
        <v>0</v>
      </c>
      <c r="E3229" s="10" t="s">
        <v>22</v>
      </c>
      <c r="F3229" s="60">
        <v>0</v>
      </c>
      <c r="G3229" s="58">
        <v>0</v>
      </c>
      <c r="H3229" s="58">
        <f t="shared" si="536"/>
        <v>0</v>
      </c>
      <c r="I3229" s="58">
        <v>0</v>
      </c>
      <c r="J3229" s="58">
        <f t="shared" si="537"/>
        <v>0</v>
      </c>
      <c r="K3229" s="58">
        <v>0</v>
      </c>
      <c r="L3229" s="58">
        <f t="shared" si="535"/>
        <v>0</v>
      </c>
      <c r="M3229" s="58">
        <f t="shared" si="534"/>
        <v>0</v>
      </c>
      <c r="N3229" s="59">
        <f t="shared" si="534"/>
        <v>0</v>
      </c>
      <c r="O3229" s="60">
        <v>0</v>
      </c>
      <c r="P3229" s="61">
        <f>O3229</f>
        <v>0</v>
      </c>
      <c r="Q3229" s="58" t="e">
        <f>TRUNC(#REF!*P3229,0)</f>
        <v>#REF!</v>
      </c>
      <c r="R3229" s="143"/>
    </row>
    <row r="3230" spans="1:18" s="86" customFormat="1" ht="20.100000000000001" hidden="1" customHeight="1">
      <c r="A3230" s="123"/>
      <c r="C3230" s="19" t="s">
        <v>872</v>
      </c>
      <c r="D3230" s="29" t="s">
        <v>879</v>
      </c>
      <c r="E3230" s="10" t="s">
        <v>3198</v>
      </c>
      <c r="F3230" s="60">
        <v>8</v>
      </c>
      <c r="G3230" s="58">
        <v>0</v>
      </c>
      <c r="H3230" s="58">
        <f t="shared" si="536"/>
        <v>0</v>
      </c>
      <c r="I3230" s="58">
        <v>0</v>
      </c>
      <c r="J3230" s="58">
        <f t="shared" si="537"/>
        <v>0</v>
      </c>
      <c r="K3230" s="58">
        <v>50400</v>
      </c>
      <c r="L3230" s="58">
        <f t="shared" si="535"/>
        <v>403200</v>
      </c>
      <c r="M3230" s="58">
        <f t="shared" si="534"/>
        <v>50400</v>
      </c>
      <c r="N3230" s="59">
        <f t="shared" si="534"/>
        <v>403200</v>
      </c>
      <c r="O3230" s="60">
        <v>8</v>
      </c>
      <c r="P3230" s="61">
        <f>O3230</f>
        <v>8</v>
      </c>
      <c r="Q3230" s="58" t="e">
        <f>TRUNC(#REF!*P3230,0)</f>
        <v>#REF!</v>
      </c>
      <c r="R3230" s="143"/>
    </row>
    <row r="3231" spans="1:18" s="86" customFormat="1" ht="20.100000000000001" hidden="1" customHeight="1">
      <c r="A3231" s="123"/>
      <c r="C3231" s="19" t="s">
        <v>2340</v>
      </c>
      <c r="D3231" s="29" t="s">
        <v>874</v>
      </c>
      <c r="E3231" s="10" t="s">
        <v>3198</v>
      </c>
      <c r="F3231" s="60">
        <v>4</v>
      </c>
      <c r="G3231" s="58">
        <v>0</v>
      </c>
      <c r="H3231" s="58">
        <f t="shared" si="536"/>
        <v>0</v>
      </c>
      <c r="I3231" s="58">
        <v>0</v>
      </c>
      <c r="J3231" s="58">
        <f t="shared" si="537"/>
        <v>0</v>
      </c>
      <c r="K3231" s="58">
        <v>60000</v>
      </c>
      <c r="L3231" s="58">
        <f t="shared" si="535"/>
        <v>240000</v>
      </c>
      <c r="M3231" s="58">
        <f t="shared" si="534"/>
        <v>60000</v>
      </c>
      <c r="N3231" s="59">
        <f t="shared" si="534"/>
        <v>240000</v>
      </c>
      <c r="O3231" s="60">
        <v>4</v>
      </c>
      <c r="P3231" s="61">
        <f>O3231</f>
        <v>4</v>
      </c>
      <c r="Q3231" s="58" t="e">
        <f>TRUNC(#REF!*P3231,0)</f>
        <v>#REF!</v>
      </c>
      <c r="R3231" s="143"/>
    </row>
    <row r="3232" spans="1:18" s="86" customFormat="1" ht="20.100000000000001" hidden="1" customHeight="1">
      <c r="A3232" s="123"/>
      <c r="C3232" s="19" t="s">
        <v>873</v>
      </c>
      <c r="D3232" s="29" t="s">
        <v>0</v>
      </c>
      <c r="E3232" s="10" t="s">
        <v>22</v>
      </c>
      <c r="F3232" s="60">
        <v>0</v>
      </c>
      <c r="G3232" s="58">
        <v>0</v>
      </c>
      <c r="H3232" s="58">
        <f t="shared" si="536"/>
        <v>0</v>
      </c>
      <c r="I3232" s="58">
        <v>0</v>
      </c>
      <c r="J3232" s="58">
        <f t="shared" si="537"/>
        <v>0</v>
      </c>
      <c r="K3232" s="58">
        <v>0</v>
      </c>
      <c r="L3232" s="58">
        <f t="shared" si="535"/>
        <v>0</v>
      </c>
      <c r="M3232" s="58">
        <f t="shared" si="534"/>
        <v>0</v>
      </c>
      <c r="N3232" s="59">
        <f t="shared" si="534"/>
        <v>0</v>
      </c>
      <c r="O3232" s="60">
        <v>0</v>
      </c>
      <c r="P3232" s="61">
        <f>O3232</f>
        <v>0</v>
      </c>
      <c r="Q3232" s="58" t="e">
        <f>TRUNC(#REF!*P3232,0)</f>
        <v>#REF!</v>
      </c>
      <c r="R3232" s="143"/>
    </row>
    <row r="3233" spans="1:18" s="86" customFormat="1" ht="20.100000000000001" hidden="1" customHeight="1">
      <c r="A3233" s="123"/>
      <c r="C3233" s="19" t="s">
        <v>2341</v>
      </c>
      <c r="D3233" s="29" t="s">
        <v>879</v>
      </c>
      <c r="E3233" s="10" t="s">
        <v>3217</v>
      </c>
      <c r="F3233" s="60">
        <v>28</v>
      </c>
      <c r="G3233" s="58">
        <v>0</v>
      </c>
      <c r="H3233" s="58">
        <f t="shared" si="536"/>
        <v>0</v>
      </c>
      <c r="I3233" s="58">
        <v>0</v>
      </c>
      <c r="J3233" s="58">
        <f t="shared" si="537"/>
        <v>0</v>
      </c>
      <c r="K3233" s="58">
        <v>30199</v>
      </c>
      <c r="L3233" s="58">
        <f t="shared" si="535"/>
        <v>845572</v>
      </c>
      <c r="M3233" s="58">
        <f t="shared" si="534"/>
        <v>30199</v>
      </c>
      <c r="N3233" s="59">
        <f t="shared" si="534"/>
        <v>845572</v>
      </c>
      <c r="O3233" s="60">
        <v>28</v>
      </c>
      <c r="P3233" s="61">
        <f>O3233</f>
        <v>28</v>
      </c>
      <c r="Q3233" s="58" t="e">
        <f>TRUNC(#REF!*P3233,0)</f>
        <v>#REF!</v>
      </c>
      <c r="R3233" s="143"/>
    </row>
    <row r="3234" spans="1:18" s="86" customFormat="1" ht="20.100000000000001" hidden="1" customHeight="1">
      <c r="A3234" s="123"/>
      <c r="C3234" s="19" t="s">
        <v>2342</v>
      </c>
      <c r="D3234" s="29" t="s">
        <v>2343</v>
      </c>
      <c r="E3234" s="10" t="s">
        <v>3217</v>
      </c>
      <c r="F3234" s="60">
        <v>8</v>
      </c>
      <c r="G3234" s="58">
        <v>0</v>
      </c>
      <c r="H3234" s="58">
        <f t="shared" si="536"/>
        <v>0</v>
      </c>
      <c r="I3234" s="58">
        <v>0</v>
      </c>
      <c r="J3234" s="58">
        <f t="shared" si="537"/>
        <v>0</v>
      </c>
      <c r="K3234" s="58">
        <v>33120</v>
      </c>
      <c r="L3234" s="58">
        <f t="shared" si="535"/>
        <v>264960</v>
      </c>
      <c r="M3234" s="58">
        <f t="shared" si="534"/>
        <v>33120</v>
      </c>
      <c r="N3234" s="59">
        <f t="shared" si="534"/>
        <v>264960</v>
      </c>
      <c r="O3234" s="60">
        <v>8</v>
      </c>
      <c r="P3234" s="61">
        <f>O3234</f>
        <v>8</v>
      </c>
      <c r="Q3234" s="58" t="e">
        <f>TRUNC(#REF!*P3234,0)</f>
        <v>#REF!</v>
      </c>
      <c r="R3234" s="143"/>
    </row>
    <row r="3235" spans="1:18" s="86" customFormat="1" ht="20.100000000000001" hidden="1" customHeight="1">
      <c r="A3235" s="123"/>
      <c r="C3235" s="19" t="s">
        <v>875</v>
      </c>
      <c r="D3235" s="29" t="s">
        <v>0</v>
      </c>
      <c r="E3235" s="10" t="s">
        <v>22</v>
      </c>
      <c r="F3235" s="60">
        <v>0</v>
      </c>
      <c r="G3235" s="58">
        <v>0</v>
      </c>
      <c r="H3235" s="58">
        <f t="shared" si="536"/>
        <v>0</v>
      </c>
      <c r="I3235" s="58">
        <v>0</v>
      </c>
      <c r="J3235" s="58">
        <f t="shared" si="537"/>
        <v>0</v>
      </c>
      <c r="K3235" s="58">
        <v>0</v>
      </c>
      <c r="L3235" s="58">
        <f t="shared" si="535"/>
        <v>0</v>
      </c>
      <c r="M3235" s="58">
        <f t="shared" si="534"/>
        <v>0</v>
      </c>
      <c r="N3235" s="59">
        <f t="shared" si="534"/>
        <v>0</v>
      </c>
      <c r="O3235" s="60">
        <v>0</v>
      </c>
      <c r="P3235" s="61">
        <f>O3235</f>
        <v>0</v>
      </c>
      <c r="Q3235" s="58" t="e">
        <f>TRUNC(#REF!*P3235,0)</f>
        <v>#REF!</v>
      </c>
      <c r="R3235" s="143"/>
    </row>
    <row r="3236" spans="1:18" s="86" customFormat="1" ht="20.100000000000001" hidden="1" customHeight="1">
      <c r="A3236" s="123"/>
      <c r="C3236" s="19" t="s">
        <v>876</v>
      </c>
      <c r="D3236" s="29" t="s">
        <v>879</v>
      </c>
      <c r="E3236" s="10" t="s">
        <v>3198</v>
      </c>
      <c r="F3236" s="60">
        <v>44</v>
      </c>
      <c r="G3236" s="58">
        <v>0</v>
      </c>
      <c r="H3236" s="58">
        <f t="shared" si="536"/>
        <v>0</v>
      </c>
      <c r="I3236" s="58">
        <v>0</v>
      </c>
      <c r="J3236" s="58">
        <f t="shared" si="537"/>
        <v>0</v>
      </c>
      <c r="K3236" s="58">
        <v>25920</v>
      </c>
      <c r="L3236" s="58">
        <f t="shared" si="535"/>
        <v>1140480</v>
      </c>
      <c r="M3236" s="58">
        <f t="shared" si="534"/>
        <v>25920</v>
      </c>
      <c r="N3236" s="59">
        <f t="shared" si="534"/>
        <v>1140480</v>
      </c>
      <c r="O3236" s="60">
        <v>44</v>
      </c>
      <c r="P3236" s="61">
        <f>O3236</f>
        <v>44</v>
      </c>
      <c r="Q3236" s="58" t="e">
        <f>TRUNC(#REF!*P3236,0)</f>
        <v>#REF!</v>
      </c>
      <c r="R3236" s="143"/>
    </row>
    <row r="3237" spans="1:18" s="86" customFormat="1" ht="20.100000000000001" hidden="1" customHeight="1">
      <c r="A3237" s="123"/>
      <c r="C3237" s="19" t="s">
        <v>877</v>
      </c>
      <c r="D3237" s="29" t="s">
        <v>0</v>
      </c>
      <c r="E3237" s="10" t="s">
        <v>22</v>
      </c>
      <c r="F3237" s="60">
        <v>0</v>
      </c>
      <c r="G3237" s="58">
        <v>0</v>
      </c>
      <c r="H3237" s="58">
        <f t="shared" si="536"/>
        <v>0</v>
      </c>
      <c r="I3237" s="58">
        <v>0</v>
      </c>
      <c r="J3237" s="58">
        <f t="shared" si="537"/>
        <v>0</v>
      </c>
      <c r="K3237" s="58">
        <v>0</v>
      </c>
      <c r="L3237" s="58">
        <f t="shared" si="535"/>
        <v>0</v>
      </c>
      <c r="M3237" s="58">
        <f t="shared" si="534"/>
        <v>0</v>
      </c>
      <c r="N3237" s="59">
        <f t="shared" si="534"/>
        <v>0</v>
      </c>
      <c r="O3237" s="60">
        <v>0</v>
      </c>
      <c r="P3237" s="61">
        <f>O3237</f>
        <v>0</v>
      </c>
      <c r="Q3237" s="58" t="e">
        <f>TRUNC(#REF!*P3237,0)</f>
        <v>#REF!</v>
      </c>
      <c r="R3237" s="143"/>
    </row>
    <row r="3238" spans="1:18" s="86" customFormat="1" ht="20.100000000000001" hidden="1" customHeight="1">
      <c r="A3238" s="123"/>
      <c r="C3238" s="19" t="s">
        <v>878</v>
      </c>
      <c r="D3238" s="29" t="s">
        <v>879</v>
      </c>
      <c r="E3238" s="10" t="s">
        <v>3207</v>
      </c>
      <c r="F3238" s="60">
        <v>74</v>
      </c>
      <c r="G3238" s="58">
        <v>0</v>
      </c>
      <c r="H3238" s="58">
        <f t="shared" si="536"/>
        <v>0</v>
      </c>
      <c r="I3238" s="58">
        <v>0</v>
      </c>
      <c r="J3238" s="58">
        <f t="shared" si="537"/>
        <v>0</v>
      </c>
      <c r="K3238" s="58">
        <v>97920</v>
      </c>
      <c r="L3238" s="58">
        <f t="shared" si="535"/>
        <v>7246080</v>
      </c>
      <c r="M3238" s="58">
        <f t="shared" si="534"/>
        <v>97920</v>
      </c>
      <c r="N3238" s="59">
        <f t="shared" si="534"/>
        <v>7246080</v>
      </c>
      <c r="O3238" s="60">
        <v>74</v>
      </c>
      <c r="P3238" s="61">
        <f>O3238</f>
        <v>74</v>
      </c>
      <c r="Q3238" s="58" t="e">
        <f>TRUNC(#REF!*P3238,0)</f>
        <v>#REF!</v>
      </c>
      <c r="R3238" s="143"/>
    </row>
    <row r="3239" spans="1:18" s="86" customFormat="1" ht="20.100000000000001" hidden="1" customHeight="1">
      <c r="A3239" s="123"/>
      <c r="C3239" s="19" t="s">
        <v>880</v>
      </c>
      <c r="D3239" s="29" t="s">
        <v>0</v>
      </c>
      <c r="E3239" s="10" t="s">
        <v>22</v>
      </c>
      <c r="F3239" s="60">
        <v>0</v>
      </c>
      <c r="G3239" s="58">
        <v>0</v>
      </c>
      <c r="H3239" s="58">
        <f t="shared" si="536"/>
        <v>0</v>
      </c>
      <c r="I3239" s="58">
        <v>0</v>
      </c>
      <c r="J3239" s="58">
        <f t="shared" si="537"/>
        <v>0</v>
      </c>
      <c r="K3239" s="58">
        <v>0</v>
      </c>
      <c r="L3239" s="58">
        <f t="shared" si="535"/>
        <v>0</v>
      </c>
      <c r="M3239" s="58">
        <f t="shared" si="534"/>
        <v>0</v>
      </c>
      <c r="N3239" s="59">
        <f t="shared" si="534"/>
        <v>0</v>
      </c>
      <c r="O3239" s="60">
        <v>0</v>
      </c>
      <c r="P3239" s="61">
        <f>O3239</f>
        <v>0</v>
      </c>
      <c r="Q3239" s="58" t="e">
        <f>TRUNC(#REF!*P3239,0)</f>
        <v>#REF!</v>
      </c>
      <c r="R3239" s="143"/>
    </row>
    <row r="3240" spans="1:18" s="86" customFormat="1" ht="20.100000000000001" hidden="1" customHeight="1">
      <c r="A3240" s="123"/>
      <c r="C3240" s="19" t="s">
        <v>881</v>
      </c>
      <c r="D3240" s="29" t="s">
        <v>2344</v>
      </c>
      <c r="E3240" s="10" t="s">
        <v>3198</v>
      </c>
      <c r="F3240" s="60">
        <v>4</v>
      </c>
      <c r="G3240" s="58">
        <v>0</v>
      </c>
      <c r="H3240" s="58">
        <f t="shared" si="536"/>
        <v>0</v>
      </c>
      <c r="I3240" s="58">
        <v>0</v>
      </c>
      <c r="J3240" s="58">
        <f t="shared" si="537"/>
        <v>0</v>
      </c>
      <c r="K3240" s="58">
        <v>100295</v>
      </c>
      <c r="L3240" s="58">
        <f t="shared" si="535"/>
        <v>401180</v>
      </c>
      <c r="M3240" s="58">
        <f t="shared" si="534"/>
        <v>100295</v>
      </c>
      <c r="N3240" s="59">
        <f t="shared" si="534"/>
        <v>401180</v>
      </c>
      <c r="O3240" s="60">
        <v>4</v>
      </c>
      <c r="P3240" s="61">
        <f>O3240</f>
        <v>4</v>
      </c>
      <c r="Q3240" s="58" t="e">
        <f>TRUNC(#REF!*P3240,0)</f>
        <v>#REF!</v>
      </c>
      <c r="R3240" s="143"/>
    </row>
    <row r="3241" spans="1:18" s="86" customFormat="1" ht="20.100000000000001" hidden="1" customHeight="1">
      <c r="A3241" s="123"/>
      <c r="C3241" s="19" t="s">
        <v>882</v>
      </c>
      <c r="D3241" s="29" t="s">
        <v>0</v>
      </c>
      <c r="E3241" s="10" t="s">
        <v>22</v>
      </c>
      <c r="F3241" s="60">
        <v>0</v>
      </c>
      <c r="G3241" s="58">
        <v>0</v>
      </c>
      <c r="H3241" s="58">
        <f t="shared" si="536"/>
        <v>0</v>
      </c>
      <c r="I3241" s="58">
        <v>0</v>
      </c>
      <c r="J3241" s="58">
        <f t="shared" si="537"/>
        <v>0</v>
      </c>
      <c r="K3241" s="58">
        <v>0</v>
      </c>
      <c r="L3241" s="58">
        <f t="shared" si="535"/>
        <v>0</v>
      </c>
      <c r="M3241" s="58">
        <f t="shared" si="534"/>
        <v>0</v>
      </c>
      <c r="N3241" s="59">
        <f t="shared" si="534"/>
        <v>0</v>
      </c>
      <c r="O3241" s="60">
        <v>0</v>
      </c>
      <c r="P3241" s="61">
        <f>O3241</f>
        <v>0</v>
      </c>
      <c r="Q3241" s="58" t="e">
        <f>TRUNC(#REF!*P3241,0)</f>
        <v>#REF!</v>
      </c>
      <c r="R3241" s="143"/>
    </row>
    <row r="3242" spans="1:18" s="86" customFormat="1" ht="20.100000000000001" hidden="1" customHeight="1">
      <c r="A3242" s="123"/>
      <c r="C3242" s="19" t="s">
        <v>883</v>
      </c>
      <c r="D3242" s="29" t="s">
        <v>2482</v>
      </c>
      <c r="E3242" s="10" t="s">
        <v>3198</v>
      </c>
      <c r="F3242" s="60">
        <v>8</v>
      </c>
      <c r="G3242" s="58">
        <v>0</v>
      </c>
      <c r="H3242" s="58">
        <f t="shared" si="536"/>
        <v>0</v>
      </c>
      <c r="I3242" s="58">
        <v>0</v>
      </c>
      <c r="J3242" s="58">
        <f t="shared" si="537"/>
        <v>0</v>
      </c>
      <c r="K3242" s="58">
        <v>240000</v>
      </c>
      <c r="L3242" s="58">
        <f t="shared" si="535"/>
        <v>1920000</v>
      </c>
      <c r="M3242" s="58">
        <f t="shared" si="534"/>
        <v>240000</v>
      </c>
      <c r="N3242" s="59">
        <f t="shared" si="534"/>
        <v>1920000</v>
      </c>
      <c r="O3242" s="60">
        <v>8</v>
      </c>
      <c r="P3242" s="61">
        <f>O3242</f>
        <v>8</v>
      </c>
      <c r="Q3242" s="58" t="e">
        <f>TRUNC(#REF!*P3242,0)</f>
        <v>#REF!</v>
      </c>
      <c r="R3242" s="143"/>
    </row>
    <row r="3243" spans="1:18" s="86" customFormat="1" ht="20.100000000000001" hidden="1" customHeight="1">
      <c r="A3243" s="123"/>
      <c r="C3243" s="19" t="s">
        <v>883</v>
      </c>
      <c r="D3243" s="29" t="s">
        <v>2345</v>
      </c>
      <c r="E3243" s="10" t="s">
        <v>3198</v>
      </c>
      <c r="F3243" s="60">
        <v>8</v>
      </c>
      <c r="G3243" s="58">
        <v>0</v>
      </c>
      <c r="H3243" s="58">
        <f t="shared" si="536"/>
        <v>0</v>
      </c>
      <c r="I3243" s="58">
        <v>0</v>
      </c>
      <c r="J3243" s="58">
        <f t="shared" si="537"/>
        <v>0</v>
      </c>
      <c r="K3243" s="58">
        <v>259911</v>
      </c>
      <c r="L3243" s="58">
        <f t="shared" si="535"/>
        <v>2079288</v>
      </c>
      <c r="M3243" s="58">
        <f t="shared" si="534"/>
        <v>259911</v>
      </c>
      <c r="N3243" s="59">
        <f t="shared" si="534"/>
        <v>2079288</v>
      </c>
      <c r="O3243" s="60">
        <v>8</v>
      </c>
      <c r="P3243" s="61">
        <f>O3243</f>
        <v>8</v>
      </c>
      <c r="Q3243" s="58" t="e">
        <f>TRUNC(#REF!*P3243,0)</f>
        <v>#REF!</v>
      </c>
      <c r="R3243" s="143"/>
    </row>
    <row r="3244" spans="1:18" s="86" customFormat="1" ht="20.100000000000001" hidden="1" customHeight="1">
      <c r="A3244" s="123"/>
      <c r="C3244" s="19" t="s">
        <v>2347</v>
      </c>
      <c r="D3244" s="29" t="s">
        <v>0</v>
      </c>
      <c r="E3244" s="10" t="s">
        <v>22</v>
      </c>
      <c r="F3244" s="60">
        <v>0</v>
      </c>
      <c r="G3244" s="58">
        <v>0</v>
      </c>
      <c r="H3244" s="58">
        <f t="shared" si="536"/>
        <v>0</v>
      </c>
      <c r="I3244" s="58">
        <v>0</v>
      </c>
      <c r="J3244" s="58">
        <f t="shared" si="537"/>
        <v>0</v>
      </c>
      <c r="K3244" s="58">
        <v>0</v>
      </c>
      <c r="L3244" s="58">
        <f t="shared" si="535"/>
        <v>0</v>
      </c>
      <c r="M3244" s="58">
        <f t="shared" si="534"/>
        <v>0</v>
      </c>
      <c r="N3244" s="59">
        <f t="shared" si="534"/>
        <v>0</v>
      </c>
      <c r="O3244" s="60">
        <v>0</v>
      </c>
      <c r="P3244" s="61">
        <f>O3244</f>
        <v>0</v>
      </c>
      <c r="Q3244" s="58" t="e">
        <f>TRUNC(#REF!*P3244,0)</f>
        <v>#REF!</v>
      </c>
      <c r="R3244" s="143"/>
    </row>
    <row r="3245" spans="1:18" s="86" customFormat="1" ht="20.100000000000001" hidden="1" customHeight="1">
      <c r="A3245" s="123"/>
      <c r="C3245" s="19" t="s">
        <v>2348</v>
      </c>
      <c r="D3245" s="29" t="s">
        <v>879</v>
      </c>
      <c r="E3245" s="10" t="s">
        <v>3198</v>
      </c>
      <c r="F3245" s="60">
        <v>4</v>
      </c>
      <c r="G3245" s="58">
        <v>0</v>
      </c>
      <c r="H3245" s="58">
        <f t="shared" si="536"/>
        <v>0</v>
      </c>
      <c r="I3245" s="58">
        <v>0</v>
      </c>
      <c r="J3245" s="58">
        <f t="shared" si="537"/>
        <v>0</v>
      </c>
      <c r="K3245" s="58">
        <v>64800</v>
      </c>
      <c r="L3245" s="58">
        <f t="shared" si="535"/>
        <v>259200</v>
      </c>
      <c r="M3245" s="58">
        <f t="shared" si="534"/>
        <v>64800</v>
      </c>
      <c r="N3245" s="59">
        <f t="shared" si="534"/>
        <v>259200</v>
      </c>
      <c r="O3245" s="60">
        <v>4</v>
      </c>
      <c r="P3245" s="61">
        <f>O3245</f>
        <v>4</v>
      </c>
      <c r="Q3245" s="58" t="e">
        <f>TRUNC(#REF!*P3245,0)</f>
        <v>#REF!</v>
      </c>
      <c r="R3245" s="143"/>
    </row>
    <row r="3246" spans="1:18" s="86" customFormat="1" ht="20.100000000000001" hidden="1" customHeight="1">
      <c r="A3246" s="123"/>
      <c r="C3246" s="19" t="s">
        <v>2523</v>
      </c>
      <c r="D3246" s="29" t="s">
        <v>0</v>
      </c>
      <c r="E3246" s="10" t="s">
        <v>3189</v>
      </c>
      <c r="F3246" s="60">
        <v>1080</v>
      </c>
      <c r="G3246" s="58">
        <v>604</v>
      </c>
      <c r="H3246" s="58">
        <f t="shared" si="536"/>
        <v>652320</v>
      </c>
      <c r="I3246" s="58">
        <v>105</v>
      </c>
      <c r="J3246" s="58">
        <f t="shared" si="537"/>
        <v>113400</v>
      </c>
      <c r="K3246" s="58">
        <v>0</v>
      </c>
      <c r="L3246" s="58">
        <f t="shared" si="535"/>
        <v>0</v>
      </c>
      <c r="M3246" s="58">
        <f t="shared" si="534"/>
        <v>709</v>
      </c>
      <c r="N3246" s="59">
        <f t="shared" si="534"/>
        <v>765720</v>
      </c>
      <c r="O3246" s="60">
        <v>1080</v>
      </c>
      <c r="P3246" s="61">
        <f>O3246</f>
        <v>1080</v>
      </c>
      <c r="Q3246" s="58" t="e">
        <f>TRUNC(#REF!*P3246,0)</f>
        <v>#REF!</v>
      </c>
      <c r="R3246" s="143"/>
    </row>
    <row r="3247" spans="1:18" s="86" customFormat="1" ht="20.100000000000001" hidden="1" customHeight="1">
      <c r="A3247" s="123"/>
      <c r="C3247" s="19" t="s">
        <v>884</v>
      </c>
      <c r="D3247" s="29" t="s">
        <v>0</v>
      </c>
      <c r="E3247" s="10" t="s">
        <v>22</v>
      </c>
      <c r="F3247" s="60">
        <v>0</v>
      </c>
      <c r="G3247" s="58">
        <v>0</v>
      </c>
      <c r="H3247" s="58">
        <f t="shared" si="536"/>
        <v>0</v>
      </c>
      <c r="I3247" s="58">
        <v>0</v>
      </c>
      <c r="J3247" s="58">
        <f t="shared" si="537"/>
        <v>0</v>
      </c>
      <c r="K3247" s="58">
        <v>0</v>
      </c>
      <c r="L3247" s="58">
        <f t="shared" si="535"/>
        <v>0</v>
      </c>
      <c r="M3247" s="58">
        <f t="shared" si="534"/>
        <v>0</v>
      </c>
      <c r="N3247" s="59">
        <f t="shared" si="534"/>
        <v>0</v>
      </c>
      <c r="O3247" s="60">
        <v>0</v>
      </c>
      <c r="P3247" s="61">
        <f>O3247</f>
        <v>0</v>
      </c>
      <c r="Q3247" s="58" t="e">
        <f>TRUNC(#REF!*P3247,0)</f>
        <v>#REF!</v>
      </c>
      <c r="R3247" s="143"/>
    </row>
    <row r="3248" spans="1:18" s="86" customFormat="1" ht="20.100000000000001" hidden="1" customHeight="1">
      <c r="A3248" s="123"/>
      <c r="C3248" s="19" t="s">
        <v>885</v>
      </c>
      <c r="D3248" s="29" t="s">
        <v>62</v>
      </c>
      <c r="E3248" s="10" t="s">
        <v>3189</v>
      </c>
      <c r="F3248" s="60">
        <v>1399</v>
      </c>
      <c r="G3248" s="58">
        <v>212</v>
      </c>
      <c r="H3248" s="58">
        <f t="shared" si="536"/>
        <v>296588</v>
      </c>
      <c r="I3248" s="58">
        <v>11</v>
      </c>
      <c r="J3248" s="58">
        <f t="shared" si="537"/>
        <v>15389</v>
      </c>
      <c r="K3248" s="58">
        <v>0</v>
      </c>
      <c r="L3248" s="58">
        <f t="shared" si="535"/>
        <v>0</v>
      </c>
      <c r="M3248" s="58">
        <f t="shared" si="534"/>
        <v>223</v>
      </c>
      <c r="N3248" s="59">
        <f t="shared" si="534"/>
        <v>311977</v>
      </c>
      <c r="O3248" s="60">
        <v>1399</v>
      </c>
      <c r="P3248" s="61">
        <f>O3248</f>
        <v>1399</v>
      </c>
      <c r="Q3248" s="58" t="e">
        <f>TRUNC(#REF!*P3248,0)</f>
        <v>#REF!</v>
      </c>
      <c r="R3248" s="143"/>
    </row>
    <row r="3249" spans="1:18" s="86" customFormat="1" ht="20.100000000000001" hidden="1" customHeight="1">
      <c r="A3249" s="123"/>
      <c r="C3249" s="19" t="s">
        <v>886</v>
      </c>
      <c r="D3249" s="29" t="s">
        <v>116</v>
      </c>
      <c r="E3249" s="10" t="s">
        <v>3189</v>
      </c>
      <c r="F3249" s="60">
        <v>1406</v>
      </c>
      <c r="G3249" s="58">
        <v>76</v>
      </c>
      <c r="H3249" s="58">
        <f t="shared" si="536"/>
        <v>106856</v>
      </c>
      <c r="I3249" s="58">
        <v>4</v>
      </c>
      <c r="J3249" s="58">
        <f t="shared" si="537"/>
        <v>5624</v>
      </c>
      <c r="K3249" s="58">
        <v>0</v>
      </c>
      <c r="L3249" s="58">
        <f t="shared" si="535"/>
        <v>0</v>
      </c>
      <c r="M3249" s="58">
        <f t="shared" si="534"/>
        <v>80</v>
      </c>
      <c r="N3249" s="59">
        <f t="shared" si="534"/>
        <v>112480</v>
      </c>
      <c r="O3249" s="60">
        <v>1406</v>
      </c>
      <c r="P3249" s="61">
        <f>O3249</f>
        <v>1406</v>
      </c>
      <c r="Q3249" s="58" t="e">
        <f>TRUNC(#REF!*P3249,0)</f>
        <v>#REF!</v>
      </c>
      <c r="R3249" s="143"/>
    </row>
    <row r="3250" spans="1:18" s="86" customFormat="1" ht="20.100000000000001" hidden="1" customHeight="1">
      <c r="A3250" s="123"/>
      <c r="C3250" s="19" t="s">
        <v>887</v>
      </c>
      <c r="D3250" s="29" t="s">
        <v>0</v>
      </c>
      <c r="E3250" s="10" t="s">
        <v>22</v>
      </c>
      <c r="F3250" s="60">
        <v>0</v>
      </c>
      <c r="G3250" s="58">
        <v>0</v>
      </c>
      <c r="H3250" s="58">
        <f t="shared" si="536"/>
        <v>0</v>
      </c>
      <c r="I3250" s="58">
        <v>0</v>
      </c>
      <c r="J3250" s="58">
        <f t="shared" si="537"/>
        <v>0</v>
      </c>
      <c r="K3250" s="58">
        <v>0</v>
      </c>
      <c r="L3250" s="58">
        <f t="shared" si="535"/>
        <v>0</v>
      </c>
      <c r="M3250" s="58">
        <f t="shared" si="534"/>
        <v>0</v>
      </c>
      <c r="N3250" s="59">
        <f t="shared" si="534"/>
        <v>0</v>
      </c>
      <c r="O3250" s="60">
        <v>0</v>
      </c>
      <c r="P3250" s="61">
        <f>O3250</f>
        <v>0</v>
      </c>
      <c r="Q3250" s="58" t="e">
        <f>TRUNC(#REF!*P3250,0)</f>
        <v>#REF!</v>
      </c>
      <c r="R3250" s="143"/>
    </row>
    <row r="3251" spans="1:18" s="86" customFormat="1" ht="20.100000000000001" hidden="1" customHeight="1">
      <c r="A3251" s="123"/>
      <c r="C3251" s="19" t="s">
        <v>888</v>
      </c>
      <c r="D3251" s="29" t="s">
        <v>0</v>
      </c>
      <c r="E3251" s="10" t="s">
        <v>22</v>
      </c>
      <c r="F3251" s="60">
        <v>0</v>
      </c>
      <c r="G3251" s="58">
        <v>0</v>
      </c>
      <c r="H3251" s="58">
        <f t="shared" si="536"/>
        <v>0</v>
      </c>
      <c r="I3251" s="58">
        <v>0</v>
      </c>
      <c r="J3251" s="58">
        <f t="shared" si="537"/>
        <v>0</v>
      </c>
      <c r="K3251" s="58">
        <v>0</v>
      </c>
      <c r="L3251" s="58">
        <f t="shared" si="535"/>
        <v>0</v>
      </c>
      <c r="M3251" s="58">
        <f t="shared" si="534"/>
        <v>0</v>
      </c>
      <c r="N3251" s="59">
        <f t="shared" si="534"/>
        <v>0</v>
      </c>
      <c r="O3251" s="60">
        <v>0</v>
      </c>
      <c r="P3251" s="61">
        <f>O3251</f>
        <v>0</v>
      </c>
      <c r="Q3251" s="58" t="e">
        <f>TRUNC(#REF!*P3251,0)</f>
        <v>#REF!</v>
      </c>
      <c r="R3251" s="143"/>
    </row>
    <row r="3252" spans="1:18" s="86" customFormat="1" ht="20.100000000000001" hidden="1" customHeight="1">
      <c r="A3252" s="123"/>
      <c r="C3252" s="19" t="s">
        <v>889</v>
      </c>
      <c r="D3252" s="29" t="s">
        <v>890</v>
      </c>
      <c r="E3252" s="10" t="s">
        <v>3198</v>
      </c>
      <c r="F3252" s="60">
        <v>2</v>
      </c>
      <c r="G3252" s="58">
        <v>218400</v>
      </c>
      <c r="H3252" s="58">
        <f t="shared" si="536"/>
        <v>436800</v>
      </c>
      <c r="I3252" s="58">
        <v>10920</v>
      </c>
      <c r="J3252" s="58">
        <f t="shared" si="537"/>
        <v>21840</v>
      </c>
      <c r="K3252" s="58">
        <v>0</v>
      </c>
      <c r="L3252" s="58">
        <f t="shared" si="535"/>
        <v>0</v>
      </c>
      <c r="M3252" s="58">
        <f t="shared" si="534"/>
        <v>229320</v>
      </c>
      <c r="N3252" s="59">
        <f t="shared" si="534"/>
        <v>458640</v>
      </c>
      <c r="O3252" s="60">
        <v>2</v>
      </c>
      <c r="P3252" s="61">
        <f>O3252</f>
        <v>2</v>
      </c>
      <c r="Q3252" s="58" t="e">
        <f>TRUNC(#REF!*P3252,0)</f>
        <v>#REF!</v>
      </c>
      <c r="R3252" s="143"/>
    </row>
    <row r="3253" spans="1:18" s="86" customFormat="1" ht="20.100000000000001" hidden="1" customHeight="1">
      <c r="A3253" s="123"/>
      <c r="C3253" s="19" t="s">
        <v>891</v>
      </c>
      <c r="D3253" s="29" t="s">
        <v>0</v>
      </c>
      <c r="E3253" s="10" t="s">
        <v>3198</v>
      </c>
      <c r="F3253" s="60">
        <v>2</v>
      </c>
      <c r="G3253" s="58">
        <v>21060</v>
      </c>
      <c r="H3253" s="58">
        <f t="shared" si="536"/>
        <v>42120</v>
      </c>
      <c r="I3253" s="58">
        <v>1108</v>
      </c>
      <c r="J3253" s="58">
        <f t="shared" si="537"/>
        <v>2216</v>
      </c>
      <c r="K3253" s="58">
        <v>0</v>
      </c>
      <c r="L3253" s="58">
        <f t="shared" si="535"/>
        <v>0</v>
      </c>
      <c r="M3253" s="58">
        <f t="shared" si="534"/>
        <v>22168</v>
      </c>
      <c r="N3253" s="59">
        <f t="shared" si="534"/>
        <v>44336</v>
      </c>
      <c r="O3253" s="60">
        <v>2</v>
      </c>
      <c r="P3253" s="61">
        <f>O3253</f>
        <v>2</v>
      </c>
      <c r="Q3253" s="58" t="e">
        <f>TRUNC(#REF!*P3253,0)</f>
        <v>#REF!</v>
      </c>
      <c r="R3253" s="143"/>
    </row>
    <row r="3254" spans="1:18" s="86" customFormat="1" ht="20.100000000000001" hidden="1" customHeight="1">
      <c r="A3254" s="123"/>
      <c r="C3254" s="19" t="s">
        <v>892</v>
      </c>
      <c r="D3254" s="29" t="s">
        <v>95</v>
      </c>
      <c r="E3254" s="10" t="s">
        <v>3207</v>
      </c>
      <c r="F3254" s="60">
        <v>33</v>
      </c>
      <c r="G3254" s="58">
        <v>14051</v>
      </c>
      <c r="H3254" s="58">
        <f t="shared" si="536"/>
        <v>463683</v>
      </c>
      <c r="I3254" s="58">
        <v>22284</v>
      </c>
      <c r="J3254" s="58">
        <f t="shared" si="537"/>
        <v>735372</v>
      </c>
      <c r="K3254" s="58">
        <v>0</v>
      </c>
      <c r="L3254" s="58">
        <f t="shared" si="535"/>
        <v>0</v>
      </c>
      <c r="M3254" s="58">
        <f t="shared" si="534"/>
        <v>36335</v>
      </c>
      <c r="N3254" s="59">
        <f t="shared" si="534"/>
        <v>1199055</v>
      </c>
      <c r="O3254" s="60">
        <v>33</v>
      </c>
      <c r="P3254" s="61">
        <f>O3254</f>
        <v>33</v>
      </c>
      <c r="Q3254" s="58" t="e">
        <f>TRUNC(#REF!*P3254,0)</f>
        <v>#REF!</v>
      </c>
      <c r="R3254" s="143"/>
    </row>
    <row r="3255" spans="1:18" s="86" customFormat="1" ht="20.100000000000001" hidden="1" customHeight="1">
      <c r="A3255" s="123"/>
      <c r="C3255" s="19" t="s">
        <v>893</v>
      </c>
      <c r="D3255" s="29" t="s">
        <v>0</v>
      </c>
      <c r="E3255" s="10" t="s">
        <v>3207</v>
      </c>
      <c r="F3255" s="60">
        <v>100</v>
      </c>
      <c r="G3255" s="58">
        <v>356</v>
      </c>
      <c r="H3255" s="58">
        <f t="shared" si="536"/>
        <v>35600</v>
      </c>
      <c r="I3255" s="58">
        <v>0</v>
      </c>
      <c r="J3255" s="58">
        <f t="shared" si="537"/>
        <v>0</v>
      </c>
      <c r="K3255" s="58">
        <v>0</v>
      </c>
      <c r="L3255" s="58">
        <f t="shared" si="535"/>
        <v>0</v>
      </c>
      <c r="M3255" s="58">
        <f t="shared" si="534"/>
        <v>356</v>
      </c>
      <c r="N3255" s="59">
        <f t="shared" si="534"/>
        <v>35600</v>
      </c>
      <c r="O3255" s="60">
        <v>100</v>
      </c>
      <c r="P3255" s="61">
        <f>O3255</f>
        <v>100</v>
      </c>
      <c r="Q3255" s="58" t="e">
        <f>TRUNC(#REF!*P3255,0)</f>
        <v>#REF!</v>
      </c>
      <c r="R3255" s="143"/>
    </row>
    <row r="3256" spans="1:18" s="86" customFormat="1" ht="20.100000000000001" hidden="1" customHeight="1">
      <c r="A3256" s="123"/>
      <c r="C3256" s="19" t="s">
        <v>894</v>
      </c>
      <c r="D3256" s="29" t="s">
        <v>0</v>
      </c>
      <c r="E3256" s="10" t="s">
        <v>3207</v>
      </c>
      <c r="F3256" s="60">
        <v>27</v>
      </c>
      <c r="G3256" s="58">
        <v>19972</v>
      </c>
      <c r="H3256" s="58">
        <f t="shared" si="536"/>
        <v>539244</v>
      </c>
      <c r="I3256" s="58">
        <v>5817</v>
      </c>
      <c r="J3256" s="58">
        <f t="shared" si="537"/>
        <v>157059</v>
      </c>
      <c r="K3256" s="58">
        <v>142</v>
      </c>
      <c r="L3256" s="58">
        <f t="shared" si="535"/>
        <v>3834</v>
      </c>
      <c r="M3256" s="58">
        <f t="shared" si="534"/>
        <v>25931</v>
      </c>
      <c r="N3256" s="59">
        <f t="shared" si="534"/>
        <v>700137</v>
      </c>
      <c r="O3256" s="60">
        <v>27</v>
      </c>
      <c r="P3256" s="61">
        <f>O3256</f>
        <v>27</v>
      </c>
      <c r="Q3256" s="58" t="e">
        <f>TRUNC(#REF!*P3256,0)</f>
        <v>#REF!</v>
      </c>
      <c r="R3256" s="143"/>
    </row>
    <row r="3257" spans="1:18" s="86" customFormat="1" ht="20.100000000000001" hidden="1" customHeight="1">
      <c r="A3257" s="123"/>
      <c r="C3257" s="19" t="s">
        <v>975</v>
      </c>
      <c r="D3257" s="29" t="s">
        <v>0</v>
      </c>
      <c r="E3257" s="10" t="s">
        <v>22</v>
      </c>
      <c r="F3257" s="60">
        <v>0</v>
      </c>
      <c r="G3257" s="58">
        <v>0</v>
      </c>
      <c r="H3257" s="58">
        <f t="shared" si="536"/>
        <v>0</v>
      </c>
      <c r="I3257" s="58">
        <v>0</v>
      </c>
      <c r="J3257" s="58">
        <f t="shared" si="537"/>
        <v>0</v>
      </c>
      <c r="K3257" s="58">
        <v>0</v>
      </c>
      <c r="L3257" s="58">
        <f t="shared" si="535"/>
        <v>0</v>
      </c>
      <c r="M3257" s="58">
        <f t="shared" si="534"/>
        <v>0</v>
      </c>
      <c r="N3257" s="59">
        <f t="shared" si="534"/>
        <v>0</v>
      </c>
      <c r="O3257" s="60">
        <v>0</v>
      </c>
      <c r="P3257" s="61">
        <f>O3257</f>
        <v>0</v>
      </c>
      <c r="Q3257" s="58" t="e">
        <f>TRUNC(#REF!*P3257,0)</f>
        <v>#REF!</v>
      </c>
      <c r="R3257" s="143"/>
    </row>
    <row r="3258" spans="1:18" s="86" customFormat="1" ht="20.100000000000001" hidden="1" customHeight="1">
      <c r="A3258" s="123"/>
      <c r="C3258" s="19" t="s">
        <v>2524</v>
      </c>
      <c r="D3258" s="29" t="s">
        <v>2525</v>
      </c>
      <c r="E3258" s="10" t="s">
        <v>3207</v>
      </c>
      <c r="F3258" s="60">
        <v>129</v>
      </c>
      <c r="G3258" s="58">
        <v>447500</v>
      </c>
      <c r="H3258" s="58">
        <f t="shared" si="536"/>
        <v>57727500</v>
      </c>
      <c r="I3258" s="58">
        <v>47501</v>
      </c>
      <c r="J3258" s="58">
        <f t="shared" si="537"/>
        <v>6127629</v>
      </c>
      <c r="K3258" s="58">
        <v>0</v>
      </c>
      <c r="L3258" s="58">
        <f t="shared" si="535"/>
        <v>0</v>
      </c>
      <c r="M3258" s="58">
        <f t="shared" si="534"/>
        <v>495001</v>
      </c>
      <c r="N3258" s="59">
        <f t="shared" si="534"/>
        <v>63855129</v>
      </c>
      <c r="O3258" s="60">
        <v>129</v>
      </c>
      <c r="P3258" s="61">
        <f>O3258</f>
        <v>129</v>
      </c>
      <c r="Q3258" s="58" t="e">
        <f>TRUNC(#REF!*P3258,0)</f>
        <v>#REF!</v>
      </c>
      <c r="R3258" s="143"/>
    </row>
    <row r="3259" spans="1:18" s="86" customFormat="1" ht="20.100000000000001" hidden="1" customHeight="1">
      <c r="A3259" s="123"/>
      <c r="C3259" s="19" t="s">
        <v>976</v>
      </c>
      <c r="D3259" s="29" t="s">
        <v>977</v>
      </c>
      <c r="E3259" s="10" t="s">
        <v>3207</v>
      </c>
      <c r="F3259" s="60">
        <v>49</v>
      </c>
      <c r="G3259" s="58">
        <v>80160</v>
      </c>
      <c r="H3259" s="58">
        <f t="shared" si="536"/>
        <v>3927840</v>
      </c>
      <c r="I3259" s="58">
        <v>32000</v>
      </c>
      <c r="J3259" s="58">
        <f t="shared" si="537"/>
        <v>1568000</v>
      </c>
      <c r="K3259" s="58">
        <v>0</v>
      </c>
      <c r="L3259" s="58">
        <f t="shared" si="535"/>
        <v>0</v>
      </c>
      <c r="M3259" s="58">
        <f t="shared" si="534"/>
        <v>112160</v>
      </c>
      <c r="N3259" s="59">
        <f t="shared" si="534"/>
        <v>5495840</v>
      </c>
      <c r="O3259" s="60">
        <v>49</v>
      </c>
      <c r="P3259" s="61">
        <f>O3259</f>
        <v>49</v>
      </c>
      <c r="Q3259" s="58" t="e">
        <f>TRUNC(#REF!*P3259,0)</f>
        <v>#REF!</v>
      </c>
      <c r="R3259" s="143"/>
    </row>
    <row r="3260" spans="1:18" s="86" customFormat="1" ht="20.100000000000001" hidden="1" customHeight="1">
      <c r="A3260" s="123"/>
      <c r="C3260" s="19" t="s">
        <v>910</v>
      </c>
      <c r="D3260" s="29" t="s">
        <v>911</v>
      </c>
      <c r="E3260" s="10" t="s">
        <v>22</v>
      </c>
      <c r="F3260" s="60">
        <v>0</v>
      </c>
      <c r="G3260" s="58">
        <v>0</v>
      </c>
      <c r="H3260" s="58">
        <f t="shared" si="536"/>
        <v>0</v>
      </c>
      <c r="I3260" s="58">
        <v>0</v>
      </c>
      <c r="J3260" s="58">
        <f t="shared" si="537"/>
        <v>0</v>
      </c>
      <c r="K3260" s="58">
        <v>0</v>
      </c>
      <c r="L3260" s="58">
        <f t="shared" si="535"/>
        <v>0</v>
      </c>
      <c r="M3260" s="58">
        <f t="shared" si="534"/>
        <v>0</v>
      </c>
      <c r="N3260" s="59">
        <f t="shared" si="534"/>
        <v>0</v>
      </c>
      <c r="O3260" s="60">
        <v>0</v>
      </c>
      <c r="P3260" s="61">
        <f>O3260</f>
        <v>0</v>
      </c>
      <c r="Q3260" s="58" t="e">
        <f>TRUNC(#REF!*P3260,0)</f>
        <v>#REF!</v>
      </c>
      <c r="R3260" s="143"/>
    </row>
    <row r="3261" spans="1:18" s="86" customFormat="1" ht="20.100000000000001" hidden="1" customHeight="1">
      <c r="A3261" s="123"/>
      <c r="C3261" s="19" t="s">
        <v>2526</v>
      </c>
      <c r="D3261" s="29" t="s">
        <v>0</v>
      </c>
      <c r="E3261" s="10" t="s">
        <v>22</v>
      </c>
      <c r="F3261" s="60">
        <v>0</v>
      </c>
      <c r="G3261" s="58">
        <v>0</v>
      </c>
      <c r="H3261" s="58">
        <f t="shared" si="536"/>
        <v>0</v>
      </c>
      <c r="I3261" s="58">
        <v>0</v>
      </c>
      <c r="J3261" s="58">
        <f t="shared" si="537"/>
        <v>0</v>
      </c>
      <c r="K3261" s="58">
        <v>0</v>
      </c>
      <c r="L3261" s="58">
        <f t="shared" si="535"/>
        <v>0</v>
      </c>
      <c r="M3261" s="58">
        <f t="shared" si="534"/>
        <v>0</v>
      </c>
      <c r="N3261" s="59">
        <f t="shared" si="534"/>
        <v>0</v>
      </c>
      <c r="O3261" s="60">
        <v>0</v>
      </c>
      <c r="P3261" s="61">
        <f>O3261</f>
        <v>0</v>
      </c>
      <c r="Q3261" s="58" t="e">
        <f>TRUNC(#REF!*P3261,0)</f>
        <v>#REF!</v>
      </c>
      <c r="R3261" s="143"/>
    </row>
    <row r="3262" spans="1:18" s="86" customFormat="1" ht="20.100000000000001" hidden="1" customHeight="1">
      <c r="A3262" s="123"/>
      <c r="C3262" s="19" t="s">
        <v>2527</v>
      </c>
      <c r="D3262" s="29" t="s">
        <v>0</v>
      </c>
      <c r="E3262" s="10" t="s">
        <v>3199</v>
      </c>
      <c r="F3262" s="60">
        <v>4</v>
      </c>
      <c r="G3262" s="58">
        <v>83304</v>
      </c>
      <c r="H3262" s="58">
        <f t="shared" si="536"/>
        <v>333216</v>
      </c>
      <c r="I3262" s="58">
        <v>82256</v>
      </c>
      <c r="J3262" s="58">
        <f t="shared" si="537"/>
        <v>329024</v>
      </c>
      <c r="K3262" s="58">
        <v>2751</v>
      </c>
      <c r="L3262" s="58">
        <f t="shared" si="535"/>
        <v>11004</v>
      </c>
      <c r="M3262" s="58">
        <f t="shared" si="534"/>
        <v>168311</v>
      </c>
      <c r="N3262" s="59">
        <f t="shared" si="534"/>
        <v>673244</v>
      </c>
      <c r="O3262" s="60">
        <v>4</v>
      </c>
      <c r="P3262" s="61">
        <f>O3262</f>
        <v>4</v>
      </c>
      <c r="Q3262" s="58" t="e">
        <f>TRUNC(#REF!*P3262,0)</f>
        <v>#REF!</v>
      </c>
      <c r="R3262" s="143"/>
    </row>
    <row r="3263" spans="1:18" s="86" customFormat="1" ht="20.100000000000001" hidden="1" customHeight="1">
      <c r="A3263" s="123"/>
      <c r="C3263" s="19" t="s">
        <v>978</v>
      </c>
      <c r="D3263" s="29" t="s">
        <v>0</v>
      </c>
      <c r="E3263" s="10" t="s">
        <v>22</v>
      </c>
      <c r="F3263" s="60">
        <v>0</v>
      </c>
      <c r="G3263" s="58">
        <v>0</v>
      </c>
      <c r="H3263" s="58">
        <f t="shared" si="536"/>
        <v>0</v>
      </c>
      <c r="I3263" s="58">
        <v>0</v>
      </c>
      <c r="J3263" s="58">
        <f t="shared" si="537"/>
        <v>0</v>
      </c>
      <c r="K3263" s="58">
        <v>0</v>
      </c>
      <c r="L3263" s="58">
        <f t="shared" si="535"/>
        <v>0</v>
      </c>
      <c r="M3263" s="58">
        <f t="shared" si="534"/>
        <v>0</v>
      </c>
      <c r="N3263" s="59">
        <f t="shared" si="534"/>
        <v>0</v>
      </c>
      <c r="O3263" s="60">
        <v>0</v>
      </c>
      <c r="P3263" s="61">
        <f>O3263</f>
        <v>0</v>
      </c>
      <c r="Q3263" s="58" t="e">
        <f>TRUNC(#REF!*P3263,0)</f>
        <v>#REF!</v>
      </c>
      <c r="R3263" s="143"/>
    </row>
    <row r="3264" spans="1:18" s="86" customFormat="1" ht="20.100000000000001" hidden="1" customHeight="1">
      <c r="A3264" s="123"/>
      <c r="C3264" s="19" t="s">
        <v>979</v>
      </c>
      <c r="D3264" s="29" t="s">
        <v>0</v>
      </c>
      <c r="E3264" s="10" t="s">
        <v>22</v>
      </c>
      <c r="F3264" s="60">
        <v>0</v>
      </c>
      <c r="G3264" s="58">
        <v>0</v>
      </c>
      <c r="H3264" s="58">
        <f t="shared" si="536"/>
        <v>0</v>
      </c>
      <c r="I3264" s="58">
        <v>0</v>
      </c>
      <c r="J3264" s="58">
        <f t="shared" si="537"/>
        <v>0</v>
      </c>
      <c r="K3264" s="58">
        <v>0</v>
      </c>
      <c r="L3264" s="58">
        <f t="shared" ref="L3264:L3327" si="538">TRUNC(F3264*K3264,0)</f>
        <v>0</v>
      </c>
      <c r="M3264" s="58">
        <f t="shared" si="534"/>
        <v>0</v>
      </c>
      <c r="N3264" s="59">
        <f t="shared" si="534"/>
        <v>0</v>
      </c>
      <c r="O3264" s="60">
        <v>0</v>
      </c>
      <c r="P3264" s="61">
        <f>O3264</f>
        <v>0</v>
      </c>
      <c r="Q3264" s="58" t="e">
        <f>TRUNC(#REF!*P3264,0)</f>
        <v>#REF!</v>
      </c>
      <c r="R3264" s="143"/>
    </row>
    <row r="3265" spans="1:18" s="86" customFormat="1" ht="20.100000000000001" hidden="1" customHeight="1">
      <c r="A3265" s="123"/>
      <c r="C3265" s="19" t="s">
        <v>980</v>
      </c>
      <c r="D3265" s="29" t="s">
        <v>981</v>
      </c>
      <c r="E3265" s="10" t="s">
        <v>3189</v>
      </c>
      <c r="F3265" s="60">
        <v>93</v>
      </c>
      <c r="G3265" s="58">
        <v>4518</v>
      </c>
      <c r="H3265" s="58">
        <f t="shared" si="536"/>
        <v>420174</v>
      </c>
      <c r="I3265" s="58">
        <v>17518</v>
      </c>
      <c r="J3265" s="58">
        <f t="shared" si="537"/>
        <v>1629174</v>
      </c>
      <c r="K3265" s="58">
        <v>4036</v>
      </c>
      <c r="L3265" s="58">
        <f t="shared" si="538"/>
        <v>375348</v>
      </c>
      <c r="M3265" s="58">
        <f t="shared" si="534"/>
        <v>26072</v>
      </c>
      <c r="N3265" s="59">
        <f t="shared" si="534"/>
        <v>2424696</v>
      </c>
      <c r="O3265" s="60">
        <v>93</v>
      </c>
      <c r="P3265" s="61">
        <f>O3265</f>
        <v>93</v>
      </c>
      <c r="Q3265" s="58" t="e">
        <f>TRUNC(#REF!*P3265,0)</f>
        <v>#REF!</v>
      </c>
      <c r="R3265" s="143"/>
    </row>
    <row r="3266" spans="1:18" s="86" customFormat="1" ht="20.100000000000001" hidden="1" customHeight="1">
      <c r="A3266" s="123"/>
      <c r="C3266" s="19" t="s">
        <v>982</v>
      </c>
      <c r="D3266" s="29" t="s">
        <v>981</v>
      </c>
      <c r="E3266" s="10" t="s">
        <v>3207</v>
      </c>
      <c r="F3266" s="60">
        <v>49</v>
      </c>
      <c r="G3266" s="58">
        <v>1439</v>
      </c>
      <c r="H3266" s="58">
        <f t="shared" si="536"/>
        <v>70511</v>
      </c>
      <c r="I3266" s="58">
        <v>10174</v>
      </c>
      <c r="J3266" s="58">
        <f t="shared" si="537"/>
        <v>498526</v>
      </c>
      <c r="K3266" s="58">
        <v>0</v>
      </c>
      <c r="L3266" s="58">
        <f t="shared" si="538"/>
        <v>0</v>
      </c>
      <c r="M3266" s="58">
        <f t="shared" si="534"/>
        <v>11613</v>
      </c>
      <c r="N3266" s="59">
        <f t="shared" si="534"/>
        <v>569037</v>
      </c>
      <c r="O3266" s="60">
        <v>49</v>
      </c>
      <c r="P3266" s="61">
        <f>O3266</f>
        <v>49</v>
      </c>
      <c r="Q3266" s="58" t="e">
        <f>TRUNC(#REF!*P3266,0)</f>
        <v>#REF!</v>
      </c>
      <c r="R3266" s="143"/>
    </row>
    <row r="3267" spans="1:18" s="86" customFormat="1" ht="20.100000000000001" hidden="1" customHeight="1">
      <c r="A3267" s="123"/>
      <c r="C3267" s="19" t="s">
        <v>942</v>
      </c>
      <c r="D3267" s="29" t="s">
        <v>0</v>
      </c>
      <c r="E3267" s="10" t="s">
        <v>22</v>
      </c>
      <c r="F3267" s="60">
        <v>0</v>
      </c>
      <c r="G3267" s="58">
        <v>0</v>
      </c>
      <c r="H3267" s="58">
        <f t="shared" si="536"/>
        <v>0</v>
      </c>
      <c r="I3267" s="58">
        <v>0</v>
      </c>
      <c r="J3267" s="58">
        <f t="shared" si="537"/>
        <v>0</v>
      </c>
      <c r="K3267" s="58">
        <v>0</v>
      </c>
      <c r="L3267" s="58">
        <f t="shared" si="538"/>
        <v>0</v>
      </c>
      <c r="M3267" s="58">
        <f t="shared" si="534"/>
        <v>0</v>
      </c>
      <c r="N3267" s="59">
        <f t="shared" si="534"/>
        <v>0</v>
      </c>
      <c r="O3267" s="60">
        <v>0</v>
      </c>
      <c r="P3267" s="61">
        <f>O3267</f>
        <v>0</v>
      </c>
      <c r="Q3267" s="58" t="e">
        <f>TRUNC(#REF!*P3267,0)</f>
        <v>#REF!</v>
      </c>
      <c r="R3267" s="143"/>
    </row>
    <row r="3268" spans="1:18" s="86" customFormat="1" ht="20.100000000000001" hidden="1" customHeight="1">
      <c r="A3268" s="123"/>
      <c r="C3268" s="19" t="s">
        <v>943</v>
      </c>
      <c r="D3268" s="29" t="s">
        <v>0</v>
      </c>
      <c r="E3268" s="10" t="s">
        <v>3191</v>
      </c>
      <c r="F3268" s="87">
        <v>162.81399999999999</v>
      </c>
      <c r="G3268" s="58">
        <v>906</v>
      </c>
      <c r="H3268" s="58">
        <f t="shared" si="536"/>
        <v>147509</v>
      </c>
      <c r="I3268" s="58">
        <v>7386</v>
      </c>
      <c r="J3268" s="58">
        <f t="shared" si="537"/>
        <v>1202544</v>
      </c>
      <c r="K3268" s="58">
        <v>1892</v>
      </c>
      <c r="L3268" s="58">
        <f t="shared" si="538"/>
        <v>308044</v>
      </c>
      <c r="M3268" s="58">
        <f t="shared" si="534"/>
        <v>10184</v>
      </c>
      <c r="N3268" s="59">
        <f t="shared" si="534"/>
        <v>1658097</v>
      </c>
      <c r="O3268" s="87">
        <v>157.328</v>
      </c>
      <c r="P3268" s="61">
        <f>O3268</f>
        <v>157.328</v>
      </c>
      <c r="Q3268" s="58" t="e">
        <f>TRUNC(#REF!*P3268,0)</f>
        <v>#REF!</v>
      </c>
      <c r="R3268" s="143"/>
    </row>
    <row r="3269" spans="1:18" s="86" customFormat="1" ht="20.100000000000001" hidden="1" customHeight="1">
      <c r="A3269" s="123"/>
      <c r="C3269" s="19" t="s">
        <v>944</v>
      </c>
      <c r="D3269" s="29" t="s">
        <v>0</v>
      </c>
      <c r="E3269" s="10" t="s">
        <v>718</v>
      </c>
      <c r="F3269" s="60">
        <v>568</v>
      </c>
      <c r="G3269" s="58">
        <v>95</v>
      </c>
      <c r="H3269" s="58">
        <f t="shared" si="536"/>
        <v>53960</v>
      </c>
      <c r="I3269" s="58">
        <v>1128</v>
      </c>
      <c r="J3269" s="58">
        <f t="shared" si="537"/>
        <v>640704</v>
      </c>
      <c r="K3269" s="58">
        <v>160</v>
      </c>
      <c r="L3269" s="58">
        <f t="shared" si="538"/>
        <v>90880</v>
      </c>
      <c r="M3269" s="58">
        <f t="shared" si="534"/>
        <v>1383</v>
      </c>
      <c r="N3269" s="59">
        <f t="shared" si="534"/>
        <v>785544</v>
      </c>
      <c r="O3269" s="60">
        <v>568</v>
      </c>
      <c r="P3269" s="61">
        <f>O3269</f>
        <v>568</v>
      </c>
      <c r="Q3269" s="58" t="e">
        <f>TRUNC(#REF!*P3269,0)</f>
        <v>#REF!</v>
      </c>
      <c r="R3269" s="143"/>
    </row>
    <row r="3270" spans="1:18" s="86" customFormat="1" ht="20.100000000000001" hidden="1" customHeight="1">
      <c r="A3270" s="123"/>
      <c r="C3270" s="19" t="s">
        <v>945</v>
      </c>
      <c r="D3270" s="29" t="s">
        <v>0</v>
      </c>
      <c r="E3270" s="10" t="s">
        <v>22</v>
      </c>
      <c r="F3270" s="60">
        <v>0</v>
      </c>
      <c r="G3270" s="58">
        <v>0</v>
      </c>
      <c r="H3270" s="58">
        <f t="shared" si="536"/>
        <v>0</v>
      </c>
      <c r="I3270" s="58">
        <v>0</v>
      </c>
      <c r="J3270" s="58">
        <f t="shared" si="537"/>
        <v>0</v>
      </c>
      <c r="K3270" s="58">
        <v>0</v>
      </c>
      <c r="L3270" s="58">
        <f t="shared" si="538"/>
        <v>0</v>
      </c>
      <c r="M3270" s="58">
        <f t="shared" si="534"/>
        <v>0</v>
      </c>
      <c r="N3270" s="59">
        <f t="shared" si="534"/>
        <v>0</v>
      </c>
      <c r="O3270" s="60">
        <v>0</v>
      </c>
      <c r="P3270" s="61">
        <f>O3270</f>
        <v>0</v>
      </c>
      <c r="Q3270" s="58" t="e">
        <f>TRUNC(#REF!*P3270,0)</f>
        <v>#REF!</v>
      </c>
      <c r="R3270" s="143"/>
    </row>
    <row r="3271" spans="1:18" s="86" customFormat="1" ht="20.100000000000001" hidden="1" customHeight="1">
      <c r="A3271" s="123"/>
      <c r="C3271" s="19" t="s">
        <v>946</v>
      </c>
      <c r="D3271" s="29" t="s">
        <v>0</v>
      </c>
      <c r="E3271" s="10" t="s">
        <v>22</v>
      </c>
      <c r="F3271" s="60">
        <v>0</v>
      </c>
      <c r="G3271" s="58">
        <v>0</v>
      </c>
      <c r="H3271" s="58">
        <f t="shared" si="536"/>
        <v>0</v>
      </c>
      <c r="I3271" s="58">
        <v>0</v>
      </c>
      <c r="J3271" s="58">
        <f t="shared" si="537"/>
        <v>0</v>
      </c>
      <c r="K3271" s="58">
        <v>0</v>
      </c>
      <c r="L3271" s="58">
        <f t="shared" si="538"/>
        <v>0</v>
      </c>
      <c r="M3271" s="58">
        <f t="shared" si="534"/>
        <v>0</v>
      </c>
      <c r="N3271" s="59">
        <f t="shared" si="534"/>
        <v>0</v>
      </c>
      <c r="O3271" s="60">
        <v>0</v>
      </c>
      <c r="P3271" s="61">
        <f>O3271</f>
        <v>0</v>
      </c>
      <c r="Q3271" s="58" t="e">
        <f>TRUNC(#REF!*P3271,0)</f>
        <v>#REF!</v>
      </c>
      <c r="R3271" s="143"/>
    </row>
    <row r="3272" spans="1:18" s="86" customFormat="1" ht="20.100000000000001" hidden="1" customHeight="1">
      <c r="A3272" s="123"/>
      <c r="C3272" s="19" t="s">
        <v>947</v>
      </c>
      <c r="D3272" s="29" t="s">
        <v>98</v>
      </c>
      <c r="E3272" s="10" t="s">
        <v>3188</v>
      </c>
      <c r="F3272" s="60">
        <v>976</v>
      </c>
      <c r="G3272" s="58">
        <v>54508</v>
      </c>
      <c r="H3272" s="58">
        <f t="shared" si="536"/>
        <v>53199808</v>
      </c>
      <c r="I3272" s="58">
        <v>0</v>
      </c>
      <c r="J3272" s="58">
        <f t="shared" si="537"/>
        <v>0</v>
      </c>
      <c r="K3272" s="58">
        <v>0</v>
      </c>
      <c r="L3272" s="58">
        <f t="shared" si="538"/>
        <v>0</v>
      </c>
      <c r="M3272" s="58">
        <f t="shared" si="534"/>
        <v>54508</v>
      </c>
      <c r="N3272" s="59">
        <f t="shared" si="534"/>
        <v>53199808</v>
      </c>
      <c r="O3272" s="60">
        <v>929</v>
      </c>
      <c r="P3272" s="61">
        <f>O3272</f>
        <v>929</v>
      </c>
      <c r="Q3272" s="58" t="e">
        <f>TRUNC(#REF!*P3272,0)</f>
        <v>#REF!</v>
      </c>
      <c r="R3272" s="143"/>
    </row>
    <row r="3273" spans="1:18" s="86" customFormat="1" ht="20.100000000000001" hidden="1" customHeight="1">
      <c r="A3273" s="123"/>
      <c r="C3273" s="19" t="s">
        <v>2998</v>
      </c>
      <c r="D3273" s="29" t="s">
        <v>2999</v>
      </c>
      <c r="E3273" s="10" t="s">
        <v>3188</v>
      </c>
      <c r="F3273" s="60">
        <v>12</v>
      </c>
      <c r="G3273" s="58">
        <v>43410</v>
      </c>
      <c r="H3273" s="58">
        <f t="shared" ref="H3273" si="539">TRUNC(F3273*G3273,0)</f>
        <v>520920</v>
      </c>
      <c r="I3273" s="58">
        <v>0</v>
      </c>
      <c r="J3273" s="58">
        <f t="shared" ref="J3273" si="540">TRUNC(F3273*I3273,0)</f>
        <v>0</v>
      </c>
      <c r="K3273" s="58">
        <v>0</v>
      </c>
      <c r="L3273" s="58">
        <f t="shared" ref="L3273" si="541">TRUNC(F3273*K3273,0)</f>
        <v>0</v>
      </c>
      <c r="M3273" s="58">
        <f t="shared" ref="M3273" si="542">G3273+I3273+K3273</f>
        <v>43410</v>
      </c>
      <c r="N3273" s="59">
        <f t="shared" ref="N3273" si="543">H3273+J3273+L3273</f>
        <v>520920</v>
      </c>
      <c r="O3273" s="60">
        <v>12</v>
      </c>
      <c r="P3273" s="61">
        <f>O3273</f>
        <v>12</v>
      </c>
      <c r="Q3273" s="58" t="e">
        <f>TRUNC(#REF!*P3273,0)</f>
        <v>#REF!</v>
      </c>
      <c r="R3273" s="143"/>
    </row>
    <row r="3274" spans="1:18" s="86" customFormat="1" ht="20.100000000000001" hidden="1" customHeight="1">
      <c r="A3274" s="123"/>
      <c r="C3274" s="19" t="s">
        <v>950</v>
      </c>
      <c r="D3274" s="29" t="s">
        <v>122</v>
      </c>
      <c r="E3274" s="10" t="s">
        <v>3188</v>
      </c>
      <c r="F3274" s="60">
        <v>369</v>
      </c>
      <c r="G3274" s="58">
        <v>55200</v>
      </c>
      <c r="H3274" s="58">
        <f t="shared" si="536"/>
        <v>20368800</v>
      </c>
      <c r="I3274" s="58">
        <v>0</v>
      </c>
      <c r="J3274" s="58">
        <f t="shared" si="537"/>
        <v>0</v>
      </c>
      <c r="K3274" s="58">
        <v>0</v>
      </c>
      <c r="L3274" s="58">
        <f t="shared" si="538"/>
        <v>0</v>
      </c>
      <c r="M3274" s="58">
        <f t="shared" si="534"/>
        <v>55200</v>
      </c>
      <c r="N3274" s="59">
        <f t="shared" si="534"/>
        <v>20368800</v>
      </c>
      <c r="O3274" s="60">
        <v>369</v>
      </c>
      <c r="P3274" s="61">
        <f>O3274</f>
        <v>369</v>
      </c>
      <c r="Q3274" s="58" t="e">
        <f>TRUNC(#REF!*P3274,0)</f>
        <v>#REF!</v>
      </c>
      <c r="R3274" s="143"/>
    </row>
    <row r="3275" spans="1:18" s="86" customFormat="1" ht="20.100000000000001" hidden="1" customHeight="1">
      <c r="A3275" s="123"/>
      <c r="C3275" s="19" t="s">
        <v>3001</v>
      </c>
      <c r="D3275" s="29" t="s">
        <v>3007</v>
      </c>
      <c r="E3275" s="10" t="s">
        <v>3188</v>
      </c>
      <c r="F3275" s="60">
        <v>577</v>
      </c>
      <c r="G3275" s="61">
        <v>72400</v>
      </c>
      <c r="H3275" s="58">
        <f t="shared" ref="H3275" si="544">TRUNC(F3275*G3275,0)</f>
        <v>41774800</v>
      </c>
      <c r="I3275" s="58">
        <v>0</v>
      </c>
      <c r="J3275" s="58">
        <f t="shared" ref="J3275" si="545">TRUNC(F3275*I3275,0)</f>
        <v>0</v>
      </c>
      <c r="K3275" s="58">
        <v>0</v>
      </c>
      <c r="L3275" s="58">
        <f t="shared" ref="L3275" si="546">TRUNC(F3275*K3275,0)</f>
        <v>0</v>
      </c>
      <c r="M3275" s="58">
        <f t="shared" ref="M3275" si="547">G3275+I3275+K3275</f>
        <v>72400</v>
      </c>
      <c r="N3275" s="59">
        <f t="shared" ref="N3275" si="548">H3275+J3275+L3275</f>
        <v>41774800</v>
      </c>
      <c r="O3275" s="60">
        <v>577</v>
      </c>
      <c r="P3275" s="61">
        <f>O3275</f>
        <v>577</v>
      </c>
      <c r="Q3275" s="58" t="e">
        <f>TRUNC(#REF!*P3275,0)</f>
        <v>#REF!</v>
      </c>
      <c r="R3275" s="143"/>
    </row>
    <row r="3276" spans="1:18" s="86" customFormat="1" ht="20.100000000000001" hidden="1" customHeight="1">
      <c r="A3276" s="123"/>
      <c r="C3276" s="19" t="s">
        <v>3003</v>
      </c>
      <c r="D3276" s="29" t="s">
        <v>3005</v>
      </c>
      <c r="E3276" s="10" t="s">
        <v>3188</v>
      </c>
      <c r="F3276" s="60">
        <v>84</v>
      </c>
      <c r="G3276" s="61">
        <v>41464</v>
      </c>
      <c r="H3276" s="58">
        <f t="shared" si="536"/>
        <v>3482976</v>
      </c>
      <c r="I3276" s="58">
        <v>0</v>
      </c>
      <c r="J3276" s="58">
        <f t="shared" si="537"/>
        <v>0</v>
      </c>
      <c r="K3276" s="58">
        <v>0</v>
      </c>
      <c r="L3276" s="58">
        <f t="shared" si="538"/>
        <v>0</v>
      </c>
      <c r="M3276" s="58">
        <f t="shared" si="534"/>
        <v>41464</v>
      </c>
      <c r="N3276" s="59">
        <f t="shared" si="534"/>
        <v>3482976</v>
      </c>
      <c r="O3276" s="60">
        <v>84</v>
      </c>
      <c r="P3276" s="61">
        <f>O3276</f>
        <v>84</v>
      </c>
      <c r="Q3276" s="58" t="e">
        <f>TRUNC(#REF!*P3276,0)</f>
        <v>#REF!</v>
      </c>
      <c r="R3276" s="143"/>
    </row>
    <row r="3277" spans="1:18" s="86" customFormat="1" ht="20.100000000000001" hidden="1" customHeight="1">
      <c r="A3277" s="123"/>
      <c r="C3277" s="19" t="s">
        <v>722</v>
      </c>
      <c r="D3277" s="29" t="s">
        <v>0</v>
      </c>
      <c r="E3277" s="10" t="s">
        <v>22</v>
      </c>
      <c r="F3277" s="60">
        <v>0</v>
      </c>
      <c r="G3277" s="58">
        <v>0</v>
      </c>
      <c r="H3277" s="58">
        <f t="shared" si="536"/>
        <v>0</v>
      </c>
      <c r="I3277" s="58">
        <v>0</v>
      </c>
      <c r="J3277" s="58">
        <f t="shared" si="537"/>
        <v>0</v>
      </c>
      <c r="K3277" s="58">
        <v>0</v>
      </c>
      <c r="L3277" s="58">
        <f t="shared" si="538"/>
        <v>0</v>
      </c>
      <c r="M3277" s="58">
        <f t="shared" si="534"/>
        <v>0</v>
      </c>
      <c r="N3277" s="59">
        <f t="shared" si="534"/>
        <v>0</v>
      </c>
      <c r="O3277" s="60">
        <v>0</v>
      </c>
      <c r="P3277" s="61">
        <f>O3277</f>
        <v>0</v>
      </c>
      <c r="Q3277" s="58" t="e">
        <f>TRUNC(#REF!*P3277,0)</f>
        <v>#REF!</v>
      </c>
      <c r="R3277" s="143"/>
    </row>
    <row r="3278" spans="1:18" s="86" customFormat="1" ht="20.100000000000001" hidden="1" customHeight="1">
      <c r="A3278" s="123"/>
      <c r="C3278" s="19" t="s">
        <v>954</v>
      </c>
      <c r="D3278" s="29" t="s">
        <v>725</v>
      </c>
      <c r="E3278" s="10" t="s">
        <v>3191</v>
      </c>
      <c r="F3278" s="87">
        <v>49.262</v>
      </c>
      <c r="G3278" s="58">
        <v>560000</v>
      </c>
      <c r="H3278" s="58">
        <f t="shared" si="536"/>
        <v>27586720</v>
      </c>
      <c r="I3278" s="58">
        <v>0</v>
      </c>
      <c r="J3278" s="58">
        <f t="shared" si="537"/>
        <v>0</v>
      </c>
      <c r="K3278" s="58">
        <v>0</v>
      </c>
      <c r="L3278" s="58">
        <f t="shared" si="538"/>
        <v>0</v>
      </c>
      <c r="M3278" s="58">
        <f t="shared" ref="M3278:N3342" si="549">G3278+I3278+K3278</f>
        <v>560000</v>
      </c>
      <c r="N3278" s="59">
        <f t="shared" si="549"/>
        <v>27586720</v>
      </c>
      <c r="O3278" s="87">
        <v>47.987000000000002</v>
      </c>
      <c r="P3278" s="61">
        <f>O3278</f>
        <v>47.987000000000002</v>
      </c>
      <c r="Q3278" s="58" t="e">
        <f>TRUNC(#REF!*P3278,0)</f>
        <v>#REF!</v>
      </c>
      <c r="R3278" s="143"/>
    </row>
    <row r="3279" spans="1:18" s="86" customFormat="1" ht="20.100000000000001" hidden="1" customHeight="1">
      <c r="A3279" s="123"/>
      <c r="C3279" s="19" t="s">
        <v>955</v>
      </c>
      <c r="D3279" s="29" t="s">
        <v>726</v>
      </c>
      <c r="E3279" s="10" t="s">
        <v>3191</v>
      </c>
      <c r="F3279" s="87">
        <v>113.55200000000001</v>
      </c>
      <c r="G3279" s="58">
        <v>556000</v>
      </c>
      <c r="H3279" s="58">
        <f t="shared" si="536"/>
        <v>63134912</v>
      </c>
      <c r="I3279" s="58">
        <v>0</v>
      </c>
      <c r="J3279" s="58">
        <f t="shared" si="537"/>
        <v>0</v>
      </c>
      <c r="K3279" s="58">
        <v>0</v>
      </c>
      <c r="L3279" s="58">
        <f t="shared" si="538"/>
        <v>0</v>
      </c>
      <c r="M3279" s="58">
        <f t="shared" si="549"/>
        <v>556000</v>
      </c>
      <c r="N3279" s="59">
        <f t="shared" si="549"/>
        <v>63134912</v>
      </c>
      <c r="O3279" s="87">
        <v>109.34100000000001</v>
      </c>
      <c r="P3279" s="61">
        <f>O3279</f>
        <v>109.34100000000001</v>
      </c>
      <c r="Q3279" s="58" t="e">
        <f>TRUNC(#REF!*P3279,0)</f>
        <v>#REF!</v>
      </c>
      <c r="R3279" s="143"/>
    </row>
    <row r="3280" spans="1:18" s="86" customFormat="1" ht="20.100000000000001" hidden="1" customHeight="1">
      <c r="A3280" s="123"/>
      <c r="C3280" s="19" t="s">
        <v>957</v>
      </c>
      <c r="D3280" s="29" t="s">
        <v>0</v>
      </c>
      <c r="E3280" s="10" t="s">
        <v>22</v>
      </c>
      <c r="F3280" s="60">
        <v>0</v>
      </c>
      <c r="G3280" s="58">
        <v>0</v>
      </c>
      <c r="H3280" s="58">
        <f t="shared" si="536"/>
        <v>0</v>
      </c>
      <c r="I3280" s="58">
        <v>0</v>
      </c>
      <c r="J3280" s="58">
        <f t="shared" si="537"/>
        <v>0</v>
      </c>
      <c r="K3280" s="58">
        <v>0</v>
      </c>
      <c r="L3280" s="58">
        <f t="shared" si="538"/>
        <v>0</v>
      </c>
      <c r="M3280" s="58">
        <f t="shared" si="549"/>
        <v>0</v>
      </c>
      <c r="N3280" s="59">
        <f t="shared" si="549"/>
        <v>0</v>
      </c>
      <c r="O3280" s="60">
        <v>0</v>
      </c>
      <c r="P3280" s="61">
        <f>O3280</f>
        <v>0</v>
      </c>
      <c r="Q3280" s="58" t="e">
        <f>TRUNC(#REF!*P3280,0)</f>
        <v>#REF!</v>
      </c>
      <c r="R3280" s="143"/>
    </row>
    <row r="3281" spans="1:19" s="86" customFormat="1" ht="20.100000000000001" hidden="1" customHeight="1">
      <c r="A3281" s="123"/>
      <c r="C3281" s="19" t="s">
        <v>958</v>
      </c>
      <c r="D3281" s="29" t="s">
        <v>0</v>
      </c>
      <c r="E3281" s="10" t="s">
        <v>3193</v>
      </c>
      <c r="F3281" s="60">
        <v>568</v>
      </c>
      <c r="G3281" s="58">
        <v>2480</v>
      </c>
      <c r="H3281" s="58">
        <f t="shared" si="536"/>
        <v>1408640</v>
      </c>
      <c r="I3281" s="58">
        <v>0</v>
      </c>
      <c r="J3281" s="58">
        <f t="shared" si="537"/>
        <v>0</v>
      </c>
      <c r="K3281" s="58">
        <v>0</v>
      </c>
      <c r="L3281" s="58">
        <f t="shared" si="538"/>
        <v>0</v>
      </c>
      <c r="M3281" s="58">
        <f t="shared" si="549"/>
        <v>2480</v>
      </c>
      <c r="N3281" s="59">
        <f t="shared" si="549"/>
        <v>1408640</v>
      </c>
      <c r="O3281" s="60">
        <v>568</v>
      </c>
      <c r="P3281" s="61">
        <f>O3281</f>
        <v>568</v>
      </c>
      <c r="Q3281" s="58" t="e">
        <f>TRUNC(#REF!*P3281,0)</f>
        <v>#REF!</v>
      </c>
      <c r="R3281" s="143"/>
    </row>
    <row r="3282" spans="1:19" s="86" customFormat="1" ht="20.100000000000001" hidden="1" customHeight="1">
      <c r="A3282" s="123"/>
      <c r="C3282" s="19" t="s">
        <v>959</v>
      </c>
      <c r="D3282" s="29" t="s">
        <v>723</v>
      </c>
      <c r="E3282" s="10" t="s">
        <v>3188</v>
      </c>
      <c r="F3282" s="60">
        <v>8</v>
      </c>
      <c r="G3282" s="58">
        <v>16800</v>
      </c>
      <c r="H3282" s="58">
        <f t="shared" si="536"/>
        <v>134400</v>
      </c>
      <c r="I3282" s="58">
        <v>0</v>
      </c>
      <c r="J3282" s="58">
        <f t="shared" si="537"/>
        <v>0</v>
      </c>
      <c r="K3282" s="58">
        <v>0</v>
      </c>
      <c r="L3282" s="58">
        <f t="shared" si="538"/>
        <v>0</v>
      </c>
      <c r="M3282" s="58">
        <f t="shared" si="549"/>
        <v>16800</v>
      </c>
      <c r="N3282" s="59">
        <f t="shared" si="549"/>
        <v>134400</v>
      </c>
      <c r="O3282" s="60">
        <v>8</v>
      </c>
      <c r="P3282" s="61">
        <f>O3282</f>
        <v>8</v>
      </c>
      <c r="Q3282" s="58" t="e">
        <f>TRUNC(#REF!*P3282,0)</f>
        <v>#REF!</v>
      </c>
      <c r="R3282" s="143"/>
    </row>
    <row r="3283" spans="1:19" s="86" customFormat="1" ht="20.100000000000001" hidden="1" customHeight="1">
      <c r="A3283" s="123"/>
      <c r="C3283" s="19" t="s">
        <v>960</v>
      </c>
      <c r="D3283" s="29" t="s">
        <v>0</v>
      </c>
      <c r="E3283" s="10" t="s">
        <v>22</v>
      </c>
      <c r="F3283" s="60">
        <v>0</v>
      </c>
      <c r="G3283" s="58">
        <v>0</v>
      </c>
      <c r="H3283" s="58">
        <f t="shared" si="536"/>
        <v>0</v>
      </c>
      <c r="I3283" s="58">
        <v>0</v>
      </c>
      <c r="J3283" s="58">
        <f t="shared" si="537"/>
        <v>0</v>
      </c>
      <c r="K3283" s="58">
        <v>0</v>
      </c>
      <c r="L3283" s="58">
        <f t="shared" si="538"/>
        <v>0</v>
      </c>
      <c r="M3283" s="58">
        <f t="shared" si="549"/>
        <v>0</v>
      </c>
      <c r="N3283" s="59">
        <f t="shared" si="549"/>
        <v>0</v>
      </c>
      <c r="O3283" s="60">
        <v>0</v>
      </c>
      <c r="P3283" s="61">
        <f>O3283</f>
        <v>0</v>
      </c>
      <c r="Q3283" s="58" t="e">
        <f>TRUNC(#REF!*P3283,0)</f>
        <v>#REF!</v>
      </c>
      <c r="R3283" s="143"/>
    </row>
    <row r="3284" spans="1:19" s="86" customFormat="1" ht="20.100000000000001" hidden="1" customHeight="1">
      <c r="A3284" s="123"/>
      <c r="C3284" s="19" t="s">
        <v>2403</v>
      </c>
      <c r="D3284" s="29" t="s">
        <v>2404</v>
      </c>
      <c r="E3284" s="10" t="s">
        <v>3188</v>
      </c>
      <c r="F3284" s="60">
        <v>223</v>
      </c>
      <c r="G3284" s="58">
        <v>14800</v>
      </c>
      <c r="H3284" s="58">
        <f t="shared" si="536"/>
        <v>3300400</v>
      </c>
      <c r="I3284" s="58">
        <v>0</v>
      </c>
      <c r="J3284" s="58">
        <f t="shared" si="537"/>
        <v>0</v>
      </c>
      <c r="K3284" s="58">
        <v>0</v>
      </c>
      <c r="L3284" s="58">
        <f t="shared" si="538"/>
        <v>0</v>
      </c>
      <c r="M3284" s="58">
        <f t="shared" si="549"/>
        <v>14800</v>
      </c>
      <c r="N3284" s="59">
        <f t="shared" si="549"/>
        <v>3300400</v>
      </c>
      <c r="O3284" s="60">
        <v>223</v>
      </c>
      <c r="P3284" s="61">
        <f>O3284</f>
        <v>223</v>
      </c>
      <c r="Q3284" s="58" t="e">
        <f>TRUNC(#REF!*P3284,0)</f>
        <v>#REF!</v>
      </c>
      <c r="R3284" s="143"/>
    </row>
    <row r="3285" spans="1:19" s="86" customFormat="1" ht="20.100000000000001" hidden="1" customHeight="1">
      <c r="A3285" s="123"/>
      <c r="C3285" s="19" t="s">
        <v>2405</v>
      </c>
      <c r="D3285" s="29" t="s">
        <v>2406</v>
      </c>
      <c r="E3285" s="10" t="s">
        <v>3188</v>
      </c>
      <c r="F3285" s="60">
        <v>4</v>
      </c>
      <c r="G3285" s="58">
        <v>14800</v>
      </c>
      <c r="H3285" s="58">
        <f t="shared" si="536"/>
        <v>59200</v>
      </c>
      <c r="I3285" s="58">
        <v>0</v>
      </c>
      <c r="J3285" s="58">
        <f t="shared" si="537"/>
        <v>0</v>
      </c>
      <c r="K3285" s="58">
        <v>0</v>
      </c>
      <c r="L3285" s="58">
        <f t="shared" si="538"/>
        <v>0</v>
      </c>
      <c r="M3285" s="58">
        <f t="shared" si="549"/>
        <v>14800</v>
      </c>
      <c r="N3285" s="59">
        <f t="shared" si="549"/>
        <v>59200</v>
      </c>
      <c r="O3285" s="60">
        <v>4</v>
      </c>
      <c r="P3285" s="61">
        <f>O3285</f>
        <v>4</v>
      </c>
      <c r="Q3285" s="58" t="e">
        <f>TRUNC(#REF!*P3285,0)</f>
        <v>#REF!</v>
      </c>
      <c r="R3285" s="143"/>
    </row>
    <row r="3286" spans="1:19" s="86" customFormat="1" ht="20.100000000000001" hidden="1" customHeight="1">
      <c r="A3286" s="123"/>
      <c r="C3286" s="19" t="s">
        <v>2349</v>
      </c>
      <c r="D3286" s="29" t="s">
        <v>0</v>
      </c>
      <c r="E3286" s="10" t="s">
        <v>22</v>
      </c>
      <c r="F3286" s="60">
        <v>0</v>
      </c>
      <c r="G3286" s="58">
        <v>0</v>
      </c>
      <c r="H3286" s="58">
        <f t="shared" si="536"/>
        <v>0</v>
      </c>
      <c r="I3286" s="58">
        <v>0</v>
      </c>
      <c r="J3286" s="58">
        <f t="shared" si="537"/>
        <v>0</v>
      </c>
      <c r="K3286" s="58">
        <v>0</v>
      </c>
      <c r="L3286" s="58">
        <f t="shared" si="538"/>
        <v>0</v>
      </c>
      <c r="M3286" s="58">
        <f t="shared" si="549"/>
        <v>0</v>
      </c>
      <c r="N3286" s="59">
        <f t="shared" si="549"/>
        <v>0</v>
      </c>
      <c r="O3286" s="60">
        <v>0</v>
      </c>
      <c r="P3286" s="61">
        <f>O3286</f>
        <v>0</v>
      </c>
      <c r="Q3286" s="58" t="e">
        <f>TRUNC(#REF!*P3286,0)</f>
        <v>#REF!</v>
      </c>
      <c r="R3286" s="143"/>
    </row>
    <row r="3287" spans="1:19" s="86" customFormat="1" ht="20.100000000000001" hidden="1" customHeight="1">
      <c r="A3287" s="123"/>
      <c r="C3287" s="19" t="s">
        <v>2350</v>
      </c>
      <c r="D3287" s="29" t="s">
        <v>723</v>
      </c>
      <c r="E3287" s="10" t="s">
        <v>3188</v>
      </c>
      <c r="F3287" s="60">
        <v>1440</v>
      </c>
      <c r="G3287" s="58">
        <v>14000</v>
      </c>
      <c r="H3287" s="58">
        <f t="shared" si="536"/>
        <v>20160000</v>
      </c>
      <c r="I3287" s="58">
        <v>0</v>
      </c>
      <c r="J3287" s="58">
        <f t="shared" si="537"/>
        <v>0</v>
      </c>
      <c r="K3287" s="58">
        <v>0</v>
      </c>
      <c r="L3287" s="58">
        <f t="shared" si="538"/>
        <v>0</v>
      </c>
      <c r="M3287" s="58">
        <f t="shared" si="549"/>
        <v>14000</v>
      </c>
      <c r="N3287" s="59">
        <f t="shared" si="549"/>
        <v>20160000</v>
      </c>
      <c r="O3287" s="60">
        <v>1440</v>
      </c>
      <c r="P3287" s="61">
        <f>O3287</f>
        <v>1440</v>
      </c>
      <c r="Q3287" s="58" t="e">
        <f>TRUNC(#REF!*P3287,0)</f>
        <v>#REF!</v>
      </c>
      <c r="R3287" s="143"/>
    </row>
    <row r="3288" spans="1:19" s="86" customFormat="1" ht="20.100000000000001" hidden="1" customHeight="1">
      <c r="A3288" s="123"/>
      <c r="C3288" s="19" t="s">
        <v>963</v>
      </c>
      <c r="D3288" s="29" t="s">
        <v>0</v>
      </c>
      <c r="E3288" s="10" t="s">
        <v>3191</v>
      </c>
      <c r="F3288" s="87">
        <v>5.4009999999999998</v>
      </c>
      <c r="G3288" s="58">
        <v>-296000</v>
      </c>
      <c r="H3288" s="58">
        <f t="shared" ref="H3288:H3353" si="550">TRUNC(F3288*G3288,0)</f>
        <v>-1598696</v>
      </c>
      <c r="I3288" s="58">
        <v>0</v>
      </c>
      <c r="J3288" s="58">
        <f t="shared" ref="J3288:J3353" si="551">TRUNC(F3288*I3288,0)</f>
        <v>0</v>
      </c>
      <c r="K3288" s="58">
        <v>0</v>
      </c>
      <c r="L3288" s="58">
        <f t="shared" si="538"/>
        <v>0</v>
      </c>
      <c r="M3288" s="58">
        <f t="shared" si="549"/>
        <v>-296000</v>
      </c>
      <c r="N3288" s="59">
        <f t="shared" si="549"/>
        <v>-1598696</v>
      </c>
      <c r="O3288" s="87">
        <v>5.2409999999999997</v>
      </c>
      <c r="P3288" s="61">
        <f>O3288</f>
        <v>5.2409999999999997</v>
      </c>
      <c r="Q3288" s="58" t="e">
        <f>TRUNC(#REF!*P3288,0)</f>
        <v>#REF!</v>
      </c>
      <c r="R3288" s="143"/>
    </row>
    <row r="3289" spans="1:19" ht="20.100000000000001" hidden="1" customHeight="1">
      <c r="A3289" s="129"/>
      <c r="C3289" s="26" t="s">
        <v>21</v>
      </c>
      <c r="D3289" s="5" t="s">
        <v>0</v>
      </c>
      <c r="E3289" s="6"/>
      <c r="F3289" s="60">
        <v>0</v>
      </c>
      <c r="G3289" s="44"/>
      <c r="H3289" s="44">
        <f t="shared" si="550"/>
        <v>0</v>
      </c>
      <c r="I3289" s="44"/>
      <c r="J3289" s="44">
        <f t="shared" si="551"/>
        <v>0</v>
      </c>
      <c r="K3289" s="44">
        <v>0</v>
      </c>
      <c r="L3289" s="44">
        <f t="shared" si="538"/>
        <v>0</v>
      </c>
      <c r="M3289" s="58">
        <f t="shared" si="549"/>
        <v>0</v>
      </c>
      <c r="N3289" s="59">
        <f t="shared" si="549"/>
        <v>0</v>
      </c>
      <c r="O3289" s="60">
        <v>0</v>
      </c>
      <c r="P3289" s="61">
        <f>O3289</f>
        <v>0</v>
      </c>
      <c r="Q3289" s="44" t="e">
        <f>TRUNC(#REF!*P3289,0)</f>
        <v>#REF!</v>
      </c>
      <c r="R3289" s="52"/>
    </row>
    <row r="3290" spans="1:19" ht="20.100000000000001" hidden="1" customHeight="1">
      <c r="A3290" s="129"/>
      <c r="C3290" s="26"/>
      <c r="D3290" s="5"/>
      <c r="E3290" s="6" t="s">
        <v>22</v>
      </c>
      <c r="F3290" s="60">
        <v>0</v>
      </c>
      <c r="G3290" s="44">
        <v>0</v>
      </c>
      <c r="H3290" s="44">
        <f t="shared" si="550"/>
        <v>0</v>
      </c>
      <c r="I3290" s="44">
        <v>0</v>
      </c>
      <c r="J3290" s="44">
        <f t="shared" si="551"/>
        <v>0</v>
      </c>
      <c r="K3290" s="44">
        <v>0</v>
      </c>
      <c r="L3290" s="44">
        <f t="shared" si="538"/>
        <v>0</v>
      </c>
      <c r="M3290" s="58">
        <f t="shared" si="549"/>
        <v>0</v>
      </c>
      <c r="N3290" s="59">
        <f t="shared" si="549"/>
        <v>0</v>
      </c>
      <c r="O3290" s="60">
        <v>0</v>
      </c>
      <c r="P3290" s="61">
        <f>O3290</f>
        <v>0</v>
      </c>
      <c r="Q3290" s="44" t="e">
        <f>TRUNC(#REF!*P3290,0)</f>
        <v>#REF!</v>
      </c>
      <c r="R3290" s="52"/>
    </row>
    <row r="3291" spans="1:19" s="86" customFormat="1" ht="20.100000000000001" customHeight="1">
      <c r="A3291" s="130">
        <f>A2947+1</f>
        <v>607</v>
      </c>
      <c r="B3291" s="124">
        <f>B2947+1</f>
        <v>602</v>
      </c>
      <c r="C3291" s="29" t="s">
        <v>2307</v>
      </c>
      <c r="D3291" s="29" t="s">
        <v>2308</v>
      </c>
      <c r="E3291" s="152" t="s">
        <v>22</v>
      </c>
      <c r="F3291" s="82">
        <v>0</v>
      </c>
      <c r="G3291" s="79">
        <v>0</v>
      </c>
      <c r="H3291" s="79">
        <f>SUM(H3292:H3451)</f>
        <v>630415512</v>
      </c>
      <c r="I3291" s="79">
        <v>0</v>
      </c>
      <c r="J3291" s="79">
        <f>SUM(J3292:J3451)</f>
        <v>307955905</v>
      </c>
      <c r="K3291" s="79">
        <v>0</v>
      </c>
      <c r="L3291" s="79">
        <f>SUM(L3292:L3451)</f>
        <v>109282636</v>
      </c>
      <c r="M3291" s="79">
        <f t="shared" si="549"/>
        <v>0</v>
      </c>
      <c r="N3291" s="148">
        <f t="shared" si="549"/>
        <v>1047654053</v>
      </c>
      <c r="O3291" s="58">
        <v>0</v>
      </c>
      <c r="P3291" s="61">
        <v>0</v>
      </c>
      <c r="Q3291" s="58">
        <f>Q3380</f>
        <v>0</v>
      </c>
      <c r="R3291" s="163"/>
      <c r="S3291" s="86">
        <v>1</v>
      </c>
    </row>
    <row r="3292" spans="1:19" s="86" customFormat="1" ht="20.100000000000001" hidden="1" customHeight="1">
      <c r="A3292" s="123"/>
      <c r="C3292" s="19" t="s">
        <v>759</v>
      </c>
      <c r="D3292" s="29" t="s">
        <v>0</v>
      </c>
      <c r="E3292" s="10" t="s">
        <v>22</v>
      </c>
      <c r="F3292" s="60">
        <v>0</v>
      </c>
      <c r="G3292" s="58">
        <v>0</v>
      </c>
      <c r="H3292" s="58">
        <f t="shared" si="550"/>
        <v>0</v>
      </c>
      <c r="I3292" s="58">
        <v>0</v>
      </c>
      <c r="J3292" s="58">
        <f t="shared" si="551"/>
        <v>0</v>
      </c>
      <c r="K3292" s="58">
        <v>0</v>
      </c>
      <c r="L3292" s="58">
        <f t="shared" si="538"/>
        <v>0</v>
      </c>
      <c r="M3292" s="58">
        <f t="shared" si="549"/>
        <v>0</v>
      </c>
      <c r="N3292" s="59">
        <f t="shared" si="549"/>
        <v>0</v>
      </c>
      <c r="O3292" s="60">
        <v>0</v>
      </c>
      <c r="P3292" s="61">
        <f>O3292</f>
        <v>0</v>
      </c>
      <c r="Q3292" s="58" t="e">
        <f>TRUNC(#REF!*P3292,0)</f>
        <v>#REF!</v>
      </c>
      <c r="R3292" s="143"/>
    </row>
    <row r="3293" spans="1:19" s="86" customFormat="1" ht="20.100000000000001" hidden="1" customHeight="1">
      <c r="A3293" s="123"/>
      <c r="C3293" s="19" t="s">
        <v>983</v>
      </c>
      <c r="D3293" s="29" t="s">
        <v>2</v>
      </c>
      <c r="E3293" s="10" t="s">
        <v>22</v>
      </c>
      <c r="F3293" s="60">
        <v>0</v>
      </c>
      <c r="G3293" s="58">
        <v>0</v>
      </c>
      <c r="H3293" s="58">
        <f t="shared" si="550"/>
        <v>0</v>
      </c>
      <c r="I3293" s="58">
        <v>0</v>
      </c>
      <c r="J3293" s="58">
        <f t="shared" si="551"/>
        <v>0</v>
      </c>
      <c r="K3293" s="58">
        <v>0</v>
      </c>
      <c r="L3293" s="58">
        <f t="shared" si="538"/>
        <v>0</v>
      </c>
      <c r="M3293" s="58">
        <f t="shared" si="549"/>
        <v>0</v>
      </c>
      <c r="N3293" s="59">
        <f t="shared" si="549"/>
        <v>0</v>
      </c>
      <c r="O3293" s="60">
        <v>0</v>
      </c>
      <c r="P3293" s="61">
        <f>O3293</f>
        <v>0</v>
      </c>
      <c r="Q3293" s="58" t="e">
        <f>TRUNC(#REF!*P3293,0)</f>
        <v>#REF!</v>
      </c>
      <c r="R3293" s="143"/>
    </row>
    <row r="3294" spans="1:19" s="86" customFormat="1" ht="20.100000000000001" hidden="1" customHeight="1">
      <c r="A3294" s="123"/>
      <c r="C3294" s="19" t="s">
        <v>984</v>
      </c>
      <c r="D3294" s="29" t="s">
        <v>985</v>
      </c>
      <c r="E3294" s="10" t="s">
        <v>3188</v>
      </c>
      <c r="F3294" s="60">
        <v>3121</v>
      </c>
      <c r="G3294" s="58">
        <v>317</v>
      </c>
      <c r="H3294" s="58">
        <f t="shared" si="550"/>
        <v>989357</v>
      </c>
      <c r="I3294" s="58">
        <v>203</v>
      </c>
      <c r="J3294" s="58">
        <f t="shared" si="551"/>
        <v>633563</v>
      </c>
      <c r="K3294" s="58">
        <v>291</v>
      </c>
      <c r="L3294" s="58">
        <f t="shared" si="538"/>
        <v>908211</v>
      </c>
      <c r="M3294" s="58">
        <f t="shared" si="549"/>
        <v>811</v>
      </c>
      <c r="N3294" s="59">
        <f t="shared" si="549"/>
        <v>2531131</v>
      </c>
      <c r="O3294" s="60">
        <v>3121</v>
      </c>
      <c r="P3294" s="61">
        <f>O3294</f>
        <v>3121</v>
      </c>
      <c r="Q3294" s="58" t="e">
        <f>TRUNC(#REF!*P3294,0)</f>
        <v>#REF!</v>
      </c>
      <c r="R3294" s="143"/>
    </row>
    <row r="3295" spans="1:19" s="86" customFormat="1" ht="20.100000000000001" hidden="1" customHeight="1">
      <c r="A3295" s="123"/>
      <c r="C3295" s="19" t="s">
        <v>1064</v>
      </c>
      <c r="D3295" s="29" t="s">
        <v>1065</v>
      </c>
      <c r="E3295" s="10" t="s">
        <v>3188</v>
      </c>
      <c r="F3295" s="60">
        <v>2251</v>
      </c>
      <c r="G3295" s="58">
        <v>318</v>
      </c>
      <c r="H3295" s="58">
        <f t="shared" si="550"/>
        <v>715818</v>
      </c>
      <c r="I3295" s="58">
        <v>203</v>
      </c>
      <c r="J3295" s="58">
        <f t="shared" si="551"/>
        <v>456953</v>
      </c>
      <c r="K3295" s="58">
        <v>290</v>
      </c>
      <c r="L3295" s="58">
        <f t="shared" si="538"/>
        <v>652790</v>
      </c>
      <c r="M3295" s="58">
        <f t="shared" si="549"/>
        <v>811</v>
      </c>
      <c r="N3295" s="59">
        <f t="shared" si="549"/>
        <v>1825561</v>
      </c>
      <c r="O3295" s="60">
        <v>2251</v>
      </c>
      <c r="P3295" s="61">
        <f>O3295</f>
        <v>2251</v>
      </c>
      <c r="Q3295" s="58" t="e">
        <f>TRUNC(#REF!*P3295,0)</f>
        <v>#REF!</v>
      </c>
      <c r="R3295" s="143"/>
    </row>
    <row r="3296" spans="1:19" s="86" customFormat="1" ht="20.100000000000001" hidden="1" customHeight="1">
      <c r="A3296" s="123"/>
      <c r="C3296" s="19" t="s">
        <v>1077</v>
      </c>
      <c r="D3296" s="29" t="s">
        <v>1078</v>
      </c>
      <c r="E3296" s="10" t="s">
        <v>3188</v>
      </c>
      <c r="F3296" s="60">
        <v>1509</v>
      </c>
      <c r="G3296" s="58">
        <v>348</v>
      </c>
      <c r="H3296" s="58">
        <f t="shared" si="550"/>
        <v>525132</v>
      </c>
      <c r="I3296" s="58">
        <v>222</v>
      </c>
      <c r="J3296" s="58">
        <f t="shared" si="551"/>
        <v>334998</v>
      </c>
      <c r="K3296" s="58">
        <v>318</v>
      </c>
      <c r="L3296" s="58">
        <f t="shared" si="538"/>
        <v>479862</v>
      </c>
      <c r="M3296" s="58">
        <f t="shared" si="549"/>
        <v>888</v>
      </c>
      <c r="N3296" s="59">
        <f t="shared" si="549"/>
        <v>1339992</v>
      </c>
      <c r="O3296" s="60">
        <v>1509</v>
      </c>
      <c r="P3296" s="61">
        <f>O3296</f>
        <v>1509</v>
      </c>
      <c r="Q3296" s="58" t="e">
        <f>TRUNC(#REF!*P3296,0)</f>
        <v>#REF!</v>
      </c>
      <c r="R3296" s="143"/>
    </row>
    <row r="3297" spans="1:18" s="86" customFormat="1" ht="20.100000000000001" hidden="1" customHeight="1">
      <c r="A3297" s="123"/>
      <c r="C3297" s="19" t="s">
        <v>1079</v>
      </c>
      <c r="D3297" s="29" t="s">
        <v>1080</v>
      </c>
      <c r="E3297" s="10" t="s">
        <v>3188</v>
      </c>
      <c r="F3297" s="60">
        <v>746</v>
      </c>
      <c r="G3297" s="58">
        <v>379</v>
      </c>
      <c r="H3297" s="58">
        <f t="shared" si="550"/>
        <v>282734</v>
      </c>
      <c r="I3297" s="58">
        <v>241</v>
      </c>
      <c r="J3297" s="58">
        <f t="shared" si="551"/>
        <v>179786</v>
      </c>
      <c r="K3297" s="58">
        <v>346</v>
      </c>
      <c r="L3297" s="58">
        <f t="shared" si="538"/>
        <v>258116</v>
      </c>
      <c r="M3297" s="58">
        <f t="shared" si="549"/>
        <v>966</v>
      </c>
      <c r="N3297" s="59">
        <f t="shared" si="549"/>
        <v>720636</v>
      </c>
      <c r="O3297" s="60">
        <v>746</v>
      </c>
      <c r="P3297" s="61">
        <f>O3297</f>
        <v>746</v>
      </c>
      <c r="Q3297" s="58" t="e">
        <f>TRUNC(#REF!*P3297,0)</f>
        <v>#REF!</v>
      </c>
      <c r="R3297" s="143"/>
    </row>
    <row r="3298" spans="1:18" s="86" customFormat="1" ht="20.100000000000001" hidden="1" customHeight="1">
      <c r="A3298" s="123"/>
      <c r="C3298" s="19" t="s">
        <v>988</v>
      </c>
      <c r="D3298" s="29" t="s">
        <v>0</v>
      </c>
      <c r="E3298" s="10" t="s">
        <v>22</v>
      </c>
      <c r="F3298" s="60">
        <v>0</v>
      </c>
      <c r="G3298" s="58">
        <v>0</v>
      </c>
      <c r="H3298" s="58">
        <f t="shared" si="550"/>
        <v>0</v>
      </c>
      <c r="I3298" s="58">
        <v>0</v>
      </c>
      <c r="J3298" s="58">
        <f t="shared" si="551"/>
        <v>0</v>
      </c>
      <c r="K3298" s="58">
        <v>0</v>
      </c>
      <c r="L3298" s="58">
        <f t="shared" si="538"/>
        <v>0</v>
      </c>
      <c r="M3298" s="58">
        <f t="shared" si="549"/>
        <v>0</v>
      </c>
      <c r="N3298" s="59">
        <f t="shared" si="549"/>
        <v>0</v>
      </c>
      <c r="O3298" s="60">
        <v>0</v>
      </c>
      <c r="P3298" s="61">
        <f>O3298</f>
        <v>0</v>
      </c>
      <c r="Q3298" s="58" t="e">
        <f>TRUNC(#REF!*P3298,0)</f>
        <v>#REF!</v>
      </c>
      <c r="R3298" s="143"/>
    </row>
    <row r="3299" spans="1:18" s="86" customFormat="1" ht="20.100000000000001" hidden="1" customHeight="1">
      <c r="A3299" s="123"/>
      <c r="C3299" s="19" t="s">
        <v>989</v>
      </c>
      <c r="D3299" s="29" t="s">
        <v>990</v>
      </c>
      <c r="E3299" s="10" t="s">
        <v>3188</v>
      </c>
      <c r="F3299" s="60">
        <v>6073</v>
      </c>
      <c r="G3299" s="58">
        <v>389</v>
      </c>
      <c r="H3299" s="58">
        <f t="shared" si="550"/>
        <v>2362397</v>
      </c>
      <c r="I3299" s="58">
        <v>2237</v>
      </c>
      <c r="J3299" s="58">
        <f t="shared" si="551"/>
        <v>13585301</v>
      </c>
      <c r="K3299" s="58">
        <v>279</v>
      </c>
      <c r="L3299" s="58">
        <f t="shared" si="538"/>
        <v>1694367</v>
      </c>
      <c r="M3299" s="58">
        <f t="shared" si="549"/>
        <v>2905</v>
      </c>
      <c r="N3299" s="59">
        <f t="shared" si="549"/>
        <v>17642065</v>
      </c>
      <c r="O3299" s="60">
        <v>6073</v>
      </c>
      <c r="P3299" s="61">
        <f>O3299</f>
        <v>6073</v>
      </c>
      <c r="Q3299" s="58" t="e">
        <f>TRUNC(#REF!*P3299,0)</f>
        <v>#REF!</v>
      </c>
      <c r="R3299" s="143"/>
    </row>
    <row r="3300" spans="1:18" s="86" customFormat="1" ht="20.100000000000001" hidden="1" customHeight="1">
      <c r="A3300" s="123"/>
      <c r="C3300" s="19" t="s">
        <v>760</v>
      </c>
      <c r="D3300" s="29" t="s">
        <v>0</v>
      </c>
      <c r="E3300" s="10" t="s">
        <v>22</v>
      </c>
      <c r="F3300" s="60">
        <v>0</v>
      </c>
      <c r="G3300" s="58">
        <v>0</v>
      </c>
      <c r="H3300" s="58">
        <f t="shared" si="550"/>
        <v>0</v>
      </c>
      <c r="I3300" s="58">
        <v>0</v>
      </c>
      <c r="J3300" s="58">
        <f t="shared" si="551"/>
        <v>0</v>
      </c>
      <c r="K3300" s="58">
        <v>0</v>
      </c>
      <c r="L3300" s="58">
        <f t="shared" si="538"/>
        <v>0</v>
      </c>
      <c r="M3300" s="58">
        <f t="shared" si="549"/>
        <v>0</v>
      </c>
      <c r="N3300" s="59">
        <f t="shared" si="549"/>
        <v>0</v>
      </c>
      <c r="O3300" s="60">
        <v>0</v>
      </c>
      <c r="P3300" s="61">
        <f>O3300</f>
        <v>0</v>
      </c>
      <c r="Q3300" s="58" t="e">
        <f>TRUNC(#REF!*P3300,0)</f>
        <v>#REF!</v>
      </c>
      <c r="R3300" s="143"/>
    </row>
    <row r="3301" spans="1:18" s="86" customFormat="1" ht="20.100000000000001" hidden="1" customHeight="1">
      <c r="A3301" s="123"/>
      <c r="C3301" s="19" t="s">
        <v>761</v>
      </c>
      <c r="D3301" s="29" t="s">
        <v>715</v>
      </c>
      <c r="E3301" s="10" t="s">
        <v>3188</v>
      </c>
      <c r="F3301" s="60">
        <v>989</v>
      </c>
      <c r="G3301" s="58">
        <v>228</v>
      </c>
      <c r="H3301" s="58">
        <f t="shared" si="550"/>
        <v>225492</v>
      </c>
      <c r="I3301" s="58">
        <v>4008</v>
      </c>
      <c r="J3301" s="58">
        <f t="shared" si="551"/>
        <v>3963912</v>
      </c>
      <c r="K3301" s="58">
        <v>168</v>
      </c>
      <c r="L3301" s="58">
        <f t="shared" si="538"/>
        <v>166152</v>
      </c>
      <c r="M3301" s="58">
        <f t="shared" si="549"/>
        <v>4404</v>
      </c>
      <c r="N3301" s="59">
        <f t="shared" si="549"/>
        <v>4355556</v>
      </c>
      <c r="O3301" s="60">
        <v>989</v>
      </c>
      <c r="P3301" s="61">
        <f>O3301</f>
        <v>989</v>
      </c>
      <c r="Q3301" s="58" t="e">
        <f>TRUNC(#REF!*P3301,0)</f>
        <v>#REF!</v>
      </c>
      <c r="R3301" s="143"/>
    </row>
    <row r="3302" spans="1:18" s="86" customFormat="1" ht="20.100000000000001" hidden="1" customHeight="1">
      <c r="A3302" s="123"/>
      <c r="C3302" s="19" t="s">
        <v>2508</v>
      </c>
      <c r="D3302" s="29" t="s">
        <v>0</v>
      </c>
      <c r="E3302" s="10" t="s">
        <v>22</v>
      </c>
      <c r="F3302" s="60">
        <v>0</v>
      </c>
      <c r="G3302" s="58">
        <v>0</v>
      </c>
      <c r="H3302" s="58">
        <f t="shared" si="550"/>
        <v>0</v>
      </c>
      <c r="I3302" s="58">
        <v>0</v>
      </c>
      <c r="J3302" s="58">
        <f t="shared" si="551"/>
        <v>0</v>
      </c>
      <c r="K3302" s="58">
        <v>0</v>
      </c>
      <c r="L3302" s="58">
        <f t="shared" si="538"/>
        <v>0</v>
      </c>
      <c r="M3302" s="58">
        <f t="shared" si="549"/>
        <v>0</v>
      </c>
      <c r="N3302" s="59">
        <f t="shared" si="549"/>
        <v>0</v>
      </c>
      <c r="O3302" s="60">
        <v>0</v>
      </c>
      <c r="P3302" s="61">
        <f>O3302</f>
        <v>0</v>
      </c>
      <c r="Q3302" s="58" t="e">
        <f>TRUNC(#REF!*P3302,0)</f>
        <v>#REF!</v>
      </c>
      <c r="R3302" s="143"/>
    </row>
    <row r="3303" spans="1:18" s="86" customFormat="1" ht="20.100000000000001" hidden="1" customHeight="1">
      <c r="A3303" s="123"/>
      <c r="C3303" s="19" t="s">
        <v>2509</v>
      </c>
      <c r="D3303" s="29" t="s">
        <v>2510</v>
      </c>
      <c r="E3303" s="10" t="s">
        <v>3188</v>
      </c>
      <c r="F3303" s="60">
        <v>363</v>
      </c>
      <c r="G3303" s="58">
        <v>72705</v>
      </c>
      <c r="H3303" s="58">
        <f t="shared" si="550"/>
        <v>26391915</v>
      </c>
      <c r="I3303" s="58">
        <v>33589</v>
      </c>
      <c r="J3303" s="58">
        <f t="shared" si="551"/>
        <v>12192807</v>
      </c>
      <c r="K3303" s="58">
        <v>0</v>
      </c>
      <c r="L3303" s="58">
        <f t="shared" si="538"/>
        <v>0</v>
      </c>
      <c r="M3303" s="58">
        <f t="shared" si="549"/>
        <v>106294</v>
      </c>
      <c r="N3303" s="59">
        <f t="shared" si="549"/>
        <v>38584722</v>
      </c>
      <c r="O3303" s="60">
        <v>363</v>
      </c>
      <c r="P3303" s="61">
        <f>O3303</f>
        <v>363</v>
      </c>
      <c r="Q3303" s="58" t="e">
        <f>TRUNC(#REF!*P3303,0)</f>
        <v>#REF!</v>
      </c>
      <c r="R3303" s="143"/>
    </row>
    <row r="3304" spans="1:18" s="86" customFormat="1" ht="20.100000000000001" hidden="1" customHeight="1">
      <c r="A3304" s="123"/>
      <c r="C3304" s="19" t="s">
        <v>2511</v>
      </c>
      <c r="D3304" s="29" t="s">
        <v>2512</v>
      </c>
      <c r="E3304" s="10" t="s">
        <v>3188</v>
      </c>
      <c r="F3304" s="60">
        <v>242</v>
      </c>
      <c r="G3304" s="58">
        <v>72705</v>
      </c>
      <c r="H3304" s="58">
        <f t="shared" si="550"/>
        <v>17594610</v>
      </c>
      <c r="I3304" s="58">
        <v>33589</v>
      </c>
      <c r="J3304" s="58">
        <f t="shared" si="551"/>
        <v>8128538</v>
      </c>
      <c r="K3304" s="58">
        <v>0</v>
      </c>
      <c r="L3304" s="58">
        <f t="shared" si="538"/>
        <v>0</v>
      </c>
      <c r="M3304" s="58">
        <f t="shared" si="549"/>
        <v>106294</v>
      </c>
      <c r="N3304" s="59">
        <f t="shared" si="549"/>
        <v>25723148</v>
      </c>
      <c r="O3304" s="60">
        <v>242</v>
      </c>
      <c r="P3304" s="61">
        <f>O3304</f>
        <v>242</v>
      </c>
      <c r="Q3304" s="58" t="e">
        <f>TRUNC(#REF!*P3304,0)</f>
        <v>#REF!</v>
      </c>
      <c r="R3304" s="143"/>
    </row>
    <row r="3305" spans="1:18" s="86" customFormat="1" ht="20.100000000000001" hidden="1" customHeight="1">
      <c r="A3305" s="123"/>
      <c r="C3305" s="19" t="s">
        <v>2513</v>
      </c>
      <c r="D3305" s="29" t="s">
        <v>2514</v>
      </c>
      <c r="E3305" s="10" t="s">
        <v>3188</v>
      </c>
      <c r="F3305" s="60">
        <v>172</v>
      </c>
      <c r="G3305" s="58">
        <v>15392</v>
      </c>
      <c r="H3305" s="58">
        <f t="shared" si="550"/>
        <v>2647424</v>
      </c>
      <c r="I3305" s="58">
        <v>40308</v>
      </c>
      <c r="J3305" s="58">
        <f t="shared" si="551"/>
        <v>6932976</v>
      </c>
      <c r="K3305" s="58">
        <v>0</v>
      </c>
      <c r="L3305" s="58">
        <f t="shared" si="538"/>
        <v>0</v>
      </c>
      <c r="M3305" s="58">
        <f t="shared" si="549"/>
        <v>55700</v>
      </c>
      <c r="N3305" s="59">
        <f t="shared" si="549"/>
        <v>9580400</v>
      </c>
      <c r="O3305" s="60">
        <v>172</v>
      </c>
      <c r="P3305" s="61">
        <f>O3305</f>
        <v>172</v>
      </c>
      <c r="Q3305" s="58" t="e">
        <f>TRUNC(#REF!*P3305,0)</f>
        <v>#REF!</v>
      </c>
      <c r="R3305" s="143"/>
    </row>
    <row r="3306" spans="1:18" s="86" customFormat="1" ht="20.100000000000001" hidden="1" customHeight="1">
      <c r="A3306" s="123"/>
      <c r="C3306" s="19" t="s">
        <v>767</v>
      </c>
      <c r="D3306" s="29" t="s">
        <v>0</v>
      </c>
      <c r="E3306" s="10" t="s">
        <v>22</v>
      </c>
      <c r="F3306" s="60">
        <v>0</v>
      </c>
      <c r="G3306" s="58">
        <v>0</v>
      </c>
      <c r="H3306" s="58">
        <f t="shared" si="550"/>
        <v>0</v>
      </c>
      <c r="I3306" s="58">
        <v>0</v>
      </c>
      <c r="J3306" s="58">
        <f t="shared" si="551"/>
        <v>0</v>
      </c>
      <c r="K3306" s="58">
        <v>0</v>
      </c>
      <c r="L3306" s="58">
        <f t="shared" si="538"/>
        <v>0</v>
      </c>
      <c r="M3306" s="58">
        <f t="shared" si="549"/>
        <v>0</v>
      </c>
      <c r="N3306" s="59">
        <f t="shared" si="549"/>
        <v>0</v>
      </c>
      <c r="O3306" s="60">
        <v>0</v>
      </c>
      <c r="P3306" s="61">
        <f>O3306</f>
        <v>0</v>
      </c>
      <c r="Q3306" s="58" t="e">
        <f>TRUNC(#REF!*P3306,0)</f>
        <v>#REF!</v>
      </c>
      <c r="R3306" s="143"/>
    </row>
    <row r="3307" spans="1:18" s="86" customFormat="1" ht="20.100000000000001" hidden="1" customHeight="1">
      <c r="A3307" s="123"/>
      <c r="C3307" s="19" t="s">
        <v>768</v>
      </c>
      <c r="D3307" s="29" t="s">
        <v>0</v>
      </c>
      <c r="E3307" s="10" t="s">
        <v>22</v>
      </c>
      <c r="F3307" s="60">
        <v>0</v>
      </c>
      <c r="G3307" s="58">
        <v>0</v>
      </c>
      <c r="H3307" s="58">
        <f t="shared" si="550"/>
        <v>0</v>
      </c>
      <c r="I3307" s="58">
        <v>0</v>
      </c>
      <c r="J3307" s="58">
        <f t="shared" si="551"/>
        <v>0</v>
      </c>
      <c r="K3307" s="58">
        <v>0</v>
      </c>
      <c r="L3307" s="58">
        <f t="shared" si="538"/>
        <v>0</v>
      </c>
      <c r="M3307" s="58">
        <f t="shared" si="549"/>
        <v>0</v>
      </c>
      <c r="N3307" s="59">
        <f t="shared" si="549"/>
        <v>0</v>
      </c>
      <c r="O3307" s="60">
        <v>0</v>
      </c>
      <c r="P3307" s="61">
        <f>O3307</f>
        <v>0</v>
      </c>
      <c r="Q3307" s="58" t="e">
        <f>TRUNC(#REF!*P3307,0)</f>
        <v>#REF!</v>
      </c>
      <c r="R3307" s="143"/>
    </row>
    <row r="3308" spans="1:18" s="86" customFormat="1" ht="20.100000000000001" hidden="1" customHeight="1">
      <c r="A3308" s="123"/>
      <c r="C3308" s="19" t="s">
        <v>2320</v>
      </c>
      <c r="D3308" s="29" t="s">
        <v>2321</v>
      </c>
      <c r="E3308" s="10" t="s">
        <v>22</v>
      </c>
      <c r="F3308" s="60">
        <v>0</v>
      </c>
      <c r="G3308" s="58">
        <v>0</v>
      </c>
      <c r="H3308" s="58">
        <f t="shared" si="550"/>
        <v>0</v>
      </c>
      <c r="I3308" s="58">
        <v>0</v>
      </c>
      <c r="J3308" s="58">
        <f t="shared" si="551"/>
        <v>0</v>
      </c>
      <c r="K3308" s="58">
        <v>0</v>
      </c>
      <c r="L3308" s="58">
        <f t="shared" si="538"/>
        <v>0</v>
      </c>
      <c r="M3308" s="58">
        <f t="shared" si="549"/>
        <v>0</v>
      </c>
      <c r="N3308" s="59">
        <f t="shared" si="549"/>
        <v>0</v>
      </c>
      <c r="O3308" s="60">
        <v>0</v>
      </c>
      <c r="P3308" s="61">
        <f>O3308</f>
        <v>0</v>
      </c>
      <c r="Q3308" s="58" t="e">
        <f>TRUNC(#REF!*P3308,0)</f>
        <v>#REF!</v>
      </c>
      <c r="R3308" s="143"/>
    </row>
    <row r="3309" spans="1:18" s="86" customFormat="1" ht="20.100000000000001" hidden="1" customHeight="1">
      <c r="A3309" s="123"/>
      <c r="C3309" s="19" t="s">
        <v>2382</v>
      </c>
      <c r="D3309" s="29" t="s">
        <v>1051</v>
      </c>
      <c r="E3309" s="10" t="s">
        <v>3218</v>
      </c>
      <c r="F3309" s="60">
        <v>36</v>
      </c>
      <c r="G3309" s="58">
        <v>1795440</v>
      </c>
      <c r="H3309" s="58">
        <f t="shared" si="550"/>
        <v>64635840</v>
      </c>
      <c r="I3309" s="58">
        <v>0</v>
      </c>
      <c r="J3309" s="58">
        <f t="shared" si="551"/>
        <v>0</v>
      </c>
      <c r="K3309" s="58">
        <v>0</v>
      </c>
      <c r="L3309" s="58">
        <f t="shared" si="538"/>
        <v>0</v>
      </c>
      <c r="M3309" s="58">
        <f t="shared" si="549"/>
        <v>1795440</v>
      </c>
      <c r="N3309" s="59">
        <f t="shared" si="549"/>
        <v>64635840</v>
      </c>
      <c r="O3309" s="60">
        <v>36</v>
      </c>
      <c r="P3309" s="61">
        <f>O3309</f>
        <v>36</v>
      </c>
      <c r="Q3309" s="58" t="e">
        <f>TRUNC(#REF!*P3309,0)</f>
        <v>#REF!</v>
      </c>
      <c r="R3309" s="143"/>
    </row>
    <row r="3310" spans="1:18" s="86" customFormat="1" ht="20.100000000000001" hidden="1" customHeight="1">
      <c r="A3310" s="123"/>
      <c r="C3310" s="19" t="s">
        <v>2480</v>
      </c>
      <c r="D3310" s="29" t="s">
        <v>1055</v>
      </c>
      <c r="E3310" s="10" t="s">
        <v>3218</v>
      </c>
      <c r="F3310" s="60">
        <v>28</v>
      </c>
      <c r="G3310" s="58">
        <v>2053600</v>
      </c>
      <c r="H3310" s="58">
        <f t="shared" si="550"/>
        <v>57500800</v>
      </c>
      <c r="I3310" s="58">
        <v>0</v>
      </c>
      <c r="J3310" s="58">
        <f t="shared" si="551"/>
        <v>0</v>
      </c>
      <c r="K3310" s="58">
        <v>0</v>
      </c>
      <c r="L3310" s="58">
        <f t="shared" si="538"/>
        <v>0</v>
      </c>
      <c r="M3310" s="58">
        <f t="shared" si="549"/>
        <v>2053600</v>
      </c>
      <c r="N3310" s="59">
        <f t="shared" si="549"/>
        <v>57500800</v>
      </c>
      <c r="O3310" s="60">
        <v>28</v>
      </c>
      <c r="P3310" s="61">
        <f>O3310</f>
        <v>28</v>
      </c>
      <c r="Q3310" s="58" t="e">
        <f>TRUNC(#REF!*P3310,0)</f>
        <v>#REF!</v>
      </c>
      <c r="R3310" s="143"/>
    </row>
    <row r="3311" spans="1:18" s="86" customFormat="1" ht="20.100000000000001" hidden="1" customHeight="1">
      <c r="A3311" s="123"/>
      <c r="C3311" s="19" t="s">
        <v>770</v>
      </c>
      <c r="D3311" s="29" t="s">
        <v>0</v>
      </c>
      <c r="E3311" s="10" t="s">
        <v>22</v>
      </c>
      <c r="F3311" s="60">
        <v>0</v>
      </c>
      <c r="G3311" s="58">
        <v>0</v>
      </c>
      <c r="H3311" s="58">
        <f t="shared" si="550"/>
        <v>0</v>
      </c>
      <c r="I3311" s="58">
        <v>0</v>
      </c>
      <c r="J3311" s="58">
        <f t="shared" si="551"/>
        <v>0</v>
      </c>
      <c r="K3311" s="58">
        <v>0</v>
      </c>
      <c r="L3311" s="58">
        <f t="shared" si="538"/>
        <v>0</v>
      </c>
      <c r="M3311" s="58">
        <f t="shared" si="549"/>
        <v>0</v>
      </c>
      <c r="N3311" s="59">
        <f t="shared" si="549"/>
        <v>0</v>
      </c>
      <c r="O3311" s="60">
        <v>0</v>
      </c>
      <c r="P3311" s="61">
        <f>O3311</f>
        <v>0</v>
      </c>
      <c r="Q3311" s="58" t="e">
        <f>TRUNC(#REF!*P3311,0)</f>
        <v>#REF!</v>
      </c>
      <c r="R3311" s="143"/>
    </row>
    <row r="3312" spans="1:18" s="86" customFormat="1" ht="20.100000000000001" hidden="1" customHeight="1">
      <c r="A3312" s="123"/>
      <c r="C3312" s="19" t="s">
        <v>771</v>
      </c>
      <c r="D3312" s="29" t="s">
        <v>772</v>
      </c>
      <c r="E3312" s="10" t="s">
        <v>22</v>
      </c>
      <c r="F3312" s="60">
        <v>0</v>
      </c>
      <c r="G3312" s="58">
        <v>0</v>
      </c>
      <c r="H3312" s="58">
        <f t="shared" si="550"/>
        <v>0</v>
      </c>
      <c r="I3312" s="58">
        <v>0</v>
      </c>
      <c r="J3312" s="58">
        <f t="shared" si="551"/>
        <v>0</v>
      </c>
      <c r="K3312" s="58">
        <v>0</v>
      </c>
      <c r="L3312" s="58">
        <f t="shared" si="538"/>
        <v>0</v>
      </c>
      <c r="M3312" s="58">
        <f t="shared" si="549"/>
        <v>0</v>
      </c>
      <c r="N3312" s="59">
        <f t="shared" si="549"/>
        <v>0</v>
      </c>
      <c r="O3312" s="60">
        <v>0</v>
      </c>
      <c r="P3312" s="61">
        <f>O3312</f>
        <v>0</v>
      </c>
      <c r="Q3312" s="58" t="e">
        <f>TRUNC(#REF!*P3312,0)</f>
        <v>#REF!</v>
      </c>
      <c r="R3312" s="143"/>
    </row>
    <row r="3313" spans="1:18" s="86" customFormat="1" ht="20.100000000000001" hidden="1" customHeight="1">
      <c r="A3313" s="123"/>
      <c r="C3313" s="19" t="s">
        <v>773</v>
      </c>
      <c r="D3313" s="29" t="s">
        <v>774</v>
      </c>
      <c r="E3313" s="10" t="s">
        <v>3207</v>
      </c>
      <c r="F3313" s="60">
        <v>775</v>
      </c>
      <c r="G3313" s="58">
        <v>18792</v>
      </c>
      <c r="H3313" s="58">
        <f t="shared" si="550"/>
        <v>14563800</v>
      </c>
      <c r="I3313" s="58">
        <v>10699</v>
      </c>
      <c r="J3313" s="58">
        <f t="shared" si="551"/>
        <v>8291725</v>
      </c>
      <c r="K3313" s="58">
        <v>8864</v>
      </c>
      <c r="L3313" s="58">
        <f t="shared" si="538"/>
        <v>6869600</v>
      </c>
      <c r="M3313" s="58">
        <f t="shared" si="549"/>
        <v>38355</v>
      </c>
      <c r="N3313" s="59">
        <f t="shared" si="549"/>
        <v>29725125</v>
      </c>
      <c r="O3313" s="60">
        <v>775</v>
      </c>
      <c r="P3313" s="61">
        <f>O3313</f>
        <v>775</v>
      </c>
      <c r="Q3313" s="58" t="e">
        <f>TRUNC(#REF!*P3313,0)</f>
        <v>#REF!</v>
      </c>
      <c r="R3313" s="143"/>
    </row>
    <row r="3314" spans="1:18" s="86" customFormat="1" ht="20.100000000000001" hidden="1" customHeight="1">
      <c r="A3314" s="123"/>
      <c r="C3314" s="19" t="s">
        <v>775</v>
      </c>
      <c r="D3314" s="29" t="s">
        <v>0</v>
      </c>
      <c r="E3314" s="10" t="s">
        <v>22</v>
      </c>
      <c r="F3314" s="60">
        <v>0</v>
      </c>
      <c r="G3314" s="58">
        <v>0</v>
      </c>
      <c r="H3314" s="58">
        <f t="shared" si="550"/>
        <v>0</v>
      </c>
      <c r="I3314" s="58">
        <v>0</v>
      </c>
      <c r="J3314" s="58">
        <f t="shared" si="551"/>
        <v>0</v>
      </c>
      <c r="K3314" s="58">
        <v>0</v>
      </c>
      <c r="L3314" s="58">
        <f t="shared" si="538"/>
        <v>0</v>
      </c>
      <c r="M3314" s="58">
        <f t="shared" si="549"/>
        <v>0</v>
      </c>
      <c r="N3314" s="59">
        <f t="shared" si="549"/>
        <v>0</v>
      </c>
      <c r="O3314" s="60">
        <v>0</v>
      </c>
      <c r="P3314" s="61">
        <f>O3314</f>
        <v>0</v>
      </c>
      <c r="Q3314" s="58" t="e">
        <f>TRUNC(#REF!*P3314,0)</f>
        <v>#REF!</v>
      </c>
      <c r="R3314" s="143"/>
    </row>
    <row r="3315" spans="1:18" s="86" customFormat="1" ht="20.100000000000001" hidden="1" customHeight="1">
      <c r="A3315" s="123"/>
      <c r="C3315" s="19" t="s">
        <v>776</v>
      </c>
      <c r="D3315" s="29" t="s">
        <v>777</v>
      </c>
      <c r="E3315" s="10" t="s">
        <v>22</v>
      </c>
      <c r="F3315" s="60">
        <v>0</v>
      </c>
      <c r="G3315" s="58">
        <v>0</v>
      </c>
      <c r="H3315" s="58">
        <f t="shared" si="550"/>
        <v>0</v>
      </c>
      <c r="I3315" s="58">
        <v>0</v>
      </c>
      <c r="J3315" s="58">
        <f t="shared" si="551"/>
        <v>0</v>
      </c>
      <c r="K3315" s="58">
        <v>0</v>
      </c>
      <c r="L3315" s="58">
        <f t="shared" si="538"/>
        <v>0</v>
      </c>
      <c r="M3315" s="58">
        <f t="shared" si="549"/>
        <v>0</v>
      </c>
      <c r="N3315" s="59">
        <f t="shared" si="549"/>
        <v>0</v>
      </c>
      <c r="O3315" s="60">
        <v>0</v>
      </c>
      <c r="P3315" s="61">
        <f>O3315</f>
        <v>0</v>
      </c>
      <c r="Q3315" s="58" t="e">
        <f>TRUNC(#REF!*P3315,0)</f>
        <v>#REF!</v>
      </c>
      <c r="R3315" s="143"/>
    </row>
    <row r="3316" spans="1:18" s="86" customFormat="1" ht="20.100000000000001" hidden="1" customHeight="1">
      <c r="A3316" s="123"/>
      <c r="C3316" s="19" t="s">
        <v>778</v>
      </c>
      <c r="D3316" s="29" t="s">
        <v>774</v>
      </c>
      <c r="E3316" s="10" t="s">
        <v>3199</v>
      </c>
      <c r="F3316" s="60">
        <v>64</v>
      </c>
      <c r="G3316" s="58">
        <v>40000</v>
      </c>
      <c r="H3316" s="58">
        <f t="shared" si="550"/>
        <v>2560000</v>
      </c>
      <c r="I3316" s="58">
        <v>67200</v>
      </c>
      <c r="J3316" s="58">
        <f t="shared" si="551"/>
        <v>4300800</v>
      </c>
      <c r="K3316" s="58">
        <v>800</v>
      </c>
      <c r="L3316" s="58">
        <f t="shared" si="538"/>
        <v>51200</v>
      </c>
      <c r="M3316" s="58">
        <f t="shared" si="549"/>
        <v>108000</v>
      </c>
      <c r="N3316" s="59">
        <f t="shared" si="549"/>
        <v>6912000</v>
      </c>
      <c r="O3316" s="60">
        <v>64</v>
      </c>
      <c r="P3316" s="61">
        <f>O3316</f>
        <v>64</v>
      </c>
      <c r="Q3316" s="58" t="e">
        <f>TRUNC(#REF!*P3316,0)</f>
        <v>#REF!</v>
      </c>
      <c r="R3316" s="143"/>
    </row>
    <row r="3317" spans="1:18" s="86" customFormat="1" ht="20.100000000000001" hidden="1" customHeight="1">
      <c r="A3317" s="123"/>
      <c r="C3317" s="19" t="s">
        <v>779</v>
      </c>
      <c r="D3317" s="29" t="s">
        <v>0</v>
      </c>
      <c r="E3317" s="10" t="s">
        <v>22</v>
      </c>
      <c r="F3317" s="60">
        <v>0</v>
      </c>
      <c r="G3317" s="58">
        <v>0</v>
      </c>
      <c r="H3317" s="58">
        <f t="shared" si="550"/>
        <v>0</v>
      </c>
      <c r="I3317" s="58">
        <v>0</v>
      </c>
      <c r="J3317" s="58">
        <f t="shared" si="551"/>
        <v>0</v>
      </c>
      <c r="K3317" s="58">
        <v>0</v>
      </c>
      <c r="L3317" s="58">
        <f t="shared" si="538"/>
        <v>0</v>
      </c>
      <c r="M3317" s="58">
        <f t="shared" si="549"/>
        <v>0</v>
      </c>
      <c r="N3317" s="59">
        <f t="shared" si="549"/>
        <v>0</v>
      </c>
      <c r="O3317" s="60">
        <v>0</v>
      </c>
      <c r="P3317" s="61">
        <f>O3317</f>
        <v>0</v>
      </c>
      <c r="Q3317" s="58" t="e">
        <f>TRUNC(#REF!*P3317,0)</f>
        <v>#REF!</v>
      </c>
      <c r="R3317" s="143"/>
    </row>
    <row r="3318" spans="1:18" s="86" customFormat="1" ht="20.100000000000001" hidden="1" customHeight="1">
      <c r="A3318" s="123"/>
      <c r="C3318" s="19" t="s">
        <v>780</v>
      </c>
      <c r="D3318" s="29" t="s">
        <v>781</v>
      </c>
      <c r="E3318" s="10" t="s">
        <v>3196</v>
      </c>
      <c r="F3318" s="60">
        <v>2</v>
      </c>
      <c r="G3318" s="58">
        <v>0</v>
      </c>
      <c r="H3318" s="58">
        <f t="shared" si="550"/>
        <v>0</v>
      </c>
      <c r="I3318" s="58">
        <v>0</v>
      </c>
      <c r="J3318" s="58">
        <f t="shared" si="551"/>
        <v>0</v>
      </c>
      <c r="K3318" s="58">
        <v>460416</v>
      </c>
      <c r="L3318" s="58">
        <f t="shared" si="538"/>
        <v>920832</v>
      </c>
      <c r="M3318" s="58">
        <f t="shared" si="549"/>
        <v>460416</v>
      </c>
      <c r="N3318" s="59">
        <f t="shared" si="549"/>
        <v>920832</v>
      </c>
      <c r="O3318" s="60">
        <v>2</v>
      </c>
      <c r="P3318" s="61">
        <f>O3318</f>
        <v>2</v>
      </c>
      <c r="Q3318" s="58" t="e">
        <f>TRUNC(#REF!*P3318,0)</f>
        <v>#REF!</v>
      </c>
      <c r="R3318" s="143"/>
    </row>
    <row r="3319" spans="1:18" s="86" customFormat="1" ht="20.100000000000001" hidden="1" customHeight="1">
      <c r="A3319" s="123"/>
      <c r="C3319" s="19" t="s">
        <v>782</v>
      </c>
      <c r="D3319" s="29" t="s">
        <v>783</v>
      </c>
      <c r="E3319" s="10" t="s">
        <v>3196</v>
      </c>
      <c r="F3319" s="60">
        <v>2</v>
      </c>
      <c r="G3319" s="58">
        <v>167073</v>
      </c>
      <c r="H3319" s="58">
        <f t="shared" si="550"/>
        <v>334146</v>
      </c>
      <c r="I3319" s="58">
        <v>264409</v>
      </c>
      <c r="J3319" s="58">
        <f t="shared" si="551"/>
        <v>528818</v>
      </c>
      <c r="K3319" s="58">
        <v>419380</v>
      </c>
      <c r="L3319" s="58">
        <f t="shared" si="538"/>
        <v>838760</v>
      </c>
      <c r="M3319" s="58">
        <f t="shared" si="549"/>
        <v>850862</v>
      </c>
      <c r="N3319" s="59">
        <f t="shared" si="549"/>
        <v>1701724</v>
      </c>
      <c r="O3319" s="60">
        <v>2</v>
      </c>
      <c r="P3319" s="61">
        <f>O3319</f>
        <v>2</v>
      </c>
      <c r="Q3319" s="58" t="e">
        <f>TRUNC(#REF!*P3319,0)</f>
        <v>#REF!</v>
      </c>
      <c r="R3319" s="143"/>
    </row>
    <row r="3320" spans="1:18" s="86" customFormat="1" ht="20.100000000000001" hidden="1" customHeight="1">
      <c r="A3320" s="123"/>
      <c r="C3320" s="19" t="s">
        <v>784</v>
      </c>
      <c r="D3320" s="29" t="s">
        <v>785</v>
      </c>
      <c r="E3320" s="10" t="s">
        <v>3196</v>
      </c>
      <c r="F3320" s="60">
        <v>2</v>
      </c>
      <c r="G3320" s="58">
        <v>167073</v>
      </c>
      <c r="H3320" s="58">
        <f t="shared" si="550"/>
        <v>334146</v>
      </c>
      <c r="I3320" s="58">
        <v>264409</v>
      </c>
      <c r="J3320" s="58">
        <f t="shared" si="551"/>
        <v>528818</v>
      </c>
      <c r="K3320" s="58">
        <v>419380</v>
      </c>
      <c r="L3320" s="58">
        <f t="shared" si="538"/>
        <v>838760</v>
      </c>
      <c r="M3320" s="58">
        <f t="shared" si="549"/>
        <v>850862</v>
      </c>
      <c r="N3320" s="59">
        <f t="shared" si="549"/>
        <v>1701724</v>
      </c>
      <c r="O3320" s="60">
        <v>2</v>
      </c>
      <c r="P3320" s="61">
        <f>O3320</f>
        <v>2</v>
      </c>
      <c r="Q3320" s="58" t="e">
        <f>TRUNC(#REF!*P3320,0)</f>
        <v>#REF!</v>
      </c>
      <c r="R3320" s="143"/>
    </row>
    <row r="3321" spans="1:18" s="86" customFormat="1" ht="20.100000000000001" hidden="1" customHeight="1">
      <c r="A3321" s="123"/>
      <c r="C3321" s="19" t="s">
        <v>784</v>
      </c>
      <c r="D3321" s="29" t="s">
        <v>786</v>
      </c>
      <c r="E3321" s="10" t="s">
        <v>3196</v>
      </c>
      <c r="F3321" s="60">
        <v>1</v>
      </c>
      <c r="G3321" s="58">
        <v>0</v>
      </c>
      <c r="H3321" s="58">
        <f t="shared" si="550"/>
        <v>0</v>
      </c>
      <c r="I3321" s="58">
        <v>0</v>
      </c>
      <c r="J3321" s="58">
        <f t="shared" si="551"/>
        <v>0</v>
      </c>
      <c r="K3321" s="58">
        <v>3200000</v>
      </c>
      <c r="L3321" s="58">
        <f t="shared" si="538"/>
        <v>3200000</v>
      </c>
      <c r="M3321" s="58">
        <f t="shared" si="549"/>
        <v>3200000</v>
      </c>
      <c r="N3321" s="59">
        <f t="shared" si="549"/>
        <v>3200000</v>
      </c>
      <c r="O3321" s="60">
        <v>1</v>
      </c>
      <c r="P3321" s="61">
        <f>O3321</f>
        <v>1</v>
      </c>
      <c r="Q3321" s="58" t="e">
        <f>TRUNC(#REF!*P3321,0)</f>
        <v>#REF!</v>
      </c>
      <c r="R3321" s="143"/>
    </row>
    <row r="3322" spans="1:18" s="86" customFormat="1" ht="20.100000000000001" hidden="1" customHeight="1">
      <c r="A3322" s="123"/>
      <c r="C3322" s="19" t="s">
        <v>787</v>
      </c>
      <c r="D3322" s="29" t="s">
        <v>788</v>
      </c>
      <c r="E3322" s="10" t="s">
        <v>3196</v>
      </c>
      <c r="F3322" s="60">
        <v>1</v>
      </c>
      <c r="G3322" s="58">
        <v>0</v>
      </c>
      <c r="H3322" s="58">
        <f t="shared" si="550"/>
        <v>0</v>
      </c>
      <c r="I3322" s="58">
        <v>0</v>
      </c>
      <c r="J3322" s="58">
        <f t="shared" si="551"/>
        <v>0</v>
      </c>
      <c r="K3322" s="58">
        <v>2302080</v>
      </c>
      <c r="L3322" s="58">
        <f t="shared" si="538"/>
        <v>2302080</v>
      </c>
      <c r="M3322" s="58">
        <f t="shared" si="549"/>
        <v>2302080</v>
      </c>
      <c r="N3322" s="59">
        <f t="shared" si="549"/>
        <v>2302080</v>
      </c>
      <c r="O3322" s="60">
        <v>1</v>
      </c>
      <c r="P3322" s="61">
        <f>O3322</f>
        <v>1</v>
      </c>
      <c r="Q3322" s="58" t="e">
        <f>TRUNC(#REF!*P3322,0)</f>
        <v>#REF!</v>
      </c>
      <c r="R3322" s="143"/>
    </row>
    <row r="3323" spans="1:18" s="86" customFormat="1" ht="20.100000000000001" hidden="1" customHeight="1">
      <c r="A3323" s="123"/>
      <c r="C3323" s="19" t="s">
        <v>1146</v>
      </c>
      <c r="D3323" s="29" t="s">
        <v>1147</v>
      </c>
      <c r="E3323" s="10" t="s">
        <v>3207</v>
      </c>
      <c r="F3323" s="60">
        <v>39</v>
      </c>
      <c r="G3323" s="58">
        <v>0</v>
      </c>
      <c r="H3323" s="58">
        <f t="shared" si="550"/>
        <v>0</v>
      </c>
      <c r="I3323" s="58">
        <v>0</v>
      </c>
      <c r="J3323" s="58">
        <f t="shared" si="551"/>
        <v>0</v>
      </c>
      <c r="K3323" s="58">
        <v>22304</v>
      </c>
      <c r="L3323" s="58">
        <f t="shared" si="538"/>
        <v>869856</v>
      </c>
      <c r="M3323" s="58">
        <f t="shared" si="549"/>
        <v>22304</v>
      </c>
      <c r="N3323" s="59">
        <f t="shared" si="549"/>
        <v>869856</v>
      </c>
      <c r="O3323" s="60">
        <v>39</v>
      </c>
      <c r="P3323" s="61">
        <f>O3323</f>
        <v>39</v>
      </c>
      <c r="Q3323" s="58" t="e">
        <f>TRUNC(#REF!*P3323,0)</f>
        <v>#REF!</v>
      </c>
      <c r="R3323" s="143"/>
    </row>
    <row r="3324" spans="1:18" s="86" customFormat="1" ht="20.100000000000001" hidden="1" customHeight="1">
      <c r="A3324" s="123">
        <f>A3291+1</f>
        <v>608</v>
      </c>
      <c r="B3324" s="122">
        <f>B3291+1</f>
        <v>603</v>
      </c>
      <c r="C3324" s="19" t="s">
        <v>789</v>
      </c>
      <c r="D3324" s="29" t="s">
        <v>0</v>
      </c>
      <c r="E3324" s="10" t="s">
        <v>22</v>
      </c>
      <c r="F3324" s="60">
        <v>0</v>
      </c>
      <c r="G3324" s="58">
        <v>0</v>
      </c>
      <c r="H3324" s="58">
        <f t="shared" si="550"/>
        <v>0</v>
      </c>
      <c r="I3324" s="58">
        <v>0</v>
      </c>
      <c r="J3324" s="58">
        <f t="shared" si="551"/>
        <v>0</v>
      </c>
      <c r="K3324" s="58">
        <v>0</v>
      </c>
      <c r="L3324" s="58">
        <f t="shared" si="538"/>
        <v>0</v>
      </c>
      <c r="M3324" s="58">
        <f t="shared" si="549"/>
        <v>0</v>
      </c>
      <c r="N3324" s="59">
        <f t="shared" si="549"/>
        <v>0</v>
      </c>
      <c r="O3324" s="60">
        <v>0</v>
      </c>
      <c r="P3324" s="61">
        <f>O3324</f>
        <v>0</v>
      </c>
      <c r="Q3324" s="58" t="e">
        <f>TRUNC(#REF!*P3324,0)</f>
        <v>#REF!</v>
      </c>
      <c r="R3324" s="143"/>
    </row>
    <row r="3325" spans="1:18" s="86" customFormat="1" ht="20.100000000000001" hidden="1" customHeight="1">
      <c r="A3325" s="123">
        <f>A3324+1</f>
        <v>609</v>
      </c>
      <c r="B3325" s="122">
        <f>B3324+1</f>
        <v>604</v>
      </c>
      <c r="C3325" s="19" t="s">
        <v>790</v>
      </c>
      <c r="D3325" s="29" t="s">
        <v>111</v>
      </c>
      <c r="E3325" s="10" t="s">
        <v>22</v>
      </c>
      <c r="F3325" s="60">
        <v>0</v>
      </c>
      <c r="G3325" s="58">
        <v>0</v>
      </c>
      <c r="H3325" s="58">
        <f t="shared" si="550"/>
        <v>0</v>
      </c>
      <c r="I3325" s="58">
        <v>0</v>
      </c>
      <c r="J3325" s="58">
        <f t="shared" si="551"/>
        <v>0</v>
      </c>
      <c r="K3325" s="58">
        <v>0</v>
      </c>
      <c r="L3325" s="58">
        <f t="shared" si="538"/>
        <v>0</v>
      </c>
      <c r="M3325" s="58">
        <f t="shared" si="549"/>
        <v>0</v>
      </c>
      <c r="N3325" s="59">
        <f t="shared" si="549"/>
        <v>0</v>
      </c>
      <c r="O3325" s="60">
        <v>0</v>
      </c>
      <c r="P3325" s="61">
        <f>O3325</f>
        <v>0</v>
      </c>
      <c r="Q3325" s="58" t="e">
        <f>TRUNC(#REF!*P3325,0)</f>
        <v>#REF!</v>
      </c>
      <c r="R3325" s="143"/>
    </row>
    <row r="3326" spans="1:18" s="86" customFormat="1" ht="20.100000000000001" hidden="1" customHeight="1">
      <c r="A3326" s="123">
        <f t="shared" ref="A3326:B3330" si="552">A3325+1</f>
        <v>610</v>
      </c>
      <c r="B3326" s="122">
        <f t="shared" si="552"/>
        <v>605</v>
      </c>
      <c r="C3326" s="19" t="s">
        <v>791</v>
      </c>
      <c r="D3326" s="29" t="s">
        <v>792</v>
      </c>
      <c r="E3326" s="10" t="s">
        <v>3189</v>
      </c>
      <c r="F3326" s="60">
        <v>705</v>
      </c>
      <c r="G3326" s="58">
        <v>6252</v>
      </c>
      <c r="H3326" s="58">
        <f t="shared" si="550"/>
        <v>4407660</v>
      </c>
      <c r="I3326" s="58">
        <v>10200</v>
      </c>
      <c r="J3326" s="58">
        <f t="shared" si="551"/>
        <v>7191000</v>
      </c>
      <c r="K3326" s="58">
        <v>0</v>
      </c>
      <c r="L3326" s="58">
        <f t="shared" si="538"/>
        <v>0</v>
      </c>
      <c r="M3326" s="58">
        <f t="shared" si="549"/>
        <v>16452</v>
      </c>
      <c r="N3326" s="59">
        <f t="shared" si="549"/>
        <v>11598660</v>
      </c>
      <c r="O3326" s="60">
        <v>313</v>
      </c>
      <c r="P3326" s="61">
        <f>O3326</f>
        <v>313</v>
      </c>
      <c r="Q3326" s="58" t="e">
        <f>TRUNC(#REF!*P3326,0)</f>
        <v>#REF!</v>
      </c>
      <c r="R3326" s="143"/>
    </row>
    <row r="3327" spans="1:18" s="86" customFormat="1" ht="20.100000000000001" hidden="1" customHeight="1">
      <c r="A3327" s="123">
        <f t="shared" si="552"/>
        <v>611</v>
      </c>
      <c r="B3327" s="122">
        <f t="shared" si="552"/>
        <v>606</v>
      </c>
      <c r="C3327" s="19" t="s">
        <v>795</v>
      </c>
      <c r="D3327" s="29" t="s">
        <v>0</v>
      </c>
      <c r="E3327" s="10" t="s">
        <v>22</v>
      </c>
      <c r="F3327" s="60">
        <v>0</v>
      </c>
      <c r="G3327" s="58">
        <v>0</v>
      </c>
      <c r="H3327" s="58">
        <f t="shared" si="550"/>
        <v>0</v>
      </c>
      <c r="I3327" s="58">
        <v>0</v>
      </c>
      <c r="J3327" s="58">
        <f t="shared" si="551"/>
        <v>0</v>
      </c>
      <c r="K3327" s="58">
        <v>0</v>
      </c>
      <c r="L3327" s="58">
        <f t="shared" si="538"/>
        <v>0</v>
      </c>
      <c r="M3327" s="58">
        <f t="shared" si="549"/>
        <v>0</v>
      </c>
      <c r="N3327" s="59">
        <f t="shared" si="549"/>
        <v>0</v>
      </c>
      <c r="O3327" s="60">
        <v>0</v>
      </c>
      <c r="P3327" s="61">
        <f>O3327</f>
        <v>0</v>
      </c>
      <c r="Q3327" s="58" t="e">
        <f>TRUNC(#REF!*P3327,0)</f>
        <v>#REF!</v>
      </c>
      <c r="R3327" s="143"/>
    </row>
    <row r="3328" spans="1:18" s="86" customFormat="1" ht="20.100000000000001" hidden="1" customHeight="1">
      <c r="A3328" s="123">
        <f t="shared" si="552"/>
        <v>612</v>
      </c>
      <c r="B3328" s="122">
        <f t="shared" si="552"/>
        <v>607</v>
      </c>
      <c r="C3328" s="19" t="s">
        <v>796</v>
      </c>
      <c r="D3328" s="29" t="s">
        <v>797</v>
      </c>
      <c r="E3328" s="10" t="s">
        <v>3189</v>
      </c>
      <c r="F3328" s="60">
        <v>96</v>
      </c>
      <c r="G3328" s="58">
        <v>6930</v>
      </c>
      <c r="H3328" s="58">
        <f t="shared" si="550"/>
        <v>665280</v>
      </c>
      <c r="I3328" s="58">
        <v>12320</v>
      </c>
      <c r="J3328" s="58">
        <f t="shared" si="551"/>
        <v>1182720</v>
      </c>
      <c r="K3328" s="58">
        <v>0</v>
      </c>
      <c r="L3328" s="58">
        <f t="shared" ref="L3328:L3393" si="553">TRUNC(F3328*K3328,0)</f>
        <v>0</v>
      </c>
      <c r="M3328" s="58">
        <f t="shared" si="549"/>
        <v>19250</v>
      </c>
      <c r="N3328" s="59">
        <f t="shared" si="549"/>
        <v>1848000</v>
      </c>
      <c r="O3328" s="60">
        <v>96</v>
      </c>
      <c r="P3328" s="61">
        <f>O3328</f>
        <v>96</v>
      </c>
      <c r="Q3328" s="58" t="e">
        <f>TRUNC(#REF!*P3328,0)</f>
        <v>#REF!</v>
      </c>
      <c r="R3328" s="143"/>
    </row>
    <row r="3329" spans="1:18" s="86" customFormat="1" ht="20.100000000000001" hidden="1" customHeight="1">
      <c r="A3329" s="123">
        <f t="shared" si="552"/>
        <v>613</v>
      </c>
      <c r="B3329" s="122">
        <f t="shared" si="552"/>
        <v>608</v>
      </c>
      <c r="C3329" s="19" t="s">
        <v>800</v>
      </c>
      <c r="D3329" s="29" t="s">
        <v>0</v>
      </c>
      <c r="E3329" s="10" t="s">
        <v>22</v>
      </c>
      <c r="F3329" s="60">
        <v>0</v>
      </c>
      <c r="G3329" s="58">
        <v>0</v>
      </c>
      <c r="H3329" s="58">
        <f t="shared" si="550"/>
        <v>0</v>
      </c>
      <c r="I3329" s="58">
        <v>0</v>
      </c>
      <c r="J3329" s="58">
        <f t="shared" si="551"/>
        <v>0</v>
      </c>
      <c r="K3329" s="58">
        <v>0</v>
      </c>
      <c r="L3329" s="58">
        <f t="shared" si="553"/>
        <v>0</v>
      </c>
      <c r="M3329" s="58">
        <f t="shared" si="549"/>
        <v>0</v>
      </c>
      <c r="N3329" s="59">
        <f t="shared" si="549"/>
        <v>0</v>
      </c>
      <c r="O3329" s="60">
        <v>0</v>
      </c>
      <c r="P3329" s="61">
        <f>O3329</f>
        <v>0</v>
      </c>
      <c r="Q3329" s="58" t="e">
        <f>TRUNC(#REF!*P3329,0)</f>
        <v>#REF!</v>
      </c>
      <c r="R3329" s="143"/>
    </row>
    <row r="3330" spans="1:18" s="86" customFormat="1" ht="20.100000000000001" hidden="1" customHeight="1">
      <c r="A3330" s="123">
        <f t="shared" si="552"/>
        <v>614</v>
      </c>
      <c r="B3330" s="122">
        <f t="shared" si="552"/>
        <v>609</v>
      </c>
      <c r="C3330" s="19" t="s">
        <v>801</v>
      </c>
      <c r="D3330" s="29" t="s">
        <v>797</v>
      </c>
      <c r="E3330" s="10" t="s">
        <v>3189</v>
      </c>
      <c r="F3330" s="60">
        <v>1022</v>
      </c>
      <c r="G3330" s="58">
        <v>2148</v>
      </c>
      <c r="H3330" s="58">
        <f t="shared" si="550"/>
        <v>2195256</v>
      </c>
      <c r="I3330" s="58">
        <v>9160</v>
      </c>
      <c r="J3330" s="58">
        <f t="shared" si="551"/>
        <v>9361520</v>
      </c>
      <c r="K3330" s="58">
        <v>0</v>
      </c>
      <c r="L3330" s="58">
        <f t="shared" si="553"/>
        <v>0</v>
      </c>
      <c r="M3330" s="58">
        <f t="shared" si="549"/>
        <v>11308</v>
      </c>
      <c r="N3330" s="59">
        <f t="shared" si="549"/>
        <v>11556776</v>
      </c>
      <c r="O3330" s="60">
        <v>1022</v>
      </c>
      <c r="P3330" s="61">
        <f>O3330</f>
        <v>1022</v>
      </c>
      <c r="Q3330" s="58" t="e">
        <f>TRUNC(#REF!*P3330,0)</f>
        <v>#REF!</v>
      </c>
      <c r="R3330" s="143"/>
    </row>
    <row r="3331" spans="1:18" s="86" customFormat="1" ht="20.100000000000001" hidden="1" customHeight="1">
      <c r="A3331" s="123"/>
      <c r="C3331" s="19" t="s">
        <v>3136</v>
      </c>
      <c r="D3331" s="29" t="s">
        <v>0</v>
      </c>
      <c r="E3331" s="10" t="s">
        <v>22</v>
      </c>
      <c r="F3331" s="60">
        <v>0</v>
      </c>
      <c r="G3331" s="58">
        <v>0</v>
      </c>
      <c r="H3331" s="58">
        <f t="shared" si="550"/>
        <v>0</v>
      </c>
      <c r="I3331" s="58">
        <v>0</v>
      </c>
      <c r="J3331" s="58">
        <f t="shared" si="551"/>
        <v>0</v>
      </c>
      <c r="K3331" s="58">
        <v>0</v>
      </c>
      <c r="L3331" s="58">
        <f t="shared" si="553"/>
        <v>0</v>
      </c>
      <c r="M3331" s="58">
        <f t="shared" si="549"/>
        <v>0</v>
      </c>
      <c r="N3331" s="59">
        <f t="shared" si="549"/>
        <v>0</v>
      </c>
      <c r="O3331" s="60">
        <v>0</v>
      </c>
      <c r="P3331" s="61">
        <f>O3331</f>
        <v>0</v>
      </c>
      <c r="Q3331" s="58" t="e">
        <f>TRUNC(#REF!*P3331,0)</f>
        <v>#REF!</v>
      </c>
      <c r="R3331" s="143"/>
    </row>
    <row r="3332" spans="1:18" s="86" customFormat="1" ht="20.100000000000001" hidden="1" customHeight="1">
      <c r="A3332" s="123"/>
      <c r="C3332" s="19" t="s">
        <v>3137</v>
      </c>
      <c r="D3332" s="29" t="s">
        <v>3138</v>
      </c>
      <c r="E3332" s="10" t="s">
        <v>3083</v>
      </c>
      <c r="F3332" s="60"/>
      <c r="G3332" s="58">
        <v>83014</v>
      </c>
      <c r="H3332" s="58">
        <f t="shared" si="550"/>
        <v>0</v>
      </c>
      <c r="I3332" s="58">
        <v>13509</v>
      </c>
      <c r="J3332" s="58">
        <f t="shared" si="551"/>
        <v>0</v>
      </c>
      <c r="K3332" s="58">
        <v>5076</v>
      </c>
      <c r="L3332" s="58">
        <f t="shared" si="553"/>
        <v>0</v>
      </c>
      <c r="M3332" s="58">
        <f t="shared" si="549"/>
        <v>101599</v>
      </c>
      <c r="N3332" s="59">
        <f t="shared" si="549"/>
        <v>0</v>
      </c>
      <c r="O3332" s="60">
        <v>424</v>
      </c>
      <c r="P3332" s="61">
        <f>O3332</f>
        <v>424</v>
      </c>
      <c r="Q3332" s="58" t="e">
        <f>TRUNC(#REF!*P3332,0)</f>
        <v>#REF!</v>
      </c>
      <c r="R3332" s="143"/>
    </row>
    <row r="3333" spans="1:18" s="86" customFormat="1" ht="20.100000000000001" hidden="1" customHeight="1">
      <c r="A3333" s="123">
        <f>A3330+1</f>
        <v>615</v>
      </c>
      <c r="B3333" s="122">
        <f>B3330+1</f>
        <v>610</v>
      </c>
      <c r="C3333" s="19" t="s">
        <v>802</v>
      </c>
      <c r="D3333" s="29" t="s">
        <v>0</v>
      </c>
      <c r="E3333" s="10" t="s">
        <v>22</v>
      </c>
      <c r="F3333" s="60">
        <v>0</v>
      </c>
      <c r="G3333" s="58">
        <v>0</v>
      </c>
      <c r="H3333" s="58">
        <f t="shared" si="550"/>
        <v>0</v>
      </c>
      <c r="I3333" s="58">
        <v>0</v>
      </c>
      <c r="J3333" s="58">
        <f t="shared" si="551"/>
        <v>0</v>
      </c>
      <c r="K3333" s="58">
        <v>0</v>
      </c>
      <c r="L3333" s="58">
        <f t="shared" si="553"/>
        <v>0</v>
      </c>
      <c r="M3333" s="58">
        <f t="shared" si="549"/>
        <v>0</v>
      </c>
      <c r="N3333" s="59">
        <f t="shared" si="549"/>
        <v>0</v>
      </c>
      <c r="O3333" s="60">
        <v>0</v>
      </c>
      <c r="P3333" s="61">
        <f>O3333</f>
        <v>0</v>
      </c>
      <c r="Q3333" s="58" t="e">
        <f>TRUNC(#REF!*P3333,0)</f>
        <v>#REF!</v>
      </c>
      <c r="R3333" s="143"/>
    </row>
    <row r="3334" spans="1:18" s="86" customFormat="1" ht="20.100000000000001" hidden="1" customHeight="1">
      <c r="A3334" s="123">
        <f>A3333+1</f>
        <v>616</v>
      </c>
      <c r="B3334" s="122">
        <f>B3333+1</f>
        <v>611</v>
      </c>
      <c r="C3334" s="19" t="s">
        <v>803</v>
      </c>
      <c r="D3334" s="29" t="s">
        <v>531</v>
      </c>
      <c r="E3334" s="10" t="s">
        <v>3189</v>
      </c>
      <c r="F3334" s="60">
        <v>867</v>
      </c>
      <c r="G3334" s="58">
        <v>1021</v>
      </c>
      <c r="H3334" s="58">
        <f t="shared" si="550"/>
        <v>885207</v>
      </c>
      <c r="I3334" s="58">
        <v>6837</v>
      </c>
      <c r="J3334" s="58">
        <f t="shared" si="551"/>
        <v>5927679</v>
      </c>
      <c r="K3334" s="58">
        <v>0</v>
      </c>
      <c r="L3334" s="58">
        <f t="shared" si="553"/>
        <v>0</v>
      </c>
      <c r="M3334" s="58">
        <f t="shared" si="549"/>
        <v>7858</v>
      </c>
      <c r="N3334" s="59">
        <f t="shared" si="549"/>
        <v>6812886</v>
      </c>
      <c r="O3334" s="60">
        <v>867</v>
      </c>
      <c r="P3334" s="61">
        <f>O3334</f>
        <v>867</v>
      </c>
      <c r="Q3334" s="58" t="e">
        <f>TRUNC(#REF!*P3334,0)</f>
        <v>#REF!</v>
      </c>
      <c r="R3334" s="143"/>
    </row>
    <row r="3335" spans="1:18" s="86" customFormat="1" ht="20.100000000000001" hidden="1" customHeight="1">
      <c r="A3335" s="123">
        <f t="shared" ref="A3335:B3358" si="554">A3334+1</f>
        <v>617</v>
      </c>
      <c r="B3335" s="122">
        <f t="shared" si="554"/>
        <v>612</v>
      </c>
      <c r="C3335" s="19" t="s">
        <v>804</v>
      </c>
      <c r="D3335" s="29" t="s">
        <v>531</v>
      </c>
      <c r="E3335" s="10" t="s">
        <v>3207</v>
      </c>
      <c r="F3335" s="60">
        <v>468</v>
      </c>
      <c r="G3335" s="58">
        <v>3649</v>
      </c>
      <c r="H3335" s="58">
        <f t="shared" si="550"/>
        <v>1707732</v>
      </c>
      <c r="I3335" s="58">
        <v>20680</v>
      </c>
      <c r="J3335" s="58">
        <f t="shared" si="551"/>
        <v>9678240</v>
      </c>
      <c r="K3335" s="58">
        <v>0</v>
      </c>
      <c r="L3335" s="58">
        <f t="shared" si="553"/>
        <v>0</v>
      </c>
      <c r="M3335" s="58">
        <f t="shared" si="549"/>
        <v>24329</v>
      </c>
      <c r="N3335" s="59">
        <f t="shared" si="549"/>
        <v>11385972</v>
      </c>
      <c r="O3335" s="60">
        <v>468</v>
      </c>
      <c r="P3335" s="61">
        <f>O3335</f>
        <v>468</v>
      </c>
      <c r="Q3335" s="58" t="e">
        <f>TRUNC(#REF!*P3335,0)</f>
        <v>#REF!</v>
      </c>
      <c r="R3335" s="143"/>
    </row>
    <row r="3336" spans="1:18" s="86" customFormat="1" ht="20.100000000000001" hidden="1" customHeight="1">
      <c r="A3336" s="123">
        <f t="shared" si="554"/>
        <v>618</v>
      </c>
      <c r="B3336" s="122">
        <f t="shared" si="554"/>
        <v>613</v>
      </c>
      <c r="C3336" s="19" t="s">
        <v>805</v>
      </c>
      <c r="D3336" s="29" t="s">
        <v>806</v>
      </c>
      <c r="E3336" s="10" t="s">
        <v>22</v>
      </c>
      <c r="F3336" s="60">
        <v>0</v>
      </c>
      <c r="G3336" s="58">
        <v>0</v>
      </c>
      <c r="H3336" s="58">
        <f t="shared" si="550"/>
        <v>0</v>
      </c>
      <c r="I3336" s="58">
        <v>0</v>
      </c>
      <c r="J3336" s="58">
        <f t="shared" si="551"/>
        <v>0</v>
      </c>
      <c r="K3336" s="58">
        <v>0</v>
      </c>
      <c r="L3336" s="58">
        <f t="shared" si="553"/>
        <v>0</v>
      </c>
      <c r="M3336" s="58">
        <f t="shared" si="549"/>
        <v>0</v>
      </c>
      <c r="N3336" s="59">
        <f t="shared" si="549"/>
        <v>0</v>
      </c>
      <c r="O3336" s="60">
        <v>0</v>
      </c>
      <c r="P3336" s="61">
        <f>O3336</f>
        <v>0</v>
      </c>
      <c r="Q3336" s="58" t="e">
        <f>TRUNC(#REF!*P3336,0)</f>
        <v>#REF!</v>
      </c>
      <c r="R3336" s="143"/>
    </row>
    <row r="3337" spans="1:18" s="86" customFormat="1" ht="20.100000000000001" hidden="1" customHeight="1">
      <c r="A3337" s="123">
        <f t="shared" si="554"/>
        <v>619</v>
      </c>
      <c r="B3337" s="122">
        <f t="shared" si="554"/>
        <v>614</v>
      </c>
      <c r="C3337" s="19" t="s">
        <v>807</v>
      </c>
      <c r="D3337" s="29" t="s">
        <v>808</v>
      </c>
      <c r="E3337" s="10" t="s">
        <v>3199</v>
      </c>
      <c r="F3337" s="60">
        <v>16</v>
      </c>
      <c r="G3337" s="58">
        <v>0</v>
      </c>
      <c r="H3337" s="58">
        <f t="shared" si="550"/>
        <v>0</v>
      </c>
      <c r="I3337" s="58">
        <v>0</v>
      </c>
      <c r="J3337" s="58">
        <f t="shared" si="551"/>
        <v>0</v>
      </c>
      <c r="K3337" s="58">
        <v>120000</v>
      </c>
      <c r="L3337" s="58">
        <f t="shared" si="553"/>
        <v>1920000</v>
      </c>
      <c r="M3337" s="58">
        <f t="shared" si="549"/>
        <v>120000</v>
      </c>
      <c r="N3337" s="59">
        <f t="shared" si="549"/>
        <v>1920000</v>
      </c>
      <c r="O3337" s="60">
        <v>16</v>
      </c>
      <c r="P3337" s="61">
        <f>O3337</f>
        <v>16</v>
      </c>
      <c r="Q3337" s="58" t="e">
        <f>TRUNC(#REF!*P3337,0)</f>
        <v>#REF!</v>
      </c>
      <c r="R3337" s="143"/>
    </row>
    <row r="3338" spans="1:18" s="86" customFormat="1" ht="20.100000000000001" hidden="1" customHeight="1">
      <c r="A3338" s="123">
        <f t="shared" si="554"/>
        <v>620</v>
      </c>
      <c r="B3338" s="122">
        <f t="shared" si="554"/>
        <v>615</v>
      </c>
      <c r="C3338" s="19" t="s">
        <v>809</v>
      </c>
      <c r="D3338" s="29" t="s">
        <v>810</v>
      </c>
      <c r="E3338" s="10" t="s">
        <v>3199</v>
      </c>
      <c r="F3338" s="60">
        <v>8</v>
      </c>
      <c r="G3338" s="58">
        <v>0</v>
      </c>
      <c r="H3338" s="58">
        <f t="shared" si="550"/>
        <v>0</v>
      </c>
      <c r="I3338" s="58">
        <v>0</v>
      </c>
      <c r="J3338" s="58">
        <f t="shared" si="551"/>
        <v>0</v>
      </c>
      <c r="K3338" s="58">
        <v>144000</v>
      </c>
      <c r="L3338" s="58">
        <f t="shared" si="553"/>
        <v>1152000</v>
      </c>
      <c r="M3338" s="58">
        <f t="shared" si="549"/>
        <v>144000</v>
      </c>
      <c r="N3338" s="59">
        <f t="shared" si="549"/>
        <v>1152000</v>
      </c>
      <c r="O3338" s="60">
        <v>8</v>
      </c>
      <c r="P3338" s="61">
        <f>O3338</f>
        <v>8</v>
      </c>
      <c r="Q3338" s="58" t="e">
        <f>TRUNC(#REF!*P3338,0)</f>
        <v>#REF!</v>
      </c>
      <c r="R3338" s="143"/>
    </row>
    <row r="3339" spans="1:18" s="86" customFormat="1" ht="20.100000000000001" hidden="1" customHeight="1">
      <c r="A3339" s="123">
        <f t="shared" si="554"/>
        <v>621</v>
      </c>
      <c r="B3339" s="122">
        <f t="shared" si="554"/>
        <v>616</v>
      </c>
      <c r="C3339" s="19" t="s">
        <v>811</v>
      </c>
      <c r="D3339" s="29" t="s">
        <v>0</v>
      </c>
      <c r="E3339" s="10" t="s">
        <v>22</v>
      </c>
      <c r="F3339" s="60">
        <v>0</v>
      </c>
      <c r="G3339" s="58">
        <v>0</v>
      </c>
      <c r="H3339" s="58">
        <f t="shared" si="550"/>
        <v>0</v>
      </c>
      <c r="I3339" s="58">
        <v>0</v>
      </c>
      <c r="J3339" s="58">
        <f t="shared" si="551"/>
        <v>0</v>
      </c>
      <c r="K3339" s="58">
        <v>0</v>
      </c>
      <c r="L3339" s="58">
        <f t="shared" si="553"/>
        <v>0</v>
      </c>
      <c r="M3339" s="58">
        <f t="shared" si="549"/>
        <v>0</v>
      </c>
      <c r="N3339" s="59">
        <f t="shared" si="549"/>
        <v>0</v>
      </c>
      <c r="O3339" s="60">
        <v>0</v>
      </c>
      <c r="P3339" s="61">
        <f>O3339</f>
        <v>0</v>
      </c>
      <c r="Q3339" s="58" t="e">
        <f>TRUNC(#REF!*P3339,0)</f>
        <v>#REF!</v>
      </c>
      <c r="R3339" s="143"/>
    </row>
    <row r="3340" spans="1:18" s="86" customFormat="1" ht="20.100000000000001" hidden="1" customHeight="1">
      <c r="A3340" s="123">
        <f t="shared" si="554"/>
        <v>622</v>
      </c>
      <c r="B3340" s="122">
        <f t="shared" si="554"/>
        <v>617</v>
      </c>
      <c r="C3340" s="19" t="s">
        <v>812</v>
      </c>
      <c r="D3340" s="29" t="s">
        <v>813</v>
      </c>
      <c r="E3340" s="10" t="s">
        <v>3207</v>
      </c>
      <c r="F3340" s="60">
        <v>20</v>
      </c>
      <c r="G3340" s="58">
        <v>0</v>
      </c>
      <c r="H3340" s="58">
        <f t="shared" si="550"/>
        <v>0</v>
      </c>
      <c r="I3340" s="58">
        <v>0</v>
      </c>
      <c r="J3340" s="58">
        <f t="shared" si="551"/>
        <v>0</v>
      </c>
      <c r="K3340" s="58">
        <v>132000</v>
      </c>
      <c r="L3340" s="58">
        <f t="shared" si="553"/>
        <v>2640000</v>
      </c>
      <c r="M3340" s="58">
        <f t="shared" si="549"/>
        <v>132000</v>
      </c>
      <c r="N3340" s="59">
        <f t="shared" si="549"/>
        <v>2640000</v>
      </c>
      <c r="O3340" s="60">
        <v>20</v>
      </c>
      <c r="P3340" s="61">
        <f>O3340</f>
        <v>20</v>
      </c>
      <c r="Q3340" s="58" t="e">
        <f>TRUNC(#REF!*P3340,0)</f>
        <v>#REF!</v>
      </c>
      <c r="R3340" s="143"/>
    </row>
    <row r="3341" spans="1:18" s="86" customFormat="1" ht="20.100000000000001" hidden="1" customHeight="1">
      <c r="A3341" s="123">
        <f t="shared" si="554"/>
        <v>623</v>
      </c>
      <c r="B3341" s="122">
        <f t="shared" si="554"/>
        <v>618</v>
      </c>
      <c r="C3341" s="19" t="s">
        <v>814</v>
      </c>
      <c r="D3341" s="29" t="s">
        <v>0</v>
      </c>
      <c r="E3341" s="10" t="s">
        <v>22</v>
      </c>
      <c r="F3341" s="60">
        <v>0</v>
      </c>
      <c r="G3341" s="58">
        <v>0</v>
      </c>
      <c r="H3341" s="58">
        <f t="shared" si="550"/>
        <v>0</v>
      </c>
      <c r="I3341" s="58">
        <v>0</v>
      </c>
      <c r="J3341" s="58">
        <f t="shared" si="551"/>
        <v>0</v>
      </c>
      <c r="K3341" s="58">
        <v>0</v>
      </c>
      <c r="L3341" s="58">
        <f t="shared" si="553"/>
        <v>0</v>
      </c>
      <c r="M3341" s="58">
        <f t="shared" si="549"/>
        <v>0</v>
      </c>
      <c r="N3341" s="59">
        <f t="shared" si="549"/>
        <v>0</v>
      </c>
      <c r="O3341" s="60">
        <v>0</v>
      </c>
      <c r="P3341" s="61">
        <f>O3341</f>
        <v>0</v>
      </c>
      <c r="Q3341" s="58" t="e">
        <f>TRUNC(#REF!*P3341,0)</f>
        <v>#REF!</v>
      </c>
      <c r="R3341" s="143"/>
    </row>
    <row r="3342" spans="1:18" s="86" customFormat="1" ht="20.100000000000001" hidden="1" customHeight="1">
      <c r="A3342" s="123">
        <f t="shared" si="554"/>
        <v>624</v>
      </c>
      <c r="B3342" s="122">
        <f t="shared" si="554"/>
        <v>619</v>
      </c>
      <c r="C3342" s="19" t="s">
        <v>815</v>
      </c>
      <c r="D3342" s="29" t="s">
        <v>816</v>
      </c>
      <c r="E3342" s="10" t="s">
        <v>3215</v>
      </c>
      <c r="F3342" s="60">
        <v>34</v>
      </c>
      <c r="G3342" s="58">
        <v>652</v>
      </c>
      <c r="H3342" s="58">
        <f t="shared" si="550"/>
        <v>22168</v>
      </c>
      <c r="I3342" s="58">
        <v>15660</v>
      </c>
      <c r="J3342" s="58">
        <f t="shared" si="551"/>
        <v>532440</v>
      </c>
      <c r="K3342" s="58">
        <v>0</v>
      </c>
      <c r="L3342" s="58">
        <f t="shared" si="553"/>
        <v>0</v>
      </c>
      <c r="M3342" s="58">
        <f t="shared" si="549"/>
        <v>16312</v>
      </c>
      <c r="N3342" s="59">
        <f t="shared" si="549"/>
        <v>554608</v>
      </c>
      <c r="O3342" s="60">
        <v>34</v>
      </c>
      <c r="P3342" s="61">
        <f>O3342</f>
        <v>34</v>
      </c>
      <c r="Q3342" s="58" t="e">
        <f>TRUNC(#REF!*P3342,0)</f>
        <v>#REF!</v>
      </c>
      <c r="R3342" s="143"/>
    </row>
    <row r="3343" spans="1:18" s="86" customFormat="1" ht="20.100000000000001" hidden="1" customHeight="1">
      <c r="A3343" s="123">
        <f t="shared" si="554"/>
        <v>625</v>
      </c>
      <c r="B3343" s="122">
        <f t="shared" si="554"/>
        <v>620</v>
      </c>
      <c r="C3343" s="19" t="s">
        <v>817</v>
      </c>
      <c r="D3343" s="29" t="s">
        <v>818</v>
      </c>
      <c r="E3343" s="10" t="s">
        <v>3215</v>
      </c>
      <c r="F3343" s="60">
        <v>43</v>
      </c>
      <c r="G3343" s="58">
        <v>804</v>
      </c>
      <c r="H3343" s="58">
        <f t="shared" si="550"/>
        <v>34572</v>
      </c>
      <c r="I3343" s="58">
        <v>26021</v>
      </c>
      <c r="J3343" s="58">
        <f t="shared" si="551"/>
        <v>1118903</v>
      </c>
      <c r="K3343" s="58">
        <v>0</v>
      </c>
      <c r="L3343" s="58">
        <f t="shared" si="553"/>
        <v>0</v>
      </c>
      <c r="M3343" s="58">
        <f t="shared" ref="M3343:N3470" si="555">G3343+I3343+K3343</f>
        <v>26825</v>
      </c>
      <c r="N3343" s="59">
        <f t="shared" si="555"/>
        <v>1153475</v>
      </c>
      <c r="O3343" s="60">
        <v>2</v>
      </c>
      <c r="P3343" s="61">
        <f>O3343</f>
        <v>2</v>
      </c>
      <c r="Q3343" s="58" t="e">
        <f>TRUNC(#REF!*P3343,0)</f>
        <v>#REF!</v>
      </c>
      <c r="R3343" s="143"/>
    </row>
    <row r="3344" spans="1:18" s="86" customFormat="1" ht="20.100000000000001" hidden="1" customHeight="1">
      <c r="A3344" s="123">
        <f t="shared" si="554"/>
        <v>626</v>
      </c>
      <c r="B3344" s="122">
        <f t="shared" si="554"/>
        <v>621</v>
      </c>
      <c r="C3344" s="19" t="s">
        <v>819</v>
      </c>
      <c r="D3344" s="29" t="s">
        <v>820</v>
      </c>
      <c r="E3344" s="10" t="s">
        <v>3207</v>
      </c>
      <c r="F3344" s="60">
        <v>80</v>
      </c>
      <c r="G3344" s="58">
        <v>2622</v>
      </c>
      <c r="H3344" s="58">
        <f t="shared" si="550"/>
        <v>209760</v>
      </c>
      <c r="I3344" s="58">
        <v>21504</v>
      </c>
      <c r="J3344" s="58">
        <f t="shared" si="551"/>
        <v>1720320</v>
      </c>
      <c r="K3344" s="58">
        <v>2</v>
      </c>
      <c r="L3344" s="58">
        <f t="shared" si="553"/>
        <v>160</v>
      </c>
      <c r="M3344" s="58">
        <f t="shared" si="555"/>
        <v>24128</v>
      </c>
      <c r="N3344" s="59">
        <f t="shared" si="555"/>
        <v>1930240</v>
      </c>
      <c r="O3344" s="60">
        <v>80</v>
      </c>
      <c r="P3344" s="61">
        <f>O3344</f>
        <v>80</v>
      </c>
      <c r="Q3344" s="58" t="e">
        <f>TRUNC(#REF!*P3344,0)</f>
        <v>#REF!</v>
      </c>
      <c r="R3344" s="143"/>
    </row>
    <row r="3345" spans="1:18" s="86" customFormat="1" ht="20.100000000000001" hidden="1" customHeight="1">
      <c r="A3345" s="123">
        <f t="shared" si="554"/>
        <v>627</v>
      </c>
      <c r="B3345" s="122">
        <f t="shared" si="554"/>
        <v>622</v>
      </c>
      <c r="C3345" s="19" t="s">
        <v>964</v>
      </c>
      <c r="D3345" s="29" t="s">
        <v>0</v>
      </c>
      <c r="E3345" s="10" t="s">
        <v>22</v>
      </c>
      <c r="F3345" s="60">
        <v>0</v>
      </c>
      <c r="G3345" s="58">
        <v>0</v>
      </c>
      <c r="H3345" s="58">
        <f t="shared" si="550"/>
        <v>0</v>
      </c>
      <c r="I3345" s="58">
        <v>0</v>
      </c>
      <c r="J3345" s="58">
        <f t="shared" si="551"/>
        <v>0</v>
      </c>
      <c r="K3345" s="58">
        <v>0</v>
      </c>
      <c r="L3345" s="58">
        <f t="shared" si="553"/>
        <v>0</v>
      </c>
      <c r="M3345" s="58">
        <f t="shared" si="555"/>
        <v>0</v>
      </c>
      <c r="N3345" s="59">
        <f t="shared" si="555"/>
        <v>0</v>
      </c>
      <c r="O3345" s="60">
        <v>0</v>
      </c>
      <c r="P3345" s="61">
        <f>O3345</f>
        <v>0</v>
      </c>
      <c r="Q3345" s="58" t="e">
        <f>TRUNC(#REF!*P3345,0)</f>
        <v>#REF!</v>
      </c>
      <c r="R3345" s="143"/>
    </row>
    <row r="3346" spans="1:18" s="86" customFormat="1" ht="20.100000000000001" hidden="1" customHeight="1">
      <c r="A3346" s="123">
        <f t="shared" si="554"/>
        <v>628</v>
      </c>
      <c r="B3346" s="122">
        <f t="shared" si="554"/>
        <v>623</v>
      </c>
      <c r="C3346" s="19" t="s">
        <v>965</v>
      </c>
      <c r="D3346" s="29" t="s">
        <v>966</v>
      </c>
      <c r="E3346" s="10" t="s">
        <v>3199</v>
      </c>
      <c r="F3346" s="60">
        <v>144</v>
      </c>
      <c r="G3346" s="58">
        <v>6257</v>
      </c>
      <c r="H3346" s="58">
        <f t="shared" si="550"/>
        <v>901008</v>
      </c>
      <c r="I3346" s="58">
        <v>127090</v>
      </c>
      <c r="J3346" s="58">
        <f t="shared" si="551"/>
        <v>18300960</v>
      </c>
      <c r="K3346" s="58">
        <v>4234</v>
      </c>
      <c r="L3346" s="58">
        <f t="shared" si="553"/>
        <v>609696</v>
      </c>
      <c r="M3346" s="58">
        <f t="shared" si="555"/>
        <v>137581</v>
      </c>
      <c r="N3346" s="59">
        <f t="shared" si="555"/>
        <v>19811664</v>
      </c>
      <c r="O3346" s="60">
        <v>8</v>
      </c>
      <c r="P3346" s="61">
        <f>O3346</f>
        <v>8</v>
      </c>
      <c r="Q3346" s="58" t="e">
        <f>TRUNC(#REF!*P3346,0)</f>
        <v>#REF!</v>
      </c>
      <c r="R3346" s="143"/>
    </row>
    <row r="3347" spans="1:18" s="86" customFormat="1" ht="20.100000000000001" hidden="1" customHeight="1">
      <c r="A3347" s="123">
        <f t="shared" si="554"/>
        <v>629</v>
      </c>
      <c r="B3347" s="122">
        <f t="shared" si="554"/>
        <v>624</v>
      </c>
      <c r="C3347" s="19" t="s">
        <v>821</v>
      </c>
      <c r="D3347" s="29" t="s">
        <v>547</v>
      </c>
      <c r="E3347" s="10" t="s">
        <v>3189</v>
      </c>
      <c r="F3347" s="60">
        <v>3</v>
      </c>
      <c r="G3347" s="58">
        <v>616</v>
      </c>
      <c r="H3347" s="58">
        <f t="shared" si="550"/>
        <v>1848</v>
      </c>
      <c r="I3347" s="58">
        <v>2185</v>
      </c>
      <c r="J3347" s="58">
        <f t="shared" si="551"/>
        <v>6555</v>
      </c>
      <c r="K3347" s="58">
        <v>0</v>
      </c>
      <c r="L3347" s="58">
        <f t="shared" si="553"/>
        <v>0</v>
      </c>
      <c r="M3347" s="58">
        <f t="shared" si="555"/>
        <v>2801</v>
      </c>
      <c r="N3347" s="59">
        <f t="shared" si="555"/>
        <v>8403</v>
      </c>
      <c r="O3347" s="60">
        <v>3</v>
      </c>
      <c r="P3347" s="61">
        <f>O3347</f>
        <v>3</v>
      </c>
      <c r="Q3347" s="58" t="e">
        <f>TRUNC(#REF!*P3347,0)</f>
        <v>#REF!</v>
      </c>
      <c r="R3347" s="143"/>
    </row>
    <row r="3348" spans="1:18" s="86" customFormat="1" ht="20.100000000000001" hidden="1" customHeight="1">
      <c r="A3348" s="123">
        <f t="shared" si="554"/>
        <v>630</v>
      </c>
      <c r="B3348" s="122">
        <f t="shared" si="554"/>
        <v>625</v>
      </c>
      <c r="C3348" s="19" t="s">
        <v>822</v>
      </c>
      <c r="D3348" s="29" t="s">
        <v>0</v>
      </c>
      <c r="E3348" s="10" t="s">
        <v>22</v>
      </c>
      <c r="F3348" s="60">
        <v>0</v>
      </c>
      <c r="G3348" s="58">
        <v>0</v>
      </c>
      <c r="H3348" s="58">
        <f t="shared" si="550"/>
        <v>0</v>
      </c>
      <c r="I3348" s="58">
        <v>0</v>
      </c>
      <c r="J3348" s="58">
        <f t="shared" si="551"/>
        <v>0</v>
      </c>
      <c r="K3348" s="58">
        <v>0</v>
      </c>
      <c r="L3348" s="58">
        <f t="shared" si="553"/>
        <v>0</v>
      </c>
      <c r="M3348" s="58">
        <f t="shared" si="555"/>
        <v>0</v>
      </c>
      <c r="N3348" s="59">
        <f t="shared" si="555"/>
        <v>0</v>
      </c>
      <c r="O3348" s="60">
        <v>0</v>
      </c>
      <c r="P3348" s="61">
        <f>O3348</f>
        <v>0</v>
      </c>
      <c r="Q3348" s="58" t="e">
        <f>TRUNC(#REF!*P3348,0)</f>
        <v>#REF!</v>
      </c>
      <c r="R3348" s="143"/>
    </row>
    <row r="3349" spans="1:18" s="86" customFormat="1" ht="20.100000000000001" hidden="1" customHeight="1">
      <c r="A3349" s="123">
        <f t="shared" si="554"/>
        <v>631</v>
      </c>
      <c r="B3349" s="122">
        <f t="shared" si="554"/>
        <v>626</v>
      </c>
      <c r="C3349" s="19" t="s">
        <v>823</v>
      </c>
      <c r="D3349" s="29" t="s">
        <v>110</v>
      </c>
      <c r="E3349" s="10" t="s">
        <v>3191</v>
      </c>
      <c r="F3349" s="87">
        <v>77.495999999999995</v>
      </c>
      <c r="G3349" s="58">
        <v>6339</v>
      </c>
      <c r="H3349" s="58">
        <f t="shared" si="550"/>
        <v>491247</v>
      </c>
      <c r="I3349" s="58">
        <v>310616</v>
      </c>
      <c r="J3349" s="58">
        <f t="shared" si="551"/>
        <v>24071497</v>
      </c>
      <c r="K3349" s="58">
        <v>0</v>
      </c>
      <c r="L3349" s="58">
        <f t="shared" si="553"/>
        <v>0</v>
      </c>
      <c r="M3349" s="58">
        <f t="shared" si="555"/>
        <v>316955</v>
      </c>
      <c r="N3349" s="59">
        <f t="shared" si="555"/>
        <v>24562744</v>
      </c>
      <c r="O3349" s="87">
        <v>73.227999999999994</v>
      </c>
      <c r="P3349" s="61">
        <f>O3349</f>
        <v>73.227999999999994</v>
      </c>
      <c r="Q3349" s="58" t="e">
        <f>TRUNC(#REF!*P3349,0)</f>
        <v>#REF!</v>
      </c>
      <c r="R3349" s="143"/>
    </row>
    <row r="3350" spans="1:18" s="86" customFormat="1" ht="20.100000000000001" hidden="1" customHeight="1">
      <c r="A3350" s="123">
        <f t="shared" si="554"/>
        <v>632</v>
      </c>
      <c r="B3350" s="122">
        <f t="shared" si="554"/>
        <v>627</v>
      </c>
      <c r="C3350" s="19" t="s">
        <v>824</v>
      </c>
      <c r="D3350" s="29" t="s">
        <v>825</v>
      </c>
      <c r="E3350" s="10" t="s">
        <v>22</v>
      </c>
      <c r="F3350" s="60">
        <v>0</v>
      </c>
      <c r="G3350" s="58">
        <v>0</v>
      </c>
      <c r="H3350" s="58">
        <f t="shared" si="550"/>
        <v>0</v>
      </c>
      <c r="I3350" s="58">
        <v>0</v>
      </c>
      <c r="J3350" s="58">
        <f t="shared" si="551"/>
        <v>0</v>
      </c>
      <c r="K3350" s="58">
        <v>0</v>
      </c>
      <c r="L3350" s="58">
        <f t="shared" si="553"/>
        <v>0</v>
      </c>
      <c r="M3350" s="58">
        <f t="shared" si="555"/>
        <v>0</v>
      </c>
      <c r="N3350" s="59">
        <f t="shared" si="555"/>
        <v>0</v>
      </c>
      <c r="O3350" s="60">
        <v>0</v>
      </c>
      <c r="P3350" s="61">
        <f>O3350</f>
        <v>0</v>
      </c>
      <c r="Q3350" s="58" t="e">
        <f>TRUNC(#REF!*P3350,0)</f>
        <v>#REF!</v>
      </c>
      <c r="R3350" s="143"/>
    </row>
    <row r="3351" spans="1:18" s="86" customFormat="1" ht="20.100000000000001" hidden="1" customHeight="1">
      <c r="A3351" s="123">
        <f t="shared" si="554"/>
        <v>633</v>
      </c>
      <c r="B3351" s="122">
        <f t="shared" si="554"/>
        <v>628</v>
      </c>
      <c r="C3351" s="19" t="s">
        <v>1025</v>
      </c>
      <c r="D3351" s="29" t="s">
        <v>1026</v>
      </c>
      <c r="E3351" s="10" t="s">
        <v>3191</v>
      </c>
      <c r="F3351" s="87">
        <v>34.218000000000004</v>
      </c>
      <c r="G3351" s="58">
        <v>3240</v>
      </c>
      <c r="H3351" s="58">
        <f t="shared" si="550"/>
        <v>110866</v>
      </c>
      <c r="I3351" s="58">
        <v>4476</v>
      </c>
      <c r="J3351" s="58">
        <f t="shared" si="551"/>
        <v>153159</v>
      </c>
      <c r="K3351" s="58">
        <v>9497</v>
      </c>
      <c r="L3351" s="58">
        <f t="shared" si="553"/>
        <v>324968</v>
      </c>
      <c r="M3351" s="58">
        <f t="shared" si="555"/>
        <v>17213</v>
      </c>
      <c r="N3351" s="59">
        <f t="shared" si="555"/>
        <v>588993</v>
      </c>
      <c r="O3351" s="87">
        <v>29.950000000000006</v>
      </c>
      <c r="P3351" s="61">
        <f>O3351</f>
        <v>29.950000000000006</v>
      </c>
      <c r="Q3351" s="58" t="e">
        <f>TRUNC(#REF!*P3351,0)</f>
        <v>#REF!</v>
      </c>
      <c r="R3351" s="143"/>
    </row>
    <row r="3352" spans="1:18" s="86" customFormat="1" ht="20.100000000000001" hidden="1" customHeight="1">
      <c r="A3352" s="123">
        <f t="shared" si="554"/>
        <v>634</v>
      </c>
      <c r="B3352" s="122">
        <f t="shared" si="554"/>
        <v>629</v>
      </c>
      <c r="C3352" s="19" t="s">
        <v>826</v>
      </c>
      <c r="D3352" s="29" t="s">
        <v>0</v>
      </c>
      <c r="E3352" s="10" t="s">
        <v>22</v>
      </c>
      <c r="F3352" s="60">
        <v>0</v>
      </c>
      <c r="G3352" s="58">
        <v>0</v>
      </c>
      <c r="H3352" s="58">
        <f t="shared" si="550"/>
        <v>0</v>
      </c>
      <c r="I3352" s="58">
        <v>0</v>
      </c>
      <c r="J3352" s="58">
        <f t="shared" si="551"/>
        <v>0</v>
      </c>
      <c r="K3352" s="58">
        <v>0</v>
      </c>
      <c r="L3352" s="58">
        <f t="shared" si="553"/>
        <v>0</v>
      </c>
      <c r="M3352" s="58">
        <f t="shared" si="555"/>
        <v>0</v>
      </c>
      <c r="N3352" s="59">
        <f t="shared" si="555"/>
        <v>0</v>
      </c>
      <c r="O3352" s="60">
        <v>0</v>
      </c>
      <c r="P3352" s="61">
        <f>O3352</f>
        <v>0</v>
      </c>
      <c r="Q3352" s="58" t="e">
        <f>TRUNC(#REF!*P3352,0)</f>
        <v>#REF!</v>
      </c>
      <c r="R3352" s="143"/>
    </row>
    <row r="3353" spans="1:18" s="86" customFormat="1" ht="20.100000000000001" hidden="1" customHeight="1">
      <c r="A3353" s="123">
        <f t="shared" si="554"/>
        <v>635</v>
      </c>
      <c r="B3353" s="122">
        <f t="shared" si="554"/>
        <v>630</v>
      </c>
      <c r="C3353" s="19" t="s">
        <v>636</v>
      </c>
      <c r="D3353" s="29" t="s">
        <v>827</v>
      </c>
      <c r="E3353" s="10" t="s">
        <v>3188</v>
      </c>
      <c r="F3353" s="60">
        <v>69</v>
      </c>
      <c r="G3353" s="58">
        <v>0</v>
      </c>
      <c r="H3353" s="58">
        <f t="shared" si="550"/>
        <v>0</v>
      </c>
      <c r="I3353" s="58">
        <v>18024</v>
      </c>
      <c r="J3353" s="58">
        <f t="shared" si="551"/>
        <v>1243656</v>
      </c>
      <c r="K3353" s="58">
        <v>0</v>
      </c>
      <c r="L3353" s="58">
        <f t="shared" si="553"/>
        <v>0</v>
      </c>
      <c r="M3353" s="58">
        <f t="shared" si="555"/>
        <v>18024</v>
      </c>
      <c r="N3353" s="59">
        <f t="shared" si="555"/>
        <v>1243656</v>
      </c>
      <c r="O3353" s="60">
        <v>69</v>
      </c>
      <c r="P3353" s="61">
        <f>O3353</f>
        <v>69</v>
      </c>
      <c r="Q3353" s="58" t="e">
        <f>TRUNC(#REF!*P3353,0)</f>
        <v>#REF!</v>
      </c>
      <c r="R3353" s="143"/>
    </row>
    <row r="3354" spans="1:18" s="86" customFormat="1" ht="20.100000000000001" hidden="1" customHeight="1">
      <c r="A3354" s="123">
        <f t="shared" si="554"/>
        <v>636</v>
      </c>
      <c r="B3354" s="122">
        <f t="shared" si="554"/>
        <v>631</v>
      </c>
      <c r="C3354" s="19" t="s">
        <v>828</v>
      </c>
      <c r="D3354" s="29" t="s">
        <v>829</v>
      </c>
      <c r="E3354" s="10" t="s">
        <v>3188</v>
      </c>
      <c r="F3354" s="60">
        <v>1068</v>
      </c>
      <c r="G3354" s="58">
        <v>989</v>
      </c>
      <c r="H3354" s="58">
        <f t="shared" ref="H3354:H3417" si="556">TRUNC(F3354*G3354,0)</f>
        <v>1056252</v>
      </c>
      <c r="I3354" s="58">
        <v>6591</v>
      </c>
      <c r="J3354" s="58">
        <f t="shared" ref="J3354:J3417" si="557">TRUNC(F3354*I3354,0)</f>
        <v>7039188</v>
      </c>
      <c r="K3354" s="58">
        <v>1242</v>
      </c>
      <c r="L3354" s="58">
        <f t="shared" si="553"/>
        <v>1326456</v>
      </c>
      <c r="M3354" s="58">
        <f t="shared" si="555"/>
        <v>8822</v>
      </c>
      <c r="N3354" s="59">
        <f t="shared" si="555"/>
        <v>9421896</v>
      </c>
      <c r="O3354" s="60">
        <v>1021</v>
      </c>
      <c r="P3354" s="61">
        <f>O3354</f>
        <v>1021</v>
      </c>
      <c r="Q3354" s="58" t="e">
        <f>TRUNC(#REF!*P3354,0)</f>
        <v>#REF!</v>
      </c>
      <c r="R3354" s="143"/>
    </row>
    <row r="3355" spans="1:18" s="86" customFormat="1" ht="20.100000000000001" hidden="1" customHeight="1">
      <c r="A3355" s="123">
        <f t="shared" si="554"/>
        <v>637</v>
      </c>
      <c r="B3355" s="122">
        <f t="shared" si="554"/>
        <v>632</v>
      </c>
      <c r="C3355" s="19" t="s">
        <v>830</v>
      </c>
      <c r="D3355" s="29" t="s">
        <v>0</v>
      </c>
      <c r="E3355" s="10" t="s">
        <v>22</v>
      </c>
      <c r="F3355" s="60">
        <v>0</v>
      </c>
      <c r="G3355" s="58">
        <v>0</v>
      </c>
      <c r="H3355" s="58">
        <f t="shared" si="556"/>
        <v>0</v>
      </c>
      <c r="I3355" s="58">
        <v>0</v>
      </c>
      <c r="J3355" s="58">
        <f t="shared" si="557"/>
        <v>0</v>
      </c>
      <c r="K3355" s="58">
        <v>0</v>
      </c>
      <c r="L3355" s="58">
        <f t="shared" si="553"/>
        <v>0</v>
      </c>
      <c r="M3355" s="58">
        <f t="shared" si="555"/>
        <v>0</v>
      </c>
      <c r="N3355" s="59">
        <f t="shared" si="555"/>
        <v>0</v>
      </c>
      <c r="O3355" s="60">
        <v>0</v>
      </c>
      <c r="P3355" s="61">
        <f>O3355</f>
        <v>0</v>
      </c>
      <c r="Q3355" s="58" t="e">
        <f>TRUNC(#REF!*P3355,0)</f>
        <v>#REF!</v>
      </c>
      <c r="R3355" s="143"/>
    </row>
    <row r="3356" spans="1:18" s="86" customFormat="1" ht="20.100000000000001" hidden="1" customHeight="1">
      <c r="A3356" s="123">
        <f t="shared" si="554"/>
        <v>638</v>
      </c>
      <c r="B3356" s="122">
        <f t="shared" si="554"/>
        <v>633</v>
      </c>
      <c r="C3356" s="19" t="s">
        <v>831</v>
      </c>
      <c r="D3356" s="29" t="s">
        <v>832</v>
      </c>
      <c r="E3356" s="10" t="s">
        <v>3189</v>
      </c>
      <c r="F3356" s="60">
        <v>864</v>
      </c>
      <c r="G3356" s="58">
        <v>202</v>
      </c>
      <c r="H3356" s="58">
        <f t="shared" si="556"/>
        <v>174528</v>
      </c>
      <c r="I3356" s="58">
        <v>129</v>
      </c>
      <c r="J3356" s="58">
        <f t="shared" si="557"/>
        <v>111456</v>
      </c>
      <c r="K3356" s="58">
        <v>0</v>
      </c>
      <c r="L3356" s="58">
        <f t="shared" si="553"/>
        <v>0</v>
      </c>
      <c r="M3356" s="58">
        <f t="shared" si="555"/>
        <v>331</v>
      </c>
      <c r="N3356" s="59">
        <f t="shared" si="555"/>
        <v>285984</v>
      </c>
      <c r="O3356" s="60">
        <v>864</v>
      </c>
      <c r="P3356" s="61">
        <f>O3356</f>
        <v>864</v>
      </c>
      <c r="Q3356" s="58" t="e">
        <f>TRUNC(#REF!*P3356,0)</f>
        <v>#REF!</v>
      </c>
      <c r="R3356" s="143"/>
    </row>
    <row r="3357" spans="1:18" s="86" customFormat="1" ht="20.100000000000001" hidden="1" customHeight="1">
      <c r="A3357" s="123">
        <f t="shared" si="554"/>
        <v>639</v>
      </c>
      <c r="B3357" s="122">
        <f t="shared" si="554"/>
        <v>634</v>
      </c>
      <c r="C3357" s="19" t="s">
        <v>833</v>
      </c>
      <c r="D3357" s="29" t="s">
        <v>834</v>
      </c>
      <c r="E3357" s="10" t="s">
        <v>3189</v>
      </c>
      <c r="F3357" s="60">
        <v>864</v>
      </c>
      <c r="G3357" s="58">
        <v>150</v>
      </c>
      <c r="H3357" s="58">
        <f t="shared" si="556"/>
        <v>129600</v>
      </c>
      <c r="I3357" s="58">
        <v>105</v>
      </c>
      <c r="J3357" s="58">
        <f t="shared" si="557"/>
        <v>90720</v>
      </c>
      <c r="K3357" s="58">
        <v>96</v>
      </c>
      <c r="L3357" s="58">
        <f t="shared" si="553"/>
        <v>82944</v>
      </c>
      <c r="M3357" s="58">
        <f t="shared" si="555"/>
        <v>351</v>
      </c>
      <c r="N3357" s="59">
        <f t="shared" si="555"/>
        <v>303264</v>
      </c>
      <c r="O3357" s="60">
        <v>864</v>
      </c>
      <c r="P3357" s="61">
        <f>O3357</f>
        <v>864</v>
      </c>
      <c r="Q3357" s="58" t="e">
        <f>TRUNC(#REF!*P3357,0)</f>
        <v>#REF!</v>
      </c>
      <c r="R3357" s="143"/>
    </row>
    <row r="3358" spans="1:18" s="86" customFormat="1" ht="20.100000000000001" hidden="1" customHeight="1">
      <c r="A3358" s="123">
        <f t="shared" si="554"/>
        <v>640</v>
      </c>
      <c r="B3358" s="122">
        <f t="shared" si="554"/>
        <v>635</v>
      </c>
      <c r="C3358" s="19" t="s">
        <v>835</v>
      </c>
      <c r="D3358" s="29" t="s">
        <v>0</v>
      </c>
      <c r="E3358" s="10" t="s">
        <v>3189</v>
      </c>
      <c r="F3358" s="60">
        <v>218</v>
      </c>
      <c r="G3358" s="58">
        <v>202</v>
      </c>
      <c r="H3358" s="58">
        <f t="shared" si="556"/>
        <v>44036</v>
      </c>
      <c r="I3358" s="58">
        <v>129</v>
      </c>
      <c r="J3358" s="58">
        <f t="shared" si="557"/>
        <v>28122</v>
      </c>
      <c r="K3358" s="58">
        <v>0</v>
      </c>
      <c r="L3358" s="58">
        <f t="shared" si="553"/>
        <v>0</v>
      </c>
      <c r="M3358" s="58">
        <f t="shared" si="555"/>
        <v>331</v>
      </c>
      <c r="N3358" s="59">
        <f t="shared" si="555"/>
        <v>72158</v>
      </c>
      <c r="O3358" s="60">
        <v>218</v>
      </c>
      <c r="P3358" s="61">
        <f>O3358</f>
        <v>218</v>
      </c>
      <c r="Q3358" s="58" t="e">
        <f>TRUNC(#REF!*P3358,0)</f>
        <v>#REF!</v>
      </c>
      <c r="R3358" s="143"/>
    </row>
    <row r="3359" spans="1:18" s="86" customFormat="1" ht="20.100000000000001" hidden="1" customHeight="1">
      <c r="A3359" s="123"/>
      <c r="C3359" s="19" t="s">
        <v>836</v>
      </c>
      <c r="D3359" s="29" t="s">
        <v>0</v>
      </c>
      <c r="E3359" s="10" t="s">
        <v>22</v>
      </c>
      <c r="F3359" s="60">
        <v>0</v>
      </c>
      <c r="G3359" s="58">
        <v>0</v>
      </c>
      <c r="H3359" s="58">
        <f t="shared" si="556"/>
        <v>0</v>
      </c>
      <c r="I3359" s="58">
        <v>0</v>
      </c>
      <c r="J3359" s="58">
        <f t="shared" si="557"/>
        <v>0</v>
      </c>
      <c r="K3359" s="58">
        <v>0</v>
      </c>
      <c r="L3359" s="58">
        <f t="shared" si="553"/>
        <v>0</v>
      </c>
      <c r="M3359" s="58">
        <f t="shared" si="555"/>
        <v>0</v>
      </c>
      <c r="N3359" s="59">
        <f t="shared" si="555"/>
        <v>0</v>
      </c>
      <c r="O3359" s="60">
        <v>0</v>
      </c>
      <c r="P3359" s="61">
        <f>O3359</f>
        <v>0</v>
      </c>
      <c r="Q3359" s="58" t="e">
        <f>TRUNC(#REF!*P3359,0)</f>
        <v>#REF!</v>
      </c>
      <c r="R3359" s="143"/>
    </row>
    <row r="3360" spans="1:18" s="86" customFormat="1" ht="20.100000000000001" hidden="1" customHeight="1">
      <c r="A3360" s="123"/>
      <c r="C3360" s="19" t="s">
        <v>837</v>
      </c>
      <c r="D3360" s="29" t="s">
        <v>838</v>
      </c>
      <c r="E3360" s="10" t="s">
        <v>22</v>
      </c>
      <c r="F3360" s="60">
        <v>0</v>
      </c>
      <c r="G3360" s="58">
        <v>0</v>
      </c>
      <c r="H3360" s="58">
        <f t="shared" si="556"/>
        <v>0</v>
      </c>
      <c r="I3360" s="58">
        <v>0</v>
      </c>
      <c r="J3360" s="58">
        <f t="shared" si="557"/>
        <v>0</v>
      </c>
      <c r="K3360" s="58">
        <v>0</v>
      </c>
      <c r="L3360" s="58">
        <f t="shared" si="553"/>
        <v>0</v>
      </c>
      <c r="M3360" s="58">
        <f t="shared" si="555"/>
        <v>0</v>
      </c>
      <c r="N3360" s="59">
        <f t="shared" si="555"/>
        <v>0</v>
      </c>
      <c r="O3360" s="60">
        <v>0</v>
      </c>
      <c r="P3360" s="61">
        <f>O3360</f>
        <v>0</v>
      </c>
      <c r="Q3360" s="58" t="e">
        <f>TRUNC(#REF!*P3360,0)</f>
        <v>#REF!</v>
      </c>
      <c r="R3360" s="143"/>
    </row>
    <row r="3361" spans="1:19" s="86" customFormat="1" ht="20.100000000000001" hidden="1" customHeight="1">
      <c r="A3361" s="123"/>
      <c r="C3361" s="19" t="s">
        <v>839</v>
      </c>
      <c r="D3361" s="29" t="s">
        <v>2418</v>
      </c>
      <c r="E3361" s="10" t="s">
        <v>3212</v>
      </c>
      <c r="F3361" s="60">
        <v>1</v>
      </c>
      <c r="G3361" s="58">
        <v>2819302</v>
      </c>
      <c r="H3361" s="58">
        <f t="shared" si="556"/>
        <v>2819302</v>
      </c>
      <c r="I3361" s="58">
        <v>145365</v>
      </c>
      <c r="J3361" s="58">
        <f t="shared" si="557"/>
        <v>145365</v>
      </c>
      <c r="K3361" s="58">
        <v>51204</v>
      </c>
      <c r="L3361" s="58">
        <f t="shared" si="553"/>
        <v>51204</v>
      </c>
      <c r="M3361" s="58">
        <f t="shared" si="555"/>
        <v>3015871</v>
      </c>
      <c r="N3361" s="59">
        <f t="shared" si="555"/>
        <v>3015871</v>
      </c>
      <c r="O3361" s="60">
        <v>1</v>
      </c>
      <c r="P3361" s="61">
        <f>O3361</f>
        <v>1</v>
      </c>
      <c r="Q3361" s="58" t="e">
        <f>TRUNC(#REF!*P3361,0)</f>
        <v>#REF!</v>
      </c>
      <c r="R3361" s="143"/>
    </row>
    <row r="3362" spans="1:19" s="86" customFormat="1" ht="20.100000000000001" hidden="1" customHeight="1">
      <c r="A3362" s="123"/>
      <c r="C3362" s="19" t="s">
        <v>839</v>
      </c>
      <c r="D3362" s="29" t="s">
        <v>2419</v>
      </c>
      <c r="E3362" s="10" t="s">
        <v>3212</v>
      </c>
      <c r="F3362" s="60">
        <v>9</v>
      </c>
      <c r="G3362" s="58">
        <v>2796902</v>
      </c>
      <c r="H3362" s="58">
        <f t="shared" si="556"/>
        <v>25172118</v>
      </c>
      <c r="I3362" s="58">
        <v>145365</v>
      </c>
      <c r="J3362" s="58">
        <f t="shared" si="557"/>
        <v>1308285</v>
      </c>
      <c r="K3362" s="58">
        <v>51204</v>
      </c>
      <c r="L3362" s="58">
        <f t="shared" si="553"/>
        <v>460836</v>
      </c>
      <c r="M3362" s="58">
        <f t="shared" si="555"/>
        <v>2993471</v>
      </c>
      <c r="N3362" s="59">
        <f t="shared" si="555"/>
        <v>26941239</v>
      </c>
      <c r="O3362" s="60">
        <v>9</v>
      </c>
      <c r="P3362" s="61">
        <f>O3362</f>
        <v>9</v>
      </c>
      <c r="Q3362" s="58" t="e">
        <f>TRUNC(#REF!*P3362,0)</f>
        <v>#REF!</v>
      </c>
      <c r="R3362" s="143"/>
    </row>
    <row r="3363" spans="1:19" s="86" customFormat="1" ht="20.100000000000001" hidden="1" customHeight="1">
      <c r="A3363" s="123"/>
      <c r="C3363" s="19" t="s">
        <v>839</v>
      </c>
      <c r="D3363" s="29" t="s">
        <v>2420</v>
      </c>
      <c r="E3363" s="10" t="s">
        <v>3212</v>
      </c>
      <c r="F3363" s="60">
        <v>8</v>
      </c>
      <c r="G3363" s="58">
        <v>2380160</v>
      </c>
      <c r="H3363" s="58">
        <f t="shared" si="556"/>
        <v>19041280</v>
      </c>
      <c r="I3363" s="58">
        <v>117380</v>
      </c>
      <c r="J3363" s="58">
        <f t="shared" si="557"/>
        <v>939040</v>
      </c>
      <c r="K3363" s="58">
        <v>36203</v>
      </c>
      <c r="L3363" s="58">
        <f t="shared" si="553"/>
        <v>289624</v>
      </c>
      <c r="M3363" s="58">
        <f t="shared" si="555"/>
        <v>2533743</v>
      </c>
      <c r="N3363" s="59">
        <f t="shared" si="555"/>
        <v>20269944</v>
      </c>
      <c r="O3363" s="60">
        <v>8</v>
      </c>
      <c r="P3363" s="61">
        <f>O3363</f>
        <v>8</v>
      </c>
      <c r="Q3363" s="58" t="e">
        <f>TRUNC(#REF!*P3363,0)</f>
        <v>#REF!</v>
      </c>
      <c r="R3363" s="143"/>
    </row>
    <row r="3364" spans="1:19" s="86" customFormat="1" ht="20.100000000000001" hidden="1" customHeight="1">
      <c r="A3364" s="123"/>
      <c r="C3364" s="19" t="s">
        <v>842</v>
      </c>
      <c r="D3364" s="29" t="s">
        <v>843</v>
      </c>
      <c r="E3364" s="10" t="s">
        <v>22</v>
      </c>
      <c r="F3364" s="60">
        <v>0</v>
      </c>
      <c r="G3364" s="58">
        <v>0</v>
      </c>
      <c r="H3364" s="58">
        <f t="shared" si="556"/>
        <v>0</v>
      </c>
      <c r="I3364" s="58">
        <v>0</v>
      </c>
      <c r="J3364" s="58">
        <f t="shared" si="557"/>
        <v>0</v>
      </c>
      <c r="K3364" s="58">
        <v>0</v>
      </c>
      <c r="L3364" s="58">
        <f t="shared" si="553"/>
        <v>0</v>
      </c>
      <c r="M3364" s="58">
        <f t="shared" si="555"/>
        <v>0</v>
      </c>
      <c r="N3364" s="59">
        <f t="shared" si="555"/>
        <v>0</v>
      </c>
      <c r="O3364" s="60">
        <v>0</v>
      </c>
      <c r="P3364" s="61">
        <f>O3364</f>
        <v>0</v>
      </c>
      <c r="Q3364" s="58" t="e">
        <f>TRUNC(#REF!*P3364,0)</f>
        <v>#REF!</v>
      </c>
      <c r="R3364" s="143"/>
    </row>
    <row r="3365" spans="1:19" s="86" customFormat="1" ht="20.100000000000001" hidden="1" customHeight="1">
      <c r="A3365" s="123"/>
      <c r="C3365" s="19" t="s">
        <v>2334</v>
      </c>
      <c r="D3365" s="29" t="s">
        <v>0</v>
      </c>
      <c r="E3365" s="10" t="s">
        <v>22</v>
      </c>
      <c r="F3365" s="60">
        <v>0</v>
      </c>
      <c r="G3365" s="58">
        <v>0</v>
      </c>
      <c r="H3365" s="58">
        <f t="shared" si="556"/>
        <v>0</v>
      </c>
      <c r="I3365" s="58">
        <v>0</v>
      </c>
      <c r="J3365" s="58">
        <f t="shared" si="557"/>
        <v>0</v>
      </c>
      <c r="K3365" s="58">
        <v>0</v>
      </c>
      <c r="L3365" s="58">
        <f t="shared" si="553"/>
        <v>0</v>
      </c>
      <c r="M3365" s="58">
        <f t="shared" si="555"/>
        <v>0</v>
      </c>
      <c r="N3365" s="59">
        <f t="shared" si="555"/>
        <v>0</v>
      </c>
      <c r="O3365" s="60">
        <v>0</v>
      </c>
      <c r="P3365" s="61">
        <f>O3365</f>
        <v>0</v>
      </c>
      <c r="Q3365" s="58" t="e">
        <f>TRUNC(#REF!*P3365,0)</f>
        <v>#REF!</v>
      </c>
      <c r="R3365" s="143"/>
    </row>
    <row r="3366" spans="1:19" s="86" customFormat="1" ht="20.100000000000001" hidden="1" customHeight="1">
      <c r="A3366" s="123"/>
      <c r="C3366" s="19" t="s">
        <v>2528</v>
      </c>
      <c r="D3366" s="29" t="s">
        <v>1086</v>
      </c>
      <c r="E3366" s="10" t="s">
        <v>3218</v>
      </c>
      <c r="F3366" s="60">
        <v>9</v>
      </c>
      <c r="G3366" s="58">
        <v>12128654</v>
      </c>
      <c r="H3366" s="58">
        <f t="shared" si="556"/>
        <v>109157886</v>
      </c>
      <c r="I3366" s="58">
        <v>13482669</v>
      </c>
      <c r="J3366" s="58">
        <f t="shared" si="557"/>
        <v>121344021</v>
      </c>
      <c r="K3366" s="58">
        <v>7677780</v>
      </c>
      <c r="L3366" s="58">
        <f t="shared" si="553"/>
        <v>69100020</v>
      </c>
      <c r="M3366" s="58">
        <f t="shared" si="555"/>
        <v>33289103</v>
      </c>
      <c r="N3366" s="59">
        <f t="shared" si="555"/>
        <v>299601927</v>
      </c>
      <c r="O3366" s="60">
        <v>9</v>
      </c>
      <c r="P3366" s="61">
        <f>O3366</f>
        <v>9</v>
      </c>
      <c r="Q3366" s="58" t="e">
        <f>TRUNC(#REF!*P3366,0)</f>
        <v>#REF!</v>
      </c>
      <c r="R3366" s="143"/>
    </row>
    <row r="3367" spans="1:19" s="86" customFormat="1" ht="20.100000000000001" hidden="1" customHeight="1">
      <c r="A3367" s="123"/>
      <c r="C3367" s="19" t="s">
        <v>844</v>
      </c>
      <c r="D3367" s="29" t="s">
        <v>0</v>
      </c>
      <c r="E3367" s="10" t="s">
        <v>22</v>
      </c>
      <c r="F3367" s="60">
        <v>0</v>
      </c>
      <c r="G3367" s="58">
        <v>0</v>
      </c>
      <c r="H3367" s="58">
        <f t="shared" si="556"/>
        <v>0</v>
      </c>
      <c r="I3367" s="58">
        <v>0</v>
      </c>
      <c r="J3367" s="58">
        <f t="shared" si="557"/>
        <v>0</v>
      </c>
      <c r="K3367" s="58">
        <v>0</v>
      </c>
      <c r="L3367" s="58">
        <f t="shared" si="553"/>
        <v>0</v>
      </c>
      <c r="M3367" s="58">
        <f t="shared" si="555"/>
        <v>0</v>
      </c>
      <c r="N3367" s="59">
        <f t="shared" si="555"/>
        <v>0</v>
      </c>
      <c r="O3367" s="60">
        <v>0</v>
      </c>
      <c r="P3367" s="61">
        <f>O3367</f>
        <v>0</v>
      </c>
      <c r="Q3367" s="58" t="e">
        <f>TRUNC(#REF!*P3367,0)</f>
        <v>#REF!</v>
      </c>
      <c r="R3367" s="143"/>
    </row>
    <row r="3368" spans="1:19" s="86" customFormat="1" ht="20.100000000000001" hidden="1" customHeight="1">
      <c r="A3368" s="123"/>
      <c r="C3368" s="19" t="s">
        <v>2517</v>
      </c>
      <c r="D3368" s="29" t="s">
        <v>2518</v>
      </c>
      <c r="E3368" s="10" t="s">
        <v>22</v>
      </c>
      <c r="F3368" s="60">
        <v>0</v>
      </c>
      <c r="G3368" s="58">
        <v>0</v>
      </c>
      <c r="H3368" s="58">
        <f t="shared" si="556"/>
        <v>0</v>
      </c>
      <c r="I3368" s="58">
        <v>0</v>
      </c>
      <c r="J3368" s="58">
        <f t="shared" si="557"/>
        <v>0</v>
      </c>
      <c r="K3368" s="58">
        <v>0</v>
      </c>
      <c r="L3368" s="58">
        <f t="shared" si="553"/>
        <v>0</v>
      </c>
      <c r="M3368" s="58">
        <f t="shared" si="555"/>
        <v>0</v>
      </c>
      <c r="N3368" s="59">
        <f t="shared" si="555"/>
        <v>0</v>
      </c>
      <c r="O3368" s="60">
        <v>0</v>
      </c>
      <c r="P3368" s="61">
        <f>O3368</f>
        <v>0</v>
      </c>
      <c r="Q3368" s="58" t="e">
        <f>TRUNC(#REF!*P3368,0)</f>
        <v>#REF!</v>
      </c>
      <c r="R3368" s="143"/>
    </row>
    <row r="3369" spans="1:19" s="86" customFormat="1" ht="20.100000000000001" hidden="1" customHeight="1">
      <c r="A3369" s="123"/>
      <c r="C3369" s="19" t="s">
        <v>2519</v>
      </c>
      <c r="D3369" s="29" t="s">
        <v>848</v>
      </c>
      <c r="E3369" s="10" t="s">
        <v>3207</v>
      </c>
      <c r="F3369" s="60">
        <v>21</v>
      </c>
      <c r="G3369" s="58">
        <v>290400</v>
      </c>
      <c r="H3369" s="58">
        <f t="shared" si="556"/>
        <v>6098400</v>
      </c>
      <c r="I3369" s="58">
        <v>92000</v>
      </c>
      <c r="J3369" s="58">
        <f t="shared" si="557"/>
        <v>1932000</v>
      </c>
      <c r="K3369" s="58">
        <v>0</v>
      </c>
      <c r="L3369" s="58">
        <f t="shared" si="553"/>
        <v>0</v>
      </c>
      <c r="M3369" s="58">
        <f t="shared" si="555"/>
        <v>382400</v>
      </c>
      <c r="N3369" s="59">
        <f t="shared" si="555"/>
        <v>8030400</v>
      </c>
      <c r="O3369" s="60">
        <v>21</v>
      </c>
      <c r="P3369" s="61">
        <f>O3369</f>
        <v>21</v>
      </c>
      <c r="Q3369" s="58" t="e">
        <f>TRUNC(#REF!*P3369,0)</f>
        <v>#REF!</v>
      </c>
      <c r="R3369" s="143"/>
    </row>
    <row r="3370" spans="1:19" s="86" customFormat="1" ht="20.100000000000001" hidden="1" customHeight="1">
      <c r="A3370" s="123"/>
      <c r="C3370" s="19" t="s">
        <v>2520</v>
      </c>
      <c r="D3370" s="29" t="s">
        <v>974</v>
      </c>
      <c r="E3370" s="10" t="s">
        <v>3207</v>
      </c>
      <c r="F3370" s="60">
        <v>21</v>
      </c>
      <c r="G3370" s="58">
        <v>338400</v>
      </c>
      <c r="H3370" s="58">
        <f t="shared" si="556"/>
        <v>7106400</v>
      </c>
      <c r="I3370" s="58">
        <v>101600</v>
      </c>
      <c r="J3370" s="58">
        <f t="shared" si="557"/>
        <v>2133600</v>
      </c>
      <c r="K3370" s="58">
        <v>0</v>
      </c>
      <c r="L3370" s="58">
        <f t="shared" si="553"/>
        <v>0</v>
      </c>
      <c r="M3370" s="58">
        <f t="shared" si="555"/>
        <v>440000</v>
      </c>
      <c r="N3370" s="59">
        <f t="shared" si="555"/>
        <v>9240000</v>
      </c>
      <c r="O3370" s="60">
        <v>21</v>
      </c>
      <c r="P3370" s="61">
        <f>O3370</f>
        <v>21</v>
      </c>
      <c r="Q3370" s="58" t="e">
        <f>TRUNC(#REF!*P3370,0)</f>
        <v>#REF!</v>
      </c>
      <c r="R3370" s="143"/>
    </row>
    <row r="3371" spans="1:19" s="86" customFormat="1" ht="20.100000000000001" hidden="1" customHeight="1">
      <c r="A3371" s="123"/>
      <c r="C3371" s="19" t="s">
        <v>1097</v>
      </c>
      <c r="D3371" s="29" t="s">
        <v>0</v>
      </c>
      <c r="E3371" s="10" t="s">
        <v>22</v>
      </c>
      <c r="F3371" s="60">
        <v>0</v>
      </c>
      <c r="G3371" s="58">
        <v>0</v>
      </c>
      <c r="H3371" s="58">
        <f t="shared" si="556"/>
        <v>0</v>
      </c>
      <c r="I3371" s="58">
        <v>0</v>
      </c>
      <c r="J3371" s="58">
        <f t="shared" si="557"/>
        <v>0</v>
      </c>
      <c r="K3371" s="58">
        <v>0</v>
      </c>
      <c r="L3371" s="58">
        <f t="shared" si="553"/>
        <v>0</v>
      </c>
      <c r="M3371" s="58">
        <f t="shared" si="555"/>
        <v>0</v>
      </c>
      <c r="N3371" s="59">
        <f t="shared" si="555"/>
        <v>0</v>
      </c>
      <c r="O3371" s="60">
        <v>0</v>
      </c>
      <c r="P3371" s="61">
        <f>O3371</f>
        <v>0</v>
      </c>
      <c r="Q3371" s="58" t="e">
        <f>TRUNC(#REF!*P3371,0)</f>
        <v>#REF!</v>
      </c>
      <c r="R3371" s="143"/>
      <c r="S3371" s="86" t="s">
        <v>3284</v>
      </c>
    </row>
    <row r="3372" spans="1:19" s="86" customFormat="1" ht="20.100000000000001" hidden="1" customHeight="1">
      <c r="A3372" s="123"/>
      <c r="C3372" s="19" t="s">
        <v>2521</v>
      </c>
      <c r="D3372" s="29" t="s">
        <v>2522</v>
      </c>
      <c r="E3372" s="10" t="s">
        <v>3189</v>
      </c>
      <c r="F3372" s="60">
        <v>864</v>
      </c>
      <c r="G3372" s="58">
        <v>18884</v>
      </c>
      <c r="H3372" s="58">
        <f t="shared" si="556"/>
        <v>16315776</v>
      </c>
      <c r="I3372" s="58">
        <v>13774</v>
      </c>
      <c r="J3372" s="58">
        <f t="shared" si="557"/>
        <v>11900736</v>
      </c>
      <c r="K3372" s="58">
        <v>0</v>
      </c>
      <c r="L3372" s="58">
        <f t="shared" si="553"/>
        <v>0</v>
      </c>
      <c r="M3372" s="58">
        <f t="shared" si="555"/>
        <v>32658</v>
      </c>
      <c r="N3372" s="59">
        <f t="shared" si="555"/>
        <v>28216512</v>
      </c>
      <c r="O3372" s="60">
        <v>864</v>
      </c>
      <c r="P3372" s="61">
        <f>O3372</f>
        <v>864</v>
      </c>
      <c r="Q3372" s="58" t="e">
        <f>TRUNC(#REF!*P3372,0)</f>
        <v>#REF!</v>
      </c>
      <c r="R3372" s="143"/>
      <c r="S3372" s="86" t="s">
        <v>3285</v>
      </c>
    </row>
    <row r="3373" spans="1:19" s="86" customFormat="1" ht="20.100000000000001" hidden="1" customHeight="1">
      <c r="A3373" s="123">
        <f>A3358+1</f>
        <v>641</v>
      </c>
      <c r="B3373" s="122">
        <f>B3358+1</f>
        <v>636</v>
      </c>
      <c r="C3373" s="19" t="s">
        <v>849</v>
      </c>
      <c r="D3373" s="29" t="s">
        <v>0</v>
      </c>
      <c r="E3373" s="10" t="s">
        <v>22</v>
      </c>
      <c r="F3373" s="60">
        <v>0</v>
      </c>
      <c r="G3373" s="58">
        <v>0</v>
      </c>
      <c r="H3373" s="58">
        <f t="shared" si="556"/>
        <v>0</v>
      </c>
      <c r="I3373" s="58">
        <v>0</v>
      </c>
      <c r="J3373" s="58">
        <f t="shared" si="557"/>
        <v>0</v>
      </c>
      <c r="K3373" s="58">
        <v>0</v>
      </c>
      <c r="L3373" s="58">
        <f t="shared" si="553"/>
        <v>0</v>
      </c>
      <c r="M3373" s="58">
        <f t="shared" si="555"/>
        <v>0</v>
      </c>
      <c r="N3373" s="59">
        <f t="shared" si="555"/>
        <v>0</v>
      </c>
      <c r="O3373" s="60">
        <v>0</v>
      </c>
      <c r="P3373" s="61">
        <f>O3373</f>
        <v>0</v>
      </c>
      <c r="Q3373" s="58" t="e">
        <f>TRUNC(#REF!*P3373,0)</f>
        <v>#REF!</v>
      </c>
      <c r="R3373" s="143"/>
    </row>
    <row r="3374" spans="1:19" s="86" customFormat="1" ht="20.100000000000001" hidden="1" customHeight="1">
      <c r="A3374" s="123">
        <f>A3373+1</f>
        <v>642</v>
      </c>
      <c r="B3374" s="122">
        <f>B3373+1</f>
        <v>637</v>
      </c>
      <c r="C3374" s="19" t="s">
        <v>850</v>
      </c>
      <c r="D3374" s="29" t="s">
        <v>851</v>
      </c>
      <c r="E3374" s="10" t="s">
        <v>3188</v>
      </c>
      <c r="F3374" s="60">
        <v>1.2010000000000001</v>
      </c>
      <c r="G3374" s="58">
        <v>21498</v>
      </c>
      <c r="H3374" s="58">
        <f t="shared" si="556"/>
        <v>25819</v>
      </c>
      <c r="I3374" s="58">
        <v>112868</v>
      </c>
      <c r="J3374" s="58">
        <f t="shared" si="557"/>
        <v>135554</v>
      </c>
      <c r="K3374" s="58">
        <v>0</v>
      </c>
      <c r="L3374" s="58">
        <f t="shared" si="553"/>
        <v>0</v>
      </c>
      <c r="M3374" s="58">
        <f t="shared" si="555"/>
        <v>134366</v>
      </c>
      <c r="N3374" s="59">
        <f t="shared" si="555"/>
        <v>161373</v>
      </c>
      <c r="O3374" s="60">
        <v>1.2010000000000001</v>
      </c>
      <c r="P3374" s="61">
        <f>O3374</f>
        <v>1.2010000000000001</v>
      </c>
      <c r="Q3374" s="58" t="e">
        <f>TRUNC(#REF!*P3374,0)</f>
        <v>#REF!</v>
      </c>
      <c r="R3374" s="143"/>
    </row>
    <row r="3375" spans="1:19" s="86" customFormat="1" ht="20.100000000000001" hidden="1" customHeight="1">
      <c r="A3375" s="123">
        <f t="shared" ref="A3375:B3387" si="558">A3374+1</f>
        <v>643</v>
      </c>
      <c r="B3375" s="122">
        <f t="shared" si="558"/>
        <v>638</v>
      </c>
      <c r="C3375" s="19" t="s">
        <v>852</v>
      </c>
      <c r="D3375" s="29" t="s">
        <v>853</v>
      </c>
      <c r="E3375" s="10" t="s">
        <v>3188</v>
      </c>
      <c r="F3375" s="60">
        <v>2.7629999999999999</v>
      </c>
      <c r="G3375" s="58">
        <v>0</v>
      </c>
      <c r="H3375" s="58">
        <f t="shared" si="556"/>
        <v>0</v>
      </c>
      <c r="I3375" s="58">
        <v>44338</v>
      </c>
      <c r="J3375" s="58">
        <f t="shared" si="557"/>
        <v>122505</v>
      </c>
      <c r="K3375" s="58">
        <v>0</v>
      </c>
      <c r="L3375" s="58">
        <f t="shared" si="553"/>
        <v>0</v>
      </c>
      <c r="M3375" s="58">
        <f t="shared" si="555"/>
        <v>44338</v>
      </c>
      <c r="N3375" s="59">
        <f t="shared" si="555"/>
        <v>122505</v>
      </c>
      <c r="O3375" s="60">
        <v>2.7629999999999999</v>
      </c>
      <c r="P3375" s="61">
        <f>O3375</f>
        <v>2.7629999999999999</v>
      </c>
      <c r="Q3375" s="58" t="e">
        <f>TRUNC(#REF!*P3375,0)</f>
        <v>#REF!</v>
      </c>
      <c r="R3375" s="143"/>
    </row>
    <row r="3376" spans="1:19" s="86" customFormat="1" ht="20.100000000000001" hidden="1" customHeight="1">
      <c r="A3376" s="123">
        <f t="shared" si="558"/>
        <v>644</v>
      </c>
      <c r="B3376" s="122">
        <f t="shared" si="558"/>
        <v>639</v>
      </c>
      <c r="C3376" s="19" t="s">
        <v>854</v>
      </c>
      <c r="D3376" s="29" t="s">
        <v>0</v>
      </c>
      <c r="E3376" s="10" t="s">
        <v>3188</v>
      </c>
      <c r="F3376" s="60">
        <v>6.48</v>
      </c>
      <c r="G3376" s="58">
        <v>8828</v>
      </c>
      <c r="H3376" s="58">
        <f t="shared" si="556"/>
        <v>57205</v>
      </c>
      <c r="I3376" s="58">
        <v>167728</v>
      </c>
      <c r="J3376" s="58">
        <f t="shared" si="557"/>
        <v>1086877</v>
      </c>
      <c r="K3376" s="58">
        <v>0</v>
      </c>
      <c r="L3376" s="58">
        <f t="shared" si="553"/>
        <v>0</v>
      </c>
      <c r="M3376" s="58">
        <f t="shared" si="555"/>
        <v>176556</v>
      </c>
      <c r="N3376" s="59">
        <f t="shared" si="555"/>
        <v>1144082</v>
      </c>
      <c r="O3376" s="60">
        <v>6.48</v>
      </c>
      <c r="P3376" s="61">
        <f>O3376</f>
        <v>6.48</v>
      </c>
      <c r="Q3376" s="58" t="e">
        <f>TRUNC(#REF!*P3376,0)</f>
        <v>#REF!</v>
      </c>
      <c r="R3376" s="143"/>
    </row>
    <row r="3377" spans="1:19" s="86" customFormat="1" ht="20.100000000000001" hidden="1" customHeight="1">
      <c r="A3377" s="123">
        <f t="shared" si="558"/>
        <v>645</v>
      </c>
      <c r="B3377" s="122">
        <f t="shared" si="558"/>
        <v>640</v>
      </c>
      <c r="C3377" s="19" t="s">
        <v>855</v>
      </c>
      <c r="D3377" s="29" t="s">
        <v>0</v>
      </c>
      <c r="E3377" s="10" t="s">
        <v>22</v>
      </c>
      <c r="F3377" s="60">
        <v>0</v>
      </c>
      <c r="G3377" s="58">
        <v>0</v>
      </c>
      <c r="H3377" s="58">
        <f t="shared" si="556"/>
        <v>0</v>
      </c>
      <c r="I3377" s="58">
        <v>0</v>
      </c>
      <c r="J3377" s="58">
        <f t="shared" si="557"/>
        <v>0</v>
      </c>
      <c r="K3377" s="58">
        <v>0</v>
      </c>
      <c r="L3377" s="58">
        <f t="shared" si="553"/>
        <v>0</v>
      </c>
      <c r="M3377" s="58">
        <f t="shared" si="555"/>
        <v>0</v>
      </c>
      <c r="N3377" s="59">
        <f t="shared" si="555"/>
        <v>0</v>
      </c>
      <c r="O3377" s="60">
        <v>0</v>
      </c>
      <c r="P3377" s="61">
        <f>O3377</f>
        <v>0</v>
      </c>
      <c r="Q3377" s="58" t="e">
        <f>TRUNC(#REF!*P3377,0)</f>
        <v>#REF!</v>
      </c>
      <c r="R3377" s="143"/>
    </row>
    <row r="3378" spans="1:19" s="86" customFormat="1" ht="20.100000000000001" hidden="1" customHeight="1">
      <c r="A3378" s="123">
        <f t="shared" si="558"/>
        <v>646</v>
      </c>
      <c r="B3378" s="122">
        <f t="shared" si="558"/>
        <v>641</v>
      </c>
      <c r="C3378" s="19" t="s">
        <v>856</v>
      </c>
      <c r="D3378" s="29" t="s">
        <v>0</v>
      </c>
      <c r="E3378" s="10" t="s">
        <v>22</v>
      </c>
      <c r="F3378" s="60">
        <v>0</v>
      </c>
      <c r="G3378" s="58">
        <v>0</v>
      </c>
      <c r="H3378" s="58">
        <f t="shared" si="556"/>
        <v>0</v>
      </c>
      <c r="I3378" s="58">
        <v>0</v>
      </c>
      <c r="J3378" s="58">
        <f t="shared" si="557"/>
        <v>0</v>
      </c>
      <c r="K3378" s="58">
        <v>0</v>
      </c>
      <c r="L3378" s="58">
        <f t="shared" si="553"/>
        <v>0</v>
      </c>
      <c r="M3378" s="58">
        <f t="shared" si="555"/>
        <v>0</v>
      </c>
      <c r="N3378" s="59">
        <f t="shared" si="555"/>
        <v>0</v>
      </c>
      <c r="O3378" s="60">
        <v>0</v>
      </c>
      <c r="P3378" s="61">
        <f>O3378</f>
        <v>0</v>
      </c>
      <c r="Q3378" s="58" t="e">
        <f>TRUNC(#REF!*P3378,0)</f>
        <v>#REF!</v>
      </c>
      <c r="R3378" s="143"/>
    </row>
    <row r="3379" spans="1:19" s="86" customFormat="1" ht="20.100000000000001" hidden="1" customHeight="1">
      <c r="A3379" s="123">
        <f t="shared" si="558"/>
        <v>647</v>
      </c>
      <c r="B3379" s="122">
        <f t="shared" si="558"/>
        <v>642</v>
      </c>
      <c r="C3379" s="19" t="s">
        <v>857</v>
      </c>
      <c r="D3379" s="29" t="s">
        <v>0</v>
      </c>
      <c r="E3379" s="10" t="s">
        <v>3189</v>
      </c>
      <c r="F3379" s="60">
        <v>476</v>
      </c>
      <c r="G3379" s="58">
        <v>1820</v>
      </c>
      <c r="H3379" s="58">
        <f t="shared" si="556"/>
        <v>866320</v>
      </c>
      <c r="I3379" s="58">
        <v>3380</v>
      </c>
      <c r="J3379" s="58">
        <f t="shared" si="557"/>
        <v>1608880</v>
      </c>
      <c r="K3379" s="58">
        <v>0</v>
      </c>
      <c r="L3379" s="58">
        <f t="shared" si="553"/>
        <v>0</v>
      </c>
      <c r="M3379" s="58">
        <f t="shared" si="555"/>
        <v>5200</v>
      </c>
      <c r="N3379" s="59">
        <f t="shared" si="555"/>
        <v>2475200</v>
      </c>
      <c r="O3379" s="60">
        <v>476</v>
      </c>
      <c r="P3379" s="61">
        <f>O3379</f>
        <v>476</v>
      </c>
      <c r="Q3379" s="58" t="e">
        <f>TRUNC(#REF!*P3379,0)</f>
        <v>#REF!</v>
      </c>
      <c r="R3379" s="143"/>
    </row>
    <row r="3380" spans="1:19" s="86" customFormat="1" ht="20.100000000000001" customHeight="1">
      <c r="A3380" s="123">
        <f t="shared" si="558"/>
        <v>648</v>
      </c>
      <c r="B3380" s="122">
        <f t="shared" si="558"/>
        <v>643</v>
      </c>
      <c r="C3380" s="29" t="s">
        <v>858</v>
      </c>
      <c r="D3380" s="29" t="s">
        <v>0</v>
      </c>
      <c r="E3380" s="152" t="s">
        <v>22</v>
      </c>
      <c r="F3380" s="61">
        <v>0</v>
      </c>
      <c r="G3380" s="58">
        <v>0</v>
      </c>
      <c r="H3380" s="58">
        <f t="shared" si="556"/>
        <v>0</v>
      </c>
      <c r="I3380" s="58">
        <v>0</v>
      </c>
      <c r="J3380" s="58">
        <f t="shared" si="557"/>
        <v>0</v>
      </c>
      <c r="K3380" s="58">
        <v>0</v>
      </c>
      <c r="L3380" s="58">
        <f t="shared" si="553"/>
        <v>0</v>
      </c>
      <c r="M3380" s="58">
        <f t="shared" si="555"/>
        <v>0</v>
      </c>
      <c r="N3380" s="149">
        <f t="shared" si="555"/>
        <v>0</v>
      </c>
      <c r="O3380" s="58">
        <v>0</v>
      </c>
      <c r="P3380" s="61">
        <f>O3380</f>
        <v>0</v>
      </c>
      <c r="Q3380" s="58">
        <f>Q3381+Q3384</f>
        <v>0</v>
      </c>
      <c r="R3380" s="163"/>
      <c r="S3380" s="86" t="s">
        <v>3281</v>
      </c>
    </row>
    <row r="3381" spans="1:19" s="86" customFormat="1" ht="20.100000000000001" customHeight="1">
      <c r="A3381" s="123">
        <f t="shared" si="558"/>
        <v>649</v>
      </c>
      <c r="B3381" s="122">
        <f t="shared" si="558"/>
        <v>644</v>
      </c>
      <c r="C3381" s="29" t="s">
        <v>859</v>
      </c>
      <c r="D3381" s="29" t="s">
        <v>0</v>
      </c>
      <c r="E3381" s="152" t="s">
        <v>22</v>
      </c>
      <c r="F3381" s="61">
        <v>0</v>
      </c>
      <c r="G3381" s="58">
        <v>0</v>
      </c>
      <c r="H3381" s="58">
        <f t="shared" si="556"/>
        <v>0</v>
      </c>
      <c r="I3381" s="58">
        <v>0</v>
      </c>
      <c r="J3381" s="58">
        <f t="shared" si="557"/>
        <v>0</v>
      </c>
      <c r="K3381" s="58">
        <v>0</v>
      </c>
      <c r="L3381" s="58">
        <f t="shared" si="553"/>
        <v>0</v>
      </c>
      <c r="M3381" s="58">
        <f t="shared" si="555"/>
        <v>0</v>
      </c>
      <c r="N3381" s="149">
        <f t="shared" si="555"/>
        <v>0</v>
      </c>
      <c r="O3381" s="58">
        <v>0</v>
      </c>
      <c r="P3381" s="61">
        <f>O3381</f>
        <v>0</v>
      </c>
      <c r="Q3381" s="58">
        <f>Q3382+Q3383</f>
        <v>0</v>
      </c>
      <c r="R3381" s="163"/>
      <c r="S3381" s="86" t="s">
        <v>3281</v>
      </c>
    </row>
    <row r="3382" spans="1:19" s="86" customFormat="1" ht="20.100000000000001" customHeight="1">
      <c r="A3382" s="123">
        <f t="shared" si="558"/>
        <v>650</v>
      </c>
      <c r="B3382" s="122">
        <f t="shared" si="558"/>
        <v>645</v>
      </c>
      <c r="C3382" s="29" t="s">
        <v>860</v>
      </c>
      <c r="D3382" s="29" t="s">
        <v>861</v>
      </c>
      <c r="E3382" s="152" t="s">
        <v>3189</v>
      </c>
      <c r="F3382" s="61">
        <v>198</v>
      </c>
      <c r="G3382" s="58">
        <v>3855</v>
      </c>
      <c r="H3382" s="58">
        <f t="shared" si="556"/>
        <v>763290</v>
      </c>
      <c r="I3382" s="58">
        <v>12209</v>
      </c>
      <c r="J3382" s="58">
        <f t="shared" si="557"/>
        <v>2417382</v>
      </c>
      <c r="K3382" s="58">
        <v>0</v>
      </c>
      <c r="L3382" s="58">
        <f t="shared" si="553"/>
        <v>0</v>
      </c>
      <c r="M3382" s="58">
        <f t="shared" si="555"/>
        <v>16064</v>
      </c>
      <c r="N3382" s="149">
        <f t="shared" si="555"/>
        <v>3180672</v>
      </c>
      <c r="O3382" s="58">
        <v>198</v>
      </c>
      <c r="P3382" s="167"/>
      <c r="Q3382" s="58">
        <f>INT($O3382*P3382)</f>
        <v>0</v>
      </c>
      <c r="R3382" s="163"/>
      <c r="S3382" s="86" t="s">
        <v>3281</v>
      </c>
    </row>
    <row r="3383" spans="1:19" s="86" customFormat="1" ht="20.100000000000001" customHeight="1">
      <c r="A3383" s="123">
        <f t="shared" si="558"/>
        <v>651</v>
      </c>
      <c r="B3383" s="122">
        <f t="shared" si="558"/>
        <v>646</v>
      </c>
      <c r="C3383" s="29" t="s">
        <v>862</v>
      </c>
      <c r="D3383" s="29" t="s">
        <v>0</v>
      </c>
      <c r="E3383" s="152" t="s">
        <v>3207</v>
      </c>
      <c r="F3383" s="61">
        <v>45</v>
      </c>
      <c r="G3383" s="58">
        <v>3084</v>
      </c>
      <c r="H3383" s="58">
        <f t="shared" si="556"/>
        <v>138780</v>
      </c>
      <c r="I3383" s="58">
        <v>7618</v>
      </c>
      <c r="J3383" s="58">
        <f t="shared" si="557"/>
        <v>342810</v>
      </c>
      <c r="K3383" s="58">
        <v>0</v>
      </c>
      <c r="L3383" s="58">
        <f t="shared" si="553"/>
        <v>0</v>
      </c>
      <c r="M3383" s="58">
        <f t="shared" si="555"/>
        <v>10702</v>
      </c>
      <c r="N3383" s="149">
        <f t="shared" si="555"/>
        <v>481590</v>
      </c>
      <c r="O3383" s="58">
        <v>45</v>
      </c>
      <c r="P3383" s="167"/>
      <c r="Q3383" s="58">
        <f>INT($O3383*P3383)</f>
        <v>0</v>
      </c>
      <c r="R3383" s="163"/>
      <c r="S3383" s="86" t="s">
        <v>3281</v>
      </c>
    </row>
    <row r="3384" spans="1:19" s="86" customFormat="1" ht="20.100000000000001" customHeight="1">
      <c r="A3384" s="123">
        <f t="shared" si="558"/>
        <v>652</v>
      </c>
      <c r="B3384" s="122">
        <f t="shared" si="558"/>
        <v>647</v>
      </c>
      <c r="C3384" s="29" t="s">
        <v>863</v>
      </c>
      <c r="D3384" s="29" t="s">
        <v>0</v>
      </c>
      <c r="E3384" s="152" t="s">
        <v>22</v>
      </c>
      <c r="F3384" s="61">
        <v>0</v>
      </c>
      <c r="G3384" s="58">
        <v>0</v>
      </c>
      <c r="H3384" s="58">
        <f t="shared" si="556"/>
        <v>0</v>
      </c>
      <c r="I3384" s="58">
        <v>0</v>
      </c>
      <c r="J3384" s="58">
        <f t="shared" si="557"/>
        <v>0</v>
      </c>
      <c r="K3384" s="58">
        <v>0</v>
      </c>
      <c r="L3384" s="58">
        <f t="shared" si="553"/>
        <v>0</v>
      </c>
      <c r="M3384" s="58">
        <f t="shared" si="555"/>
        <v>0</v>
      </c>
      <c r="N3384" s="149">
        <f t="shared" si="555"/>
        <v>0</v>
      </c>
      <c r="O3384" s="58">
        <v>0</v>
      </c>
      <c r="P3384" s="61">
        <f>O3384</f>
        <v>0</v>
      </c>
      <c r="Q3384" s="58">
        <f>Q3385+Q3386</f>
        <v>0</v>
      </c>
      <c r="R3384" s="163"/>
      <c r="S3384" s="86" t="s">
        <v>3281</v>
      </c>
    </row>
    <row r="3385" spans="1:19" s="86" customFormat="1" ht="20.100000000000001" customHeight="1">
      <c r="A3385" s="123">
        <f t="shared" si="558"/>
        <v>653</v>
      </c>
      <c r="B3385" s="122">
        <f t="shared" si="558"/>
        <v>648</v>
      </c>
      <c r="C3385" s="29" t="s">
        <v>864</v>
      </c>
      <c r="D3385" s="29" t="s">
        <v>0</v>
      </c>
      <c r="E3385" s="152" t="s">
        <v>3207</v>
      </c>
      <c r="F3385" s="61">
        <v>8</v>
      </c>
      <c r="G3385" s="58">
        <v>9796</v>
      </c>
      <c r="H3385" s="58">
        <f t="shared" si="556"/>
        <v>78368</v>
      </c>
      <c r="I3385" s="58">
        <v>17715</v>
      </c>
      <c r="J3385" s="58">
        <f t="shared" si="557"/>
        <v>141720</v>
      </c>
      <c r="K3385" s="58">
        <v>0</v>
      </c>
      <c r="L3385" s="58">
        <f t="shared" si="553"/>
        <v>0</v>
      </c>
      <c r="M3385" s="58">
        <f t="shared" si="555"/>
        <v>27511</v>
      </c>
      <c r="N3385" s="149">
        <f t="shared" si="555"/>
        <v>220088</v>
      </c>
      <c r="O3385" s="58">
        <v>8</v>
      </c>
      <c r="P3385" s="167"/>
      <c r="Q3385" s="58">
        <f>INT($O3385*P3385)</f>
        <v>0</v>
      </c>
      <c r="R3385" s="163"/>
      <c r="S3385" s="86" t="s">
        <v>3281</v>
      </c>
    </row>
    <row r="3386" spans="1:19" ht="20.100000000000001" customHeight="1">
      <c r="A3386" s="123">
        <f t="shared" si="558"/>
        <v>654</v>
      </c>
      <c r="B3386" s="122">
        <f t="shared" si="558"/>
        <v>649</v>
      </c>
      <c r="C3386" s="5" t="s">
        <v>865</v>
      </c>
      <c r="D3386" s="5" t="s">
        <v>0</v>
      </c>
      <c r="E3386" s="153" t="s">
        <v>3199</v>
      </c>
      <c r="F3386" s="61">
        <v>2</v>
      </c>
      <c r="G3386" s="44">
        <v>5849</v>
      </c>
      <c r="H3386" s="44">
        <f t="shared" si="556"/>
        <v>11698</v>
      </c>
      <c r="I3386" s="44">
        <v>13475</v>
      </c>
      <c r="J3386" s="44">
        <f t="shared" si="557"/>
        <v>26950</v>
      </c>
      <c r="K3386" s="44">
        <v>0</v>
      </c>
      <c r="L3386" s="44">
        <f t="shared" si="553"/>
        <v>0</v>
      </c>
      <c r="M3386" s="58">
        <f t="shared" si="555"/>
        <v>19324</v>
      </c>
      <c r="N3386" s="149">
        <f t="shared" si="555"/>
        <v>38648</v>
      </c>
      <c r="O3386" s="58">
        <v>2</v>
      </c>
      <c r="P3386" s="167"/>
      <c r="Q3386" s="58">
        <f>INT($O3386*P3386)</f>
        <v>0</v>
      </c>
      <c r="R3386" s="163"/>
      <c r="S3386" s="45" t="s">
        <v>3281</v>
      </c>
    </row>
    <row r="3387" spans="1:19" s="86" customFormat="1" ht="20.100000000000001" hidden="1" customHeight="1">
      <c r="A3387" s="123">
        <f t="shared" si="558"/>
        <v>655</v>
      </c>
      <c r="B3387" s="122">
        <f t="shared" si="558"/>
        <v>650</v>
      </c>
      <c r="C3387" s="19" t="s">
        <v>866</v>
      </c>
      <c r="D3387" s="29" t="s">
        <v>0</v>
      </c>
      <c r="E3387" s="10" t="s">
        <v>3207</v>
      </c>
      <c r="F3387" s="60">
        <v>17</v>
      </c>
      <c r="G3387" s="58">
        <v>1370</v>
      </c>
      <c r="H3387" s="58">
        <f t="shared" si="556"/>
        <v>23290</v>
      </c>
      <c r="I3387" s="58">
        <v>4577</v>
      </c>
      <c r="J3387" s="58">
        <f t="shared" si="557"/>
        <v>77809</v>
      </c>
      <c r="K3387" s="58">
        <v>0</v>
      </c>
      <c r="L3387" s="58">
        <f t="shared" si="553"/>
        <v>0</v>
      </c>
      <c r="M3387" s="58">
        <f t="shared" si="555"/>
        <v>5947</v>
      </c>
      <c r="N3387" s="59">
        <f t="shared" si="555"/>
        <v>101099</v>
      </c>
      <c r="O3387" s="60">
        <v>17</v>
      </c>
      <c r="P3387" s="61">
        <f>O3387</f>
        <v>17</v>
      </c>
      <c r="Q3387" s="58" t="e">
        <f>TRUNC(#REF!*P3387,0)</f>
        <v>#REF!</v>
      </c>
      <c r="R3387" s="143"/>
    </row>
    <row r="3388" spans="1:19" s="86" customFormat="1" ht="20.100000000000001" hidden="1" customHeight="1">
      <c r="A3388" s="123"/>
      <c r="C3388" s="19" t="s">
        <v>867</v>
      </c>
      <c r="D3388" s="29" t="s">
        <v>0</v>
      </c>
      <c r="E3388" s="10" t="s">
        <v>22</v>
      </c>
      <c r="F3388" s="60">
        <v>0</v>
      </c>
      <c r="G3388" s="58">
        <v>0</v>
      </c>
      <c r="H3388" s="58">
        <f t="shared" si="556"/>
        <v>0</v>
      </c>
      <c r="I3388" s="58">
        <v>0</v>
      </c>
      <c r="J3388" s="58">
        <f t="shared" si="557"/>
        <v>0</v>
      </c>
      <c r="K3388" s="58">
        <v>0</v>
      </c>
      <c r="L3388" s="58">
        <f t="shared" si="553"/>
        <v>0</v>
      </c>
      <c r="M3388" s="58">
        <f t="shared" si="555"/>
        <v>0</v>
      </c>
      <c r="N3388" s="59">
        <f t="shared" si="555"/>
        <v>0</v>
      </c>
      <c r="O3388" s="60">
        <v>0</v>
      </c>
      <c r="P3388" s="61">
        <f>O3388</f>
        <v>0</v>
      </c>
      <c r="Q3388" s="58" t="e">
        <f>TRUNC(#REF!*P3388,0)</f>
        <v>#REF!</v>
      </c>
      <c r="R3388" s="143"/>
    </row>
    <row r="3389" spans="1:19" s="86" customFormat="1" ht="20.100000000000001" hidden="1" customHeight="1">
      <c r="A3389" s="123"/>
      <c r="C3389" s="19" t="s">
        <v>868</v>
      </c>
      <c r="D3389" s="29" t="s">
        <v>0</v>
      </c>
      <c r="E3389" s="10" t="s">
        <v>22</v>
      </c>
      <c r="F3389" s="60">
        <v>0</v>
      </c>
      <c r="G3389" s="58">
        <v>0</v>
      </c>
      <c r="H3389" s="58">
        <f t="shared" si="556"/>
        <v>0</v>
      </c>
      <c r="I3389" s="58">
        <v>0</v>
      </c>
      <c r="J3389" s="58">
        <f t="shared" si="557"/>
        <v>0</v>
      </c>
      <c r="K3389" s="58">
        <v>0</v>
      </c>
      <c r="L3389" s="58">
        <f t="shared" si="553"/>
        <v>0</v>
      </c>
      <c r="M3389" s="58">
        <f t="shared" si="555"/>
        <v>0</v>
      </c>
      <c r="N3389" s="59">
        <f t="shared" si="555"/>
        <v>0</v>
      </c>
      <c r="O3389" s="60">
        <v>0</v>
      </c>
      <c r="P3389" s="61">
        <f>O3389</f>
        <v>0</v>
      </c>
      <c r="Q3389" s="58" t="e">
        <f>TRUNC(#REF!*P3389,0)</f>
        <v>#REF!</v>
      </c>
      <c r="R3389" s="143"/>
    </row>
    <row r="3390" spans="1:19" s="86" customFormat="1" ht="20.100000000000001" hidden="1" customHeight="1">
      <c r="A3390" s="123"/>
      <c r="C3390" s="19" t="s">
        <v>871</v>
      </c>
      <c r="D3390" s="29" t="s">
        <v>0</v>
      </c>
      <c r="E3390" s="10" t="s">
        <v>22</v>
      </c>
      <c r="F3390" s="60">
        <v>0</v>
      </c>
      <c r="G3390" s="58">
        <v>0</v>
      </c>
      <c r="H3390" s="58">
        <f t="shared" si="556"/>
        <v>0</v>
      </c>
      <c r="I3390" s="58">
        <v>0</v>
      </c>
      <c r="J3390" s="58">
        <f t="shared" si="557"/>
        <v>0</v>
      </c>
      <c r="K3390" s="58">
        <v>0</v>
      </c>
      <c r="L3390" s="58">
        <f t="shared" si="553"/>
        <v>0</v>
      </c>
      <c r="M3390" s="58">
        <f t="shared" si="555"/>
        <v>0</v>
      </c>
      <c r="N3390" s="59">
        <f t="shared" si="555"/>
        <v>0</v>
      </c>
      <c r="O3390" s="60">
        <v>0</v>
      </c>
      <c r="P3390" s="61">
        <f>O3390</f>
        <v>0</v>
      </c>
      <c r="Q3390" s="58" t="e">
        <f>TRUNC(#REF!*P3390,0)</f>
        <v>#REF!</v>
      </c>
      <c r="R3390" s="143"/>
    </row>
    <row r="3391" spans="1:19" s="86" customFormat="1" ht="20.100000000000001" hidden="1" customHeight="1">
      <c r="A3391" s="123"/>
      <c r="C3391" s="19" t="s">
        <v>872</v>
      </c>
      <c r="D3391" s="29" t="s">
        <v>879</v>
      </c>
      <c r="E3391" s="10" t="s">
        <v>3198</v>
      </c>
      <c r="F3391" s="60">
        <v>8</v>
      </c>
      <c r="G3391" s="58">
        <v>0</v>
      </c>
      <c r="H3391" s="58">
        <f t="shared" si="556"/>
        <v>0</v>
      </c>
      <c r="I3391" s="58">
        <v>0</v>
      </c>
      <c r="J3391" s="58">
        <f t="shared" si="557"/>
        <v>0</v>
      </c>
      <c r="K3391" s="58">
        <v>50400</v>
      </c>
      <c r="L3391" s="58">
        <f t="shared" si="553"/>
        <v>403200</v>
      </c>
      <c r="M3391" s="58">
        <f t="shared" si="555"/>
        <v>50400</v>
      </c>
      <c r="N3391" s="59">
        <f t="shared" si="555"/>
        <v>403200</v>
      </c>
      <c r="O3391" s="60">
        <v>8</v>
      </c>
      <c r="P3391" s="61">
        <f>O3391</f>
        <v>8</v>
      </c>
      <c r="Q3391" s="58" t="e">
        <f>TRUNC(#REF!*P3391,0)</f>
        <v>#REF!</v>
      </c>
      <c r="R3391" s="143"/>
    </row>
    <row r="3392" spans="1:19" s="86" customFormat="1" ht="20.100000000000001" hidden="1" customHeight="1">
      <c r="A3392" s="123"/>
      <c r="C3392" s="19" t="s">
        <v>2340</v>
      </c>
      <c r="D3392" s="29" t="s">
        <v>874</v>
      </c>
      <c r="E3392" s="10" t="s">
        <v>3198</v>
      </c>
      <c r="F3392" s="60">
        <v>4</v>
      </c>
      <c r="G3392" s="58">
        <v>0</v>
      </c>
      <c r="H3392" s="58">
        <f t="shared" si="556"/>
        <v>0</v>
      </c>
      <c r="I3392" s="58">
        <v>0</v>
      </c>
      <c r="J3392" s="58">
        <f t="shared" si="557"/>
        <v>0</v>
      </c>
      <c r="K3392" s="58">
        <v>60000</v>
      </c>
      <c r="L3392" s="58">
        <f t="shared" si="553"/>
        <v>240000</v>
      </c>
      <c r="M3392" s="58">
        <f t="shared" si="555"/>
        <v>60000</v>
      </c>
      <c r="N3392" s="59">
        <f t="shared" si="555"/>
        <v>240000</v>
      </c>
      <c r="O3392" s="60">
        <v>4</v>
      </c>
      <c r="P3392" s="61">
        <f>O3392</f>
        <v>4</v>
      </c>
      <c r="Q3392" s="58" t="e">
        <f>TRUNC(#REF!*P3392,0)</f>
        <v>#REF!</v>
      </c>
      <c r="R3392" s="143"/>
    </row>
    <row r="3393" spans="1:18" s="86" customFormat="1" ht="20.100000000000001" hidden="1" customHeight="1">
      <c r="A3393" s="123"/>
      <c r="C3393" s="19" t="s">
        <v>873</v>
      </c>
      <c r="D3393" s="29" t="s">
        <v>0</v>
      </c>
      <c r="E3393" s="10" t="s">
        <v>22</v>
      </c>
      <c r="F3393" s="60">
        <v>0</v>
      </c>
      <c r="G3393" s="58">
        <v>0</v>
      </c>
      <c r="H3393" s="58">
        <f t="shared" si="556"/>
        <v>0</v>
      </c>
      <c r="I3393" s="58">
        <v>0</v>
      </c>
      <c r="J3393" s="58">
        <f t="shared" si="557"/>
        <v>0</v>
      </c>
      <c r="K3393" s="58">
        <v>0</v>
      </c>
      <c r="L3393" s="58">
        <f t="shared" si="553"/>
        <v>0</v>
      </c>
      <c r="M3393" s="58">
        <f t="shared" si="555"/>
        <v>0</v>
      </c>
      <c r="N3393" s="59">
        <f t="shared" si="555"/>
        <v>0</v>
      </c>
      <c r="O3393" s="60">
        <v>0</v>
      </c>
      <c r="P3393" s="61">
        <f>O3393</f>
        <v>0</v>
      </c>
      <c r="Q3393" s="58" t="e">
        <f>TRUNC(#REF!*P3393,0)</f>
        <v>#REF!</v>
      </c>
      <c r="R3393" s="143"/>
    </row>
    <row r="3394" spans="1:18" s="86" customFormat="1" ht="20.100000000000001" hidden="1" customHeight="1">
      <c r="A3394" s="123"/>
      <c r="C3394" s="19" t="s">
        <v>2341</v>
      </c>
      <c r="D3394" s="29" t="s">
        <v>879</v>
      </c>
      <c r="E3394" s="10" t="s">
        <v>3217</v>
      </c>
      <c r="F3394" s="60">
        <v>16</v>
      </c>
      <c r="G3394" s="58">
        <v>0</v>
      </c>
      <c r="H3394" s="58">
        <f t="shared" si="556"/>
        <v>0</v>
      </c>
      <c r="I3394" s="58">
        <v>0</v>
      </c>
      <c r="J3394" s="58">
        <f t="shared" si="557"/>
        <v>0</v>
      </c>
      <c r="K3394" s="58">
        <v>30199</v>
      </c>
      <c r="L3394" s="58">
        <f t="shared" ref="L3394:L3457" si="559">TRUNC(F3394*K3394,0)</f>
        <v>483184</v>
      </c>
      <c r="M3394" s="58">
        <f t="shared" si="555"/>
        <v>30199</v>
      </c>
      <c r="N3394" s="59">
        <f t="shared" si="555"/>
        <v>483184</v>
      </c>
      <c r="O3394" s="60">
        <v>16</v>
      </c>
      <c r="P3394" s="61">
        <f>O3394</f>
        <v>16</v>
      </c>
      <c r="Q3394" s="58" t="e">
        <f>TRUNC(#REF!*P3394,0)</f>
        <v>#REF!</v>
      </c>
      <c r="R3394" s="143"/>
    </row>
    <row r="3395" spans="1:18" s="86" customFormat="1" ht="20.100000000000001" hidden="1" customHeight="1">
      <c r="A3395" s="123"/>
      <c r="C3395" s="19" t="s">
        <v>2342</v>
      </c>
      <c r="D3395" s="29" t="s">
        <v>2343</v>
      </c>
      <c r="E3395" s="10" t="s">
        <v>3217</v>
      </c>
      <c r="F3395" s="60">
        <v>8</v>
      </c>
      <c r="G3395" s="58">
        <v>0</v>
      </c>
      <c r="H3395" s="58">
        <f t="shared" si="556"/>
        <v>0</v>
      </c>
      <c r="I3395" s="58">
        <v>0</v>
      </c>
      <c r="J3395" s="58">
        <f t="shared" si="557"/>
        <v>0</v>
      </c>
      <c r="K3395" s="58">
        <v>33120</v>
      </c>
      <c r="L3395" s="58">
        <f t="shared" si="559"/>
        <v>264960</v>
      </c>
      <c r="M3395" s="58">
        <f t="shared" si="555"/>
        <v>33120</v>
      </c>
      <c r="N3395" s="59">
        <f t="shared" si="555"/>
        <v>264960</v>
      </c>
      <c r="O3395" s="60">
        <v>8</v>
      </c>
      <c r="P3395" s="61">
        <f>O3395</f>
        <v>8</v>
      </c>
      <c r="Q3395" s="58" t="e">
        <f>TRUNC(#REF!*P3395,0)</f>
        <v>#REF!</v>
      </c>
      <c r="R3395" s="143"/>
    </row>
    <row r="3396" spans="1:18" s="86" customFormat="1" ht="20.100000000000001" hidden="1" customHeight="1">
      <c r="A3396" s="123"/>
      <c r="C3396" s="19" t="s">
        <v>875</v>
      </c>
      <c r="D3396" s="29" t="s">
        <v>0</v>
      </c>
      <c r="E3396" s="10" t="s">
        <v>22</v>
      </c>
      <c r="F3396" s="60">
        <v>0</v>
      </c>
      <c r="G3396" s="58">
        <v>0</v>
      </c>
      <c r="H3396" s="58">
        <f t="shared" si="556"/>
        <v>0</v>
      </c>
      <c r="I3396" s="58">
        <v>0</v>
      </c>
      <c r="J3396" s="58">
        <f t="shared" si="557"/>
        <v>0</v>
      </c>
      <c r="K3396" s="58">
        <v>0</v>
      </c>
      <c r="L3396" s="58">
        <f t="shared" si="559"/>
        <v>0</v>
      </c>
      <c r="M3396" s="58">
        <f t="shared" si="555"/>
        <v>0</v>
      </c>
      <c r="N3396" s="59">
        <f t="shared" si="555"/>
        <v>0</v>
      </c>
      <c r="O3396" s="60">
        <v>0</v>
      </c>
      <c r="P3396" s="61">
        <f>O3396</f>
        <v>0</v>
      </c>
      <c r="Q3396" s="58" t="e">
        <f>TRUNC(#REF!*P3396,0)</f>
        <v>#REF!</v>
      </c>
      <c r="R3396" s="143"/>
    </row>
    <row r="3397" spans="1:18" s="86" customFormat="1" ht="20.100000000000001" hidden="1" customHeight="1">
      <c r="A3397" s="123"/>
      <c r="C3397" s="19" t="s">
        <v>876</v>
      </c>
      <c r="D3397" s="29" t="s">
        <v>879</v>
      </c>
      <c r="E3397" s="10" t="s">
        <v>3198</v>
      </c>
      <c r="F3397" s="60">
        <v>32</v>
      </c>
      <c r="G3397" s="58">
        <v>0</v>
      </c>
      <c r="H3397" s="58">
        <f t="shared" si="556"/>
        <v>0</v>
      </c>
      <c r="I3397" s="58">
        <v>0</v>
      </c>
      <c r="J3397" s="58">
        <f t="shared" si="557"/>
        <v>0</v>
      </c>
      <c r="K3397" s="58">
        <v>25920</v>
      </c>
      <c r="L3397" s="58">
        <f t="shared" si="559"/>
        <v>829440</v>
      </c>
      <c r="M3397" s="58">
        <f t="shared" si="555"/>
        <v>25920</v>
      </c>
      <c r="N3397" s="59">
        <f t="shared" si="555"/>
        <v>829440</v>
      </c>
      <c r="O3397" s="60">
        <v>32</v>
      </c>
      <c r="P3397" s="61">
        <f>O3397</f>
        <v>32</v>
      </c>
      <c r="Q3397" s="58" t="e">
        <f>TRUNC(#REF!*P3397,0)</f>
        <v>#REF!</v>
      </c>
      <c r="R3397" s="143"/>
    </row>
    <row r="3398" spans="1:18" s="86" customFormat="1" ht="20.100000000000001" hidden="1" customHeight="1">
      <c r="A3398" s="123"/>
      <c r="C3398" s="19" t="s">
        <v>877</v>
      </c>
      <c r="D3398" s="29" t="s">
        <v>0</v>
      </c>
      <c r="E3398" s="10" t="s">
        <v>22</v>
      </c>
      <c r="F3398" s="60">
        <v>0</v>
      </c>
      <c r="G3398" s="58">
        <v>0</v>
      </c>
      <c r="H3398" s="58">
        <f t="shared" si="556"/>
        <v>0</v>
      </c>
      <c r="I3398" s="58">
        <v>0</v>
      </c>
      <c r="J3398" s="58">
        <f t="shared" si="557"/>
        <v>0</v>
      </c>
      <c r="K3398" s="58">
        <v>0</v>
      </c>
      <c r="L3398" s="58">
        <f t="shared" si="559"/>
        <v>0</v>
      </c>
      <c r="M3398" s="58">
        <f t="shared" si="555"/>
        <v>0</v>
      </c>
      <c r="N3398" s="59">
        <f t="shared" si="555"/>
        <v>0</v>
      </c>
      <c r="O3398" s="60">
        <v>0</v>
      </c>
      <c r="P3398" s="61">
        <f>O3398</f>
        <v>0</v>
      </c>
      <c r="Q3398" s="58" t="e">
        <f>TRUNC(#REF!*P3398,0)</f>
        <v>#REF!</v>
      </c>
      <c r="R3398" s="143"/>
    </row>
    <row r="3399" spans="1:18" s="86" customFormat="1" ht="20.100000000000001" hidden="1" customHeight="1">
      <c r="A3399" s="123"/>
      <c r="C3399" s="19" t="s">
        <v>878</v>
      </c>
      <c r="D3399" s="29" t="s">
        <v>879</v>
      </c>
      <c r="E3399" s="10" t="s">
        <v>3207</v>
      </c>
      <c r="F3399" s="60">
        <v>46</v>
      </c>
      <c r="G3399" s="58">
        <v>0</v>
      </c>
      <c r="H3399" s="58">
        <f t="shared" si="556"/>
        <v>0</v>
      </c>
      <c r="I3399" s="58">
        <v>0</v>
      </c>
      <c r="J3399" s="58">
        <f t="shared" si="557"/>
        <v>0</v>
      </c>
      <c r="K3399" s="58">
        <v>97920</v>
      </c>
      <c r="L3399" s="58">
        <f t="shared" si="559"/>
        <v>4504320</v>
      </c>
      <c r="M3399" s="58">
        <f t="shared" si="555"/>
        <v>97920</v>
      </c>
      <c r="N3399" s="59">
        <f t="shared" si="555"/>
        <v>4504320</v>
      </c>
      <c r="O3399" s="60">
        <v>46</v>
      </c>
      <c r="P3399" s="61">
        <f>O3399</f>
        <v>46</v>
      </c>
      <c r="Q3399" s="58" t="e">
        <f>TRUNC(#REF!*P3399,0)</f>
        <v>#REF!</v>
      </c>
      <c r="R3399" s="143"/>
    </row>
    <row r="3400" spans="1:18" s="86" customFormat="1" ht="20.100000000000001" hidden="1" customHeight="1">
      <c r="A3400" s="123"/>
      <c r="C3400" s="19" t="s">
        <v>880</v>
      </c>
      <c r="D3400" s="29" t="s">
        <v>0</v>
      </c>
      <c r="E3400" s="10" t="s">
        <v>22</v>
      </c>
      <c r="F3400" s="60">
        <v>0</v>
      </c>
      <c r="G3400" s="58">
        <v>0</v>
      </c>
      <c r="H3400" s="58">
        <f t="shared" si="556"/>
        <v>0</v>
      </c>
      <c r="I3400" s="58">
        <v>0</v>
      </c>
      <c r="J3400" s="58">
        <f t="shared" si="557"/>
        <v>0</v>
      </c>
      <c r="K3400" s="58">
        <v>0</v>
      </c>
      <c r="L3400" s="58">
        <f t="shared" si="559"/>
        <v>0</v>
      </c>
      <c r="M3400" s="58">
        <f t="shared" si="555"/>
        <v>0</v>
      </c>
      <c r="N3400" s="59">
        <f t="shared" si="555"/>
        <v>0</v>
      </c>
      <c r="O3400" s="60">
        <v>0</v>
      </c>
      <c r="P3400" s="61">
        <f>O3400</f>
        <v>0</v>
      </c>
      <c r="Q3400" s="58" t="e">
        <f>TRUNC(#REF!*P3400,0)</f>
        <v>#REF!</v>
      </c>
      <c r="R3400" s="143"/>
    </row>
    <row r="3401" spans="1:18" s="86" customFormat="1" ht="20.100000000000001" hidden="1" customHeight="1">
      <c r="A3401" s="123"/>
      <c r="C3401" s="19" t="s">
        <v>881</v>
      </c>
      <c r="D3401" s="29" t="s">
        <v>2344</v>
      </c>
      <c r="E3401" s="10" t="s">
        <v>3198</v>
      </c>
      <c r="F3401" s="60">
        <v>2</v>
      </c>
      <c r="G3401" s="58">
        <v>0</v>
      </c>
      <c r="H3401" s="58">
        <f t="shared" si="556"/>
        <v>0</v>
      </c>
      <c r="I3401" s="58">
        <v>0</v>
      </c>
      <c r="J3401" s="58">
        <f t="shared" si="557"/>
        <v>0</v>
      </c>
      <c r="K3401" s="58">
        <v>100295</v>
      </c>
      <c r="L3401" s="58">
        <f t="shared" si="559"/>
        <v>200590</v>
      </c>
      <c r="M3401" s="58">
        <f t="shared" si="555"/>
        <v>100295</v>
      </c>
      <c r="N3401" s="59">
        <f t="shared" si="555"/>
        <v>200590</v>
      </c>
      <c r="O3401" s="60">
        <v>2</v>
      </c>
      <c r="P3401" s="61">
        <f>O3401</f>
        <v>2</v>
      </c>
      <c r="Q3401" s="58" t="e">
        <f>TRUNC(#REF!*P3401,0)</f>
        <v>#REF!</v>
      </c>
      <c r="R3401" s="143"/>
    </row>
    <row r="3402" spans="1:18" s="86" customFormat="1" ht="20.100000000000001" hidden="1" customHeight="1">
      <c r="A3402" s="123"/>
      <c r="C3402" s="19" t="s">
        <v>882</v>
      </c>
      <c r="D3402" s="29" t="s">
        <v>0</v>
      </c>
      <c r="E3402" s="10" t="s">
        <v>22</v>
      </c>
      <c r="F3402" s="60">
        <v>0</v>
      </c>
      <c r="G3402" s="58">
        <v>0</v>
      </c>
      <c r="H3402" s="58">
        <f t="shared" si="556"/>
        <v>0</v>
      </c>
      <c r="I3402" s="58">
        <v>0</v>
      </c>
      <c r="J3402" s="58">
        <f t="shared" si="557"/>
        <v>0</v>
      </c>
      <c r="K3402" s="58">
        <v>0</v>
      </c>
      <c r="L3402" s="58">
        <f t="shared" si="559"/>
        <v>0</v>
      </c>
      <c r="M3402" s="58">
        <f t="shared" si="555"/>
        <v>0</v>
      </c>
      <c r="N3402" s="59">
        <f t="shared" si="555"/>
        <v>0</v>
      </c>
      <c r="O3402" s="60">
        <v>0</v>
      </c>
      <c r="P3402" s="61">
        <f>O3402</f>
        <v>0</v>
      </c>
      <c r="Q3402" s="58" t="e">
        <f>TRUNC(#REF!*P3402,0)</f>
        <v>#REF!</v>
      </c>
      <c r="R3402" s="143"/>
    </row>
    <row r="3403" spans="1:18" s="86" customFormat="1" ht="20.100000000000001" hidden="1" customHeight="1">
      <c r="A3403" s="123"/>
      <c r="C3403" s="19" t="s">
        <v>883</v>
      </c>
      <c r="D3403" s="29" t="s">
        <v>2482</v>
      </c>
      <c r="E3403" s="10" t="s">
        <v>3198</v>
      </c>
      <c r="F3403" s="60">
        <v>6</v>
      </c>
      <c r="G3403" s="58">
        <v>0</v>
      </c>
      <c r="H3403" s="58">
        <f t="shared" si="556"/>
        <v>0</v>
      </c>
      <c r="I3403" s="58">
        <v>0</v>
      </c>
      <c r="J3403" s="58">
        <f t="shared" si="557"/>
        <v>0</v>
      </c>
      <c r="K3403" s="58">
        <v>240000</v>
      </c>
      <c r="L3403" s="58">
        <f t="shared" si="559"/>
        <v>1440000</v>
      </c>
      <c r="M3403" s="58">
        <f t="shared" si="555"/>
        <v>240000</v>
      </c>
      <c r="N3403" s="59">
        <f t="shared" si="555"/>
        <v>1440000</v>
      </c>
      <c r="O3403" s="60">
        <v>6</v>
      </c>
      <c r="P3403" s="61">
        <f>O3403</f>
        <v>6</v>
      </c>
      <c r="Q3403" s="58" t="e">
        <f>TRUNC(#REF!*P3403,0)</f>
        <v>#REF!</v>
      </c>
      <c r="R3403" s="143"/>
    </row>
    <row r="3404" spans="1:18" s="86" customFormat="1" ht="20.100000000000001" hidden="1" customHeight="1">
      <c r="A3404" s="123"/>
      <c r="C3404" s="19" t="s">
        <v>883</v>
      </c>
      <c r="D3404" s="29" t="s">
        <v>2345</v>
      </c>
      <c r="E3404" s="10" t="s">
        <v>3198</v>
      </c>
      <c r="F3404" s="60">
        <v>6</v>
      </c>
      <c r="G3404" s="58">
        <v>0</v>
      </c>
      <c r="H3404" s="58">
        <f t="shared" si="556"/>
        <v>0</v>
      </c>
      <c r="I3404" s="58">
        <v>0</v>
      </c>
      <c r="J3404" s="58">
        <f t="shared" si="557"/>
        <v>0</v>
      </c>
      <c r="K3404" s="58">
        <v>259911</v>
      </c>
      <c r="L3404" s="58">
        <f t="shared" si="559"/>
        <v>1559466</v>
      </c>
      <c r="M3404" s="58">
        <f t="shared" si="555"/>
        <v>259911</v>
      </c>
      <c r="N3404" s="59">
        <f t="shared" si="555"/>
        <v>1559466</v>
      </c>
      <c r="O3404" s="60">
        <v>6</v>
      </c>
      <c r="P3404" s="61">
        <f>O3404</f>
        <v>6</v>
      </c>
      <c r="Q3404" s="58" t="e">
        <f>TRUNC(#REF!*P3404,0)</f>
        <v>#REF!</v>
      </c>
      <c r="R3404" s="143"/>
    </row>
    <row r="3405" spans="1:18" s="86" customFormat="1" ht="20.100000000000001" hidden="1" customHeight="1">
      <c r="A3405" s="123"/>
      <c r="C3405" s="19" t="s">
        <v>2347</v>
      </c>
      <c r="D3405" s="29" t="s">
        <v>0</v>
      </c>
      <c r="E3405" s="10" t="s">
        <v>22</v>
      </c>
      <c r="F3405" s="60">
        <v>0</v>
      </c>
      <c r="G3405" s="58">
        <v>0</v>
      </c>
      <c r="H3405" s="58">
        <f t="shared" si="556"/>
        <v>0</v>
      </c>
      <c r="I3405" s="58">
        <v>0</v>
      </c>
      <c r="J3405" s="58">
        <f t="shared" si="557"/>
        <v>0</v>
      </c>
      <c r="K3405" s="58">
        <v>0</v>
      </c>
      <c r="L3405" s="58">
        <f t="shared" si="559"/>
        <v>0</v>
      </c>
      <c r="M3405" s="58">
        <f t="shared" si="555"/>
        <v>0</v>
      </c>
      <c r="N3405" s="59">
        <f t="shared" si="555"/>
        <v>0</v>
      </c>
      <c r="O3405" s="60">
        <v>0</v>
      </c>
      <c r="P3405" s="61">
        <f>O3405</f>
        <v>0</v>
      </c>
      <c r="Q3405" s="58" t="e">
        <f>TRUNC(#REF!*P3405,0)</f>
        <v>#REF!</v>
      </c>
      <c r="R3405" s="143"/>
    </row>
    <row r="3406" spans="1:18" s="86" customFormat="1" ht="20.100000000000001" hidden="1" customHeight="1">
      <c r="A3406" s="123"/>
      <c r="C3406" s="19" t="s">
        <v>2348</v>
      </c>
      <c r="D3406" s="29" t="s">
        <v>879</v>
      </c>
      <c r="E3406" s="10" t="s">
        <v>3198</v>
      </c>
      <c r="F3406" s="60">
        <v>4</v>
      </c>
      <c r="G3406" s="58">
        <v>0</v>
      </c>
      <c r="H3406" s="58">
        <f t="shared" si="556"/>
        <v>0</v>
      </c>
      <c r="I3406" s="58">
        <v>0</v>
      </c>
      <c r="J3406" s="58">
        <f t="shared" si="557"/>
        <v>0</v>
      </c>
      <c r="K3406" s="58">
        <v>64800</v>
      </c>
      <c r="L3406" s="58">
        <f t="shared" si="559"/>
        <v>259200</v>
      </c>
      <c r="M3406" s="58">
        <f t="shared" si="555"/>
        <v>64800</v>
      </c>
      <c r="N3406" s="59">
        <f t="shared" si="555"/>
        <v>259200</v>
      </c>
      <c r="O3406" s="60">
        <v>4</v>
      </c>
      <c r="P3406" s="61">
        <f>O3406</f>
        <v>4</v>
      </c>
      <c r="Q3406" s="58" t="e">
        <f>TRUNC(#REF!*P3406,0)</f>
        <v>#REF!</v>
      </c>
      <c r="R3406" s="143"/>
    </row>
    <row r="3407" spans="1:18" s="86" customFormat="1" ht="20.100000000000001" hidden="1" customHeight="1">
      <c r="A3407" s="123"/>
      <c r="C3407" s="19" t="s">
        <v>2523</v>
      </c>
      <c r="D3407" s="29" t="s">
        <v>0</v>
      </c>
      <c r="E3407" s="10" t="s">
        <v>3189</v>
      </c>
      <c r="F3407" s="60">
        <v>864</v>
      </c>
      <c r="G3407" s="58">
        <v>604</v>
      </c>
      <c r="H3407" s="58">
        <f t="shared" si="556"/>
        <v>521856</v>
      </c>
      <c r="I3407" s="58">
        <v>105</v>
      </c>
      <c r="J3407" s="58">
        <f t="shared" si="557"/>
        <v>90720</v>
      </c>
      <c r="K3407" s="58">
        <v>0</v>
      </c>
      <c r="L3407" s="58">
        <f t="shared" si="559"/>
        <v>0</v>
      </c>
      <c r="M3407" s="58">
        <f t="shared" si="555"/>
        <v>709</v>
      </c>
      <c r="N3407" s="59">
        <f t="shared" si="555"/>
        <v>612576</v>
      </c>
      <c r="O3407" s="60">
        <v>864</v>
      </c>
      <c r="P3407" s="61">
        <f>O3407</f>
        <v>864</v>
      </c>
      <c r="Q3407" s="58" t="e">
        <f>TRUNC(#REF!*P3407,0)</f>
        <v>#REF!</v>
      </c>
      <c r="R3407" s="143"/>
    </row>
    <row r="3408" spans="1:18" s="86" customFormat="1" ht="19.5" hidden="1" customHeight="1">
      <c r="A3408" s="123">
        <f>A3387+1</f>
        <v>656</v>
      </c>
      <c r="B3408" s="122">
        <f>B3387+1</f>
        <v>651</v>
      </c>
      <c r="C3408" s="19" t="s">
        <v>884</v>
      </c>
      <c r="D3408" s="29" t="s">
        <v>0</v>
      </c>
      <c r="E3408" s="10" t="s">
        <v>22</v>
      </c>
      <c r="F3408" s="60">
        <v>0</v>
      </c>
      <c r="G3408" s="58">
        <v>0</v>
      </c>
      <c r="H3408" s="58">
        <f t="shared" si="556"/>
        <v>0</v>
      </c>
      <c r="I3408" s="58">
        <v>0</v>
      </c>
      <c r="J3408" s="58">
        <f t="shared" si="557"/>
        <v>0</v>
      </c>
      <c r="K3408" s="58">
        <v>0</v>
      </c>
      <c r="L3408" s="58">
        <f t="shared" si="559"/>
        <v>0</v>
      </c>
      <c r="M3408" s="58">
        <f t="shared" si="555"/>
        <v>0</v>
      </c>
      <c r="N3408" s="59">
        <f t="shared" si="555"/>
        <v>0</v>
      </c>
      <c r="O3408" s="60">
        <v>0</v>
      </c>
      <c r="P3408" s="61">
        <f>O3408</f>
        <v>0</v>
      </c>
      <c r="Q3408" s="58" t="e">
        <f>TRUNC(#REF!*P3408,0)</f>
        <v>#REF!</v>
      </c>
      <c r="R3408" s="143"/>
    </row>
    <row r="3409" spans="1:18" s="102" customFormat="1" ht="19.5" hidden="1" customHeight="1">
      <c r="A3409" s="131">
        <f>A3408+1</f>
        <v>657</v>
      </c>
      <c r="B3409" s="126">
        <f>B3408+1</f>
        <v>652</v>
      </c>
      <c r="C3409" s="35" t="s">
        <v>885</v>
      </c>
      <c r="D3409" s="36" t="s">
        <v>62</v>
      </c>
      <c r="E3409" s="11" t="s">
        <v>3189</v>
      </c>
      <c r="F3409" s="98">
        <v>1135</v>
      </c>
      <c r="G3409" s="99">
        <v>212</v>
      </c>
      <c r="H3409" s="99">
        <f t="shared" si="556"/>
        <v>240620</v>
      </c>
      <c r="I3409" s="99">
        <v>11</v>
      </c>
      <c r="J3409" s="99">
        <f t="shared" si="557"/>
        <v>12485</v>
      </c>
      <c r="K3409" s="99">
        <v>0</v>
      </c>
      <c r="L3409" s="99">
        <f t="shared" si="559"/>
        <v>0</v>
      </c>
      <c r="M3409" s="99">
        <f t="shared" si="555"/>
        <v>223</v>
      </c>
      <c r="N3409" s="100">
        <f t="shared" si="555"/>
        <v>253105</v>
      </c>
      <c r="O3409" s="60">
        <v>1135</v>
      </c>
      <c r="P3409" s="101">
        <f>O3409</f>
        <v>1135</v>
      </c>
      <c r="Q3409" s="99" t="e">
        <f>TRUNC(#REF!*P3409,0)</f>
        <v>#REF!</v>
      </c>
      <c r="R3409" s="143"/>
    </row>
    <row r="3410" spans="1:18" s="102" customFormat="1" ht="19.5" hidden="1" customHeight="1">
      <c r="A3410" s="131">
        <f>A3409+1</f>
        <v>658</v>
      </c>
      <c r="B3410" s="126">
        <f>B3409+1</f>
        <v>653</v>
      </c>
      <c r="C3410" s="35" t="s">
        <v>886</v>
      </c>
      <c r="D3410" s="36" t="s">
        <v>116</v>
      </c>
      <c r="E3410" s="11" t="s">
        <v>3189</v>
      </c>
      <c r="F3410" s="98">
        <v>1102</v>
      </c>
      <c r="G3410" s="99">
        <v>76</v>
      </c>
      <c r="H3410" s="99">
        <f t="shared" si="556"/>
        <v>83752</v>
      </c>
      <c r="I3410" s="99">
        <v>4</v>
      </c>
      <c r="J3410" s="99">
        <f t="shared" si="557"/>
        <v>4408</v>
      </c>
      <c r="K3410" s="99">
        <v>0</v>
      </c>
      <c r="L3410" s="99">
        <f t="shared" si="559"/>
        <v>0</v>
      </c>
      <c r="M3410" s="99">
        <f t="shared" si="555"/>
        <v>80</v>
      </c>
      <c r="N3410" s="100">
        <f t="shared" si="555"/>
        <v>88160</v>
      </c>
      <c r="O3410" s="60">
        <v>1102</v>
      </c>
      <c r="P3410" s="101">
        <f>O3410</f>
        <v>1102</v>
      </c>
      <c r="Q3410" s="99" t="e">
        <f>TRUNC(#REF!*P3410,0)</f>
        <v>#REF!</v>
      </c>
      <c r="R3410" s="143"/>
    </row>
    <row r="3411" spans="1:18" s="102" customFormat="1" ht="19.5" hidden="1" customHeight="1">
      <c r="A3411" s="131"/>
      <c r="C3411" s="35" t="s">
        <v>887</v>
      </c>
      <c r="D3411" s="36" t="s">
        <v>0</v>
      </c>
      <c r="E3411" s="11" t="s">
        <v>22</v>
      </c>
      <c r="F3411" s="98">
        <v>0</v>
      </c>
      <c r="G3411" s="99">
        <v>0</v>
      </c>
      <c r="H3411" s="99">
        <f t="shared" si="556"/>
        <v>0</v>
      </c>
      <c r="I3411" s="99">
        <v>0</v>
      </c>
      <c r="J3411" s="99">
        <f t="shared" si="557"/>
        <v>0</v>
      </c>
      <c r="K3411" s="99">
        <v>0</v>
      </c>
      <c r="L3411" s="99">
        <f t="shared" si="559"/>
        <v>0</v>
      </c>
      <c r="M3411" s="99">
        <f t="shared" si="555"/>
        <v>0</v>
      </c>
      <c r="N3411" s="100">
        <f t="shared" si="555"/>
        <v>0</v>
      </c>
      <c r="O3411" s="60">
        <v>0</v>
      </c>
      <c r="P3411" s="101">
        <f>O3411</f>
        <v>0</v>
      </c>
      <c r="Q3411" s="99" t="e">
        <f>TRUNC(#REF!*P3411,0)</f>
        <v>#REF!</v>
      </c>
      <c r="R3411" s="143"/>
    </row>
    <row r="3412" spans="1:18" s="102" customFormat="1" ht="19.5" hidden="1" customHeight="1">
      <c r="A3412" s="131"/>
      <c r="C3412" s="35" t="s">
        <v>888</v>
      </c>
      <c r="D3412" s="36" t="s">
        <v>0</v>
      </c>
      <c r="E3412" s="11" t="s">
        <v>22</v>
      </c>
      <c r="F3412" s="98">
        <v>0</v>
      </c>
      <c r="G3412" s="99">
        <v>0</v>
      </c>
      <c r="H3412" s="99">
        <f t="shared" si="556"/>
        <v>0</v>
      </c>
      <c r="I3412" s="99">
        <v>0</v>
      </c>
      <c r="J3412" s="99">
        <f t="shared" si="557"/>
        <v>0</v>
      </c>
      <c r="K3412" s="99">
        <v>0</v>
      </c>
      <c r="L3412" s="99">
        <f t="shared" si="559"/>
        <v>0</v>
      </c>
      <c r="M3412" s="99">
        <f t="shared" si="555"/>
        <v>0</v>
      </c>
      <c r="N3412" s="100">
        <f t="shared" si="555"/>
        <v>0</v>
      </c>
      <c r="O3412" s="60">
        <v>0</v>
      </c>
      <c r="P3412" s="101">
        <f>O3412</f>
        <v>0</v>
      </c>
      <c r="Q3412" s="99" t="e">
        <f>TRUNC(#REF!*P3412,0)</f>
        <v>#REF!</v>
      </c>
      <c r="R3412" s="143"/>
    </row>
    <row r="3413" spans="1:18" s="102" customFormat="1" ht="19.5" hidden="1" customHeight="1">
      <c r="A3413" s="131"/>
      <c r="C3413" s="35" t="s">
        <v>889</v>
      </c>
      <c r="D3413" s="36" t="s">
        <v>890</v>
      </c>
      <c r="E3413" s="11" t="s">
        <v>3198</v>
      </c>
      <c r="F3413" s="98">
        <v>2</v>
      </c>
      <c r="G3413" s="99">
        <v>218400</v>
      </c>
      <c r="H3413" s="99">
        <f t="shared" si="556"/>
        <v>436800</v>
      </c>
      <c r="I3413" s="99">
        <v>10920</v>
      </c>
      <c r="J3413" s="99">
        <f t="shared" si="557"/>
        <v>21840</v>
      </c>
      <c r="K3413" s="99">
        <v>0</v>
      </c>
      <c r="L3413" s="99">
        <f t="shared" si="559"/>
        <v>0</v>
      </c>
      <c r="M3413" s="99">
        <f t="shared" si="555"/>
        <v>229320</v>
      </c>
      <c r="N3413" s="100">
        <f t="shared" si="555"/>
        <v>458640</v>
      </c>
      <c r="O3413" s="60">
        <v>2</v>
      </c>
      <c r="P3413" s="101">
        <f>O3413</f>
        <v>2</v>
      </c>
      <c r="Q3413" s="99" t="e">
        <f>TRUNC(#REF!*P3413,0)</f>
        <v>#REF!</v>
      </c>
      <c r="R3413" s="143"/>
    </row>
    <row r="3414" spans="1:18" s="102" customFormat="1" ht="19.5" hidden="1" customHeight="1">
      <c r="A3414" s="131"/>
      <c r="C3414" s="35" t="s">
        <v>891</v>
      </c>
      <c r="D3414" s="36" t="s">
        <v>0</v>
      </c>
      <c r="E3414" s="11" t="s">
        <v>3198</v>
      </c>
      <c r="F3414" s="98">
        <v>2</v>
      </c>
      <c r="G3414" s="99">
        <v>21060</v>
      </c>
      <c r="H3414" s="99">
        <f t="shared" si="556"/>
        <v>42120</v>
      </c>
      <c r="I3414" s="99">
        <v>1108</v>
      </c>
      <c r="J3414" s="99">
        <f t="shared" si="557"/>
        <v>2216</v>
      </c>
      <c r="K3414" s="99">
        <v>0</v>
      </c>
      <c r="L3414" s="99">
        <f t="shared" si="559"/>
        <v>0</v>
      </c>
      <c r="M3414" s="99">
        <f t="shared" si="555"/>
        <v>22168</v>
      </c>
      <c r="N3414" s="100">
        <f t="shared" si="555"/>
        <v>44336</v>
      </c>
      <c r="O3414" s="60">
        <v>2</v>
      </c>
      <c r="P3414" s="101">
        <f>O3414</f>
        <v>2</v>
      </c>
      <c r="Q3414" s="99" t="e">
        <f>TRUNC(#REF!*P3414,0)</f>
        <v>#REF!</v>
      </c>
      <c r="R3414" s="143"/>
    </row>
    <row r="3415" spans="1:18" s="102" customFormat="1" ht="19.5" hidden="1" customHeight="1">
      <c r="A3415" s="131">
        <f>A3410+1</f>
        <v>659</v>
      </c>
      <c r="B3415" s="126">
        <f>B3410+1</f>
        <v>654</v>
      </c>
      <c r="C3415" s="35" t="s">
        <v>892</v>
      </c>
      <c r="D3415" s="36" t="s">
        <v>95</v>
      </c>
      <c r="E3415" s="11" t="s">
        <v>3207</v>
      </c>
      <c r="F3415" s="98">
        <v>34</v>
      </c>
      <c r="G3415" s="99">
        <v>14051</v>
      </c>
      <c r="H3415" s="99">
        <f t="shared" si="556"/>
        <v>477734</v>
      </c>
      <c r="I3415" s="99">
        <v>22284</v>
      </c>
      <c r="J3415" s="99">
        <f t="shared" si="557"/>
        <v>757656</v>
      </c>
      <c r="K3415" s="99">
        <v>0</v>
      </c>
      <c r="L3415" s="99">
        <f t="shared" si="559"/>
        <v>0</v>
      </c>
      <c r="M3415" s="99">
        <f t="shared" si="555"/>
        <v>36335</v>
      </c>
      <c r="N3415" s="100">
        <f t="shared" si="555"/>
        <v>1235390</v>
      </c>
      <c r="O3415" s="60">
        <v>34</v>
      </c>
      <c r="P3415" s="101">
        <f>O3415</f>
        <v>34</v>
      </c>
      <c r="Q3415" s="99" t="e">
        <f>TRUNC(#REF!*P3415,0)</f>
        <v>#REF!</v>
      </c>
      <c r="R3415" s="143"/>
    </row>
    <row r="3416" spans="1:18" s="102" customFormat="1" ht="19.5" hidden="1" customHeight="1">
      <c r="A3416" s="131">
        <f>A3415+1</f>
        <v>660</v>
      </c>
      <c r="B3416" s="126">
        <f>B3415+1</f>
        <v>655</v>
      </c>
      <c r="C3416" s="35" t="s">
        <v>893</v>
      </c>
      <c r="D3416" s="36" t="s">
        <v>0</v>
      </c>
      <c r="E3416" s="11" t="s">
        <v>3207</v>
      </c>
      <c r="F3416" s="98">
        <v>80</v>
      </c>
      <c r="G3416" s="99">
        <v>356</v>
      </c>
      <c r="H3416" s="99">
        <f t="shared" si="556"/>
        <v>28480</v>
      </c>
      <c r="I3416" s="99">
        <v>0</v>
      </c>
      <c r="J3416" s="99">
        <f t="shared" si="557"/>
        <v>0</v>
      </c>
      <c r="K3416" s="99">
        <v>0</v>
      </c>
      <c r="L3416" s="99">
        <f t="shared" si="559"/>
        <v>0</v>
      </c>
      <c r="M3416" s="99">
        <f t="shared" si="555"/>
        <v>356</v>
      </c>
      <c r="N3416" s="100">
        <f t="shared" si="555"/>
        <v>28480</v>
      </c>
      <c r="O3416" s="60">
        <v>80</v>
      </c>
      <c r="P3416" s="101">
        <f>O3416</f>
        <v>80</v>
      </c>
      <c r="Q3416" s="99" t="e">
        <f>TRUNC(#REF!*P3416,0)</f>
        <v>#REF!</v>
      </c>
      <c r="R3416" s="143"/>
    </row>
    <row r="3417" spans="1:18" s="102" customFormat="1" ht="19.5" hidden="1" customHeight="1">
      <c r="A3417" s="131">
        <f>A3416+1</f>
        <v>661</v>
      </c>
      <c r="B3417" s="126">
        <f>B3416+1</f>
        <v>656</v>
      </c>
      <c r="C3417" s="35" t="s">
        <v>894</v>
      </c>
      <c r="D3417" s="36" t="s">
        <v>0</v>
      </c>
      <c r="E3417" s="11" t="s">
        <v>3207</v>
      </c>
      <c r="F3417" s="98">
        <v>28</v>
      </c>
      <c r="G3417" s="99">
        <v>19972</v>
      </c>
      <c r="H3417" s="99">
        <f t="shared" si="556"/>
        <v>559216</v>
      </c>
      <c r="I3417" s="99">
        <v>5817</v>
      </c>
      <c r="J3417" s="99">
        <f t="shared" si="557"/>
        <v>162876</v>
      </c>
      <c r="K3417" s="99">
        <v>142</v>
      </c>
      <c r="L3417" s="99">
        <f t="shared" si="559"/>
        <v>3976</v>
      </c>
      <c r="M3417" s="99">
        <f t="shared" si="555"/>
        <v>25931</v>
      </c>
      <c r="N3417" s="100">
        <f t="shared" si="555"/>
        <v>726068</v>
      </c>
      <c r="O3417" s="60">
        <v>28</v>
      </c>
      <c r="P3417" s="101">
        <f>O3417</f>
        <v>28</v>
      </c>
      <c r="Q3417" s="99" t="e">
        <f>TRUNC(#REF!*P3417,0)</f>
        <v>#REF!</v>
      </c>
      <c r="R3417" s="143"/>
    </row>
    <row r="3418" spans="1:18" s="102" customFormat="1" ht="19.5" hidden="1" customHeight="1">
      <c r="A3418" s="131"/>
      <c r="C3418" s="35" t="s">
        <v>975</v>
      </c>
      <c r="D3418" s="36" t="s">
        <v>0</v>
      </c>
      <c r="E3418" s="11" t="s">
        <v>22</v>
      </c>
      <c r="F3418" s="98">
        <v>0</v>
      </c>
      <c r="G3418" s="99">
        <v>0</v>
      </c>
      <c r="H3418" s="99">
        <f t="shared" ref="H3418:H3481" si="560">TRUNC(F3418*G3418,0)</f>
        <v>0</v>
      </c>
      <c r="I3418" s="99">
        <v>0</v>
      </c>
      <c r="J3418" s="99">
        <f t="shared" ref="J3418:J3481" si="561">TRUNC(F3418*I3418,0)</f>
        <v>0</v>
      </c>
      <c r="K3418" s="99">
        <v>0</v>
      </c>
      <c r="L3418" s="99">
        <f t="shared" si="559"/>
        <v>0</v>
      </c>
      <c r="M3418" s="99">
        <f t="shared" si="555"/>
        <v>0</v>
      </c>
      <c r="N3418" s="100">
        <f t="shared" si="555"/>
        <v>0</v>
      </c>
      <c r="O3418" s="60">
        <v>0</v>
      </c>
      <c r="P3418" s="101">
        <f>O3418</f>
        <v>0</v>
      </c>
      <c r="Q3418" s="99" t="e">
        <f>TRUNC(#REF!*P3418,0)</f>
        <v>#REF!</v>
      </c>
      <c r="R3418" s="143"/>
    </row>
    <row r="3419" spans="1:18" s="102" customFormat="1" ht="19.5" hidden="1" customHeight="1">
      <c r="A3419" s="131"/>
      <c r="C3419" s="35" t="s">
        <v>2524</v>
      </c>
      <c r="D3419" s="36" t="s">
        <v>2525</v>
      </c>
      <c r="E3419" s="11" t="s">
        <v>3207</v>
      </c>
      <c r="F3419" s="98">
        <v>107</v>
      </c>
      <c r="G3419" s="99">
        <v>447500</v>
      </c>
      <c r="H3419" s="99">
        <f t="shared" si="560"/>
        <v>47882500</v>
      </c>
      <c r="I3419" s="99">
        <v>47501</v>
      </c>
      <c r="J3419" s="99">
        <f t="shared" si="561"/>
        <v>5082607</v>
      </c>
      <c r="K3419" s="99">
        <v>0</v>
      </c>
      <c r="L3419" s="99">
        <f t="shared" si="559"/>
        <v>0</v>
      </c>
      <c r="M3419" s="99">
        <f t="shared" si="555"/>
        <v>495001</v>
      </c>
      <c r="N3419" s="100">
        <f t="shared" si="555"/>
        <v>52965107</v>
      </c>
      <c r="O3419" s="60">
        <v>107</v>
      </c>
      <c r="P3419" s="101">
        <f>O3419</f>
        <v>107</v>
      </c>
      <c r="Q3419" s="99" t="e">
        <f>TRUNC(#REF!*P3419,0)</f>
        <v>#REF!</v>
      </c>
      <c r="R3419" s="143"/>
    </row>
    <row r="3420" spans="1:18" s="102" customFormat="1" ht="19.5" hidden="1" customHeight="1">
      <c r="A3420" s="131"/>
      <c r="C3420" s="35" t="s">
        <v>976</v>
      </c>
      <c r="D3420" s="36" t="s">
        <v>977</v>
      </c>
      <c r="E3420" s="11" t="s">
        <v>3207</v>
      </c>
      <c r="F3420" s="98">
        <v>49</v>
      </c>
      <c r="G3420" s="99">
        <v>80160</v>
      </c>
      <c r="H3420" s="99">
        <f t="shared" si="560"/>
        <v>3927840</v>
      </c>
      <c r="I3420" s="99">
        <v>32000</v>
      </c>
      <c r="J3420" s="99">
        <f t="shared" si="561"/>
        <v>1568000</v>
      </c>
      <c r="K3420" s="99">
        <v>0</v>
      </c>
      <c r="L3420" s="99">
        <f t="shared" si="559"/>
        <v>0</v>
      </c>
      <c r="M3420" s="99">
        <f t="shared" si="555"/>
        <v>112160</v>
      </c>
      <c r="N3420" s="100">
        <f t="shared" si="555"/>
        <v>5495840</v>
      </c>
      <c r="O3420" s="60">
        <v>49</v>
      </c>
      <c r="P3420" s="101">
        <f>O3420</f>
        <v>49</v>
      </c>
      <c r="Q3420" s="99" t="e">
        <f>TRUNC(#REF!*P3420,0)</f>
        <v>#REF!</v>
      </c>
      <c r="R3420" s="143"/>
    </row>
    <row r="3421" spans="1:18" s="102" customFormat="1" ht="19.5" hidden="1" customHeight="1">
      <c r="A3421" s="131"/>
      <c r="C3421" s="35" t="s">
        <v>910</v>
      </c>
      <c r="D3421" s="36" t="s">
        <v>911</v>
      </c>
      <c r="E3421" s="11" t="s">
        <v>22</v>
      </c>
      <c r="F3421" s="98">
        <v>0</v>
      </c>
      <c r="G3421" s="99">
        <v>0</v>
      </c>
      <c r="H3421" s="99">
        <f t="shared" si="560"/>
        <v>0</v>
      </c>
      <c r="I3421" s="99">
        <v>0</v>
      </c>
      <c r="J3421" s="99">
        <f t="shared" si="561"/>
        <v>0</v>
      </c>
      <c r="K3421" s="99">
        <v>0</v>
      </c>
      <c r="L3421" s="99">
        <f t="shared" si="559"/>
        <v>0</v>
      </c>
      <c r="M3421" s="99">
        <f t="shared" si="555"/>
        <v>0</v>
      </c>
      <c r="N3421" s="100">
        <f t="shared" si="555"/>
        <v>0</v>
      </c>
      <c r="O3421" s="60">
        <v>0</v>
      </c>
      <c r="P3421" s="101">
        <f>O3421</f>
        <v>0</v>
      </c>
      <c r="Q3421" s="99" t="e">
        <f>TRUNC(#REF!*P3421,0)</f>
        <v>#REF!</v>
      </c>
      <c r="R3421" s="143"/>
    </row>
    <row r="3422" spans="1:18" s="102" customFormat="1" ht="19.5" hidden="1" customHeight="1">
      <c r="A3422" s="131"/>
      <c r="C3422" s="35" t="s">
        <v>2526</v>
      </c>
      <c r="D3422" s="36" t="s">
        <v>0</v>
      </c>
      <c r="E3422" s="11" t="s">
        <v>22</v>
      </c>
      <c r="F3422" s="98">
        <v>0</v>
      </c>
      <c r="G3422" s="99">
        <v>0</v>
      </c>
      <c r="H3422" s="99">
        <f t="shared" si="560"/>
        <v>0</v>
      </c>
      <c r="I3422" s="99">
        <v>0</v>
      </c>
      <c r="J3422" s="99">
        <f t="shared" si="561"/>
        <v>0</v>
      </c>
      <c r="K3422" s="99">
        <v>0</v>
      </c>
      <c r="L3422" s="99">
        <f t="shared" si="559"/>
        <v>0</v>
      </c>
      <c r="M3422" s="99">
        <f t="shared" si="555"/>
        <v>0</v>
      </c>
      <c r="N3422" s="100">
        <f t="shared" si="555"/>
        <v>0</v>
      </c>
      <c r="O3422" s="60">
        <v>0</v>
      </c>
      <c r="P3422" s="101">
        <f>O3422</f>
        <v>0</v>
      </c>
      <c r="Q3422" s="99" t="e">
        <f>TRUNC(#REF!*P3422,0)</f>
        <v>#REF!</v>
      </c>
      <c r="R3422" s="143"/>
    </row>
    <row r="3423" spans="1:18" s="102" customFormat="1" ht="19.5" hidden="1" customHeight="1">
      <c r="A3423" s="131"/>
      <c r="C3423" s="35" t="s">
        <v>2527</v>
      </c>
      <c r="D3423" s="36" t="s">
        <v>0</v>
      </c>
      <c r="E3423" s="11" t="s">
        <v>3199</v>
      </c>
      <c r="F3423" s="98">
        <v>4</v>
      </c>
      <c r="G3423" s="99">
        <v>83304</v>
      </c>
      <c r="H3423" s="99">
        <f t="shared" si="560"/>
        <v>333216</v>
      </c>
      <c r="I3423" s="99">
        <v>82256</v>
      </c>
      <c r="J3423" s="99">
        <f t="shared" si="561"/>
        <v>329024</v>
      </c>
      <c r="K3423" s="99">
        <v>2751</v>
      </c>
      <c r="L3423" s="99">
        <f t="shared" si="559"/>
        <v>11004</v>
      </c>
      <c r="M3423" s="99">
        <f t="shared" si="555"/>
        <v>168311</v>
      </c>
      <c r="N3423" s="100">
        <f t="shared" si="555"/>
        <v>673244</v>
      </c>
      <c r="O3423" s="60">
        <v>4</v>
      </c>
      <c r="P3423" s="101">
        <f>O3423</f>
        <v>4</v>
      </c>
      <c r="Q3423" s="99" t="e">
        <f>TRUNC(#REF!*P3423,0)</f>
        <v>#REF!</v>
      </c>
      <c r="R3423" s="143"/>
    </row>
    <row r="3424" spans="1:18" s="102" customFormat="1" ht="19.5" hidden="1" customHeight="1">
      <c r="A3424" s="131"/>
      <c r="C3424" s="35" t="s">
        <v>978</v>
      </c>
      <c r="D3424" s="36" t="s">
        <v>0</v>
      </c>
      <c r="E3424" s="11" t="s">
        <v>22</v>
      </c>
      <c r="F3424" s="98">
        <v>0</v>
      </c>
      <c r="G3424" s="99">
        <v>0</v>
      </c>
      <c r="H3424" s="99">
        <f t="shared" si="560"/>
        <v>0</v>
      </c>
      <c r="I3424" s="99">
        <v>0</v>
      </c>
      <c r="J3424" s="99">
        <f t="shared" si="561"/>
        <v>0</v>
      </c>
      <c r="K3424" s="99">
        <v>0</v>
      </c>
      <c r="L3424" s="99">
        <f t="shared" si="559"/>
        <v>0</v>
      </c>
      <c r="M3424" s="99">
        <f t="shared" si="555"/>
        <v>0</v>
      </c>
      <c r="N3424" s="100">
        <f t="shared" si="555"/>
        <v>0</v>
      </c>
      <c r="O3424" s="60">
        <v>0</v>
      </c>
      <c r="P3424" s="101">
        <f>O3424</f>
        <v>0</v>
      </c>
      <c r="Q3424" s="99" t="e">
        <f>TRUNC(#REF!*P3424,0)</f>
        <v>#REF!</v>
      </c>
      <c r="R3424" s="143"/>
    </row>
    <row r="3425" spans="1:18" s="102" customFormat="1" ht="19.5" hidden="1" customHeight="1">
      <c r="A3425" s="131"/>
      <c r="C3425" s="35" t="s">
        <v>979</v>
      </c>
      <c r="D3425" s="36" t="s">
        <v>0</v>
      </c>
      <c r="E3425" s="11" t="s">
        <v>22</v>
      </c>
      <c r="F3425" s="98">
        <v>0</v>
      </c>
      <c r="G3425" s="99">
        <v>0</v>
      </c>
      <c r="H3425" s="99">
        <f t="shared" si="560"/>
        <v>0</v>
      </c>
      <c r="I3425" s="99">
        <v>0</v>
      </c>
      <c r="J3425" s="99">
        <f t="shared" si="561"/>
        <v>0</v>
      </c>
      <c r="K3425" s="99">
        <v>0</v>
      </c>
      <c r="L3425" s="99">
        <f t="shared" si="559"/>
        <v>0</v>
      </c>
      <c r="M3425" s="99">
        <f t="shared" si="555"/>
        <v>0</v>
      </c>
      <c r="N3425" s="100">
        <f t="shared" si="555"/>
        <v>0</v>
      </c>
      <c r="O3425" s="60">
        <v>0</v>
      </c>
      <c r="P3425" s="101">
        <f>O3425</f>
        <v>0</v>
      </c>
      <c r="Q3425" s="99" t="e">
        <f>TRUNC(#REF!*P3425,0)</f>
        <v>#REF!</v>
      </c>
      <c r="R3425" s="143"/>
    </row>
    <row r="3426" spans="1:18" s="102" customFormat="1" ht="19.5" hidden="1" customHeight="1">
      <c r="A3426" s="131"/>
      <c r="C3426" s="35" t="s">
        <v>980</v>
      </c>
      <c r="D3426" s="36" t="s">
        <v>981</v>
      </c>
      <c r="E3426" s="11" t="s">
        <v>3189</v>
      </c>
      <c r="F3426" s="98">
        <v>85</v>
      </c>
      <c r="G3426" s="99">
        <v>4518</v>
      </c>
      <c r="H3426" s="99">
        <f t="shared" si="560"/>
        <v>384030</v>
      </c>
      <c r="I3426" s="99">
        <v>17518</v>
      </c>
      <c r="J3426" s="99">
        <f t="shared" si="561"/>
        <v>1489030</v>
      </c>
      <c r="K3426" s="99">
        <v>4036</v>
      </c>
      <c r="L3426" s="99">
        <f t="shared" si="559"/>
        <v>343060</v>
      </c>
      <c r="M3426" s="99">
        <f t="shared" si="555"/>
        <v>26072</v>
      </c>
      <c r="N3426" s="100">
        <f t="shared" si="555"/>
        <v>2216120</v>
      </c>
      <c r="O3426" s="60">
        <v>85</v>
      </c>
      <c r="P3426" s="101">
        <f>O3426</f>
        <v>85</v>
      </c>
      <c r="Q3426" s="99" t="e">
        <f>TRUNC(#REF!*P3426,0)</f>
        <v>#REF!</v>
      </c>
      <c r="R3426" s="143"/>
    </row>
    <row r="3427" spans="1:18" s="102" customFormat="1" ht="19.5" hidden="1" customHeight="1">
      <c r="A3427" s="131"/>
      <c r="C3427" s="35" t="s">
        <v>982</v>
      </c>
      <c r="D3427" s="36" t="s">
        <v>981</v>
      </c>
      <c r="E3427" s="11" t="s">
        <v>3207</v>
      </c>
      <c r="F3427" s="98">
        <v>49</v>
      </c>
      <c r="G3427" s="99">
        <v>1439</v>
      </c>
      <c r="H3427" s="99">
        <f t="shared" si="560"/>
        <v>70511</v>
      </c>
      <c r="I3427" s="99">
        <v>10174</v>
      </c>
      <c r="J3427" s="99">
        <f t="shared" si="561"/>
        <v>498526</v>
      </c>
      <c r="K3427" s="99">
        <v>0</v>
      </c>
      <c r="L3427" s="99">
        <f t="shared" si="559"/>
        <v>0</v>
      </c>
      <c r="M3427" s="99">
        <f t="shared" si="555"/>
        <v>11613</v>
      </c>
      <c r="N3427" s="100">
        <f t="shared" si="555"/>
        <v>569037</v>
      </c>
      <c r="O3427" s="60">
        <v>49</v>
      </c>
      <c r="P3427" s="101">
        <f>O3427</f>
        <v>49</v>
      </c>
      <c r="Q3427" s="99" t="e">
        <f>TRUNC(#REF!*P3427,0)</f>
        <v>#REF!</v>
      </c>
      <c r="R3427" s="143"/>
    </row>
    <row r="3428" spans="1:18" s="102" customFormat="1" ht="19.5" hidden="1" customHeight="1">
      <c r="A3428" s="131"/>
      <c r="C3428" s="35" t="s">
        <v>942</v>
      </c>
      <c r="D3428" s="36" t="s">
        <v>0</v>
      </c>
      <c r="E3428" s="11" t="s">
        <v>22</v>
      </c>
      <c r="F3428" s="98">
        <v>0</v>
      </c>
      <c r="G3428" s="99">
        <v>0</v>
      </c>
      <c r="H3428" s="99">
        <f t="shared" si="560"/>
        <v>0</v>
      </c>
      <c r="I3428" s="99">
        <v>0</v>
      </c>
      <c r="J3428" s="99">
        <f t="shared" si="561"/>
        <v>0</v>
      </c>
      <c r="K3428" s="99">
        <v>0</v>
      </c>
      <c r="L3428" s="99">
        <f t="shared" si="559"/>
        <v>0</v>
      </c>
      <c r="M3428" s="99">
        <f t="shared" si="555"/>
        <v>0</v>
      </c>
      <c r="N3428" s="100">
        <f t="shared" si="555"/>
        <v>0</v>
      </c>
      <c r="O3428" s="60">
        <v>0</v>
      </c>
      <c r="P3428" s="101">
        <f>O3428</f>
        <v>0</v>
      </c>
      <c r="Q3428" s="99" t="e">
        <f>TRUNC(#REF!*P3428,0)</f>
        <v>#REF!</v>
      </c>
      <c r="R3428" s="143"/>
    </row>
    <row r="3429" spans="1:18" s="102" customFormat="1" ht="19.5" hidden="1" customHeight="1">
      <c r="A3429" s="131"/>
      <c r="C3429" s="35" t="s">
        <v>943</v>
      </c>
      <c r="D3429" s="36" t="s">
        <v>0</v>
      </c>
      <c r="E3429" s="11" t="s">
        <v>3191</v>
      </c>
      <c r="F3429" s="103">
        <v>118.08799999999999</v>
      </c>
      <c r="G3429" s="99">
        <v>906</v>
      </c>
      <c r="H3429" s="99">
        <f t="shared" si="560"/>
        <v>106987</v>
      </c>
      <c r="I3429" s="99">
        <v>7386</v>
      </c>
      <c r="J3429" s="99">
        <f t="shared" si="561"/>
        <v>872197</v>
      </c>
      <c r="K3429" s="99">
        <v>1892</v>
      </c>
      <c r="L3429" s="99">
        <f t="shared" si="559"/>
        <v>223422</v>
      </c>
      <c r="M3429" s="99">
        <f t="shared" si="555"/>
        <v>10184</v>
      </c>
      <c r="N3429" s="100">
        <f t="shared" si="555"/>
        <v>1202606</v>
      </c>
      <c r="O3429" s="87">
        <v>113.69199999999999</v>
      </c>
      <c r="P3429" s="101">
        <f>O3429</f>
        <v>113.69199999999999</v>
      </c>
      <c r="Q3429" s="99" t="e">
        <f>TRUNC(#REF!*P3429,0)</f>
        <v>#REF!</v>
      </c>
      <c r="R3429" s="143"/>
    </row>
    <row r="3430" spans="1:18" s="102" customFormat="1" ht="19.5" hidden="1" customHeight="1">
      <c r="A3430" s="131"/>
      <c r="C3430" s="35" t="s">
        <v>944</v>
      </c>
      <c r="D3430" s="36" t="s">
        <v>0</v>
      </c>
      <c r="E3430" s="11" t="s">
        <v>718</v>
      </c>
      <c r="F3430" s="98">
        <v>3177</v>
      </c>
      <c r="G3430" s="99">
        <v>95</v>
      </c>
      <c r="H3430" s="99">
        <f t="shared" si="560"/>
        <v>301815</v>
      </c>
      <c r="I3430" s="99">
        <v>1128</v>
      </c>
      <c r="J3430" s="99">
        <f t="shared" si="561"/>
        <v>3583656</v>
      </c>
      <c r="K3430" s="99">
        <v>160</v>
      </c>
      <c r="L3430" s="99">
        <f t="shared" si="559"/>
        <v>508320</v>
      </c>
      <c r="M3430" s="99">
        <f t="shared" si="555"/>
        <v>1383</v>
      </c>
      <c r="N3430" s="100">
        <f t="shared" si="555"/>
        <v>4393791</v>
      </c>
      <c r="O3430" s="60">
        <v>3177</v>
      </c>
      <c r="P3430" s="101">
        <f>O3430</f>
        <v>3177</v>
      </c>
      <c r="Q3430" s="99" t="e">
        <f>TRUNC(#REF!*P3430,0)</f>
        <v>#REF!</v>
      </c>
      <c r="R3430" s="143"/>
    </row>
    <row r="3431" spans="1:18" s="102" customFormat="1" ht="19.5" hidden="1" customHeight="1">
      <c r="A3431" s="131"/>
      <c r="C3431" s="35" t="s">
        <v>945</v>
      </c>
      <c r="D3431" s="36" t="s">
        <v>0</v>
      </c>
      <c r="E3431" s="11" t="s">
        <v>22</v>
      </c>
      <c r="F3431" s="98">
        <v>0</v>
      </c>
      <c r="G3431" s="99">
        <v>0</v>
      </c>
      <c r="H3431" s="99">
        <f t="shared" si="560"/>
        <v>0</v>
      </c>
      <c r="I3431" s="99">
        <v>0</v>
      </c>
      <c r="J3431" s="99">
        <f t="shared" si="561"/>
        <v>0</v>
      </c>
      <c r="K3431" s="99">
        <v>0</v>
      </c>
      <c r="L3431" s="99">
        <f t="shared" si="559"/>
        <v>0</v>
      </c>
      <c r="M3431" s="99">
        <f t="shared" si="555"/>
        <v>0</v>
      </c>
      <c r="N3431" s="100">
        <f t="shared" si="555"/>
        <v>0</v>
      </c>
      <c r="O3431" s="60">
        <v>0</v>
      </c>
      <c r="P3431" s="101">
        <f>O3431</f>
        <v>0</v>
      </c>
      <c r="Q3431" s="99" t="e">
        <f>TRUNC(#REF!*P3431,0)</f>
        <v>#REF!</v>
      </c>
      <c r="R3431" s="143"/>
    </row>
    <row r="3432" spans="1:18" s="102" customFormat="1" ht="19.5" hidden="1" customHeight="1">
      <c r="A3432" s="131"/>
      <c r="C3432" s="35" t="s">
        <v>946</v>
      </c>
      <c r="D3432" s="36" t="s">
        <v>0</v>
      </c>
      <c r="E3432" s="11" t="s">
        <v>22</v>
      </c>
      <c r="F3432" s="98">
        <v>0</v>
      </c>
      <c r="G3432" s="99">
        <v>0</v>
      </c>
      <c r="H3432" s="99">
        <f t="shared" si="560"/>
        <v>0</v>
      </c>
      <c r="I3432" s="99">
        <v>0</v>
      </c>
      <c r="J3432" s="99">
        <f t="shared" si="561"/>
        <v>0</v>
      </c>
      <c r="K3432" s="99">
        <v>0</v>
      </c>
      <c r="L3432" s="99">
        <f t="shared" si="559"/>
        <v>0</v>
      </c>
      <c r="M3432" s="99">
        <f t="shared" si="555"/>
        <v>0</v>
      </c>
      <c r="N3432" s="100">
        <f t="shared" si="555"/>
        <v>0</v>
      </c>
      <c r="O3432" s="60">
        <v>0</v>
      </c>
      <c r="P3432" s="101">
        <f>O3432</f>
        <v>0</v>
      </c>
      <c r="Q3432" s="99" t="e">
        <f>TRUNC(#REF!*P3432,0)</f>
        <v>#REF!</v>
      </c>
      <c r="R3432" s="143"/>
    </row>
    <row r="3433" spans="1:18" s="102" customFormat="1" ht="19.5" hidden="1" customHeight="1">
      <c r="A3433" s="131"/>
      <c r="C3433" s="35" t="s">
        <v>947</v>
      </c>
      <c r="D3433" s="36" t="s">
        <v>98</v>
      </c>
      <c r="E3433" s="11" t="s">
        <v>3188</v>
      </c>
      <c r="F3433" s="98">
        <v>843</v>
      </c>
      <c r="G3433" s="99">
        <v>54508</v>
      </c>
      <c r="H3433" s="99">
        <f t="shared" si="560"/>
        <v>45950244</v>
      </c>
      <c r="I3433" s="99">
        <v>0</v>
      </c>
      <c r="J3433" s="99">
        <f t="shared" si="561"/>
        <v>0</v>
      </c>
      <c r="K3433" s="99">
        <v>0</v>
      </c>
      <c r="L3433" s="99">
        <f t="shared" si="559"/>
        <v>0</v>
      </c>
      <c r="M3433" s="99">
        <f t="shared" si="555"/>
        <v>54508</v>
      </c>
      <c r="N3433" s="100">
        <f t="shared" si="555"/>
        <v>45950244</v>
      </c>
      <c r="O3433" s="60">
        <v>796</v>
      </c>
      <c r="P3433" s="101">
        <f>O3433</f>
        <v>796</v>
      </c>
      <c r="Q3433" s="99" t="e">
        <f>TRUNC(#REF!*P3433,0)</f>
        <v>#REF!</v>
      </c>
      <c r="R3433" s="143"/>
    </row>
    <row r="3434" spans="1:18" s="102" customFormat="1" ht="19.5" hidden="1" customHeight="1">
      <c r="A3434" s="131"/>
      <c r="C3434" s="35" t="s">
        <v>2998</v>
      </c>
      <c r="D3434" s="36" t="s">
        <v>2999</v>
      </c>
      <c r="E3434" s="11" t="s">
        <v>3188</v>
      </c>
      <c r="F3434" s="98">
        <v>10</v>
      </c>
      <c r="G3434" s="99">
        <v>43410</v>
      </c>
      <c r="H3434" s="99">
        <f t="shared" ref="H3434" si="562">TRUNC(F3434*G3434,0)</f>
        <v>434100</v>
      </c>
      <c r="I3434" s="99">
        <v>0</v>
      </c>
      <c r="J3434" s="99">
        <f t="shared" ref="J3434" si="563">TRUNC(F3434*I3434,0)</f>
        <v>0</v>
      </c>
      <c r="K3434" s="99">
        <v>0</v>
      </c>
      <c r="L3434" s="99">
        <f t="shared" ref="L3434" si="564">TRUNC(F3434*K3434,0)</f>
        <v>0</v>
      </c>
      <c r="M3434" s="99">
        <f t="shared" ref="M3434:N3434" si="565">G3434+I3434+K3434</f>
        <v>43410</v>
      </c>
      <c r="N3434" s="100">
        <f t="shared" si="565"/>
        <v>434100</v>
      </c>
      <c r="O3434" s="60">
        <v>10</v>
      </c>
      <c r="P3434" s="101">
        <f>O3434</f>
        <v>10</v>
      </c>
      <c r="Q3434" s="99" t="e">
        <f>TRUNC(#REF!*P3434,0)</f>
        <v>#REF!</v>
      </c>
      <c r="R3434" s="143"/>
    </row>
    <row r="3435" spans="1:18" s="102" customFormat="1" ht="19.5" hidden="1" customHeight="1">
      <c r="A3435" s="131"/>
      <c r="C3435" s="35" t="s">
        <v>950</v>
      </c>
      <c r="D3435" s="36" t="s">
        <v>122</v>
      </c>
      <c r="E3435" s="11" t="s">
        <v>3188</v>
      </c>
      <c r="F3435" s="98">
        <v>241</v>
      </c>
      <c r="G3435" s="99">
        <v>55200</v>
      </c>
      <c r="H3435" s="99">
        <f t="shared" si="560"/>
        <v>13303200</v>
      </c>
      <c r="I3435" s="99">
        <v>0</v>
      </c>
      <c r="J3435" s="99">
        <f t="shared" si="561"/>
        <v>0</v>
      </c>
      <c r="K3435" s="99">
        <v>0</v>
      </c>
      <c r="L3435" s="99">
        <f t="shared" si="559"/>
        <v>0</v>
      </c>
      <c r="M3435" s="99">
        <f t="shared" si="555"/>
        <v>55200</v>
      </c>
      <c r="N3435" s="100">
        <f t="shared" si="555"/>
        <v>13303200</v>
      </c>
      <c r="O3435" s="60">
        <v>241</v>
      </c>
      <c r="P3435" s="101">
        <f>O3435</f>
        <v>241</v>
      </c>
      <c r="Q3435" s="99" t="e">
        <f>TRUNC(#REF!*P3435,0)</f>
        <v>#REF!</v>
      </c>
      <c r="R3435" s="143"/>
    </row>
    <row r="3436" spans="1:18" s="102" customFormat="1" ht="19.5" hidden="1" customHeight="1">
      <c r="A3436" s="131"/>
      <c r="C3436" s="35" t="s">
        <v>3001</v>
      </c>
      <c r="D3436" s="36" t="s">
        <v>3007</v>
      </c>
      <c r="E3436" s="11" t="s">
        <v>3188</v>
      </c>
      <c r="F3436" s="98">
        <v>387</v>
      </c>
      <c r="G3436" s="101">
        <v>72400</v>
      </c>
      <c r="H3436" s="99">
        <f t="shared" si="560"/>
        <v>28018800</v>
      </c>
      <c r="I3436" s="99">
        <v>0</v>
      </c>
      <c r="J3436" s="99">
        <f t="shared" si="561"/>
        <v>0</v>
      </c>
      <c r="K3436" s="99">
        <v>0</v>
      </c>
      <c r="L3436" s="99">
        <f t="shared" si="559"/>
        <v>0</v>
      </c>
      <c r="M3436" s="99">
        <f t="shared" ref="M3436:N3437" si="566">G3436+I3436+K3436</f>
        <v>72400</v>
      </c>
      <c r="N3436" s="100">
        <f t="shared" ref="N3436" si="567">H3436+J3436+L3436</f>
        <v>28018800</v>
      </c>
      <c r="O3436" s="60">
        <v>387</v>
      </c>
      <c r="P3436" s="101">
        <f>O3436</f>
        <v>387</v>
      </c>
      <c r="Q3436" s="99" t="e">
        <f>TRUNC(#REF!*P3436,0)</f>
        <v>#REF!</v>
      </c>
      <c r="R3436" s="143"/>
    </row>
    <row r="3437" spans="1:18" s="102" customFormat="1" ht="19.5" hidden="1" customHeight="1">
      <c r="A3437" s="131"/>
      <c r="C3437" s="35" t="s">
        <v>3003</v>
      </c>
      <c r="D3437" s="36" t="s">
        <v>3005</v>
      </c>
      <c r="E3437" s="11" t="s">
        <v>3188</v>
      </c>
      <c r="F3437" s="98">
        <v>60</v>
      </c>
      <c r="G3437" s="101">
        <v>41464</v>
      </c>
      <c r="H3437" s="99">
        <f t="shared" ref="H3437" si="568">TRUNC(F3437*G3437,0)</f>
        <v>2487840</v>
      </c>
      <c r="I3437" s="99">
        <v>0</v>
      </c>
      <c r="J3437" s="99">
        <f t="shared" ref="J3437" si="569">TRUNC(F3437*I3437,0)</f>
        <v>0</v>
      </c>
      <c r="K3437" s="99">
        <v>0</v>
      </c>
      <c r="L3437" s="99">
        <f t="shared" ref="L3437" si="570">TRUNC(F3437*K3437,0)</f>
        <v>0</v>
      </c>
      <c r="M3437" s="99">
        <f t="shared" si="566"/>
        <v>41464</v>
      </c>
      <c r="N3437" s="100">
        <f t="shared" si="566"/>
        <v>2487840</v>
      </c>
      <c r="O3437" s="60">
        <v>60</v>
      </c>
      <c r="P3437" s="101">
        <f>O3437</f>
        <v>60</v>
      </c>
      <c r="Q3437" s="99" t="e">
        <f>TRUNC(#REF!*P3437,0)</f>
        <v>#REF!</v>
      </c>
      <c r="R3437" s="143"/>
    </row>
    <row r="3438" spans="1:18" s="102" customFormat="1" ht="19.5" hidden="1" customHeight="1">
      <c r="A3438" s="131"/>
      <c r="C3438" s="35" t="s">
        <v>722</v>
      </c>
      <c r="D3438" s="36" t="s">
        <v>0</v>
      </c>
      <c r="E3438" s="11" t="s">
        <v>22</v>
      </c>
      <c r="F3438" s="98">
        <v>0</v>
      </c>
      <c r="G3438" s="99">
        <v>0</v>
      </c>
      <c r="H3438" s="99">
        <f t="shared" si="560"/>
        <v>0</v>
      </c>
      <c r="I3438" s="99">
        <v>0</v>
      </c>
      <c r="J3438" s="99">
        <f t="shared" si="561"/>
        <v>0</v>
      </c>
      <c r="K3438" s="99">
        <v>0</v>
      </c>
      <c r="L3438" s="99">
        <f t="shared" si="559"/>
        <v>0</v>
      </c>
      <c r="M3438" s="99">
        <f t="shared" si="555"/>
        <v>0</v>
      </c>
      <c r="N3438" s="100">
        <f t="shared" si="555"/>
        <v>0</v>
      </c>
      <c r="O3438" s="60">
        <v>0</v>
      </c>
      <c r="P3438" s="101">
        <f>O3438</f>
        <v>0</v>
      </c>
      <c r="Q3438" s="99" t="e">
        <f>TRUNC(#REF!*P3438,0)</f>
        <v>#REF!</v>
      </c>
      <c r="R3438" s="143"/>
    </row>
    <row r="3439" spans="1:18" s="102" customFormat="1" ht="19.5" hidden="1" customHeight="1">
      <c r="A3439" s="131"/>
      <c r="C3439" s="35" t="s">
        <v>954</v>
      </c>
      <c r="D3439" s="36" t="s">
        <v>725</v>
      </c>
      <c r="E3439" s="11" t="s">
        <v>3191</v>
      </c>
      <c r="F3439" s="103">
        <v>37.634</v>
      </c>
      <c r="G3439" s="99">
        <v>560000</v>
      </c>
      <c r="H3439" s="99">
        <f t="shared" si="560"/>
        <v>21075040</v>
      </c>
      <c r="I3439" s="99">
        <v>0</v>
      </c>
      <c r="J3439" s="99">
        <f t="shared" si="561"/>
        <v>0</v>
      </c>
      <c r="K3439" s="99">
        <v>0</v>
      </c>
      <c r="L3439" s="99">
        <f t="shared" si="559"/>
        <v>0</v>
      </c>
      <c r="M3439" s="99">
        <f t="shared" si="555"/>
        <v>560000</v>
      </c>
      <c r="N3439" s="100">
        <f t="shared" si="555"/>
        <v>21075040</v>
      </c>
      <c r="O3439" s="87">
        <v>36.814999999999998</v>
      </c>
      <c r="P3439" s="101">
        <f>O3439</f>
        <v>36.814999999999998</v>
      </c>
      <c r="Q3439" s="99" t="e">
        <f>TRUNC(#REF!*P3439,0)</f>
        <v>#REF!</v>
      </c>
      <c r="R3439" s="143"/>
    </row>
    <row r="3440" spans="1:18" s="102" customFormat="1" ht="19.5" hidden="1" customHeight="1">
      <c r="A3440" s="131"/>
      <c r="C3440" s="35" t="s">
        <v>955</v>
      </c>
      <c r="D3440" s="36" t="s">
        <v>726</v>
      </c>
      <c r="E3440" s="11" t="s">
        <v>3191</v>
      </c>
      <c r="F3440" s="103">
        <v>80.453999999999994</v>
      </c>
      <c r="G3440" s="99">
        <v>556000</v>
      </c>
      <c r="H3440" s="99">
        <f t="shared" si="560"/>
        <v>44732424</v>
      </c>
      <c r="I3440" s="99">
        <v>0</v>
      </c>
      <c r="J3440" s="99">
        <f t="shared" si="561"/>
        <v>0</v>
      </c>
      <c r="K3440" s="99">
        <v>0</v>
      </c>
      <c r="L3440" s="99">
        <f t="shared" si="559"/>
        <v>0</v>
      </c>
      <c r="M3440" s="99">
        <f t="shared" si="555"/>
        <v>556000</v>
      </c>
      <c r="N3440" s="100">
        <f t="shared" si="555"/>
        <v>44732424</v>
      </c>
      <c r="O3440" s="87">
        <v>76.876999999999995</v>
      </c>
      <c r="P3440" s="101">
        <f>O3440</f>
        <v>76.876999999999995</v>
      </c>
      <c r="Q3440" s="99" t="e">
        <f>TRUNC(#REF!*P3440,0)</f>
        <v>#REF!</v>
      </c>
      <c r="R3440" s="143"/>
    </row>
    <row r="3441" spans="1:19" s="102" customFormat="1" ht="19.5" hidden="1" customHeight="1">
      <c r="A3441" s="131"/>
      <c r="C3441" s="35" t="s">
        <v>957</v>
      </c>
      <c r="D3441" s="36" t="s">
        <v>0</v>
      </c>
      <c r="E3441" s="11" t="s">
        <v>22</v>
      </c>
      <c r="F3441" s="98">
        <v>0</v>
      </c>
      <c r="G3441" s="99">
        <v>0</v>
      </c>
      <c r="H3441" s="99">
        <f t="shared" si="560"/>
        <v>0</v>
      </c>
      <c r="I3441" s="99">
        <v>0</v>
      </c>
      <c r="J3441" s="99">
        <f t="shared" si="561"/>
        <v>0</v>
      </c>
      <c r="K3441" s="99">
        <v>0</v>
      </c>
      <c r="L3441" s="99">
        <f t="shared" si="559"/>
        <v>0</v>
      </c>
      <c r="M3441" s="99">
        <f t="shared" si="555"/>
        <v>0</v>
      </c>
      <c r="N3441" s="100">
        <f t="shared" si="555"/>
        <v>0</v>
      </c>
      <c r="O3441" s="60">
        <v>0</v>
      </c>
      <c r="P3441" s="101">
        <f>O3441</f>
        <v>0</v>
      </c>
      <c r="Q3441" s="99" t="e">
        <f>TRUNC(#REF!*P3441,0)</f>
        <v>#REF!</v>
      </c>
      <c r="R3441" s="143"/>
    </row>
    <row r="3442" spans="1:19" s="102" customFormat="1" ht="19.5" hidden="1" customHeight="1">
      <c r="A3442" s="131"/>
      <c r="C3442" s="35" t="s">
        <v>958</v>
      </c>
      <c r="D3442" s="36" t="s">
        <v>0</v>
      </c>
      <c r="E3442" s="11" t="s">
        <v>3193</v>
      </c>
      <c r="F3442" s="98">
        <v>3177</v>
      </c>
      <c r="G3442" s="99">
        <v>2480</v>
      </c>
      <c r="H3442" s="99">
        <f t="shared" si="560"/>
        <v>7878960</v>
      </c>
      <c r="I3442" s="99">
        <v>0</v>
      </c>
      <c r="J3442" s="99">
        <f t="shared" si="561"/>
        <v>0</v>
      </c>
      <c r="K3442" s="99">
        <v>0</v>
      </c>
      <c r="L3442" s="99">
        <f t="shared" si="559"/>
        <v>0</v>
      </c>
      <c r="M3442" s="99">
        <f t="shared" si="555"/>
        <v>2480</v>
      </c>
      <c r="N3442" s="100">
        <f t="shared" si="555"/>
        <v>7878960</v>
      </c>
      <c r="O3442" s="60">
        <v>3177</v>
      </c>
      <c r="P3442" s="101">
        <f>O3442</f>
        <v>3177</v>
      </c>
      <c r="Q3442" s="99" t="e">
        <f>TRUNC(#REF!*P3442,0)</f>
        <v>#REF!</v>
      </c>
      <c r="R3442" s="143"/>
    </row>
    <row r="3443" spans="1:19" s="102" customFormat="1" ht="19.5" hidden="1" customHeight="1">
      <c r="A3443" s="131"/>
      <c r="C3443" s="35" t="s">
        <v>959</v>
      </c>
      <c r="D3443" s="36" t="s">
        <v>723</v>
      </c>
      <c r="E3443" s="11" t="s">
        <v>3188</v>
      </c>
      <c r="F3443" s="98">
        <v>7</v>
      </c>
      <c r="G3443" s="99">
        <v>16800</v>
      </c>
      <c r="H3443" s="99">
        <f t="shared" si="560"/>
        <v>117600</v>
      </c>
      <c r="I3443" s="99">
        <v>0</v>
      </c>
      <c r="J3443" s="99">
        <f t="shared" si="561"/>
        <v>0</v>
      </c>
      <c r="K3443" s="99">
        <v>0</v>
      </c>
      <c r="L3443" s="99">
        <f t="shared" si="559"/>
        <v>0</v>
      </c>
      <c r="M3443" s="99">
        <f t="shared" si="555"/>
        <v>16800</v>
      </c>
      <c r="N3443" s="100">
        <f t="shared" si="555"/>
        <v>117600</v>
      </c>
      <c r="O3443" s="60">
        <v>7</v>
      </c>
      <c r="P3443" s="101">
        <f>O3443</f>
        <v>7</v>
      </c>
      <c r="Q3443" s="99" t="e">
        <f>TRUNC(#REF!*P3443,0)</f>
        <v>#REF!</v>
      </c>
      <c r="R3443" s="143"/>
    </row>
    <row r="3444" spans="1:19" s="102" customFormat="1" ht="19.5" hidden="1" customHeight="1">
      <c r="A3444" s="131"/>
      <c r="C3444" s="35" t="s">
        <v>960</v>
      </c>
      <c r="D3444" s="36" t="s">
        <v>0</v>
      </c>
      <c r="E3444" s="11" t="s">
        <v>22</v>
      </c>
      <c r="F3444" s="98">
        <v>0</v>
      </c>
      <c r="G3444" s="99">
        <v>0</v>
      </c>
      <c r="H3444" s="99">
        <f t="shared" si="560"/>
        <v>0</v>
      </c>
      <c r="I3444" s="99">
        <v>0</v>
      </c>
      <c r="J3444" s="99">
        <f t="shared" si="561"/>
        <v>0</v>
      </c>
      <c r="K3444" s="99">
        <v>0</v>
      </c>
      <c r="L3444" s="99">
        <f t="shared" si="559"/>
        <v>0</v>
      </c>
      <c r="M3444" s="99">
        <f t="shared" si="555"/>
        <v>0</v>
      </c>
      <c r="N3444" s="100">
        <f t="shared" si="555"/>
        <v>0</v>
      </c>
      <c r="O3444" s="60">
        <v>0</v>
      </c>
      <c r="P3444" s="101">
        <f>O3444</f>
        <v>0</v>
      </c>
      <c r="Q3444" s="99" t="e">
        <f>TRUNC(#REF!*P3444,0)</f>
        <v>#REF!</v>
      </c>
      <c r="R3444" s="143"/>
    </row>
    <row r="3445" spans="1:19" s="102" customFormat="1" ht="19.5" hidden="1" customHeight="1">
      <c r="A3445" s="131"/>
      <c r="C3445" s="35" t="s">
        <v>2403</v>
      </c>
      <c r="D3445" s="36" t="s">
        <v>2404</v>
      </c>
      <c r="E3445" s="11" t="s">
        <v>3188</v>
      </c>
      <c r="F3445" s="98">
        <v>178</v>
      </c>
      <c r="G3445" s="99">
        <v>14800</v>
      </c>
      <c r="H3445" s="99">
        <f t="shared" si="560"/>
        <v>2634400</v>
      </c>
      <c r="I3445" s="99">
        <v>0</v>
      </c>
      <c r="J3445" s="99">
        <f t="shared" si="561"/>
        <v>0</v>
      </c>
      <c r="K3445" s="99">
        <v>0</v>
      </c>
      <c r="L3445" s="99">
        <f t="shared" si="559"/>
        <v>0</v>
      </c>
      <c r="M3445" s="99">
        <f t="shared" si="555"/>
        <v>14800</v>
      </c>
      <c r="N3445" s="100">
        <f t="shared" si="555"/>
        <v>2634400</v>
      </c>
      <c r="O3445" s="60">
        <v>178</v>
      </c>
      <c r="P3445" s="101">
        <f>O3445</f>
        <v>178</v>
      </c>
      <c r="Q3445" s="99" t="e">
        <f>TRUNC(#REF!*P3445,0)</f>
        <v>#REF!</v>
      </c>
      <c r="R3445" s="143"/>
    </row>
    <row r="3446" spans="1:19" s="102" customFormat="1" ht="19.5" hidden="1" customHeight="1">
      <c r="A3446" s="131"/>
      <c r="C3446" s="35" t="s">
        <v>2405</v>
      </c>
      <c r="D3446" s="36" t="s">
        <v>2406</v>
      </c>
      <c r="E3446" s="11" t="s">
        <v>3188</v>
      </c>
      <c r="F3446" s="98">
        <v>4</v>
      </c>
      <c r="G3446" s="99">
        <v>14800</v>
      </c>
      <c r="H3446" s="99">
        <f t="shared" si="560"/>
        <v>59200</v>
      </c>
      <c r="I3446" s="99">
        <v>0</v>
      </c>
      <c r="J3446" s="99">
        <f t="shared" si="561"/>
        <v>0</v>
      </c>
      <c r="K3446" s="99">
        <v>0</v>
      </c>
      <c r="L3446" s="99">
        <f t="shared" si="559"/>
        <v>0</v>
      </c>
      <c r="M3446" s="99">
        <f t="shared" si="555"/>
        <v>14800</v>
      </c>
      <c r="N3446" s="100">
        <f t="shared" si="555"/>
        <v>59200</v>
      </c>
      <c r="O3446" s="60">
        <v>4</v>
      </c>
      <c r="P3446" s="101">
        <f>O3446</f>
        <v>4</v>
      </c>
      <c r="Q3446" s="99" t="e">
        <f>TRUNC(#REF!*P3446,0)</f>
        <v>#REF!</v>
      </c>
      <c r="R3446" s="143"/>
    </row>
    <row r="3447" spans="1:19" s="102" customFormat="1" ht="19.5" hidden="1" customHeight="1">
      <c r="A3447" s="131"/>
      <c r="C3447" s="35" t="s">
        <v>2349</v>
      </c>
      <c r="D3447" s="36" t="s">
        <v>0</v>
      </c>
      <c r="E3447" s="11" t="s">
        <v>22</v>
      </c>
      <c r="F3447" s="98">
        <v>0</v>
      </c>
      <c r="G3447" s="99">
        <v>0</v>
      </c>
      <c r="H3447" s="99">
        <f t="shared" si="560"/>
        <v>0</v>
      </c>
      <c r="I3447" s="99">
        <v>0</v>
      </c>
      <c r="J3447" s="99">
        <f t="shared" si="561"/>
        <v>0</v>
      </c>
      <c r="K3447" s="99">
        <v>0</v>
      </c>
      <c r="L3447" s="99">
        <f t="shared" si="559"/>
        <v>0</v>
      </c>
      <c r="M3447" s="99">
        <f t="shared" si="555"/>
        <v>0</v>
      </c>
      <c r="N3447" s="100">
        <f t="shared" si="555"/>
        <v>0</v>
      </c>
      <c r="O3447" s="60">
        <v>0</v>
      </c>
      <c r="P3447" s="101">
        <f>O3447</f>
        <v>0</v>
      </c>
      <c r="Q3447" s="99" t="e">
        <f>TRUNC(#REF!*P3447,0)</f>
        <v>#REF!</v>
      </c>
      <c r="R3447" s="143"/>
    </row>
    <row r="3448" spans="1:19" s="102" customFormat="1" ht="19.5" hidden="1" customHeight="1">
      <c r="A3448" s="131"/>
      <c r="C3448" s="35" t="s">
        <v>2350</v>
      </c>
      <c r="D3448" s="36" t="s">
        <v>723</v>
      </c>
      <c r="E3448" s="11" t="s">
        <v>3188</v>
      </c>
      <c r="F3448" s="98">
        <v>1221</v>
      </c>
      <c r="G3448" s="99">
        <v>14000</v>
      </c>
      <c r="H3448" s="99">
        <f t="shared" si="560"/>
        <v>17094000</v>
      </c>
      <c r="I3448" s="99">
        <v>0</v>
      </c>
      <c r="J3448" s="99">
        <f t="shared" si="561"/>
        <v>0</v>
      </c>
      <c r="K3448" s="99">
        <v>0</v>
      </c>
      <c r="L3448" s="99">
        <f t="shared" si="559"/>
        <v>0</v>
      </c>
      <c r="M3448" s="99">
        <f t="shared" si="555"/>
        <v>14000</v>
      </c>
      <c r="N3448" s="100">
        <f t="shared" si="555"/>
        <v>17094000</v>
      </c>
      <c r="O3448" s="60">
        <v>1221</v>
      </c>
      <c r="P3448" s="101">
        <f>O3448</f>
        <v>1221</v>
      </c>
      <c r="Q3448" s="99" t="e">
        <f>TRUNC(#REF!*P3448,0)</f>
        <v>#REF!</v>
      </c>
      <c r="R3448" s="143"/>
    </row>
    <row r="3449" spans="1:19" s="102" customFormat="1" ht="19.5" hidden="1" customHeight="1">
      <c r="A3449" s="131"/>
      <c r="C3449" s="35" t="s">
        <v>963</v>
      </c>
      <c r="D3449" s="36" t="s">
        <v>0</v>
      </c>
      <c r="E3449" s="11" t="s">
        <v>3191</v>
      </c>
      <c r="F3449" s="103">
        <v>3.8660000000000001</v>
      </c>
      <c r="G3449" s="99">
        <v>-296000</v>
      </c>
      <c r="H3449" s="99">
        <f t="shared" si="560"/>
        <v>-1144336</v>
      </c>
      <c r="I3449" s="99">
        <v>0</v>
      </c>
      <c r="J3449" s="99">
        <f t="shared" si="561"/>
        <v>0</v>
      </c>
      <c r="K3449" s="99">
        <v>0</v>
      </c>
      <c r="L3449" s="99">
        <f t="shared" si="559"/>
        <v>0</v>
      </c>
      <c r="M3449" s="99">
        <f t="shared" si="555"/>
        <v>-296000</v>
      </c>
      <c r="N3449" s="100">
        <f t="shared" si="555"/>
        <v>-1144336</v>
      </c>
      <c r="O3449" s="87">
        <v>3.738</v>
      </c>
      <c r="P3449" s="101">
        <f>O3449</f>
        <v>3.738</v>
      </c>
      <c r="Q3449" s="99" t="e">
        <f>TRUNC(#REF!*P3449,0)</f>
        <v>#REF!</v>
      </c>
      <c r="R3449" s="143"/>
    </row>
    <row r="3450" spans="1:19" s="85" customFormat="1" ht="19.5" hidden="1" customHeight="1">
      <c r="A3450" s="132"/>
      <c r="B3450" s="49"/>
      <c r="C3450" s="37" t="s">
        <v>21</v>
      </c>
      <c r="D3450" s="38" t="s">
        <v>0</v>
      </c>
      <c r="E3450" s="17" t="s">
        <v>0</v>
      </c>
      <c r="F3450" s="98">
        <v>0</v>
      </c>
      <c r="G3450" s="104"/>
      <c r="H3450" s="104">
        <f t="shared" si="560"/>
        <v>0</v>
      </c>
      <c r="I3450" s="104"/>
      <c r="J3450" s="104">
        <f t="shared" si="561"/>
        <v>0</v>
      </c>
      <c r="K3450" s="104"/>
      <c r="L3450" s="104">
        <f t="shared" si="559"/>
        <v>0</v>
      </c>
      <c r="M3450" s="99">
        <f t="shared" si="555"/>
        <v>0</v>
      </c>
      <c r="N3450" s="100">
        <f t="shared" si="555"/>
        <v>0</v>
      </c>
      <c r="O3450" s="60">
        <v>0</v>
      </c>
      <c r="P3450" s="101">
        <f>O3450</f>
        <v>0</v>
      </c>
      <c r="Q3450" s="104" t="e">
        <f>TRUNC(#REF!*P3450,0)</f>
        <v>#REF!</v>
      </c>
      <c r="R3450" s="52"/>
      <c r="S3450" s="49"/>
    </row>
    <row r="3451" spans="1:19" s="85" customFormat="1" ht="19.5" hidden="1" customHeight="1">
      <c r="A3451" s="132"/>
      <c r="B3451" s="49"/>
      <c r="C3451" s="37"/>
      <c r="D3451" s="38"/>
      <c r="E3451" s="17"/>
      <c r="F3451" s="98">
        <v>0</v>
      </c>
      <c r="G3451" s="104"/>
      <c r="H3451" s="104">
        <f t="shared" si="560"/>
        <v>0</v>
      </c>
      <c r="I3451" s="104"/>
      <c r="J3451" s="104">
        <f t="shared" si="561"/>
        <v>0</v>
      </c>
      <c r="K3451" s="104"/>
      <c r="L3451" s="104">
        <f t="shared" si="559"/>
        <v>0</v>
      </c>
      <c r="M3451" s="99">
        <f t="shared" si="555"/>
        <v>0</v>
      </c>
      <c r="N3451" s="100">
        <f t="shared" si="555"/>
        <v>0</v>
      </c>
      <c r="O3451" s="60">
        <v>0</v>
      </c>
      <c r="P3451" s="101">
        <f>O3451</f>
        <v>0</v>
      </c>
      <c r="Q3451" s="104" t="e">
        <f>TRUNC(#REF!*P3451,0)</f>
        <v>#REF!</v>
      </c>
      <c r="R3451" s="52"/>
      <c r="S3451" s="49"/>
    </row>
    <row r="3452" spans="1:19" s="102" customFormat="1" ht="19.5" hidden="1" customHeight="1">
      <c r="A3452" s="133"/>
      <c r="B3452" s="109"/>
      <c r="C3452" s="29" t="s">
        <v>2309</v>
      </c>
      <c r="D3452" s="29" t="s">
        <v>2310</v>
      </c>
      <c r="E3452" s="152" t="s">
        <v>22</v>
      </c>
      <c r="F3452" s="108">
        <v>0</v>
      </c>
      <c r="G3452" s="106">
        <v>0</v>
      </c>
      <c r="H3452" s="106">
        <f>SUM(H3453:H3561)</f>
        <v>2771925814</v>
      </c>
      <c r="I3452" s="106">
        <v>0</v>
      </c>
      <c r="J3452" s="106">
        <f>SUM(J3453:J3561)</f>
        <v>839888387</v>
      </c>
      <c r="K3452" s="106">
        <v>0</v>
      </c>
      <c r="L3452" s="106">
        <f>SUM(L3453:L3561)</f>
        <v>230964424</v>
      </c>
      <c r="M3452" s="106">
        <f t="shared" si="555"/>
        <v>0</v>
      </c>
      <c r="N3452" s="150">
        <f t="shared" si="555"/>
        <v>3842778625</v>
      </c>
      <c r="O3452" s="58">
        <v>0</v>
      </c>
      <c r="P3452" s="61">
        <v>0</v>
      </c>
      <c r="Q3452" s="58">
        <v>0</v>
      </c>
      <c r="R3452" s="163"/>
    </row>
    <row r="3453" spans="1:19" s="102" customFormat="1" ht="19.5" hidden="1" customHeight="1">
      <c r="A3453" s="131"/>
      <c r="C3453" s="35" t="s">
        <v>760</v>
      </c>
      <c r="D3453" s="36" t="s">
        <v>0</v>
      </c>
      <c r="E3453" s="11" t="s">
        <v>22</v>
      </c>
      <c r="F3453" s="98">
        <v>0</v>
      </c>
      <c r="G3453" s="99">
        <v>0</v>
      </c>
      <c r="H3453" s="99">
        <f t="shared" si="560"/>
        <v>0</v>
      </c>
      <c r="I3453" s="99">
        <v>0</v>
      </c>
      <c r="J3453" s="99">
        <f t="shared" si="561"/>
        <v>0</v>
      </c>
      <c r="K3453" s="99">
        <v>0</v>
      </c>
      <c r="L3453" s="99">
        <f t="shared" si="559"/>
        <v>0</v>
      </c>
      <c r="M3453" s="99">
        <f t="shared" si="555"/>
        <v>0</v>
      </c>
      <c r="N3453" s="100">
        <f t="shared" si="555"/>
        <v>0</v>
      </c>
      <c r="O3453" s="60">
        <v>0</v>
      </c>
      <c r="P3453" s="101">
        <f>O3453</f>
        <v>0</v>
      </c>
      <c r="Q3453" s="99" t="e">
        <f>TRUNC(#REF!*P3453,0)</f>
        <v>#REF!</v>
      </c>
      <c r="R3453" s="143"/>
    </row>
    <row r="3454" spans="1:19" s="102" customFormat="1" ht="19.5" hidden="1" customHeight="1">
      <c r="A3454" s="131"/>
      <c r="C3454" s="35" t="s">
        <v>761</v>
      </c>
      <c r="D3454" s="36" t="s">
        <v>715</v>
      </c>
      <c r="E3454" s="11" t="s">
        <v>3188</v>
      </c>
      <c r="F3454" s="98">
        <v>3203</v>
      </c>
      <c r="G3454" s="99">
        <v>228</v>
      </c>
      <c r="H3454" s="99">
        <f t="shared" si="560"/>
        <v>730284</v>
      </c>
      <c r="I3454" s="99">
        <v>4008</v>
      </c>
      <c r="J3454" s="99">
        <f t="shared" si="561"/>
        <v>12837624</v>
      </c>
      <c r="K3454" s="99">
        <v>168</v>
      </c>
      <c r="L3454" s="99">
        <f t="shared" si="559"/>
        <v>538104</v>
      </c>
      <c r="M3454" s="99">
        <f t="shared" si="555"/>
        <v>4404</v>
      </c>
      <c r="N3454" s="100">
        <f t="shared" si="555"/>
        <v>14106012</v>
      </c>
      <c r="O3454" s="60">
        <v>3203</v>
      </c>
      <c r="P3454" s="101">
        <f>O3454</f>
        <v>3203</v>
      </c>
      <c r="Q3454" s="99" t="e">
        <f>TRUNC(#REF!*P3454,0)</f>
        <v>#REF!</v>
      </c>
      <c r="R3454" s="143"/>
    </row>
    <row r="3455" spans="1:19" s="102" customFormat="1" ht="19.5" hidden="1" customHeight="1">
      <c r="A3455" s="131"/>
      <c r="C3455" s="35" t="s">
        <v>2529</v>
      </c>
      <c r="D3455" s="36" t="s">
        <v>2530</v>
      </c>
      <c r="E3455" s="11" t="s">
        <v>3188</v>
      </c>
      <c r="F3455" s="98">
        <v>22473</v>
      </c>
      <c r="G3455" s="99">
        <v>228</v>
      </c>
      <c r="H3455" s="99">
        <f t="shared" si="560"/>
        <v>5123844</v>
      </c>
      <c r="I3455" s="99">
        <v>4008</v>
      </c>
      <c r="J3455" s="99">
        <f t="shared" si="561"/>
        <v>90071784</v>
      </c>
      <c r="K3455" s="99">
        <v>168</v>
      </c>
      <c r="L3455" s="99">
        <f t="shared" si="559"/>
        <v>3775464</v>
      </c>
      <c r="M3455" s="99">
        <f t="shared" si="555"/>
        <v>4404</v>
      </c>
      <c r="N3455" s="100">
        <f t="shared" si="555"/>
        <v>98971092</v>
      </c>
      <c r="O3455" s="60">
        <v>22473</v>
      </c>
      <c r="P3455" s="101">
        <f>O3455</f>
        <v>22473</v>
      </c>
      <c r="Q3455" s="99" t="e">
        <f>TRUNC(#REF!*P3455,0)</f>
        <v>#REF!</v>
      </c>
      <c r="R3455" s="143"/>
    </row>
    <row r="3456" spans="1:19" s="102" customFormat="1" ht="19.5" hidden="1" customHeight="1">
      <c r="A3456" s="131"/>
      <c r="C3456" s="35" t="s">
        <v>767</v>
      </c>
      <c r="D3456" s="36" t="s">
        <v>0</v>
      </c>
      <c r="E3456" s="11" t="s">
        <v>22</v>
      </c>
      <c r="F3456" s="98">
        <v>0</v>
      </c>
      <c r="G3456" s="99">
        <v>0</v>
      </c>
      <c r="H3456" s="99">
        <f t="shared" si="560"/>
        <v>0</v>
      </c>
      <c r="I3456" s="99">
        <v>0</v>
      </c>
      <c r="J3456" s="99">
        <f t="shared" si="561"/>
        <v>0</v>
      </c>
      <c r="K3456" s="99">
        <v>0</v>
      </c>
      <c r="L3456" s="99">
        <f t="shared" si="559"/>
        <v>0</v>
      </c>
      <c r="M3456" s="99">
        <f t="shared" si="555"/>
        <v>0</v>
      </c>
      <c r="N3456" s="100">
        <f t="shared" si="555"/>
        <v>0</v>
      </c>
      <c r="O3456" s="60">
        <v>0</v>
      </c>
      <c r="P3456" s="101">
        <f>O3456</f>
        <v>0</v>
      </c>
      <c r="Q3456" s="99" t="e">
        <f>TRUNC(#REF!*P3456,0)</f>
        <v>#REF!</v>
      </c>
      <c r="R3456" s="143"/>
    </row>
    <row r="3457" spans="1:18" s="102" customFormat="1" ht="19.5" hidden="1" customHeight="1">
      <c r="A3457" s="131"/>
      <c r="C3457" s="35" t="s">
        <v>779</v>
      </c>
      <c r="D3457" s="36" t="s">
        <v>0</v>
      </c>
      <c r="E3457" s="11" t="s">
        <v>22</v>
      </c>
      <c r="F3457" s="98">
        <v>0</v>
      </c>
      <c r="G3457" s="99">
        <v>0</v>
      </c>
      <c r="H3457" s="99">
        <f t="shared" si="560"/>
        <v>0</v>
      </c>
      <c r="I3457" s="99">
        <v>0</v>
      </c>
      <c r="J3457" s="99">
        <f t="shared" si="561"/>
        <v>0</v>
      </c>
      <c r="K3457" s="99">
        <v>0</v>
      </c>
      <c r="L3457" s="99">
        <f t="shared" si="559"/>
        <v>0</v>
      </c>
      <c r="M3457" s="99">
        <f t="shared" si="555"/>
        <v>0</v>
      </c>
      <c r="N3457" s="100">
        <f t="shared" si="555"/>
        <v>0</v>
      </c>
      <c r="O3457" s="60">
        <v>0</v>
      </c>
      <c r="P3457" s="101">
        <f>O3457</f>
        <v>0</v>
      </c>
      <c r="Q3457" s="99" t="e">
        <f>TRUNC(#REF!*P3457,0)</f>
        <v>#REF!</v>
      </c>
      <c r="R3457" s="143"/>
    </row>
    <row r="3458" spans="1:18" s="102" customFormat="1" ht="19.5" hidden="1" customHeight="1">
      <c r="A3458" s="131"/>
      <c r="C3458" s="35" t="s">
        <v>1002</v>
      </c>
      <c r="D3458" s="36" t="s">
        <v>1003</v>
      </c>
      <c r="E3458" s="11" t="s">
        <v>3196</v>
      </c>
      <c r="F3458" s="98">
        <v>6</v>
      </c>
      <c r="G3458" s="99">
        <v>0</v>
      </c>
      <c r="H3458" s="99">
        <f t="shared" si="560"/>
        <v>0</v>
      </c>
      <c r="I3458" s="99">
        <v>0</v>
      </c>
      <c r="J3458" s="99">
        <f t="shared" si="561"/>
        <v>0</v>
      </c>
      <c r="K3458" s="99">
        <v>460416</v>
      </c>
      <c r="L3458" s="99">
        <f t="shared" ref="L3458:L3521" si="571">TRUNC(F3458*K3458,0)</f>
        <v>2762496</v>
      </c>
      <c r="M3458" s="99">
        <f t="shared" si="555"/>
        <v>460416</v>
      </c>
      <c r="N3458" s="100">
        <f t="shared" si="555"/>
        <v>2762496</v>
      </c>
      <c r="O3458" s="60">
        <v>6</v>
      </c>
      <c r="P3458" s="101">
        <f>O3458</f>
        <v>6</v>
      </c>
      <c r="Q3458" s="99" t="e">
        <f>TRUNC(#REF!*P3458,0)</f>
        <v>#REF!</v>
      </c>
      <c r="R3458" s="143"/>
    </row>
    <row r="3459" spans="1:18" s="102" customFormat="1" ht="19.5" hidden="1" customHeight="1">
      <c r="A3459" s="131"/>
      <c r="C3459" s="35" t="s">
        <v>789</v>
      </c>
      <c r="D3459" s="36" t="s">
        <v>0</v>
      </c>
      <c r="E3459" s="11" t="s">
        <v>22</v>
      </c>
      <c r="F3459" s="98">
        <v>0</v>
      </c>
      <c r="G3459" s="99">
        <v>0</v>
      </c>
      <c r="H3459" s="99">
        <f t="shared" si="560"/>
        <v>0</v>
      </c>
      <c r="I3459" s="99">
        <v>0</v>
      </c>
      <c r="J3459" s="99">
        <f t="shared" si="561"/>
        <v>0</v>
      </c>
      <c r="K3459" s="99">
        <v>0</v>
      </c>
      <c r="L3459" s="99">
        <f t="shared" si="571"/>
        <v>0</v>
      </c>
      <c r="M3459" s="99">
        <f t="shared" si="555"/>
        <v>0</v>
      </c>
      <c r="N3459" s="100">
        <f t="shared" si="555"/>
        <v>0</v>
      </c>
      <c r="O3459" s="60">
        <v>0</v>
      </c>
      <c r="P3459" s="101">
        <f>O3459</f>
        <v>0</v>
      </c>
      <c r="Q3459" s="99" t="e">
        <f>TRUNC(#REF!*P3459,0)</f>
        <v>#REF!</v>
      </c>
      <c r="R3459" s="143"/>
    </row>
    <row r="3460" spans="1:18" s="102" customFormat="1" ht="19.5" hidden="1" customHeight="1">
      <c r="A3460" s="131"/>
      <c r="C3460" s="35" t="s">
        <v>790</v>
      </c>
      <c r="D3460" s="36" t="s">
        <v>111</v>
      </c>
      <c r="E3460" s="11" t="s">
        <v>22</v>
      </c>
      <c r="F3460" s="98">
        <v>0</v>
      </c>
      <c r="G3460" s="99">
        <v>0</v>
      </c>
      <c r="H3460" s="99">
        <f t="shared" si="560"/>
        <v>0</v>
      </c>
      <c r="I3460" s="99">
        <v>0</v>
      </c>
      <c r="J3460" s="99">
        <f t="shared" si="561"/>
        <v>0</v>
      </c>
      <c r="K3460" s="99">
        <v>0</v>
      </c>
      <c r="L3460" s="99">
        <f t="shared" si="571"/>
        <v>0</v>
      </c>
      <c r="M3460" s="99">
        <f t="shared" si="555"/>
        <v>0</v>
      </c>
      <c r="N3460" s="100">
        <f t="shared" si="555"/>
        <v>0</v>
      </c>
      <c r="O3460" s="60">
        <v>0</v>
      </c>
      <c r="P3460" s="101">
        <f>O3460</f>
        <v>0</v>
      </c>
      <c r="Q3460" s="99" t="e">
        <f>TRUNC(#REF!*P3460,0)</f>
        <v>#REF!</v>
      </c>
      <c r="R3460" s="143"/>
    </row>
    <row r="3461" spans="1:18" s="102" customFormat="1" ht="19.5" hidden="1" customHeight="1">
      <c r="A3461" s="131"/>
      <c r="C3461" s="35" t="s">
        <v>791</v>
      </c>
      <c r="D3461" s="36" t="s">
        <v>792</v>
      </c>
      <c r="E3461" s="11" t="s">
        <v>3189</v>
      </c>
      <c r="F3461" s="98">
        <v>3071</v>
      </c>
      <c r="G3461" s="99">
        <v>6252</v>
      </c>
      <c r="H3461" s="99">
        <f t="shared" si="560"/>
        <v>19199892</v>
      </c>
      <c r="I3461" s="99">
        <v>10200</v>
      </c>
      <c r="J3461" s="99">
        <f t="shared" si="561"/>
        <v>31324200</v>
      </c>
      <c r="K3461" s="99">
        <v>0</v>
      </c>
      <c r="L3461" s="99">
        <f t="shared" si="571"/>
        <v>0</v>
      </c>
      <c r="M3461" s="99">
        <f t="shared" si="555"/>
        <v>16452</v>
      </c>
      <c r="N3461" s="100">
        <f t="shared" si="555"/>
        <v>50524092</v>
      </c>
      <c r="O3461" s="60">
        <v>3071</v>
      </c>
      <c r="P3461" s="101">
        <f>O3461</f>
        <v>3071</v>
      </c>
      <c r="Q3461" s="99" t="e">
        <f>TRUNC(#REF!*P3461,0)</f>
        <v>#REF!</v>
      </c>
      <c r="R3461" s="143"/>
    </row>
    <row r="3462" spans="1:18" s="102" customFormat="1" ht="19.5" hidden="1" customHeight="1">
      <c r="A3462" s="131"/>
      <c r="C3462" s="35" t="s">
        <v>800</v>
      </c>
      <c r="D3462" s="36" t="s">
        <v>0</v>
      </c>
      <c r="E3462" s="11" t="s">
        <v>22</v>
      </c>
      <c r="F3462" s="98">
        <v>0</v>
      </c>
      <c r="G3462" s="99">
        <v>0</v>
      </c>
      <c r="H3462" s="99">
        <f t="shared" si="560"/>
        <v>0</v>
      </c>
      <c r="I3462" s="99">
        <v>0</v>
      </c>
      <c r="J3462" s="99">
        <f t="shared" si="561"/>
        <v>0</v>
      </c>
      <c r="K3462" s="99">
        <v>0</v>
      </c>
      <c r="L3462" s="99">
        <f t="shared" si="571"/>
        <v>0</v>
      </c>
      <c r="M3462" s="99">
        <f t="shared" si="555"/>
        <v>0</v>
      </c>
      <c r="N3462" s="100">
        <f t="shared" si="555"/>
        <v>0</v>
      </c>
      <c r="O3462" s="60">
        <v>0</v>
      </c>
      <c r="P3462" s="101">
        <f>O3462</f>
        <v>0</v>
      </c>
      <c r="Q3462" s="99" t="e">
        <f>TRUNC(#REF!*P3462,0)</f>
        <v>#REF!</v>
      </c>
      <c r="R3462" s="143"/>
    </row>
    <row r="3463" spans="1:18" s="102" customFormat="1" ht="19.5" hidden="1" customHeight="1">
      <c r="A3463" s="131"/>
      <c r="C3463" s="35" t="s">
        <v>801</v>
      </c>
      <c r="D3463" s="36" t="s">
        <v>797</v>
      </c>
      <c r="E3463" s="11" t="s">
        <v>3189</v>
      </c>
      <c r="F3463" s="98">
        <v>25</v>
      </c>
      <c r="G3463" s="99">
        <v>2148</v>
      </c>
      <c r="H3463" s="99">
        <f t="shared" si="560"/>
        <v>53700</v>
      </c>
      <c r="I3463" s="99">
        <v>9160</v>
      </c>
      <c r="J3463" s="99">
        <f t="shared" si="561"/>
        <v>229000</v>
      </c>
      <c r="K3463" s="99">
        <v>0</v>
      </c>
      <c r="L3463" s="99">
        <f t="shared" si="571"/>
        <v>0</v>
      </c>
      <c r="M3463" s="99">
        <f t="shared" si="555"/>
        <v>11308</v>
      </c>
      <c r="N3463" s="100">
        <f t="shared" si="555"/>
        <v>282700</v>
      </c>
      <c r="O3463" s="60">
        <v>25</v>
      </c>
      <c r="P3463" s="101">
        <f>O3463</f>
        <v>25</v>
      </c>
      <c r="Q3463" s="99" t="e">
        <f>TRUNC(#REF!*P3463,0)</f>
        <v>#REF!</v>
      </c>
      <c r="R3463" s="143"/>
    </row>
    <row r="3464" spans="1:18" s="102" customFormat="1" ht="19.5" hidden="1" customHeight="1">
      <c r="A3464" s="131"/>
      <c r="C3464" s="35" t="s">
        <v>802</v>
      </c>
      <c r="D3464" s="36" t="s">
        <v>0</v>
      </c>
      <c r="E3464" s="11" t="s">
        <v>22</v>
      </c>
      <c r="F3464" s="98">
        <v>0</v>
      </c>
      <c r="G3464" s="99">
        <v>0</v>
      </c>
      <c r="H3464" s="99">
        <f t="shared" si="560"/>
        <v>0</v>
      </c>
      <c r="I3464" s="99">
        <v>0</v>
      </c>
      <c r="J3464" s="99">
        <f t="shared" si="561"/>
        <v>0</v>
      </c>
      <c r="K3464" s="99">
        <v>0</v>
      </c>
      <c r="L3464" s="99">
        <f t="shared" si="571"/>
        <v>0</v>
      </c>
      <c r="M3464" s="99">
        <f t="shared" si="555"/>
        <v>0</v>
      </c>
      <c r="N3464" s="100">
        <f t="shared" si="555"/>
        <v>0</v>
      </c>
      <c r="O3464" s="60">
        <v>0</v>
      </c>
      <c r="P3464" s="101">
        <f>O3464</f>
        <v>0</v>
      </c>
      <c r="Q3464" s="99" t="e">
        <f>TRUNC(#REF!*P3464,0)</f>
        <v>#REF!</v>
      </c>
      <c r="R3464" s="143"/>
    </row>
    <row r="3465" spans="1:18" s="102" customFormat="1" ht="19.5" hidden="1" customHeight="1">
      <c r="A3465" s="131"/>
      <c r="C3465" s="35" t="s">
        <v>803</v>
      </c>
      <c r="D3465" s="36" t="s">
        <v>531</v>
      </c>
      <c r="E3465" s="11" t="s">
        <v>3189</v>
      </c>
      <c r="F3465" s="98">
        <v>2178</v>
      </c>
      <c r="G3465" s="99">
        <v>1021</v>
      </c>
      <c r="H3465" s="99">
        <f t="shared" si="560"/>
        <v>2223738</v>
      </c>
      <c r="I3465" s="99">
        <v>6837</v>
      </c>
      <c r="J3465" s="99">
        <f t="shared" si="561"/>
        <v>14890986</v>
      </c>
      <c r="K3465" s="99">
        <v>0</v>
      </c>
      <c r="L3465" s="99">
        <f t="shared" si="571"/>
        <v>0</v>
      </c>
      <c r="M3465" s="99">
        <f t="shared" si="555"/>
        <v>7858</v>
      </c>
      <c r="N3465" s="100">
        <f t="shared" si="555"/>
        <v>17114724</v>
      </c>
      <c r="O3465" s="60">
        <v>2178</v>
      </c>
      <c r="P3465" s="101">
        <f>O3465</f>
        <v>2178</v>
      </c>
      <c r="Q3465" s="99" t="e">
        <f>TRUNC(#REF!*P3465,0)</f>
        <v>#REF!</v>
      </c>
      <c r="R3465" s="143"/>
    </row>
    <row r="3466" spans="1:18" s="102" customFormat="1" ht="19.5" hidden="1" customHeight="1">
      <c r="A3466" s="131"/>
      <c r="C3466" s="35" t="s">
        <v>804</v>
      </c>
      <c r="D3466" s="36" t="s">
        <v>531</v>
      </c>
      <c r="E3466" s="11" t="s">
        <v>3207</v>
      </c>
      <c r="F3466" s="98">
        <v>1803</v>
      </c>
      <c r="G3466" s="99">
        <v>3649</v>
      </c>
      <c r="H3466" s="99">
        <f t="shared" si="560"/>
        <v>6579147</v>
      </c>
      <c r="I3466" s="99">
        <v>20680</v>
      </c>
      <c r="J3466" s="99">
        <f t="shared" si="561"/>
        <v>37286040</v>
      </c>
      <c r="K3466" s="99">
        <v>0</v>
      </c>
      <c r="L3466" s="99">
        <f t="shared" si="571"/>
        <v>0</v>
      </c>
      <c r="M3466" s="99">
        <f t="shared" si="555"/>
        <v>24329</v>
      </c>
      <c r="N3466" s="100">
        <f t="shared" si="555"/>
        <v>43865187</v>
      </c>
      <c r="O3466" s="60">
        <v>1803</v>
      </c>
      <c r="P3466" s="101">
        <f>O3466</f>
        <v>1803</v>
      </c>
      <c r="Q3466" s="99" t="e">
        <f>TRUNC(#REF!*P3466,0)</f>
        <v>#REF!</v>
      </c>
      <c r="R3466" s="143"/>
    </row>
    <row r="3467" spans="1:18" s="102" customFormat="1" ht="19.5" hidden="1" customHeight="1">
      <c r="A3467" s="131"/>
      <c r="C3467" s="35" t="s">
        <v>814</v>
      </c>
      <c r="D3467" s="36" t="s">
        <v>0</v>
      </c>
      <c r="E3467" s="11" t="s">
        <v>22</v>
      </c>
      <c r="F3467" s="98">
        <v>0</v>
      </c>
      <c r="G3467" s="99">
        <v>0</v>
      </c>
      <c r="H3467" s="99">
        <f t="shared" si="560"/>
        <v>0</v>
      </c>
      <c r="I3467" s="99">
        <v>0</v>
      </c>
      <c r="J3467" s="99">
        <f t="shared" si="561"/>
        <v>0</v>
      </c>
      <c r="K3467" s="99">
        <v>0</v>
      </c>
      <c r="L3467" s="99">
        <f t="shared" si="571"/>
        <v>0</v>
      </c>
      <c r="M3467" s="99">
        <f t="shared" si="555"/>
        <v>0</v>
      </c>
      <c r="N3467" s="100">
        <f t="shared" si="555"/>
        <v>0</v>
      </c>
      <c r="O3467" s="60">
        <v>0</v>
      </c>
      <c r="P3467" s="101">
        <f>O3467</f>
        <v>0</v>
      </c>
      <c r="Q3467" s="99" t="e">
        <f>TRUNC(#REF!*P3467,0)</f>
        <v>#REF!</v>
      </c>
      <c r="R3467" s="143"/>
    </row>
    <row r="3468" spans="1:18" s="102" customFormat="1" ht="19.5" hidden="1" customHeight="1">
      <c r="A3468" s="131"/>
      <c r="C3468" s="35" t="s">
        <v>815</v>
      </c>
      <c r="D3468" s="36" t="s">
        <v>816</v>
      </c>
      <c r="E3468" s="11" t="s">
        <v>3216</v>
      </c>
      <c r="F3468" s="98">
        <v>448</v>
      </c>
      <c r="G3468" s="99">
        <v>652</v>
      </c>
      <c r="H3468" s="99">
        <f t="shared" si="560"/>
        <v>292096</v>
      </c>
      <c r="I3468" s="99">
        <v>15660</v>
      </c>
      <c r="J3468" s="99">
        <f t="shared" si="561"/>
        <v>7015680</v>
      </c>
      <c r="K3468" s="99">
        <v>0</v>
      </c>
      <c r="L3468" s="99">
        <f t="shared" si="571"/>
        <v>0</v>
      </c>
      <c r="M3468" s="99">
        <f t="shared" si="555"/>
        <v>16312</v>
      </c>
      <c r="N3468" s="100">
        <f t="shared" si="555"/>
        <v>7307776</v>
      </c>
      <c r="O3468" s="60">
        <v>448</v>
      </c>
      <c r="P3468" s="101">
        <f>O3468</f>
        <v>448</v>
      </c>
      <c r="Q3468" s="99" t="e">
        <f>TRUNC(#REF!*P3468,0)</f>
        <v>#REF!</v>
      </c>
      <c r="R3468" s="143"/>
    </row>
    <row r="3469" spans="1:18" s="102" customFormat="1" ht="19.5" hidden="1" customHeight="1">
      <c r="A3469" s="131"/>
      <c r="C3469" s="35" t="s">
        <v>821</v>
      </c>
      <c r="D3469" s="36" t="s">
        <v>547</v>
      </c>
      <c r="E3469" s="11" t="s">
        <v>3189</v>
      </c>
      <c r="F3469" s="98">
        <v>200</v>
      </c>
      <c r="G3469" s="99">
        <v>616</v>
      </c>
      <c r="H3469" s="99">
        <f t="shared" si="560"/>
        <v>123200</v>
      </c>
      <c r="I3469" s="99">
        <v>2185</v>
      </c>
      <c r="J3469" s="99">
        <f t="shared" si="561"/>
        <v>437000</v>
      </c>
      <c r="K3469" s="99">
        <v>0</v>
      </c>
      <c r="L3469" s="99">
        <f t="shared" si="571"/>
        <v>0</v>
      </c>
      <c r="M3469" s="99">
        <f t="shared" si="555"/>
        <v>2801</v>
      </c>
      <c r="N3469" s="100">
        <f t="shared" si="555"/>
        <v>560200</v>
      </c>
      <c r="O3469" s="60">
        <v>200</v>
      </c>
      <c r="P3469" s="101">
        <f>O3469</f>
        <v>200</v>
      </c>
      <c r="Q3469" s="99" t="e">
        <f>TRUNC(#REF!*P3469,0)</f>
        <v>#REF!</v>
      </c>
      <c r="R3469" s="143"/>
    </row>
    <row r="3470" spans="1:18" s="102" customFormat="1" ht="19.5" hidden="1" customHeight="1">
      <c r="A3470" s="131"/>
      <c r="C3470" s="35" t="s">
        <v>822</v>
      </c>
      <c r="D3470" s="36" t="s">
        <v>0</v>
      </c>
      <c r="E3470" s="11" t="s">
        <v>22</v>
      </c>
      <c r="F3470" s="98">
        <v>0</v>
      </c>
      <c r="G3470" s="99">
        <v>0</v>
      </c>
      <c r="H3470" s="99">
        <f t="shared" si="560"/>
        <v>0</v>
      </c>
      <c r="I3470" s="99">
        <v>0</v>
      </c>
      <c r="J3470" s="99">
        <f t="shared" si="561"/>
        <v>0</v>
      </c>
      <c r="K3470" s="99">
        <v>0</v>
      </c>
      <c r="L3470" s="99">
        <f t="shared" si="571"/>
        <v>0</v>
      </c>
      <c r="M3470" s="99">
        <f t="shared" si="555"/>
        <v>0</v>
      </c>
      <c r="N3470" s="100">
        <f t="shared" ref="M3470:N3569" si="572">H3470+J3470+L3470</f>
        <v>0</v>
      </c>
      <c r="O3470" s="60">
        <v>0</v>
      </c>
      <c r="P3470" s="101">
        <f>O3470</f>
        <v>0</v>
      </c>
      <c r="Q3470" s="99" t="e">
        <f>TRUNC(#REF!*P3470,0)</f>
        <v>#REF!</v>
      </c>
      <c r="R3470" s="143"/>
    </row>
    <row r="3471" spans="1:18" s="102" customFormat="1" ht="19.5" hidden="1" customHeight="1">
      <c r="A3471" s="131"/>
      <c r="C3471" s="35" t="s">
        <v>823</v>
      </c>
      <c r="D3471" s="36" t="s">
        <v>110</v>
      </c>
      <c r="E3471" s="11" t="s">
        <v>3191</v>
      </c>
      <c r="F3471" s="103">
        <v>857.78</v>
      </c>
      <c r="G3471" s="99">
        <v>6339</v>
      </c>
      <c r="H3471" s="99">
        <f t="shared" si="560"/>
        <v>5437467</v>
      </c>
      <c r="I3471" s="99">
        <v>310616</v>
      </c>
      <c r="J3471" s="99">
        <f t="shared" si="561"/>
        <v>266440192</v>
      </c>
      <c r="K3471" s="99">
        <v>0</v>
      </c>
      <c r="L3471" s="99">
        <f t="shared" si="571"/>
        <v>0</v>
      </c>
      <c r="M3471" s="99">
        <f t="shared" si="572"/>
        <v>316955</v>
      </c>
      <c r="N3471" s="100">
        <f t="shared" si="572"/>
        <v>271877659</v>
      </c>
      <c r="O3471" s="87">
        <v>857.78</v>
      </c>
      <c r="P3471" s="101">
        <f>O3471</f>
        <v>857.78</v>
      </c>
      <c r="Q3471" s="99" t="e">
        <f>TRUNC(#REF!*P3471,0)</f>
        <v>#REF!</v>
      </c>
      <c r="R3471" s="143"/>
    </row>
    <row r="3472" spans="1:18" s="102" customFormat="1" ht="19.5" hidden="1" customHeight="1">
      <c r="A3472" s="131"/>
      <c r="C3472" s="35" t="s">
        <v>826</v>
      </c>
      <c r="D3472" s="36" t="s">
        <v>0</v>
      </c>
      <c r="E3472" s="11" t="s">
        <v>22</v>
      </c>
      <c r="F3472" s="98">
        <v>0</v>
      </c>
      <c r="G3472" s="99">
        <v>0</v>
      </c>
      <c r="H3472" s="99">
        <f t="shared" si="560"/>
        <v>0</v>
      </c>
      <c r="I3472" s="99">
        <v>0</v>
      </c>
      <c r="J3472" s="99">
        <f t="shared" si="561"/>
        <v>0</v>
      </c>
      <c r="K3472" s="99">
        <v>0</v>
      </c>
      <c r="L3472" s="99">
        <f t="shared" si="571"/>
        <v>0</v>
      </c>
      <c r="M3472" s="99">
        <f t="shared" si="572"/>
        <v>0</v>
      </c>
      <c r="N3472" s="100">
        <f t="shared" si="572"/>
        <v>0</v>
      </c>
      <c r="O3472" s="60">
        <v>0</v>
      </c>
      <c r="P3472" s="101">
        <f>O3472</f>
        <v>0</v>
      </c>
      <c r="Q3472" s="99" t="e">
        <f>TRUNC(#REF!*P3472,0)</f>
        <v>#REF!</v>
      </c>
      <c r="R3472" s="143"/>
    </row>
    <row r="3473" spans="1:18" s="102" customFormat="1" ht="19.5" hidden="1" customHeight="1">
      <c r="A3473" s="131"/>
      <c r="C3473" s="35" t="s">
        <v>636</v>
      </c>
      <c r="D3473" s="36" t="s">
        <v>827</v>
      </c>
      <c r="E3473" s="11" t="s">
        <v>3188</v>
      </c>
      <c r="F3473" s="98">
        <v>434</v>
      </c>
      <c r="G3473" s="99">
        <v>0</v>
      </c>
      <c r="H3473" s="99">
        <f t="shared" si="560"/>
        <v>0</v>
      </c>
      <c r="I3473" s="99">
        <v>18024</v>
      </c>
      <c r="J3473" s="99">
        <f t="shared" si="561"/>
        <v>7822416</v>
      </c>
      <c r="K3473" s="99">
        <v>0</v>
      </c>
      <c r="L3473" s="99">
        <f t="shared" si="571"/>
        <v>0</v>
      </c>
      <c r="M3473" s="99">
        <f t="shared" si="572"/>
        <v>18024</v>
      </c>
      <c r="N3473" s="100">
        <f t="shared" si="572"/>
        <v>7822416</v>
      </c>
      <c r="O3473" s="60">
        <v>434</v>
      </c>
      <c r="P3473" s="101">
        <f>O3473</f>
        <v>434</v>
      </c>
      <c r="Q3473" s="99" t="e">
        <f>TRUNC(#REF!*P3473,0)</f>
        <v>#REF!</v>
      </c>
      <c r="R3473" s="143"/>
    </row>
    <row r="3474" spans="1:18" s="102" customFormat="1" ht="19.5" hidden="1" customHeight="1">
      <c r="A3474" s="131"/>
      <c r="C3474" s="35" t="s">
        <v>828</v>
      </c>
      <c r="D3474" s="36" t="s">
        <v>829</v>
      </c>
      <c r="E3474" s="11" t="s">
        <v>3188</v>
      </c>
      <c r="F3474" s="98">
        <v>5322</v>
      </c>
      <c r="G3474" s="99">
        <v>989</v>
      </c>
      <c r="H3474" s="99">
        <f t="shared" si="560"/>
        <v>5263458</v>
      </c>
      <c r="I3474" s="99">
        <v>6591</v>
      </c>
      <c r="J3474" s="99">
        <f t="shared" si="561"/>
        <v>35077302</v>
      </c>
      <c r="K3474" s="99">
        <v>1242</v>
      </c>
      <c r="L3474" s="99">
        <f t="shared" si="571"/>
        <v>6609924</v>
      </c>
      <c r="M3474" s="99">
        <f t="shared" si="572"/>
        <v>8822</v>
      </c>
      <c r="N3474" s="100">
        <f t="shared" si="572"/>
        <v>46950684</v>
      </c>
      <c r="O3474" s="60">
        <v>5322</v>
      </c>
      <c r="P3474" s="101">
        <f>O3474</f>
        <v>5322</v>
      </c>
      <c r="Q3474" s="99" t="e">
        <f>TRUNC(#REF!*P3474,0)</f>
        <v>#REF!</v>
      </c>
      <c r="R3474" s="143"/>
    </row>
    <row r="3475" spans="1:18" s="102" customFormat="1" ht="19.5" hidden="1" customHeight="1">
      <c r="A3475" s="131"/>
      <c r="C3475" s="35" t="s">
        <v>2531</v>
      </c>
      <c r="D3475" s="36" t="s">
        <v>2532</v>
      </c>
      <c r="E3475" s="11" t="s">
        <v>22</v>
      </c>
      <c r="F3475" s="98">
        <v>0</v>
      </c>
      <c r="G3475" s="99">
        <v>0</v>
      </c>
      <c r="H3475" s="99">
        <f t="shared" si="560"/>
        <v>0</v>
      </c>
      <c r="I3475" s="99">
        <v>0</v>
      </c>
      <c r="J3475" s="99">
        <f t="shared" si="561"/>
        <v>0</v>
      </c>
      <c r="K3475" s="99">
        <v>0</v>
      </c>
      <c r="L3475" s="99">
        <f t="shared" si="571"/>
        <v>0</v>
      </c>
      <c r="M3475" s="99">
        <f t="shared" si="572"/>
        <v>0</v>
      </c>
      <c r="N3475" s="100">
        <f t="shared" si="572"/>
        <v>0</v>
      </c>
      <c r="O3475" s="60">
        <v>0</v>
      </c>
      <c r="P3475" s="101">
        <f>O3475</f>
        <v>0</v>
      </c>
      <c r="Q3475" s="99" t="e">
        <f>TRUNC(#REF!*P3475,0)</f>
        <v>#REF!</v>
      </c>
      <c r="R3475" s="143"/>
    </row>
    <row r="3476" spans="1:18" s="102" customFormat="1" ht="19.5" hidden="1" customHeight="1">
      <c r="A3476" s="131"/>
      <c r="C3476" s="35" t="s">
        <v>2533</v>
      </c>
      <c r="D3476" s="36" t="s">
        <v>0</v>
      </c>
      <c r="E3476" s="11" t="s">
        <v>22</v>
      </c>
      <c r="F3476" s="98">
        <v>0</v>
      </c>
      <c r="G3476" s="99">
        <v>0</v>
      </c>
      <c r="H3476" s="99">
        <f t="shared" si="560"/>
        <v>0</v>
      </c>
      <c r="I3476" s="99">
        <v>0</v>
      </c>
      <c r="J3476" s="99">
        <f t="shared" si="561"/>
        <v>0</v>
      </c>
      <c r="K3476" s="99">
        <v>0</v>
      </c>
      <c r="L3476" s="99">
        <f t="shared" si="571"/>
        <v>0</v>
      </c>
      <c r="M3476" s="99">
        <f t="shared" si="572"/>
        <v>0</v>
      </c>
      <c r="N3476" s="100">
        <f t="shared" si="572"/>
        <v>0</v>
      </c>
      <c r="O3476" s="60">
        <v>0</v>
      </c>
      <c r="P3476" s="101">
        <f>O3476</f>
        <v>0</v>
      </c>
      <c r="Q3476" s="99" t="e">
        <f>TRUNC(#REF!*P3476,0)</f>
        <v>#REF!</v>
      </c>
      <c r="R3476" s="143"/>
    </row>
    <row r="3477" spans="1:18" s="102" customFormat="1" ht="19.5" hidden="1" customHeight="1">
      <c r="A3477" s="131"/>
      <c r="C3477" s="35" t="s">
        <v>2534</v>
      </c>
      <c r="D3477" s="36" t="s">
        <v>0</v>
      </c>
      <c r="E3477" s="11" t="s">
        <v>22</v>
      </c>
      <c r="F3477" s="98">
        <v>0</v>
      </c>
      <c r="G3477" s="99">
        <v>0</v>
      </c>
      <c r="H3477" s="99">
        <f t="shared" si="560"/>
        <v>0</v>
      </c>
      <c r="I3477" s="99">
        <v>0</v>
      </c>
      <c r="J3477" s="99">
        <f t="shared" si="561"/>
        <v>0</v>
      </c>
      <c r="K3477" s="99">
        <v>0</v>
      </c>
      <c r="L3477" s="99">
        <f t="shared" si="571"/>
        <v>0</v>
      </c>
      <c r="M3477" s="99">
        <f t="shared" si="572"/>
        <v>0</v>
      </c>
      <c r="N3477" s="100">
        <f t="shared" si="572"/>
        <v>0</v>
      </c>
      <c r="O3477" s="60">
        <v>0</v>
      </c>
      <c r="P3477" s="101">
        <f>O3477</f>
        <v>0</v>
      </c>
      <c r="Q3477" s="99" t="e">
        <f>TRUNC(#REF!*P3477,0)</f>
        <v>#REF!</v>
      </c>
      <c r="R3477" s="143"/>
    </row>
    <row r="3478" spans="1:18" s="102" customFormat="1" ht="19.5" hidden="1" customHeight="1">
      <c r="A3478" s="131"/>
      <c r="C3478" s="35" t="s">
        <v>2535</v>
      </c>
      <c r="D3478" s="36" t="s">
        <v>2536</v>
      </c>
      <c r="E3478" s="11" t="s">
        <v>3198</v>
      </c>
      <c r="F3478" s="98">
        <v>848</v>
      </c>
      <c r="G3478" s="99">
        <v>5734</v>
      </c>
      <c r="H3478" s="99">
        <f t="shared" si="560"/>
        <v>4862432</v>
      </c>
      <c r="I3478" s="99">
        <v>8280</v>
      </c>
      <c r="J3478" s="99">
        <f t="shared" si="561"/>
        <v>7021440</v>
      </c>
      <c r="K3478" s="99">
        <v>0</v>
      </c>
      <c r="L3478" s="99">
        <f t="shared" si="571"/>
        <v>0</v>
      </c>
      <c r="M3478" s="99">
        <f t="shared" si="572"/>
        <v>14014</v>
      </c>
      <c r="N3478" s="100">
        <f t="shared" si="572"/>
        <v>11883872</v>
      </c>
      <c r="O3478" s="60">
        <v>848</v>
      </c>
      <c r="P3478" s="101">
        <f>O3478</f>
        <v>848</v>
      </c>
      <c r="Q3478" s="99" t="e">
        <f>TRUNC(#REF!*P3478,0)</f>
        <v>#REF!</v>
      </c>
      <c r="R3478" s="143"/>
    </row>
    <row r="3479" spans="1:18" s="102" customFormat="1" ht="19.5" hidden="1" customHeight="1">
      <c r="A3479" s="131"/>
      <c r="C3479" s="35" t="s">
        <v>2537</v>
      </c>
      <c r="D3479" s="36" t="s">
        <v>0</v>
      </c>
      <c r="E3479" s="11" t="s">
        <v>3189</v>
      </c>
      <c r="F3479" s="98">
        <v>195</v>
      </c>
      <c r="G3479" s="99">
        <v>0</v>
      </c>
      <c r="H3479" s="99">
        <f t="shared" si="560"/>
        <v>0</v>
      </c>
      <c r="I3479" s="99">
        <v>9831</v>
      </c>
      <c r="J3479" s="99">
        <f t="shared" si="561"/>
        <v>1917045</v>
      </c>
      <c r="K3479" s="99">
        <v>0</v>
      </c>
      <c r="L3479" s="99">
        <f t="shared" si="571"/>
        <v>0</v>
      </c>
      <c r="M3479" s="99">
        <f t="shared" si="572"/>
        <v>9831</v>
      </c>
      <c r="N3479" s="100">
        <f t="shared" si="572"/>
        <v>1917045</v>
      </c>
      <c r="O3479" s="60">
        <v>195</v>
      </c>
      <c r="P3479" s="101">
        <f>O3479</f>
        <v>195</v>
      </c>
      <c r="Q3479" s="99" t="e">
        <f>TRUNC(#REF!*P3479,0)</f>
        <v>#REF!</v>
      </c>
      <c r="R3479" s="143"/>
    </row>
    <row r="3480" spans="1:18" s="102" customFormat="1" ht="19.5" hidden="1" customHeight="1">
      <c r="A3480" s="131"/>
      <c r="C3480" s="35" t="s">
        <v>2538</v>
      </c>
      <c r="D3480" s="36" t="s">
        <v>0</v>
      </c>
      <c r="E3480" s="11" t="s">
        <v>3207</v>
      </c>
      <c r="F3480" s="98">
        <v>127</v>
      </c>
      <c r="G3480" s="99">
        <v>16775</v>
      </c>
      <c r="H3480" s="99">
        <f t="shared" si="560"/>
        <v>2130425</v>
      </c>
      <c r="I3480" s="99">
        <v>20072</v>
      </c>
      <c r="J3480" s="99">
        <f t="shared" si="561"/>
        <v>2549144</v>
      </c>
      <c r="K3480" s="99">
        <v>0</v>
      </c>
      <c r="L3480" s="99">
        <f t="shared" si="571"/>
        <v>0</v>
      </c>
      <c r="M3480" s="99">
        <f t="shared" si="572"/>
        <v>36847</v>
      </c>
      <c r="N3480" s="100">
        <f t="shared" si="572"/>
        <v>4679569</v>
      </c>
      <c r="O3480" s="60">
        <v>127</v>
      </c>
      <c r="P3480" s="101">
        <f>O3480</f>
        <v>127</v>
      </c>
      <c r="Q3480" s="99" t="e">
        <f>TRUNC(#REF!*P3480,0)</f>
        <v>#REF!</v>
      </c>
      <c r="R3480" s="143"/>
    </row>
    <row r="3481" spans="1:18" s="102" customFormat="1" ht="19.5" hidden="1" customHeight="1">
      <c r="A3481" s="131"/>
      <c r="C3481" s="35" t="s">
        <v>2539</v>
      </c>
      <c r="D3481" s="36" t="s">
        <v>0</v>
      </c>
      <c r="E3481" s="11" t="s">
        <v>3207</v>
      </c>
      <c r="F3481" s="98">
        <v>191</v>
      </c>
      <c r="G3481" s="99">
        <v>3920</v>
      </c>
      <c r="H3481" s="99">
        <f t="shared" si="560"/>
        <v>748720</v>
      </c>
      <c r="I3481" s="99">
        <v>2972</v>
      </c>
      <c r="J3481" s="99">
        <f t="shared" si="561"/>
        <v>567652</v>
      </c>
      <c r="K3481" s="99">
        <v>0</v>
      </c>
      <c r="L3481" s="99">
        <f t="shared" si="571"/>
        <v>0</v>
      </c>
      <c r="M3481" s="99">
        <f t="shared" si="572"/>
        <v>6892</v>
      </c>
      <c r="N3481" s="100">
        <f t="shared" si="572"/>
        <v>1316372</v>
      </c>
      <c r="O3481" s="60">
        <v>191</v>
      </c>
      <c r="P3481" s="101">
        <f>O3481</f>
        <v>191</v>
      </c>
      <c r="Q3481" s="99" t="e">
        <f>TRUNC(#REF!*P3481,0)</f>
        <v>#REF!</v>
      </c>
      <c r="R3481" s="143"/>
    </row>
    <row r="3482" spans="1:18" s="102" customFormat="1" ht="19.5" hidden="1" customHeight="1">
      <c r="A3482" s="131"/>
      <c r="C3482" s="35" t="s">
        <v>2540</v>
      </c>
      <c r="D3482" s="36" t="s">
        <v>0</v>
      </c>
      <c r="E3482" s="11" t="s">
        <v>3189</v>
      </c>
      <c r="F3482" s="98">
        <v>755</v>
      </c>
      <c r="G3482" s="99">
        <v>488</v>
      </c>
      <c r="H3482" s="99">
        <f t="shared" ref="H3482:H3545" si="573">TRUNC(F3482*G3482,0)</f>
        <v>368440</v>
      </c>
      <c r="I3482" s="99">
        <v>15801</v>
      </c>
      <c r="J3482" s="99">
        <f t="shared" ref="J3482:J3545" si="574">TRUNC(F3482*I3482,0)</f>
        <v>11929755</v>
      </c>
      <c r="K3482" s="99">
        <v>0</v>
      </c>
      <c r="L3482" s="99">
        <f t="shared" si="571"/>
        <v>0</v>
      </c>
      <c r="M3482" s="99">
        <f t="shared" si="572"/>
        <v>16289</v>
      </c>
      <c r="N3482" s="100">
        <f t="shared" si="572"/>
        <v>12298195</v>
      </c>
      <c r="O3482" s="60">
        <v>755</v>
      </c>
      <c r="P3482" s="101">
        <f>O3482</f>
        <v>755</v>
      </c>
      <c r="Q3482" s="99" t="e">
        <f>TRUNC(#REF!*P3482,0)</f>
        <v>#REF!</v>
      </c>
      <c r="R3482" s="143"/>
    </row>
    <row r="3483" spans="1:18" s="102" customFormat="1" ht="19.5" hidden="1" customHeight="1">
      <c r="A3483" s="131"/>
      <c r="C3483" s="35" t="s">
        <v>2541</v>
      </c>
      <c r="D3483" s="36" t="s">
        <v>0</v>
      </c>
      <c r="E3483" s="11" t="s">
        <v>3207</v>
      </c>
      <c r="F3483" s="98">
        <v>501</v>
      </c>
      <c r="G3483" s="99">
        <v>1380</v>
      </c>
      <c r="H3483" s="99">
        <f t="shared" si="573"/>
        <v>691380</v>
      </c>
      <c r="I3483" s="99">
        <v>68</v>
      </c>
      <c r="J3483" s="99">
        <f t="shared" si="574"/>
        <v>34068</v>
      </c>
      <c r="K3483" s="99">
        <v>0</v>
      </c>
      <c r="L3483" s="99">
        <f t="shared" si="571"/>
        <v>0</v>
      </c>
      <c r="M3483" s="99">
        <f t="shared" si="572"/>
        <v>1448</v>
      </c>
      <c r="N3483" s="100">
        <f t="shared" si="572"/>
        <v>725448</v>
      </c>
      <c r="O3483" s="60">
        <v>501</v>
      </c>
      <c r="P3483" s="101">
        <f>O3483</f>
        <v>501</v>
      </c>
      <c r="Q3483" s="99" t="e">
        <f>TRUNC(#REF!*P3483,0)</f>
        <v>#REF!</v>
      </c>
      <c r="R3483" s="143"/>
    </row>
    <row r="3484" spans="1:18" s="102" customFormat="1" ht="19.5" hidden="1" customHeight="1">
      <c r="A3484" s="131"/>
      <c r="C3484" s="35" t="s">
        <v>2542</v>
      </c>
      <c r="D3484" s="36" t="s">
        <v>0</v>
      </c>
      <c r="E3484" s="11" t="s">
        <v>3207</v>
      </c>
      <c r="F3484" s="98">
        <v>248</v>
      </c>
      <c r="G3484" s="99">
        <v>545</v>
      </c>
      <c r="H3484" s="99">
        <f t="shared" si="573"/>
        <v>135160</v>
      </c>
      <c r="I3484" s="99">
        <v>799</v>
      </c>
      <c r="J3484" s="99">
        <f t="shared" si="574"/>
        <v>198152</v>
      </c>
      <c r="K3484" s="99">
        <v>33</v>
      </c>
      <c r="L3484" s="99">
        <f t="shared" si="571"/>
        <v>8184</v>
      </c>
      <c r="M3484" s="99">
        <f t="shared" si="572"/>
        <v>1377</v>
      </c>
      <c r="N3484" s="100">
        <f t="shared" si="572"/>
        <v>341496</v>
      </c>
      <c r="O3484" s="60">
        <v>248</v>
      </c>
      <c r="P3484" s="101">
        <f>O3484</f>
        <v>248</v>
      </c>
      <c r="Q3484" s="99" t="e">
        <f>TRUNC(#REF!*P3484,0)</f>
        <v>#REF!</v>
      </c>
      <c r="R3484" s="143"/>
    </row>
    <row r="3485" spans="1:18" s="102" customFormat="1" ht="19.5" hidden="1" customHeight="1">
      <c r="A3485" s="131"/>
      <c r="C3485" s="35" t="s">
        <v>849</v>
      </c>
      <c r="D3485" s="36" t="s">
        <v>0</v>
      </c>
      <c r="E3485" s="11" t="s">
        <v>22</v>
      </c>
      <c r="F3485" s="98">
        <v>0</v>
      </c>
      <c r="G3485" s="99">
        <v>0</v>
      </c>
      <c r="H3485" s="99">
        <f t="shared" si="573"/>
        <v>0</v>
      </c>
      <c r="I3485" s="99">
        <v>0</v>
      </c>
      <c r="J3485" s="99">
        <f t="shared" si="574"/>
        <v>0</v>
      </c>
      <c r="K3485" s="99">
        <v>0</v>
      </c>
      <c r="L3485" s="99">
        <f t="shared" si="571"/>
        <v>0</v>
      </c>
      <c r="M3485" s="99">
        <f t="shared" si="572"/>
        <v>0</v>
      </c>
      <c r="N3485" s="100">
        <f t="shared" si="572"/>
        <v>0</v>
      </c>
      <c r="O3485" s="60">
        <v>0</v>
      </c>
      <c r="P3485" s="101">
        <f>O3485</f>
        <v>0</v>
      </c>
      <c r="Q3485" s="99" t="e">
        <f>TRUNC(#REF!*P3485,0)</f>
        <v>#REF!</v>
      </c>
      <c r="R3485" s="143"/>
    </row>
    <row r="3486" spans="1:18" s="102" customFormat="1" ht="19.5" hidden="1" customHeight="1">
      <c r="A3486" s="131"/>
      <c r="C3486" s="35" t="s">
        <v>850</v>
      </c>
      <c r="D3486" s="36" t="s">
        <v>851</v>
      </c>
      <c r="E3486" s="11" t="s">
        <v>3188</v>
      </c>
      <c r="F3486" s="98">
        <v>15.849</v>
      </c>
      <c r="G3486" s="99">
        <v>21498</v>
      </c>
      <c r="H3486" s="99">
        <f t="shared" si="573"/>
        <v>340721</v>
      </c>
      <c r="I3486" s="99">
        <v>112868</v>
      </c>
      <c r="J3486" s="99">
        <f t="shared" si="574"/>
        <v>1788844</v>
      </c>
      <c r="K3486" s="99">
        <v>0</v>
      </c>
      <c r="L3486" s="99">
        <f t="shared" si="571"/>
        <v>0</v>
      </c>
      <c r="M3486" s="99">
        <f t="shared" si="572"/>
        <v>134366</v>
      </c>
      <c r="N3486" s="100">
        <f t="shared" si="572"/>
        <v>2129565</v>
      </c>
      <c r="O3486" s="60">
        <v>15.849</v>
      </c>
      <c r="P3486" s="101">
        <f>O3486</f>
        <v>15.849</v>
      </c>
      <c r="Q3486" s="99" t="e">
        <f>TRUNC(#REF!*P3486,0)</f>
        <v>#REF!</v>
      </c>
      <c r="R3486" s="143"/>
    </row>
    <row r="3487" spans="1:18" s="102" customFormat="1" ht="19.5" hidden="1" customHeight="1">
      <c r="A3487" s="131"/>
      <c r="C3487" s="35" t="s">
        <v>1070</v>
      </c>
      <c r="D3487" s="36" t="s">
        <v>0</v>
      </c>
      <c r="E3487" s="11" t="s">
        <v>22</v>
      </c>
      <c r="F3487" s="98">
        <v>0</v>
      </c>
      <c r="G3487" s="99">
        <v>0</v>
      </c>
      <c r="H3487" s="99">
        <f t="shared" si="573"/>
        <v>0</v>
      </c>
      <c r="I3487" s="99">
        <v>0</v>
      </c>
      <c r="J3487" s="99">
        <f t="shared" si="574"/>
        <v>0</v>
      </c>
      <c r="K3487" s="99">
        <v>0</v>
      </c>
      <c r="L3487" s="99">
        <f t="shared" si="571"/>
        <v>0</v>
      </c>
      <c r="M3487" s="99">
        <f t="shared" si="572"/>
        <v>0</v>
      </c>
      <c r="N3487" s="100">
        <f t="shared" si="572"/>
        <v>0</v>
      </c>
      <c r="O3487" s="60">
        <v>0</v>
      </c>
      <c r="P3487" s="101">
        <f>O3487</f>
        <v>0</v>
      </c>
      <c r="Q3487" s="99" t="e">
        <f>TRUNC(#REF!*P3487,0)</f>
        <v>#REF!</v>
      </c>
      <c r="R3487" s="143"/>
    </row>
    <row r="3488" spans="1:18" s="102" customFormat="1" ht="19.5" hidden="1" customHeight="1">
      <c r="A3488" s="131"/>
      <c r="C3488" s="35" t="s">
        <v>2543</v>
      </c>
      <c r="D3488" s="36" t="s">
        <v>2544</v>
      </c>
      <c r="E3488" s="11" t="s">
        <v>3189</v>
      </c>
      <c r="F3488" s="98">
        <v>60</v>
      </c>
      <c r="G3488" s="99">
        <v>228</v>
      </c>
      <c r="H3488" s="99">
        <f t="shared" si="573"/>
        <v>13680</v>
      </c>
      <c r="I3488" s="99">
        <v>1198</v>
      </c>
      <c r="J3488" s="99">
        <f t="shared" si="574"/>
        <v>71880</v>
      </c>
      <c r="K3488" s="99">
        <v>0</v>
      </c>
      <c r="L3488" s="99">
        <f t="shared" si="571"/>
        <v>0</v>
      </c>
      <c r="M3488" s="99">
        <f t="shared" si="572"/>
        <v>1426</v>
      </c>
      <c r="N3488" s="100">
        <f t="shared" si="572"/>
        <v>85560</v>
      </c>
      <c r="O3488" s="60">
        <v>60</v>
      </c>
      <c r="P3488" s="101">
        <f>O3488</f>
        <v>60</v>
      </c>
      <c r="Q3488" s="99" t="e">
        <f>TRUNC(#REF!*P3488,0)</f>
        <v>#REF!</v>
      </c>
      <c r="R3488" s="143"/>
    </row>
    <row r="3489" spans="1:18" s="102" customFormat="1" ht="19.5" hidden="1" customHeight="1">
      <c r="A3489" s="131"/>
      <c r="C3489" s="35" t="s">
        <v>884</v>
      </c>
      <c r="D3489" s="36" t="s">
        <v>0</v>
      </c>
      <c r="E3489" s="11" t="s">
        <v>22</v>
      </c>
      <c r="F3489" s="98">
        <v>0</v>
      </c>
      <c r="G3489" s="99">
        <v>0</v>
      </c>
      <c r="H3489" s="99">
        <f t="shared" si="573"/>
        <v>0</v>
      </c>
      <c r="I3489" s="99">
        <v>0</v>
      </c>
      <c r="J3489" s="99">
        <f t="shared" si="574"/>
        <v>0</v>
      </c>
      <c r="K3489" s="99">
        <v>0</v>
      </c>
      <c r="L3489" s="99">
        <f t="shared" si="571"/>
        <v>0</v>
      </c>
      <c r="M3489" s="99">
        <f t="shared" si="572"/>
        <v>0</v>
      </c>
      <c r="N3489" s="100">
        <f t="shared" si="572"/>
        <v>0</v>
      </c>
      <c r="O3489" s="60">
        <v>0</v>
      </c>
      <c r="P3489" s="101">
        <f>O3489</f>
        <v>0</v>
      </c>
      <c r="Q3489" s="99" t="e">
        <f>TRUNC(#REF!*P3489,0)</f>
        <v>#REF!</v>
      </c>
      <c r="R3489" s="143"/>
    </row>
    <row r="3490" spans="1:18" s="102" customFormat="1" ht="19.5" hidden="1" customHeight="1">
      <c r="A3490" s="131"/>
      <c r="C3490" s="35" t="s">
        <v>885</v>
      </c>
      <c r="D3490" s="36" t="s">
        <v>62</v>
      </c>
      <c r="E3490" s="11" t="s">
        <v>3189</v>
      </c>
      <c r="F3490" s="98">
        <v>3071</v>
      </c>
      <c r="G3490" s="99">
        <v>212</v>
      </c>
      <c r="H3490" s="99">
        <f t="shared" si="573"/>
        <v>651052</v>
      </c>
      <c r="I3490" s="99">
        <v>11</v>
      </c>
      <c r="J3490" s="99">
        <f t="shared" si="574"/>
        <v>33781</v>
      </c>
      <c r="K3490" s="99">
        <v>0</v>
      </c>
      <c r="L3490" s="99">
        <f t="shared" si="571"/>
        <v>0</v>
      </c>
      <c r="M3490" s="99">
        <f t="shared" si="572"/>
        <v>223</v>
      </c>
      <c r="N3490" s="100">
        <f t="shared" si="572"/>
        <v>684833</v>
      </c>
      <c r="O3490" s="60">
        <v>3071</v>
      </c>
      <c r="P3490" s="101">
        <f>O3490</f>
        <v>3071</v>
      </c>
      <c r="Q3490" s="99" t="e">
        <f>TRUNC(#REF!*P3490,0)</f>
        <v>#REF!</v>
      </c>
      <c r="R3490" s="143"/>
    </row>
    <row r="3491" spans="1:18" s="102" customFormat="1" ht="19.5" hidden="1" customHeight="1">
      <c r="A3491" s="131"/>
      <c r="C3491" s="35" t="s">
        <v>886</v>
      </c>
      <c r="D3491" s="36" t="s">
        <v>116</v>
      </c>
      <c r="E3491" s="11" t="s">
        <v>3189</v>
      </c>
      <c r="F3491" s="98">
        <v>2583</v>
      </c>
      <c r="G3491" s="99">
        <v>76</v>
      </c>
      <c r="H3491" s="99">
        <f t="shared" si="573"/>
        <v>196308</v>
      </c>
      <c r="I3491" s="99">
        <v>4</v>
      </c>
      <c r="J3491" s="99">
        <f t="shared" si="574"/>
        <v>10332</v>
      </c>
      <c r="K3491" s="99">
        <v>0</v>
      </c>
      <c r="L3491" s="99">
        <f t="shared" si="571"/>
        <v>0</v>
      </c>
      <c r="M3491" s="99">
        <f t="shared" si="572"/>
        <v>80</v>
      </c>
      <c r="N3491" s="100">
        <f t="shared" si="572"/>
        <v>206640</v>
      </c>
      <c r="O3491" s="60">
        <v>2583</v>
      </c>
      <c r="P3491" s="101">
        <f>O3491</f>
        <v>2583</v>
      </c>
      <c r="Q3491" s="99" t="e">
        <f>TRUNC(#REF!*P3491,0)</f>
        <v>#REF!</v>
      </c>
      <c r="R3491" s="143"/>
    </row>
    <row r="3492" spans="1:18" s="102" customFormat="1" ht="19.5" hidden="1" customHeight="1">
      <c r="A3492" s="131"/>
      <c r="C3492" s="35" t="s">
        <v>895</v>
      </c>
      <c r="D3492" s="36" t="s">
        <v>0</v>
      </c>
      <c r="E3492" s="11" t="s">
        <v>22</v>
      </c>
      <c r="F3492" s="98">
        <v>0</v>
      </c>
      <c r="G3492" s="99">
        <v>0</v>
      </c>
      <c r="H3492" s="99">
        <f t="shared" si="573"/>
        <v>0</v>
      </c>
      <c r="I3492" s="99">
        <v>0</v>
      </c>
      <c r="J3492" s="99">
        <f t="shared" si="574"/>
        <v>0</v>
      </c>
      <c r="K3492" s="99">
        <v>0</v>
      </c>
      <c r="L3492" s="99">
        <f t="shared" si="571"/>
        <v>0</v>
      </c>
      <c r="M3492" s="99">
        <f t="shared" si="572"/>
        <v>0</v>
      </c>
      <c r="N3492" s="100">
        <f t="shared" si="572"/>
        <v>0</v>
      </c>
      <c r="O3492" s="60">
        <v>0</v>
      </c>
      <c r="P3492" s="101">
        <f>O3492</f>
        <v>0</v>
      </c>
      <c r="Q3492" s="99" t="e">
        <f>TRUNC(#REF!*P3492,0)</f>
        <v>#REF!</v>
      </c>
      <c r="R3492" s="143"/>
    </row>
    <row r="3493" spans="1:18" s="102" customFormat="1" ht="19.5" hidden="1" customHeight="1">
      <c r="A3493" s="131"/>
      <c r="C3493" s="35" t="s">
        <v>896</v>
      </c>
      <c r="D3493" s="36" t="s">
        <v>897</v>
      </c>
      <c r="E3493" s="11" t="s">
        <v>3189</v>
      </c>
      <c r="F3493" s="98">
        <v>2065</v>
      </c>
      <c r="G3493" s="99">
        <v>26656</v>
      </c>
      <c r="H3493" s="99">
        <f t="shared" si="573"/>
        <v>55044640</v>
      </c>
      <c r="I3493" s="99">
        <v>6740</v>
      </c>
      <c r="J3493" s="99">
        <f t="shared" si="574"/>
        <v>13918100</v>
      </c>
      <c r="K3493" s="99">
        <v>2848</v>
      </c>
      <c r="L3493" s="99">
        <f t="shared" si="571"/>
        <v>5881120</v>
      </c>
      <c r="M3493" s="99">
        <f t="shared" si="572"/>
        <v>36244</v>
      </c>
      <c r="N3493" s="100">
        <f t="shared" si="572"/>
        <v>74843860</v>
      </c>
      <c r="O3493" s="60">
        <v>2065</v>
      </c>
      <c r="P3493" s="101">
        <f>O3493</f>
        <v>2065</v>
      </c>
      <c r="Q3493" s="99" t="e">
        <f>TRUNC(#REF!*P3493,0)</f>
        <v>#REF!</v>
      </c>
      <c r="R3493" s="143"/>
    </row>
    <row r="3494" spans="1:18" s="102" customFormat="1" ht="19.5" hidden="1" customHeight="1">
      <c r="A3494" s="131"/>
      <c r="C3494" s="35" t="s">
        <v>918</v>
      </c>
      <c r="D3494" s="36" t="s">
        <v>0</v>
      </c>
      <c r="E3494" s="11" t="s">
        <v>22</v>
      </c>
      <c r="F3494" s="98">
        <v>0</v>
      </c>
      <c r="G3494" s="99">
        <v>0</v>
      </c>
      <c r="H3494" s="99">
        <f t="shared" si="573"/>
        <v>0</v>
      </c>
      <c r="I3494" s="99">
        <v>0</v>
      </c>
      <c r="J3494" s="99">
        <f t="shared" si="574"/>
        <v>0</v>
      </c>
      <c r="K3494" s="99">
        <v>0</v>
      </c>
      <c r="L3494" s="99">
        <f t="shared" si="571"/>
        <v>0</v>
      </c>
      <c r="M3494" s="99">
        <f t="shared" si="572"/>
        <v>0</v>
      </c>
      <c r="N3494" s="100">
        <f t="shared" si="572"/>
        <v>0</v>
      </c>
      <c r="O3494" s="60">
        <v>0</v>
      </c>
      <c r="P3494" s="101">
        <f>O3494</f>
        <v>0</v>
      </c>
      <c r="Q3494" s="99" t="e">
        <f>TRUNC(#REF!*P3494,0)</f>
        <v>#REF!</v>
      </c>
      <c r="R3494" s="143"/>
    </row>
    <row r="3495" spans="1:18" s="102" customFormat="1" ht="19.5" hidden="1" customHeight="1">
      <c r="A3495" s="131"/>
      <c r="C3495" s="35" t="s">
        <v>919</v>
      </c>
      <c r="D3495" s="36" t="s">
        <v>0</v>
      </c>
      <c r="E3495" s="11" t="s">
        <v>22</v>
      </c>
      <c r="F3495" s="98">
        <v>0</v>
      </c>
      <c r="G3495" s="99">
        <v>0</v>
      </c>
      <c r="H3495" s="99">
        <f t="shared" si="573"/>
        <v>0</v>
      </c>
      <c r="I3495" s="99">
        <v>0</v>
      </c>
      <c r="J3495" s="99">
        <f t="shared" si="574"/>
        <v>0</v>
      </c>
      <c r="K3495" s="99">
        <v>0</v>
      </c>
      <c r="L3495" s="99">
        <f t="shared" si="571"/>
        <v>0</v>
      </c>
      <c r="M3495" s="99">
        <f t="shared" si="572"/>
        <v>0</v>
      </c>
      <c r="N3495" s="100">
        <f t="shared" si="572"/>
        <v>0</v>
      </c>
      <c r="O3495" s="60">
        <v>0</v>
      </c>
      <c r="P3495" s="101">
        <f>O3495</f>
        <v>0</v>
      </c>
      <c r="Q3495" s="99" t="e">
        <f>TRUNC(#REF!*P3495,0)</f>
        <v>#REF!</v>
      </c>
      <c r="R3495" s="143"/>
    </row>
    <row r="3496" spans="1:18" s="102" customFormat="1" ht="19.5" hidden="1" customHeight="1">
      <c r="A3496" s="131"/>
      <c r="C3496" s="35" t="s">
        <v>920</v>
      </c>
      <c r="D3496" s="36" t="s">
        <v>692</v>
      </c>
      <c r="E3496" s="11" t="s">
        <v>3188</v>
      </c>
      <c r="F3496" s="98">
        <v>896</v>
      </c>
      <c r="G3496" s="99">
        <v>295</v>
      </c>
      <c r="H3496" s="99">
        <f t="shared" si="573"/>
        <v>264320</v>
      </c>
      <c r="I3496" s="99">
        <v>1529</v>
      </c>
      <c r="J3496" s="99">
        <f t="shared" si="574"/>
        <v>1369984</v>
      </c>
      <c r="K3496" s="99">
        <v>270</v>
      </c>
      <c r="L3496" s="99">
        <f t="shared" si="571"/>
        <v>241920</v>
      </c>
      <c r="M3496" s="99">
        <f t="shared" si="572"/>
        <v>2094</v>
      </c>
      <c r="N3496" s="100">
        <f t="shared" si="572"/>
        <v>1876224</v>
      </c>
      <c r="O3496" s="60">
        <v>896</v>
      </c>
      <c r="P3496" s="101">
        <f>O3496</f>
        <v>896</v>
      </c>
      <c r="Q3496" s="99" t="e">
        <f>TRUNC(#REF!*P3496,0)</f>
        <v>#REF!</v>
      </c>
      <c r="R3496" s="143"/>
    </row>
    <row r="3497" spans="1:18" s="102" customFormat="1" ht="19.5" hidden="1" customHeight="1">
      <c r="A3497" s="131"/>
      <c r="C3497" s="35" t="s">
        <v>921</v>
      </c>
      <c r="D3497" s="36" t="s">
        <v>2</v>
      </c>
      <c r="E3497" s="11" t="s">
        <v>3188</v>
      </c>
      <c r="F3497" s="98">
        <v>2137</v>
      </c>
      <c r="G3497" s="99">
        <v>389</v>
      </c>
      <c r="H3497" s="99">
        <f t="shared" si="573"/>
        <v>831293</v>
      </c>
      <c r="I3497" s="99">
        <v>2237</v>
      </c>
      <c r="J3497" s="99">
        <f t="shared" si="574"/>
        <v>4780469</v>
      </c>
      <c r="K3497" s="99">
        <v>279</v>
      </c>
      <c r="L3497" s="99">
        <f t="shared" si="571"/>
        <v>596223</v>
      </c>
      <c r="M3497" s="99">
        <f t="shared" si="572"/>
        <v>2905</v>
      </c>
      <c r="N3497" s="100">
        <f t="shared" si="572"/>
        <v>6207985</v>
      </c>
      <c r="O3497" s="60">
        <v>2137</v>
      </c>
      <c r="P3497" s="101">
        <f>O3497</f>
        <v>2137</v>
      </c>
      <c r="Q3497" s="99" t="e">
        <f>TRUNC(#REF!*P3497,0)</f>
        <v>#REF!</v>
      </c>
      <c r="R3497" s="143"/>
    </row>
    <row r="3498" spans="1:18" s="102" customFormat="1" ht="19.5" hidden="1" customHeight="1">
      <c r="A3498" s="131"/>
      <c r="C3498" s="35" t="s">
        <v>2395</v>
      </c>
      <c r="D3498" s="36" t="s">
        <v>0</v>
      </c>
      <c r="E3498" s="11" t="s">
        <v>3188</v>
      </c>
      <c r="F3498" s="98">
        <v>24</v>
      </c>
      <c r="G3498" s="99">
        <v>4614</v>
      </c>
      <c r="H3498" s="99">
        <f t="shared" si="573"/>
        <v>110736</v>
      </c>
      <c r="I3498" s="99">
        <v>5260</v>
      </c>
      <c r="J3498" s="99">
        <f t="shared" si="574"/>
        <v>126240</v>
      </c>
      <c r="K3498" s="99">
        <v>5383</v>
      </c>
      <c r="L3498" s="99">
        <f t="shared" si="571"/>
        <v>129192</v>
      </c>
      <c r="M3498" s="99">
        <f t="shared" si="572"/>
        <v>15257</v>
      </c>
      <c r="N3498" s="100">
        <f t="shared" si="572"/>
        <v>366168</v>
      </c>
      <c r="O3498" s="60">
        <v>24</v>
      </c>
      <c r="P3498" s="101">
        <f>O3498</f>
        <v>24</v>
      </c>
      <c r="Q3498" s="99" t="e">
        <f>TRUNC(#REF!*P3498,0)</f>
        <v>#REF!</v>
      </c>
      <c r="R3498" s="143"/>
    </row>
    <row r="3499" spans="1:18" s="102" customFormat="1" ht="19.5" hidden="1" customHeight="1">
      <c r="A3499" s="131"/>
      <c r="C3499" s="35" t="s">
        <v>689</v>
      </c>
      <c r="D3499" s="36" t="s">
        <v>0</v>
      </c>
      <c r="E3499" s="11" t="s">
        <v>22</v>
      </c>
      <c r="F3499" s="98">
        <v>0</v>
      </c>
      <c r="G3499" s="99">
        <v>0</v>
      </c>
      <c r="H3499" s="99">
        <f t="shared" si="573"/>
        <v>0</v>
      </c>
      <c r="I3499" s="99">
        <v>0</v>
      </c>
      <c r="J3499" s="99">
        <f t="shared" si="574"/>
        <v>0</v>
      </c>
      <c r="K3499" s="99">
        <v>0</v>
      </c>
      <c r="L3499" s="99">
        <f t="shared" si="571"/>
        <v>0</v>
      </c>
      <c r="M3499" s="99">
        <f t="shared" si="572"/>
        <v>0</v>
      </c>
      <c r="N3499" s="100">
        <f t="shared" si="572"/>
        <v>0</v>
      </c>
      <c r="O3499" s="60">
        <v>0</v>
      </c>
      <c r="P3499" s="101">
        <f>O3499</f>
        <v>0</v>
      </c>
      <c r="Q3499" s="99" t="e">
        <f>TRUNC(#REF!*P3499,0)</f>
        <v>#REF!</v>
      </c>
      <c r="R3499" s="143"/>
    </row>
    <row r="3500" spans="1:18" s="102" customFormat="1" ht="19.5" hidden="1" customHeight="1">
      <c r="A3500" s="131"/>
      <c r="C3500" s="35" t="s">
        <v>922</v>
      </c>
      <c r="D3500" s="36" t="s">
        <v>698</v>
      </c>
      <c r="E3500" s="11" t="s">
        <v>3189</v>
      </c>
      <c r="F3500" s="98">
        <v>829</v>
      </c>
      <c r="G3500" s="99">
        <v>16084</v>
      </c>
      <c r="H3500" s="99">
        <f t="shared" si="573"/>
        <v>13333636</v>
      </c>
      <c r="I3500" s="99">
        <v>43358</v>
      </c>
      <c r="J3500" s="99">
        <f t="shared" si="574"/>
        <v>35943782</v>
      </c>
      <c r="K3500" s="99">
        <v>12820</v>
      </c>
      <c r="L3500" s="99">
        <f t="shared" si="571"/>
        <v>10627780</v>
      </c>
      <c r="M3500" s="99">
        <f t="shared" si="572"/>
        <v>72262</v>
      </c>
      <c r="N3500" s="100">
        <f t="shared" si="572"/>
        <v>59905198</v>
      </c>
      <c r="O3500" s="60">
        <v>829</v>
      </c>
      <c r="P3500" s="101">
        <f>O3500</f>
        <v>829</v>
      </c>
      <c r="Q3500" s="99" t="e">
        <f>TRUNC(#REF!*P3500,0)</f>
        <v>#REF!</v>
      </c>
      <c r="R3500" s="143"/>
    </row>
    <row r="3501" spans="1:18" s="102" customFormat="1" ht="19.5" hidden="1" customHeight="1">
      <c r="A3501" s="131"/>
      <c r="C3501" s="35" t="s">
        <v>923</v>
      </c>
      <c r="D3501" s="36" t="s">
        <v>0</v>
      </c>
      <c r="E3501" s="11" t="s">
        <v>22</v>
      </c>
      <c r="F3501" s="98">
        <v>0</v>
      </c>
      <c r="G3501" s="99">
        <v>0</v>
      </c>
      <c r="H3501" s="99">
        <f t="shared" si="573"/>
        <v>0</v>
      </c>
      <c r="I3501" s="99">
        <v>0</v>
      </c>
      <c r="J3501" s="99">
        <f t="shared" si="574"/>
        <v>0</v>
      </c>
      <c r="K3501" s="99">
        <v>0</v>
      </c>
      <c r="L3501" s="99">
        <f t="shared" si="571"/>
        <v>0</v>
      </c>
      <c r="M3501" s="99">
        <f t="shared" si="572"/>
        <v>0</v>
      </c>
      <c r="N3501" s="100">
        <f t="shared" si="572"/>
        <v>0</v>
      </c>
      <c r="O3501" s="60">
        <v>0</v>
      </c>
      <c r="P3501" s="101">
        <f>O3501</f>
        <v>0</v>
      </c>
      <c r="Q3501" s="99" t="e">
        <f>TRUNC(#REF!*P3501,0)</f>
        <v>#REF!</v>
      </c>
      <c r="R3501" s="143"/>
    </row>
    <row r="3502" spans="1:18" s="102" customFormat="1" ht="19.5" hidden="1" customHeight="1">
      <c r="A3502" s="131"/>
      <c r="C3502" s="35" t="s">
        <v>924</v>
      </c>
      <c r="D3502" s="36" t="s">
        <v>0</v>
      </c>
      <c r="E3502" s="11" t="s">
        <v>3189</v>
      </c>
      <c r="F3502" s="98">
        <v>16</v>
      </c>
      <c r="G3502" s="99">
        <v>64000</v>
      </c>
      <c r="H3502" s="99">
        <f t="shared" si="573"/>
        <v>1024000</v>
      </c>
      <c r="I3502" s="99">
        <v>0</v>
      </c>
      <c r="J3502" s="99">
        <f t="shared" si="574"/>
        <v>0</v>
      </c>
      <c r="K3502" s="99">
        <v>0</v>
      </c>
      <c r="L3502" s="99">
        <f t="shared" si="571"/>
        <v>0</v>
      </c>
      <c r="M3502" s="99">
        <f t="shared" si="572"/>
        <v>64000</v>
      </c>
      <c r="N3502" s="100">
        <f t="shared" si="572"/>
        <v>1024000</v>
      </c>
      <c r="O3502" s="60">
        <v>16</v>
      </c>
      <c r="P3502" s="101">
        <f>O3502</f>
        <v>16</v>
      </c>
      <c r="Q3502" s="99" t="e">
        <f>TRUNC(#REF!*P3502,0)</f>
        <v>#REF!</v>
      </c>
      <c r="R3502" s="143"/>
    </row>
    <row r="3503" spans="1:18" s="102" customFormat="1" ht="19.5" hidden="1" customHeight="1">
      <c r="A3503" s="131"/>
      <c r="C3503" s="35" t="s">
        <v>925</v>
      </c>
      <c r="D3503" s="36" t="s">
        <v>0</v>
      </c>
      <c r="E3503" s="11" t="s">
        <v>3189</v>
      </c>
      <c r="F3503" s="98">
        <v>813</v>
      </c>
      <c r="G3503" s="99">
        <v>62336</v>
      </c>
      <c r="H3503" s="99">
        <f t="shared" si="573"/>
        <v>50679168</v>
      </c>
      <c r="I3503" s="99">
        <v>0</v>
      </c>
      <c r="J3503" s="99">
        <f t="shared" si="574"/>
        <v>0</v>
      </c>
      <c r="K3503" s="99">
        <v>0</v>
      </c>
      <c r="L3503" s="99">
        <f t="shared" si="571"/>
        <v>0</v>
      </c>
      <c r="M3503" s="99">
        <f t="shared" si="572"/>
        <v>62336</v>
      </c>
      <c r="N3503" s="100">
        <f t="shared" si="572"/>
        <v>50679168</v>
      </c>
      <c r="O3503" s="60">
        <v>813</v>
      </c>
      <c r="P3503" s="101">
        <f>O3503</f>
        <v>813</v>
      </c>
      <c r="Q3503" s="99" t="e">
        <f>TRUNC(#REF!*P3503,0)</f>
        <v>#REF!</v>
      </c>
      <c r="R3503" s="143"/>
    </row>
    <row r="3504" spans="1:18" s="102" customFormat="1" ht="19.5" hidden="1" customHeight="1">
      <c r="A3504" s="131"/>
      <c r="C3504" s="35" t="s">
        <v>926</v>
      </c>
      <c r="D3504" s="36" t="s">
        <v>927</v>
      </c>
      <c r="E3504" s="11" t="s">
        <v>3198</v>
      </c>
      <c r="F3504" s="98">
        <v>8726</v>
      </c>
      <c r="G3504" s="99">
        <v>626</v>
      </c>
      <c r="H3504" s="99">
        <f t="shared" si="573"/>
        <v>5462476</v>
      </c>
      <c r="I3504" s="99">
        <v>0</v>
      </c>
      <c r="J3504" s="99">
        <f t="shared" si="574"/>
        <v>0</v>
      </c>
      <c r="K3504" s="99">
        <v>0</v>
      </c>
      <c r="L3504" s="99">
        <f t="shared" si="571"/>
        <v>0</v>
      </c>
      <c r="M3504" s="99">
        <f t="shared" si="572"/>
        <v>626</v>
      </c>
      <c r="N3504" s="100">
        <f t="shared" si="572"/>
        <v>5462476</v>
      </c>
      <c r="O3504" s="60">
        <v>8726</v>
      </c>
      <c r="P3504" s="101">
        <f>O3504</f>
        <v>8726</v>
      </c>
      <c r="Q3504" s="99" t="e">
        <f>TRUNC(#REF!*P3504,0)</f>
        <v>#REF!</v>
      </c>
      <c r="R3504" s="143"/>
    </row>
    <row r="3505" spans="1:18" s="102" customFormat="1" ht="19.5" hidden="1" customHeight="1">
      <c r="A3505" s="131"/>
      <c r="C3505" s="35" t="s">
        <v>1092</v>
      </c>
      <c r="D3505" s="36" t="s">
        <v>1093</v>
      </c>
      <c r="E3505" s="11" t="s">
        <v>3189</v>
      </c>
      <c r="F3505" s="98">
        <v>3070</v>
      </c>
      <c r="G3505" s="99">
        <v>5666</v>
      </c>
      <c r="H3505" s="99">
        <f t="shared" si="573"/>
        <v>17394620</v>
      </c>
      <c r="I3505" s="99">
        <v>0</v>
      </c>
      <c r="J3505" s="99">
        <f t="shared" si="574"/>
        <v>0</v>
      </c>
      <c r="K3505" s="99">
        <v>0</v>
      </c>
      <c r="L3505" s="99">
        <f t="shared" si="571"/>
        <v>0</v>
      </c>
      <c r="M3505" s="99">
        <f t="shared" si="572"/>
        <v>5666</v>
      </c>
      <c r="N3505" s="100">
        <f t="shared" si="572"/>
        <v>17394620</v>
      </c>
      <c r="O3505" s="60">
        <v>3070</v>
      </c>
      <c r="P3505" s="101">
        <f>O3505</f>
        <v>3070</v>
      </c>
      <c r="Q3505" s="99" t="e">
        <f>TRUNC(#REF!*P3505,0)</f>
        <v>#REF!</v>
      </c>
      <c r="R3505" s="143"/>
    </row>
    <row r="3506" spans="1:18" s="102" customFormat="1" ht="19.5" hidden="1" customHeight="1">
      <c r="A3506" s="131"/>
      <c r="C3506" s="35" t="s">
        <v>928</v>
      </c>
      <c r="D3506" s="36" t="s">
        <v>703</v>
      </c>
      <c r="E3506" s="11" t="s">
        <v>3189</v>
      </c>
      <c r="F3506" s="98">
        <v>2284</v>
      </c>
      <c r="G3506" s="99">
        <v>7000</v>
      </c>
      <c r="H3506" s="99">
        <f t="shared" si="573"/>
        <v>15988000</v>
      </c>
      <c r="I3506" s="99">
        <v>0</v>
      </c>
      <c r="J3506" s="99">
        <f t="shared" si="574"/>
        <v>0</v>
      </c>
      <c r="K3506" s="99">
        <v>0</v>
      </c>
      <c r="L3506" s="99">
        <f t="shared" si="571"/>
        <v>0</v>
      </c>
      <c r="M3506" s="99">
        <f t="shared" si="572"/>
        <v>7000</v>
      </c>
      <c r="N3506" s="100">
        <f t="shared" si="572"/>
        <v>15988000</v>
      </c>
      <c r="O3506" s="60">
        <v>2284</v>
      </c>
      <c r="P3506" s="101">
        <f>O3506</f>
        <v>2284</v>
      </c>
      <c r="Q3506" s="99" t="e">
        <f>TRUNC(#REF!*P3506,0)</f>
        <v>#REF!</v>
      </c>
      <c r="R3506" s="143"/>
    </row>
    <row r="3507" spans="1:18" s="102" customFormat="1" ht="19.5" hidden="1" customHeight="1">
      <c r="A3507" s="131"/>
      <c r="C3507" s="35" t="s">
        <v>929</v>
      </c>
      <c r="D3507" s="36" t="s">
        <v>705</v>
      </c>
      <c r="E3507" s="11" t="s">
        <v>3189</v>
      </c>
      <c r="F3507" s="98">
        <v>1507</v>
      </c>
      <c r="G3507" s="99">
        <v>8933</v>
      </c>
      <c r="H3507" s="99">
        <f t="shared" si="573"/>
        <v>13462031</v>
      </c>
      <c r="I3507" s="99">
        <v>0</v>
      </c>
      <c r="J3507" s="99">
        <f t="shared" si="574"/>
        <v>0</v>
      </c>
      <c r="K3507" s="99">
        <v>0</v>
      </c>
      <c r="L3507" s="99">
        <f t="shared" si="571"/>
        <v>0</v>
      </c>
      <c r="M3507" s="99">
        <f t="shared" si="572"/>
        <v>8933</v>
      </c>
      <c r="N3507" s="100">
        <f t="shared" si="572"/>
        <v>13462031</v>
      </c>
      <c r="O3507" s="60">
        <v>1507</v>
      </c>
      <c r="P3507" s="101">
        <f>O3507</f>
        <v>1507</v>
      </c>
      <c r="Q3507" s="99" t="e">
        <f>TRUNC(#REF!*P3507,0)</f>
        <v>#REF!</v>
      </c>
      <c r="R3507" s="143"/>
    </row>
    <row r="3508" spans="1:18" s="102" customFormat="1" ht="19.5" hidden="1" customHeight="1">
      <c r="A3508" s="131"/>
      <c r="C3508" s="35" t="s">
        <v>930</v>
      </c>
      <c r="D3508" s="36" t="s">
        <v>707</v>
      </c>
      <c r="E3508" s="11" t="s">
        <v>3189</v>
      </c>
      <c r="F3508" s="98">
        <v>2072</v>
      </c>
      <c r="G3508" s="99">
        <v>10933</v>
      </c>
      <c r="H3508" s="99">
        <f t="shared" si="573"/>
        <v>22653176</v>
      </c>
      <c r="I3508" s="99">
        <v>0</v>
      </c>
      <c r="J3508" s="99">
        <f t="shared" si="574"/>
        <v>0</v>
      </c>
      <c r="K3508" s="99">
        <v>0</v>
      </c>
      <c r="L3508" s="99">
        <f t="shared" si="571"/>
        <v>0</v>
      </c>
      <c r="M3508" s="99">
        <f t="shared" si="572"/>
        <v>10933</v>
      </c>
      <c r="N3508" s="100">
        <f t="shared" si="572"/>
        <v>22653176</v>
      </c>
      <c r="O3508" s="60">
        <v>2072</v>
      </c>
      <c r="P3508" s="101">
        <f>O3508</f>
        <v>2072</v>
      </c>
      <c r="Q3508" s="99" t="e">
        <f>TRUNC(#REF!*P3508,0)</f>
        <v>#REF!</v>
      </c>
      <c r="R3508" s="143"/>
    </row>
    <row r="3509" spans="1:18" s="102" customFormat="1" ht="19.5" hidden="1" customHeight="1">
      <c r="A3509" s="131"/>
      <c r="C3509" s="35" t="s">
        <v>932</v>
      </c>
      <c r="D3509" s="36" t="s">
        <v>0</v>
      </c>
      <c r="E3509" s="11" t="s">
        <v>3189</v>
      </c>
      <c r="F3509" s="98">
        <v>109</v>
      </c>
      <c r="G3509" s="99">
        <v>576</v>
      </c>
      <c r="H3509" s="99">
        <f t="shared" si="573"/>
        <v>62784</v>
      </c>
      <c r="I3509" s="99">
        <v>0</v>
      </c>
      <c r="J3509" s="99">
        <f t="shared" si="574"/>
        <v>0</v>
      </c>
      <c r="K3509" s="99">
        <v>0</v>
      </c>
      <c r="L3509" s="99">
        <f t="shared" si="571"/>
        <v>0</v>
      </c>
      <c r="M3509" s="99">
        <f t="shared" si="572"/>
        <v>576</v>
      </c>
      <c r="N3509" s="100">
        <f t="shared" si="572"/>
        <v>62784</v>
      </c>
      <c r="O3509" s="60">
        <v>109</v>
      </c>
      <c r="P3509" s="101">
        <f>O3509</f>
        <v>109</v>
      </c>
      <c r="Q3509" s="99" t="e">
        <f>TRUNC(#REF!*P3509,0)</f>
        <v>#REF!</v>
      </c>
      <c r="R3509" s="143"/>
    </row>
    <row r="3510" spans="1:18" s="102" customFormat="1" ht="19.5" hidden="1" customHeight="1">
      <c r="A3510" s="131"/>
      <c r="C3510" s="35" t="s">
        <v>933</v>
      </c>
      <c r="D3510" s="36" t="s">
        <v>118</v>
      </c>
      <c r="E3510" s="11" t="s">
        <v>3207</v>
      </c>
      <c r="F3510" s="98">
        <v>154</v>
      </c>
      <c r="G3510" s="99">
        <v>3208</v>
      </c>
      <c r="H3510" s="99">
        <f t="shared" si="573"/>
        <v>494032</v>
      </c>
      <c r="I3510" s="99">
        <v>0</v>
      </c>
      <c r="J3510" s="99">
        <f t="shared" si="574"/>
        <v>0</v>
      </c>
      <c r="K3510" s="99">
        <v>0</v>
      </c>
      <c r="L3510" s="99">
        <f t="shared" si="571"/>
        <v>0</v>
      </c>
      <c r="M3510" s="99">
        <f t="shared" si="572"/>
        <v>3208</v>
      </c>
      <c r="N3510" s="100">
        <f t="shared" si="572"/>
        <v>494032</v>
      </c>
      <c r="O3510" s="60">
        <v>154</v>
      </c>
      <c r="P3510" s="101">
        <f>O3510</f>
        <v>154</v>
      </c>
      <c r="Q3510" s="99" t="e">
        <f>TRUNC(#REF!*P3510,0)</f>
        <v>#REF!</v>
      </c>
      <c r="R3510" s="143"/>
    </row>
    <row r="3511" spans="1:18" s="102" customFormat="1" ht="19.5" hidden="1" customHeight="1">
      <c r="A3511" s="131"/>
      <c r="C3511" s="35" t="s">
        <v>934</v>
      </c>
      <c r="D3511" s="36" t="s">
        <v>0</v>
      </c>
      <c r="E3511" s="11" t="s">
        <v>22</v>
      </c>
      <c r="F3511" s="98">
        <v>0</v>
      </c>
      <c r="G3511" s="99">
        <v>0</v>
      </c>
      <c r="H3511" s="99">
        <f t="shared" si="573"/>
        <v>0</v>
      </c>
      <c r="I3511" s="99">
        <v>0</v>
      </c>
      <c r="J3511" s="99">
        <f t="shared" si="574"/>
        <v>0</v>
      </c>
      <c r="K3511" s="99">
        <v>0</v>
      </c>
      <c r="L3511" s="99">
        <f t="shared" si="571"/>
        <v>0</v>
      </c>
      <c r="M3511" s="99">
        <f t="shared" si="572"/>
        <v>0</v>
      </c>
      <c r="N3511" s="100">
        <f t="shared" si="572"/>
        <v>0</v>
      </c>
      <c r="O3511" s="60">
        <v>0</v>
      </c>
      <c r="P3511" s="101">
        <f>O3511</f>
        <v>0</v>
      </c>
      <c r="Q3511" s="99" t="e">
        <f>TRUNC(#REF!*P3511,0)</f>
        <v>#REF!</v>
      </c>
      <c r="R3511" s="143"/>
    </row>
    <row r="3512" spans="1:18" s="102" customFormat="1" ht="19.5" hidden="1" customHeight="1">
      <c r="A3512" s="131"/>
      <c r="C3512" s="35" t="s">
        <v>935</v>
      </c>
      <c r="D3512" s="36" t="s">
        <v>712</v>
      </c>
      <c r="E3512" s="11" t="s">
        <v>3189</v>
      </c>
      <c r="F3512" s="98">
        <v>16</v>
      </c>
      <c r="G3512" s="99">
        <v>0</v>
      </c>
      <c r="H3512" s="99">
        <f t="shared" si="573"/>
        <v>0</v>
      </c>
      <c r="I3512" s="99">
        <v>0</v>
      </c>
      <c r="J3512" s="99">
        <f t="shared" si="574"/>
        <v>0</v>
      </c>
      <c r="K3512" s="99">
        <v>12972</v>
      </c>
      <c r="L3512" s="99">
        <f t="shared" si="571"/>
        <v>207552</v>
      </c>
      <c r="M3512" s="99">
        <f t="shared" si="572"/>
        <v>12972</v>
      </c>
      <c r="N3512" s="100">
        <f t="shared" si="572"/>
        <v>207552</v>
      </c>
      <c r="O3512" s="60">
        <v>16</v>
      </c>
      <c r="P3512" s="101">
        <f>O3512</f>
        <v>16</v>
      </c>
      <c r="Q3512" s="99" t="e">
        <f>TRUNC(#REF!*P3512,0)</f>
        <v>#REF!</v>
      </c>
      <c r="R3512" s="143"/>
    </row>
    <row r="3513" spans="1:18" s="102" customFormat="1" ht="19.5" hidden="1" customHeight="1">
      <c r="A3513" s="131"/>
      <c r="C3513" s="35" t="s">
        <v>936</v>
      </c>
      <c r="D3513" s="36" t="s">
        <v>714</v>
      </c>
      <c r="E3513" s="11" t="s">
        <v>3189</v>
      </c>
      <c r="F3513" s="98">
        <v>813</v>
      </c>
      <c r="G3513" s="99">
        <v>0</v>
      </c>
      <c r="H3513" s="99">
        <f t="shared" si="573"/>
        <v>0</v>
      </c>
      <c r="I3513" s="99">
        <v>0</v>
      </c>
      <c r="J3513" s="99">
        <f t="shared" si="574"/>
        <v>0</v>
      </c>
      <c r="K3513" s="99">
        <v>10512</v>
      </c>
      <c r="L3513" s="99">
        <f t="shared" si="571"/>
        <v>8546256</v>
      </c>
      <c r="M3513" s="99">
        <f t="shared" si="572"/>
        <v>10512</v>
      </c>
      <c r="N3513" s="100">
        <f t="shared" si="572"/>
        <v>8546256</v>
      </c>
      <c r="O3513" s="60">
        <v>813</v>
      </c>
      <c r="P3513" s="101">
        <f>O3513</f>
        <v>813</v>
      </c>
      <c r="Q3513" s="99" t="e">
        <f>TRUNC(#REF!*P3513,0)</f>
        <v>#REF!</v>
      </c>
      <c r="R3513" s="143"/>
    </row>
    <row r="3514" spans="1:18" s="102" customFormat="1" ht="19.5" hidden="1" customHeight="1">
      <c r="A3514" s="131"/>
      <c r="C3514" s="35" t="s">
        <v>2545</v>
      </c>
      <c r="D3514" s="36" t="s">
        <v>0</v>
      </c>
      <c r="E3514" s="11" t="s">
        <v>22</v>
      </c>
      <c r="F3514" s="98">
        <v>0</v>
      </c>
      <c r="G3514" s="99">
        <v>0</v>
      </c>
      <c r="H3514" s="99">
        <f t="shared" si="573"/>
        <v>0</v>
      </c>
      <c r="I3514" s="99">
        <v>0</v>
      </c>
      <c r="J3514" s="99">
        <f t="shared" si="574"/>
        <v>0</v>
      </c>
      <c r="K3514" s="99">
        <v>0</v>
      </c>
      <c r="L3514" s="99">
        <f t="shared" si="571"/>
        <v>0</v>
      </c>
      <c r="M3514" s="99">
        <f t="shared" si="572"/>
        <v>0</v>
      </c>
      <c r="N3514" s="100">
        <f t="shared" si="572"/>
        <v>0</v>
      </c>
      <c r="O3514" s="60">
        <v>0</v>
      </c>
      <c r="P3514" s="101">
        <f>O3514</f>
        <v>0</v>
      </c>
      <c r="Q3514" s="99" t="e">
        <f>TRUNC(#REF!*P3514,0)</f>
        <v>#REF!</v>
      </c>
      <c r="R3514" s="143"/>
    </row>
    <row r="3515" spans="1:18" s="102" customFormat="1" ht="19.5" hidden="1" customHeight="1">
      <c r="A3515" s="131"/>
      <c r="C3515" s="35" t="s">
        <v>2546</v>
      </c>
      <c r="D3515" s="36" t="s">
        <v>2373</v>
      </c>
      <c r="E3515" s="11" t="s">
        <v>3189</v>
      </c>
      <c r="F3515" s="98">
        <v>2583</v>
      </c>
      <c r="G3515" s="99">
        <v>0</v>
      </c>
      <c r="H3515" s="99">
        <f t="shared" si="573"/>
        <v>0</v>
      </c>
      <c r="I3515" s="99">
        <v>10441</v>
      </c>
      <c r="J3515" s="99">
        <f t="shared" si="574"/>
        <v>26969103</v>
      </c>
      <c r="K3515" s="99">
        <v>0</v>
      </c>
      <c r="L3515" s="99">
        <f t="shared" si="571"/>
        <v>0</v>
      </c>
      <c r="M3515" s="99">
        <f t="shared" si="572"/>
        <v>10441</v>
      </c>
      <c r="N3515" s="100">
        <f t="shared" si="572"/>
        <v>26969103</v>
      </c>
      <c r="O3515" s="60">
        <v>2583</v>
      </c>
      <c r="P3515" s="101">
        <f>O3515</f>
        <v>2583</v>
      </c>
      <c r="Q3515" s="99" t="e">
        <f>TRUNC(#REF!*P3515,0)</f>
        <v>#REF!</v>
      </c>
      <c r="R3515" s="143"/>
    </row>
    <row r="3516" spans="1:18" s="102" customFormat="1" ht="19.5" hidden="1" customHeight="1">
      <c r="A3516" s="131"/>
      <c r="C3516" s="35" t="s">
        <v>2547</v>
      </c>
      <c r="D3516" s="36" t="s">
        <v>2366</v>
      </c>
      <c r="E3516" s="11" t="s">
        <v>3189</v>
      </c>
      <c r="F3516" s="98">
        <v>2583</v>
      </c>
      <c r="G3516" s="99">
        <v>0</v>
      </c>
      <c r="H3516" s="99">
        <f t="shared" si="573"/>
        <v>0</v>
      </c>
      <c r="I3516" s="99">
        <v>14418</v>
      </c>
      <c r="J3516" s="99">
        <f t="shared" si="574"/>
        <v>37241694</v>
      </c>
      <c r="K3516" s="99">
        <v>0</v>
      </c>
      <c r="L3516" s="99">
        <f t="shared" si="571"/>
        <v>0</v>
      </c>
      <c r="M3516" s="99">
        <f t="shared" si="572"/>
        <v>14418</v>
      </c>
      <c r="N3516" s="100">
        <f t="shared" si="572"/>
        <v>37241694</v>
      </c>
      <c r="O3516" s="60">
        <v>2583</v>
      </c>
      <c r="P3516" s="101">
        <f>O3516</f>
        <v>2583</v>
      </c>
      <c r="Q3516" s="99" t="e">
        <f>TRUNC(#REF!*P3516,0)</f>
        <v>#REF!</v>
      </c>
      <c r="R3516" s="143"/>
    </row>
    <row r="3517" spans="1:18" s="102" customFormat="1" ht="19.5" hidden="1" customHeight="1">
      <c r="A3517" s="131"/>
      <c r="C3517" s="35" t="s">
        <v>2548</v>
      </c>
      <c r="D3517" s="36" t="s">
        <v>2549</v>
      </c>
      <c r="E3517" s="11" t="s">
        <v>3207</v>
      </c>
      <c r="F3517" s="98">
        <v>85</v>
      </c>
      <c r="G3517" s="99">
        <v>139979</v>
      </c>
      <c r="H3517" s="99">
        <f t="shared" si="573"/>
        <v>11898215</v>
      </c>
      <c r="I3517" s="99">
        <v>40458</v>
      </c>
      <c r="J3517" s="99">
        <f t="shared" si="574"/>
        <v>3438930</v>
      </c>
      <c r="K3517" s="99">
        <v>2093</v>
      </c>
      <c r="L3517" s="99">
        <f t="shared" si="571"/>
        <v>177905</v>
      </c>
      <c r="M3517" s="99">
        <f t="shared" si="572"/>
        <v>182530</v>
      </c>
      <c r="N3517" s="100">
        <f t="shared" si="572"/>
        <v>15515050</v>
      </c>
      <c r="O3517" s="60">
        <v>85</v>
      </c>
      <c r="P3517" s="101">
        <f>O3517</f>
        <v>85</v>
      </c>
      <c r="Q3517" s="99" t="e">
        <f>TRUNC(#REF!*P3517,0)</f>
        <v>#REF!</v>
      </c>
      <c r="R3517" s="143"/>
    </row>
    <row r="3518" spans="1:18" s="102" customFormat="1" ht="19.5" hidden="1" customHeight="1">
      <c r="A3518" s="131"/>
      <c r="C3518" s="35" t="s">
        <v>1166</v>
      </c>
      <c r="D3518" s="36" t="s">
        <v>0</v>
      </c>
      <c r="E3518" s="11" t="s">
        <v>22</v>
      </c>
      <c r="F3518" s="98">
        <v>0</v>
      </c>
      <c r="G3518" s="99">
        <v>0</v>
      </c>
      <c r="H3518" s="99">
        <f t="shared" si="573"/>
        <v>0</v>
      </c>
      <c r="I3518" s="99">
        <v>0</v>
      </c>
      <c r="J3518" s="99">
        <f t="shared" si="574"/>
        <v>0</v>
      </c>
      <c r="K3518" s="99">
        <v>0</v>
      </c>
      <c r="L3518" s="99">
        <f t="shared" si="571"/>
        <v>0</v>
      </c>
      <c r="M3518" s="99">
        <f t="shared" si="572"/>
        <v>0</v>
      </c>
      <c r="N3518" s="100">
        <f t="shared" si="572"/>
        <v>0</v>
      </c>
      <c r="O3518" s="60">
        <v>0</v>
      </c>
      <c r="P3518" s="101">
        <f>O3518</f>
        <v>0</v>
      </c>
      <c r="Q3518" s="99" t="e">
        <f>TRUNC(#REF!*P3518,0)</f>
        <v>#REF!</v>
      </c>
      <c r="R3518" s="143"/>
    </row>
    <row r="3519" spans="1:18" s="102" customFormat="1" ht="19.5" hidden="1" customHeight="1">
      <c r="A3519" s="131"/>
      <c r="C3519" s="35" t="s">
        <v>2550</v>
      </c>
      <c r="D3519" s="36" t="s">
        <v>0</v>
      </c>
      <c r="E3519" s="11" t="s">
        <v>22</v>
      </c>
      <c r="F3519" s="98">
        <v>0</v>
      </c>
      <c r="G3519" s="99">
        <v>0</v>
      </c>
      <c r="H3519" s="99">
        <f t="shared" si="573"/>
        <v>0</v>
      </c>
      <c r="I3519" s="99">
        <v>0</v>
      </c>
      <c r="J3519" s="99">
        <f t="shared" si="574"/>
        <v>0</v>
      </c>
      <c r="K3519" s="99">
        <v>0</v>
      </c>
      <c r="L3519" s="99">
        <f t="shared" si="571"/>
        <v>0</v>
      </c>
      <c r="M3519" s="99">
        <f t="shared" si="572"/>
        <v>0</v>
      </c>
      <c r="N3519" s="100">
        <f t="shared" si="572"/>
        <v>0</v>
      </c>
      <c r="O3519" s="60">
        <v>0</v>
      </c>
      <c r="P3519" s="101">
        <f>O3519</f>
        <v>0</v>
      </c>
      <c r="Q3519" s="99" t="e">
        <f>TRUNC(#REF!*P3519,0)</f>
        <v>#REF!</v>
      </c>
      <c r="R3519" s="143"/>
    </row>
    <row r="3520" spans="1:18" s="102" customFormat="1" ht="19.5" hidden="1" customHeight="1">
      <c r="A3520" s="131"/>
      <c r="C3520" s="35" t="s">
        <v>2551</v>
      </c>
      <c r="D3520" s="36" t="s">
        <v>2552</v>
      </c>
      <c r="E3520" s="11" t="s">
        <v>3214</v>
      </c>
      <c r="F3520" s="98">
        <v>176</v>
      </c>
      <c r="G3520" s="99">
        <v>5166393</v>
      </c>
      <c r="H3520" s="99">
        <f t="shared" si="573"/>
        <v>909285168</v>
      </c>
      <c r="I3520" s="99">
        <v>520836</v>
      </c>
      <c r="J3520" s="99">
        <f t="shared" si="574"/>
        <v>91667136</v>
      </c>
      <c r="K3520" s="99">
        <v>1065420</v>
      </c>
      <c r="L3520" s="99">
        <f t="shared" si="571"/>
        <v>187513920</v>
      </c>
      <c r="M3520" s="99">
        <f t="shared" si="572"/>
        <v>6752649</v>
      </c>
      <c r="N3520" s="100">
        <f t="shared" si="572"/>
        <v>1188466224</v>
      </c>
      <c r="O3520" s="60">
        <v>176</v>
      </c>
      <c r="P3520" s="101">
        <f>O3520</f>
        <v>176</v>
      </c>
      <c r="Q3520" s="99" t="e">
        <f>TRUNC(#REF!*P3520,0)</f>
        <v>#REF!</v>
      </c>
      <c r="R3520" s="143"/>
    </row>
    <row r="3521" spans="1:18" s="102" customFormat="1" ht="19.5" hidden="1" customHeight="1">
      <c r="A3521" s="131"/>
      <c r="C3521" s="35" t="s">
        <v>1167</v>
      </c>
      <c r="D3521" s="36" t="s">
        <v>0</v>
      </c>
      <c r="E3521" s="11" t="s">
        <v>22</v>
      </c>
      <c r="F3521" s="98">
        <v>0</v>
      </c>
      <c r="G3521" s="99">
        <v>0</v>
      </c>
      <c r="H3521" s="99">
        <f t="shared" si="573"/>
        <v>0</v>
      </c>
      <c r="I3521" s="99">
        <v>0</v>
      </c>
      <c r="J3521" s="99">
        <f t="shared" si="574"/>
        <v>0</v>
      </c>
      <c r="K3521" s="99">
        <v>0</v>
      </c>
      <c r="L3521" s="99">
        <f t="shared" si="571"/>
        <v>0</v>
      </c>
      <c r="M3521" s="99">
        <f t="shared" si="572"/>
        <v>0</v>
      </c>
      <c r="N3521" s="100">
        <f t="shared" si="572"/>
        <v>0</v>
      </c>
      <c r="O3521" s="60">
        <v>0</v>
      </c>
      <c r="P3521" s="101">
        <f>O3521</f>
        <v>0</v>
      </c>
      <c r="Q3521" s="99" t="e">
        <f>TRUNC(#REF!*P3521,0)</f>
        <v>#REF!</v>
      </c>
      <c r="R3521" s="143"/>
    </row>
    <row r="3522" spans="1:18" s="102" customFormat="1" ht="19.5" hidden="1" customHeight="1">
      <c r="A3522" s="131"/>
      <c r="C3522" s="35" t="s">
        <v>2553</v>
      </c>
      <c r="D3522" s="36" t="s">
        <v>2554</v>
      </c>
      <c r="E3522" s="11" t="s">
        <v>3189</v>
      </c>
      <c r="F3522" s="98">
        <v>9385</v>
      </c>
      <c r="G3522" s="99">
        <v>26483</v>
      </c>
      <c r="H3522" s="99">
        <f t="shared" si="573"/>
        <v>248542955</v>
      </c>
      <c r="I3522" s="99">
        <v>7025</v>
      </c>
      <c r="J3522" s="99">
        <f t="shared" si="574"/>
        <v>65929625</v>
      </c>
      <c r="K3522" s="99">
        <v>168</v>
      </c>
      <c r="L3522" s="99">
        <f t="shared" ref="L3522:L3585" si="575">TRUNC(F3522*K3522,0)</f>
        <v>1576680</v>
      </c>
      <c r="M3522" s="99">
        <f t="shared" si="572"/>
        <v>33676</v>
      </c>
      <c r="N3522" s="100">
        <f t="shared" si="572"/>
        <v>316049260</v>
      </c>
      <c r="O3522" s="60">
        <v>9385</v>
      </c>
      <c r="P3522" s="101">
        <f>O3522</f>
        <v>9385</v>
      </c>
      <c r="Q3522" s="99" t="e">
        <f>TRUNC(#REF!*P3522,0)</f>
        <v>#REF!</v>
      </c>
      <c r="R3522" s="143"/>
    </row>
    <row r="3523" spans="1:18" s="102" customFormat="1" ht="19.5" hidden="1" customHeight="1">
      <c r="A3523" s="131"/>
      <c r="C3523" s="35" t="s">
        <v>1168</v>
      </c>
      <c r="D3523" s="36" t="s">
        <v>1169</v>
      </c>
      <c r="E3523" s="11" t="s">
        <v>3189</v>
      </c>
      <c r="F3523" s="98">
        <v>7853</v>
      </c>
      <c r="G3523" s="99">
        <v>6720</v>
      </c>
      <c r="H3523" s="99">
        <f t="shared" si="573"/>
        <v>52772160</v>
      </c>
      <c r="I3523" s="99">
        <v>1414</v>
      </c>
      <c r="J3523" s="99">
        <f t="shared" si="574"/>
        <v>11104142</v>
      </c>
      <c r="K3523" s="99">
        <v>0</v>
      </c>
      <c r="L3523" s="99">
        <f t="shared" si="575"/>
        <v>0</v>
      </c>
      <c r="M3523" s="99">
        <f t="shared" si="572"/>
        <v>8134</v>
      </c>
      <c r="N3523" s="100">
        <f t="shared" si="572"/>
        <v>63876302</v>
      </c>
      <c r="O3523" s="60">
        <v>7853</v>
      </c>
      <c r="P3523" s="101">
        <f>O3523</f>
        <v>7853</v>
      </c>
      <c r="Q3523" s="99" t="e">
        <f>TRUNC(#REF!*P3523,0)</f>
        <v>#REF!</v>
      </c>
      <c r="R3523" s="143"/>
    </row>
    <row r="3524" spans="1:18" s="102" customFormat="1" ht="19.5" hidden="1" customHeight="1">
      <c r="A3524" s="131"/>
      <c r="C3524" s="35" t="s">
        <v>2555</v>
      </c>
      <c r="D3524" s="36" t="s">
        <v>2556</v>
      </c>
      <c r="E3524" s="11" t="s">
        <v>3207</v>
      </c>
      <c r="F3524" s="98">
        <v>1774</v>
      </c>
      <c r="G3524" s="99">
        <v>6140</v>
      </c>
      <c r="H3524" s="99">
        <f t="shared" si="573"/>
        <v>10892360</v>
      </c>
      <c r="I3524" s="99">
        <v>2648</v>
      </c>
      <c r="J3524" s="99">
        <f t="shared" si="574"/>
        <v>4697552</v>
      </c>
      <c r="K3524" s="99">
        <v>0</v>
      </c>
      <c r="L3524" s="99">
        <f t="shared" si="575"/>
        <v>0</v>
      </c>
      <c r="M3524" s="99">
        <f t="shared" si="572"/>
        <v>8788</v>
      </c>
      <c r="N3524" s="100">
        <f t="shared" si="572"/>
        <v>15589912</v>
      </c>
      <c r="O3524" s="60">
        <v>1774</v>
      </c>
      <c r="P3524" s="101">
        <f>O3524</f>
        <v>1774</v>
      </c>
      <c r="Q3524" s="99" t="e">
        <f>TRUNC(#REF!*P3524,0)</f>
        <v>#REF!</v>
      </c>
      <c r="R3524" s="143"/>
    </row>
    <row r="3525" spans="1:18" s="102" customFormat="1" ht="19.5" hidden="1" customHeight="1">
      <c r="A3525" s="131"/>
      <c r="C3525" s="35" t="s">
        <v>2557</v>
      </c>
      <c r="D3525" s="36" t="s">
        <v>2558</v>
      </c>
      <c r="E3525" s="11" t="s">
        <v>3207</v>
      </c>
      <c r="F3525" s="98">
        <v>600</v>
      </c>
      <c r="G3525" s="99">
        <v>4367</v>
      </c>
      <c r="H3525" s="99">
        <f t="shared" si="573"/>
        <v>2620200</v>
      </c>
      <c r="I3525" s="99">
        <v>217</v>
      </c>
      <c r="J3525" s="99">
        <f t="shared" si="574"/>
        <v>130200</v>
      </c>
      <c r="K3525" s="99">
        <v>0</v>
      </c>
      <c r="L3525" s="99">
        <f t="shared" si="575"/>
        <v>0</v>
      </c>
      <c r="M3525" s="99">
        <f t="shared" si="572"/>
        <v>4584</v>
      </c>
      <c r="N3525" s="100">
        <f t="shared" si="572"/>
        <v>2750400</v>
      </c>
      <c r="O3525" s="60">
        <v>600</v>
      </c>
      <c r="P3525" s="101">
        <f>O3525</f>
        <v>600</v>
      </c>
      <c r="Q3525" s="99" t="e">
        <f>TRUNC(#REF!*P3525,0)</f>
        <v>#REF!</v>
      </c>
      <c r="R3525" s="143"/>
    </row>
    <row r="3526" spans="1:18" s="102" customFormat="1" ht="19.5" hidden="1" customHeight="1">
      <c r="A3526" s="131"/>
      <c r="C3526" s="35" t="s">
        <v>1170</v>
      </c>
      <c r="D3526" s="36" t="s">
        <v>1171</v>
      </c>
      <c r="E3526" s="11" t="s">
        <v>3189</v>
      </c>
      <c r="F3526" s="98">
        <v>1500</v>
      </c>
      <c r="G3526" s="99">
        <v>11352</v>
      </c>
      <c r="H3526" s="99">
        <f t="shared" si="573"/>
        <v>17028000</v>
      </c>
      <c r="I3526" s="99">
        <v>105</v>
      </c>
      <c r="J3526" s="99">
        <f t="shared" si="574"/>
        <v>157500</v>
      </c>
      <c r="K3526" s="99">
        <v>0</v>
      </c>
      <c r="L3526" s="99">
        <f t="shared" si="575"/>
        <v>0</v>
      </c>
      <c r="M3526" s="99">
        <f t="shared" si="572"/>
        <v>11457</v>
      </c>
      <c r="N3526" s="100">
        <f t="shared" si="572"/>
        <v>17185500</v>
      </c>
      <c r="O3526" s="60">
        <v>1500</v>
      </c>
      <c r="P3526" s="101">
        <f>O3526</f>
        <v>1500</v>
      </c>
      <c r="Q3526" s="99" t="e">
        <f>TRUNC(#REF!*P3526,0)</f>
        <v>#REF!</v>
      </c>
      <c r="R3526" s="143"/>
    </row>
    <row r="3527" spans="1:18" s="102" customFormat="1" ht="19.5" hidden="1" customHeight="1">
      <c r="A3527" s="131"/>
      <c r="C3527" s="35" t="s">
        <v>1172</v>
      </c>
      <c r="D3527" s="36" t="s">
        <v>0</v>
      </c>
      <c r="E3527" s="11" t="s">
        <v>22</v>
      </c>
      <c r="F3527" s="98">
        <v>0</v>
      </c>
      <c r="G3527" s="99">
        <v>0</v>
      </c>
      <c r="H3527" s="99">
        <f t="shared" si="573"/>
        <v>0</v>
      </c>
      <c r="I3527" s="99">
        <v>0</v>
      </c>
      <c r="J3527" s="99">
        <f t="shared" si="574"/>
        <v>0</v>
      </c>
      <c r="K3527" s="99">
        <v>0</v>
      </c>
      <c r="L3527" s="99">
        <f t="shared" si="575"/>
        <v>0</v>
      </c>
      <c r="M3527" s="99">
        <f t="shared" si="572"/>
        <v>0</v>
      </c>
      <c r="N3527" s="100">
        <f t="shared" si="572"/>
        <v>0</v>
      </c>
      <c r="O3527" s="60">
        <v>0</v>
      </c>
      <c r="P3527" s="101">
        <f>O3527</f>
        <v>0</v>
      </c>
      <c r="Q3527" s="99" t="e">
        <f>TRUNC(#REF!*P3527,0)</f>
        <v>#REF!</v>
      </c>
      <c r="R3527" s="143"/>
    </row>
    <row r="3528" spans="1:18" s="102" customFormat="1" ht="19.5" hidden="1" customHeight="1">
      <c r="A3528" s="131"/>
      <c r="C3528" s="35" t="s">
        <v>1173</v>
      </c>
      <c r="D3528" s="36" t="s">
        <v>0</v>
      </c>
      <c r="E3528" s="11" t="s">
        <v>22</v>
      </c>
      <c r="F3528" s="98">
        <v>0</v>
      </c>
      <c r="G3528" s="99">
        <v>0</v>
      </c>
      <c r="H3528" s="99">
        <f t="shared" si="573"/>
        <v>0</v>
      </c>
      <c r="I3528" s="99">
        <v>0</v>
      </c>
      <c r="J3528" s="99">
        <f t="shared" si="574"/>
        <v>0</v>
      </c>
      <c r="K3528" s="99">
        <v>0</v>
      </c>
      <c r="L3528" s="99">
        <f t="shared" si="575"/>
        <v>0</v>
      </c>
      <c r="M3528" s="99">
        <f t="shared" si="572"/>
        <v>0</v>
      </c>
      <c r="N3528" s="100">
        <f t="shared" si="572"/>
        <v>0</v>
      </c>
      <c r="O3528" s="60">
        <v>0</v>
      </c>
      <c r="P3528" s="101">
        <f>O3528</f>
        <v>0</v>
      </c>
      <c r="Q3528" s="99" t="e">
        <f>TRUNC(#REF!*P3528,0)</f>
        <v>#REF!</v>
      </c>
      <c r="R3528" s="143"/>
    </row>
    <row r="3529" spans="1:18" s="102" customFormat="1" ht="19.5" hidden="1" customHeight="1">
      <c r="A3529" s="131"/>
      <c r="C3529" s="35" t="s">
        <v>1174</v>
      </c>
      <c r="D3529" s="36" t="s">
        <v>1175</v>
      </c>
      <c r="E3529" s="11" t="s">
        <v>3207</v>
      </c>
      <c r="F3529" s="98">
        <v>100</v>
      </c>
      <c r="G3529" s="99">
        <v>6623</v>
      </c>
      <c r="H3529" s="99">
        <f t="shared" si="573"/>
        <v>662300</v>
      </c>
      <c r="I3529" s="99">
        <v>1004</v>
      </c>
      <c r="J3529" s="99">
        <f t="shared" si="574"/>
        <v>100400</v>
      </c>
      <c r="K3529" s="99">
        <v>155</v>
      </c>
      <c r="L3529" s="99">
        <f t="shared" si="575"/>
        <v>15500</v>
      </c>
      <c r="M3529" s="99">
        <f t="shared" si="572"/>
        <v>7782</v>
      </c>
      <c r="N3529" s="100">
        <f t="shared" si="572"/>
        <v>778200</v>
      </c>
      <c r="O3529" s="60">
        <v>100</v>
      </c>
      <c r="P3529" s="101">
        <f>O3529</f>
        <v>100</v>
      </c>
      <c r="Q3529" s="99" t="e">
        <f>TRUNC(#REF!*P3529,0)</f>
        <v>#REF!</v>
      </c>
      <c r="R3529" s="143"/>
    </row>
    <row r="3530" spans="1:18" s="102" customFormat="1" ht="19.5" hidden="1" customHeight="1">
      <c r="A3530" s="131"/>
      <c r="C3530" s="35" t="s">
        <v>2559</v>
      </c>
      <c r="D3530" s="36" t="s">
        <v>2560</v>
      </c>
      <c r="E3530" s="11" t="s">
        <v>3207</v>
      </c>
      <c r="F3530" s="98">
        <v>200</v>
      </c>
      <c r="G3530" s="99">
        <v>68914</v>
      </c>
      <c r="H3530" s="99">
        <f t="shared" si="573"/>
        <v>13782800</v>
      </c>
      <c r="I3530" s="99">
        <v>4729</v>
      </c>
      <c r="J3530" s="99">
        <f t="shared" si="574"/>
        <v>945800</v>
      </c>
      <c r="K3530" s="99">
        <v>258</v>
      </c>
      <c r="L3530" s="99">
        <f t="shared" si="575"/>
        <v>51600</v>
      </c>
      <c r="M3530" s="99">
        <f t="shared" si="572"/>
        <v>73901</v>
      </c>
      <c r="N3530" s="100">
        <f t="shared" si="572"/>
        <v>14780200</v>
      </c>
      <c r="O3530" s="60">
        <v>200</v>
      </c>
      <c r="P3530" s="101">
        <f>O3530</f>
        <v>200</v>
      </c>
      <c r="Q3530" s="99" t="e">
        <f>TRUNC(#REF!*P3530,0)</f>
        <v>#REF!</v>
      </c>
      <c r="R3530" s="143"/>
    </row>
    <row r="3531" spans="1:18" s="102" customFormat="1" ht="19.5" hidden="1" customHeight="1">
      <c r="A3531" s="131"/>
      <c r="C3531" s="35" t="s">
        <v>1176</v>
      </c>
      <c r="D3531" s="36" t="s">
        <v>0</v>
      </c>
      <c r="E3531" s="11" t="s">
        <v>22</v>
      </c>
      <c r="F3531" s="98">
        <v>0</v>
      </c>
      <c r="G3531" s="99">
        <v>0</v>
      </c>
      <c r="H3531" s="99">
        <f t="shared" si="573"/>
        <v>0</v>
      </c>
      <c r="I3531" s="99">
        <v>0</v>
      </c>
      <c r="J3531" s="99">
        <f t="shared" si="574"/>
        <v>0</v>
      </c>
      <c r="K3531" s="99">
        <v>0</v>
      </c>
      <c r="L3531" s="99">
        <f t="shared" si="575"/>
        <v>0</v>
      </c>
      <c r="M3531" s="99">
        <f t="shared" si="572"/>
        <v>0</v>
      </c>
      <c r="N3531" s="100">
        <f t="shared" si="572"/>
        <v>0</v>
      </c>
      <c r="O3531" s="60">
        <v>0</v>
      </c>
      <c r="P3531" s="101">
        <f>O3531</f>
        <v>0</v>
      </c>
      <c r="Q3531" s="99" t="e">
        <f>TRUNC(#REF!*P3531,0)</f>
        <v>#REF!</v>
      </c>
      <c r="R3531" s="143"/>
    </row>
    <row r="3532" spans="1:18" s="102" customFormat="1" ht="19.5" hidden="1" customHeight="1">
      <c r="A3532" s="131"/>
      <c r="C3532" s="35" t="s">
        <v>2561</v>
      </c>
      <c r="D3532" s="36" t="s">
        <v>2562</v>
      </c>
      <c r="E3532" s="11" t="s">
        <v>3198</v>
      </c>
      <c r="F3532" s="98">
        <v>2</v>
      </c>
      <c r="G3532" s="99">
        <v>43898</v>
      </c>
      <c r="H3532" s="99">
        <f t="shared" si="573"/>
        <v>87796</v>
      </c>
      <c r="I3532" s="99">
        <v>2194</v>
      </c>
      <c r="J3532" s="99">
        <f t="shared" si="574"/>
        <v>4388</v>
      </c>
      <c r="K3532" s="99">
        <v>0</v>
      </c>
      <c r="L3532" s="99">
        <f t="shared" si="575"/>
        <v>0</v>
      </c>
      <c r="M3532" s="99">
        <f t="shared" si="572"/>
        <v>46092</v>
      </c>
      <c r="N3532" s="100">
        <f t="shared" si="572"/>
        <v>92184</v>
      </c>
      <c r="O3532" s="60">
        <v>2</v>
      </c>
      <c r="P3532" s="101">
        <f>O3532</f>
        <v>2</v>
      </c>
      <c r="Q3532" s="99" t="e">
        <f>TRUNC(#REF!*P3532,0)</f>
        <v>#REF!</v>
      </c>
      <c r="R3532" s="143"/>
    </row>
    <row r="3533" spans="1:18" s="102" customFormat="1" ht="19.5" hidden="1" customHeight="1">
      <c r="A3533" s="131"/>
      <c r="C3533" s="35" t="s">
        <v>2563</v>
      </c>
      <c r="D3533" s="36" t="s">
        <v>2564</v>
      </c>
      <c r="E3533" s="11" t="s">
        <v>3198</v>
      </c>
      <c r="F3533" s="98">
        <v>4</v>
      </c>
      <c r="G3533" s="99">
        <v>50676</v>
      </c>
      <c r="H3533" s="99">
        <f t="shared" si="573"/>
        <v>202704</v>
      </c>
      <c r="I3533" s="99">
        <v>2533</v>
      </c>
      <c r="J3533" s="99">
        <f t="shared" si="574"/>
        <v>10132</v>
      </c>
      <c r="K3533" s="99">
        <v>0</v>
      </c>
      <c r="L3533" s="99">
        <f t="shared" si="575"/>
        <v>0</v>
      </c>
      <c r="M3533" s="99">
        <f t="shared" si="572"/>
        <v>53209</v>
      </c>
      <c r="N3533" s="100">
        <f t="shared" si="572"/>
        <v>212836</v>
      </c>
      <c r="O3533" s="60">
        <v>4</v>
      </c>
      <c r="P3533" s="101">
        <f>O3533</f>
        <v>4</v>
      </c>
      <c r="Q3533" s="99" t="e">
        <f>TRUNC(#REF!*P3533,0)</f>
        <v>#REF!</v>
      </c>
      <c r="R3533" s="143"/>
    </row>
    <row r="3534" spans="1:18" s="102" customFormat="1" ht="19.5" hidden="1" customHeight="1">
      <c r="A3534" s="131"/>
      <c r="C3534" s="35" t="s">
        <v>1177</v>
      </c>
      <c r="D3534" s="36" t="s">
        <v>0</v>
      </c>
      <c r="E3534" s="11" t="s">
        <v>22</v>
      </c>
      <c r="F3534" s="98">
        <v>0</v>
      </c>
      <c r="G3534" s="99">
        <v>0</v>
      </c>
      <c r="H3534" s="99">
        <f t="shared" si="573"/>
        <v>0</v>
      </c>
      <c r="I3534" s="99">
        <v>0</v>
      </c>
      <c r="J3534" s="99">
        <f t="shared" si="574"/>
        <v>0</v>
      </c>
      <c r="K3534" s="99">
        <v>0</v>
      </c>
      <c r="L3534" s="99">
        <f t="shared" si="575"/>
        <v>0</v>
      </c>
      <c r="M3534" s="99">
        <f t="shared" si="572"/>
        <v>0</v>
      </c>
      <c r="N3534" s="100">
        <f t="shared" si="572"/>
        <v>0</v>
      </c>
      <c r="O3534" s="60">
        <v>0</v>
      </c>
      <c r="P3534" s="101">
        <f>O3534</f>
        <v>0</v>
      </c>
      <c r="Q3534" s="99" t="e">
        <f>TRUNC(#REF!*P3534,0)</f>
        <v>#REF!</v>
      </c>
      <c r="R3534" s="143"/>
    </row>
    <row r="3535" spans="1:18" s="102" customFormat="1" ht="19.5" hidden="1" customHeight="1">
      <c r="A3535" s="131"/>
      <c r="C3535" s="35" t="s">
        <v>1178</v>
      </c>
      <c r="D3535" s="36" t="s">
        <v>1179</v>
      </c>
      <c r="E3535" s="11" t="s">
        <v>3207</v>
      </c>
      <c r="F3535" s="98">
        <v>16</v>
      </c>
      <c r="G3535" s="99">
        <v>17444</v>
      </c>
      <c r="H3535" s="99">
        <f t="shared" si="573"/>
        <v>279104</v>
      </c>
      <c r="I3535" s="99">
        <v>6882</v>
      </c>
      <c r="J3535" s="99">
        <f t="shared" si="574"/>
        <v>110112</v>
      </c>
      <c r="K3535" s="99">
        <v>0</v>
      </c>
      <c r="L3535" s="99">
        <f t="shared" si="575"/>
        <v>0</v>
      </c>
      <c r="M3535" s="99">
        <f t="shared" si="572"/>
        <v>24326</v>
      </c>
      <c r="N3535" s="100">
        <f t="shared" si="572"/>
        <v>389216</v>
      </c>
      <c r="O3535" s="60">
        <v>16</v>
      </c>
      <c r="P3535" s="101">
        <f>O3535</f>
        <v>16</v>
      </c>
      <c r="Q3535" s="99" t="e">
        <f>TRUNC(#REF!*P3535,0)</f>
        <v>#REF!</v>
      </c>
      <c r="R3535" s="143"/>
    </row>
    <row r="3536" spans="1:18" s="102" customFormat="1" ht="19.5" hidden="1" customHeight="1">
      <c r="A3536" s="131"/>
      <c r="C3536" s="35" t="s">
        <v>1180</v>
      </c>
      <c r="D3536" s="36" t="s">
        <v>0</v>
      </c>
      <c r="E3536" s="11" t="s">
        <v>22</v>
      </c>
      <c r="F3536" s="98">
        <v>0</v>
      </c>
      <c r="G3536" s="99">
        <v>0</v>
      </c>
      <c r="H3536" s="99">
        <f t="shared" si="573"/>
        <v>0</v>
      </c>
      <c r="I3536" s="99">
        <v>0</v>
      </c>
      <c r="J3536" s="99">
        <f t="shared" si="574"/>
        <v>0</v>
      </c>
      <c r="K3536" s="99">
        <v>0</v>
      </c>
      <c r="L3536" s="99">
        <f t="shared" si="575"/>
        <v>0</v>
      </c>
      <c r="M3536" s="99">
        <f t="shared" si="572"/>
        <v>0</v>
      </c>
      <c r="N3536" s="100">
        <f t="shared" si="572"/>
        <v>0</v>
      </c>
      <c r="O3536" s="60">
        <v>0</v>
      </c>
      <c r="P3536" s="101">
        <f>O3536</f>
        <v>0</v>
      </c>
      <c r="Q3536" s="99" t="e">
        <f>TRUNC(#REF!*P3536,0)</f>
        <v>#REF!</v>
      </c>
      <c r="R3536" s="143"/>
    </row>
    <row r="3537" spans="1:18" s="102" customFormat="1" ht="19.5" hidden="1" customHeight="1">
      <c r="A3537" s="131"/>
      <c r="C3537" s="35" t="s">
        <v>1181</v>
      </c>
      <c r="D3537" s="36" t="s">
        <v>1179</v>
      </c>
      <c r="E3537" s="11" t="s">
        <v>3198</v>
      </c>
      <c r="F3537" s="98">
        <v>4</v>
      </c>
      <c r="G3537" s="99">
        <v>15656</v>
      </c>
      <c r="H3537" s="99">
        <f t="shared" si="573"/>
        <v>62624</v>
      </c>
      <c r="I3537" s="99">
        <v>469</v>
      </c>
      <c r="J3537" s="99">
        <f t="shared" si="574"/>
        <v>1876</v>
      </c>
      <c r="K3537" s="99">
        <v>0</v>
      </c>
      <c r="L3537" s="99">
        <f t="shared" si="575"/>
        <v>0</v>
      </c>
      <c r="M3537" s="99">
        <f t="shared" si="572"/>
        <v>16125</v>
      </c>
      <c r="N3537" s="100">
        <f t="shared" si="572"/>
        <v>64500</v>
      </c>
      <c r="O3537" s="60">
        <v>4</v>
      </c>
      <c r="P3537" s="101">
        <f>O3537</f>
        <v>4</v>
      </c>
      <c r="Q3537" s="99" t="e">
        <f>TRUNC(#REF!*P3537,0)</f>
        <v>#REF!</v>
      </c>
      <c r="R3537" s="143"/>
    </row>
    <row r="3538" spans="1:18" s="102" customFormat="1" ht="19.5" hidden="1" customHeight="1">
      <c r="A3538" s="131"/>
      <c r="C3538" s="35" t="s">
        <v>1183</v>
      </c>
      <c r="D3538" s="36" t="s">
        <v>1179</v>
      </c>
      <c r="E3538" s="11" t="s">
        <v>3198</v>
      </c>
      <c r="F3538" s="98">
        <v>2</v>
      </c>
      <c r="G3538" s="99">
        <v>23800</v>
      </c>
      <c r="H3538" s="99">
        <f t="shared" si="573"/>
        <v>47600</v>
      </c>
      <c r="I3538" s="99">
        <v>713</v>
      </c>
      <c r="J3538" s="99">
        <f t="shared" si="574"/>
        <v>1426</v>
      </c>
      <c r="K3538" s="99">
        <v>0</v>
      </c>
      <c r="L3538" s="99">
        <f t="shared" si="575"/>
        <v>0</v>
      </c>
      <c r="M3538" s="99">
        <f t="shared" si="572"/>
        <v>24513</v>
      </c>
      <c r="N3538" s="100">
        <f t="shared" si="572"/>
        <v>49026</v>
      </c>
      <c r="O3538" s="60">
        <v>2</v>
      </c>
      <c r="P3538" s="101">
        <f>O3538</f>
        <v>2</v>
      </c>
      <c r="Q3538" s="99" t="e">
        <f>TRUNC(#REF!*P3538,0)</f>
        <v>#REF!</v>
      </c>
      <c r="R3538" s="143"/>
    </row>
    <row r="3539" spans="1:18" s="102" customFormat="1" ht="19.5" hidden="1" customHeight="1">
      <c r="A3539" s="131"/>
      <c r="C3539" s="35" t="s">
        <v>1184</v>
      </c>
      <c r="D3539" s="36" t="s">
        <v>0</v>
      </c>
      <c r="E3539" s="11" t="s">
        <v>3188</v>
      </c>
      <c r="F3539" s="98">
        <v>749</v>
      </c>
      <c r="G3539" s="99">
        <v>0</v>
      </c>
      <c r="H3539" s="99">
        <f t="shared" si="573"/>
        <v>0</v>
      </c>
      <c r="I3539" s="99">
        <v>6717</v>
      </c>
      <c r="J3539" s="99">
        <f t="shared" si="574"/>
        <v>5031033</v>
      </c>
      <c r="K3539" s="99">
        <v>0</v>
      </c>
      <c r="L3539" s="99">
        <f t="shared" si="575"/>
        <v>0</v>
      </c>
      <c r="M3539" s="99">
        <f t="shared" si="572"/>
        <v>6717</v>
      </c>
      <c r="N3539" s="100">
        <f t="shared" si="572"/>
        <v>5031033</v>
      </c>
      <c r="O3539" s="60">
        <v>749</v>
      </c>
      <c r="P3539" s="101">
        <f>O3539</f>
        <v>749</v>
      </c>
      <c r="Q3539" s="99" t="e">
        <f>TRUNC(#REF!*P3539,0)</f>
        <v>#REF!</v>
      </c>
      <c r="R3539" s="143"/>
    </row>
    <row r="3540" spans="1:18" s="102" customFormat="1" ht="19.5" hidden="1" customHeight="1">
      <c r="A3540" s="131"/>
      <c r="C3540" s="35" t="s">
        <v>942</v>
      </c>
      <c r="D3540" s="36" t="s">
        <v>0</v>
      </c>
      <c r="E3540" s="11" t="s">
        <v>22</v>
      </c>
      <c r="F3540" s="98">
        <v>0</v>
      </c>
      <c r="G3540" s="99">
        <v>0</v>
      </c>
      <c r="H3540" s="99">
        <f t="shared" si="573"/>
        <v>0</v>
      </c>
      <c r="I3540" s="99">
        <v>0</v>
      </c>
      <c r="J3540" s="99">
        <f t="shared" si="574"/>
        <v>0</v>
      </c>
      <c r="K3540" s="99">
        <v>0</v>
      </c>
      <c r="L3540" s="99">
        <f t="shared" si="575"/>
        <v>0</v>
      </c>
      <c r="M3540" s="99">
        <f t="shared" si="572"/>
        <v>0</v>
      </c>
      <c r="N3540" s="100">
        <f t="shared" si="572"/>
        <v>0</v>
      </c>
      <c r="O3540" s="60">
        <v>0</v>
      </c>
      <c r="P3540" s="101">
        <f>O3540</f>
        <v>0</v>
      </c>
      <c r="Q3540" s="99" t="e">
        <f>TRUNC(#REF!*P3540,0)</f>
        <v>#REF!</v>
      </c>
      <c r="R3540" s="143"/>
    </row>
    <row r="3541" spans="1:18" s="102" customFormat="1" ht="19.5" hidden="1" customHeight="1">
      <c r="A3541" s="131"/>
      <c r="C3541" s="35" t="s">
        <v>943</v>
      </c>
      <c r="D3541" s="36" t="s">
        <v>0</v>
      </c>
      <c r="E3541" s="11" t="s">
        <v>3191</v>
      </c>
      <c r="F3541" s="103">
        <v>900.95399999999995</v>
      </c>
      <c r="G3541" s="99">
        <v>906</v>
      </c>
      <c r="H3541" s="99">
        <f t="shared" si="573"/>
        <v>816264</v>
      </c>
      <c r="I3541" s="99">
        <v>7386</v>
      </c>
      <c r="J3541" s="99">
        <f t="shared" si="574"/>
        <v>6654446</v>
      </c>
      <c r="K3541" s="99">
        <v>1892</v>
      </c>
      <c r="L3541" s="99">
        <f t="shared" si="575"/>
        <v>1704604</v>
      </c>
      <c r="M3541" s="99">
        <f t="shared" si="572"/>
        <v>10184</v>
      </c>
      <c r="N3541" s="100">
        <f t="shared" si="572"/>
        <v>9175314</v>
      </c>
      <c r="O3541" s="60">
        <v>900.95399999999995</v>
      </c>
      <c r="P3541" s="101">
        <f>O3541</f>
        <v>900.95399999999995</v>
      </c>
      <c r="Q3541" s="99" t="e">
        <f>TRUNC(#REF!*P3541,0)</f>
        <v>#REF!</v>
      </c>
      <c r="R3541" s="143"/>
    </row>
    <row r="3542" spans="1:18" s="102" customFormat="1" ht="19.5" hidden="1" customHeight="1">
      <c r="A3542" s="131"/>
      <c r="C3542" s="35" t="s">
        <v>945</v>
      </c>
      <c r="D3542" s="36" t="s">
        <v>0</v>
      </c>
      <c r="E3542" s="11" t="s">
        <v>22</v>
      </c>
      <c r="F3542" s="98">
        <v>0</v>
      </c>
      <c r="G3542" s="99">
        <v>0</v>
      </c>
      <c r="H3542" s="99">
        <f t="shared" si="573"/>
        <v>0</v>
      </c>
      <c r="I3542" s="99">
        <v>0</v>
      </c>
      <c r="J3542" s="99">
        <f t="shared" si="574"/>
        <v>0</v>
      </c>
      <c r="K3542" s="99">
        <v>0</v>
      </c>
      <c r="L3542" s="99">
        <f t="shared" si="575"/>
        <v>0</v>
      </c>
      <c r="M3542" s="99">
        <f t="shared" si="572"/>
        <v>0</v>
      </c>
      <c r="N3542" s="100">
        <f t="shared" si="572"/>
        <v>0</v>
      </c>
      <c r="O3542" s="60">
        <v>0</v>
      </c>
      <c r="P3542" s="101">
        <f>O3542</f>
        <v>0</v>
      </c>
      <c r="Q3542" s="99" t="e">
        <f>TRUNC(#REF!*P3542,0)</f>
        <v>#REF!</v>
      </c>
      <c r="R3542" s="143"/>
    </row>
    <row r="3543" spans="1:18" s="102" customFormat="1" ht="19.5" hidden="1" customHeight="1">
      <c r="A3543" s="131"/>
      <c r="C3543" s="35" t="s">
        <v>946</v>
      </c>
      <c r="D3543" s="36" t="s">
        <v>0</v>
      </c>
      <c r="E3543" s="11" t="s">
        <v>22</v>
      </c>
      <c r="F3543" s="98">
        <v>0</v>
      </c>
      <c r="G3543" s="99">
        <v>0</v>
      </c>
      <c r="H3543" s="99">
        <f t="shared" si="573"/>
        <v>0</v>
      </c>
      <c r="I3543" s="99">
        <v>0</v>
      </c>
      <c r="J3543" s="99">
        <f t="shared" si="574"/>
        <v>0</v>
      </c>
      <c r="K3543" s="99">
        <v>0</v>
      </c>
      <c r="L3543" s="99">
        <f t="shared" si="575"/>
        <v>0</v>
      </c>
      <c r="M3543" s="99">
        <f t="shared" si="572"/>
        <v>0</v>
      </c>
      <c r="N3543" s="100">
        <f t="shared" si="572"/>
        <v>0</v>
      </c>
      <c r="O3543" s="60">
        <v>0</v>
      </c>
      <c r="P3543" s="101">
        <f>O3543</f>
        <v>0</v>
      </c>
      <c r="Q3543" s="99" t="e">
        <f>TRUNC(#REF!*P3543,0)</f>
        <v>#REF!</v>
      </c>
      <c r="R3543" s="143"/>
    </row>
    <row r="3544" spans="1:18" s="102" customFormat="1" ht="19.5" hidden="1" customHeight="1">
      <c r="A3544" s="131"/>
      <c r="C3544" s="35" t="s">
        <v>1042</v>
      </c>
      <c r="D3544" s="36" t="s">
        <v>1043</v>
      </c>
      <c r="E3544" s="11" t="s">
        <v>3188</v>
      </c>
      <c r="F3544" s="98">
        <v>1469</v>
      </c>
      <c r="G3544" s="99">
        <v>72400</v>
      </c>
      <c r="H3544" s="99">
        <f t="shared" si="573"/>
        <v>106355600</v>
      </c>
      <c r="I3544" s="99">
        <v>0</v>
      </c>
      <c r="J3544" s="99">
        <f t="shared" si="574"/>
        <v>0</v>
      </c>
      <c r="K3544" s="99">
        <v>0</v>
      </c>
      <c r="L3544" s="99">
        <f t="shared" si="575"/>
        <v>0</v>
      </c>
      <c r="M3544" s="99">
        <f t="shared" si="572"/>
        <v>72400</v>
      </c>
      <c r="N3544" s="100">
        <f t="shared" si="572"/>
        <v>106355600</v>
      </c>
      <c r="O3544" s="60">
        <v>1469</v>
      </c>
      <c r="P3544" s="101">
        <f>O3544</f>
        <v>1469</v>
      </c>
      <c r="Q3544" s="99" t="e">
        <f>TRUNC(#REF!*P3544,0)</f>
        <v>#REF!</v>
      </c>
      <c r="R3544" s="143"/>
    </row>
    <row r="3545" spans="1:18" s="102" customFormat="1" ht="19.5" hidden="1" customHeight="1">
      <c r="A3545" s="131"/>
      <c r="C3545" s="35" t="s">
        <v>947</v>
      </c>
      <c r="D3545" s="36" t="s">
        <v>98</v>
      </c>
      <c r="E3545" s="11" t="s">
        <v>3188</v>
      </c>
      <c r="F3545" s="98">
        <v>5375</v>
      </c>
      <c r="G3545" s="99">
        <v>54508</v>
      </c>
      <c r="H3545" s="99">
        <f t="shared" si="573"/>
        <v>292980500</v>
      </c>
      <c r="I3545" s="99">
        <v>0</v>
      </c>
      <c r="J3545" s="99">
        <f t="shared" si="574"/>
        <v>0</v>
      </c>
      <c r="K3545" s="99">
        <v>0</v>
      </c>
      <c r="L3545" s="99">
        <f t="shared" si="575"/>
        <v>0</v>
      </c>
      <c r="M3545" s="99">
        <f t="shared" si="572"/>
        <v>54508</v>
      </c>
      <c r="N3545" s="100">
        <f t="shared" si="572"/>
        <v>292980500</v>
      </c>
      <c r="O3545" s="60">
        <v>5375</v>
      </c>
      <c r="P3545" s="101">
        <f>O3545</f>
        <v>5375</v>
      </c>
      <c r="Q3545" s="99" t="e">
        <f>TRUNC(#REF!*P3545,0)</f>
        <v>#REF!</v>
      </c>
      <c r="R3545" s="143"/>
    </row>
    <row r="3546" spans="1:18" s="102" customFormat="1" ht="19.5" hidden="1" customHeight="1">
      <c r="A3546" s="131"/>
      <c r="C3546" s="35" t="s">
        <v>1186</v>
      </c>
      <c r="D3546" s="36" t="s">
        <v>66</v>
      </c>
      <c r="E3546" s="11" t="s">
        <v>3188</v>
      </c>
      <c r="F3546" s="98">
        <v>176</v>
      </c>
      <c r="G3546" s="99">
        <v>43410</v>
      </c>
      <c r="H3546" s="99">
        <f t="shared" ref="H3546:H3633" si="576">TRUNC(F3546*G3546,0)</f>
        <v>7640160</v>
      </c>
      <c r="I3546" s="99">
        <v>0</v>
      </c>
      <c r="J3546" s="99">
        <f t="shared" ref="J3546:J3633" si="577">TRUNC(F3546*I3546,0)</f>
        <v>0</v>
      </c>
      <c r="K3546" s="99">
        <v>0</v>
      </c>
      <c r="L3546" s="99">
        <f t="shared" si="575"/>
        <v>0</v>
      </c>
      <c r="M3546" s="99">
        <f t="shared" si="572"/>
        <v>43410</v>
      </c>
      <c r="N3546" s="100">
        <f t="shared" si="572"/>
        <v>7640160</v>
      </c>
      <c r="O3546" s="60">
        <v>176</v>
      </c>
      <c r="P3546" s="101">
        <f>O3546</f>
        <v>176</v>
      </c>
      <c r="Q3546" s="99" t="e">
        <f>TRUNC(#REF!*P3546,0)</f>
        <v>#REF!</v>
      </c>
      <c r="R3546" s="143"/>
    </row>
    <row r="3547" spans="1:18" s="102" customFormat="1" ht="19.5" hidden="1" customHeight="1">
      <c r="A3547" s="131"/>
      <c r="C3547" s="35" t="s">
        <v>3003</v>
      </c>
      <c r="D3547" s="36" t="s">
        <v>3005</v>
      </c>
      <c r="E3547" s="11" t="s">
        <v>3188</v>
      </c>
      <c r="F3547" s="98">
        <v>266</v>
      </c>
      <c r="G3547" s="99">
        <v>41464</v>
      </c>
      <c r="H3547" s="99">
        <f t="shared" ref="H3547" si="578">TRUNC(F3547*G3547,0)</f>
        <v>11029424</v>
      </c>
      <c r="I3547" s="99">
        <v>0</v>
      </c>
      <c r="J3547" s="99">
        <f t="shared" ref="J3547" si="579">TRUNC(F3547*I3547,0)</f>
        <v>0</v>
      </c>
      <c r="K3547" s="99">
        <v>0</v>
      </c>
      <c r="L3547" s="99">
        <f t="shared" ref="L3547" si="580">TRUNC(F3547*K3547,0)</f>
        <v>0</v>
      </c>
      <c r="M3547" s="99">
        <f t="shared" ref="M3547" si="581">G3547+I3547+K3547</f>
        <v>41464</v>
      </c>
      <c r="N3547" s="100">
        <f t="shared" ref="N3547" si="582">H3547+J3547+L3547</f>
        <v>11029424</v>
      </c>
      <c r="O3547" s="60">
        <v>266</v>
      </c>
      <c r="P3547" s="101">
        <f>O3547</f>
        <v>266</v>
      </c>
      <c r="Q3547" s="99" t="e">
        <f>TRUNC(#REF!*P3547,0)</f>
        <v>#REF!</v>
      </c>
      <c r="R3547" s="143"/>
    </row>
    <row r="3548" spans="1:18" s="102" customFormat="1" ht="19.5" hidden="1" customHeight="1">
      <c r="A3548" s="131"/>
      <c r="C3548" s="35" t="s">
        <v>722</v>
      </c>
      <c r="D3548" s="36" t="s">
        <v>0</v>
      </c>
      <c r="E3548" s="11" t="s">
        <v>22</v>
      </c>
      <c r="F3548" s="98">
        <v>0</v>
      </c>
      <c r="G3548" s="99">
        <v>0</v>
      </c>
      <c r="H3548" s="99">
        <f t="shared" si="576"/>
        <v>0</v>
      </c>
      <c r="I3548" s="99">
        <v>0</v>
      </c>
      <c r="J3548" s="99">
        <f t="shared" si="577"/>
        <v>0</v>
      </c>
      <c r="K3548" s="99">
        <v>0</v>
      </c>
      <c r="L3548" s="99">
        <f t="shared" si="575"/>
        <v>0</v>
      </c>
      <c r="M3548" s="99">
        <f t="shared" si="572"/>
        <v>0</v>
      </c>
      <c r="N3548" s="100">
        <f t="shared" si="572"/>
        <v>0</v>
      </c>
      <c r="O3548" s="60">
        <v>0</v>
      </c>
      <c r="P3548" s="101">
        <f>O3548</f>
        <v>0</v>
      </c>
      <c r="Q3548" s="99" t="e">
        <f>TRUNC(#REF!*P3548,0)</f>
        <v>#REF!</v>
      </c>
      <c r="R3548" s="143"/>
    </row>
    <row r="3549" spans="1:18" s="102" customFormat="1" ht="19.5" hidden="1" customHeight="1">
      <c r="A3549" s="131"/>
      <c r="C3549" s="35" t="s">
        <v>954</v>
      </c>
      <c r="D3549" s="36" t="s">
        <v>725</v>
      </c>
      <c r="E3549" s="11" t="s">
        <v>3191</v>
      </c>
      <c r="F3549" s="103">
        <v>145.81200000000001</v>
      </c>
      <c r="G3549" s="99">
        <v>560000</v>
      </c>
      <c r="H3549" s="99">
        <f t="shared" si="576"/>
        <v>81654720</v>
      </c>
      <c r="I3549" s="99">
        <v>0</v>
      </c>
      <c r="J3549" s="99">
        <f t="shared" si="577"/>
        <v>0</v>
      </c>
      <c r="K3549" s="99">
        <v>0</v>
      </c>
      <c r="L3549" s="99">
        <f t="shared" si="575"/>
        <v>0</v>
      </c>
      <c r="M3549" s="99">
        <f t="shared" si="572"/>
        <v>560000</v>
      </c>
      <c r="N3549" s="100">
        <f t="shared" si="572"/>
        <v>81654720</v>
      </c>
      <c r="O3549" s="87">
        <v>145.81200000000001</v>
      </c>
      <c r="P3549" s="101">
        <f>O3549</f>
        <v>145.81200000000001</v>
      </c>
      <c r="Q3549" s="99" t="e">
        <f>TRUNC(#REF!*P3549,0)</f>
        <v>#REF!</v>
      </c>
      <c r="R3549" s="143"/>
    </row>
    <row r="3550" spans="1:18" s="102" customFormat="1" ht="19.5" hidden="1" customHeight="1">
      <c r="A3550" s="131"/>
      <c r="C3550" s="35" t="s">
        <v>955</v>
      </c>
      <c r="D3550" s="36" t="s">
        <v>726</v>
      </c>
      <c r="E3550" s="11" t="s">
        <v>3191</v>
      </c>
      <c r="F3550" s="103">
        <v>1220.893</v>
      </c>
      <c r="G3550" s="99">
        <v>556000</v>
      </c>
      <c r="H3550" s="99">
        <f t="shared" si="576"/>
        <v>678816508</v>
      </c>
      <c r="I3550" s="99">
        <v>0</v>
      </c>
      <c r="J3550" s="99">
        <f t="shared" si="577"/>
        <v>0</v>
      </c>
      <c r="K3550" s="99">
        <v>0</v>
      </c>
      <c r="L3550" s="99">
        <f t="shared" si="575"/>
        <v>0</v>
      </c>
      <c r="M3550" s="99">
        <f t="shared" si="572"/>
        <v>556000</v>
      </c>
      <c r="N3550" s="100">
        <f t="shared" si="572"/>
        <v>678816508</v>
      </c>
      <c r="O3550" s="87">
        <v>1220.893</v>
      </c>
      <c r="P3550" s="101">
        <f>O3550</f>
        <v>1220.893</v>
      </c>
      <c r="Q3550" s="99" t="e">
        <f>TRUNC(#REF!*P3550,0)</f>
        <v>#REF!</v>
      </c>
      <c r="R3550" s="143"/>
    </row>
    <row r="3551" spans="1:18" s="102" customFormat="1" ht="19.5" hidden="1" customHeight="1">
      <c r="A3551" s="131"/>
      <c r="C3551" s="35" t="s">
        <v>1095</v>
      </c>
      <c r="D3551" s="36" t="s">
        <v>730</v>
      </c>
      <c r="E3551" s="11" t="s">
        <v>3191</v>
      </c>
      <c r="F3551" s="103">
        <v>7.8230000000000004</v>
      </c>
      <c r="G3551" s="99">
        <v>556000</v>
      </c>
      <c r="H3551" s="99">
        <f t="shared" si="576"/>
        <v>4349588</v>
      </c>
      <c r="I3551" s="99">
        <v>0</v>
      </c>
      <c r="J3551" s="99">
        <f t="shared" si="577"/>
        <v>0</v>
      </c>
      <c r="K3551" s="99">
        <v>0</v>
      </c>
      <c r="L3551" s="99">
        <f t="shared" si="575"/>
        <v>0</v>
      </c>
      <c r="M3551" s="99">
        <f t="shared" si="572"/>
        <v>556000</v>
      </c>
      <c r="N3551" s="100">
        <f t="shared" si="572"/>
        <v>4349588</v>
      </c>
      <c r="O3551" s="87">
        <v>7.8230000000000004</v>
      </c>
      <c r="P3551" s="101">
        <f>O3551</f>
        <v>7.8230000000000004</v>
      </c>
      <c r="Q3551" s="99" t="e">
        <f>TRUNC(#REF!*P3551,0)</f>
        <v>#REF!</v>
      </c>
      <c r="R3551" s="143"/>
    </row>
    <row r="3552" spans="1:18" s="102" customFormat="1" ht="19.5" hidden="1" customHeight="1">
      <c r="A3552" s="131"/>
      <c r="C3552" s="35" t="s">
        <v>956</v>
      </c>
      <c r="D3552" s="36" t="s">
        <v>731</v>
      </c>
      <c r="E3552" s="11" t="s">
        <v>3191</v>
      </c>
      <c r="F3552" s="103">
        <v>25.718</v>
      </c>
      <c r="G3552" s="99">
        <v>552000</v>
      </c>
      <c r="H3552" s="99">
        <f t="shared" si="576"/>
        <v>14196336</v>
      </c>
      <c r="I3552" s="99">
        <v>0</v>
      </c>
      <c r="J3552" s="99">
        <f t="shared" si="577"/>
        <v>0</v>
      </c>
      <c r="K3552" s="99">
        <v>0</v>
      </c>
      <c r="L3552" s="99">
        <f t="shared" si="575"/>
        <v>0</v>
      </c>
      <c r="M3552" s="99">
        <f t="shared" si="572"/>
        <v>552000</v>
      </c>
      <c r="N3552" s="100">
        <f t="shared" si="572"/>
        <v>14196336</v>
      </c>
      <c r="O3552" s="87">
        <v>25.718</v>
      </c>
      <c r="P3552" s="101">
        <f>O3552</f>
        <v>25.718</v>
      </c>
      <c r="Q3552" s="99" t="e">
        <f>TRUNC(#REF!*P3552,0)</f>
        <v>#REF!</v>
      </c>
      <c r="R3552" s="143"/>
    </row>
    <row r="3553" spans="1:19" s="102" customFormat="1" ht="19.5" hidden="1" customHeight="1">
      <c r="A3553" s="131"/>
      <c r="C3553" s="35" t="s">
        <v>959</v>
      </c>
      <c r="D3553" s="36" t="s">
        <v>723</v>
      </c>
      <c r="E3553" s="11" t="s">
        <v>3188</v>
      </c>
      <c r="F3553" s="98">
        <v>779</v>
      </c>
      <c r="G3553" s="99">
        <v>16800</v>
      </c>
      <c r="H3553" s="99">
        <f t="shared" si="576"/>
        <v>13087200</v>
      </c>
      <c r="I3553" s="99">
        <v>0</v>
      </c>
      <c r="J3553" s="99">
        <f t="shared" si="577"/>
        <v>0</v>
      </c>
      <c r="K3553" s="99">
        <v>0</v>
      </c>
      <c r="L3553" s="99">
        <f t="shared" si="575"/>
        <v>0</v>
      </c>
      <c r="M3553" s="99">
        <f t="shared" si="572"/>
        <v>16800</v>
      </c>
      <c r="N3553" s="100">
        <f t="shared" si="572"/>
        <v>13087200</v>
      </c>
      <c r="O3553" s="60">
        <v>779</v>
      </c>
      <c r="P3553" s="101">
        <f>O3553</f>
        <v>779</v>
      </c>
      <c r="Q3553" s="99" t="e">
        <f>TRUNC(#REF!*P3553,0)</f>
        <v>#REF!</v>
      </c>
      <c r="R3553" s="143"/>
    </row>
    <row r="3554" spans="1:19" s="102" customFormat="1" ht="19.5" hidden="1" customHeight="1">
      <c r="A3554" s="131"/>
      <c r="C3554" s="35" t="s">
        <v>960</v>
      </c>
      <c r="D3554" s="36" t="s">
        <v>0</v>
      </c>
      <c r="E3554" s="11" t="s">
        <v>22</v>
      </c>
      <c r="F3554" s="98">
        <v>0</v>
      </c>
      <c r="G3554" s="99">
        <v>0</v>
      </c>
      <c r="H3554" s="99">
        <f t="shared" si="576"/>
        <v>0</v>
      </c>
      <c r="I3554" s="99">
        <v>0</v>
      </c>
      <c r="J3554" s="99">
        <f t="shared" si="577"/>
        <v>0</v>
      </c>
      <c r="K3554" s="99">
        <v>0</v>
      </c>
      <c r="L3554" s="99">
        <f t="shared" si="575"/>
        <v>0</v>
      </c>
      <c r="M3554" s="99">
        <f t="shared" si="572"/>
        <v>0</v>
      </c>
      <c r="N3554" s="100">
        <f t="shared" si="572"/>
        <v>0</v>
      </c>
      <c r="O3554" s="60">
        <v>0</v>
      </c>
      <c r="P3554" s="101">
        <f>O3554</f>
        <v>0</v>
      </c>
      <c r="Q3554" s="99" t="e">
        <f>TRUNC(#REF!*P3554,0)</f>
        <v>#REF!</v>
      </c>
      <c r="R3554" s="143"/>
    </row>
    <row r="3555" spans="1:19" s="102" customFormat="1" ht="19.5" hidden="1" customHeight="1">
      <c r="A3555" s="131"/>
      <c r="C3555" s="35" t="s">
        <v>2403</v>
      </c>
      <c r="D3555" s="36" t="s">
        <v>2404</v>
      </c>
      <c r="E3555" s="11" t="s">
        <v>3188</v>
      </c>
      <c r="F3555" s="98">
        <v>24</v>
      </c>
      <c r="G3555" s="99">
        <v>14800</v>
      </c>
      <c r="H3555" s="99">
        <f t="shared" si="576"/>
        <v>355200</v>
      </c>
      <c r="I3555" s="99">
        <v>0</v>
      </c>
      <c r="J3555" s="99">
        <f t="shared" si="577"/>
        <v>0</v>
      </c>
      <c r="K3555" s="99">
        <v>0</v>
      </c>
      <c r="L3555" s="99">
        <f t="shared" si="575"/>
        <v>0</v>
      </c>
      <c r="M3555" s="99">
        <f t="shared" si="572"/>
        <v>14800</v>
      </c>
      <c r="N3555" s="100">
        <f t="shared" si="572"/>
        <v>355200</v>
      </c>
      <c r="O3555" s="60">
        <v>24</v>
      </c>
      <c r="P3555" s="101">
        <f>O3555</f>
        <v>24</v>
      </c>
      <c r="Q3555" s="99" t="e">
        <f>TRUNC(#REF!*P3555,0)</f>
        <v>#REF!</v>
      </c>
      <c r="R3555" s="143"/>
    </row>
    <row r="3556" spans="1:19" s="102" customFormat="1" ht="19.5" hidden="1" customHeight="1">
      <c r="A3556" s="131"/>
      <c r="C3556" s="35" t="s">
        <v>2405</v>
      </c>
      <c r="D3556" s="36" t="s">
        <v>2406</v>
      </c>
      <c r="E3556" s="11" t="s">
        <v>3188</v>
      </c>
      <c r="F3556" s="98">
        <v>224</v>
      </c>
      <c r="G3556" s="99">
        <v>14800</v>
      </c>
      <c r="H3556" s="99">
        <f t="shared" si="576"/>
        <v>3315200</v>
      </c>
      <c r="I3556" s="99">
        <v>0</v>
      </c>
      <c r="J3556" s="99">
        <f t="shared" si="577"/>
        <v>0</v>
      </c>
      <c r="K3556" s="99">
        <v>0</v>
      </c>
      <c r="L3556" s="99">
        <f t="shared" si="575"/>
        <v>0</v>
      </c>
      <c r="M3556" s="99">
        <f t="shared" si="572"/>
        <v>14800</v>
      </c>
      <c r="N3556" s="100">
        <f t="shared" si="572"/>
        <v>3315200</v>
      </c>
      <c r="O3556" s="60">
        <v>224</v>
      </c>
      <c r="P3556" s="101">
        <f>O3556</f>
        <v>224</v>
      </c>
      <c r="Q3556" s="99" t="e">
        <f>TRUNC(#REF!*P3556,0)</f>
        <v>#REF!</v>
      </c>
      <c r="R3556" s="143"/>
    </row>
    <row r="3557" spans="1:19" s="102" customFormat="1" ht="19.5" hidden="1" customHeight="1">
      <c r="A3557" s="131"/>
      <c r="C3557" s="35" t="s">
        <v>2349</v>
      </c>
      <c r="D3557" s="36" t="s">
        <v>0</v>
      </c>
      <c r="E3557" s="11" t="s">
        <v>22</v>
      </c>
      <c r="F3557" s="98">
        <v>0</v>
      </c>
      <c r="G3557" s="99">
        <v>0</v>
      </c>
      <c r="H3557" s="99">
        <f t="shared" si="576"/>
        <v>0</v>
      </c>
      <c r="I3557" s="99">
        <v>0</v>
      </c>
      <c r="J3557" s="99">
        <f t="shared" si="577"/>
        <v>0</v>
      </c>
      <c r="K3557" s="99">
        <v>0</v>
      </c>
      <c r="L3557" s="99">
        <f t="shared" si="575"/>
        <v>0</v>
      </c>
      <c r="M3557" s="99">
        <f t="shared" si="572"/>
        <v>0</v>
      </c>
      <c r="N3557" s="100">
        <f t="shared" si="572"/>
        <v>0</v>
      </c>
      <c r="O3557" s="60">
        <v>0</v>
      </c>
      <c r="P3557" s="101">
        <f>O3557</f>
        <v>0</v>
      </c>
      <c r="Q3557" s="99" t="e">
        <f>TRUNC(#REF!*P3557,0)</f>
        <v>#REF!</v>
      </c>
      <c r="R3557" s="143"/>
    </row>
    <row r="3558" spans="1:19" s="102" customFormat="1" ht="19.5" hidden="1" customHeight="1">
      <c r="A3558" s="131"/>
      <c r="C3558" s="35" t="s">
        <v>2350</v>
      </c>
      <c r="D3558" s="36" t="s">
        <v>723</v>
      </c>
      <c r="E3558" s="11" t="s">
        <v>3188</v>
      </c>
      <c r="F3558" s="98">
        <v>4097</v>
      </c>
      <c r="G3558" s="99">
        <v>14000</v>
      </c>
      <c r="H3558" s="99">
        <f t="shared" si="576"/>
        <v>57358000</v>
      </c>
      <c r="I3558" s="99">
        <v>0</v>
      </c>
      <c r="J3558" s="99">
        <f t="shared" si="577"/>
        <v>0</v>
      </c>
      <c r="K3558" s="99">
        <v>0</v>
      </c>
      <c r="L3558" s="99">
        <f t="shared" si="575"/>
        <v>0</v>
      </c>
      <c r="M3558" s="99">
        <f t="shared" si="572"/>
        <v>14000</v>
      </c>
      <c r="N3558" s="100">
        <f t="shared" si="572"/>
        <v>57358000</v>
      </c>
      <c r="O3558" s="60">
        <v>4097</v>
      </c>
      <c r="P3558" s="101">
        <f>O3558</f>
        <v>4097</v>
      </c>
      <c r="Q3558" s="99" t="e">
        <f>TRUNC(#REF!*P3558,0)</f>
        <v>#REF!</v>
      </c>
      <c r="R3558" s="143"/>
    </row>
    <row r="3559" spans="1:19" s="102" customFormat="1" ht="19.5" hidden="1" customHeight="1">
      <c r="A3559" s="131"/>
      <c r="C3559" s="35" t="s">
        <v>963</v>
      </c>
      <c r="D3559" s="36" t="s">
        <v>0</v>
      </c>
      <c r="E3559" s="11" t="s">
        <v>3191</v>
      </c>
      <c r="F3559" s="103">
        <v>68.117999999999995</v>
      </c>
      <c r="G3559" s="99">
        <v>-296000</v>
      </c>
      <c r="H3559" s="99">
        <f t="shared" si="576"/>
        <v>-20162928</v>
      </c>
      <c r="I3559" s="99">
        <v>0</v>
      </c>
      <c r="J3559" s="99">
        <f t="shared" si="577"/>
        <v>0</v>
      </c>
      <c r="K3559" s="99">
        <v>0</v>
      </c>
      <c r="L3559" s="99">
        <f t="shared" si="575"/>
        <v>0</v>
      </c>
      <c r="M3559" s="99">
        <f t="shared" si="572"/>
        <v>-296000</v>
      </c>
      <c r="N3559" s="100">
        <f t="shared" si="572"/>
        <v>-20162928</v>
      </c>
      <c r="O3559" s="87">
        <v>68.117999999999995</v>
      </c>
      <c r="P3559" s="101">
        <f>O3559</f>
        <v>68.117999999999995</v>
      </c>
      <c r="Q3559" s="99" t="e">
        <f>TRUNC(#REF!*P3559,0)</f>
        <v>#REF!</v>
      </c>
      <c r="R3559" s="143"/>
    </row>
    <row r="3560" spans="1:19" s="85" customFormat="1" ht="19.5" hidden="1" customHeight="1">
      <c r="A3560" s="132"/>
      <c r="B3560" s="49"/>
      <c r="C3560" s="37" t="s">
        <v>21</v>
      </c>
      <c r="D3560" s="38" t="s">
        <v>0</v>
      </c>
      <c r="E3560" s="17" t="s">
        <v>0</v>
      </c>
      <c r="F3560" s="98">
        <v>0</v>
      </c>
      <c r="G3560" s="104"/>
      <c r="H3560" s="104">
        <f t="shared" si="576"/>
        <v>0</v>
      </c>
      <c r="I3560" s="104"/>
      <c r="J3560" s="104">
        <f t="shared" si="577"/>
        <v>0</v>
      </c>
      <c r="K3560" s="104"/>
      <c r="L3560" s="104">
        <f t="shared" si="575"/>
        <v>0</v>
      </c>
      <c r="M3560" s="99">
        <f t="shared" si="572"/>
        <v>0</v>
      </c>
      <c r="N3560" s="100">
        <f t="shared" si="572"/>
        <v>0</v>
      </c>
      <c r="O3560" s="60">
        <v>0</v>
      </c>
      <c r="P3560" s="101">
        <f>O3560</f>
        <v>0</v>
      </c>
      <c r="Q3560" s="104" t="e">
        <f>TRUNC(#REF!*P3560,0)</f>
        <v>#REF!</v>
      </c>
      <c r="R3560" s="52"/>
      <c r="S3560" s="49"/>
    </row>
    <row r="3561" spans="1:19" s="85" customFormat="1" ht="19.5" hidden="1" customHeight="1">
      <c r="A3561" s="132"/>
      <c r="B3561" s="49"/>
      <c r="C3561" s="37"/>
      <c r="D3561" s="38"/>
      <c r="E3561" s="17"/>
      <c r="F3561" s="98">
        <v>0</v>
      </c>
      <c r="G3561" s="104"/>
      <c r="H3561" s="104">
        <f t="shared" si="576"/>
        <v>0</v>
      </c>
      <c r="I3561" s="104"/>
      <c r="J3561" s="104">
        <f t="shared" si="577"/>
        <v>0</v>
      </c>
      <c r="K3561" s="104"/>
      <c r="L3561" s="104">
        <f t="shared" si="575"/>
        <v>0</v>
      </c>
      <c r="M3561" s="99">
        <f t="shared" si="572"/>
        <v>0</v>
      </c>
      <c r="N3561" s="100">
        <f t="shared" si="572"/>
        <v>0</v>
      </c>
      <c r="O3561" s="60">
        <v>0</v>
      </c>
      <c r="P3561" s="101">
        <f>O3561</f>
        <v>0</v>
      </c>
      <c r="Q3561" s="104" t="e">
        <f>TRUNC(#REF!*P3561,0)</f>
        <v>#REF!</v>
      </c>
      <c r="R3561" s="52"/>
      <c r="S3561" s="49"/>
    </row>
    <row r="3562" spans="1:19" s="102" customFormat="1" ht="19.5" hidden="1" customHeight="1">
      <c r="A3562" s="133">
        <f>A3417+1</f>
        <v>662</v>
      </c>
      <c r="B3562" s="127">
        <f>B3417+1</f>
        <v>657</v>
      </c>
      <c r="C3562" s="29" t="s">
        <v>2311</v>
      </c>
      <c r="D3562" s="29" t="s">
        <v>2312</v>
      </c>
      <c r="E3562" s="152" t="s">
        <v>22</v>
      </c>
      <c r="F3562" s="108">
        <v>0</v>
      </c>
      <c r="G3562" s="106">
        <v>0</v>
      </c>
      <c r="H3562" s="106">
        <f>SUM(H3563:H3648)</f>
        <v>694525145</v>
      </c>
      <c r="I3562" s="106">
        <v>0</v>
      </c>
      <c r="J3562" s="106">
        <f>SUM(J3563:J3648)</f>
        <v>527275532</v>
      </c>
      <c r="K3562" s="106">
        <v>0</v>
      </c>
      <c r="L3562" s="106">
        <f>SUM(L3563:L3648)</f>
        <v>92857888</v>
      </c>
      <c r="M3562" s="106">
        <f t="shared" si="572"/>
        <v>0</v>
      </c>
      <c r="N3562" s="150">
        <f t="shared" si="572"/>
        <v>1314658565</v>
      </c>
      <c r="O3562" s="58">
        <v>0</v>
      </c>
      <c r="P3562" s="61">
        <v>0</v>
      </c>
      <c r="Q3562" s="58">
        <v>0</v>
      </c>
      <c r="R3562" s="163"/>
    </row>
    <row r="3563" spans="1:19" s="102" customFormat="1" ht="19.5" hidden="1" customHeight="1">
      <c r="A3563" s="131"/>
      <c r="C3563" s="35" t="s">
        <v>2513</v>
      </c>
      <c r="D3563" s="36" t="s">
        <v>2514</v>
      </c>
      <c r="E3563" s="11" t="s">
        <v>3188</v>
      </c>
      <c r="F3563" s="98">
        <v>189</v>
      </c>
      <c r="G3563" s="99">
        <v>15392</v>
      </c>
      <c r="H3563" s="99">
        <f t="shared" si="576"/>
        <v>2909088</v>
      </c>
      <c r="I3563" s="99">
        <v>40308</v>
      </c>
      <c r="J3563" s="99">
        <f t="shared" si="577"/>
        <v>7618212</v>
      </c>
      <c r="K3563" s="99">
        <v>0</v>
      </c>
      <c r="L3563" s="99">
        <f t="shared" si="575"/>
        <v>0</v>
      </c>
      <c r="M3563" s="99">
        <f t="shared" si="572"/>
        <v>55700</v>
      </c>
      <c r="N3563" s="100">
        <f t="shared" si="572"/>
        <v>10527300</v>
      </c>
      <c r="O3563" s="60">
        <v>189</v>
      </c>
      <c r="P3563" s="101">
        <f>O3563</f>
        <v>189</v>
      </c>
      <c r="Q3563" s="99" t="e">
        <f>TRUNC(#REF!*P3563,0)</f>
        <v>#REF!</v>
      </c>
      <c r="R3563" s="143"/>
    </row>
    <row r="3564" spans="1:19" s="102" customFormat="1" ht="19.5" hidden="1" customHeight="1">
      <c r="A3564" s="131">
        <f>A3562+1</f>
        <v>663</v>
      </c>
      <c r="B3564" s="126">
        <f>B3562+1</f>
        <v>658</v>
      </c>
      <c r="C3564" s="35" t="s">
        <v>789</v>
      </c>
      <c r="D3564" s="36" t="s">
        <v>0</v>
      </c>
      <c r="E3564" s="11" t="s">
        <v>22</v>
      </c>
      <c r="F3564" s="98">
        <v>0</v>
      </c>
      <c r="G3564" s="99">
        <v>0</v>
      </c>
      <c r="H3564" s="99">
        <f t="shared" si="576"/>
        <v>0</v>
      </c>
      <c r="I3564" s="99">
        <v>0</v>
      </c>
      <c r="J3564" s="99">
        <f t="shared" si="577"/>
        <v>0</v>
      </c>
      <c r="K3564" s="99">
        <v>0</v>
      </c>
      <c r="L3564" s="99">
        <f t="shared" si="575"/>
        <v>0</v>
      </c>
      <c r="M3564" s="99">
        <f t="shared" si="572"/>
        <v>0</v>
      </c>
      <c r="N3564" s="100">
        <f t="shared" si="572"/>
        <v>0</v>
      </c>
      <c r="O3564" s="60">
        <v>0</v>
      </c>
      <c r="P3564" s="101">
        <f>O3564</f>
        <v>0</v>
      </c>
      <c r="Q3564" s="99" t="e">
        <f>TRUNC(#REF!*P3564,0)</f>
        <v>#REF!</v>
      </c>
      <c r="R3564" s="143"/>
    </row>
    <row r="3565" spans="1:19" s="102" customFormat="1" ht="19.5" hidden="1" customHeight="1">
      <c r="A3565" s="131">
        <f>A3564+1</f>
        <v>664</v>
      </c>
      <c r="B3565" s="126">
        <f>B3564+1</f>
        <v>659</v>
      </c>
      <c r="C3565" s="35" t="s">
        <v>790</v>
      </c>
      <c r="D3565" s="36" t="s">
        <v>111</v>
      </c>
      <c r="E3565" s="11" t="s">
        <v>22</v>
      </c>
      <c r="F3565" s="98">
        <v>0</v>
      </c>
      <c r="G3565" s="99">
        <v>0</v>
      </c>
      <c r="H3565" s="99">
        <f t="shared" si="576"/>
        <v>0</v>
      </c>
      <c r="I3565" s="99">
        <v>0</v>
      </c>
      <c r="J3565" s="99">
        <f t="shared" si="577"/>
        <v>0</v>
      </c>
      <c r="K3565" s="99">
        <v>0</v>
      </c>
      <c r="L3565" s="99">
        <f t="shared" si="575"/>
        <v>0</v>
      </c>
      <c r="M3565" s="99">
        <f t="shared" si="572"/>
        <v>0</v>
      </c>
      <c r="N3565" s="100">
        <f t="shared" si="572"/>
        <v>0</v>
      </c>
      <c r="O3565" s="60">
        <v>0</v>
      </c>
      <c r="P3565" s="101">
        <f>O3565</f>
        <v>0</v>
      </c>
      <c r="Q3565" s="99" t="e">
        <f>TRUNC(#REF!*P3565,0)</f>
        <v>#REF!</v>
      </c>
      <c r="R3565" s="143"/>
    </row>
    <row r="3566" spans="1:19" s="102" customFormat="1" ht="19.5" hidden="1" customHeight="1">
      <c r="A3566" s="131">
        <f t="shared" ref="A3566:B3593" si="583">A3565+1</f>
        <v>665</v>
      </c>
      <c r="B3566" s="126">
        <f t="shared" si="583"/>
        <v>660</v>
      </c>
      <c r="C3566" s="35" t="s">
        <v>791</v>
      </c>
      <c r="D3566" s="36" t="s">
        <v>792</v>
      </c>
      <c r="E3566" s="11" t="s">
        <v>3189</v>
      </c>
      <c r="F3566" s="98">
        <v>3379</v>
      </c>
      <c r="G3566" s="99">
        <v>6252</v>
      </c>
      <c r="H3566" s="99">
        <f t="shared" si="576"/>
        <v>21125508</v>
      </c>
      <c r="I3566" s="99">
        <v>10200</v>
      </c>
      <c r="J3566" s="99">
        <f t="shared" si="577"/>
        <v>34465800</v>
      </c>
      <c r="K3566" s="99">
        <v>0</v>
      </c>
      <c r="L3566" s="99">
        <f t="shared" si="575"/>
        <v>0</v>
      </c>
      <c r="M3566" s="99">
        <f t="shared" si="572"/>
        <v>16452</v>
      </c>
      <c r="N3566" s="100">
        <f t="shared" si="572"/>
        <v>55591308</v>
      </c>
      <c r="O3566" s="60">
        <v>3379</v>
      </c>
      <c r="P3566" s="101">
        <f>O3566</f>
        <v>3379</v>
      </c>
      <c r="Q3566" s="99" t="e">
        <f>TRUNC(#REF!*P3566,0)</f>
        <v>#REF!</v>
      </c>
      <c r="R3566" s="143"/>
    </row>
    <row r="3567" spans="1:19" s="102" customFormat="1" ht="19.5" hidden="1" customHeight="1">
      <c r="A3567" s="131">
        <f t="shared" si="583"/>
        <v>666</v>
      </c>
      <c r="B3567" s="126">
        <f t="shared" si="583"/>
        <v>661</v>
      </c>
      <c r="C3567" s="35" t="s">
        <v>793</v>
      </c>
      <c r="D3567" s="36" t="s">
        <v>794</v>
      </c>
      <c r="E3567" s="11" t="s">
        <v>3189</v>
      </c>
      <c r="F3567" s="98">
        <v>164</v>
      </c>
      <c r="G3567" s="99">
        <v>6252</v>
      </c>
      <c r="H3567" s="99">
        <f t="shared" si="576"/>
        <v>1025328</v>
      </c>
      <c r="I3567" s="99">
        <v>11220</v>
      </c>
      <c r="J3567" s="99">
        <f t="shared" si="577"/>
        <v>1840080</v>
      </c>
      <c r="K3567" s="99">
        <v>0</v>
      </c>
      <c r="L3567" s="99">
        <f t="shared" si="575"/>
        <v>0</v>
      </c>
      <c r="M3567" s="99">
        <f t="shared" si="572"/>
        <v>17472</v>
      </c>
      <c r="N3567" s="100">
        <f t="shared" si="572"/>
        <v>2865408</v>
      </c>
      <c r="O3567" s="60">
        <v>164</v>
      </c>
      <c r="P3567" s="101">
        <f>O3567</f>
        <v>164</v>
      </c>
      <c r="Q3567" s="99" t="e">
        <f>TRUNC(#REF!*P3567,0)</f>
        <v>#REF!</v>
      </c>
      <c r="R3567" s="143"/>
    </row>
    <row r="3568" spans="1:19" s="102" customFormat="1" ht="19.5" hidden="1" customHeight="1">
      <c r="A3568" s="131">
        <f t="shared" si="583"/>
        <v>667</v>
      </c>
      <c r="B3568" s="126">
        <f t="shared" si="583"/>
        <v>662</v>
      </c>
      <c r="C3568" s="35" t="s">
        <v>800</v>
      </c>
      <c r="D3568" s="36" t="s">
        <v>0</v>
      </c>
      <c r="E3568" s="11" t="s">
        <v>22</v>
      </c>
      <c r="F3568" s="98">
        <v>0</v>
      </c>
      <c r="G3568" s="99">
        <v>0</v>
      </c>
      <c r="H3568" s="99">
        <f t="shared" si="576"/>
        <v>0</v>
      </c>
      <c r="I3568" s="99">
        <v>0</v>
      </c>
      <c r="J3568" s="99">
        <f t="shared" si="577"/>
        <v>0</v>
      </c>
      <c r="K3568" s="99">
        <v>0</v>
      </c>
      <c r="L3568" s="99">
        <f t="shared" si="575"/>
        <v>0</v>
      </c>
      <c r="M3568" s="99">
        <f t="shared" si="572"/>
        <v>0</v>
      </c>
      <c r="N3568" s="100">
        <f t="shared" si="572"/>
        <v>0</v>
      </c>
      <c r="O3568" s="60">
        <v>0</v>
      </c>
      <c r="P3568" s="101">
        <f>O3568</f>
        <v>0</v>
      </c>
      <c r="Q3568" s="99" t="e">
        <f>TRUNC(#REF!*P3568,0)</f>
        <v>#REF!</v>
      </c>
      <c r="R3568" s="143"/>
    </row>
    <row r="3569" spans="1:18" s="102" customFormat="1" ht="19.5" hidden="1" customHeight="1">
      <c r="A3569" s="131">
        <f t="shared" si="583"/>
        <v>668</v>
      </c>
      <c r="B3569" s="126">
        <f t="shared" si="583"/>
        <v>663</v>
      </c>
      <c r="C3569" s="35" t="s">
        <v>801</v>
      </c>
      <c r="D3569" s="36" t="s">
        <v>797</v>
      </c>
      <c r="E3569" s="11" t="s">
        <v>3189</v>
      </c>
      <c r="F3569" s="98">
        <v>16</v>
      </c>
      <c r="G3569" s="99">
        <v>2148</v>
      </c>
      <c r="H3569" s="99">
        <f t="shared" si="576"/>
        <v>34368</v>
      </c>
      <c r="I3569" s="99">
        <v>9160</v>
      </c>
      <c r="J3569" s="99">
        <f t="shared" si="577"/>
        <v>146560</v>
      </c>
      <c r="K3569" s="99">
        <v>0</v>
      </c>
      <c r="L3569" s="99">
        <f t="shared" si="575"/>
        <v>0</v>
      </c>
      <c r="M3569" s="99">
        <f t="shared" si="572"/>
        <v>11308</v>
      </c>
      <c r="N3569" s="100">
        <f t="shared" si="572"/>
        <v>180928</v>
      </c>
      <c r="O3569" s="60">
        <v>16</v>
      </c>
      <c r="P3569" s="101">
        <f>O3569</f>
        <v>16</v>
      </c>
      <c r="Q3569" s="99" t="e">
        <f>TRUNC(#REF!*P3569,0)</f>
        <v>#REF!</v>
      </c>
      <c r="R3569" s="143"/>
    </row>
    <row r="3570" spans="1:18" s="102" customFormat="1" ht="19.5" hidden="1" customHeight="1">
      <c r="A3570" s="131">
        <f t="shared" si="583"/>
        <v>669</v>
      </c>
      <c r="B3570" s="126">
        <f t="shared" si="583"/>
        <v>664</v>
      </c>
      <c r="C3570" s="35" t="s">
        <v>802</v>
      </c>
      <c r="D3570" s="36" t="s">
        <v>0</v>
      </c>
      <c r="E3570" s="11" t="s">
        <v>22</v>
      </c>
      <c r="F3570" s="98">
        <v>0</v>
      </c>
      <c r="G3570" s="99">
        <v>0</v>
      </c>
      <c r="H3570" s="99">
        <f t="shared" si="576"/>
        <v>0</v>
      </c>
      <c r="I3570" s="99">
        <v>0</v>
      </c>
      <c r="J3570" s="99">
        <f t="shared" si="577"/>
        <v>0</v>
      </c>
      <c r="K3570" s="99">
        <v>0</v>
      </c>
      <c r="L3570" s="99">
        <f t="shared" si="575"/>
        <v>0</v>
      </c>
      <c r="M3570" s="99">
        <f t="shared" ref="M3570:N3585" si="584">G3570+I3570+K3570</f>
        <v>0</v>
      </c>
      <c r="N3570" s="100">
        <f t="shared" si="584"/>
        <v>0</v>
      </c>
      <c r="O3570" s="60">
        <v>0</v>
      </c>
      <c r="P3570" s="101">
        <f>O3570</f>
        <v>0</v>
      </c>
      <c r="Q3570" s="99" t="e">
        <f>TRUNC(#REF!*P3570,0)</f>
        <v>#REF!</v>
      </c>
      <c r="R3570" s="143"/>
    </row>
    <row r="3571" spans="1:18" s="102" customFormat="1" ht="19.5" hidden="1" customHeight="1">
      <c r="A3571" s="131">
        <f t="shared" si="583"/>
        <v>670</v>
      </c>
      <c r="B3571" s="126">
        <f t="shared" si="583"/>
        <v>665</v>
      </c>
      <c r="C3571" s="35" t="s">
        <v>803</v>
      </c>
      <c r="D3571" s="36" t="s">
        <v>531</v>
      </c>
      <c r="E3571" s="11" t="s">
        <v>3189</v>
      </c>
      <c r="F3571" s="98">
        <v>1608</v>
      </c>
      <c r="G3571" s="99">
        <v>1021</v>
      </c>
      <c r="H3571" s="99">
        <f t="shared" si="576"/>
        <v>1641768</v>
      </c>
      <c r="I3571" s="99">
        <v>6837</v>
      </c>
      <c r="J3571" s="99">
        <f t="shared" si="577"/>
        <v>10993896</v>
      </c>
      <c r="K3571" s="99">
        <v>0</v>
      </c>
      <c r="L3571" s="99">
        <f t="shared" si="575"/>
        <v>0</v>
      </c>
      <c r="M3571" s="99">
        <f t="shared" si="584"/>
        <v>7858</v>
      </c>
      <c r="N3571" s="100">
        <f t="shared" si="584"/>
        <v>12635664</v>
      </c>
      <c r="O3571" s="60">
        <v>1608</v>
      </c>
      <c r="P3571" s="101">
        <f>O3571</f>
        <v>1608</v>
      </c>
      <c r="Q3571" s="99" t="e">
        <f>TRUNC(#REF!*P3571,0)</f>
        <v>#REF!</v>
      </c>
      <c r="R3571" s="143"/>
    </row>
    <row r="3572" spans="1:18" s="102" customFormat="1" ht="19.5" hidden="1" customHeight="1">
      <c r="A3572" s="131">
        <f t="shared" si="583"/>
        <v>671</v>
      </c>
      <c r="B3572" s="126">
        <f t="shared" si="583"/>
        <v>666</v>
      </c>
      <c r="C3572" s="35" t="s">
        <v>804</v>
      </c>
      <c r="D3572" s="36" t="s">
        <v>531</v>
      </c>
      <c r="E3572" s="11" t="s">
        <v>3207</v>
      </c>
      <c r="F3572" s="98">
        <v>1287</v>
      </c>
      <c r="G3572" s="99">
        <v>3649</v>
      </c>
      <c r="H3572" s="99">
        <f t="shared" si="576"/>
        <v>4696263</v>
      </c>
      <c r="I3572" s="99">
        <v>20680</v>
      </c>
      <c r="J3572" s="99">
        <f t="shared" si="577"/>
        <v>26615160</v>
      </c>
      <c r="K3572" s="99">
        <v>0</v>
      </c>
      <c r="L3572" s="99">
        <f t="shared" si="575"/>
        <v>0</v>
      </c>
      <c r="M3572" s="99">
        <f t="shared" si="584"/>
        <v>24329</v>
      </c>
      <c r="N3572" s="100">
        <f t="shared" si="584"/>
        <v>31311423</v>
      </c>
      <c r="O3572" s="60">
        <v>1287</v>
      </c>
      <c r="P3572" s="101">
        <f>O3572</f>
        <v>1287</v>
      </c>
      <c r="Q3572" s="99" t="e">
        <f>TRUNC(#REF!*P3572,0)</f>
        <v>#REF!</v>
      </c>
      <c r="R3572" s="143"/>
    </row>
    <row r="3573" spans="1:18" s="102" customFormat="1" ht="19.5" hidden="1" customHeight="1">
      <c r="A3573" s="131">
        <f t="shared" si="583"/>
        <v>672</v>
      </c>
      <c r="B3573" s="126">
        <f t="shared" si="583"/>
        <v>667</v>
      </c>
      <c r="C3573" s="35" t="s">
        <v>814</v>
      </c>
      <c r="D3573" s="36" t="s">
        <v>0</v>
      </c>
      <c r="E3573" s="11" t="s">
        <v>22</v>
      </c>
      <c r="F3573" s="98">
        <v>0</v>
      </c>
      <c r="G3573" s="99">
        <v>0</v>
      </c>
      <c r="H3573" s="99">
        <f t="shared" si="576"/>
        <v>0</v>
      </c>
      <c r="I3573" s="99">
        <v>0</v>
      </c>
      <c r="J3573" s="99">
        <f t="shared" si="577"/>
        <v>0</v>
      </c>
      <c r="K3573" s="99">
        <v>0</v>
      </c>
      <c r="L3573" s="99">
        <f t="shared" si="575"/>
        <v>0</v>
      </c>
      <c r="M3573" s="99">
        <f t="shared" si="584"/>
        <v>0</v>
      </c>
      <c r="N3573" s="100">
        <f t="shared" si="584"/>
        <v>0</v>
      </c>
      <c r="O3573" s="60">
        <v>0</v>
      </c>
      <c r="P3573" s="101">
        <f>O3573</f>
        <v>0</v>
      </c>
      <c r="Q3573" s="99" t="e">
        <f>TRUNC(#REF!*P3573,0)</f>
        <v>#REF!</v>
      </c>
      <c r="R3573" s="143"/>
    </row>
    <row r="3574" spans="1:18" s="102" customFormat="1" ht="19.5" hidden="1" customHeight="1">
      <c r="A3574" s="131">
        <f t="shared" si="583"/>
        <v>673</v>
      </c>
      <c r="B3574" s="126">
        <f t="shared" si="583"/>
        <v>668</v>
      </c>
      <c r="C3574" s="35" t="s">
        <v>815</v>
      </c>
      <c r="D3574" s="36" t="s">
        <v>816</v>
      </c>
      <c r="E3574" s="11" t="s">
        <v>3215</v>
      </c>
      <c r="F3574" s="98">
        <v>7290</v>
      </c>
      <c r="G3574" s="99">
        <v>652</v>
      </c>
      <c r="H3574" s="99">
        <f t="shared" si="576"/>
        <v>4753080</v>
      </c>
      <c r="I3574" s="99">
        <v>15660</v>
      </c>
      <c r="J3574" s="99">
        <f t="shared" si="577"/>
        <v>114161400</v>
      </c>
      <c r="K3574" s="99">
        <v>0</v>
      </c>
      <c r="L3574" s="99">
        <f t="shared" si="575"/>
        <v>0</v>
      </c>
      <c r="M3574" s="99">
        <f t="shared" si="584"/>
        <v>16312</v>
      </c>
      <c r="N3574" s="100">
        <f t="shared" si="584"/>
        <v>118914480</v>
      </c>
      <c r="O3574" s="60">
        <v>7290</v>
      </c>
      <c r="P3574" s="101">
        <f>O3574</f>
        <v>7290</v>
      </c>
      <c r="Q3574" s="99" t="e">
        <f>TRUNC(#REF!*P3574,0)</f>
        <v>#REF!</v>
      </c>
      <c r="R3574" s="143"/>
    </row>
    <row r="3575" spans="1:18" s="102" customFormat="1" ht="19.5" hidden="1" customHeight="1">
      <c r="A3575" s="131">
        <f t="shared" si="583"/>
        <v>674</v>
      </c>
      <c r="B3575" s="126">
        <f t="shared" si="583"/>
        <v>669</v>
      </c>
      <c r="C3575" s="35" t="s">
        <v>821</v>
      </c>
      <c r="D3575" s="36" t="s">
        <v>547</v>
      </c>
      <c r="E3575" s="11" t="s">
        <v>3189</v>
      </c>
      <c r="F3575" s="98">
        <v>2831</v>
      </c>
      <c r="G3575" s="99">
        <v>616</v>
      </c>
      <c r="H3575" s="99">
        <f t="shared" si="576"/>
        <v>1743896</v>
      </c>
      <c r="I3575" s="99">
        <v>2185</v>
      </c>
      <c r="J3575" s="99">
        <f t="shared" si="577"/>
        <v>6185735</v>
      </c>
      <c r="K3575" s="99">
        <v>0</v>
      </c>
      <c r="L3575" s="99">
        <f t="shared" si="575"/>
        <v>0</v>
      </c>
      <c r="M3575" s="99">
        <f t="shared" si="584"/>
        <v>2801</v>
      </c>
      <c r="N3575" s="100">
        <f t="shared" si="584"/>
        <v>7929631</v>
      </c>
      <c r="O3575" s="60">
        <v>2831</v>
      </c>
      <c r="P3575" s="101">
        <f>O3575</f>
        <v>2831</v>
      </c>
      <c r="Q3575" s="99" t="e">
        <f>TRUNC(#REF!*P3575,0)</f>
        <v>#REF!</v>
      </c>
      <c r="R3575" s="143"/>
    </row>
    <row r="3576" spans="1:18" s="102" customFormat="1" ht="19.5" hidden="1" customHeight="1">
      <c r="A3576" s="131">
        <f t="shared" si="583"/>
        <v>675</v>
      </c>
      <c r="B3576" s="126">
        <f t="shared" si="583"/>
        <v>670</v>
      </c>
      <c r="C3576" s="35" t="s">
        <v>822</v>
      </c>
      <c r="D3576" s="36" t="s">
        <v>0</v>
      </c>
      <c r="E3576" s="11" t="s">
        <v>22</v>
      </c>
      <c r="F3576" s="98">
        <v>0</v>
      </c>
      <c r="G3576" s="99">
        <v>0</v>
      </c>
      <c r="H3576" s="99">
        <f t="shared" si="576"/>
        <v>0</v>
      </c>
      <c r="I3576" s="99">
        <v>0</v>
      </c>
      <c r="J3576" s="99">
        <f t="shared" si="577"/>
        <v>0</v>
      </c>
      <c r="K3576" s="99">
        <v>0</v>
      </c>
      <c r="L3576" s="99">
        <f t="shared" si="575"/>
        <v>0</v>
      </c>
      <c r="M3576" s="99">
        <f t="shared" si="584"/>
        <v>0</v>
      </c>
      <c r="N3576" s="100">
        <f t="shared" si="584"/>
        <v>0</v>
      </c>
      <c r="O3576" s="60">
        <v>0</v>
      </c>
      <c r="P3576" s="101">
        <f>O3576</f>
        <v>0</v>
      </c>
      <c r="Q3576" s="99" t="e">
        <f>TRUNC(#REF!*P3576,0)</f>
        <v>#REF!</v>
      </c>
      <c r="R3576" s="143"/>
    </row>
    <row r="3577" spans="1:18" s="102" customFormat="1" ht="19.5" hidden="1" customHeight="1">
      <c r="A3577" s="131">
        <f t="shared" si="583"/>
        <v>676</v>
      </c>
      <c r="B3577" s="126">
        <f t="shared" si="583"/>
        <v>671</v>
      </c>
      <c r="C3577" s="35" t="s">
        <v>823</v>
      </c>
      <c r="D3577" s="36" t="s">
        <v>110</v>
      </c>
      <c r="E3577" s="11" t="s">
        <v>3191</v>
      </c>
      <c r="F3577" s="103">
        <v>596.73500000000001</v>
      </c>
      <c r="G3577" s="99">
        <v>6339</v>
      </c>
      <c r="H3577" s="99">
        <f t="shared" si="576"/>
        <v>3782703</v>
      </c>
      <c r="I3577" s="99">
        <v>310616</v>
      </c>
      <c r="J3577" s="99">
        <f t="shared" si="577"/>
        <v>185355438</v>
      </c>
      <c r="K3577" s="99">
        <v>0</v>
      </c>
      <c r="L3577" s="99">
        <f t="shared" si="575"/>
        <v>0</v>
      </c>
      <c r="M3577" s="99">
        <f t="shared" si="584"/>
        <v>316955</v>
      </c>
      <c r="N3577" s="100">
        <f t="shared" si="584"/>
        <v>189138141</v>
      </c>
      <c r="O3577" s="87">
        <v>596.73500000000001</v>
      </c>
      <c r="P3577" s="101">
        <f>O3577</f>
        <v>596.73500000000001</v>
      </c>
      <c r="Q3577" s="99" t="e">
        <f>TRUNC(#REF!*P3577,0)</f>
        <v>#REF!</v>
      </c>
      <c r="R3577" s="143"/>
    </row>
    <row r="3578" spans="1:18" s="102" customFormat="1" ht="19.5" hidden="1" customHeight="1">
      <c r="A3578" s="131">
        <f t="shared" si="583"/>
        <v>677</v>
      </c>
      <c r="B3578" s="126">
        <f t="shared" si="583"/>
        <v>672</v>
      </c>
      <c r="C3578" s="35" t="s">
        <v>826</v>
      </c>
      <c r="D3578" s="36" t="s">
        <v>0</v>
      </c>
      <c r="E3578" s="11" t="s">
        <v>22</v>
      </c>
      <c r="F3578" s="98">
        <v>0</v>
      </c>
      <c r="G3578" s="99">
        <v>0</v>
      </c>
      <c r="H3578" s="99">
        <f t="shared" si="576"/>
        <v>0</v>
      </c>
      <c r="I3578" s="99">
        <v>0</v>
      </c>
      <c r="J3578" s="99">
        <f t="shared" si="577"/>
        <v>0</v>
      </c>
      <c r="K3578" s="99">
        <v>0</v>
      </c>
      <c r="L3578" s="99">
        <f t="shared" si="575"/>
        <v>0</v>
      </c>
      <c r="M3578" s="99">
        <f t="shared" si="584"/>
        <v>0</v>
      </c>
      <c r="N3578" s="100">
        <f t="shared" si="584"/>
        <v>0</v>
      </c>
      <c r="O3578" s="60">
        <v>0</v>
      </c>
      <c r="P3578" s="101">
        <f>O3578</f>
        <v>0</v>
      </c>
      <c r="Q3578" s="99" t="e">
        <f>TRUNC(#REF!*P3578,0)</f>
        <v>#REF!</v>
      </c>
      <c r="R3578" s="143"/>
    </row>
    <row r="3579" spans="1:18" s="102" customFormat="1" ht="19.5" hidden="1" customHeight="1">
      <c r="A3579" s="131">
        <f t="shared" si="583"/>
        <v>678</v>
      </c>
      <c r="B3579" s="126">
        <f t="shared" si="583"/>
        <v>673</v>
      </c>
      <c r="C3579" s="35" t="s">
        <v>636</v>
      </c>
      <c r="D3579" s="36" t="s">
        <v>827</v>
      </c>
      <c r="E3579" s="11" t="s">
        <v>3188</v>
      </c>
      <c r="F3579" s="98">
        <v>156</v>
      </c>
      <c r="G3579" s="99">
        <v>0</v>
      </c>
      <c r="H3579" s="99">
        <f t="shared" si="576"/>
        <v>0</v>
      </c>
      <c r="I3579" s="99">
        <v>18024</v>
      </c>
      <c r="J3579" s="99">
        <f t="shared" si="577"/>
        <v>2811744</v>
      </c>
      <c r="K3579" s="99">
        <v>0</v>
      </c>
      <c r="L3579" s="99">
        <f t="shared" si="575"/>
        <v>0</v>
      </c>
      <c r="M3579" s="99">
        <f t="shared" si="584"/>
        <v>18024</v>
      </c>
      <c r="N3579" s="100">
        <f t="shared" si="584"/>
        <v>2811744</v>
      </c>
      <c r="O3579" s="60">
        <v>156</v>
      </c>
      <c r="P3579" s="101">
        <f>O3579</f>
        <v>156</v>
      </c>
      <c r="Q3579" s="99" t="e">
        <f>TRUNC(#REF!*P3579,0)</f>
        <v>#REF!</v>
      </c>
      <c r="R3579" s="143"/>
    </row>
    <row r="3580" spans="1:18" s="102" customFormat="1" ht="19.5" hidden="1" customHeight="1">
      <c r="A3580" s="131">
        <f t="shared" si="583"/>
        <v>679</v>
      </c>
      <c r="B3580" s="126">
        <f t="shared" si="583"/>
        <v>674</v>
      </c>
      <c r="C3580" s="35" t="s">
        <v>828</v>
      </c>
      <c r="D3580" s="36" t="s">
        <v>829</v>
      </c>
      <c r="E3580" s="11" t="s">
        <v>3188</v>
      </c>
      <c r="F3580" s="98">
        <v>4486</v>
      </c>
      <c r="G3580" s="99">
        <v>989</v>
      </c>
      <c r="H3580" s="99">
        <f t="shared" si="576"/>
        <v>4436654</v>
      </c>
      <c r="I3580" s="99">
        <v>6591</v>
      </c>
      <c r="J3580" s="99">
        <f t="shared" si="577"/>
        <v>29567226</v>
      </c>
      <c r="K3580" s="99">
        <v>1242</v>
      </c>
      <c r="L3580" s="99">
        <f t="shared" si="575"/>
        <v>5571612</v>
      </c>
      <c r="M3580" s="99">
        <f t="shared" si="584"/>
        <v>8822</v>
      </c>
      <c r="N3580" s="100">
        <f t="shared" si="584"/>
        <v>39575492</v>
      </c>
      <c r="O3580" s="60">
        <v>4486</v>
      </c>
      <c r="P3580" s="101">
        <f>O3580</f>
        <v>4486</v>
      </c>
      <c r="Q3580" s="99" t="e">
        <f>TRUNC(#REF!*P3580,0)</f>
        <v>#REF!</v>
      </c>
      <c r="R3580" s="143"/>
    </row>
    <row r="3581" spans="1:18" s="102" customFormat="1" ht="19.5" hidden="1" customHeight="1">
      <c r="A3581" s="131">
        <f t="shared" si="583"/>
        <v>680</v>
      </c>
      <c r="B3581" s="126">
        <f t="shared" si="583"/>
        <v>675</v>
      </c>
      <c r="C3581" s="35" t="s">
        <v>2531</v>
      </c>
      <c r="D3581" s="36" t="s">
        <v>2532</v>
      </c>
      <c r="E3581" s="11" t="s">
        <v>22</v>
      </c>
      <c r="F3581" s="98">
        <v>0</v>
      </c>
      <c r="G3581" s="99">
        <v>0</v>
      </c>
      <c r="H3581" s="99">
        <f t="shared" si="576"/>
        <v>0</v>
      </c>
      <c r="I3581" s="99">
        <v>0</v>
      </c>
      <c r="J3581" s="99">
        <f t="shared" si="577"/>
        <v>0</v>
      </c>
      <c r="K3581" s="99">
        <v>0</v>
      </c>
      <c r="L3581" s="99">
        <f t="shared" si="575"/>
        <v>0</v>
      </c>
      <c r="M3581" s="99">
        <f t="shared" si="584"/>
        <v>0</v>
      </c>
      <c r="N3581" s="100">
        <f t="shared" si="584"/>
        <v>0</v>
      </c>
      <c r="O3581" s="60">
        <v>0</v>
      </c>
      <c r="P3581" s="101">
        <f>O3581</f>
        <v>0</v>
      </c>
      <c r="Q3581" s="99" t="e">
        <f>TRUNC(#REF!*P3581,0)</f>
        <v>#REF!</v>
      </c>
      <c r="R3581" s="143"/>
    </row>
    <row r="3582" spans="1:18" s="102" customFormat="1" ht="19.5" hidden="1" customHeight="1">
      <c r="A3582" s="131">
        <f t="shared" si="583"/>
        <v>681</v>
      </c>
      <c r="B3582" s="126">
        <f t="shared" si="583"/>
        <v>676</v>
      </c>
      <c r="C3582" s="35" t="s">
        <v>2533</v>
      </c>
      <c r="D3582" s="36" t="s">
        <v>0</v>
      </c>
      <c r="E3582" s="11" t="s">
        <v>22</v>
      </c>
      <c r="F3582" s="98">
        <v>0</v>
      </c>
      <c r="G3582" s="99">
        <v>0</v>
      </c>
      <c r="H3582" s="99">
        <f t="shared" si="576"/>
        <v>0</v>
      </c>
      <c r="I3582" s="99">
        <v>0</v>
      </c>
      <c r="J3582" s="99">
        <f t="shared" si="577"/>
        <v>0</v>
      </c>
      <c r="K3582" s="99">
        <v>0</v>
      </c>
      <c r="L3582" s="99">
        <f t="shared" si="575"/>
        <v>0</v>
      </c>
      <c r="M3582" s="99">
        <f t="shared" si="584"/>
        <v>0</v>
      </c>
      <c r="N3582" s="100">
        <f t="shared" si="584"/>
        <v>0</v>
      </c>
      <c r="O3582" s="60">
        <v>0</v>
      </c>
      <c r="P3582" s="101">
        <f>O3582</f>
        <v>0</v>
      </c>
      <c r="Q3582" s="99" t="e">
        <f>TRUNC(#REF!*P3582,0)</f>
        <v>#REF!</v>
      </c>
      <c r="R3582" s="143"/>
    </row>
    <row r="3583" spans="1:18" s="102" customFormat="1" ht="19.5" hidden="1" customHeight="1">
      <c r="A3583" s="131">
        <f t="shared" si="583"/>
        <v>682</v>
      </c>
      <c r="B3583" s="126">
        <f t="shared" si="583"/>
        <v>677</v>
      </c>
      <c r="C3583" s="35" t="s">
        <v>2534</v>
      </c>
      <c r="D3583" s="36" t="s">
        <v>0</v>
      </c>
      <c r="E3583" s="11" t="s">
        <v>22</v>
      </c>
      <c r="F3583" s="98">
        <v>0</v>
      </c>
      <c r="G3583" s="99">
        <v>0</v>
      </c>
      <c r="H3583" s="99">
        <f t="shared" si="576"/>
        <v>0</v>
      </c>
      <c r="I3583" s="99">
        <v>0</v>
      </c>
      <c r="J3583" s="99">
        <f t="shared" si="577"/>
        <v>0</v>
      </c>
      <c r="K3583" s="99">
        <v>0</v>
      </c>
      <c r="L3583" s="99">
        <f t="shared" si="575"/>
        <v>0</v>
      </c>
      <c r="M3583" s="99">
        <f t="shared" si="584"/>
        <v>0</v>
      </c>
      <c r="N3583" s="100">
        <f t="shared" si="584"/>
        <v>0</v>
      </c>
      <c r="O3583" s="60">
        <v>0</v>
      </c>
      <c r="P3583" s="101">
        <f>O3583</f>
        <v>0</v>
      </c>
      <c r="Q3583" s="99" t="e">
        <f>TRUNC(#REF!*P3583,0)</f>
        <v>#REF!</v>
      </c>
      <c r="R3583" s="143"/>
    </row>
    <row r="3584" spans="1:18" s="102" customFormat="1" ht="19.5" hidden="1" customHeight="1">
      <c r="A3584" s="131">
        <f t="shared" si="583"/>
        <v>683</v>
      </c>
      <c r="B3584" s="126">
        <f t="shared" si="583"/>
        <v>678</v>
      </c>
      <c r="C3584" s="35" t="s">
        <v>2535</v>
      </c>
      <c r="D3584" s="36" t="s">
        <v>2536</v>
      </c>
      <c r="E3584" s="11" t="s">
        <v>3198</v>
      </c>
      <c r="F3584" s="98">
        <v>692</v>
      </c>
      <c r="G3584" s="99">
        <v>5734</v>
      </c>
      <c r="H3584" s="99">
        <f t="shared" si="576"/>
        <v>3967928</v>
      </c>
      <c r="I3584" s="99">
        <v>8280</v>
      </c>
      <c r="J3584" s="99">
        <f t="shared" si="577"/>
        <v>5729760</v>
      </c>
      <c r="K3584" s="99">
        <v>0</v>
      </c>
      <c r="L3584" s="99">
        <f t="shared" si="575"/>
        <v>0</v>
      </c>
      <c r="M3584" s="99">
        <f t="shared" si="584"/>
        <v>14014</v>
      </c>
      <c r="N3584" s="100">
        <f t="shared" si="584"/>
        <v>9697688</v>
      </c>
      <c r="O3584" s="60">
        <v>692</v>
      </c>
      <c r="P3584" s="101">
        <f>O3584</f>
        <v>692</v>
      </c>
      <c r="Q3584" s="99" t="e">
        <f>TRUNC(#REF!*P3584,0)</f>
        <v>#REF!</v>
      </c>
      <c r="R3584" s="143"/>
    </row>
    <row r="3585" spans="1:18" s="102" customFormat="1" ht="19.5" hidden="1" customHeight="1">
      <c r="A3585" s="131">
        <f t="shared" si="583"/>
        <v>684</v>
      </c>
      <c r="B3585" s="126">
        <f t="shared" si="583"/>
        <v>679</v>
      </c>
      <c r="C3585" s="35" t="s">
        <v>2537</v>
      </c>
      <c r="D3585" s="36" t="s">
        <v>0</v>
      </c>
      <c r="E3585" s="11" t="s">
        <v>3189</v>
      </c>
      <c r="F3585" s="98">
        <v>175</v>
      </c>
      <c r="G3585" s="99">
        <v>0</v>
      </c>
      <c r="H3585" s="99">
        <f t="shared" si="576"/>
        <v>0</v>
      </c>
      <c r="I3585" s="99">
        <v>9831</v>
      </c>
      <c r="J3585" s="99">
        <f t="shared" si="577"/>
        <v>1720425</v>
      </c>
      <c r="K3585" s="99">
        <v>0</v>
      </c>
      <c r="L3585" s="99">
        <f t="shared" si="575"/>
        <v>0</v>
      </c>
      <c r="M3585" s="99">
        <f t="shared" si="584"/>
        <v>9831</v>
      </c>
      <c r="N3585" s="100">
        <f t="shared" si="584"/>
        <v>1720425</v>
      </c>
      <c r="O3585" s="60">
        <v>175</v>
      </c>
      <c r="P3585" s="101">
        <f>O3585</f>
        <v>175</v>
      </c>
      <c r="Q3585" s="99" t="e">
        <f>TRUNC(#REF!*P3585,0)</f>
        <v>#REF!</v>
      </c>
      <c r="R3585" s="143"/>
    </row>
    <row r="3586" spans="1:18" s="102" customFormat="1" ht="19.5" hidden="1" customHeight="1">
      <c r="A3586" s="131">
        <f t="shared" si="583"/>
        <v>685</v>
      </c>
      <c r="B3586" s="126">
        <f t="shared" si="583"/>
        <v>680</v>
      </c>
      <c r="C3586" s="35" t="s">
        <v>2538</v>
      </c>
      <c r="D3586" s="36" t="s">
        <v>0</v>
      </c>
      <c r="E3586" s="11" t="s">
        <v>3207</v>
      </c>
      <c r="F3586" s="98">
        <v>146</v>
      </c>
      <c r="G3586" s="99">
        <v>16775</v>
      </c>
      <c r="H3586" s="99">
        <f t="shared" si="576"/>
        <v>2449150</v>
      </c>
      <c r="I3586" s="99">
        <v>20072</v>
      </c>
      <c r="J3586" s="99">
        <f t="shared" si="577"/>
        <v>2930512</v>
      </c>
      <c r="K3586" s="99">
        <v>0</v>
      </c>
      <c r="L3586" s="99">
        <f t="shared" ref="L3586:L3676" si="585">TRUNC(F3586*K3586,0)</f>
        <v>0</v>
      </c>
      <c r="M3586" s="99">
        <f t="shared" ref="M3586:N3657" si="586">G3586+I3586+K3586</f>
        <v>36847</v>
      </c>
      <c r="N3586" s="100">
        <f t="shared" si="586"/>
        <v>5379662</v>
      </c>
      <c r="O3586" s="60">
        <v>146</v>
      </c>
      <c r="P3586" s="101">
        <f>O3586</f>
        <v>146</v>
      </c>
      <c r="Q3586" s="99" t="e">
        <f>TRUNC(#REF!*P3586,0)</f>
        <v>#REF!</v>
      </c>
      <c r="R3586" s="143"/>
    </row>
    <row r="3587" spans="1:18" s="102" customFormat="1" ht="19.5" hidden="1" customHeight="1">
      <c r="A3587" s="131">
        <f t="shared" si="583"/>
        <v>686</v>
      </c>
      <c r="B3587" s="126">
        <f t="shared" si="583"/>
        <v>681</v>
      </c>
      <c r="C3587" s="35" t="s">
        <v>2539</v>
      </c>
      <c r="D3587" s="36" t="s">
        <v>0</v>
      </c>
      <c r="E3587" s="11" t="s">
        <v>3207</v>
      </c>
      <c r="F3587" s="98">
        <v>160</v>
      </c>
      <c r="G3587" s="99">
        <v>3920</v>
      </c>
      <c r="H3587" s="99">
        <f t="shared" si="576"/>
        <v>627200</v>
      </c>
      <c r="I3587" s="99">
        <v>2972</v>
      </c>
      <c r="J3587" s="99">
        <f t="shared" si="577"/>
        <v>475520</v>
      </c>
      <c r="K3587" s="99">
        <v>0</v>
      </c>
      <c r="L3587" s="99">
        <f t="shared" si="585"/>
        <v>0</v>
      </c>
      <c r="M3587" s="99">
        <f t="shared" si="586"/>
        <v>6892</v>
      </c>
      <c r="N3587" s="100">
        <f t="shared" si="586"/>
        <v>1102720</v>
      </c>
      <c r="O3587" s="60">
        <v>160</v>
      </c>
      <c r="P3587" s="101">
        <f>O3587</f>
        <v>160</v>
      </c>
      <c r="Q3587" s="99" t="e">
        <f>TRUNC(#REF!*P3587,0)</f>
        <v>#REF!</v>
      </c>
      <c r="R3587" s="143"/>
    </row>
    <row r="3588" spans="1:18" s="102" customFormat="1" ht="19.5" hidden="1" customHeight="1">
      <c r="A3588" s="131">
        <f t="shared" si="583"/>
        <v>687</v>
      </c>
      <c r="B3588" s="126">
        <f t="shared" si="583"/>
        <v>682</v>
      </c>
      <c r="C3588" s="35" t="s">
        <v>2540</v>
      </c>
      <c r="D3588" s="36" t="s">
        <v>0</v>
      </c>
      <c r="E3588" s="11" t="s">
        <v>3189</v>
      </c>
      <c r="F3588" s="98">
        <v>403</v>
      </c>
      <c r="G3588" s="99">
        <v>488</v>
      </c>
      <c r="H3588" s="99">
        <f t="shared" si="576"/>
        <v>196664</v>
      </c>
      <c r="I3588" s="99">
        <v>15801</v>
      </c>
      <c r="J3588" s="99">
        <f t="shared" si="577"/>
        <v>6367803</v>
      </c>
      <c r="K3588" s="99">
        <v>0</v>
      </c>
      <c r="L3588" s="99">
        <f t="shared" si="585"/>
        <v>0</v>
      </c>
      <c r="M3588" s="99">
        <f t="shared" si="586"/>
        <v>16289</v>
      </c>
      <c r="N3588" s="100">
        <f t="shared" si="586"/>
        <v>6564467</v>
      </c>
      <c r="O3588" s="60">
        <v>403</v>
      </c>
      <c r="P3588" s="101">
        <f>O3588</f>
        <v>403</v>
      </c>
      <c r="Q3588" s="99" t="e">
        <f>TRUNC(#REF!*P3588,0)</f>
        <v>#REF!</v>
      </c>
      <c r="R3588" s="143"/>
    </row>
    <row r="3589" spans="1:18" s="102" customFormat="1" ht="19.5" hidden="1" customHeight="1">
      <c r="A3589" s="131">
        <f t="shared" si="583"/>
        <v>688</v>
      </c>
      <c r="B3589" s="126">
        <f t="shared" si="583"/>
        <v>683</v>
      </c>
      <c r="C3589" s="35" t="s">
        <v>2541</v>
      </c>
      <c r="D3589" s="36" t="s">
        <v>0</v>
      </c>
      <c r="E3589" s="11" t="s">
        <v>3207</v>
      </c>
      <c r="F3589" s="98">
        <v>297</v>
      </c>
      <c r="G3589" s="99">
        <v>1380</v>
      </c>
      <c r="H3589" s="99">
        <f t="shared" si="576"/>
        <v>409860</v>
      </c>
      <c r="I3589" s="99">
        <v>68</v>
      </c>
      <c r="J3589" s="99">
        <f t="shared" si="577"/>
        <v>20196</v>
      </c>
      <c r="K3589" s="99">
        <v>0</v>
      </c>
      <c r="L3589" s="99">
        <f t="shared" si="585"/>
        <v>0</v>
      </c>
      <c r="M3589" s="99">
        <f t="shared" si="586"/>
        <v>1448</v>
      </c>
      <c r="N3589" s="100">
        <f t="shared" si="586"/>
        <v>430056</v>
      </c>
      <c r="O3589" s="60">
        <v>297</v>
      </c>
      <c r="P3589" s="101">
        <f>O3589</f>
        <v>297</v>
      </c>
      <c r="Q3589" s="99" t="e">
        <f>TRUNC(#REF!*P3589,0)</f>
        <v>#REF!</v>
      </c>
      <c r="R3589" s="143"/>
    </row>
    <row r="3590" spans="1:18" s="102" customFormat="1" ht="19.5" hidden="1" customHeight="1">
      <c r="A3590" s="131">
        <f t="shared" si="583"/>
        <v>689</v>
      </c>
      <c r="B3590" s="126">
        <f t="shared" si="583"/>
        <v>684</v>
      </c>
      <c r="C3590" s="35" t="s">
        <v>2542</v>
      </c>
      <c r="D3590" s="36" t="s">
        <v>0</v>
      </c>
      <c r="E3590" s="11" t="s">
        <v>3207</v>
      </c>
      <c r="F3590" s="98">
        <v>144</v>
      </c>
      <c r="G3590" s="99">
        <v>545</v>
      </c>
      <c r="H3590" s="99">
        <f t="shared" si="576"/>
        <v>78480</v>
      </c>
      <c r="I3590" s="99">
        <v>799</v>
      </c>
      <c r="J3590" s="99">
        <f t="shared" si="577"/>
        <v>115056</v>
      </c>
      <c r="K3590" s="99">
        <v>33</v>
      </c>
      <c r="L3590" s="99">
        <f t="shared" si="585"/>
        <v>4752</v>
      </c>
      <c r="M3590" s="99">
        <f t="shared" si="586"/>
        <v>1377</v>
      </c>
      <c r="N3590" s="100">
        <f t="shared" si="586"/>
        <v>198288</v>
      </c>
      <c r="O3590" s="60">
        <v>144</v>
      </c>
      <c r="P3590" s="101">
        <f>O3590</f>
        <v>144</v>
      </c>
      <c r="Q3590" s="99" t="e">
        <f>TRUNC(#REF!*P3590,0)</f>
        <v>#REF!</v>
      </c>
      <c r="R3590" s="143"/>
    </row>
    <row r="3591" spans="1:18" s="102" customFormat="1" ht="19.5" hidden="1" customHeight="1">
      <c r="A3591" s="131">
        <f t="shared" si="583"/>
        <v>690</v>
      </c>
      <c r="B3591" s="126">
        <f t="shared" si="583"/>
        <v>685</v>
      </c>
      <c r="C3591" s="35" t="s">
        <v>884</v>
      </c>
      <c r="D3591" s="36" t="s">
        <v>0</v>
      </c>
      <c r="E3591" s="11" t="s">
        <v>22</v>
      </c>
      <c r="F3591" s="98">
        <v>0</v>
      </c>
      <c r="G3591" s="99">
        <v>0</v>
      </c>
      <c r="H3591" s="99">
        <f t="shared" si="576"/>
        <v>0</v>
      </c>
      <c r="I3591" s="99">
        <v>0</v>
      </c>
      <c r="J3591" s="99">
        <f t="shared" si="577"/>
        <v>0</v>
      </c>
      <c r="K3591" s="99">
        <v>0</v>
      </c>
      <c r="L3591" s="99">
        <f t="shared" si="585"/>
        <v>0</v>
      </c>
      <c r="M3591" s="99">
        <f t="shared" si="586"/>
        <v>0</v>
      </c>
      <c r="N3591" s="100">
        <f t="shared" si="586"/>
        <v>0</v>
      </c>
      <c r="O3591" s="60">
        <v>0</v>
      </c>
      <c r="P3591" s="101">
        <f>O3591</f>
        <v>0</v>
      </c>
      <c r="Q3591" s="99" t="e">
        <f>TRUNC(#REF!*P3591,0)</f>
        <v>#REF!</v>
      </c>
      <c r="R3591" s="143"/>
    </row>
    <row r="3592" spans="1:18" s="102" customFormat="1" ht="19.5" hidden="1" customHeight="1">
      <c r="A3592" s="131">
        <f t="shared" si="583"/>
        <v>691</v>
      </c>
      <c r="B3592" s="126">
        <f t="shared" si="583"/>
        <v>686</v>
      </c>
      <c r="C3592" s="35" t="s">
        <v>885</v>
      </c>
      <c r="D3592" s="36" t="s">
        <v>62</v>
      </c>
      <c r="E3592" s="11" t="s">
        <v>3189</v>
      </c>
      <c r="F3592" s="98">
        <v>3543</v>
      </c>
      <c r="G3592" s="99">
        <v>212</v>
      </c>
      <c r="H3592" s="99">
        <f t="shared" si="576"/>
        <v>751116</v>
      </c>
      <c r="I3592" s="99">
        <v>11</v>
      </c>
      <c r="J3592" s="99">
        <f t="shared" si="577"/>
        <v>38973</v>
      </c>
      <c r="K3592" s="99">
        <v>0</v>
      </c>
      <c r="L3592" s="99">
        <f t="shared" si="585"/>
        <v>0</v>
      </c>
      <c r="M3592" s="99">
        <f t="shared" si="586"/>
        <v>223</v>
      </c>
      <c r="N3592" s="100">
        <f t="shared" si="586"/>
        <v>790089</v>
      </c>
      <c r="O3592" s="60">
        <v>3543</v>
      </c>
      <c r="P3592" s="101">
        <f>O3592</f>
        <v>3543</v>
      </c>
      <c r="Q3592" s="99" t="e">
        <f>TRUNC(#REF!*P3592,0)</f>
        <v>#REF!</v>
      </c>
      <c r="R3592" s="143"/>
    </row>
    <row r="3593" spans="1:18" s="102" customFormat="1" ht="19.5" hidden="1" customHeight="1">
      <c r="A3593" s="131">
        <f t="shared" si="583"/>
        <v>692</v>
      </c>
      <c r="B3593" s="126">
        <f t="shared" si="583"/>
        <v>687</v>
      </c>
      <c r="C3593" s="35" t="s">
        <v>886</v>
      </c>
      <c r="D3593" s="36" t="s">
        <v>116</v>
      </c>
      <c r="E3593" s="11" t="s">
        <v>3189</v>
      </c>
      <c r="F3593" s="98">
        <v>3098</v>
      </c>
      <c r="G3593" s="99">
        <v>76</v>
      </c>
      <c r="H3593" s="99">
        <f t="shared" si="576"/>
        <v>235448</v>
      </c>
      <c r="I3593" s="99">
        <v>4</v>
      </c>
      <c r="J3593" s="99">
        <f t="shared" si="577"/>
        <v>12392</v>
      </c>
      <c r="K3593" s="99">
        <v>0</v>
      </c>
      <c r="L3593" s="99">
        <f t="shared" si="585"/>
        <v>0</v>
      </c>
      <c r="M3593" s="99">
        <f t="shared" si="586"/>
        <v>80</v>
      </c>
      <c r="N3593" s="100">
        <f t="shared" si="586"/>
        <v>247840</v>
      </c>
      <c r="O3593" s="60">
        <v>3098</v>
      </c>
      <c r="P3593" s="101">
        <f>O3593</f>
        <v>3098</v>
      </c>
      <c r="Q3593" s="99" t="e">
        <f>TRUNC(#REF!*P3593,0)</f>
        <v>#REF!</v>
      </c>
      <c r="R3593" s="143"/>
    </row>
    <row r="3594" spans="1:18" s="102" customFormat="1" ht="19.5" hidden="1" customHeight="1">
      <c r="A3594" s="131"/>
      <c r="C3594" s="35" t="s">
        <v>895</v>
      </c>
      <c r="D3594" s="36" t="s">
        <v>0</v>
      </c>
      <c r="E3594" s="11" t="s">
        <v>22</v>
      </c>
      <c r="F3594" s="98">
        <v>0</v>
      </c>
      <c r="G3594" s="99">
        <v>0</v>
      </c>
      <c r="H3594" s="99">
        <f t="shared" si="576"/>
        <v>0</v>
      </c>
      <c r="I3594" s="99">
        <v>0</v>
      </c>
      <c r="J3594" s="99">
        <f t="shared" si="577"/>
        <v>0</v>
      </c>
      <c r="K3594" s="99">
        <v>0</v>
      </c>
      <c r="L3594" s="99">
        <f t="shared" si="585"/>
        <v>0</v>
      </c>
      <c r="M3594" s="99">
        <f t="shared" si="586"/>
        <v>0</v>
      </c>
      <c r="N3594" s="100">
        <f t="shared" si="586"/>
        <v>0</v>
      </c>
      <c r="O3594" s="60">
        <v>0</v>
      </c>
      <c r="P3594" s="101">
        <f>O3594</f>
        <v>0</v>
      </c>
      <c r="Q3594" s="99" t="e">
        <f>TRUNC(#REF!*P3594,0)</f>
        <v>#REF!</v>
      </c>
      <c r="R3594" s="143"/>
    </row>
    <row r="3595" spans="1:18" s="102" customFormat="1" ht="19.5" hidden="1" customHeight="1">
      <c r="A3595" s="131"/>
      <c r="C3595" s="35" t="s">
        <v>896</v>
      </c>
      <c r="D3595" s="36" t="s">
        <v>897</v>
      </c>
      <c r="E3595" s="11" t="s">
        <v>3189</v>
      </c>
      <c r="F3595" s="98">
        <v>1280</v>
      </c>
      <c r="G3595" s="99">
        <v>26656</v>
      </c>
      <c r="H3595" s="99">
        <f t="shared" si="576"/>
        <v>34119680</v>
      </c>
      <c r="I3595" s="99">
        <v>6740</v>
      </c>
      <c r="J3595" s="99">
        <f t="shared" si="577"/>
        <v>8627200</v>
      </c>
      <c r="K3595" s="99">
        <v>2848</v>
      </c>
      <c r="L3595" s="99">
        <f t="shared" si="585"/>
        <v>3645440</v>
      </c>
      <c r="M3595" s="99">
        <f t="shared" si="586"/>
        <v>36244</v>
      </c>
      <c r="N3595" s="100">
        <f t="shared" si="586"/>
        <v>46392320</v>
      </c>
      <c r="O3595" s="60">
        <v>1280</v>
      </c>
      <c r="P3595" s="101">
        <f>O3595</f>
        <v>1280</v>
      </c>
      <c r="Q3595" s="99" t="e">
        <f>TRUNC(#REF!*P3595,0)</f>
        <v>#REF!</v>
      </c>
      <c r="R3595" s="143"/>
    </row>
    <row r="3596" spans="1:18" s="102" customFormat="1" ht="19.5" hidden="1" customHeight="1">
      <c r="A3596" s="131">
        <f>A3593+1</f>
        <v>693</v>
      </c>
      <c r="B3596" s="126">
        <f>B3593+1</f>
        <v>688</v>
      </c>
      <c r="C3596" s="35" t="s">
        <v>2545</v>
      </c>
      <c r="D3596" s="36" t="s">
        <v>0</v>
      </c>
      <c r="E3596" s="11" t="s">
        <v>22</v>
      </c>
      <c r="F3596" s="98">
        <v>0</v>
      </c>
      <c r="G3596" s="99">
        <v>0</v>
      </c>
      <c r="H3596" s="99">
        <f t="shared" si="576"/>
        <v>0</v>
      </c>
      <c r="I3596" s="99">
        <v>0</v>
      </c>
      <c r="J3596" s="99">
        <f t="shared" si="577"/>
        <v>0</v>
      </c>
      <c r="K3596" s="99">
        <v>0</v>
      </c>
      <c r="L3596" s="99">
        <f t="shared" si="585"/>
        <v>0</v>
      </c>
      <c r="M3596" s="99">
        <f t="shared" si="586"/>
        <v>0</v>
      </c>
      <c r="N3596" s="100">
        <f t="shared" si="586"/>
        <v>0</v>
      </c>
      <c r="O3596" s="60">
        <v>0</v>
      </c>
      <c r="P3596" s="101">
        <f>O3596</f>
        <v>0</v>
      </c>
      <c r="Q3596" s="99" t="e">
        <f>TRUNC(#REF!*P3596,0)</f>
        <v>#REF!</v>
      </c>
      <c r="R3596" s="143"/>
    </row>
    <row r="3597" spans="1:18" s="102" customFormat="1" ht="19.5" hidden="1" customHeight="1">
      <c r="A3597" s="131">
        <f>A3596+1</f>
        <v>694</v>
      </c>
      <c r="B3597" s="126">
        <f>B3596+1</f>
        <v>689</v>
      </c>
      <c r="C3597" s="35" t="s">
        <v>2546</v>
      </c>
      <c r="D3597" s="36" t="s">
        <v>2373</v>
      </c>
      <c r="E3597" s="11" t="s">
        <v>3189</v>
      </c>
      <c r="F3597" s="98">
        <v>1549</v>
      </c>
      <c r="G3597" s="99">
        <v>0</v>
      </c>
      <c r="H3597" s="99">
        <f t="shared" si="576"/>
        <v>0</v>
      </c>
      <c r="I3597" s="99">
        <v>10441</v>
      </c>
      <c r="J3597" s="99">
        <f t="shared" si="577"/>
        <v>16173109</v>
      </c>
      <c r="K3597" s="99">
        <v>0</v>
      </c>
      <c r="L3597" s="99">
        <f t="shared" si="585"/>
        <v>0</v>
      </c>
      <c r="M3597" s="99">
        <f t="shared" si="586"/>
        <v>10441</v>
      </c>
      <c r="N3597" s="100">
        <f t="shared" si="586"/>
        <v>16173109</v>
      </c>
      <c r="O3597" s="60">
        <v>1549</v>
      </c>
      <c r="P3597" s="101">
        <f>O3597</f>
        <v>1549</v>
      </c>
      <c r="Q3597" s="99" t="e">
        <f>TRUNC(#REF!*P3597,0)</f>
        <v>#REF!</v>
      </c>
      <c r="R3597" s="143"/>
    </row>
    <row r="3598" spans="1:18" s="102" customFormat="1" ht="19.5" hidden="1" customHeight="1">
      <c r="A3598" s="131">
        <f t="shared" ref="A3598:B3608" si="587">A3597+1</f>
        <v>695</v>
      </c>
      <c r="B3598" s="126">
        <f t="shared" si="587"/>
        <v>690</v>
      </c>
      <c r="C3598" s="35" t="s">
        <v>2565</v>
      </c>
      <c r="D3598" s="36" t="s">
        <v>2368</v>
      </c>
      <c r="E3598" s="11" t="s">
        <v>3189</v>
      </c>
      <c r="F3598" s="98">
        <v>1549</v>
      </c>
      <c r="G3598" s="99">
        <v>0</v>
      </c>
      <c r="H3598" s="99">
        <f t="shared" si="576"/>
        <v>0</v>
      </c>
      <c r="I3598" s="99">
        <v>23920</v>
      </c>
      <c r="J3598" s="99">
        <f t="shared" si="577"/>
        <v>37052080</v>
      </c>
      <c r="K3598" s="99">
        <v>0</v>
      </c>
      <c r="L3598" s="99">
        <f t="shared" si="585"/>
        <v>0</v>
      </c>
      <c r="M3598" s="99">
        <f t="shared" si="586"/>
        <v>23920</v>
      </c>
      <c r="N3598" s="100">
        <f t="shared" si="586"/>
        <v>37052080</v>
      </c>
      <c r="O3598" s="60">
        <v>1549</v>
      </c>
      <c r="P3598" s="101">
        <f>O3598</f>
        <v>1549</v>
      </c>
      <c r="Q3598" s="99" t="e">
        <f>TRUNC(#REF!*P3598,0)</f>
        <v>#REF!</v>
      </c>
      <c r="R3598" s="143"/>
    </row>
    <row r="3599" spans="1:18" s="102" customFormat="1" ht="19.5" hidden="1" customHeight="1">
      <c r="A3599" s="131">
        <f t="shared" si="587"/>
        <v>696</v>
      </c>
      <c r="B3599" s="126">
        <f t="shared" si="587"/>
        <v>691</v>
      </c>
      <c r="C3599" s="35" t="s">
        <v>2547</v>
      </c>
      <c r="D3599" s="36" t="s">
        <v>2366</v>
      </c>
      <c r="E3599" s="11" t="s">
        <v>3189</v>
      </c>
      <c r="F3599" s="98">
        <v>1549</v>
      </c>
      <c r="G3599" s="99">
        <v>0</v>
      </c>
      <c r="H3599" s="99">
        <f t="shared" si="576"/>
        <v>0</v>
      </c>
      <c r="I3599" s="99">
        <v>14418</v>
      </c>
      <c r="J3599" s="99">
        <f t="shared" si="577"/>
        <v>22333482</v>
      </c>
      <c r="K3599" s="99">
        <v>0</v>
      </c>
      <c r="L3599" s="99">
        <f t="shared" si="585"/>
        <v>0</v>
      </c>
      <c r="M3599" s="99">
        <f t="shared" si="586"/>
        <v>14418</v>
      </c>
      <c r="N3599" s="100">
        <f t="shared" si="586"/>
        <v>22333482</v>
      </c>
      <c r="O3599" s="60">
        <v>1549</v>
      </c>
      <c r="P3599" s="101">
        <f>O3599</f>
        <v>1549</v>
      </c>
      <c r="Q3599" s="99" t="e">
        <f>TRUNC(#REF!*P3599,0)</f>
        <v>#REF!</v>
      </c>
      <c r="R3599" s="143"/>
    </row>
    <row r="3600" spans="1:18" s="102" customFormat="1" ht="19.5" hidden="1" customHeight="1">
      <c r="A3600" s="131">
        <f t="shared" si="587"/>
        <v>697</v>
      </c>
      <c r="B3600" s="126">
        <f t="shared" si="587"/>
        <v>692</v>
      </c>
      <c r="C3600" s="35" t="s">
        <v>2566</v>
      </c>
      <c r="D3600" s="36" t="s">
        <v>2567</v>
      </c>
      <c r="E3600" s="11" t="s">
        <v>22</v>
      </c>
      <c r="F3600" s="98">
        <v>0</v>
      </c>
      <c r="G3600" s="99">
        <v>0</v>
      </c>
      <c r="H3600" s="99">
        <f t="shared" si="576"/>
        <v>0</v>
      </c>
      <c r="I3600" s="99">
        <v>0</v>
      </c>
      <c r="J3600" s="99">
        <f t="shared" si="577"/>
        <v>0</v>
      </c>
      <c r="K3600" s="99">
        <v>0</v>
      </c>
      <c r="L3600" s="99">
        <f t="shared" si="585"/>
        <v>0</v>
      </c>
      <c r="M3600" s="99">
        <f t="shared" si="586"/>
        <v>0</v>
      </c>
      <c r="N3600" s="100">
        <f t="shared" si="586"/>
        <v>0</v>
      </c>
      <c r="O3600" s="60">
        <v>0</v>
      </c>
      <c r="P3600" s="101">
        <f>O3600</f>
        <v>0</v>
      </c>
      <c r="Q3600" s="99" t="e">
        <f>TRUNC(#REF!*P3600,0)</f>
        <v>#REF!</v>
      </c>
      <c r="R3600" s="143"/>
    </row>
    <row r="3601" spans="1:18" s="102" customFormat="1" ht="19.5" hidden="1" customHeight="1">
      <c r="A3601" s="131">
        <f t="shared" si="587"/>
        <v>698</v>
      </c>
      <c r="B3601" s="126">
        <f t="shared" si="587"/>
        <v>693</v>
      </c>
      <c r="C3601" s="35" t="s">
        <v>2568</v>
      </c>
      <c r="D3601" s="36" t="s">
        <v>2569</v>
      </c>
      <c r="E3601" s="11" t="s">
        <v>3189</v>
      </c>
      <c r="F3601" s="98">
        <v>1704</v>
      </c>
      <c r="G3601" s="99">
        <v>0</v>
      </c>
      <c r="H3601" s="99">
        <f t="shared" si="576"/>
        <v>0</v>
      </c>
      <c r="I3601" s="99">
        <v>0</v>
      </c>
      <c r="J3601" s="99">
        <f t="shared" si="577"/>
        <v>0</v>
      </c>
      <c r="K3601" s="99">
        <v>18870</v>
      </c>
      <c r="L3601" s="99">
        <f t="shared" si="585"/>
        <v>32154480</v>
      </c>
      <c r="M3601" s="99">
        <f t="shared" si="586"/>
        <v>18870</v>
      </c>
      <c r="N3601" s="100">
        <f t="shared" si="586"/>
        <v>32154480</v>
      </c>
      <c r="O3601" s="60">
        <v>1704</v>
      </c>
      <c r="P3601" s="101">
        <f>O3601</f>
        <v>1704</v>
      </c>
      <c r="Q3601" s="99" t="e">
        <f>TRUNC(#REF!*P3601,0)</f>
        <v>#REF!</v>
      </c>
      <c r="R3601" s="143"/>
    </row>
    <row r="3602" spans="1:18" s="102" customFormat="1" ht="19.5" hidden="1" customHeight="1">
      <c r="A3602" s="131">
        <f t="shared" si="587"/>
        <v>699</v>
      </c>
      <c r="B3602" s="126">
        <f t="shared" si="587"/>
        <v>694</v>
      </c>
      <c r="C3602" s="35" t="s">
        <v>2570</v>
      </c>
      <c r="D3602" s="36" t="s">
        <v>113</v>
      </c>
      <c r="E3602" s="11" t="s">
        <v>3189</v>
      </c>
      <c r="F3602" s="98">
        <v>1704</v>
      </c>
      <c r="G3602" s="99">
        <v>0</v>
      </c>
      <c r="H3602" s="99">
        <f t="shared" si="576"/>
        <v>0</v>
      </c>
      <c r="I3602" s="99">
        <v>0</v>
      </c>
      <c r="J3602" s="99">
        <f t="shared" si="577"/>
        <v>0</v>
      </c>
      <c r="K3602" s="99">
        <v>18870</v>
      </c>
      <c r="L3602" s="99">
        <f t="shared" si="585"/>
        <v>32154480</v>
      </c>
      <c r="M3602" s="99">
        <f t="shared" si="586"/>
        <v>18870</v>
      </c>
      <c r="N3602" s="100">
        <f t="shared" si="586"/>
        <v>32154480</v>
      </c>
      <c r="O3602" s="60">
        <v>0</v>
      </c>
      <c r="P3602" s="101">
        <f>O3602</f>
        <v>0</v>
      </c>
      <c r="Q3602" s="99" t="e">
        <f>TRUNC(#REF!*P3602,0)</f>
        <v>#REF!</v>
      </c>
      <c r="R3602" s="143"/>
    </row>
    <row r="3603" spans="1:18" s="102" customFormat="1" ht="19.5" hidden="1" customHeight="1">
      <c r="A3603" s="131">
        <f t="shared" si="587"/>
        <v>700</v>
      </c>
      <c r="B3603" s="126">
        <f t="shared" si="587"/>
        <v>695</v>
      </c>
      <c r="C3603" s="35" t="s">
        <v>2571</v>
      </c>
      <c r="D3603" s="36" t="s">
        <v>2572</v>
      </c>
      <c r="E3603" s="11" t="s">
        <v>3189</v>
      </c>
      <c r="F3603" s="98">
        <v>870</v>
      </c>
      <c r="G3603" s="99">
        <v>0</v>
      </c>
      <c r="H3603" s="99">
        <f t="shared" si="576"/>
        <v>0</v>
      </c>
      <c r="I3603" s="99">
        <v>0</v>
      </c>
      <c r="J3603" s="99">
        <f t="shared" si="577"/>
        <v>0</v>
      </c>
      <c r="K3603" s="99">
        <v>20888</v>
      </c>
      <c r="L3603" s="99">
        <f t="shared" si="585"/>
        <v>18172560</v>
      </c>
      <c r="M3603" s="99">
        <f t="shared" si="586"/>
        <v>20888</v>
      </c>
      <c r="N3603" s="100">
        <f t="shared" si="586"/>
        <v>18172560</v>
      </c>
      <c r="O3603" s="60">
        <v>870</v>
      </c>
      <c r="P3603" s="101">
        <f>O3603</f>
        <v>870</v>
      </c>
      <c r="Q3603" s="99" t="e">
        <f>TRUNC(#REF!*P3603,0)</f>
        <v>#REF!</v>
      </c>
      <c r="R3603" s="143"/>
    </row>
    <row r="3604" spans="1:18" s="102" customFormat="1" ht="19.5" hidden="1" customHeight="1">
      <c r="A3604" s="131">
        <f t="shared" si="587"/>
        <v>701</v>
      </c>
      <c r="B3604" s="126">
        <f t="shared" si="587"/>
        <v>696</v>
      </c>
      <c r="C3604" s="35" t="s">
        <v>1166</v>
      </c>
      <c r="D3604" s="36" t="s">
        <v>0</v>
      </c>
      <c r="E3604" s="11" t="s">
        <v>22</v>
      </c>
      <c r="F3604" s="98">
        <v>0</v>
      </c>
      <c r="G3604" s="99">
        <v>0</v>
      </c>
      <c r="H3604" s="99">
        <f t="shared" si="576"/>
        <v>0</v>
      </c>
      <c r="I3604" s="99">
        <v>0</v>
      </c>
      <c r="J3604" s="99">
        <f t="shared" si="577"/>
        <v>0</v>
      </c>
      <c r="K3604" s="99">
        <v>0</v>
      </c>
      <c r="L3604" s="99">
        <f t="shared" si="585"/>
        <v>0</v>
      </c>
      <c r="M3604" s="99">
        <f t="shared" si="586"/>
        <v>0</v>
      </c>
      <c r="N3604" s="100">
        <f t="shared" si="586"/>
        <v>0</v>
      </c>
      <c r="O3604" s="60">
        <v>0</v>
      </c>
      <c r="P3604" s="101">
        <f>O3604</f>
        <v>0</v>
      </c>
      <c r="Q3604" s="99" t="e">
        <f>TRUNC(#REF!*P3604,0)</f>
        <v>#REF!</v>
      </c>
      <c r="R3604" s="143"/>
    </row>
    <row r="3605" spans="1:18" s="102" customFormat="1" ht="19.5" hidden="1" customHeight="1">
      <c r="A3605" s="131">
        <f t="shared" si="587"/>
        <v>702</v>
      </c>
      <c r="B3605" s="126">
        <f t="shared" si="587"/>
        <v>697</v>
      </c>
      <c r="C3605" s="35" t="s">
        <v>1172</v>
      </c>
      <c r="D3605" s="36" t="s">
        <v>0</v>
      </c>
      <c r="E3605" s="11" t="s">
        <v>22</v>
      </c>
      <c r="F3605" s="98">
        <v>0</v>
      </c>
      <c r="G3605" s="99">
        <v>0</v>
      </c>
      <c r="H3605" s="99">
        <f t="shared" si="576"/>
        <v>0</v>
      </c>
      <c r="I3605" s="99">
        <v>0</v>
      </c>
      <c r="J3605" s="99">
        <f t="shared" si="577"/>
        <v>0</v>
      </c>
      <c r="K3605" s="99">
        <v>0</v>
      </c>
      <c r="L3605" s="99">
        <f t="shared" si="585"/>
        <v>0</v>
      </c>
      <c r="M3605" s="99">
        <f t="shared" si="586"/>
        <v>0</v>
      </c>
      <c r="N3605" s="100">
        <f t="shared" si="586"/>
        <v>0</v>
      </c>
      <c r="O3605" s="60">
        <v>0</v>
      </c>
      <c r="P3605" s="101">
        <f>O3605</f>
        <v>0</v>
      </c>
      <c r="Q3605" s="99" t="e">
        <f>TRUNC(#REF!*P3605,0)</f>
        <v>#REF!</v>
      </c>
      <c r="R3605" s="143"/>
    </row>
    <row r="3606" spans="1:18" s="102" customFormat="1" ht="19.5" hidden="1" customHeight="1">
      <c r="A3606" s="131">
        <f t="shared" si="587"/>
        <v>703</v>
      </c>
      <c r="B3606" s="126">
        <f t="shared" si="587"/>
        <v>698</v>
      </c>
      <c r="C3606" s="35" t="s">
        <v>1173</v>
      </c>
      <c r="D3606" s="36" t="s">
        <v>0</v>
      </c>
      <c r="E3606" s="11" t="s">
        <v>22</v>
      </c>
      <c r="F3606" s="98">
        <v>0</v>
      </c>
      <c r="G3606" s="99">
        <v>0</v>
      </c>
      <c r="H3606" s="99">
        <f t="shared" si="576"/>
        <v>0</v>
      </c>
      <c r="I3606" s="99">
        <v>0</v>
      </c>
      <c r="J3606" s="99">
        <f t="shared" si="577"/>
        <v>0</v>
      </c>
      <c r="K3606" s="99">
        <v>0</v>
      </c>
      <c r="L3606" s="99">
        <f t="shared" si="585"/>
        <v>0</v>
      </c>
      <c r="M3606" s="99">
        <f t="shared" si="586"/>
        <v>0</v>
      </c>
      <c r="N3606" s="100">
        <f t="shared" si="586"/>
        <v>0</v>
      </c>
      <c r="O3606" s="60">
        <v>0</v>
      </c>
      <c r="P3606" s="101">
        <f>O3606</f>
        <v>0</v>
      </c>
      <c r="Q3606" s="99" t="e">
        <f>TRUNC(#REF!*P3606,0)</f>
        <v>#REF!</v>
      </c>
      <c r="R3606" s="143"/>
    </row>
    <row r="3607" spans="1:18" s="102" customFormat="1" ht="19.5" hidden="1" customHeight="1">
      <c r="A3607" s="131">
        <f t="shared" si="587"/>
        <v>704</v>
      </c>
      <c r="B3607" s="126">
        <f t="shared" si="587"/>
        <v>699</v>
      </c>
      <c r="C3607" s="35" t="s">
        <v>2559</v>
      </c>
      <c r="D3607" s="36" t="s">
        <v>2560</v>
      </c>
      <c r="E3607" s="11" t="s">
        <v>3207</v>
      </c>
      <c r="F3607" s="98">
        <v>99</v>
      </c>
      <c r="G3607" s="99">
        <v>68914</v>
      </c>
      <c r="H3607" s="99">
        <f t="shared" si="576"/>
        <v>6822486</v>
      </c>
      <c r="I3607" s="99">
        <v>4729</v>
      </c>
      <c r="J3607" s="99">
        <f t="shared" si="577"/>
        <v>468171</v>
      </c>
      <c r="K3607" s="99">
        <v>258</v>
      </c>
      <c r="L3607" s="99">
        <f t="shared" si="585"/>
        <v>25542</v>
      </c>
      <c r="M3607" s="99">
        <f t="shared" si="586"/>
        <v>73901</v>
      </c>
      <c r="N3607" s="100">
        <f t="shared" si="586"/>
        <v>7316199</v>
      </c>
      <c r="O3607" s="60">
        <v>99</v>
      </c>
      <c r="P3607" s="101">
        <f>O3607</f>
        <v>99</v>
      </c>
      <c r="Q3607" s="99" t="e">
        <f>TRUNC(#REF!*P3607,0)</f>
        <v>#REF!</v>
      </c>
      <c r="R3607" s="143"/>
    </row>
    <row r="3608" spans="1:18" s="102" customFormat="1" ht="19.5" hidden="1" customHeight="1">
      <c r="A3608" s="131">
        <f t="shared" si="587"/>
        <v>705</v>
      </c>
      <c r="B3608" s="126">
        <f t="shared" si="587"/>
        <v>700</v>
      </c>
      <c r="C3608" s="35" t="s">
        <v>2573</v>
      </c>
      <c r="D3608" s="36" t="s">
        <v>0</v>
      </c>
      <c r="E3608" s="11" t="s">
        <v>3189</v>
      </c>
      <c r="F3608" s="98">
        <v>737</v>
      </c>
      <c r="G3608" s="99">
        <v>6720</v>
      </c>
      <c r="H3608" s="99">
        <f t="shared" si="576"/>
        <v>4952640</v>
      </c>
      <c r="I3608" s="99">
        <v>1414</v>
      </c>
      <c r="J3608" s="99">
        <f t="shared" si="577"/>
        <v>1042118</v>
      </c>
      <c r="K3608" s="99">
        <v>0</v>
      </c>
      <c r="L3608" s="99">
        <f t="shared" si="585"/>
        <v>0</v>
      </c>
      <c r="M3608" s="99">
        <f t="shared" si="586"/>
        <v>8134</v>
      </c>
      <c r="N3608" s="100">
        <f t="shared" si="586"/>
        <v>5994758</v>
      </c>
      <c r="O3608" s="60">
        <v>737</v>
      </c>
      <c r="P3608" s="101">
        <f>O3608</f>
        <v>737</v>
      </c>
      <c r="Q3608" s="99" t="e">
        <f>TRUNC(#REF!*P3608,0)</f>
        <v>#REF!</v>
      </c>
      <c r="R3608" s="143"/>
    </row>
    <row r="3609" spans="1:18" s="86" customFormat="1" ht="20.100000000000001" hidden="1" customHeight="1">
      <c r="A3609" s="123"/>
      <c r="C3609" s="19" t="s">
        <v>3144</v>
      </c>
      <c r="D3609" s="29" t="s">
        <v>0</v>
      </c>
      <c r="E3609" s="10" t="s">
        <v>22</v>
      </c>
      <c r="F3609" s="60">
        <v>0</v>
      </c>
      <c r="G3609" s="58">
        <v>0</v>
      </c>
      <c r="H3609" s="58">
        <f t="shared" ref="H3609" si="588">TRUNC(F3609*G3609,0)</f>
        <v>0</v>
      </c>
      <c r="I3609" s="58">
        <v>0</v>
      </c>
      <c r="J3609" s="58">
        <f t="shared" ref="J3609" si="589">TRUNC(F3609*I3609,0)</f>
        <v>0</v>
      </c>
      <c r="K3609" s="58">
        <v>0</v>
      </c>
      <c r="L3609" s="58">
        <f t="shared" ref="L3609" si="590">TRUNC(F3609*K3609,0)</f>
        <v>0</v>
      </c>
      <c r="M3609" s="58">
        <f t="shared" ref="M3609" si="591">G3609+I3609+K3609</f>
        <v>0</v>
      </c>
      <c r="N3609" s="59">
        <f t="shared" ref="N3609" si="592">H3609+J3609+L3609</f>
        <v>0</v>
      </c>
      <c r="O3609" s="60">
        <v>0</v>
      </c>
      <c r="P3609" s="61">
        <f>O3609</f>
        <v>0</v>
      </c>
      <c r="Q3609" s="58" t="e">
        <f>TRUNC(#REF!*P3609,0)</f>
        <v>#REF!</v>
      </c>
      <c r="R3609" s="143"/>
    </row>
    <row r="3610" spans="1:18" s="86" customFormat="1" ht="20.100000000000001" hidden="1" customHeight="1">
      <c r="A3610" s="123"/>
      <c r="C3610" s="19" t="s">
        <v>3145</v>
      </c>
      <c r="D3610" s="29" t="s">
        <v>0</v>
      </c>
      <c r="E3610" s="10" t="s">
        <v>22</v>
      </c>
      <c r="F3610" s="60">
        <v>0</v>
      </c>
      <c r="G3610" s="58">
        <v>0</v>
      </c>
      <c r="H3610" s="58">
        <f t="shared" ref="H3610:H3615" si="593">TRUNC(F3610*G3610,0)</f>
        <v>0</v>
      </c>
      <c r="I3610" s="58">
        <v>0</v>
      </c>
      <c r="J3610" s="58">
        <f t="shared" ref="J3610:J3615" si="594">TRUNC(F3610*I3610,0)</f>
        <v>0</v>
      </c>
      <c r="K3610" s="58">
        <v>0</v>
      </c>
      <c r="L3610" s="58">
        <f t="shared" ref="L3610:L3615" si="595">TRUNC(F3610*K3610,0)</f>
        <v>0</v>
      </c>
      <c r="M3610" s="58">
        <f t="shared" ref="M3610:M3632" si="596">G3610+I3610+K3610</f>
        <v>0</v>
      </c>
      <c r="N3610" s="59">
        <f t="shared" ref="N3610:N3632" si="597">H3610+J3610+L3610</f>
        <v>0</v>
      </c>
      <c r="O3610" s="60">
        <v>0</v>
      </c>
      <c r="P3610" s="61">
        <f>O3610</f>
        <v>0</v>
      </c>
      <c r="Q3610" s="58" t="e">
        <f>TRUNC(#REF!*P3610,0)</f>
        <v>#REF!</v>
      </c>
      <c r="R3610" s="143"/>
    </row>
    <row r="3611" spans="1:18" s="86" customFormat="1" ht="20.100000000000001" hidden="1" customHeight="1">
      <c r="A3611" s="123"/>
      <c r="C3611" s="19" t="s">
        <v>3146</v>
      </c>
      <c r="D3611" s="29" t="s">
        <v>692</v>
      </c>
      <c r="E3611" s="10" t="s">
        <v>3188</v>
      </c>
      <c r="F3611" s="60"/>
      <c r="G3611" s="58">
        <v>295</v>
      </c>
      <c r="H3611" s="58">
        <f t="shared" si="593"/>
        <v>0</v>
      </c>
      <c r="I3611" s="58">
        <v>1529</v>
      </c>
      <c r="J3611" s="58">
        <f t="shared" si="594"/>
        <v>0</v>
      </c>
      <c r="K3611" s="58">
        <v>270</v>
      </c>
      <c r="L3611" s="58">
        <f t="shared" si="595"/>
        <v>0</v>
      </c>
      <c r="M3611" s="58">
        <f t="shared" si="596"/>
        <v>2094</v>
      </c>
      <c r="N3611" s="59">
        <f t="shared" si="597"/>
        <v>0</v>
      </c>
      <c r="O3611" s="60">
        <v>74</v>
      </c>
      <c r="P3611" s="61">
        <f>O3611</f>
        <v>74</v>
      </c>
      <c r="Q3611" s="58" t="e">
        <f>TRUNC(#REF!*P3611,0)</f>
        <v>#REF!</v>
      </c>
      <c r="R3611" s="143"/>
    </row>
    <row r="3612" spans="1:18" s="86" customFormat="1" ht="20.100000000000001" hidden="1" customHeight="1">
      <c r="A3612" s="123"/>
      <c r="C3612" s="19" t="s">
        <v>3147</v>
      </c>
      <c r="D3612" s="29" t="s">
        <v>2</v>
      </c>
      <c r="E3612" s="10" t="s">
        <v>3188</v>
      </c>
      <c r="F3612" s="60"/>
      <c r="G3612" s="58">
        <v>389</v>
      </c>
      <c r="H3612" s="58">
        <f t="shared" si="593"/>
        <v>0</v>
      </c>
      <c r="I3612" s="58">
        <v>2237</v>
      </c>
      <c r="J3612" s="58">
        <f t="shared" si="594"/>
        <v>0</v>
      </c>
      <c r="K3612" s="58">
        <v>279</v>
      </c>
      <c r="L3612" s="58">
        <f t="shared" si="595"/>
        <v>0</v>
      </c>
      <c r="M3612" s="58">
        <f t="shared" si="596"/>
        <v>2905</v>
      </c>
      <c r="N3612" s="59">
        <f t="shared" si="597"/>
        <v>0</v>
      </c>
      <c r="O3612" s="60">
        <v>32</v>
      </c>
      <c r="P3612" s="61">
        <f>O3612</f>
        <v>32</v>
      </c>
      <c r="Q3612" s="58" t="e">
        <f>TRUNC(#REF!*P3612,0)</f>
        <v>#REF!</v>
      </c>
      <c r="R3612" s="143"/>
    </row>
    <row r="3613" spans="1:18" s="86" customFormat="1" ht="20.100000000000001" hidden="1" customHeight="1">
      <c r="A3613" s="123"/>
      <c r="C3613" s="19" t="s">
        <v>3148</v>
      </c>
      <c r="D3613" s="29" t="s">
        <v>0</v>
      </c>
      <c r="E3613" s="10" t="s">
        <v>3188</v>
      </c>
      <c r="F3613" s="60"/>
      <c r="G3613" s="58">
        <v>4614</v>
      </c>
      <c r="H3613" s="58">
        <f t="shared" si="593"/>
        <v>0</v>
      </c>
      <c r="I3613" s="58">
        <v>5260</v>
      </c>
      <c r="J3613" s="58">
        <f t="shared" si="594"/>
        <v>0</v>
      </c>
      <c r="K3613" s="58">
        <v>5383</v>
      </c>
      <c r="L3613" s="58">
        <f t="shared" si="595"/>
        <v>0</v>
      </c>
      <c r="M3613" s="58">
        <f t="shared" si="596"/>
        <v>15257</v>
      </c>
      <c r="N3613" s="59">
        <f t="shared" si="597"/>
        <v>0</v>
      </c>
      <c r="O3613" s="60">
        <v>0</v>
      </c>
      <c r="P3613" s="61">
        <f>O3613</f>
        <v>0</v>
      </c>
      <c r="Q3613" s="58" t="e">
        <f>TRUNC(#REF!*P3613,0)</f>
        <v>#REF!</v>
      </c>
      <c r="R3613" s="143"/>
    </row>
    <row r="3614" spans="1:18" s="86" customFormat="1" ht="20.100000000000001" hidden="1" customHeight="1">
      <c r="A3614" s="123"/>
      <c r="C3614" s="19" t="s">
        <v>3149</v>
      </c>
      <c r="D3614" s="29" t="s">
        <v>526</v>
      </c>
      <c r="E3614" s="10" t="s">
        <v>3189</v>
      </c>
      <c r="F3614" s="60"/>
      <c r="G3614" s="58">
        <v>2148</v>
      </c>
      <c r="H3614" s="58">
        <f t="shared" si="593"/>
        <v>0</v>
      </c>
      <c r="I3614" s="58">
        <v>9160</v>
      </c>
      <c r="J3614" s="58">
        <f t="shared" si="594"/>
        <v>0</v>
      </c>
      <c r="K3614" s="58">
        <v>0</v>
      </c>
      <c r="L3614" s="58">
        <f t="shared" si="595"/>
        <v>0</v>
      </c>
      <c r="M3614" s="58">
        <f t="shared" si="596"/>
        <v>11308</v>
      </c>
      <c r="N3614" s="59">
        <f t="shared" si="597"/>
        <v>0</v>
      </c>
      <c r="O3614" s="60">
        <v>33</v>
      </c>
      <c r="P3614" s="61">
        <f>O3614</f>
        <v>33</v>
      </c>
      <c r="Q3614" s="58" t="e">
        <f>TRUNC(#REF!*P3614,0)</f>
        <v>#REF!</v>
      </c>
      <c r="R3614" s="143"/>
    </row>
    <row r="3615" spans="1:18" s="86" customFormat="1" ht="20.100000000000001" hidden="1" customHeight="1">
      <c r="A3615" s="123"/>
      <c r="C3615" s="19" t="s">
        <v>3150</v>
      </c>
      <c r="D3615" s="29" t="s">
        <v>625</v>
      </c>
      <c r="E3615" s="10" t="s">
        <v>3188</v>
      </c>
      <c r="F3615" s="60"/>
      <c r="G3615" s="58">
        <v>0</v>
      </c>
      <c r="H3615" s="58">
        <f t="shared" si="593"/>
        <v>0</v>
      </c>
      <c r="I3615" s="58">
        <v>18024</v>
      </c>
      <c r="J3615" s="58">
        <f t="shared" si="594"/>
        <v>0</v>
      </c>
      <c r="K3615" s="58">
        <v>0</v>
      </c>
      <c r="L3615" s="58">
        <f t="shared" si="595"/>
        <v>0</v>
      </c>
      <c r="M3615" s="58">
        <f t="shared" si="596"/>
        <v>18024</v>
      </c>
      <c r="N3615" s="59">
        <f t="shared" si="597"/>
        <v>0</v>
      </c>
      <c r="O3615" s="60">
        <v>15</v>
      </c>
      <c r="P3615" s="61">
        <f>O3615</f>
        <v>15</v>
      </c>
      <c r="Q3615" s="58" t="e">
        <f>TRUNC(#REF!*P3615,0)</f>
        <v>#REF!</v>
      </c>
      <c r="R3615" s="143"/>
    </row>
    <row r="3616" spans="1:18" s="86" customFormat="1" ht="20.100000000000001" hidden="1" customHeight="1">
      <c r="A3616" s="123"/>
      <c r="C3616" s="19" t="s">
        <v>3165</v>
      </c>
      <c r="D3616" s="29" t="s">
        <v>3166</v>
      </c>
      <c r="E3616" s="10" t="s">
        <v>3188</v>
      </c>
      <c r="F3616" s="60"/>
      <c r="G3616" s="58">
        <v>0</v>
      </c>
      <c r="H3616" s="58">
        <f t="shared" ref="H3616" si="598">TRUNC(F3616*G3616,0)</f>
        <v>0</v>
      </c>
      <c r="I3616" s="58"/>
      <c r="J3616" s="58">
        <f t="shared" ref="J3616" si="599">TRUNC(F3616*I3616,0)</f>
        <v>0</v>
      </c>
      <c r="K3616" s="58">
        <v>0</v>
      </c>
      <c r="L3616" s="58">
        <f t="shared" ref="L3616" si="600">TRUNC(F3616*K3616,0)</f>
        <v>0</v>
      </c>
      <c r="M3616" s="58">
        <f t="shared" ref="M3616" si="601">G3616+I3616+K3616</f>
        <v>0</v>
      </c>
      <c r="N3616" s="59">
        <f t="shared" ref="N3616" si="602">H3616+J3616+L3616</f>
        <v>0</v>
      </c>
      <c r="O3616" s="60">
        <v>153</v>
      </c>
      <c r="P3616" s="61">
        <v>1314</v>
      </c>
      <c r="Q3616" s="58" t="e">
        <f>TRUNC(#REF!*P3616,0)</f>
        <v>#REF!</v>
      </c>
      <c r="R3616" s="143"/>
    </row>
    <row r="3617" spans="1:18" s="86" customFormat="1" ht="20.100000000000001" hidden="1" customHeight="1">
      <c r="A3617" s="123"/>
      <c r="C3617" s="19" t="s">
        <v>3151</v>
      </c>
      <c r="D3617" s="29" t="s">
        <v>0</v>
      </c>
      <c r="E3617" s="10" t="s">
        <v>22</v>
      </c>
      <c r="F3617" s="60"/>
      <c r="G3617" s="58">
        <v>0</v>
      </c>
      <c r="H3617" s="58">
        <f>TRUNC(F3617*G3617,0)</f>
        <v>0</v>
      </c>
      <c r="I3617" s="58">
        <v>0</v>
      </c>
      <c r="J3617" s="58">
        <f>TRUNC(F3617*I3617,0)</f>
        <v>0</v>
      </c>
      <c r="K3617" s="58">
        <v>0</v>
      </c>
      <c r="L3617" s="58">
        <f>TRUNC(F3617*K3617,0)</f>
        <v>0</v>
      </c>
      <c r="M3617" s="58">
        <f t="shared" si="596"/>
        <v>0</v>
      </c>
      <c r="N3617" s="59">
        <f t="shared" si="597"/>
        <v>0</v>
      </c>
      <c r="O3617" s="60">
        <v>0</v>
      </c>
      <c r="P3617" s="61">
        <f>O3617</f>
        <v>0</v>
      </c>
      <c r="Q3617" s="58" t="e">
        <f>TRUNC(#REF!*P3617,0)</f>
        <v>#REF!</v>
      </c>
      <c r="R3617" s="143"/>
    </row>
    <row r="3618" spans="1:18" s="86" customFormat="1" ht="20.100000000000001" hidden="1" customHeight="1">
      <c r="A3618" s="123"/>
      <c r="C3618" s="19" t="s">
        <v>3152</v>
      </c>
      <c r="D3618" s="29" t="s">
        <v>698</v>
      </c>
      <c r="E3618" s="10" t="s">
        <v>3189</v>
      </c>
      <c r="F3618" s="60"/>
      <c r="G3618" s="58">
        <v>16084</v>
      </c>
      <c r="H3618" s="58">
        <f>TRUNC(F3618*G3618,0)</f>
        <v>0</v>
      </c>
      <c r="I3618" s="58">
        <v>43358</v>
      </c>
      <c r="J3618" s="58">
        <f>TRUNC(F3618*I3618,0)</f>
        <v>0</v>
      </c>
      <c r="K3618" s="58">
        <v>12820</v>
      </c>
      <c r="L3618" s="58">
        <f>TRUNC(F3618*K3618,0)</f>
        <v>0</v>
      </c>
      <c r="M3618" s="58">
        <f t="shared" si="596"/>
        <v>72262</v>
      </c>
      <c r="N3618" s="59">
        <f t="shared" si="597"/>
        <v>0</v>
      </c>
      <c r="O3618" s="60">
        <v>300</v>
      </c>
      <c r="P3618" s="61">
        <f>O3618</f>
        <v>300</v>
      </c>
      <c r="Q3618" s="58" t="e">
        <f>TRUNC(#REF!*P3618,0)</f>
        <v>#REF!</v>
      </c>
      <c r="R3618" s="143"/>
    </row>
    <row r="3619" spans="1:18" s="86" customFormat="1" ht="20.100000000000001" hidden="1" customHeight="1">
      <c r="A3619" s="123"/>
      <c r="C3619" s="19" t="s">
        <v>3153</v>
      </c>
      <c r="D3619" s="29" t="s">
        <v>0</v>
      </c>
      <c r="E3619" s="10" t="s">
        <v>22</v>
      </c>
      <c r="F3619" s="60"/>
      <c r="G3619" s="58">
        <v>0</v>
      </c>
      <c r="H3619" s="58">
        <f>TRUNC(F3619*G3619,0)</f>
        <v>0</v>
      </c>
      <c r="I3619" s="58">
        <v>0</v>
      </c>
      <c r="J3619" s="58">
        <f>TRUNC(F3619*I3619,0)</f>
        <v>0</v>
      </c>
      <c r="K3619" s="58">
        <v>0</v>
      </c>
      <c r="L3619" s="58">
        <f>TRUNC(F3619*K3619,0)</f>
        <v>0</v>
      </c>
      <c r="M3619" s="58">
        <f t="shared" si="596"/>
        <v>0</v>
      </c>
      <c r="N3619" s="59">
        <f t="shared" si="597"/>
        <v>0</v>
      </c>
      <c r="O3619" s="60">
        <v>0</v>
      </c>
      <c r="P3619" s="61">
        <f>O3619</f>
        <v>0</v>
      </c>
      <c r="Q3619" s="58" t="e">
        <f>TRUNC(#REF!*P3619,0)</f>
        <v>#REF!</v>
      </c>
      <c r="R3619" s="143"/>
    </row>
    <row r="3620" spans="1:18" s="86" customFormat="1" ht="20.100000000000001" hidden="1" customHeight="1">
      <c r="A3620" s="123"/>
      <c r="C3620" s="19" t="s">
        <v>3155</v>
      </c>
      <c r="D3620" s="29" t="s">
        <v>0</v>
      </c>
      <c r="E3620" s="10" t="s">
        <v>3189</v>
      </c>
      <c r="F3620" s="60"/>
      <c r="G3620" s="58">
        <v>64000</v>
      </c>
      <c r="H3620" s="58">
        <f>TRUNC(F3620*G3620,0)</f>
        <v>0</v>
      </c>
      <c r="I3620" s="58">
        <v>0</v>
      </c>
      <c r="J3620" s="58">
        <f>TRUNC(F3620*I3620,0)</f>
        <v>0</v>
      </c>
      <c r="K3620" s="58">
        <v>0</v>
      </c>
      <c r="L3620" s="58">
        <f>TRUNC(F3620*K3620,0)</f>
        <v>0</v>
      </c>
      <c r="M3620" s="58">
        <f t="shared" si="596"/>
        <v>64000</v>
      </c>
      <c r="N3620" s="59">
        <f t="shared" si="597"/>
        <v>0</v>
      </c>
      <c r="O3620" s="60">
        <v>8</v>
      </c>
      <c r="P3620" s="61">
        <f>O3620</f>
        <v>8</v>
      </c>
      <c r="Q3620" s="58" t="e">
        <f>TRUNC(#REF!*P3620,0)</f>
        <v>#REF!</v>
      </c>
      <c r="R3620" s="143"/>
    </row>
    <row r="3621" spans="1:18" s="86" customFormat="1" ht="20.100000000000001" hidden="1" customHeight="1">
      <c r="A3621" s="123"/>
      <c r="C3621" s="19" t="s">
        <v>3156</v>
      </c>
      <c r="D3621" s="29" t="s">
        <v>0</v>
      </c>
      <c r="E3621" s="10" t="s">
        <v>3189</v>
      </c>
      <c r="F3621" s="60"/>
      <c r="G3621" s="58">
        <v>62336</v>
      </c>
      <c r="H3621" s="58">
        <f>TRUNC(F3621*G3621,0)</f>
        <v>0</v>
      </c>
      <c r="I3621" s="58">
        <v>0</v>
      </c>
      <c r="J3621" s="58">
        <f>TRUNC(F3621*I3621,0)</f>
        <v>0</v>
      </c>
      <c r="K3621" s="58">
        <v>0</v>
      </c>
      <c r="L3621" s="58">
        <f>TRUNC(F3621*K3621,0)</f>
        <v>0</v>
      </c>
      <c r="M3621" s="58">
        <f t="shared" si="596"/>
        <v>62336</v>
      </c>
      <c r="N3621" s="59">
        <f t="shared" si="597"/>
        <v>0</v>
      </c>
      <c r="O3621" s="60">
        <v>300</v>
      </c>
      <c r="P3621" s="61">
        <f>O3621</f>
        <v>300</v>
      </c>
      <c r="Q3621" s="58" t="e">
        <f>TRUNC(#REF!*P3621,0)</f>
        <v>#REF!</v>
      </c>
      <c r="R3621" s="143"/>
    </row>
    <row r="3622" spans="1:18" s="86" customFormat="1" ht="20.100000000000001" hidden="1" customHeight="1">
      <c r="A3622" s="123"/>
      <c r="C3622" s="19" t="s">
        <v>3157</v>
      </c>
      <c r="D3622" s="29" t="s">
        <v>3154</v>
      </c>
      <c r="E3622" s="10" t="s">
        <v>3198</v>
      </c>
      <c r="F3622" s="60"/>
      <c r="G3622" s="58">
        <v>5666</v>
      </c>
      <c r="H3622" s="58">
        <f t="shared" ref="H3622" si="603">TRUNC(F3622*G3622,0)</f>
        <v>0</v>
      </c>
      <c r="I3622" s="58">
        <v>0</v>
      </c>
      <c r="J3622" s="58">
        <f t="shared" ref="J3622" si="604">TRUNC(F3622*I3622,0)</f>
        <v>0</v>
      </c>
      <c r="K3622" s="58">
        <v>0</v>
      </c>
      <c r="L3622" s="58">
        <f t="shared" ref="L3622" si="605">TRUNC(F3622*K3622,0)</f>
        <v>0</v>
      </c>
      <c r="M3622" s="58">
        <f t="shared" ref="M3622" si="606">G3622+I3622+K3622</f>
        <v>5666</v>
      </c>
      <c r="N3622" s="59">
        <f t="shared" ref="N3622" si="607">H3622+J3622+L3622</f>
        <v>0</v>
      </c>
      <c r="O3622" s="60">
        <v>2445</v>
      </c>
      <c r="P3622" s="61">
        <f>O3622</f>
        <v>2445</v>
      </c>
      <c r="Q3622" s="58" t="e">
        <f>TRUNC(#REF!*P3622,0)</f>
        <v>#REF!</v>
      </c>
      <c r="R3622" s="143"/>
    </row>
    <row r="3623" spans="1:18" s="86" customFormat="1" ht="20.100000000000001" hidden="1" customHeight="1">
      <c r="A3623" s="123"/>
      <c r="C3623" s="19" t="s">
        <v>3158</v>
      </c>
      <c r="D3623" s="29" t="s">
        <v>1093</v>
      </c>
      <c r="E3623" s="10" t="s">
        <v>3189</v>
      </c>
      <c r="F3623" s="60"/>
      <c r="G3623" s="58">
        <v>5666</v>
      </c>
      <c r="H3623" s="58">
        <f t="shared" ref="H3623:H3632" si="608">TRUNC(F3623*G3623,0)</f>
        <v>0</v>
      </c>
      <c r="I3623" s="58">
        <v>0</v>
      </c>
      <c r="J3623" s="58">
        <f t="shared" ref="J3623:J3632" si="609">TRUNC(F3623*I3623,0)</f>
        <v>0</v>
      </c>
      <c r="K3623" s="58">
        <v>0</v>
      </c>
      <c r="L3623" s="58">
        <f t="shared" ref="L3623:L3632" si="610">TRUNC(F3623*K3623,0)</f>
        <v>0</v>
      </c>
      <c r="M3623" s="58">
        <f t="shared" si="596"/>
        <v>5666</v>
      </c>
      <c r="N3623" s="59">
        <f t="shared" si="597"/>
        <v>0</v>
      </c>
      <c r="O3623" s="60">
        <v>0</v>
      </c>
      <c r="P3623" s="61">
        <f>O3623</f>
        <v>0</v>
      </c>
      <c r="Q3623" s="58" t="e">
        <f>TRUNC(#REF!*P3623,0)</f>
        <v>#REF!</v>
      </c>
      <c r="R3623" s="143"/>
    </row>
    <row r="3624" spans="1:18" s="86" customFormat="1" ht="20.100000000000001" hidden="1" customHeight="1">
      <c r="A3624" s="123"/>
      <c r="C3624" s="19" t="s">
        <v>928</v>
      </c>
      <c r="D3624" s="29" t="s">
        <v>703</v>
      </c>
      <c r="E3624" s="10" t="s">
        <v>3189</v>
      </c>
      <c r="F3624" s="60"/>
      <c r="G3624" s="58">
        <v>7000</v>
      </c>
      <c r="H3624" s="58">
        <f t="shared" si="608"/>
        <v>0</v>
      </c>
      <c r="I3624" s="58">
        <v>0</v>
      </c>
      <c r="J3624" s="58">
        <f t="shared" si="609"/>
        <v>0</v>
      </c>
      <c r="K3624" s="58">
        <v>0</v>
      </c>
      <c r="L3624" s="58">
        <f t="shared" si="610"/>
        <v>0</v>
      </c>
      <c r="M3624" s="58">
        <f t="shared" si="596"/>
        <v>7000</v>
      </c>
      <c r="N3624" s="59">
        <f t="shared" si="597"/>
        <v>0</v>
      </c>
      <c r="O3624" s="60">
        <v>1327</v>
      </c>
      <c r="P3624" s="61">
        <f>O3624</f>
        <v>1327</v>
      </c>
      <c r="Q3624" s="58" t="e">
        <f>TRUNC(#REF!*P3624,0)</f>
        <v>#REF!</v>
      </c>
      <c r="R3624" s="143"/>
    </row>
    <row r="3625" spans="1:18" s="86" customFormat="1" ht="20.100000000000001" hidden="1" customHeight="1">
      <c r="A3625" s="123"/>
      <c r="C3625" s="19" t="s">
        <v>929</v>
      </c>
      <c r="D3625" s="29" t="s">
        <v>705</v>
      </c>
      <c r="E3625" s="10" t="s">
        <v>3189</v>
      </c>
      <c r="F3625" s="60"/>
      <c r="G3625" s="58">
        <v>8933</v>
      </c>
      <c r="H3625" s="58">
        <f t="shared" si="608"/>
        <v>0</v>
      </c>
      <c r="I3625" s="58">
        <v>0</v>
      </c>
      <c r="J3625" s="58">
        <f t="shared" si="609"/>
        <v>0</v>
      </c>
      <c r="K3625" s="58">
        <v>0</v>
      </c>
      <c r="L3625" s="58">
        <f t="shared" si="610"/>
        <v>0</v>
      </c>
      <c r="M3625" s="58">
        <f t="shared" si="596"/>
        <v>8933</v>
      </c>
      <c r="N3625" s="59">
        <f t="shared" si="597"/>
        <v>0</v>
      </c>
      <c r="O3625" s="60">
        <v>311</v>
      </c>
      <c r="P3625" s="61">
        <f>O3625</f>
        <v>311</v>
      </c>
      <c r="Q3625" s="58" t="e">
        <f>TRUNC(#REF!*P3625,0)</f>
        <v>#REF!</v>
      </c>
      <c r="R3625" s="143"/>
    </row>
    <row r="3626" spans="1:18" s="86" customFormat="1" ht="20.100000000000001" hidden="1" customHeight="1">
      <c r="A3626" s="123"/>
      <c r="C3626" s="19" t="s">
        <v>930</v>
      </c>
      <c r="D3626" s="29" t="s">
        <v>707</v>
      </c>
      <c r="E3626" s="10" t="s">
        <v>3189</v>
      </c>
      <c r="F3626" s="60"/>
      <c r="G3626" s="58">
        <v>10933</v>
      </c>
      <c r="H3626" s="58">
        <f t="shared" si="608"/>
        <v>0</v>
      </c>
      <c r="I3626" s="58">
        <v>0</v>
      </c>
      <c r="J3626" s="58">
        <f t="shared" si="609"/>
        <v>0</v>
      </c>
      <c r="K3626" s="58">
        <v>0</v>
      </c>
      <c r="L3626" s="58">
        <f t="shared" si="610"/>
        <v>0</v>
      </c>
      <c r="M3626" s="58">
        <f t="shared" si="596"/>
        <v>10933</v>
      </c>
      <c r="N3626" s="59">
        <f t="shared" si="597"/>
        <v>0</v>
      </c>
      <c r="O3626" s="60">
        <v>516</v>
      </c>
      <c r="P3626" s="61">
        <f>O3626</f>
        <v>516</v>
      </c>
      <c r="Q3626" s="58" t="e">
        <f>TRUNC(#REF!*P3626,0)</f>
        <v>#REF!</v>
      </c>
      <c r="R3626" s="143"/>
    </row>
    <row r="3627" spans="1:18" s="86" customFormat="1" ht="20.100000000000001" hidden="1" customHeight="1">
      <c r="A3627" s="123"/>
      <c r="C3627" s="19" t="s">
        <v>3159</v>
      </c>
      <c r="D3627" s="29" t="s">
        <v>931</v>
      </c>
      <c r="E3627" s="10" t="s">
        <v>3189</v>
      </c>
      <c r="F3627" s="60"/>
      <c r="G3627" s="58">
        <v>12533</v>
      </c>
      <c r="H3627" s="58">
        <f t="shared" si="608"/>
        <v>0</v>
      </c>
      <c r="I3627" s="58">
        <v>0</v>
      </c>
      <c r="J3627" s="58">
        <f t="shared" si="609"/>
        <v>0</v>
      </c>
      <c r="K3627" s="58">
        <v>0</v>
      </c>
      <c r="L3627" s="58">
        <f t="shared" si="610"/>
        <v>0</v>
      </c>
      <c r="M3627" s="58">
        <f t="shared" si="596"/>
        <v>12533</v>
      </c>
      <c r="N3627" s="59">
        <f t="shared" si="597"/>
        <v>0</v>
      </c>
      <c r="O3627" s="60">
        <v>585</v>
      </c>
      <c r="P3627" s="61">
        <f>O3627</f>
        <v>585</v>
      </c>
      <c r="Q3627" s="58" t="e">
        <f>TRUNC(#REF!*P3627,0)</f>
        <v>#REF!</v>
      </c>
      <c r="R3627" s="143"/>
    </row>
    <row r="3628" spans="1:18" s="86" customFormat="1" ht="20.100000000000001" hidden="1" customHeight="1">
      <c r="A3628" s="123"/>
      <c r="C3628" s="19" t="s">
        <v>3160</v>
      </c>
      <c r="D3628" s="29" t="s">
        <v>0</v>
      </c>
      <c r="E3628" s="10" t="s">
        <v>3189</v>
      </c>
      <c r="F3628" s="60"/>
      <c r="G3628" s="58">
        <v>576</v>
      </c>
      <c r="H3628" s="58">
        <f t="shared" si="608"/>
        <v>0</v>
      </c>
      <c r="I3628" s="58">
        <v>0</v>
      </c>
      <c r="J3628" s="58">
        <f t="shared" si="609"/>
        <v>0</v>
      </c>
      <c r="K3628" s="58">
        <v>0</v>
      </c>
      <c r="L3628" s="58">
        <f t="shared" si="610"/>
        <v>0</v>
      </c>
      <c r="M3628" s="58">
        <f t="shared" si="596"/>
        <v>576</v>
      </c>
      <c r="N3628" s="59">
        <f t="shared" si="597"/>
        <v>0</v>
      </c>
      <c r="O3628" s="60">
        <v>51</v>
      </c>
      <c r="P3628" s="61">
        <f>O3628</f>
        <v>51</v>
      </c>
      <c r="Q3628" s="58" t="e">
        <f>TRUNC(#REF!*P3628,0)</f>
        <v>#REF!</v>
      </c>
      <c r="R3628" s="143"/>
    </row>
    <row r="3629" spans="1:18" s="86" customFormat="1" ht="20.100000000000001" hidden="1" customHeight="1">
      <c r="A3629" s="123"/>
      <c r="C3629" s="19" t="s">
        <v>3161</v>
      </c>
      <c r="D3629" s="29" t="s">
        <v>118</v>
      </c>
      <c r="E3629" s="10" t="s">
        <v>3207</v>
      </c>
      <c r="F3629" s="60"/>
      <c r="G3629" s="58">
        <v>3208</v>
      </c>
      <c r="H3629" s="58">
        <f t="shared" si="608"/>
        <v>0</v>
      </c>
      <c r="I3629" s="58">
        <v>0</v>
      </c>
      <c r="J3629" s="58">
        <f t="shared" si="609"/>
        <v>0</v>
      </c>
      <c r="K3629" s="58">
        <v>0</v>
      </c>
      <c r="L3629" s="58">
        <f t="shared" si="610"/>
        <v>0</v>
      </c>
      <c r="M3629" s="58">
        <f t="shared" si="596"/>
        <v>3208</v>
      </c>
      <c r="N3629" s="59">
        <f t="shared" si="597"/>
        <v>0</v>
      </c>
      <c r="O3629" s="60">
        <v>36</v>
      </c>
      <c r="P3629" s="61">
        <f>O3629</f>
        <v>36</v>
      </c>
      <c r="Q3629" s="58" t="e">
        <f>TRUNC(#REF!*P3629,0)</f>
        <v>#REF!</v>
      </c>
      <c r="R3629" s="143"/>
    </row>
    <row r="3630" spans="1:18" s="86" customFormat="1" ht="20.100000000000001" hidden="1" customHeight="1">
      <c r="A3630" s="123"/>
      <c r="C3630" s="19" t="s">
        <v>3162</v>
      </c>
      <c r="D3630" s="29" t="s">
        <v>0</v>
      </c>
      <c r="E3630" s="10" t="s">
        <v>22</v>
      </c>
      <c r="F3630" s="60"/>
      <c r="G3630" s="58">
        <v>0</v>
      </c>
      <c r="H3630" s="58">
        <f t="shared" si="608"/>
        <v>0</v>
      </c>
      <c r="I3630" s="58">
        <v>0</v>
      </c>
      <c r="J3630" s="58">
        <f t="shared" si="609"/>
        <v>0</v>
      </c>
      <c r="K3630" s="58">
        <v>0</v>
      </c>
      <c r="L3630" s="58">
        <f t="shared" si="610"/>
        <v>0</v>
      </c>
      <c r="M3630" s="58">
        <f t="shared" si="596"/>
        <v>0</v>
      </c>
      <c r="N3630" s="59">
        <f t="shared" si="597"/>
        <v>0</v>
      </c>
      <c r="O3630" s="60">
        <v>0</v>
      </c>
      <c r="P3630" s="61">
        <f>O3630</f>
        <v>0</v>
      </c>
      <c r="Q3630" s="58" t="e">
        <f>TRUNC(#REF!*P3630,0)</f>
        <v>#REF!</v>
      </c>
      <c r="R3630" s="143"/>
    </row>
    <row r="3631" spans="1:18" s="86" customFormat="1" ht="20.100000000000001" hidden="1" customHeight="1">
      <c r="A3631" s="123"/>
      <c r="C3631" s="19" t="s">
        <v>3163</v>
      </c>
      <c r="D3631" s="29" t="s">
        <v>712</v>
      </c>
      <c r="E3631" s="10" t="s">
        <v>3189</v>
      </c>
      <c r="F3631" s="60"/>
      <c r="G3631" s="58">
        <v>0</v>
      </c>
      <c r="H3631" s="58">
        <f t="shared" si="608"/>
        <v>0</v>
      </c>
      <c r="I3631" s="58">
        <v>0</v>
      </c>
      <c r="J3631" s="58">
        <f t="shared" si="609"/>
        <v>0</v>
      </c>
      <c r="K3631" s="58">
        <v>12972</v>
      </c>
      <c r="L3631" s="58">
        <f t="shared" si="610"/>
        <v>0</v>
      </c>
      <c r="M3631" s="58">
        <f t="shared" si="596"/>
        <v>12972</v>
      </c>
      <c r="N3631" s="59">
        <f t="shared" si="597"/>
        <v>0</v>
      </c>
      <c r="O3631" s="60">
        <v>8</v>
      </c>
      <c r="P3631" s="61">
        <f>O3631</f>
        <v>8</v>
      </c>
      <c r="Q3631" s="58" t="e">
        <f>TRUNC(#REF!*P3631,0)</f>
        <v>#REF!</v>
      </c>
      <c r="R3631" s="143"/>
    </row>
    <row r="3632" spans="1:18" s="86" customFormat="1" ht="20.100000000000001" hidden="1" customHeight="1">
      <c r="A3632" s="123"/>
      <c r="C3632" s="19" t="s">
        <v>3164</v>
      </c>
      <c r="D3632" s="29" t="s">
        <v>714</v>
      </c>
      <c r="E3632" s="10" t="s">
        <v>3189</v>
      </c>
      <c r="F3632" s="60"/>
      <c r="G3632" s="58">
        <v>0</v>
      </c>
      <c r="H3632" s="58">
        <f t="shared" si="608"/>
        <v>0</v>
      </c>
      <c r="I3632" s="58">
        <v>0</v>
      </c>
      <c r="J3632" s="58">
        <f t="shared" si="609"/>
        <v>0</v>
      </c>
      <c r="K3632" s="58">
        <v>10512</v>
      </c>
      <c r="L3632" s="58">
        <f t="shared" si="610"/>
        <v>0</v>
      </c>
      <c r="M3632" s="58">
        <f t="shared" si="596"/>
        <v>10512</v>
      </c>
      <c r="N3632" s="59">
        <f t="shared" si="597"/>
        <v>0</v>
      </c>
      <c r="O3632" s="60">
        <v>300</v>
      </c>
      <c r="P3632" s="61">
        <f>O3632</f>
        <v>300</v>
      </c>
      <c r="Q3632" s="58" t="e">
        <f>TRUNC(#REF!*P3632,0)</f>
        <v>#REF!</v>
      </c>
      <c r="R3632" s="143"/>
    </row>
    <row r="3633" spans="1:19" s="102" customFormat="1" ht="19.5" hidden="1" customHeight="1">
      <c r="A3633" s="131"/>
      <c r="C3633" s="35" t="s">
        <v>942</v>
      </c>
      <c r="D3633" s="36" t="s">
        <v>0</v>
      </c>
      <c r="E3633" s="11" t="s">
        <v>22</v>
      </c>
      <c r="F3633" s="98">
        <v>0</v>
      </c>
      <c r="G3633" s="99">
        <v>0</v>
      </c>
      <c r="H3633" s="99">
        <f t="shared" si="576"/>
        <v>0</v>
      </c>
      <c r="I3633" s="99">
        <v>0</v>
      </c>
      <c r="J3633" s="99">
        <f t="shared" si="577"/>
        <v>0</v>
      </c>
      <c r="K3633" s="99">
        <v>0</v>
      </c>
      <c r="L3633" s="99">
        <f t="shared" si="585"/>
        <v>0</v>
      </c>
      <c r="M3633" s="99">
        <f t="shared" si="586"/>
        <v>0</v>
      </c>
      <c r="N3633" s="100">
        <f t="shared" si="586"/>
        <v>0</v>
      </c>
      <c r="O3633" s="60">
        <v>0</v>
      </c>
      <c r="P3633" s="101">
        <f>O3633</f>
        <v>0</v>
      </c>
      <c r="Q3633" s="99" t="e">
        <f>TRUNC(#REF!*P3633,0)</f>
        <v>#REF!</v>
      </c>
      <c r="R3633" s="143"/>
    </row>
    <row r="3634" spans="1:19" s="102" customFormat="1" ht="19.5" hidden="1" customHeight="1">
      <c r="A3634" s="131"/>
      <c r="C3634" s="35" t="s">
        <v>943</v>
      </c>
      <c r="D3634" s="36" t="s">
        <v>0</v>
      </c>
      <c r="E3634" s="11" t="s">
        <v>3191</v>
      </c>
      <c r="F3634" s="103">
        <v>596.73500000000001</v>
      </c>
      <c r="G3634" s="99">
        <v>906</v>
      </c>
      <c r="H3634" s="99">
        <f t="shared" ref="H3634:H3700" si="611">TRUNC(F3634*G3634,0)</f>
        <v>540641</v>
      </c>
      <c r="I3634" s="99">
        <v>7386</v>
      </c>
      <c r="J3634" s="99">
        <f t="shared" ref="J3634:J3700" si="612">TRUNC(F3634*I3634,0)</f>
        <v>4407484</v>
      </c>
      <c r="K3634" s="99">
        <v>1892</v>
      </c>
      <c r="L3634" s="99">
        <f t="shared" si="585"/>
        <v>1129022</v>
      </c>
      <c r="M3634" s="99">
        <f t="shared" si="586"/>
        <v>10184</v>
      </c>
      <c r="N3634" s="100">
        <f t="shared" si="586"/>
        <v>6077147</v>
      </c>
      <c r="O3634" s="87">
        <v>596.73500000000001</v>
      </c>
      <c r="P3634" s="101">
        <f>O3634</f>
        <v>596.73500000000001</v>
      </c>
      <c r="Q3634" s="99" t="e">
        <f>TRUNC(#REF!*P3634,0)</f>
        <v>#REF!</v>
      </c>
      <c r="R3634" s="143"/>
    </row>
    <row r="3635" spans="1:19" s="102" customFormat="1" ht="19.5" hidden="1" customHeight="1">
      <c r="A3635" s="131"/>
      <c r="C3635" s="35" t="s">
        <v>945</v>
      </c>
      <c r="D3635" s="36" t="s">
        <v>0</v>
      </c>
      <c r="E3635" s="11" t="s">
        <v>22</v>
      </c>
      <c r="F3635" s="98">
        <v>0</v>
      </c>
      <c r="G3635" s="99">
        <v>0</v>
      </c>
      <c r="H3635" s="99">
        <f t="shared" si="611"/>
        <v>0</v>
      </c>
      <c r="I3635" s="99">
        <v>0</v>
      </c>
      <c r="J3635" s="99">
        <f t="shared" si="612"/>
        <v>0</v>
      </c>
      <c r="K3635" s="99">
        <v>0</v>
      </c>
      <c r="L3635" s="99">
        <f t="shared" si="585"/>
        <v>0</v>
      </c>
      <c r="M3635" s="99">
        <f t="shared" si="586"/>
        <v>0</v>
      </c>
      <c r="N3635" s="100">
        <f t="shared" si="586"/>
        <v>0</v>
      </c>
      <c r="O3635" s="60">
        <v>0</v>
      </c>
      <c r="P3635" s="101">
        <f>O3635</f>
        <v>0</v>
      </c>
      <c r="Q3635" s="99" t="e">
        <f>TRUNC(#REF!*P3635,0)</f>
        <v>#REF!</v>
      </c>
      <c r="R3635" s="143"/>
    </row>
    <row r="3636" spans="1:19" s="102" customFormat="1" ht="19.5" hidden="1" customHeight="1">
      <c r="A3636" s="131"/>
      <c r="C3636" s="35" t="s">
        <v>946</v>
      </c>
      <c r="D3636" s="36" t="s">
        <v>0</v>
      </c>
      <c r="E3636" s="11" t="s">
        <v>22</v>
      </c>
      <c r="F3636" s="98">
        <v>0</v>
      </c>
      <c r="G3636" s="99">
        <v>0</v>
      </c>
      <c r="H3636" s="99">
        <f t="shared" si="611"/>
        <v>0</v>
      </c>
      <c r="I3636" s="99">
        <v>0</v>
      </c>
      <c r="J3636" s="99">
        <f t="shared" si="612"/>
        <v>0</v>
      </c>
      <c r="K3636" s="99">
        <v>0</v>
      </c>
      <c r="L3636" s="99">
        <f t="shared" si="585"/>
        <v>0</v>
      </c>
      <c r="M3636" s="99">
        <f t="shared" si="586"/>
        <v>0</v>
      </c>
      <c r="N3636" s="100">
        <f t="shared" si="586"/>
        <v>0</v>
      </c>
      <c r="O3636" s="60">
        <v>0</v>
      </c>
      <c r="P3636" s="101">
        <f>O3636</f>
        <v>0</v>
      </c>
      <c r="Q3636" s="99" t="e">
        <f>TRUNC(#REF!*P3636,0)</f>
        <v>#REF!</v>
      </c>
      <c r="R3636" s="143"/>
    </row>
    <row r="3637" spans="1:19" s="102" customFormat="1" ht="19.5" hidden="1" customHeight="1">
      <c r="A3637" s="131"/>
      <c r="C3637" s="35" t="s">
        <v>947</v>
      </c>
      <c r="D3637" s="36" t="s">
        <v>98</v>
      </c>
      <c r="E3637" s="11" t="s">
        <v>3188</v>
      </c>
      <c r="F3637" s="98">
        <v>4531</v>
      </c>
      <c r="G3637" s="99">
        <v>54508</v>
      </c>
      <c r="H3637" s="99">
        <f t="shared" si="611"/>
        <v>246975748</v>
      </c>
      <c r="I3637" s="99">
        <v>0</v>
      </c>
      <c r="J3637" s="99">
        <f t="shared" si="612"/>
        <v>0</v>
      </c>
      <c r="K3637" s="99">
        <v>0</v>
      </c>
      <c r="L3637" s="99">
        <f t="shared" si="585"/>
        <v>0</v>
      </c>
      <c r="M3637" s="99">
        <f t="shared" si="586"/>
        <v>54508</v>
      </c>
      <c r="N3637" s="100">
        <f t="shared" si="586"/>
        <v>246975748</v>
      </c>
      <c r="O3637" s="60">
        <v>4531</v>
      </c>
      <c r="P3637" s="101">
        <f>O3637</f>
        <v>4531</v>
      </c>
      <c r="Q3637" s="99" t="e">
        <f>TRUNC(#REF!*P3637,0)</f>
        <v>#REF!</v>
      </c>
      <c r="R3637" s="143"/>
    </row>
    <row r="3638" spans="1:19" s="102" customFormat="1" ht="19.5" hidden="1" customHeight="1">
      <c r="A3638" s="131"/>
      <c r="C3638" s="35" t="s">
        <v>1186</v>
      </c>
      <c r="D3638" s="36" t="s">
        <v>66</v>
      </c>
      <c r="E3638" s="11" t="s">
        <v>3188</v>
      </c>
      <c r="F3638" s="98"/>
      <c r="G3638" s="99">
        <v>43410</v>
      </c>
      <c r="H3638" s="99">
        <f t="shared" si="611"/>
        <v>0</v>
      </c>
      <c r="I3638" s="99">
        <v>0</v>
      </c>
      <c r="J3638" s="99">
        <f t="shared" si="612"/>
        <v>0</v>
      </c>
      <c r="K3638" s="99">
        <v>0</v>
      </c>
      <c r="L3638" s="99">
        <f t="shared" si="585"/>
        <v>0</v>
      </c>
      <c r="M3638" s="99">
        <f t="shared" si="586"/>
        <v>43410</v>
      </c>
      <c r="N3638" s="100">
        <f t="shared" si="586"/>
        <v>0</v>
      </c>
      <c r="O3638" s="60">
        <v>15</v>
      </c>
      <c r="P3638" s="101">
        <f>O3638</f>
        <v>15</v>
      </c>
      <c r="Q3638" s="99" t="e">
        <f>TRUNC(#REF!*P3638,0)</f>
        <v>#REF!</v>
      </c>
      <c r="R3638" s="143"/>
    </row>
    <row r="3639" spans="1:19" s="102" customFormat="1" ht="19.5" hidden="1" customHeight="1">
      <c r="A3639" s="131"/>
      <c r="C3639" s="35" t="s">
        <v>3000</v>
      </c>
      <c r="D3639" s="36" t="s">
        <v>3005</v>
      </c>
      <c r="E3639" s="11" t="s">
        <v>3188</v>
      </c>
      <c r="F3639" s="98">
        <v>159</v>
      </c>
      <c r="G3639" s="101">
        <v>41464</v>
      </c>
      <c r="H3639" s="99">
        <f t="shared" ref="H3639" si="613">TRUNC(F3639*G3639,0)</f>
        <v>6592776</v>
      </c>
      <c r="I3639" s="99">
        <v>0</v>
      </c>
      <c r="J3639" s="99">
        <f t="shared" ref="J3639" si="614">TRUNC(F3639*I3639,0)</f>
        <v>0</v>
      </c>
      <c r="K3639" s="99">
        <v>0</v>
      </c>
      <c r="L3639" s="99">
        <f t="shared" ref="L3639" si="615">TRUNC(F3639*K3639,0)</f>
        <v>0</v>
      </c>
      <c r="M3639" s="99">
        <f t="shared" ref="M3639" si="616">G3639+I3639+K3639</f>
        <v>41464</v>
      </c>
      <c r="N3639" s="100">
        <f t="shared" ref="N3639" si="617">H3639+J3639+L3639</f>
        <v>6592776</v>
      </c>
      <c r="O3639" s="60">
        <v>159</v>
      </c>
      <c r="P3639" s="101">
        <f>O3639</f>
        <v>159</v>
      </c>
      <c r="Q3639" s="99" t="e">
        <f>TRUNC(#REF!*P3639,0)</f>
        <v>#REF!</v>
      </c>
      <c r="R3639" s="143"/>
    </row>
    <row r="3640" spans="1:19" s="102" customFormat="1" ht="19.5" hidden="1" customHeight="1">
      <c r="A3640" s="131"/>
      <c r="C3640" s="35" t="s">
        <v>722</v>
      </c>
      <c r="D3640" s="36" t="s">
        <v>0</v>
      </c>
      <c r="E3640" s="11" t="s">
        <v>22</v>
      </c>
      <c r="F3640" s="98">
        <v>0</v>
      </c>
      <c r="G3640" s="99">
        <v>0</v>
      </c>
      <c r="H3640" s="99">
        <f t="shared" si="611"/>
        <v>0</v>
      </c>
      <c r="I3640" s="99">
        <v>0</v>
      </c>
      <c r="J3640" s="99">
        <f t="shared" si="612"/>
        <v>0</v>
      </c>
      <c r="K3640" s="99">
        <v>0</v>
      </c>
      <c r="L3640" s="99">
        <f t="shared" si="585"/>
        <v>0</v>
      </c>
      <c r="M3640" s="99">
        <f t="shared" si="586"/>
        <v>0</v>
      </c>
      <c r="N3640" s="100">
        <f t="shared" si="586"/>
        <v>0</v>
      </c>
      <c r="O3640" s="60">
        <v>0</v>
      </c>
      <c r="P3640" s="101">
        <f>O3640</f>
        <v>0</v>
      </c>
      <c r="Q3640" s="99" t="e">
        <f>TRUNC(#REF!*P3640,0)</f>
        <v>#REF!</v>
      </c>
      <c r="R3640" s="143"/>
    </row>
    <row r="3641" spans="1:19" s="102" customFormat="1" ht="19.5" hidden="1" customHeight="1">
      <c r="A3641" s="131"/>
      <c r="C3641" s="35" t="s">
        <v>954</v>
      </c>
      <c r="D3641" s="36" t="s">
        <v>725</v>
      </c>
      <c r="E3641" s="11" t="s">
        <v>3191</v>
      </c>
      <c r="F3641" s="103">
        <v>1.796</v>
      </c>
      <c r="G3641" s="99">
        <v>560000</v>
      </c>
      <c r="H3641" s="99">
        <f t="shared" si="611"/>
        <v>1005760</v>
      </c>
      <c r="I3641" s="99">
        <v>0</v>
      </c>
      <c r="J3641" s="99">
        <f t="shared" si="612"/>
        <v>0</v>
      </c>
      <c r="K3641" s="99">
        <v>0</v>
      </c>
      <c r="L3641" s="99">
        <f t="shared" si="585"/>
        <v>0</v>
      </c>
      <c r="M3641" s="99">
        <f t="shared" si="586"/>
        <v>560000</v>
      </c>
      <c r="N3641" s="100">
        <f t="shared" si="586"/>
        <v>1005760</v>
      </c>
      <c r="O3641" s="87">
        <v>1.796</v>
      </c>
      <c r="P3641" s="101">
        <f>O3641</f>
        <v>1.796</v>
      </c>
      <c r="Q3641" s="99" t="e">
        <f>TRUNC(#REF!*P3641,0)</f>
        <v>#REF!</v>
      </c>
      <c r="R3641" s="143"/>
    </row>
    <row r="3642" spans="1:19" s="102" customFormat="1" ht="19.5" hidden="1" customHeight="1">
      <c r="A3642" s="131"/>
      <c r="C3642" s="35" t="s">
        <v>955</v>
      </c>
      <c r="D3642" s="36" t="s">
        <v>726</v>
      </c>
      <c r="E3642" s="11" t="s">
        <v>3191</v>
      </c>
      <c r="F3642" s="103">
        <v>618.36199999999997</v>
      </c>
      <c r="G3642" s="99">
        <v>556000</v>
      </c>
      <c r="H3642" s="99">
        <f t="shared" si="611"/>
        <v>343809272</v>
      </c>
      <c r="I3642" s="99">
        <v>0</v>
      </c>
      <c r="J3642" s="99">
        <f t="shared" si="612"/>
        <v>0</v>
      </c>
      <c r="K3642" s="99">
        <v>0</v>
      </c>
      <c r="L3642" s="99">
        <f t="shared" si="585"/>
        <v>0</v>
      </c>
      <c r="M3642" s="99">
        <f t="shared" si="586"/>
        <v>556000</v>
      </c>
      <c r="N3642" s="100">
        <f t="shared" si="586"/>
        <v>343809272</v>
      </c>
      <c r="O3642" s="87">
        <v>618.36199999999997</v>
      </c>
      <c r="P3642" s="101">
        <f>O3642</f>
        <v>618.36199999999997</v>
      </c>
      <c r="Q3642" s="99" t="e">
        <f>TRUNC(#REF!*P3642,0)</f>
        <v>#REF!</v>
      </c>
      <c r="R3642" s="143"/>
    </row>
    <row r="3643" spans="1:19" s="102" customFormat="1" ht="19.5" hidden="1" customHeight="1">
      <c r="A3643" s="131"/>
      <c r="C3643" s="35" t="s">
        <v>956</v>
      </c>
      <c r="D3643" s="36" t="s">
        <v>731</v>
      </c>
      <c r="E3643" s="11" t="s">
        <v>3191</v>
      </c>
      <c r="F3643" s="103">
        <v>6.9329999999999998</v>
      </c>
      <c r="G3643" s="99">
        <v>552000</v>
      </c>
      <c r="H3643" s="99">
        <f t="shared" si="611"/>
        <v>3827016</v>
      </c>
      <c r="I3643" s="99">
        <v>0</v>
      </c>
      <c r="J3643" s="99">
        <f t="shared" si="612"/>
        <v>0</v>
      </c>
      <c r="K3643" s="99">
        <v>0</v>
      </c>
      <c r="L3643" s="99">
        <f t="shared" si="585"/>
        <v>0</v>
      </c>
      <c r="M3643" s="99">
        <f t="shared" si="586"/>
        <v>552000</v>
      </c>
      <c r="N3643" s="100">
        <f t="shared" si="586"/>
        <v>3827016</v>
      </c>
      <c r="O3643" s="87">
        <v>6.9329999999999998</v>
      </c>
      <c r="P3643" s="101">
        <f>O3643</f>
        <v>6.9329999999999998</v>
      </c>
      <c r="Q3643" s="99" t="e">
        <f>TRUNC(#REF!*P3643,0)</f>
        <v>#REF!</v>
      </c>
      <c r="R3643" s="143"/>
    </row>
    <row r="3644" spans="1:19" s="102" customFormat="1" ht="19.5" hidden="1" customHeight="1">
      <c r="A3644" s="131"/>
      <c r="C3644" s="35" t="s">
        <v>960</v>
      </c>
      <c r="D3644" s="36" t="s">
        <v>0</v>
      </c>
      <c r="E3644" s="11" t="s">
        <v>22</v>
      </c>
      <c r="F3644" s="98">
        <v>0</v>
      </c>
      <c r="G3644" s="99">
        <v>0</v>
      </c>
      <c r="H3644" s="99">
        <f t="shared" si="611"/>
        <v>0</v>
      </c>
      <c r="I3644" s="99">
        <v>0</v>
      </c>
      <c r="J3644" s="99">
        <f t="shared" si="612"/>
        <v>0</v>
      </c>
      <c r="K3644" s="99">
        <v>0</v>
      </c>
      <c r="L3644" s="99">
        <f t="shared" si="585"/>
        <v>0</v>
      </c>
      <c r="M3644" s="99">
        <f t="shared" si="586"/>
        <v>0</v>
      </c>
      <c r="N3644" s="100">
        <f t="shared" si="586"/>
        <v>0</v>
      </c>
      <c r="O3644" s="60">
        <v>0</v>
      </c>
      <c r="P3644" s="101">
        <f>O3644</f>
        <v>0</v>
      </c>
      <c r="Q3644" s="99" t="e">
        <f>TRUNC(#REF!*P3644,0)</f>
        <v>#REF!</v>
      </c>
      <c r="R3644" s="143"/>
    </row>
    <row r="3645" spans="1:19" s="102" customFormat="1" ht="19.5" hidden="1" customHeight="1">
      <c r="A3645" s="131"/>
      <c r="C3645" s="35" t="s">
        <v>2405</v>
      </c>
      <c r="D3645" s="36" t="s">
        <v>2406</v>
      </c>
      <c r="E3645" s="11" t="s">
        <v>3188</v>
      </c>
      <c r="F3645" s="98"/>
      <c r="G3645" s="99">
        <v>14800</v>
      </c>
      <c r="H3645" s="99">
        <f t="shared" si="611"/>
        <v>0</v>
      </c>
      <c r="I3645" s="99">
        <v>0</v>
      </c>
      <c r="J3645" s="99">
        <f t="shared" si="612"/>
        <v>0</v>
      </c>
      <c r="K3645" s="99">
        <v>0</v>
      </c>
      <c r="L3645" s="99">
        <f t="shared" si="585"/>
        <v>0</v>
      </c>
      <c r="M3645" s="99">
        <f t="shared" si="586"/>
        <v>14800</v>
      </c>
      <c r="N3645" s="100">
        <f t="shared" si="586"/>
        <v>0</v>
      </c>
      <c r="O3645" s="60">
        <v>184</v>
      </c>
      <c r="P3645" s="101">
        <f>O3645</f>
        <v>184</v>
      </c>
      <c r="Q3645" s="99" t="e">
        <f>TRUNC(#REF!*P3645,0)</f>
        <v>#REF!</v>
      </c>
      <c r="R3645" s="143"/>
    </row>
    <row r="3646" spans="1:19" s="102" customFormat="1" ht="19.5" hidden="1" customHeight="1">
      <c r="A3646" s="131"/>
      <c r="C3646" s="35" t="s">
        <v>963</v>
      </c>
      <c r="D3646" s="36" t="s">
        <v>0</v>
      </c>
      <c r="E3646" s="11" t="s">
        <v>3191</v>
      </c>
      <c r="F3646" s="103">
        <v>30.356000000000002</v>
      </c>
      <c r="G3646" s="99">
        <v>-296000</v>
      </c>
      <c r="H3646" s="99">
        <f t="shared" si="611"/>
        <v>-8985376</v>
      </c>
      <c r="I3646" s="99">
        <v>0</v>
      </c>
      <c r="J3646" s="99">
        <f t="shared" si="612"/>
        <v>0</v>
      </c>
      <c r="K3646" s="99">
        <v>0</v>
      </c>
      <c r="L3646" s="99">
        <f t="shared" si="585"/>
        <v>0</v>
      </c>
      <c r="M3646" s="99">
        <f t="shared" si="586"/>
        <v>-296000</v>
      </c>
      <c r="N3646" s="100">
        <f t="shared" si="586"/>
        <v>-8985376</v>
      </c>
      <c r="O3646" s="87">
        <v>30.356000000000002</v>
      </c>
      <c r="P3646" s="101">
        <f>O3646</f>
        <v>30.356000000000002</v>
      </c>
      <c r="Q3646" s="99" t="e">
        <f>TRUNC(#REF!*P3646,0)</f>
        <v>#REF!</v>
      </c>
      <c r="R3646" s="143"/>
    </row>
    <row r="3647" spans="1:19" s="102" customFormat="1" ht="19.5" hidden="1" customHeight="1">
      <c r="A3647" s="131"/>
      <c r="C3647" s="35"/>
      <c r="D3647" s="36"/>
      <c r="E3647" s="11"/>
      <c r="F3647" s="103"/>
      <c r="G3647" s="99"/>
      <c r="H3647" s="99"/>
      <c r="I3647" s="99"/>
      <c r="J3647" s="99"/>
      <c r="K3647" s="99"/>
      <c r="L3647" s="99"/>
      <c r="M3647" s="99"/>
      <c r="N3647" s="100"/>
      <c r="O3647" s="87"/>
      <c r="P3647" s="101"/>
      <c r="Q3647" s="99"/>
      <c r="R3647" s="143"/>
    </row>
    <row r="3648" spans="1:19" s="85" customFormat="1" ht="19.5" hidden="1" customHeight="1">
      <c r="A3648" s="132"/>
      <c r="B3648" s="49"/>
      <c r="C3648" s="37" t="s">
        <v>21</v>
      </c>
      <c r="D3648" s="38" t="s">
        <v>0</v>
      </c>
      <c r="E3648" s="17" t="s">
        <v>0</v>
      </c>
      <c r="F3648" s="98">
        <v>0</v>
      </c>
      <c r="G3648" s="104"/>
      <c r="H3648" s="104">
        <f t="shared" si="611"/>
        <v>0</v>
      </c>
      <c r="I3648" s="104"/>
      <c r="J3648" s="104">
        <f t="shared" si="612"/>
        <v>0</v>
      </c>
      <c r="K3648" s="104"/>
      <c r="L3648" s="104">
        <f t="shared" si="585"/>
        <v>0</v>
      </c>
      <c r="M3648" s="99">
        <f t="shared" si="586"/>
        <v>0</v>
      </c>
      <c r="N3648" s="100">
        <f t="shared" si="586"/>
        <v>0</v>
      </c>
      <c r="O3648" s="60">
        <v>0</v>
      </c>
      <c r="P3648" s="101">
        <f>O3648</f>
        <v>0</v>
      </c>
      <c r="Q3648" s="104" t="e">
        <f>TRUNC(#REF!*P3648,0)</f>
        <v>#REF!</v>
      </c>
      <c r="R3648" s="52"/>
      <c r="S3648" s="49"/>
    </row>
    <row r="3649" spans="1:18" s="102" customFormat="1" ht="19.5" hidden="1" customHeight="1">
      <c r="A3649" s="133"/>
      <c r="B3649" s="109"/>
      <c r="C3649" s="29" t="s">
        <v>2313</v>
      </c>
      <c r="D3649" s="29" t="s">
        <v>2314</v>
      </c>
      <c r="E3649" s="152" t="s">
        <v>22</v>
      </c>
      <c r="F3649" s="108">
        <v>0</v>
      </c>
      <c r="G3649" s="106">
        <v>0</v>
      </c>
      <c r="H3649" s="106">
        <f>SUM(H3650:H3755)</f>
        <v>1373409633</v>
      </c>
      <c r="I3649" s="106">
        <v>0</v>
      </c>
      <c r="J3649" s="106">
        <f>SUM(J3650:J3755)</f>
        <v>391245399</v>
      </c>
      <c r="K3649" s="106">
        <v>0</v>
      </c>
      <c r="L3649" s="106">
        <f>SUM(L3650:L3755)</f>
        <v>122752960</v>
      </c>
      <c r="M3649" s="106">
        <f t="shared" si="586"/>
        <v>0</v>
      </c>
      <c r="N3649" s="150">
        <f t="shared" si="586"/>
        <v>1887407992</v>
      </c>
      <c r="O3649" s="58">
        <v>0</v>
      </c>
      <c r="P3649" s="61">
        <v>0</v>
      </c>
      <c r="Q3649" s="58">
        <v>0</v>
      </c>
      <c r="R3649" s="163"/>
    </row>
    <row r="3650" spans="1:18" s="102" customFormat="1" ht="19.5" hidden="1" customHeight="1">
      <c r="A3650" s="131"/>
      <c r="C3650" s="35" t="s">
        <v>760</v>
      </c>
      <c r="D3650" s="36" t="s">
        <v>0</v>
      </c>
      <c r="E3650" s="11" t="s">
        <v>22</v>
      </c>
      <c r="F3650" s="98">
        <v>0</v>
      </c>
      <c r="G3650" s="99">
        <v>0</v>
      </c>
      <c r="H3650" s="99">
        <f t="shared" si="611"/>
        <v>0</v>
      </c>
      <c r="I3650" s="99">
        <v>0</v>
      </c>
      <c r="J3650" s="99">
        <f t="shared" si="612"/>
        <v>0</v>
      </c>
      <c r="K3650" s="99">
        <v>0</v>
      </c>
      <c r="L3650" s="99">
        <f t="shared" si="585"/>
        <v>0</v>
      </c>
      <c r="M3650" s="99">
        <f t="shared" si="586"/>
        <v>0</v>
      </c>
      <c r="N3650" s="100">
        <f t="shared" si="586"/>
        <v>0</v>
      </c>
      <c r="O3650" s="60">
        <v>0</v>
      </c>
      <c r="P3650" s="101">
        <f>O3650</f>
        <v>0</v>
      </c>
      <c r="Q3650" s="99" t="e">
        <f>TRUNC(#REF!*P3650,0)</f>
        <v>#REF!</v>
      </c>
      <c r="R3650" s="143"/>
    </row>
    <row r="3651" spans="1:18" s="102" customFormat="1" ht="19.5" hidden="1" customHeight="1">
      <c r="A3651" s="131"/>
      <c r="C3651" s="35" t="s">
        <v>761</v>
      </c>
      <c r="D3651" s="36" t="s">
        <v>715</v>
      </c>
      <c r="E3651" s="11" t="s">
        <v>3188</v>
      </c>
      <c r="F3651" s="98">
        <v>1830</v>
      </c>
      <c r="G3651" s="99">
        <v>228</v>
      </c>
      <c r="H3651" s="99">
        <f t="shared" si="611"/>
        <v>417240</v>
      </c>
      <c r="I3651" s="99">
        <v>4008</v>
      </c>
      <c r="J3651" s="99">
        <f t="shared" si="612"/>
        <v>7334640</v>
      </c>
      <c r="K3651" s="99">
        <v>168</v>
      </c>
      <c r="L3651" s="99">
        <f t="shared" si="585"/>
        <v>307440</v>
      </c>
      <c r="M3651" s="99">
        <f t="shared" si="586"/>
        <v>4404</v>
      </c>
      <c r="N3651" s="100">
        <f t="shared" si="586"/>
        <v>8059320</v>
      </c>
      <c r="O3651" s="60">
        <v>1830</v>
      </c>
      <c r="P3651" s="101">
        <f>O3651</f>
        <v>1830</v>
      </c>
      <c r="Q3651" s="99" t="e">
        <f>TRUNC(#REF!*P3651,0)</f>
        <v>#REF!</v>
      </c>
      <c r="R3651" s="143"/>
    </row>
    <row r="3652" spans="1:18" s="102" customFormat="1" ht="19.5" hidden="1" customHeight="1">
      <c r="A3652" s="131"/>
      <c r="C3652" s="35" t="s">
        <v>2529</v>
      </c>
      <c r="D3652" s="36" t="s">
        <v>2530</v>
      </c>
      <c r="E3652" s="11" t="s">
        <v>3188</v>
      </c>
      <c r="F3652" s="98">
        <v>7226</v>
      </c>
      <c r="G3652" s="99">
        <v>228</v>
      </c>
      <c r="H3652" s="99">
        <f t="shared" si="611"/>
        <v>1647528</v>
      </c>
      <c r="I3652" s="99">
        <v>4008</v>
      </c>
      <c r="J3652" s="99">
        <f t="shared" si="612"/>
        <v>28961808</v>
      </c>
      <c r="K3652" s="99">
        <v>168</v>
      </c>
      <c r="L3652" s="99">
        <f t="shared" si="585"/>
        <v>1213968</v>
      </c>
      <c r="M3652" s="99">
        <f t="shared" si="586"/>
        <v>4404</v>
      </c>
      <c r="N3652" s="100">
        <f t="shared" si="586"/>
        <v>31823304</v>
      </c>
      <c r="O3652" s="60">
        <v>7226</v>
      </c>
      <c r="P3652" s="101">
        <f>O3652</f>
        <v>7226</v>
      </c>
      <c r="Q3652" s="99" t="e">
        <f>TRUNC(#REF!*P3652,0)</f>
        <v>#REF!</v>
      </c>
      <c r="R3652" s="143"/>
    </row>
    <row r="3653" spans="1:18" s="102" customFormat="1" ht="19.5" hidden="1" customHeight="1">
      <c r="A3653" s="131"/>
      <c r="C3653" s="35" t="s">
        <v>789</v>
      </c>
      <c r="D3653" s="36" t="s">
        <v>0</v>
      </c>
      <c r="E3653" s="11" t="s">
        <v>22</v>
      </c>
      <c r="F3653" s="98">
        <v>0</v>
      </c>
      <c r="G3653" s="99">
        <v>0</v>
      </c>
      <c r="H3653" s="99">
        <f t="shared" si="611"/>
        <v>0</v>
      </c>
      <c r="I3653" s="99">
        <v>0</v>
      </c>
      <c r="J3653" s="99">
        <f t="shared" si="612"/>
        <v>0</v>
      </c>
      <c r="K3653" s="99">
        <v>0</v>
      </c>
      <c r="L3653" s="99">
        <f t="shared" si="585"/>
        <v>0</v>
      </c>
      <c r="M3653" s="99">
        <f t="shared" si="586"/>
        <v>0</v>
      </c>
      <c r="N3653" s="100">
        <f t="shared" si="586"/>
        <v>0</v>
      </c>
      <c r="O3653" s="60">
        <v>0</v>
      </c>
      <c r="P3653" s="101">
        <f>O3653</f>
        <v>0</v>
      </c>
      <c r="Q3653" s="99" t="e">
        <f>TRUNC(#REF!*P3653,0)</f>
        <v>#REF!</v>
      </c>
      <c r="R3653" s="143"/>
    </row>
    <row r="3654" spans="1:18" s="102" customFormat="1" ht="19.5" hidden="1" customHeight="1">
      <c r="A3654" s="131"/>
      <c r="C3654" s="35" t="s">
        <v>790</v>
      </c>
      <c r="D3654" s="36" t="s">
        <v>111</v>
      </c>
      <c r="E3654" s="11" t="s">
        <v>22</v>
      </c>
      <c r="F3654" s="98">
        <v>0</v>
      </c>
      <c r="G3654" s="99">
        <v>0</v>
      </c>
      <c r="H3654" s="99">
        <f t="shared" si="611"/>
        <v>0</v>
      </c>
      <c r="I3654" s="99">
        <v>0</v>
      </c>
      <c r="J3654" s="99">
        <f t="shared" si="612"/>
        <v>0</v>
      </c>
      <c r="K3654" s="99">
        <v>0</v>
      </c>
      <c r="L3654" s="99">
        <f t="shared" si="585"/>
        <v>0</v>
      </c>
      <c r="M3654" s="99">
        <f t="shared" si="586"/>
        <v>0</v>
      </c>
      <c r="N3654" s="100">
        <f t="shared" si="586"/>
        <v>0</v>
      </c>
      <c r="O3654" s="60">
        <v>0</v>
      </c>
      <c r="P3654" s="101">
        <f>O3654</f>
        <v>0</v>
      </c>
      <c r="Q3654" s="99" t="e">
        <f>TRUNC(#REF!*P3654,0)</f>
        <v>#REF!</v>
      </c>
      <c r="R3654" s="143"/>
    </row>
    <row r="3655" spans="1:18" s="102" customFormat="1" ht="19.5" hidden="1" customHeight="1">
      <c r="A3655" s="131"/>
      <c r="C3655" s="35" t="s">
        <v>791</v>
      </c>
      <c r="D3655" s="36" t="s">
        <v>792</v>
      </c>
      <c r="E3655" s="11" t="s">
        <v>3189</v>
      </c>
      <c r="F3655" s="98">
        <v>1455</v>
      </c>
      <c r="G3655" s="99">
        <v>6252</v>
      </c>
      <c r="H3655" s="99">
        <f t="shared" si="611"/>
        <v>9096660</v>
      </c>
      <c r="I3655" s="99">
        <v>10200</v>
      </c>
      <c r="J3655" s="99">
        <f t="shared" si="612"/>
        <v>14841000</v>
      </c>
      <c r="K3655" s="99">
        <v>0</v>
      </c>
      <c r="L3655" s="99">
        <f t="shared" si="585"/>
        <v>0</v>
      </c>
      <c r="M3655" s="99">
        <f t="shared" si="586"/>
        <v>16452</v>
      </c>
      <c r="N3655" s="100">
        <f t="shared" si="586"/>
        <v>23937660</v>
      </c>
      <c r="O3655" s="60">
        <v>1455</v>
      </c>
      <c r="P3655" s="101">
        <f>O3655</f>
        <v>1455</v>
      </c>
      <c r="Q3655" s="99" t="e">
        <f>TRUNC(#REF!*P3655,0)</f>
        <v>#REF!</v>
      </c>
      <c r="R3655" s="143"/>
    </row>
    <row r="3656" spans="1:18" s="102" customFormat="1" ht="19.5" hidden="1" customHeight="1">
      <c r="A3656" s="131"/>
      <c r="C3656" s="35" t="s">
        <v>800</v>
      </c>
      <c r="D3656" s="36" t="s">
        <v>0</v>
      </c>
      <c r="E3656" s="11" t="s">
        <v>22</v>
      </c>
      <c r="F3656" s="98">
        <v>0</v>
      </c>
      <c r="G3656" s="99">
        <v>0</v>
      </c>
      <c r="H3656" s="99">
        <f t="shared" si="611"/>
        <v>0</v>
      </c>
      <c r="I3656" s="99">
        <v>0</v>
      </c>
      <c r="J3656" s="99">
        <f t="shared" si="612"/>
        <v>0</v>
      </c>
      <c r="K3656" s="99">
        <v>0</v>
      </c>
      <c r="L3656" s="99">
        <f t="shared" si="585"/>
        <v>0</v>
      </c>
      <c r="M3656" s="99">
        <f t="shared" si="586"/>
        <v>0</v>
      </c>
      <c r="N3656" s="100">
        <f t="shared" si="586"/>
        <v>0</v>
      </c>
      <c r="O3656" s="60">
        <v>0</v>
      </c>
      <c r="P3656" s="101">
        <f>O3656</f>
        <v>0</v>
      </c>
      <c r="Q3656" s="99" t="e">
        <f>TRUNC(#REF!*P3656,0)</f>
        <v>#REF!</v>
      </c>
      <c r="R3656" s="143"/>
    </row>
    <row r="3657" spans="1:18" s="102" customFormat="1" ht="19.5" hidden="1" customHeight="1">
      <c r="A3657" s="131"/>
      <c r="C3657" s="35" t="s">
        <v>801</v>
      </c>
      <c r="D3657" s="36" t="s">
        <v>797</v>
      </c>
      <c r="E3657" s="11" t="s">
        <v>3189</v>
      </c>
      <c r="F3657" s="98">
        <v>15</v>
      </c>
      <c r="G3657" s="99">
        <v>2148</v>
      </c>
      <c r="H3657" s="99">
        <f t="shared" si="611"/>
        <v>32220</v>
      </c>
      <c r="I3657" s="99">
        <v>9160</v>
      </c>
      <c r="J3657" s="99">
        <f t="shared" si="612"/>
        <v>137400</v>
      </c>
      <c r="K3657" s="99">
        <v>0</v>
      </c>
      <c r="L3657" s="99">
        <f t="shared" si="585"/>
        <v>0</v>
      </c>
      <c r="M3657" s="99">
        <f t="shared" si="586"/>
        <v>11308</v>
      </c>
      <c r="N3657" s="100">
        <f t="shared" si="586"/>
        <v>169620</v>
      </c>
      <c r="O3657" s="60">
        <v>15</v>
      </c>
      <c r="P3657" s="101">
        <f>O3657</f>
        <v>15</v>
      </c>
      <c r="Q3657" s="99" t="e">
        <f>TRUNC(#REF!*P3657,0)</f>
        <v>#REF!</v>
      </c>
      <c r="R3657" s="143"/>
    </row>
    <row r="3658" spans="1:18" s="102" customFormat="1" ht="19.5" hidden="1" customHeight="1">
      <c r="A3658" s="131"/>
      <c r="C3658" s="35" t="s">
        <v>802</v>
      </c>
      <c r="D3658" s="36" t="s">
        <v>0</v>
      </c>
      <c r="E3658" s="11" t="s">
        <v>22</v>
      </c>
      <c r="F3658" s="98">
        <v>0</v>
      </c>
      <c r="G3658" s="99">
        <v>0</v>
      </c>
      <c r="H3658" s="99">
        <f t="shared" si="611"/>
        <v>0</v>
      </c>
      <c r="I3658" s="99">
        <v>0</v>
      </c>
      <c r="J3658" s="99">
        <f t="shared" si="612"/>
        <v>0</v>
      </c>
      <c r="K3658" s="99">
        <v>0</v>
      </c>
      <c r="L3658" s="99">
        <f t="shared" si="585"/>
        <v>0</v>
      </c>
      <c r="M3658" s="99">
        <f t="shared" ref="M3658:N3762" si="618">G3658+I3658+K3658</f>
        <v>0</v>
      </c>
      <c r="N3658" s="100">
        <f t="shared" si="618"/>
        <v>0</v>
      </c>
      <c r="O3658" s="60">
        <v>0</v>
      </c>
      <c r="P3658" s="101">
        <f>O3658</f>
        <v>0</v>
      </c>
      <c r="Q3658" s="99" t="e">
        <f>TRUNC(#REF!*P3658,0)</f>
        <v>#REF!</v>
      </c>
      <c r="R3658" s="143"/>
    </row>
    <row r="3659" spans="1:18" s="102" customFormat="1" ht="19.5" hidden="1" customHeight="1">
      <c r="A3659" s="131"/>
      <c r="C3659" s="35" t="s">
        <v>803</v>
      </c>
      <c r="D3659" s="36" t="s">
        <v>531</v>
      </c>
      <c r="E3659" s="11" t="s">
        <v>3189</v>
      </c>
      <c r="F3659" s="98">
        <v>1023</v>
      </c>
      <c r="G3659" s="99">
        <v>1021</v>
      </c>
      <c r="H3659" s="99">
        <f t="shared" si="611"/>
        <v>1044483</v>
      </c>
      <c r="I3659" s="99">
        <v>6837</v>
      </c>
      <c r="J3659" s="99">
        <f t="shared" si="612"/>
        <v>6994251</v>
      </c>
      <c r="K3659" s="99">
        <v>0</v>
      </c>
      <c r="L3659" s="99">
        <f t="shared" si="585"/>
        <v>0</v>
      </c>
      <c r="M3659" s="99">
        <f t="shared" si="618"/>
        <v>7858</v>
      </c>
      <c r="N3659" s="100">
        <f t="shared" si="618"/>
        <v>8038734</v>
      </c>
      <c r="O3659" s="60">
        <v>1023</v>
      </c>
      <c r="P3659" s="101">
        <f>O3659</f>
        <v>1023</v>
      </c>
      <c r="Q3659" s="99" t="e">
        <f>TRUNC(#REF!*P3659,0)</f>
        <v>#REF!</v>
      </c>
      <c r="R3659" s="143"/>
    </row>
    <row r="3660" spans="1:18" s="102" customFormat="1" ht="19.5" hidden="1" customHeight="1">
      <c r="A3660" s="131"/>
      <c r="C3660" s="35" t="s">
        <v>804</v>
      </c>
      <c r="D3660" s="36" t="s">
        <v>531</v>
      </c>
      <c r="E3660" s="11" t="s">
        <v>3207</v>
      </c>
      <c r="F3660" s="98">
        <v>795</v>
      </c>
      <c r="G3660" s="99">
        <v>3649</v>
      </c>
      <c r="H3660" s="99">
        <f t="shared" si="611"/>
        <v>2900955</v>
      </c>
      <c r="I3660" s="99">
        <v>20680</v>
      </c>
      <c r="J3660" s="99">
        <f t="shared" si="612"/>
        <v>16440600</v>
      </c>
      <c r="K3660" s="99">
        <v>0</v>
      </c>
      <c r="L3660" s="99">
        <f t="shared" si="585"/>
        <v>0</v>
      </c>
      <c r="M3660" s="99">
        <f t="shared" si="618"/>
        <v>24329</v>
      </c>
      <c r="N3660" s="100">
        <f t="shared" si="618"/>
        <v>19341555</v>
      </c>
      <c r="O3660" s="60">
        <v>795</v>
      </c>
      <c r="P3660" s="101">
        <f>O3660</f>
        <v>795</v>
      </c>
      <c r="Q3660" s="99" t="e">
        <f>TRUNC(#REF!*P3660,0)</f>
        <v>#REF!</v>
      </c>
      <c r="R3660" s="143"/>
    </row>
    <row r="3661" spans="1:18" s="102" customFormat="1" ht="19.5" hidden="1" customHeight="1">
      <c r="A3661" s="131"/>
      <c r="C3661" s="35" t="s">
        <v>814</v>
      </c>
      <c r="D3661" s="36" t="s">
        <v>0</v>
      </c>
      <c r="E3661" s="11" t="s">
        <v>22</v>
      </c>
      <c r="F3661" s="98">
        <v>0</v>
      </c>
      <c r="G3661" s="99">
        <v>0</v>
      </c>
      <c r="H3661" s="99">
        <f t="shared" si="611"/>
        <v>0</v>
      </c>
      <c r="I3661" s="99">
        <v>0</v>
      </c>
      <c r="J3661" s="99">
        <f t="shared" si="612"/>
        <v>0</v>
      </c>
      <c r="K3661" s="99">
        <v>0</v>
      </c>
      <c r="L3661" s="99">
        <f t="shared" si="585"/>
        <v>0</v>
      </c>
      <c r="M3661" s="99">
        <f t="shared" si="618"/>
        <v>0</v>
      </c>
      <c r="N3661" s="100">
        <f t="shared" si="618"/>
        <v>0</v>
      </c>
      <c r="O3661" s="60">
        <v>0</v>
      </c>
      <c r="P3661" s="101">
        <f>O3661</f>
        <v>0</v>
      </c>
      <c r="Q3661" s="99" t="e">
        <f>TRUNC(#REF!*P3661,0)</f>
        <v>#REF!</v>
      </c>
      <c r="R3661" s="143"/>
    </row>
    <row r="3662" spans="1:18" s="102" customFormat="1" ht="19.5" hidden="1" customHeight="1">
      <c r="A3662" s="131"/>
      <c r="C3662" s="35" t="s">
        <v>815</v>
      </c>
      <c r="D3662" s="36" t="s">
        <v>816</v>
      </c>
      <c r="E3662" s="11" t="s">
        <v>3216</v>
      </c>
      <c r="F3662" s="98">
        <v>222</v>
      </c>
      <c r="G3662" s="99">
        <v>652</v>
      </c>
      <c r="H3662" s="99">
        <f t="shared" si="611"/>
        <v>144744</v>
      </c>
      <c r="I3662" s="99">
        <v>15660</v>
      </c>
      <c r="J3662" s="99">
        <f t="shared" si="612"/>
        <v>3476520</v>
      </c>
      <c r="K3662" s="99">
        <v>0</v>
      </c>
      <c r="L3662" s="99">
        <f t="shared" si="585"/>
        <v>0</v>
      </c>
      <c r="M3662" s="99">
        <f t="shared" si="618"/>
        <v>16312</v>
      </c>
      <c r="N3662" s="100">
        <f t="shared" si="618"/>
        <v>3621264</v>
      </c>
      <c r="O3662" s="60">
        <v>222</v>
      </c>
      <c r="P3662" s="101">
        <f>O3662</f>
        <v>222</v>
      </c>
      <c r="Q3662" s="99" t="e">
        <f>TRUNC(#REF!*P3662,0)</f>
        <v>#REF!</v>
      </c>
      <c r="R3662" s="143"/>
    </row>
    <row r="3663" spans="1:18" s="102" customFormat="1" ht="19.5" hidden="1" customHeight="1">
      <c r="A3663" s="131"/>
      <c r="C3663" s="35" t="s">
        <v>821</v>
      </c>
      <c r="D3663" s="36" t="s">
        <v>547</v>
      </c>
      <c r="E3663" s="11" t="s">
        <v>3189</v>
      </c>
      <c r="F3663" s="98">
        <v>99</v>
      </c>
      <c r="G3663" s="99">
        <v>616</v>
      </c>
      <c r="H3663" s="99">
        <f t="shared" si="611"/>
        <v>60984</v>
      </c>
      <c r="I3663" s="99">
        <v>2185</v>
      </c>
      <c r="J3663" s="99">
        <f t="shared" si="612"/>
        <v>216315</v>
      </c>
      <c r="K3663" s="99">
        <v>0</v>
      </c>
      <c r="L3663" s="99">
        <f t="shared" si="585"/>
        <v>0</v>
      </c>
      <c r="M3663" s="99">
        <f t="shared" si="618"/>
        <v>2801</v>
      </c>
      <c r="N3663" s="100">
        <f t="shared" si="618"/>
        <v>277299</v>
      </c>
      <c r="O3663" s="60">
        <v>99</v>
      </c>
      <c r="P3663" s="101">
        <f>O3663</f>
        <v>99</v>
      </c>
      <c r="Q3663" s="99" t="e">
        <f>TRUNC(#REF!*P3663,0)</f>
        <v>#REF!</v>
      </c>
      <c r="R3663" s="143"/>
    </row>
    <row r="3664" spans="1:18" s="102" customFormat="1" ht="19.5" hidden="1" customHeight="1">
      <c r="A3664" s="131"/>
      <c r="C3664" s="35" t="s">
        <v>822</v>
      </c>
      <c r="D3664" s="36" t="s">
        <v>0</v>
      </c>
      <c r="E3664" s="11" t="s">
        <v>22</v>
      </c>
      <c r="F3664" s="98">
        <v>0</v>
      </c>
      <c r="G3664" s="99">
        <v>0</v>
      </c>
      <c r="H3664" s="99">
        <f t="shared" si="611"/>
        <v>0</v>
      </c>
      <c r="I3664" s="99">
        <v>0</v>
      </c>
      <c r="J3664" s="99">
        <f t="shared" si="612"/>
        <v>0</v>
      </c>
      <c r="K3664" s="99">
        <v>0</v>
      </c>
      <c r="L3664" s="99">
        <f t="shared" si="585"/>
        <v>0</v>
      </c>
      <c r="M3664" s="99">
        <f t="shared" si="618"/>
        <v>0</v>
      </c>
      <c r="N3664" s="100">
        <f t="shared" si="618"/>
        <v>0</v>
      </c>
      <c r="O3664" s="60">
        <v>0</v>
      </c>
      <c r="P3664" s="101">
        <f>O3664</f>
        <v>0</v>
      </c>
      <c r="Q3664" s="99" t="e">
        <f>TRUNC(#REF!*P3664,0)</f>
        <v>#REF!</v>
      </c>
      <c r="R3664" s="143"/>
    </row>
    <row r="3665" spans="1:18" s="102" customFormat="1" ht="19.5" hidden="1" customHeight="1">
      <c r="A3665" s="131"/>
      <c r="C3665" s="35" t="s">
        <v>823</v>
      </c>
      <c r="D3665" s="36" t="s">
        <v>110</v>
      </c>
      <c r="E3665" s="11" t="s">
        <v>3191</v>
      </c>
      <c r="F3665" s="103">
        <v>412.89100000000002</v>
      </c>
      <c r="G3665" s="99">
        <v>6339</v>
      </c>
      <c r="H3665" s="99">
        <f t="shared" si="611"/>
        <v>2617316</v>
      </c>
      <c r="I3665" s="99">
        <v>310616</v>
      </c>
      <c r="J3665" s="99">
        <f t="shared" si="612"/>
        <v>128250550</v>
      </c>
      <c r="K3665" s="99">
        <v>0</v>
      </c>
      <c r="L3665" s="99">
        <f t="shared" si="585"/>
        <v>0</v>
      </c>
      <c r="M3665" s="99">
        <f t="shared" si="618"/>
        <v>316955</v>
      </c>
      <c r="N3665" s="100">
        <f t="shared" si="618"/>
        <v>130867866</v>
      </c>
      <c r="O3665" s="87">
        <v>412.89100000000002</v>
      </c>
      <c r="P3665" s="101">
        <f>O3665</f>
        <v>412.89100000000002</v>
      </c>
      <c r="Q3665" s="99" t="e">
        <f>TRUNC(#REF!*P3665,0)</f>
        <v>#REF!</v>
      </c>
      <c r="R3665" s="143"/>
    </row>
    <row r="3666" spans="1:18" s="102" customFormat="1" ht="19.5" hidden="1" customHeight="1">
      <c r="A3666" s="131"/>
      <c r="C3666" s="35" t="s">
        <v>826</v>
      </c>
      <c r="D3666" s="36" t="s">
        <v>0</v>
      </c>
      <c r="E3666" s="11" t="s">
        <v>22</v>
      </c>
      <c r="F3666" s="98">
        <v>0</v>
      </c>
      <c r="G3666" s="99">
        <v>0</v>
      </c>
      <c r="H3666" s="99">
        <f t="shared" si="611"/>
        <v>0</v>
      </c>
      <c r="I3666" s="99">
        <v>0</v>
      </c>
      <c r="J3666" s="99">
        <f t="shared" si="612"/>
        <v>0</v>
      </c>
      <c r="K3666" s="99">
        <v>0</v>
      </c>
      <c r="L3666" s="99">
        <f t="shared" si="585"/>
        <v>0</v>
      </c>
      <c r="M3666" s="99">
        <f t="shared" si="618"/>
        <v>0</v>
      </c>
      <c r="N3666" s="100">
        <f t="shared" si="618"/>
        <v>0</v>
      </c>
      <c r="O3666" s="60">
        <v>0</v>
      </c>
      <c r="P3666" s="101">
        <f>O3666</f>
        <v>0</v>
      </c>
      <c r="Q3666" s="99" t="e">
        <f>TRUNC(#REF!*P3666,0)</f>
        <v>#REF!</v>
      </c>
      <c r="R3666" s="143"/>
    </row>
    <row r="3667" spans="1:18" s="102" customFormat="1" ht="19.5" hidden="1" customHeight="1">
      <c r="A3667" s="131"/>
      <c r="C3667" s="35" t="s">
        <v>636</v>
      </c>
      <c r="D3667" s="36" t="s">
        <v>827</v>
      </c>
      <c r="E3667" s="11" t="s">
        <v>3188</v>
      </c>
      <c r="F3667" s="98">
        <v>215</v>
      </c>
      <c r="G3667" s="99">
        <v>0</v>
      </c>
      <c r="H3667" s="99">
        <f t="shared" si="611"/>
        <v>0</v>
      </c>
      <c r="I3667" s="99">
        <v>18024</v>
      </c>
      <c r="J3667" s="99">
        <f t="shared" si="612"/>
        <v>3875160</v>
      </c>
      <c r="K3667" s="99">
        <v>0</v>
      </c>
      <c r="L3667" s="99">
        <f t="shared" si="585"/>
        <v>0</v>
      </c>
      <c r="M3667" s="99">
        <f t="shared" si="618"/>
        <v>18024</v>
      </c>
      <c r="N3667" s="100">
        <f t="shared" si="618"/>
        <v>3875160</v>
      </c>
      <c r="O3667" s="60">
        <v>215</v>
      </c>
      <c r="P3667" s="101">
        <f>O3667</f>
        <v>215</v>
      </c>
      <c r="Q3667" s="99" t="e">
        <f>TRUNC(#REF!*P3667,0)</f>
        <v>#REF!</v>
      </c>
      <c r="R3667" s="143"/>
    </row>
    <row r="3668" spans="1:18" s="102" customFormat="1" ht="19.5" hidden="1" customHeight="1">
      <c r="A3668" s="131"/>
      <c r="C3668" s="35" t="s">
        <v>828</v>
      </c>
      <c r="D3668" s="36" t="s">
        <v>829</v>
      </c>
      <c r="E3668" s="11" t="s">
        <v>3188</v>
      </c>
      <c r="F3668" s="98">
        <v>1925</v>
      </c>
      <c r="G3668" s="99">
        <v>989</v>
      </c>
      <c r="H3668" s="99">
        <f t="shared" si="611"/>
        <v>1903825</v>
      </c>
      <c r="I3668" s="99">
        <v>6591</v>
      </c>
      <c r="J3668" s="99">
        <f t="shared" si="612"/>
        <v>12687675</v>
      </c>
      <c r="K3668" s="99">
        <v>1242</v>
      </c>
      <c r="L3668" s="99">
        <f t="shared" si="585"/>
        <v>2390850</v>
      </c>
      <c r="M3668" s="99">
        <f t="shared" si="618"/>
        <v>8822</v>
      </c>
      <c r="N3668" s="100">
        <f t="shared" si="618"/>
        <v>16982350</v>
      </c>
      <c r="O3668" s="60">
        <v>1925</v>
      </c>
      <c r="P3668" s="101">
        <f>O3668</f>
        <v>1925</v>
      </c>
      <c r="Q3668" s="99" t="e">
        <f>TRUNC(#REF!*P3668,0)</f>
        <v>#REF!</v>
      </c>
      <c r="R3668" s="143"/>
    </row>
    <row r="3669" spans="1:18" s="102" customFormat="1" ht="19.5" hidden="1" customHeight="1">
      <c r="A3669" s="131"/>
      <c r="C3669" s="35" t="s">
        <v>2531</v>
      </c>
      <c r="D3669" s="36" t="s">
        <v>2532</v>
      </c>
      <c r="E3669" s="11" t="s">
        <v>22</v>
      </c>
      <c r="F3669" s="98">
        <v>0</v>
      </c>
      <c r="G3669" s="99">
        <v>0</v>
      </c>
      <c r="H3669" s="99">
        <f t="shared" si="611"/>
        <v>0</v>
      </c>
      <c r="I3669" s="99">
        <v>0</v>
      </c>
      <c r="J3669" s="99">
        <f t="shared" si="612"/>
        <v>0</v>
      </c>
      <c r="K3669" s="99">
        <v>0</v>
      </c>
      <c r="L3669" s="99">
        <f t="shared" si="585"/>
        <v>0</v>
      </c>
      <c r="M3669" s="99">
        <f t="shared" si="618"/>
        <v>0</v>
      </c>
      <c r="N3669" s="100">
        <f t="shared" si="618"/>
        <v>0</v>
      </c>
      <c r="O3669" s="60">
        <v>0</v>
      </c>
      <c r="P3669" s="101">
        <f>O3669</f>
        <v>0</v>
      </c>
      <c r="Q3669" s="99" t="e">
        <f>TRUNC(#REF!*P3669,0)</f>
        <v>#REF!</v>
      </c>
      <c r="R3669" s="143"/>
    </row>
    <row r="3670" spans="1:18" s="102" customFormat="1" ht="19.5" hidden="1" customHeight="1">
      <c r="A3670" s="131"/>
      <c r="C3670" s="35" t="s">
        <v>2533</v>
      </c>
      <c r="D3670" s="36" t="s">
        <v>0</v>
      </c>
      <c r="E3670" s="11" t="s">
        <v>22</v>
      </c>
      <c r="F3670" s="98">
        <v>0</v>
      </c>
      <c r="G3670" s="99">
        <v>0</v>
      </c>
      <c r="H3670" s="99">
        <f t="shared" si="611"/>
        <v>0</v>
      </c>
      <c r="I3670" s="99">
        <v>0</v>
      </c>
      <c r="J3670" s="99">
        <f t="shared" si="612"/>
        <v>0</v>
      </c>
      <c r="K3670" s="99">
        <v>0</v>
      </c>
      <c r="L3670" s="99">
        <f t="shared" si="585"/>
        <v>0</v>
      </c>
      <c r="M3670" s="99">
        <f t="shared" si="618"/>
        <v>0</v>
      </c>
      <c r="N3670" s="100">
        <f t="shared" si="618"/>
        <v>0</v>
      </c>
      <c r="O3670" s="60">
        <v>0</v>
      </c>
      <c r="P3670" s="101">
        <f>O3670</f>
        <v>0</v>
      </c>
      <c r="Q3670" s="99" t="e">
        <f>TRUNC(#REF!*P3670,0)</f>
        <v>#REF!</v>
      </c>
      <c r="R3670" s="143"/>
    </row>
    <row r="3671" spans="1:18" s="102" customFormat="1" ht="19.5" hidden="1" customHeight="1">
      <c r="A3671" s="131"/>
      <c r="C3671" s="35" t="s">
        <v>2534</v>
      </c>
      <c r="D3671" s="36" t="s">
        <v>0</v>
      </c>
      <c r="E3671" s="11" t="s">
        <v>22</v>
      </c>
      <c r="F3671" s="98">
        <v>0</v>
      </c>
      <c r="G3671" s="99">
        <v>0</v>
      </c>
      <c r="H3671" s="99">
        <f t="shared" si="611"/>
        <v>0</v>
      </c>
      <c r="I3671" s="99">
        <v>0</v>
      </c>
      <c r="J3671" s="99">
        <f t="shared" si="612"/>
        <v>0</v>
      </c>
      <c r="K3671" s="99">
        <v>0</v>
      </c>
      <c r="L3671" s="99">
        <f t="shared" si="585"/>
        <v>0</v>
      </c>
      <c r="M3671" s="99">
        <f t="shared" si="618"/>
        <v>0</v>
      </c>
      <c r="N3671" s="100">
        <f t="shared" si="618"/>
        <v>0</v>
      </c>
      <c r="O3671" s="60">
        <v>0</v>
      </c>
      <c r="P3671" s="101">
        <f>O3671</f>
        <v>0</v>
      </c>
      <c r="Q3671" s="99" t="e">
        <f>TRUNC(#REF!*P3671,0)</f>
        <v>#REF!</v>
      </c>
      <c r="R3671" s="143"/>
    </row>
    <row r="3672" spans="1:18" s="102" customFormat="1" ht="19.5" hidden="1" customHeight="1">
      <c r="A3672" s="131"/>
      <c r="C3672" s="35" t="s">
        <v>2535</v>
      </c>
      <c r="D3672" s="36" t="s">
        <v>2536</v>
      </c>
      <c r="E3672" s="11" t="s">
        <v>3198</v>
      </c>
      <c r="F3672" s="98">
        <v>416</v>
      </c>
      <c r="G3672" s="99">
        <v>5734</v>
      </c>
      <c r="H3672" s="99">
        <f t="shared" si="611"/>
        <v>2385344</v>
      </c>
      <c r="I3672" s="99">
        <v>8280</v>
      </c>
      <c r="J3672" s="99">
        <f t="shared" si="612"/>
        <v>3444480</v>
      </c>
      <c r="K3672" s="99">
        <v>0</v>
      </c>
      <c r="L3672" s="99">
        <f t="shared" si="585"/>
        <v>0</v>
      </c>
      <c r="M3672" s="99">
        <f t="shared" si="618"/>
        <v>14014</v>
      </c>
      <c r="N3672" s="100">
        <f t="shared" si="618"/>
        <v>5829824</v>
      </c>
      <c r="O3672" s="60">
        <v>416</v>
      </c>
      <c r="P3672" s="101">
        <f>O3672</f>
        <v>416</v>
      </c>
      <c r="Q3672" s="99" t="e">
        <f>TRUNC(#REF!*P3672,0)</f>
        <v>#REF!</v>
      </c>
      <c r="R3672" s="143"/>
    </row>
    <row r="3673" spans="1:18" s="102" customFormat="1" ht="19.5" hidden="1" customHeight="1">
      <c r="A3673" s="131"/>
      <c r="C3673" s="35" t="s">
        <v>2537</v>
      </c>
      <c r="D3673" s="36" t="s">
        <v>0</v>
      </c>
      <c r="E3673" s="11" t="s">
        <v>3189</v>
      </c>
      <c r="F3673" s="98">
        <v>71</v>
      </c>
      <c r="G3673" s="99">
        <v>0</v>
      </c>
      <c r="H3673" s="99">
        <f t="shared" si="611"/>
        <v>0</v>
      </c>
      <c r="I3673" s="99">
        <v>9831</v>
      </c>
      <c r="J3673" s="99">
        <f t="shared" si="612"/>
        <v>698001</v>
      </c>
      <c r="K3673" s="99">
        <v>0</v>
      </c>
      <c r="L3673" s="99">
        <f t="shared" si="585"/>
        <v>0</v>
      </c>
      <c r="M3673" s="99">
        <f t="shared" si="618"/>
        <v>9831</v>
      </c>
      <c r="N3673" s="100">
        <f t="shared" si="618"/>
        <v>698001</v>
      </c>
      <c r="O3673" s="60">
        <v>71</v>
      </c>
      <c r="P3673" s="101">
        <f>O3673</f>
        <v>71</v>
      </c>
      <c r="Q3673" s="99" t="e">
        <f>TRUNC(#REF!*P3673,0)</f>
        <v>#REF!</v>
      </c>
      <c r="R3673" s="143"/>
    </row>
    <row r="3674" spans="1:18" s="102" customFormat="1" ht="19.5" hidden="1" customHeight="1">
      <c r="A3674" s="131"/>
      <c r="C3674" s="35" t="s">
        <v>2538</v>
      </c>
      <c r="D3674" s="36" t="s">
        <v>0</v>
      </c>
      <c r="E3674" s="11" t="s">
        <v>3207</v>
      </c>
      <c r="F3674" s="98">
        <v>62</v>
      </c>
      <c r="G3674" s="99">
        <v>16775</v>
      </c>
      <c r="H3674" s="99">
        <f t="shared" si="611"/>
        <v>1040050</v>
      </c>
      <c r="I3674" s="99">
        <v>20072</v>
      </c>
      <c r="J3674" s="99">
        <f t="shared" si="612"/>
        <v>1244464</v>
      </c>
      <c r="K3674" s="99">
        <v>0</v>
      </c>
      <c r="L3674" s="99">
        <f t="shared" si="585"/>
        <v>0</v>
      </c>
      <c r="M3674" s="99">
        <f t="shared" si="618"/>
        <v>36847</v>
      </c>
      <c r="N3674" s="100">
        <f t="shared" si="618"/>
        <v>2284514</v>
      </c>
      <c r="O3674" s="60">
        <v>62</v>
      </c>
      <c r="P3674" s="101">
        <f>O3674</f>
        <v>62</v>
      </c>
      <c r="Q3674" s="99" t="e">
        <f>TRUNC(#REF!*P3674,0)</f>
        <v>#REF!</v>
      </c>
      <c r="R3674" s="143"/>
    </row>
    <row r="3675" spans="1:18" s="102" customFormat="1" ht="19.5" hidden="1" customHeight="1">
      <c r="A3675" s="131"/>
      <c r="C3675" s="35" t="s">
        <v>2539</v>
      </c>
      <c r="D3675" s="36" t="s">
        <v>0</v>
      </c>
      <c r="E3675" s="11" t="s">
        <v>3207</v>
      </c>
      <c r="F3675" s="98">
        <v>93</v>
      </c>
      <c r="G3675" s="99">
        <v>3920</v>
      </c>
      <c r="H3675" s="99">
        <f t="shared" si="611"/>
        <v>364560</v>
      </c>
      <c r="I3675" s="99">
        <v>2972</v>
      </c>
      <c r="J3675" s="99">
        <f t="shared" si="612"/>
        <v>276396</v>
      </c>
      <c r="K3675" s="99">
        <v>0</v>
      </c>
      <c r="L3675" s="99">
        <f t="shared" si="585"/>
        <v>0</v>
      </c>
      <c r="M3675" s="99">
        <f t="shared" si="618"/>
        <v>6892</v>
      </c>
      <c r="N3675" s="100">
        <f t="shared" si="618"/>
        <v>640956</v>
      </c>
      <c r="O3675" s="60">
        <v>93</v>
      </c>
      <c r="P3675" s="101">
        <f>O3675</f>
        <v>93</v>
      </c>
      <c r="Q3675" s="99" t="e">
        <f>TRUNC(#REF!*P3675,0)</f>
        <v>#REF!</v>
      </c>
      <c r="R3675" s="143"/>
    </row>
    <row r="3676" spans="1:18" s="102" customFormat="1" ht="19.5" hidden="1" customHeight="1">
      <c r="A3676" s="131"/>
      <c r="C3676" s="35" t="s">
        <v>2540</v>
      </c>
      <c r="D3676" s="36" t="s">
        <v>0</v>
      </c>
      <c r="E3676" s="11" t="s">
        <v>3189</v>
      </c>
      <c r="F3676" s="98">
        <v>374</v>
      </c>
      <c r="G3676" s="99">
        <v>488</v>
      </c>
      <c r="H3676" s="99">
        <f t="shared" si="611"/>
        <v>182512</v>
      </c>
      <c r="I3676" s="99">
        <v>15801</v>
      </c>
      <c r="J3676" s="99">
        <f t="shared" si="612"/>
        <v>5909574</v>
      </c>
      <c r="K3676" s="99">
        <v>0</v>
      </c>
      <c r="L3676" s="99">
        <f t="shared" si="585"/>
        <v>0</v>
      </c>
      <c r="M3676" s="99">
        <f t="shared" si="618"/>
        <v>16289</v>
      </c>
      <c r="N3676" s="100">
        <f t="shared" si="618"/>
        <v>6092086</v>
      </c>
      <c r="O3676" s="60">
        <v>374</v>
      </c>
      <c r="P3676" s="101">
        <f>O3676</f>
        <v>374</v>
      </c>
      <c r="Q3676" s="99" t="e">
        <f>TRUNC(#REF!*P3676,0)</f>
        <v>#REF!</v>
      </c>
      <c r="R3676" s="143"/>
    </row>
    <row r="3677" spans="1:18" s="102" customFormat="1" ht="19.5" hidden="1" customHeight="1">
      <c r="A3677" s="131"/>
      <c r="C3677" s="35" t="s">
        <v>2541</v>
      </c>
      <c r="D3677" s="36" t="s">
        <v>0</v>
      </c>
      <c r="E3677" s="11" t="s">
        <v>3207</v>
      </c>
      <c r="F3677" s="98">
        <v>248</v>
      </c>
      <c r="G3677" s="99">
        <v>1380</v>
      </c>
      <c r="H3677" s="99">
        <f t="shared" si="611"/>
        <v>342240</v>
      </c>
      <c r="I3677" s="99">
        <v>68</v>
      </c>
      <c r="J3677" s="99">
        <f t="shared" si="612"/>
        <v>16864</v>
      </c>
      <c r="K3677" s="99">
        <v>0</v>
      </c>
      <c r="L3677" s="99">
        <f t="shared" ref="L3677:L3740" si="619">TRUNC(F3677*K3677,0)</f>
        <v>0</v>
      </c>
      <c r="M3677" s="99">
        <f t="shared" si="618"/>
        <v>1448</v>
      </c>
      <c r="N3677" s="100">
        <f t="shared" si="618"/>
        <v>359104</v>
      </c>
      <c r="O3677" s="60">
        <v>248</v>
      </c>
      <c r="P3677" s="101">
        <f>O3677</f>
        <v>248</v>
      </c>
      <c r="Q3677" s="99" t="e">
        <f>TRUNC(#REF!*P3677,0)</f>
        <v>#REF!</v>
      </c>
      <c r="R3677" s="143"/>
    </row>
    <row r="3678" spans="1:18" s="102" customFormat="1" ht="19.5" hidden="1" customHeight="1">
      <c r="A3678" s="131"/>
      <c r="C3678" s="35" t="s">
        <v>2542</v>
      </c>
      <c r="D3678" s="36" t="s">
        <v>0</v>
      </c>
      <c r="E3678" s="11" t="s">
        <v>3207</v>
      </c>
      <c r="F3678" s="98">
        <v>115</v>
      </c>
      <c r="G3678" s="99">
        <v>545</v>
      </c>
      <c r="H3678" s="99">
        <f t="shared" si="611"/>
        <v>62675</v>
      </c>
      <c r="I3678" s="99">
        <v>799</v>
      </c>
      <c r="J3678" s="99">
        <f t="shared" si="612"/>
        <v>91885</v>
      </c>
      <c r="K3678" s="99">
        <v>33</v>
      </c>
      <c r="L3678" s="99">
        <f t="shared" si="619"/>
        <v>3795</v>
      </c>
      <c r="M3678" s="99">
        <f t="shared" si="618"/>
        <v>1377</v>
      </c>
      <c r="N3678" s="100">
        <f t="shared" si="618"/>
        <v>158355</v>
      </c>
      <c r="O3678" s="60">
        <v>115</v>
      </c>
      <c r="P3678" s="101">
        <f>O3678</f>
        <v>115</v>
      </c>
      <c r="Q3678" s="99" t="e">
        <f>TRUNC(#REF!*P3678,0)</f>
        <v>#REF!</v>
      </c>
      <c r="R3678" s="143"/>
    </row>
    <row r="3679" spans="1:18" s="102" customFormat="1" ht="19.5" hidden="1" customHeight="1">
      <c r="A3679" s="131"/>
      <c r="C3679" s="35" t="s">
        <v>849</v>
      </c>
      <c r="D3679" s="36" t="s">
        <v>0</v>
      </c>
      <c r="E3679" s="11" t="s">
        <v>22</v>
      </c>
      <c r="F3679" s="98">
        <v>0</v>
      </c>
      <c r="G3679" s="99">
        <v>0</v>
      </c>
      <c r="H3679" s="99">
        <f t="shared" si="611"/>
        <v>0</v>
      </c>
      <c r="I3679" s="99">
        <v>0</v>
      </c>
      <c r="J3679" s="99">
        <f t="shared" si="612"/>
        <v>0</v>
      </c>
      <c r="K3679" s="99">
        <v>0</v>
      </c>
      <c r="L3679" s="99">
        <f t="shared" si="619"/>
        <v>0</v>
      </c>
      <c r="M3679" s="99">
        <f t="shared" si="618"/>
        <v>0</v>
      </c>
      <c r="N3679" s="100">
        <f t="shared" si="618"/>
        <v>0</v>
      </c>
      <c r="O3679" s="60">
        <v>0</v>
      </c>
      <c r="P3679" s="101">
        <f>O3679</f>
        <v>0</v>
      </c>
      <c r="Q3679" s="99" t="e">
        <f>TRUNC(#REF!*P3679,0)</f>
        <v>#REF!</v>
      </c>
      <c r="R3679" s="143"/>
    </row>
    <row r="3680" spans="1:18" s="102" customFormat="1" ht="19.5" hidden="1" customHeight="1">
      <c r="A3680" s="131"/>
      <c r="C3680" s="35" t="s">
        <v>850</v>
      </c>
      <c r="D3680" s="36" t="s">
        <v>851</v>
      </c>
      <c r="E3680" s="11" t="s">
        <v>3188</v>
      </c>
      <c r="F3680" s="98">
        <v>7.8449999999999998</v>
      </c>
      <c r="G3680" s="99">
        <v>21498</v>
      </c>
      <c r="H3680" s="99">
        <f t="shared" si="611"/>
        <v>168651</v>
      </c>
      <c r="I3680" s="99">
        <v>112868</v>
      </c>
      <c r="J3680" s="99">
        <f t="shared" si="612"/>
        <v>885449</v>
      </c>
      <c r="K3680" s="99">
        <v>0</v>
      </c>
      <c r="L3680" s="99">
        <f t="shared" si="619"/>
        <v>0</v>
      </c>
      <c r="M3680" s="99">
        <f t="shared" si="618"/>
        <v>134366</v>
      </c>
      <c r="N3680" s="100">
        <f t="shared" si="618"/>
        <v>1054100</v>
      </c>
      <c r="O3680" s="60">
        <v>7.8449999999999998</v>
      </c>
      <c r="P3680" s="101">
        <f>O3680</f>
        <v>7.8449999999999998</v>
      </c>
      <c r="Q3680" s="99" t="e">
        <f>TRUNC(#REF!*P3680,0)</f>
        <v>#REF!</v>
      </c>
      <c r="R3680" s="143"/>
    </row>
    <row r="3681" spans="1:18" s="102" customFormat="1" ht="19.5" hidden="1" customHeight="1">
      <c r="A3681" s="131"/>
      <c r="C3681" s="35" t="s">
        <v>1070</v>
      </c>
      <c r="D3681" s="36" t="s">
        <v>0</v>
      </c>
      <c r="E3681" s="11" t="s">
        <v>22</v>
      </c>
      <c r="F3681" s="98">
        <v>0</v>
      </c>
      <c r="G3681" s="99">
        <v>0</v>
      </c>
      <c r="H3681" s="99">
        <f t="shared" si="611"/>
        <v>0</v>
      </c>
      <c r="I3681" s="99">
        <v>0</v>
      </c>
      <c r="J3681" s="99">
        <f t="shared" si="612"/>
        <v>0</v>
      </c>
      <c r="K3681" s="99">
        <v>0</v>
      </c>
      <c r="L3681" s="99">
        <f t="shared" si="619"/>
        <v>0</v>
      </c>
      <c r="M3681" s="99">
        <f t="shared" si="618"/>
        <v>0</v>
      </c>
      <c r="N3681" s="100">
        <f t="shared" si="618"/>
        <v>0</v>
      </c>
      <c r="O3681" s="60">
        <v>0</v>
      </c>
      <c r="P3681" s="101">
        <f>O3681</f>
        <v>0</v>
      </c>
      <c r="Q3681" s="99" t="e">
        <f>TRUNC(#REF!*P3681,0)</f>
        <v>#REF!</v>
      </c>
      <c r="R3681" s="143"/>
    </row>
    <row r="3682" spans="1:18" s="102" customFormat="1" ht="19.5" hidden="1" customHeight="1">
      <c r="A3682" s="131"/>
      <c r="C3682" s="35" t="s">
        <v>2543</v>
      </c>
      <c r="D3682" s="36" t="s">
        <v>2544</v>
      </c>
      <c r="E3682" s="11" t="s">
        <v>3189</v>
      </c>
      <c r="F3682" s="98">
        <v>29</v>
      </c>
      <c r="G3682" s="99">
        <v>228</v>
      </c>
      <c r="H3682" s="99">
        <f t="shared" si="611"/>
        <v>6612</v>
      </c>
      <c r="I3682" s="99">
        <v>1198</v>
      </c>
      <c r="J3682" s="99">
        <f t="shared" si="612"/>
        <v>34742</v>
      </c>
      <c r="K3682" s="99">
        <v>0</v>
      </c>
      <c r="L3682" s="99">
        <f t="shared" si="619"/>
        <v>0</v>
      </c>
      <c r="M3682" s="99">
        <f t="shared" si="618"/>
        <v>1426</v>
      </c>
      <c r="N3682" s="100">
        <f t="shared" si="618"/>
        <v>41354</v>
      </c>
      <c r="O3682" s="60">
        <v>29</v>
      </c>
      <c r="P3682" s="101">
        <f>O3682</f>
        <v>29</v>
      </c>
      <c r="Q3682" s="99" t="e">
        <f>TRUNC(#REF!*P3682,0)</f>
        <v>#REF!</v>
      </c>
      <c r="R3682" s="143"/>
    </row>
    <row r="3683" spans="1:18" s="102" customFormat="1" ht="19.5" hidden="1" customHeight="1">
      <c r="A3683" s="131"/>
      <c r="C3683" s="35" t="s">
        <v>884</v>
      </c>
      <c r="D3683" s="36" t="s">
        <v>0</v>
      </c>
      <c r="E3683" s="11" t="s">
        <v>22</v>
      </c>
      <c r="F3683" s="98">
        <v>0</v>
      </c>
      <c r="G3683" s="99">
        <v>0</v>
      </c>
      <c r="H3683" s="99">
        <f t="shared" si="611"/>
        <v>0</v>
      </c>
      <c r="I3683" s="99">
        <v>0</v>
      </c>
      <c r="J3683" s="99">
        <f t="shared" si="612"/>
        <v>0</v>
      </c>
      <c r="K3683" s="99">
        <v>0</v>
      </c>
      <c r="L3683" s="99">
        <f t="shared" si="619"/>
        <v>0</v>
      </c>
      <c r="M3683" s="99">
        <f t="shared" si="618"/>
        <v>0</v>
      </c>
      <c r="N3683" s="100">
        <f t="shared" si="618"/>
        <v>0</v>
      </c>
      <c r="O3683" s="60">
        <v>0</v>
      </c>
      <c r="P3683" s="101">
        <f>O3683</f>
        <v>0</v>
      </c>
      <c r="Q3683" s="99" t="e">
        <f>TRUNC(#REF!*P3683,0)</f>
        <v>#REF!</v>
      </c>
      <c r="R3683" s="143"/>
    </row>
    <row r="3684" spans="1:18" s="102" customFormat="1" ht="19.5" hidden="1" customHeight="1">
      <c r="A3684" s="131"/>
      <c r="C3684" s="35" t="s">
        <v>885</v>
      </c>
      <c r="D3684" s="36" t="s">
        <v>62</v>
      </c>
      <c r="E3684" s="11" t="s">
        <v>3189</v>
      </c>
      <c r="F3684" s="98">
        <v>1455</v>
      </c>
      <c r="G3684" s="99">
        <v>212</v>
      </c>
      <c r="H3684" s="99">
        <f t="shared" si="611"/>
        <v>308460</v>
      </c>
      <c r="I3684" s="99">
        <v>11</v>
      </c>
      <c r="J3684" s="99">
        <f t="shared" si="612"/>
        <v>16005</v>
      </c>
      <c r="K3684" s="99">
        <v>0</v>
      </c>
      <c r="L3684" s="99">
        <f t="shared" si="619"/>
        <v>0</v>
      </c>
      <c r="M3684" s="99">
        <f t="shared" si="618"/>
        <v>223</v>
      </c>
      <c r="N3684" s="100">
        <f t="shared" si="618"/>
        <v>324465</v>
      </c>
      <c r="O3684" s="60">
        <v>1455</v>
      </c>
      <c r="P3684" s="101">
        <f>O3684</f>
        <v>1455</v>
      </c>
      <c r="Q3684" s="99" t="e">
        <f>TRUNC(#REF!*P3684,0)</f>
        <v>#REF!</v>
      </c>
      <c r="R3684" s="143"/>
    </row>
    <row r="3685" spans="1:18" s="102" customFormat="1" ht="19.5" hidden="1" customHeight="1">
      <c r="A3685" s="131"/>
      <c r="C3685" s="35" t="s">
        <v>886</v>
      </c>
      <c r="D3685" s="36" t="s">
        <v>116</v>
      </c>
      <c r="E3685" s="11" t="s">
        <v>3189</v>
      </c>
      <c r="F3685" s="98">
        <v>1281</v>
      </c>
      <c r="G3685" s="99">
        <v>76</v>
      </c>
      <c r="H3685" s="99">
        <f t="shared" si="611"/>
        <v>97356</v>
      </c>
      <c r="I3685" s="99">
        <v>4</v>
      </c>
      <c r="J3685" s="99">
        <f t="shared" si="612"/>
        <v>5124</v>
      </c>
      <c r="K3685" s="99">
        <v>0</v>
      </c>
      <c r="L3685" s="99">
        <f t="shared" si="619"/>
        <v>0</v>
      </c>
      <c r="M3685" s="99">
        <f t="shared" si="618"/>
        <v>80</v>
      </c>
      <c r="N3685" s="100">
        <f t="shared" si="618"/>
        <v>102480</v>
      </c>
      <c r="O3685" s="60">
        <v>1281</v>
      </c>
      <c r="P3685" s="101">
        <f>O3685</f>
        <v>1281</v>
      </c>
      <c r="Q3685" s="99" t="e">
        <f>TRUNC(#REF!*P3685,0)</f>
        <v>#REF!</v>
      </c>
      <c r="R3685" s="143"/>
    </row>
    <row r="3686" spans="1:18" s="102" customFormat="1" ht="19.5" hidden="1" customHeight="1">
      <c r="A3686" s="131"/>
      <c r="C3686" s="35" t="s">
        <v>895</v>
      </c>
      <c r="D3686" s="36" t="s">
        <v>0</v>
      </c>
      <c r="E3686" s="11" t="s">
        <v>22</v>
      </c>
      <c r="F3686" s="98">
        <v>0</v>
      </c>
      <c r="G3686" s="99">
        <v>0</v>
      </c>
      <c r="H3686" s="99">
        <f t="shared" si="611"/>
        <v>0</v>
      </c>
      <c r="I3686" s="99">
        <v>0</v>
      </c>
      <c r="J3686" s="99">
        <f t="shared" si="612"/>
        <v>0</v>
      </c>
      <c r="K3686" s="99">
        <v>0</v>
      </c>
      <c r="L3686" s="99">
        <f t="shared" si="619"/>
        <v>0</v>
      </c>
      <c r="M3686" s="99">
        <f t="shared" si="618"/>
        <v>0</v>
      </c>
      <c r="N3686" s="100">
        <f t="shared" si="618"/>
        <v>0</v>
      </c>
      <c r="O3686" s="60">
        <v>0</v>
      </c>
      <c r="P3686" s="101">
        <f>O3686</f>
        <v>0</v>
      </c>
      <c r="Q3686" s="99" t="e">
        <f>TRUNC(#REF!*P3686,0)</f>
        <v>#REF!</v>
      </c>
      <c r="R3686" s="143"/>
    </row>
    <row r="3687" spans="1:18" s="102" customFormat="1" ht="19.5" hidden="1" customHeight="1">
      <c r="A3687" s="131"/>
      <c r="C3687" s="35" t="s">
        <v>896</v>
      </c>
      <c r="D3687" s="36" t="s">
        <v>897</v>
      </c>
      <c r="E3687" s="11" t="s">
        <v>3189</v>
      </c>
      <c r="F3687" s="98">
        <v>1022</v>
      </c>
      <c r="G3687" s="99">
        <v>26656</v>
      </c>
      <c r="H3687" s="99">
        <f t="shared" si="611"/>
        <v>27242432</v>
      </c>
      <c r="I3687" s="99">
        <v>6740</v>
      </c>
      <c r="J3687" s="99">
        <f t="shared" si="612"/>
        <v>6888280</v>
      </c>
      <c r="K3687" s="99">
        <v>2848</v>
      </c>
      <c r="L3687" s="99">
        <f t="shared" si="619"/>
        <v>2910656</v>
      </c>
      <c r="M3687" s="99">
        <f t="shared" si="618"/>
        <v>36244</v>
      </c>
      <c r="N3687" s="100">
        <f t="shared" si="618"/>
        <v>37041368</v>
      </c>
      <c r="O3687" s="60">
        <v>1022</v>
      </c>
      <c r="P3687" s="101">
        <f>O3687</f>
        <v>1022</v>
      </c>
      <c r="Q3687" s="99" t="e">
        <f>TRUNC(#REF!*P3687,0)</f>
        <v>#REF!</v>
      </c>
      <c r="R3687" s="143"/>
    </row>
    <row r="3688" spans="1:18" s="102" customFormat="1" ht="19.5" hidden="1" customHeight="1">
      <c r="A3688" s="131"/>
      <c r="C3688" s="35" t="s">
        <v>918</v>
      </c>
      <c r="D3688" s="36" t="s">
        <v>0</v>
      </c>
      <c r="E3688" s="11" t="s">
        <v>22</v>
      </c>
      <c r="F3688" s="98">
        <v>0</v>
      </c>
      <c r="G3688" s="99">
        <v>0</v>
      </c>
      <c r="H3688" s="99">
        <f t="shared" si="611"/>
        <v>0</v>
      </c>
      <c r="I3688" s="99">
        <v>0</v>
      </c>
      <c r="J3688" s="99">
        <f t="shared" si="612"/>
        <v>0</v>
      </c>
      <c r="K3688" s="99">
        <v>0</v>
      </c>
      <c r="L3688" s="99">
        <f t="shared" si="619"/>
        <v>0</v>
      </c>
      <c r="M3688" s="99">
        <f t="shared" si="618"/>
        <v>0</v>
      </c>
      <c r="N3688" s="100">
        <f t="shared" si="618"/>
        <v>0</v>
      </c>
      <c r="O3688" s="60">
        <v>0</v>
      </c>
      <c r="P3688" s="101">
        <f>O3688</f>
        <v>0</v>
      </c>
      <c r="Q3688" s="99" t="e">
        <f>TRUNC(#REF!*P3688,0)</f>
        <v>#REF!</v>
      </c>
      <c r="R3688" s="143"/>
    </row>
    <row r="3689" spans="1:18" s="102" customFormat="1" ht="19.5" hidden="1" customHeight="1">
      <c r="A3689" s="131"/>
      <c r="C3689" s="35" t="s">
        <v>919</v>
      </c>
      <c r="D3689" s="36" t="s">
        <v>0</v>
      </c>
      <c r="E3689" s="11" t="s">
        <v>22</v>
      </c>
      <c r="F3689" s="98">
        <v>0</v>
      </c>
      <c r="G3689" s="99">
        <v>0</v>
      </c>
      <c r="H3689" s="99">
        <f t="shared" si="611"/>
        <v>0</v>
      </c>
      <c r="I3689" s="99">
        <v>0</v>
      </c>
      <c r="J3689" s="99">
        <f t="shared" si="612"/>
        <v>0</v>
      </c>
      <c r="K3689" s="99">
        <v>0</v>
      </c>
      <c r="L3689" s="99">
        <f t="shared" si="619"/>
        <v>0</v>
      </c>
      <c r="M3689" s="99">
        <f t="shared" si="618"/>
        <v>0</v>
      </c>
      <c r="N3689" s="100">
        <f t="shared" si="618"/>
        <v>0</v>
      </c>
      <c r="O3689" s="60">
        <v>0</v>
      </c>
      <c r="P3689" s="101">
        <f>O3689</f>
        <v>0</v>
      </c>
      <c r="Q3689" s="99" t="e">
        <f>TRUNC(#REF!*P3689,0)</f>
        <v>#REF!</v>
      </c>
      <c r="R3689" s="143"/>
    </row>
    <row r="3690" spans="1:18" s="102" customFormat="1" ht="19.5" hidden="1" customHeight="1">
      <c r="A3690" s="131"/>
      <c r="C3690" s="35" t="s">
        <v>920</v>
      </c>
      <c r="D3690" s="36" t="s">
        <v>692</v>
      </c>
      <c r="E3690" s="11" t="s">
        <v>3188</v>
      </c>
      <c r="F3690" s="98">
        <v>845</v>
      </c>
      <c r="G3690" s="99">
        <v>295</v>
      </c>
      <c r="H3690" s="99">
        <f t="shared" si="611"/>
        <v>249275</v>
      </c>
      <c r="I3690" s="99">
        <v>1529</v>
      </c>
      <c r="J3690" s="99">
        <f t="shared" si="612"/>
        <v>1292005</v>
      </c>
      <c r="K3690" s="99">
        <v>270</v>
      </c>
      <c r="L3690" s="99">
        <f t="shared" si="619"/>
        <v>228150</v>
      </c>
      <c r="M3690" s="99">
        <f t="shared" si="618"/>
        <v>2094</v>
      </c>
      <c r="N3690" s="100">
        <f t="shared" si="618"/>
        <v>1769430</v>
      </c>
      <c r="O3690" s="60">
        <v>845</v>
      </c>
      <c r="P3690" s="101">
        <f>O3690</f>
        <v>845</v>
      </c>
      <c r="Q3690" s="99" t="e">
        <f>TRUNC(#REF!*P3690,0)</f>
        <v>#REF!</v>
      </c>
      <c r="R3690" s="143"/>
    </row>
    <row r="3691" spans="1:18" s="102" customFormat="1" ht="19.5" hidden="1" customHeight="1">
      <c r="A3691" s="131"/>
      <c r="C3691" s="35" t="s">
        <v>921</v>
      </c>
      <c r="D3691" s="36" t="s">
        <v>2</v>
      </c>
      <c r="E3691" s="11" t="s">
        <v>3188</v>
      </c>
      <c r="F3691" s="98">
        <v>1974</v>
      </c>
      <c r="G3691" s="99">
        <v>389</v>
      </c>
      <c r="H3691" s="99">
        <f t="shared" si="611"/>
        <v>767886</v>
      </c>
      <c r="I3691" s="99">
        <v>2237</v>
      </c>
      <c r="J3691" s="99">
        <f t="shared" si="612"/>
        <v>4415838</v>
      </c>
      <c r="K3691" s="99">
        <v>279</v>
      </c>
      <c r="L3691" s="99">
        <f t="shared" si="619"/>
        <v>550746</v>
      </c>
      <c r="M3691" s="99">
        <f t="shared" si="618"/>
        <v>2905</v>
      </c>
      <c r="N3691" s="100">
        <f t="shared" si="618"/>
        <v>5734470</v>
      </c>
      <c r="O3691" s="60">
        <v>1974</v>
      </c>
      <c r="P3691" s="101">
        <f>O3691</f>
        <v>1974</v>
      </c>
      <c r="Q3691" s="99" t="e">
        <f>TRUNC(#REF!*P3691,0)</f>
        <v>#REF!</v>
      </c>
      <c r="R3691" s="143"/>
    </row>
    <row r="3692" spans="1:18" s="102" customFormat="1" ht="19.5" hidden="1" customHeight="1">
      <c r="A3692" s="131"/>
      <c r="C3692" s="35" t="s">
        <v>2395</v>
      </c>
      <c r="D3692" s="36" t="s">
        <v>0</v>
      </c>
      <c r="E3692" s="11" t="s">
        <v>3188</v>
      </c>
      <c r="F3692" s="98">
        <v>23</v>
      </c>
      <c r="G3692" s="99">
        <v>4614</v>
      </c>
      <c r="H3692" s="99">
        <f t="shared" si="611"/>
        <v>106122</v>
      </c>
      <c r="I3692" s="99">
        <v>5260</v>
      </c>
      <c r="J3692" s="99">
        <f t="shared" si="612"/>
        <v>120980</v>
      </c>
      <c r="K3692" s="99">
        <v>5383</v>
      </c>
      <c r="L3692" s="99">
        <f t="shared" si="619"/>
        <v>123809</v>
      </c>
      <c r="M3692" s="99">
        <f t="shared" si="618"/>
        <v>15257</v>
      </c>
      <c r="N3692" s="100">
        <f t="shared" si="618"/>
        <v>350911</v>
      </c>
      <c r="O3692" s="60">
        <v>23</v>
      </c>
      <c r="P3692" s="101">
        <f>O3692</f>
        <v>23</v>
      </c>
      <c r="Q3692" s="99" t="e">
        <f>TRUNC(#REF!*P3692,0)</f>
        <v>#REF!</v>
      </c>
      <c r="R3692" s="143"/>
    </row>
    <row r="3693" spans="1:18" s="102" customFormat="1" ht="19.5" hidden="1" customHeight="1">
      <c r="A3693" s="131"/>
      <c r="C3693" s="35" t="s">
        <v>689</v>
      </c>
      <c r="D3693" s="36" t="s">
        <v>0</v>
      </c>
      <c r="E3693" s="11" t="s">
        <v>22</v>
      </c>
      <c r="F3693" s="98">
        <v>0</v>
      </c>
      <c r="G3693" s="99">
        <v>0</v>
      </c>
      <c r="H3693" s="99">
        <f t="shared" si="611"/>
        <v>0</v>
      </c>
      <c r="I3693" s="99">
        <v>0</v>
      </c>
      <c r="J3693" s="99">
        <f t="shared" si="612"/>
        <v>0</v>
      </c>
      <c r="K3693" s="99">
        <v>0</v>
      </c>
      <c r="L3693" s="99">
        <f t="shared" si="619"/>
        <v>0</v>
      </c>
      <c r="M3693" s="99">
        <f t="shared" si="618"/>
        <v>0</v>
      </c>
      <c r="N3693" s="100">
        <f t="shared" si="618"/>
        <v>0</v>
      </c>
      <c r="O3693" s="60">
        <v>0</v>
      </c>
      <c r="P3693" s="101">
        <f>O3693</f>
        <v>0</v>
      </c>
      <c r="Q3693" s="99" t="e">
        <f>TRUNC(#REF!*P3693,0)</f>
        <v>#REF!</v>
      </c>
      <c r="R3693" s="143"/>
    </row>
    <row r="3694" spans="1:18" s="102" customFormat="1" ht="19.5" hidden="1" customHeight="1">
      <c r="A3694" s="131"/>
      <c r="C3694" s="35" t="s">
        <v>922</v>
      </c>
      <c r="D3694" s="36" t="s">
        <v>698</v>
      </c>
      <c r="E3694" s="11" t="s">
        <v>3189</v>
      </c>
      <c r="F3694" s="98">
        <v>786</v>
      </c>
      <c r="G3694" s="99">
        <v>16084</v>
      </c>
      <c r="H3694" s="99">
        <f t="shared" si="611"/>
        <v>12642024</v>
      </c>
      <c r="I3694" s="99">
        <v>43358</v>
      </c>
      <c r="J3694" s="99">
        <f t="shared" si="612"/>
        <v>34079388</v>
      </c>
      <c r="K3694" s="99">
        <v>12820</v>
      </c>
      <c r="L3694" s="99">
        <f t="shared" si="619"/>
        <v>10076520</v>
      </c>
      <c r="M3694" s="99">
        <f t="shared" si="618"/>
        <v>72262</v>
      </c>
      <c r="N3694" s="100">
        <f t="shared" si="618"/>
        <v>56797932</v>
      </c>
      <c r="O3694" s="60">
        <v>786</v>
      </c>
      <c r="P3694" s="101">
        <f>O3694</f>
        <v>786</v>
      </c>
      <c r="Q3694" s="99" t="e">
        <f>TRUNC(#REF!*P3694,0)</f>
        <v>#REF!</v>
      </c>
      <c r="R3694" s="143"/>
    </row>
    <row r="3695" spans="1:18" s="102" customFormat="1" ht="19.5" hidden="1" customHeight="1">
      <c r="A3695" s="131"/>
      <c r="C3695" s="35" t="s">
        <v>923</v>
      </c>
      <c r="D3695" s="36" t="s">
        <v>0</v>
      </c>
      <c r="E3695" s="11" t="s">
        <v>22</v>
      </c>
      <c r="F3695" s="98">
        <v>0</v>
      </c>
      <c r="G3695" s="99">
        <v>0</v>
      </c>
      <c r="H3695" s="99">
        <f t="shared" si="611"/>
        <v>0</v>
      </c>
      <c r="I3695" s="99">
        <v>0</v>
      </c>
      <c r="J3695" s="99">
        <f t="shared" si="612"/>
        <v>0</v>
      </c>
      <c r="K3695" s="99">
        <v>0</v>
      </c>
      <c r="L3695" s="99">
        <f t="shared" si="619"/>
        <v>0</v>
      </c>
      <c r="M3695" s="99">
        <f t="shared" si="618"/>
        <v>0</v>
      </c>
      <c r="N3695" s="100">
        <f t="shared" si="618"/>
        <v>0</v>
      </c>
      <c r="O3695" s="60">
        <v>0</v>
      </c>
      <c r="P3695" s="101">
        <f>O3695</f>
        <v>0</v>
      </c>
      <c r="Q3695" s="99" t="e">
        <f>TRUNC(#REF!*P3695,0)</f>
        <v>#REF!</v>
      </c>
      <c r="R3695" s="143"/>
    </row>
    <row r="3696" spans="1:18" s="102" customFormat="1" ht="19.5" hidden="1" customHeight="1">
      <c r="A3696" s="131"/>
      <c r="C3696" s="35" t="s">
        <v>924</v>
      </c>
      <c r="D3696" s="36" t="s">
        <v>0</v>
      </c>
      <c r="E3696" s="11" t="s">
        <v>3189</v>
      </c>
      <c r="F3696" s="98">
        <v>16</v>
      </c>
      <c r="G3696" s="99">
        <v>64000</v>
      </c>
      <c r="H3696" s="99">
        <f t="shared" si="611"/>
        <v>1024000</v>
      </c>
      <c r="I3696" s="99">
        <v>0</v>
      </c>
      <c r="J3696" s="99">
        <f t="shared" si="612"/>
        <v>0</v>
      </c>
      <c r="K3696" s="99">
        <v>0</v>
      </c>
      <c r="L3696" s="99">
        <f t="shared" si="619"/>
        <v>0</v>
      </c>
      <c r="M3696" s="99">
        <f t="shared" si="618"/>
        <v>64000</v>
      </c>
      <c r="N3696" s="100">
        <f t="shared" si="618"/>
        <v>1024000</v>
      </c>
      <c r="O3696" s="60">
        <v>16</v>
      </c>
      <c r="P3696" s="101">
        <f>O3696</f>
        <v>16</v>
      </c>
      <c r="Q3696" s="99" t="e">
        <f>TRUNC(#REF!*P3696,0)</f>
        <v>#REF!</v>
      </c>
      <c r="R3696" s="143"/>
    </row>
    <row r="3697" spans="1:18" s="102" customFormat="1" ht="19.5" hidden="1" customHeight="1">
      <c r="A3697" s="131"/>
      <c r="C3697" s="35" t="s">
        <v>925</v>
      </c>
      <c r="D3697" s="36" t="s">
        <v>0</v>
      </c>
      <c r="E3697" s="11" t="s">
        <v>3189</v>
      </c>
      <c r="F3697" s="98">
        <v>770</v>
      </c>
      <c r="G3697" s="99">
        <v>62336</v>
      </c>
      <c r="H3697" s="99">
        <f t="shared" si="611"/>
        <v>47998720</v>
      </c>
      <c r="I3697" s="99">
        <v>0</v>
      </c>
      <c r="J3697" s="99">
        <f t="shared" si="612"/>
        <v>0</v>
      </c>
      <c r="K3697" s="99">
        <v>0</v>
      </c>
      <c r="L3697" s="99">
        <f t="shared" si="619"/>
        <v>0</v>
      </c>
      <c r="M3697" s="99">
        <f t="shared" si="618"/>
        <v>62336</v>
      </c>
      <c r="N3697" s="100">
        <f t="shared" si="618"/>
        <v>47998720</v>
      </c>
      <c r="O3697" s="60">
        <v>770</v>
      </c>
      <c r="P3697" s="101">
        <f>O3697</f>
        <v>770</v>
      </c>
      <c r="Q3697" s="99" t="e">
        <f>TRUNC(#REF!*P3697,0)</f>
        <v>#REF!</v>
      </c>
      <c r="R3697" s="143"/>
    </row>
    <row r="3698" spans="1:18" s="102" customFormat="1" ht="19.5" hidden="1" customHeight="1">
      <c r="A3698" s="131"/>
      <c r="C3698" s="35" t="s">
        <v>926</v>
      </c>
      <c r="D3698" s="36" t="s">
        <v>927</v>
      </c>
      <c r="E3698" s="11" t="s">
        <v>3198</v>
      </c>
      <c r="F3698" s="98">
        <v>8274</v>
      </c>
      <c r="G3698" s="99">
        <v>626</v>
      </c>
      <c r="H3698" s="99">
        <f t="shared" si="611"/>
        <v>5179524</v>
      </c>
      <c r="I3698" s="99">
        <v>0</v>
      </c>
      <c r="J3698" s="99">
        <f t="shared" si="612"/>
        <v>0</v>
      </c>
      <c r="K3698" s="99">
        <v>0</v>
      </c>
      <c r="L3698" s="99">
        <f t="shared" si="619"/>
        <v>0</v>
      </c>
      <c r="M3698" s="99">
        <f t="shared" si="618"/>
        <v>626</v>
      </c>
      <c r="N3698" s="100">
        <f t="shared" si="618"/>
        <v>5179524</v>
      </c>
      <c r="O3698" s="60">
        <v>8274</v>
      </c>
      <c r="P3698" s="101">
        <f>O3698</f>
        <v>8274</v>
      </c>
      <c r="Q3698" s="99" t="e">
        <f>TRUNC(#REF!*P3698,0)</f>
        <v>#REF!</v>
      </c>
      <c r="R3698" s="143"/>
    </row>
    <row r="3699" spans="1:18" s="102" customFormat="1" ht="19.5" hidden="1" customHeight="1">
      <c r="A3699" s="131"/>
      <c r="C3699" s="35" t="s">
        <v>1092</v>
      </c>
      <c r="D3699" s="36" t="s">
        <v>1093</v>
      </c>
      <c r="E3699" s="11" t="s">
        <v>3189</v>
      </c>
      <c r="F3699" s="98">
        <v>2911</v>
      </c>
      <c r="G3699" s="99">
        <v>5666</v>
      </c>
      <c r="H3699" s="99">
        <f t="shared" si="611"/>
        <v>16493726</v>
      </c>
      <c r="I3699" s="99">
        <v>0</v>
      </c>
      <c r="J3699" s="99">
        <f t="shared" si="612"/>
        <v>0</v>
      </c>
      <c r="K3699" s="99">
        <v>0</v>
      </c>
      <c r="L3699" s="99">
        <f t="shared" si="619"/>
        <v>0</v>
      </c>
      <c r="M3699" s="99">
        <f t="shared" si="618"/>
        <v>5666</v>
      </c>
      <c r="N3699" s="100">
        <f t="shared" si="618"/>
        <v>16493726</v>
      </c>
      <c r="O3699" s="60">
        <v>2911</v>
      </c>
      <c r="P3699" s="101">
        <f>O3699</f>
        <v>2911</v>
      </c>
      <c r="Q3699" s="99" t="e">
        <f>TRUNC(#REF!*P3699,0)</f>
        <v>#REF!</v>
      </c>
      <c r="R3699" s="143"/>
    </row>
    <row r="3700" spans="1:18" s="102" customFormat="1" ht="19.5" hidden="1" customHeight="1">
      <c r="A3700" s="131"/>
      <c r="C3700" s="35" t="s">
        <v>928</v>
      </c>
      <c r="D3700" s="36" t="s">
        <v>703</v>
      </c>
      <c r="E3700" s="11" t="s">
        <v>3189</v>
      </c>
      <c r="F3700" s="98">
        <v>2165</v>
      </c>
      <c r="G3700" s="99">
        <v>7000</v>
      </c>
      <c r="H3700" s="99">
        <f t="shared" si="611"/>
        <v>15155000</v>
      </c>
      <c r="I3700" s="99">
        <v>0</v>
      </c>
      <c r="J3700" s="99">
        <f t="shared" si="612"/>
        <v>0</v>
      </c>
      <c r="K3700" s="99">
        <v>0</v>
      </c>
      <c r="L3700" s="99">
        <f t="shared" si="619"/>
        <v>0</v>
      </c>
      <c r="M3700" s="99">
        <f t="shared" si="618"/>
        <v>7000</v>
      </c>
      <c r="N3700" s="100">
        <f t="shared" si="618"/>
        <v>15155000</v>
      </c>
      <c r="O3700" s="60">
        <v>2165</v>
      </c>
      <c r="P3700" s="101">
        <f>O3700</f>
        <v>2165</v>
      </c>
      <c r="Q3700" s="99" t="e">
        <f>TRUNC(#REF!*P3700,0)</f>
        <v>#REF!</v>
      </c>
      <c r="R3700" s="143"/>
    </row>
    <row r="3701" spans="1:18" s="102" customFormat="1" ht="19.5" hidden="1" customHeight="1">
      <c r="A3701" s="131"/>
      <c r="C3701" s="35" t="s">
        <v>929</v>
      </c>
      <c r="D3701" s="36" t="s">
        <v>705</v>
      </c>
      <c r="E3701" s="11" t="s">
        <v>3189</v>
      </c>
      <c r="F3701" s="98">
        <v>1429</v>
      </c>
      <c r="G3701" s="99">
        <v>8933</v>
      </c>
      <c r="H3701" s="99">
        <f t="shared" ref="H3701:H3764" si="620">TRUNC(F3701*G3701,0)</f>
        <v>12765257</v>
      </c>
      <c r="I3701" s="99">
        <v>0</v>
      </c>
      <c r="J3701" s="99">
        <f t="shared" ref="J3701:J3764" si="621">TRUNC(F3701*I3701,0)</f>
        <v>0</v>
      </c>
      <c r="K3701" s="99">
        <v>0</v>
      </c>
      <c r="L3701" s="99">
        <f t="shared" si="619"/>
        <v>0</v>
      </c>
      <c r="M3701" s="99">
        <f t="shared" si="618"/>
        <v>8933</v>
      </c>
      <c r="N3701" s="100">
        <f t="shared" si="618"/>
        <v>12765257</v>
      </c>
      <c r="O3701" s="60">
        <v>1429</v>
      </c>
      <c r="P3701" s="101">
        <f>O3701</f>
        <v>1429</v>
      </c>
      <c r="Q3701" s="99" t="e">
        <f>TRUNC(#REF!*P3701,0)</f>
        <v>#REF!</v>
      </c>
      <c r="R3701" s="143"/>
    </row>
    <row r="3702" spans="1:18" s="102" customFormat="1" ht="19.5" hidden="1" customHeight="1">
      <c r="A3702" s="131"/>
      <c r="C3702" s="35" t="s">
        <v>930</v>
      </c>
      <c r="D3702" s="36" t="s">
        <v>707</v>
      </c>
      <c r="E3702" s="11" t="s">
        <v>3189</v>
      </c>
      <c r="F3702" s="98">
        <v>1965</v>
      </c>
      <c r="G3702" s="99">
        <v>10933</v>
      </c>
      <c r="H3702" s="99">
        <f t="shared" si="620"/>
        <v>21483345</v>
      </c>
      <c r="I3702" s="99">
        <v>0</v>
      </c>
      <c r="J3702" s="99">
        <f t="shared" si="621"/>
        <v>0</v>
      </c>
      <c r="K3702" s="99">
        <v>0</v>
      </c>
      <c r="L3702" s="99">
        <f t="shared" si="619"/>
        <v>0</v>
      </c>
      <c r="M3702" s="99">
        <f t="shared" si="618"/>
        <v>10933</v>
      </c>
      <c r="N3702" s="100">
        <f t="shared" si="618"/>
        <v>21483345</v>
      </c>
      <c r="O3702" s="60">
        <v>1965</v>
      </c>
      <c r="P3702" s="101">
        <f>O3702</f>
        <v>1965</v>
      </c>
      <c r="Q3702" s="99" t="e">
        <f>TRUNC(#REF!*P3702,0)</f>
        <v>#REF!</v>
      </c>
      <c r="R3702" s="143"/>
    </row>
    <row r="3703" spans="1:18" s="102" customFormat="1" ht="19.5" hidden="1" customHeight="1">
      <c r="A3703" s="131"/>
      <c r="C3703" s="35" t="s">
        <v>932</v>
      </c>
      <c r="D3703" s="36" t="s">
        <v>0</v>
      </c>
      <c r="E3703" s="11" t="s">
        <v>3189</v>
      </c>
      <c r="F3703" s="98">
        <v>103</v>
      </c>
      <c r="G3703" s="99">
        <v>576</v>
      </c>
      <c r="H3703" s="99">
        <f t="shared" si="620"/>
        <v>59328</v>
      </c>
      <c r="I3703" s="99">
        <v>0</v>
      </c>
      <c r="J3703" s="99">
        <f t="shared" si="621"/>
        <v>0</v>
      </c>
      <c r="K3703" s="99">
        <v>0</v>
      </c>
      <c r="L3703" s="99">
        <f t="shared" si="619"/>
        <v>0</v>
      </c>
      <c r="M3703" s="99">
        <f t="shared" si="618"/>
        <v>576</v>
      </c>
      <c r="N3703" s="100">
        <f t="shared" si="618"/>
        <v>59328</v>
      </c>
      <c r="O3703" s="60">
        <v>103</v>
      </c>
      <c r="P3703" s="101">
        <f>O3703</f>
        <v>103</v>
      </c>
      <c r="Q3703" s="99" t="e">
        <f>TRUNC(#REF!*P3703,0)</f>
        <v>#REF!</v>
      </c>
      <c r="R3703" s="143"/>
    </row>
    <row r="3704" spans="1:18" s="102" customFormat="1" ht="19.5" hidden="1" customHeight="1">
      <c r="A3704" s="131"/>
      <c r="C3704" s="35" t="s">
        <v>933</v>
      </c>
      <c r="D3704" s="36" t="s">
        <v>118</v>
      </c>
      <c r="E3704" s="11" t="s">
        <v>3207</v>
      </c>
      <c r="F3704" s="98">
        <v>145</v>
      </c>
      <c r="G3704" s="99">
        <v>3208</v>
      </c>
      <c r="H3704" s="99">
        <f t="shared" si="620"/>
        <v>465160</v>
      </c>
      <c r="I3704" s="99">
        <v>0</v>
      </c>
      <c r="J3704" s="99">
        <f t="shared" si="621"/>
        <v>0</v>
      </c>
      <c r="K3704" s="99">
        <v>0</v>
      </c>
      <c r="L3704" s="99">
        <f t="shared" si="619"/>
        <v>0</v>
      </c>
      <c r="M3704" s="99">
        <f t="shared" si="618"/>
        <v>3208</v>
      </c>
      <c r="N3704" s="100">
        <f t="shared" si="618"/>
        <v>465160</v>
      </c>
      <c r="O3704" s="60">
        <v>145</v>
      </c>
      <c r="P3704" s="101">
        <f>O3704</f>
        <v>145</v>
      </c>
      <c r="Q3704" s="99" t="e">
        <f>TRUNC(#REF!*P3704,0)</f>
        <v>#REF!</v>
      </c>
      <c r="R3704" s="143"/>
    </row>
    <row r="3705" spans="1:18" s="102" customFormat="1" ht="19.5" hidden="1" customHeight="1">
      <c r="A3705" s="131"/>
      <c r="C3705" s="35" t="s">
        <v>934</v>
      </c>
      <c r="D3705" s="36" t="s">
        <v>0</v>
      </c>
      <c r="E3705" s="11" t="s">
        <v>22</v>
      </c>
      <c r="F3705" s="98">
        <v>0</v>
      </c>
      <c r="G3705" s="99">
        <v>0</v>
      </c>
      <c r="H3705" s="99">
        <f t="shared" si="620"/>
        <v>0</v>
      </c>
      <c r="I3705" s="99">
        <v>0</v>
      </c>
      <c r="J3705" s="99">
        <f t="shared" si="621"/>
        <v>0</v>
      </c>
      <c r="K3705" s="99">
        <v>0</v>
      </c>
      <c r="L3705" s="99">
        <f t="shared" si="619"/>
        <v>0</v>
      </c>
      <c r="M3705" s="99">
        <f t="shared" si="618"/>
        <v>0</v>
      </c>
      <c r="N3705" s="100">
        <f t="shared" si="618"/>
        <v>0</v>
      </c>
      <c r="O3705" s="60">
        <v>0</v>
      </c>
      <c r="P3705" s="101">
        <f>O3705</f>
        <v>0</v>
      </c>
      <c r="Q3705" s="99" t="e">
        <f>TRUNC(#REF!*P3705,0)</f>
        <v>#REF!</v>
      </c>
      <c r="R3705" s="143"/>
    </row>
    <row r="3706" spans="1:18" s="102" customFormat="1" ht="19.5" hidden="1" customHeight="1">
      <c r="A3706" s="131"/>
      <c r="C3706" s="35" t="s">
        <v>935</v>
      </c>
      <c r="D3706" s="36" t="s">
        <v>712</v>
      </c>
      <c r="E3706" s="11" t="s">
        <v>3189</v>
      </c>
      <c r="F3706" s="98">
        <v>16</v>
      </c>
      <c r="G3706" s="99">
        <v>0</v>
      </c>
      <c r="H3706" s="99">
        <f t="shared" si="620"/>
        <v>0</v>
      </c>
      <c r="I3706" s="99">
        <v>0</v>
      </c>
      <c r="J3706" s="99">
        <f t="shared" si="621"/>
        <v>0</v>
      </c>
      <c r="K3706" s="99">
        <v>12972</v>
      </c>
      <c r="L3706" s="99">
        <f t="shared" si="619"/>
        <v>207552</v>
      </c>
      <c r="M3706" s="99">
        <f t="shared" si="618"/>
        <v>12972</v>
      </c>
      <c r="N3706" s="100">
        <f t="shared" si="618"/>
        <v>207552</v>
      </c>
      <c r="O3706" s="60">
        <v>16</v>
      </c>
      <c r="P3706" s="101">
        <f>O3706</f>
        <v>16</v>
      </c>
      <c r="Q3706" s="99" t="e">
        <f>TRUNC(#REF!*P3706,0)</f>
        <v>#REF!</v>
      </c>
      <c r="R3706" s="143"/>
    </row>
    <row r="3707" spans="1:18" s="102" customFormat="1" ht="19.5" hidden="1" customHeight="1">
      <c r="A3707" s="131"/>
      <c r="C3707" s="35" t="s">
        <v>936</v>
      </c>
      <c r="D3707" s="36" t="s">
        <v>714</v>
      </c>
      <c r="E3707" s="11" t="s">
        <v>3189</v>
      </c>
      <c r="F3707" s="98">
        <v>813</v>
      </c>
      <c r="G3707" s="99">
        <v>0</v>
      </c>
      <c r="H3707" s="99">
        <f t="shared" si="620"/>
        <v>0</v>
      </c>
      <c r="I3707" s="99">
        <v>0</v>
      </c>
      <c r="J3707" s="99">
        <f t="shared" si="621"/>
        <v>0</v>
      </c>
      <c r="K3707" s="99">
        <v>10512</v>
      </c>
      <c r="L3707" s="99">
        <f t="shared" si="619"/>
        <v>8546256</v>
      </c>
      <c r="M3707" s="99">
        <f t="shared" si="618"/>
        <v>10512</v>
      </c>
      <c r="N3707" s="100">
        <f t="shared" si="618"/>
        <v>8546256</v>
      </c>
      <c r="O3707" s="60">
        <v>813</v>
      </c>
      <c r="P3707" s="101">
        <f>O3707</f>
        <v>813</v>
      </c>
      <c r="Q3707" s="99" t="e">
        <f>TRUNC(#REF!*P3707,0)</f>
        <v>#REF!</v>
      </c>
      <c r="R3707" s="143"/>
    </row>
    <row r="3708" spans="1:18" s="102" customFormat="1" ht="19.5" hidden="1" customHeight="1">
      <c r="A3708" s="131"/>
      <c r="C3708" s="35" t="s">
        <v>2545</v>
      </c>
      <c r="D3708" s="36" t="s">
        <v>0</v>
      </c>
      <c r="E3708" s="11" t="s">
        <v>22</v>
      </c>
      <c r="F3708" s="98">
        <v>0</v>
      </c>
      <c r="G3708" s="99">
        <v>0</v>
      </c>
      <c r="H3708" s="99">
        <f t="shared" si="620"/>
        <v>0</v>
      </c>
      <c r="I3708" s="99">
        <v>0</v>
      </c>
      <c r="J3708" s="99">
        <f t="shared" si="621"/>
        <v>0</v>
      </c>
      <c r="K3708" s="99">
        <v>0</v>
      </c>
      <c r="L3708" s="99">
        <f t="shared" si="619"/>
        <v>0</v>
      </c>
      <c r="M3708" s="99">
        <f t="shared" si="618"/>
        <v>0</v>
      </c>
      <c r="N3708" s="100">
        <f t="shared" si="618"/>
        <v>0</v>
      </c>
      <c r="O3708" s="60">
        <v>0</v>
      </c>
      <c r="P3708" s="101">
        <f>O3708</f>
        <v>0</v>
      </c>
      <c r="Q3708" s="99" t="e">
        <f>TRUNC(#REF!*P3708,0)</f>
        <v>#REF!</v>
      </c>
      <c r="R3708" s="143"/>
    </row>
    <row r="3709" spans="1:18" s="102" customFormat="1" ht="19.5" hidden="1" customHeight="1">
      <c r="A3709" s="131"/>
      <c r="C3709" s="35" t="s">
        <v>2546</v>
      </c>
      <c r="D3709" s="36" t="s">
        <v>2373</v>
      </c>
      <c r="E3709" s="11" t="s">
        <v>3189</v>
      </c>
      <c r="F3709" s="98">
        <v>1276</v>
      </c>
      <c r="G3709" s="99">
        <v>0</v>
      </c>
      <c r="H3709" s="99">
        <f t="shared" si="620"/>
        <v>0</v>
      </c>
      <c r="I3709" s="99">
        <v>10441</v>
      </c>
      <c r="J3709" s="99">
        <f t="shared" si="621"/>
        <v>13322716</v>
      </c>
      <c r="K3709" s="99">
        <v>0</v>
      </c>
      <c r="L3709" s="99">
        <f t="shared" si="619"/>
        <v>0</v>
      </c>
      <c r="M3709" s="99">
        <f t="shared" si="618"/>
        <v>10441</v>
      </c>
      <c r="N3709" s="100">
        <f t="shared" si="618"/>
        <v>13322716</v>
      </c>
      <c r="O3709" s="60">
        <v>1276</v>
      </c>
      <c r="P3709" s="101">
        <f>O3709</f>
        <v>1276</v>
      </c>
      <c r="Q3709" s="99" t="e">
        <f>TRUNC(#REF!*P3709,0)</f>
        <v>#REF!</v>
      </c>
      <c r="R3709" s="143"/>
    </row>
    <row r="3710" spans="1:18" s="102" customFormat="1" ht="19.5" hidden="1" customHeight="1">
      <c r="A3710" s="131"/>
      <c r="C3710" s="35" t="s">
        <v>2547</v>
      </c>
      <c r="D3710" s="36" t="s">
        <v>2366</v>
      </c>
      <c r="E3710" s="11" t="s">
        <v>3189</v>
      </c>
      <c r="F3710" s="98">
        <v>1276</v>
      </c>
      <c r="G3710" s="99">
        <v>0</v>
      </c>
      <c r="H3710" s="99">
        <f t="shared" si="620"/>
        <v>0</v>
      </c>
      <c r="I3710" s="99">
        <v>14418</v>
      </c>
      <c r="J3710" s="99">
        <f t="shared" si="621"/>
        <v>18397368</v>
      </c>
      <c r="K3710" s="99">
        <v>0</v>
      </c>
      <c r="L3710" s="99">
        <f t="shared" si="619"/>
        <v>0</v>
      </c>
      <c r="M3710" s="99">
        <f t="shared" si="618"/>
        <v>14418</v>
      </c>
      <c r="N3710" s="100">
        <f t="shared" si="618"/>
        <v>18397368</v>
      </c>
      <c r="O3710" s="60">
        <v>1276</v>
      </c>
      <c r="P3710" s="101">
        <f>O3710</f>
        <v>1276</v>
      </c>
      <c r="Q3710" s="99" t="e">
        <f>TRUNC(#REF!*P3710,0)</f>
        <v>#REF!</v>
      </c>
      <c r="R3710" s="143"/>
    </row>
    <row r="3711" spans="1:18" s="102" customFormat="1" ht="19.5" hidden="1" customHeight="1">
      <c r="A3711" s="131"/>
      <c r="C3711" s="35" t="s">
        <v>2548</v>
      </c>
      <c r="D3711" s="36" t="s">
        <v>2549</v>
      </c>
      <c r="E3711" s="11" t="s">
        <v>3207</v>
      </c>
      <c r="F3711" s="98">
        <v>42</v>
      </c>
      <c r="G3711" s="99">
        <v>139979</v>
      </c>
      <c r="H3711" s="99">
        <f t="shared" si="620"/>
        <v>5879118</v>
      </c>
      <c r="I3711" s="99">
        <v>40458</v>
      </c>
      <c r="J3711" s="99">
        <f t="shared" si="621"/>
        <v>1699236</v>
      </c>
      <c r="K3711" s="99">
        <v>2093</v>
      </c>
      <c r="L3711" s="99">
        <f t="shared" si="619"/>
        <v>87906</v>
      </c>
      <c r="M3711" s="99">
        <f t="shared" si="618"/>
        <v>182530</v>
      </c>
      <c r="N3711" s="100">
        <f t="shared" si="618"/>
        <v>7666260</v>
      </c>
      <c r="O3711" s="60">
        <v>42</v>
      </c>
      <c r="P3711" s="101">
        <f>O3711</f>
        <v>42</v>
      </c>
      <c r="Q3711" s="99" t="e">
        <f>TRUNC(#REF!*P3711,0)</f>
        <v>#REF!</v>
      </c>
      <c r="R3711" s="143"/>
    </row>
    <row r="3712" spans="1:18" s="102" customFormat="1" ht="19.5" hidden="1" customHeight="1">
      <c r="A3712" s="131"/>
      <c r="C3712" s="35" t="s">
        <v>1166</v>
      </c>
      <c r="D3712" s="36" t="s">
        <v>0</v>
      </c>
      <c r="E3712" s="11" t="s">
        <v>22</v>
      </c>
      <c r="F3712" s="98">
        <v>0</v>
      </c>
      <c r="G3712" s="99">
        <v>0</v>
      </c>
      <c r="H3712" s="99">
        <f t="shared" si="620"/>
        <v>0</v>
      </c>
      <c r="I3712" s="99">
        <v>0</v>
      </c>
      <c r="J3712" s="99">
        <f t="shared" si="621"/>
        <v>0</v>
      </c>
      <c r="K3712" s="99">
        <v>0</v>
      </c>
      <c r="L3712" s="99">
        <f t="shared" si="619"/>
        <v>0</v>
      </c>
      <c r="M3712" s="99">
        <f t="shared" si="618"/>
        <v>0</v>
      </c>
      <c r="N3712" s="100">
        <f t="shared" si="618"/>
        <v>0</v>
      </c>
      <c r="O3712" s="60">
        <v>0</v>
      </c>
      <c r="P3712" s="101">
        <f>O3712</f>
        <v>0</v>
      </c>
      <c r="Q3712" s="99" t="e">
        <f>TRUNC(#REF!*P3712,0)</f>
        <v>#REF!</v>
      </c>
      <c r="R3712" s="143"/>
    </row>
    <row r="3713" spans="1:18" s="102" customFormat="1" ht="19.5" hidden="1" customHeight="1">
      <c r="A3713" s="131"/>
      <c r="C3713" s="35" t="s">
        <v>2550</v>
      </c>
      <c r="D3713" s="36" t="s">
        <v>0</v>
      </c>
      <c r="E3713" s="11" t="s">
        <v>22</v>
      </c>
      <c r="F3713" s="98">
        <v>0</v>
      </c>
      <c r="G3713" s="99">
        <v>0</v>
      </c>
      <c r="H3713" s="99">
        <f t="shared" si="620"/>
        <v>0</v>
      </c>
      <c r="I3713" s="99">
        <v>0</v>
      </c>
      <c r="J3713" s="99">
        <f t="shared" si="621"/>
        <v>0</v>
      </c>
      <c r="K3713" s="99">
        <v>0</v>
      </c>
      <c r="L3713" s="99">
        <f t="shared" si="619"/>
        <v>0</v>
      </c>
      <c r="M3713" s="99">
        <f t="shared" si="618"/>
        <v>0</v>
      </c>
      <c r="N3713" s="100">
        <f t="shared" si="618"/>
        <v>0</v>
      </c>
      <c r="O3713" s="60">
        <v>0</v>
      </c>
      <c r="P3713" s="101">
        <f>O3713</f>
        <v>0</v>
      </c>
      <c r="Q3713" s="99" t="e">
        <f>TRUNC(#REF!*P3713,0)</f>
        <v>#REF!</v>
      </c>
      <c r="R3713" s="143"/>
    </row>
    <row r="3714" spans="1:18" s="102" customFormat="1" ht="19.5" hidden="1" customHeight="1">
      <c r="A3714" s="131"/>
      <c r="C3714" s="35" t="s">
        <v>2574</v>
      </c>
      <c r="D3714" s="36" t="s">
        <v>2575</v>
      </c>
      <c r="E3714" s="11" t="s">
        <v>3214</v>
      </c>
      <c r="F3714" s="98">
        <v>89</v>
      </c>
      <c r="G3714" s="99">
        <v>5166393</v>
      </c>
      <c r="H3714" s="99">
        <f t="shared" si="620"/>
        <v>459808977</v>
      </c>
      <c r="I3714" s="99">
        <v>520836</v>
      </c>
      <c r="J3714" s="99">
        <f t="shared" si="621"/>
        <v>46354404</v>
      </c>
      <c r="K3714" s="99">
        <v>1065420</v>
      </c>
      <c r="L3714" s="99">
        <f t="shared" si="619"/>
        <v>94822380</v>
      </c>
      <c r="M3714" s="99">
        <f t="shared" si="618"/>
        <v>6752649</v>
      </c>
      <c r="N3714" s="100">
        <f t="shared" si="618"/>
        <v>600985761</v>
      </c>
      <c r="O3714" s="60">
        <v>89</v>
      </c>
      <c r="P3714" s="101">
        <f>O3714</f>
        <v>89</v>
      </c>
      <c r="Q3714" s="99" t="e">
        <f>TRUNC(#REF!*P3714,0)</f>
        <v>#REF!</v>
      </c>
      <c r="R3714" s="143"/>
    </row>
    <row r="3715" spans="1:18" s="102" customFormat="1" ht="19.5" hidden="1" customHeight="1">
      <c r="A3715" s="131"/>
      <c r="C3715" s="35" t="s">
        <v>1167</v>
      </c>
      <c r="D3715" s="36" t="s">
        <v>0</v>
      </c>
      <c r="E3715" s="11" t="s">
        <v>22</v>
      </c>
      <c r="F3715" s="98">
        <v>0</v>
      </c>
      <c r="G3715" s="99">
        <v>0</v>
      </c>
      <c r="H3715" s="99">
        <f t="shared" si="620"/>
        <v>0</v>
      </c>
      <c r="I3715" s="99">
        <v>0</v>
      </c>
      <c r="J3715" s="99">
        <f t="shared" si="621"/>
        <v>0</v>
      </c>
      <c r="K3715" s="99">
        <v>0</v>
      </c>
      <c r="L3715" s="99">
        <f t="shared" si="619"/>
        <v>0</v>
      </c>
      <c r="M3715" s="99">
        <f t="shared" si="618"/>
        <v>0</v>
      </c>
      <c r="N3715" s="100">
        <f t="shared" si="618"/>
        <v>0</v>
      </c>
      <c r="O3715" s="60">
        <v>0</v>
      </c>
      <c r="P3715" s="101">
        <f>O3715</f>
        <v>0</v>
      </c>
      <c r="Q3715" s="99" t="e">
        <f>TRUNC(#REF!*P3715,0)</f>
        <v>#REF!</v>
      </c>
      <c r="R3715" s="143"/>
    </row>
    <row r="3716" spans="1:18" s="102" customFormat="1" ht="19.5" hidden="1" customHeight="1">
      <c r="A3716" s="131"/>
      <c r="C3716" s="35" t="s">
        <v>2553</v>
      </c>
      <c r="D3716" s="36" t="s">
        <v>2554</v>
      </c>
      <c r="E3716" s="11" t="s">
        <v>3189</v>
      </c>
      <c r="F3716" s="98">
        <v>2553</v>
      </c>
      <c r="G3716" s="99">
        <v>26483</v>
      </c>
      <c r="H3716" s="99">
        <f t="shared" si="620"/>
        <v>67611099</v>
      </c>
      <c r="I3716" s="99">
        <v>7025</v>
      </c>
      <c r="J3716" s="99">
        <f t="shared" si="621"/>
        <v>17934825</v>
      </c>
      <c r="K3716" s="99">
        <v>168</v>
      </c>
      <c r="L3716" s="99">
        <f t="shared" si="619"/>
        <v>428904</v>
      </c>
      <c r="M3716" s="99">
        <f t="shared" si="618"/>
        <v>33676</v>
      </c>
      <c r="N3716" s="100">
        <f t="shared" si="618"/>
        <v>85974828</v>
      </c>
      <c r="O3716" s="60">
        <v>2553</v>
      </c>
      <c r="P3716" s="101">
        <f>O3716</f>
        <v>2553</v>
      </c>
      <c r="Q3716" s="99" t="e">
        <f>TRUNC(#REF!*P3716,0)</f>
        <v>#REF!</v>
      </c>
      <c r="R3716" s="143"/>
    </row>
    <row r="3717" spans="1:18" s="102" customFormat="1" ht="19.5" hidden="1" customHeight="1">
      <c r="A3717" s="131"/>
      <c r="C3717" s="35" t="s">
        <v>1168</v>
      </c>
      <c r="D3717" s="36" t="s">
        <v>1169</v>
      </c>
      <c r="E3717" s="11" t="s">
        <v>3189</v>
      </c>
      <c r="F3717" s="98">
        <v>1485</v>
      </c>
      <c r="G3717" s="99">
        <v>6720</v>
      </c>
      <c r="H3717" s="99">
        <f t="shared" si="620"/>
        <v>9979200</v>
      </c>
      <c r="I3717" s="99">
        <v>1414</v>
      </c>
      <c r="J3717" s="99">
        <f t="shared" si="621"/>
        <v>2099790</v>
      </c>
      <c r="K3717" s="99">
        <v>0</v>
      </c>
      <c r="L3717" s="99">
        <f t="shared" si="619"/>
        <v>0</v>
      </c>
      <c r="M3717" s="99">
        <f t="shared" si="618"/>
        <v>8134</v>
      </c>
      <c r="N3717" s="100">
        <f t="shared" si="618"/>
        <v>12078990</v>
      </c>
      <c r="O3717" s="60">
        <v>1485</v>
      </c>
      <c r="P3717" s="101">
        <f>O3717</f>
        <v>1485</v>
      </c>
      <c r="Q3717" s="99" t="e">
        <f>TRUNC(#REF!*P3717,0)</f>
        <v>#REF!</v>
      </c>
      <c r="R3717" s="143"/>
    </row>
    <row r="3718" spans="1:18" s="102" customFormat="1" ht="19.5" hidden="1" customHeight="1">
      <c r="A3718" s="131"/>
      <c r="C3718" s="35" t="s">
        <v>2555</v>
      </c>
      <c r="D3718" s="36" t="s">
        <v>2556</v>
      </c>
      <c r="E3718" s="11" t="s">
        <v>3207</v>
      </c>
      <c r="F3718" s="98">
        <v>875</v>
      </c>
      <c r="G3718" s="99">
        <v>6140</v>
      </c>
      <c r="H3718" s="99">
        <f t="shared" si="620"/>
        <v>5372500</v>
      </c>
      <c r="I3718" s="99">
        <v>2648</v>
      </c>
      <c r="J3718" s="99">
        <f t="shared" si="621"/>
        <v>2317000</v>
      </c>
      <c r="K3718" s="99">
        <v>0</v>
      </c>
      <c r="L3718" s="99">
        <f t="shared" si="619"/>
        <v>0</v>
      </c>
      <c r="M3718" s="99">
        <f t="shared" si="618"/>
        <v>8788</v>
      </c>
      <c r="N3718" s="100">
        <f t="shared" si="618"/>
        <v>7689500</v>
      </c>
      <c r="O3718" s="60">
        <v>875</v>
      </c>
      <c r="P3718" s="101">
        <f>O3718</f>
        <v>875</v>
      </c>
      <c r="Q3718" s="99" t="e">
        <f>TRUNC(#REF!*P3718,0)</f>
        <v>#REF!</v>
      </c>
      <c r="R3718" s="143"/>
    </row>
    <row r="3719" spans="1:18" s="102" customFormat="1" ht="19.5" hidden="1" customHeight="1">
      <c r="A3719" s="131"/>
      <c r="C3719" s="35" t="s">
        <v>2557</v>
      </c>
      <c r="D3719" s="36" t="s">
        <v>2558</v>
      </c>
      <c r="E3719" s="11" t="s">
        <v>3207</v>
      </c>
      <c r="F3719" s="98">
        <v>297</v>
      </c>
      <c r="G3719" s="99">
        <v>4367</v>
      </c>
      <c r="H3719" s="99">
        <f t="shared" si="620"/>
        <v>1296999</v>
      </c>
      <c r="I3719" s="99">
        <v>217</v>
      </c>
      <c r="J3719" s="99">
        <f t="shared" si="621"/>
        <v>64449</v>
      </c>
      <c r="K3719" s="99">
        <v>0</v>
      </c>
      <c r="L3719" s="99">
        <f t="shared" si="619"/>
        <v>0</v>
      </c>
      <c r="M3719" s="99">
        <f t="shared" si="618"/>
        <v>4584</v>
      </c>
      <c r="N3719" s="100">
        <f t="shared" si="618"/>
        <v>1361448</v>
      </c>
      <c r="O3719" s="60">
        <v>297</v>
      </c>
      <c r="P3719" s="101">
        <f>O3719</f>
        <v>297</v>
      </c>
      <c r="Q3719" s="99" t="e">
        <f>TRUNC(#REF!*P3719,0)</f>
        <v>#REF!</v>
      </c>
      <c r="R3719" s="143"/>
    </row>
    <row r="3720" spans="1:18" s="102" customFormat="1" ht="19.5" hidden="1" customHeight="1">
      <c r="A3720" s="131"/>
      <c r="C3720" s="35" t="s">
        <v>1170</v>
      </c>
      <c r="D3720" s="36" t="s">
        <v>1171</v>
      </c>
      <c r="E3720" s="11" t="s">
        <v>3189</v>
      </c>
      <c r="F3720" s="98">
        <v>742</v>
      </c>
      <c r="G3720" s="99">
        <v>11352</v>
      </c>
      <c r="H3720" s="99">
        <f t="shared" si="620"/>
        <v>8423184</v>
      </c>
      <c r="I3720" s="99">
        <v>105</v>
      </c>
      <c r="J3720" s="99">
        <f t="shared" si="621"/>
        <v>77910</v>
      </c>
      <c r="K3720" s="99">
        <v>0</v>
      </c>
      <c r="L3720" s="99">
        <f t="shared" si="619"/>
        <v>0</v>
      </c>
      <c r="M3720" s="99">
        <f t="shared" si="618"/>
        <v>11457</v>
      </c>
      <c r="N3720" s="100">
        <f t="shared" si="618"/>
        <v>8501094</v>
      </c>
      <c r="O3720" s="60">
        <v>742</v>
      </c>
      <c r="P3720" s="101">
        <f>O3720</f>
        <v>742</v>
      </c>
      <c r="Q3720" s="99" t="e">
        <f>TRUNC(#REF!*P3720,0)</f>
        <v>#REF!</v>
      </c>
      <c r="R3720" s="143"/>
    </row>
    <row r="3721" spans="1:18" s="102" customFormat="1" ht="19.5" hidden="1" customHeight="1">
      <c r="A3721" s="131"/>
      <c r="C3721" s="35" t="s">
        <v>1172</v>
      </c>
      <c r="D3721" s="36" t="s">
        <v>0</v>
      </c>
      <c r="E3721" s="11" t="s">
        <v>22</v>
      </c>
      <c r="F3721" s="98">
        <v>0</v>
      </c>
      <c r="G3721" s="99">
        <v>0</v>
      </c>
      <c r="H3721" s="99">
        <f t="shared" si="620"/>
        <v>0</v>
      </c>
      <c r="I3721" s="99">
        <v>0</v>
      </c>
      <c r="J3721" s="99">
        <f t="shared" si="621"/>
        <v>0</v>
      </c>
      <c r="K3721" s="99">
        <v>0</v>
      </c>
      <c r="L3721" s="99">
        <f t="shared" si="619"/>
        <v>0</v>
      </c>
      <c r="M3721" s="99">
        <f t="shared" si="618"/>
        <v>0</v>
      </c>
      <c r="N3721" s="100">
        <f t="shared" si="618"/>
        <v>0</v>
      </c>
      <c r="O3721" s="60">
        <v>0</v>
      </c>
      <c r="P3721" s="101">
        <f>O3721</f>
        <v>0</v>
      </c>
      <c r="Q3721" s="99" t="e">
        <f>TRUNC(#REF!*P3721,0)</f>
        <v>#REF!</v>
      </c>
      <c r="R3721" s="143"/>
    </row>
    <row r="3722" spans="1:18" s="102" customFormat="1" ht="19.5" hidden="1" customHeight="1">
      <c r="A3722" s="131"/>
      <c r="C3722" s="35" t="s">
        <v>1173</v>
      </c>
      <c r="D3722" s="36" t="s">
        <v>0</v>
      </c>
      <c r="E3722" s="11" t="s">
        <v>22</v>
      </c>
      <c r="F3722" s="98">
        <v>0</v>
      </c>
      <c r="G3722" s="99">
        <v>0</v>
      </c>
      <c r="H3722" s="99">
        <f t="shared" si="620"/>
        <v>0</v>
      </c>
      <c r="I3722" s="99">
        <v>0</v>
      </c>
      <c r="J3722" s="99">
        <f t="shared" si="621"/>
        <v>0</v>
      </c>
      <c r="K3722" s="99">
        <v>0</v>
      </c>
      <c r="L3722" s="99">
        <f t="shared" si="619"/>
        <v>0</v>
      </c>
      <c r="M3722" s="99">
        <f t="shared" si="618"/>
        <v>0</v>
      </c>
      <c r="N3722" s="100">
        <f t="shared" si="618"/>
        <v>0</v>
      </c>
      <c r="O3722" s="60">
        <v>0</v>
      </c>
      <c r="P3722" s="101">
        <f>O3722</f>
        <v>0</v>
      </c>
      <c r="Q3722" s="99" t="e">
        <f>TRUNC(#REF!*P3722,0)</f>
        <v>#REF!</v>
      </c>
      <c r="R3722" s="143"/>
    </row>
    <row r="3723" spans="1:18" s="102" customFormat="1" ht="19.5" hidden="1" customHeight="1">
      <c r="A3723" s="131"/>
      <c r="C3723" s="35" t="s">
        <v>1174</v>
      </c>
      <c r="D3723" s="36" t="s">
        <v>1175</v>
      </c>
      <c r="E3723" s="11" t="s">
        <v>3207</v>
      </c>
      <c r="F3723" s="98">
        <v>50</v>
      </c>
      <c r="G3723" s="99">
        <v>6623</v>
      </c>
      <c r="H3723" s="99">
        <f t="shared" si="620"/>
        <v>331150</v>
      </c>
      <c r="I3723" s="99">
        <v>1004</v>
      </c>
      <c r="J3723" s="99">
        <f t="shared" si="621"/>
        <v>50200</v>
      </c>
      <c r="K3723" s="99">
        <v>155</v>
      </c>
      <c r="L3723" s="99">
        <f t="shared" si="619"/>
        <v>7750</v>
      </c>
      <c r="M3723" s="99">
        <f t="shared" si="618"/>
        <v>7782</v>
      </c>
      <c r="N3723" s="100">
        <f t="shared" si="618"/>
        <v>389100</v>
      </c>
      <c r="O3723" s="60">
        <v>50</v>
      </c>
      <c r="P3723" s="101">
        <f>O3723</f>
        <v>50</v>
      </c>
      <c r="Q3723" s="99" t="e">
        <f>TRUNC(#REF!*P3723,0)</f>
        <v>#REF!</v>
      </c>
      <c r="R3723" s="143"/>
    </row>
    <row r="3724" spans="1:18" s="102" customFormat="1" ht="19.5" hidden="1" customHeight="1">
      <c r="A3724" s="131"/>
      <c r="C3724" s="35" t="s">
        <v>2559</v>
      </c>
      <c r="D3724" s="36" t="s">
        <v>2560</v>
      </c>
      <c r="E3724" s="11" t="s">
        <v>3207</v>
      </c>
      <c r="F3724" s="98">
        <v>99</v>
      </c>
      <c r="G3724" s="99">
        <v>68914</v>
      </c>
      <c r="H3724" s="99">
        <f t="shared" si="620"/>
        <v>6822486</v>
      </c>
      <c r="I3724" s="99">
        <v>4729</v>
      </c>
      <c r="J3724" s="99">
        <f t="shared" si="621"/>
        <v>468171</v>
      </c>
      <c r="K3724" s="99">
        <v>258</v>
      </c>
      <c r="L3724" s="99">
        <f t="shared" si="619"/>
        <v>25542</v>
      </c>
      <c r="M3724" s="99">
        <f t="shared" si="618"/>
        <v>73901</v>
      </c>
      <c r="N3724" s="100">
        <f t="shared" si="618"/>
        <v>7316199</v>
      </c>
      <c r="O3724" s="60">
        <v>99</v>
      </c>
      <c r="P3724" s="101">
        <f>O3724</f>
        <v>99</v>
      </c>
      <c r="Q3724" s="99" t="e">
        <f>TRUNC(#REF!*P3724,0)</f>
        <v>#REF!</v>
      </c>
      <c r="R3724" s="143"/>
    </row>
    <row r="3725" spans="1:18" s="102" customFormat="1" ht="19.5" hidden="1" customHeight="1">
      <c r="A3725" s="131"/>
      <c r="C3725" s="35" t="s">
        <v>1176</v>
      </c>
      <c r="D3725" s="36" t="s">
        <v>0</v>
      </c>
      <c r="E3725" s="11" t="s">
        <v>22</v>
      </c>
      <c r="F3725" s="98">
        <v>0</v>
      </c>
      <c r="G3725" s="99">
        <v>0</v>
      </c>
      <c r="H3725" s="99">
        <f t="shared" si="620"/>
        <v>0</v>
      </c>
      <c r="I3725" s="99">
        <v>0</v>
      </c>
      <c r="J3725" s="99">
        <f t="shared" si="621"/>
        <v>0</v>
      </c>
      <c r="K3725" s="99">
        <v>0</v>
      </c>
      <c r="L3725" s="99">
        <f t="shared" si="619"/>
        <v>0</v>
      </c>
      <c r="M3725" s="99">
        <f t="shared" si="618"/>
        <v>0</v>
      </c>
      <c r="N3725" s="100">
        <f t="shared" si="618"/>
        <v>0</v>
      </c>
      <c r="O3725" s="60">
        <v>0</v>
      </c>
      <c r="P3725" s="101">
        <f>O3725</f>
        <v>0</v>
      </c>
      <c r="Q3725" s="99" t="e">
        <f>TRUNC(#REF!*P3725,0)</f>
        <v>#REF!</v>
      </c>
      <c r="R3725" s="143"/>
    </row>
    <row r="3726" spans="1:18" s="102" customFormat="1" ht="19.5" hidden="1" customHeight="1">
      <c r="A3726" s="131"/>
      <c r="C3726" s="35" t="s">
        <v>2561</v>
      </c>
      <c r="D3726" s="36" t="s">
        <v>2562</v>
      </c>
      <c r="E3726" s="11" t="s">
        <v>3198</v>
      </c>
      <c r="F3726" s="98">
        <v>2</v>
      </c>
      <c r="G3726" s="99">
        <v>43898</v>
      </c>
      <c r="H3726" s="99">
        <f t="shared" si="620"/>
        <v>87796</v>
      </c>
      <c r="I3726" s="99">
        <v>2194</v>
      </c>
      <c r="J3726" s="99">
        <f t="shared" si="621"/>
        <v>4388</v>
      </c>
      <c r="K3726" s="99">
        <v>0</v>
      </c>
      <c r="L3726" s="99">
        <f t="shared" si="619"/>
        <v>0</v>
      </c>
      <c r="M3726" s="99">
        <f t="shared" si="618"/>
        <v>46092</v>
      </c>
      <c r="N3726" s="100">
        <f t="shared" si="618"/>
        <v>92184</v>
      </c>
      <c r="O3726" s="60">
        <v>2</v>
      </c>
      <c r="P3726" s="101">
        <f>O3726</f>
        <v>2</v>
      </c>
      <c r="Q3726" s="99" t="e">
        <f>TRUNC(#REF!*P3726,0)</f>
        <v>#REF!</v>
      </c>
      <c r="R3726" s="143"/>
    </row>
    <row r="3727" spans="1:18" s="102" customFormat="1" ht="19.5" hidden="1" customHeight="1">
      <c r="A3727" s="131"/>
      <c r="C3727" s="35" t="s">
        <v>2563</v>
      </c>
      <c r="D3727" s="36" t="s">
        <v>2564</v>
      </c>
      <c r="E3727" s="11" t="s">
        <v>3198</v>
      </c>
      <c r="F3727" s="98">
        <v>4</v>
      </c>
      <c r="G3727" s="99">
        <v>50676</v>
      </c>
      <c r="H3727" s="99">
        <f t="shared" si="620"/>
        <v>202704</v>
      </c>
      <c r="I3727" s="99">
        <v>2533</v>
      </c>
      <c r="J3727" s="99">
        <f t="shared" si="621"/>
        <v>10132</v>
      </c>
      <c r="K3727" s="99">
        <v>0</v>
      </c>
      <c r="L3727" s="99">
        <f t="shared" si="619"/>
        <v>0</v>
      </c>
      <c r="M3727" s="99">
        <f t="shared" si="618"/>
        <v>53209</v>
      </c>
      <c r="N3727" s="100">
        <f t="shared" si="618"/>
        <v>212836</v>
      </c>
      <c r="O3727" s="60">
        <v>4</v>
      </c>
      <c r="P3727" s="101">
        <f>O3727</f>
        <v>4</v>
      </c>
      <c r="Q3727" s="99" t="e">
        <f>TRUNC(#REF!*P3727,0)</f>
        <v>#REF!</v>
      </c>
      <c r="R3727" s="143"/>
    </row>
    <row r="3728" spans="1:18" s="102" customFormat="1" ht="19.5" hidden="1" customHeight="1">
      <c r="A3728" s="131"/>
      <c r="C3728" s="35" t="s">
        <v>1177</v>
      </c>
      <c r="D3728" s="36" t="s">
        <v>0</v>
      </c>
      <c r="E3728" s="11" t="s">
        <v>22</v>
      </c>
      <c r="F3728" s="98">
        <v>0</v>
      </c>
      <c r="G3728" s="99">
        <v>0</v>
      </c>
      <c r="H3728" s="99">
        <f t="shared" si="620"/>
        <v>0</v>
      </c>
      <c r="I3728" s="99">
        <v>0</v>
      </c>
      <c r="J3728" s="99">
        <f t="shared" si="621"/>
        <v>0</v>
      </c>
      <c r="K3728" s="99">
        <v>0</v>
      </c>
      <c r="L3728" s="99">
        <f t="shared" si="619"/>
        <v>0</v>
      </c>
      <c r="M3728" s="99">
        <f t="shared" si="618"/>
        <v>0</v>
      </c>
      <c r="N3728" s="100">
        <f t="shared" si="618"/>
        <v>0</v>
      </c>
      <c r="O3728" s="60">
        <v>0</v>
      </c>
      <c r="P3728" s="101">
        <f>O3728</f>
        <v>0</v>
      </c>
      <c r="Q3728" s="99" t="e">
        <f>TRUNC(#REF!*P3728,0)</f>
        <v>#REF!</v>
      </c>
      <c r="R3728" s="143"/>
    </row>
    <row r="3729" spans="1:18" s="102" customFormat="1" ht="19.5" hidden="1" customHeight="1">
      <c r="A3729" s="131"/>
      <c r="C3729" s="35" t="s">
        <v>1178</v>
      </c>
      <c r="D3729" s="36" t="s">
        <v>1179</v>
      </c>
      <c r="E3729" s="11" t="s">
        <v>3207</v>
      </c>
      <c r="F3729" s="98">
        <v>16</v>
      </c>
      <c r="G3729" s="99">
        <v>17444</v>
      </c>
      <c r="H3729" s="99">
        <f t="shared" si="620"/>
        <v>279104</v>
      </c>
      <c r="I3729" s="99">
        <v>6882</v>
      </c>
      <c r="J3729" s="99">
        <f t="shared" si="621"/>
        <v>110112</v>
      </c>
      <c r="K3729" s="99">
        <v>0</v>
      </c>
      <c r="L3729" s="99">
        <f t="shared" si="619"/>
        <v>0</v>
      </c>
      <c r="M3729" s="99">
        <f t="shared" si="618"/>
        <v>24326</v>
      </c>
      <c r="N3729" s="100">
        <f t="shared" si="618"/>
        <v>389216</v>
      </c>
      <c r="O3729" s="60">
        <v>16</v>
      </c>
      <c r="P3729" s="101">
        <f>O3729</f>
        <v>16</v>
      </c>
      <c r="Q3729" s="99" t="e">
        <f>TRUNC(#REF!*P3729,0)</f>
        <v>#REF!</v>
      </c>
      <c r="R3729" s="143"/>
    </row>
    <row r="3730" spans="1:18" s="102" customFormat="1" ht="19.5" hidden="1" customHeight="1">
      <c r="A3730" s="131"/>
      <c r="C3730" s="35" t="s">
        <v>1180</v>
      </c>
      <c r="D3730" s="36" t="s">
        <v>0</v>
      </c>
      <c r="E3730" s="11" t="s">
        <v>22</v>
      </c>
      <c r="F3730" s="98">
        <v>0</v>
      </c>
      <c r="G3730" s="99">
        <v>0</v>
      </c>
      <c r="H3730" s="99">
        <f t="shared" si="620"/>
        <v>0</v>
      </c>
      <c r="I3730" s="99">
        <v>0</v>
      </c>
      <c r="J3730" s="99">
        <f t="shared" si="621"/>
        <v>0</v>
      </c>
      <c r="K3730" s="99">
        <v>0</v>
      </c>
      <c r="L3730" s="99">
        <f t="shared" si="619"/>
        <v>0</v>
      </c>
      <c r="M3730" s="99">
        <f t="shared" si="618"/>
        <v>0</v>
      </c>
      <c r="N3730" s="100">
        <f t="shared" si="618"/>
        <v>0</v>
      </c>
      <c r="O3730" s="60">
        <v>0</v>
      </c>
      <c r="P3730" s="101">
        <f>O3730</f>
        <v>0</v>
      </c>
      <c r="Q3730" s="99" t="e">
        <f>TRUNC(#REF!*P3730,0)</f>
        <v>#REF!</v>
      </c>
      <c r="R3730" s="143"/>
    </row>
    <row r="3731" spans="1:18" s="102" customFormat="1" ht="19.5" hidden="1" customHeight="1">
      <c r="A3731" s="131"/>
      <c r="C3731" s="35" t="s">
        <v>1181</v>
      </c>
      <c r="D3731" s="36" t="s">
        <v>1179</v>
      </c>
      <c r="E3731" s="11" t="s">
        <v>3198</v>
      </c>
      <c r="F3731" s="98">
        <v>4</v>
      </c>
      <c r="G3731" s="99">
        <v>15656</v>
      </c>
      <c r="H3731" s="99">
        <f t="shared" si="620"/>
        <v>62624</v>
      </c>
      <c r="I3731" s="99">
        <v>469</v>
      </c>
      <c r="J3731" s="99">
        <f t="shared" si="621"/>
        <v>1876</v>
      </c>
      <c r="K3731" s="99">
        <v>0</v>
      </c>
      <c r="L3731" s="99">
        <f t="shared" si="619"/>
        <v>0</v>
      </c>
      <c r="M3731" s="99">
        <f t="shared" si="618"/>
        <v>16125</v>
      </c>
      <c r="N3731" s="100">
        <f t="shared" si="618"/>
        <v>64500</v>
      </c>
      <c r="O3731" s="60">
        <v>4</v>
      </c>
      <c r="P3731" s="101">
        <f>O3731</f>
        <v>4</v>
      </c>
      <c r="Q3731" s="99" t="e">
        <f>TRUNC(#REF!*P3731,0)</f>
        <v>#REF!</v>
      </c>
      <c r="R3731" s="143"/>
    </row>
    <row r="3732" spans="1:18" s="102" customFormat="1" ht="19.5" hidden="1" customHeight="1">
      <c r="A3732" s="131"/>
      <c r="C3732" s="35" t="s">
        <v>1183</v>
      </c>
      <c r="D3732" s="36" t="s">
        <v>1179</v>
      </c>
      <c r="E3732" s="11" t="s">
        <v>3198</v>
      </c>
      <c r="F3732" s="98">
        <v>2</v>
      </c>
      <c r="G3732" s="99">
        <v>23800</v>
      </c>
      <c r="H3732" s="99">
        <f t="shared" si="620"/>
        <v>47600</v>
      </c>
      <c r="I3732" s="99">
        <v>713</v>
      </c>
      <c r="J3732" s="99">
        <f t="shared" si="621"/>
        <v>1426</v>
      </c>
      <c r="K3732" s="99">
        <v>0</v>
      </c>
      <c r="L3732" s="99">
        <f t="shared" si="619"/>
        <v>0</v>
      </c>
      <c r="M3732" s="99">
        <f t="shared" si="618"/>
        <v>24513</v>
      </c>
      <c r="N3732" s="100">
        <f t="shared" si="618"/>
        <v>49026</v>
      </c>
      <c r="O3732" s="60">
        <v>2</v>
      </c>
      <c r="P3732" s="101">
        <f>O3732</f>
        <v>2</v>
      </c>
      <c r="Q3732" s="99" t="e">
        <f>TRUNC(#REF!*P3732,0)</f>
        <v>#REF!</v>
      </c>
      <c r="R3732" s="143"/>
    </row>
    <row r="3733" spans="1:18" s="102" customFormat="1" ht="19.5" hidden="1" customHeight="1">
      <c r="A3733" s="131"/>
      <c r="C3733" s="35" t="s">
        <v>1184</v>
      </c>
      <c r="D3733" s="36" t="s">
        <v>0</v>
      </c>
      <c r="E3733" s="11" t="s">
        <v>3188</v>
      </c>
      <c r="F3733" s="98">
        <v>371</v>
      </c>
      <c r="G3733" s="99">
        <v>0</v>
      </c>
      <c r="H3733" s="99">
        <f t="shared" si="620"/>
        <v>0</v>
      </c>
      <c r="I3733" s="99">
        <v>6717</v>
      </c>
      <c r="J3733" s="99">
        <f t="shared" si="621"/>
        <v>2492007</v>
      </c>
      <c r="K3733" s="99">
        <v>0</v>
      </c>
      <c r="L3733" s="99">
        <f t="shared" si="619"/>
        <v>0</v>
      </c>
      <c r="M3733" s="99">
        <f t="shared" si="618"/>
        <v>6717</v>
      </c>
      <c r="N3733" s="100">
        <f t="shared" si="618"/>
        <v>2492007</v>
      </c>
      <c r="O3733" s="60">
        <v>371</v>
      </c>
      <c r="P3733" s="101">
        <f>O3733</f>
        <v>371</v>
      </c>
      <c r="Q3733" s="99" t="e">
        <f>TRUNC(#REF!*P3733,0)</f>
        <v>#REF!</v>
      </c>
      <c r="R3733" s="143"/>
    </row>
    <row r="3734" spans="1:18" s="102" customFormat="1" ht="19.5" hidden="1" customHeight="1">
      <c r="A3734" s="131"/>
      <c r="C3734" s="35" t="s">
        <v>942</v>
      </c>
      <c r="D3734" s="36" t="s">
        <v>0</v>
      </c>
      <c r="E3734" s="11" t="s">
        <v>22</v>
      </c>
      <c r="F3734" s="98">
        <v>0</v>
      </c>
      <c r="G3734" s="99">
        <v>0</v>
      </c>
      <c r="H3734" s="99">
        <f t="shared" si="620"/>
        <v>0</v>
      </c>
      <c r="I3734" s="99">
        <v>0</v>
      </c>
      <c r="J3734" s="99">
        <f t="shared" si="621"/>
        <v>0</v>
      </c>
      <c r="K3734" s="99">
        <v>0</v>
      </c>
      <c r="L3734" s="99">
        <f t="shared" si="619"/>
        <v>0</v>
      </c>
      <c r="M3734" s="99">
        <f t="shared" si="618"/>
        <v>0</v>
      </c>
      <c r="N3734" s="100">
        <f t="shared" si="618"/>
        <v>0</v>
      </c>
      <c r="O3734" s="60">
        <v>0</v>
      </c>
      <c r="P3734" s="101">
        <f>O3734</f>
        <v>0</v>
      </c>
      <c r="Q3734" s="99" t="e">
        <f>TRUNC(#REF!*P3734,0)</f>
        <v>#REF!</v>
      </c>
      <c r="R3734" s="143"/>
    </row>
    <row r="3735" spans="1:18" s="102" customFormat="1" ht="19.5" hidden="1" customHeight="1">
      <c r="A3735" s="131"/>
      <c r="C3735" s="35" t="s">
        <v>943</v>
      </c>
      <c r="D3735" s="36" t="s">
        <v>0</v>
      </c>
      <c r="E3735" s="11" t="s">
        <v>3191</v>
      </c>
      <c r="F3735" s="103">
        <v>433.79300000000001</v>
      </c>
      <c r="G3735" s="99">
        <v>906</v>
      </c>
      <c r="H3735" s="99">
        <f t="shared" si="620"/>
        <v>393016</v>
      </c>
      <c r="I3735" s="99">
        <v>7386</v>
      </c>
      <c r="J3735" s="99">
        <f t="shared" si="621"/>
        <v>3203995</v>
      </c>
      <c r="K3735" s="99">
        <v>1892</v>
      </c>
      <c r="L3735" s="99">
        <f t="shared" si="619"/>
        <v>820736</v>
      </c>
      <c r="M3735" s="99">
        <f t="shared" si="618"/>
        <v>10184</v>
      </c>
      <c r="N3735" s="100">
        <f t="shared" si="618"/>
        <v>4417747</v>
      </c>
      <c r="O3735" s="87">
        <v>433.79300000000001</v>
      </c>
      <c r="P3735" s="101">
        <f>O3735</f>
        <v>433.79300000000001</v>
      </c>
      <c r="Q3735" s="99" t="e">
        <f>TRUNC(#REF!*P3735,0)</f>
        <v>#REF!</v>
      </c>
      <c r="R3735" s="143"/>
    </row>
    <row r="3736" spans="1:18" s="102" customFormat="1" ht="19.5" hidden="1" customHeight="1">
      <c r="A3736" s="131"/>
      <c r="C3736" s="35" t="s">
        <v>945</v>
      </c>
      <c r="D3736" s="36" t="s">
        <v>0</v>
      </c>
      <c r="E3736" s="11" t="s">
        <v>22</v>
      </c>
      <c r="F3736" s="98">
        <v>0</v>
      </c>
      <c r="G3736" s="99">
        <v>0</v>
      </c>
      <c r="H3736" s="99">
        <f t="shared" si="620"/>
        <v>0</v>
      </c>
      <c r="I3736" s="99">
        <v>0</v>
      </c>
      <c r="J3736" s="99">
        <f t="shared" si="621"/>
        <v>0</v>
      </c>
      <c r="K3736" s="99">
        <v>0</v>
      </c>
      <c r="L3736" s="99">
        <f t="shared" si="619"/>
        <v>0</v>
      </c>
      <c r="M3736" s="99">
        <f t="shared" si="618"/>
        <v>0</v>
      </c>
      <c r="N3736" s="100">
        <f t="shared" si="618"/>
        <v>0</v>
      </c>
      <c r="O3736" s="60">
        <v>0</v>
      </c>
      <c r="P3736" s="101">
        <f>O3736</f>
        <v>0</v>
      </c>
      <c r="Q3736" s="99" t="e">
        <f>TRUNC(#REF!*P3736,0)</f>
        <v>#REF!</v>
      </c>
      <c r="R3736" s="143"/>
    </row>
    <row r="3737" spans="1:18" s="102" customFormat="1" ht="19.5" hidden="1" customHeight="1">
      <c r="A3737" s="131"/>
      <c r="C3737" s="35" t="s">
        <v>946</v>
      </c>
      <c r="D3737" s="36" t="s">
        <v>0</v>
      </c>
      <c r="E3737" s="11" t="s">
        <v>22</v>
      </c>
      <c r="F3737" s="98">
        <v>0</v>
      </c>
      <c r="G3737" s="99">
        <v>0</v>
      </c>
      <c r="H3737" s="99">
        <f t="shared" si="620"/>
        <v>0</v>
      </c>
      <c r="I3737" s="99">
        <v>0</v>
      </c>
      <c r="J3737" s="99">
        <f t="shared" si="621"/>
        <v>0</v>
      </c>
      <c r="K3737" s="99">
        <v>0</v>
      </c>
      <c r="L3737" s="99">
        <f t="shared" si="619"/>
        <v>0</v>
      </c>
      <c r="M3737" s="99">
        <f t="shared" si="618"/>
        <v>0</v>
      </c>
      <c r="N3737" s="100">
        <f t="shared" si="618"/>
        <v>0</v>
      </c>
      <c r="O3737" s="60">
        <v>0</v>
      </c>
      <c r="P3737" s="101">
        <f>O3737</f>
        <v>0</v>
      </c>
      <c r="Q3737" s="99" t="e">
        <f>TRUNC(#REF!*P3737,0)</f>
        <v>#REF!</v>
      </c>
      <c r="R3737" s="143"/>
    </row>
    <row r="3738" spans="1:18" s="102" customFormat="1" ht="19.5" hidden="1" customHeight="1">
      <c r="A3738" s="131"/>
      <c r="C3738" s="35" t="s">
        <v>1042</v>
      </c>
      <c r="D3738" s="36" t="s">
        <v>1043</v>
      </c>
      <c r="E3738" s="11" t="s">
        <v>3188</v>
      </c>
      <c r="F3738" s="98">
        <v>727</v>
      </c>
      <c r="G3738" s="99">
        <v>72400</v>
      </c>
      <c r="H3738" s="99">
        <f t="shared" si="620"/>
        <v>52634800</v>
      </c>
      <c r="I3738" s="99">
        <v>0</v>
      </c>
      <c r="J3738" s="99">
        <f t="shared" si="621"/>
        <v>0</v>
      </c>
      <c r="K3738" s="99">
        <v>0</v>
      </c>
      <c r="L3738" s="99">
        <f t="shared" si="619"/>
        <v>0</v>
      </c>
      <c r="M3738" s="99">
        <f t="shared" si="618"/>
        <v>72400</v>
      </c>
      <c r="N3738" s="100">
        <f t="shared" si="618"/>
        <v>52634800</v>
      </c>
      <c r="O3738" s="60">
        <v>727</v>
      </c>
      <c r="P3738" s="101">
        <f>O3738</f>
        <v>727</v>
      </c>
      <c r="Q3738" s="99" t="e">
        <f>TRUNC(#REF!*P3738,0)</f>
        <v>#REF!</v>
      </c>
      <c r="R3738" s="143"/>
    </row>
    <row r="3739" spans="1:18" s="102" customFormat="1" ht="19.5" hidden="1" customHeight="1">
      <c r="A3739" s="131"/>
      <c r="C3739" s="35" t="s">
        <v>947</v>
      </c>
      <c r="D3739" s="36" t="s">
        <v>98</v>
      </c>
      <c r="E3739" s="11" t="s">
        <v>3188</v>
      </c>
      <c r="F3739" s="98">
        <v>1944</v>
      </c>
      <c r="G3739" s="99">
        <v>54508</v>
      </c>
      <c r="H3739" s="99">
        <f t="shared" si="620"/>
        <v>105963552</v>
      </c>
      <c r="I3739" s="99">
        <v>0</v>
      </c>
      <c r="J3739" s="99">
        <f t="shared" si="621"/>
        <v>0</v>
      </c>
      <c r="K3739" s="99">
        <v>0</v>
      </c>
      <c r="L3739" s="99">
        <f t="shared" si="619"/>
        <v>0</v>
      </c>
      <c r="M3739" s="99">
        <f t="shared" si="618"/>
        <v>54508</v>
      </c>
      <c r="N3739" s="100">
        <f t="shared" si="618"/>
        <v>105963552</v>
      </c>
      <c r="O3739" s="60">
        <v>1944</v>
      </c>
      <c r="P3739" s="101">
        <f>O3739</f>
        <v>1944</v>
      </c>
      <c r="Q3739" s="99" t="e">
        <f>TRUNC(#REF!*P3739,0)</f>
        <v>#REF!</v>
      </c>
      <c r="R3739" s="143"/>
    </row>
    <row r="3740" spans="1:18" s="102" customFormat="1" ht="19.5" hidden="1" customHeight="1">
      <c r="A3740" s="131"/>
      <c r="C3740" s="35" t="s">
        <v>1186</v>
      </c>
      <c r="D3740" s="36" t="s">
        <v>66</v>
      </c>
      <c r="E3740" s="11" t="s">
        <v>3188</v>
      </c>
      <c r="F3740" s="98">
        <v>87</v>
      </c>
      <c r="G3740" s="99">
        <v>43410</v>
      </c>
      <c r="H3740" s="99">
        <f t="shared" si="620"/>
        <v>3776670</v>
      </c>
      <c r="I3740" s="99">
        <v>0</v>
      </c>
      <c r="J3740" s="99">
        <f t="shared" si="621"/>
        <v>0</v>
      </c>
      <c r="K3740" s="99">
        <v>0</v>
      </c>
      <c r="L3740" s="99">
        <f t="shared" si="619"/>
        <v>0</v>
      </c>
      <c r="M3740" s="99">
        <f t="shared" si="618"/>
        <v>43410</v>
      </c>
      <c r="N3740" s="100">
        <f t="shared" si="618"/>
        <v>3776670</v>
      </c>
      <c r="O3740" s="60">
        <v>87</v>
      </c>
      <c r="P3740" s="101">
        <f>O3740</f>
        <v>87</v>
      </c>
      <c r="Q3740" s="99" t="e">
        <f>TRUNC(#REF!*P3740,0)</f>
        <v>#REF!</v>
      </c>
      <c r="R3740" s="143"/>
    </row>
    <row r="3741" spans="1:18" s="102" customFormat="1" ht="19.5" hidden="1" customHeight="1">
      <c r="A3741" s="131"/>
      <c r="C3741" s="35" t="s">
        <v>3003</v>
      </c>
      <c r="D3741" s="36" t="s">
        <v>3005</v>
      </c>
      <c r="E3741" s="11" t="s">
        <v>22</v>
      </c>
      <c r="F3741" s="98">
        <v>132</v>
      </c>
      <c r="G3741" s="101">
        <v>41464</v>
      </c>
      <c r="H3741" s="99">
        <f t="shared" ref="H3741" si="622">TRUNC(F3741*G3741,0)</f>
        <v>5473248</v>
      </c>
      <c r="I3741" s="99">
        <v>0</v>
      </c>
      <c r="J3741" s="99">
        <f t="shared" ref="J3741" si="623">TRUNC(F3741*I3741,0)</f>
        <v>0</v>
      </c>
      <c r="K3741" s="99">
        <v>0</v>
      </c>
      <c r="L3741" s="99">
        <f t="shared" ref="L3741" si="624">TRUNC(F3741*K3741,0)</f>
        <v>0</v>
      </c>
      <c r="M3741" s="99">
        <f t="shared" ref="M3741" si="625">G3741+I3741+K3741</f>
        <v>41464</v>
      </c>
      <c r="N3741" s="100">
        <f t="shared" ref="N3741" si="626">H3741+J3741+L3741</f>
        <v>5473248</v>
      </c>
      <c r="O3741" s="60">
        <v>132</v>
      </c>
      <c r="P3741" s="101">
        <f>O3741</f>
        <v>132</v>
      </c>
      <c r="Q3741" s="99" t="e">
        <f>TRUNC(#REF!*P3741,0)</f>
        <v>#REF!</v>
      </c>
      <c r="R3741" s="143"/>
    </row>
    <row r="3742" spans="1:18" s="102" customFormat="1" ht="19.5" hidden="1" customHeight="1">
      <c r="A3742" s="131"/>
      <c r="C3742" s="35" t="s">
        <v>722</v>
      </c>
      <c r="D3742" s="36" t="s">
        <v>0</v>
      </c>
      <c r="E3742" s="11" t="s">
        <v>22</v>
      </c>
      <c r="F3742" s="98">
        <v>0</v>
      </c>
      <c r="G3742" s="99">
        <v>0</v>
      </c>
      <c r="H3742" s="99">
        <f t="shared" si="620"/>
        <v>0</v>
      </c>
      <c r="I3742" s="99">
        <v>0</v>
      </c>
      <c r="J3742" s="99">
        <f t="shared" si="621"/>
        <v>0</v>
      </c>
      <c r="K3742" s="99">
        <v>0</v>
      </c>
      <c r="L3742" s="99">
        <f t="shared" ref="L3742:L3804" si="627">TRUNC(F3742*K3742,0)</f>
        <v>0</v>
      </c>
      <c r="M3742" s="99">
        <f t="shared" si="618"/>
        <v>0</v>
      </c>
      <c r="N3742" s="100">
        <f t="shared" si="618"/>
        <v>0</v>
      </c>
      <c r="O3742" s="60">
        <v>0</v>
      </c>
      <c r="P3742" s="101">
        <f>O3742</f>
        <v>0</v>
      </c>
      <c r="Q3742" s="99" t="e">
        <f>TRUNC(#REF!*P3742,0)</f>
        <v>#REF!</v>
      </c>
      <c r="R3742" s="143"/>
    </row>
    <row r="3743" spans="1:18" s="102" customFormat="1" ht="19.5" hidden="1" customHeight="1">
      <c r="A3743" s="131"/>
      <c r="C3743" s="35" t="s">
        <v>954</v>
      </c>
      <c r="D3743" s="36" t="s">
        <v>725</v>
      </c>
      <c r="E3743" s="11" t="s">
        <v>3191</v>
      </c>
      <c r="F3743" s="103">
        <v>69.328999999999994</v>
      </c>
      <c r="G3743" s="99">
        <v>560000</v>
      </c>
      <c r="H3743" s="99">
        <f t="shared" si="620"/>
        <v>38824240</v>
      </c>
      <c r="I3743" s="99">
        <v>0</v>
      </c>
      <c r="J3743" s="99">
        <f t="shared" si="621"/>
        <v>0</v>
      </c>
      <c r="K3743" s="99">
        <v>0</v>
      </c>
      <c r="L3743" s="99">
        <f t="shared" si="627"/>
        <v>0</v>
      </c>
      <c r="M3743" s="99">
        <f t="shared" si="618"/>
        <v>560000</v>
      </c>
      <c r="N3743" s="100">
        <f t="shared" si="618"/>
        <v>38824240</v>
      </c>
      <c r="O3743" s="87">
        <v>69.328999999999994</v>
      </c>
      <c r="P3743" s="101">
        <f>O3743</f>
        <v>69.328999999999994</v>
      </c>
      <c r="Q3743" s="99" t="e">
        <f>TRUNC(#REF!*P3743,0)</f>
        <v>#REF!</v>
      </c>
      <c r="R3743" s="143"/>
    </row>
    <row r="3744" spans="1:18" s="102" customFormat="1" ht="19.5" hidden="1" customHeight="1">
      <c r="A3744" s="131"/>
      <c r="C3744" s="35" t="s">
        <v>955</v>
      </c>
      <c r="D3744" s="36" t="s">
        <v>726</v>
      </c>
      <c r="E3744" s="11" t="s">
        <v>3191</v>
      </c>
      <c r="F3744" s="103">
        <v>671.54100000000005</v>
      </c>
      <c r="G3744" s="99">
        <v>556000</v>
      </c>
      <c r="H3744" s="99">
        <f t="shared" si="620"/>
        <v>373376796</v>
      </c>
      <c r="I3744" s="99">
        <v>0</v>
      </c>
      <c r="J3744" s="99">
        <f t="shared" si="621"/>
        <v>0</v>
      </c>
      <c r="K3744" s="99">
        <v>0</v>
      </c>
      <c r="L3744" s="99">
        <f t="shared" si="627"/>
        <v>0</v>
      </c>
      <c r="M3744" s="99">
        <f t="shared" si="618"/>
        <v>556000</v>
      </c>
      <c r="N3744" s="100">
        <f t="shared" si="618"/>
        <v>373376796</v>
      </c>
      <c r="O3744" s="87">
        <v>671.54100000000005</v>
      </c>
      <c r="P3744" s="101">
        <f>O3744</f>
        <v>671.54100000000005</v>
      </c>
      <c r="Q3744" s="99" t="e">
        <f>TRUNC(#REF!*P3744,0)</f>
        <v>#REF!</v>
      </c>
      <c r="R3744" s="143"/>
    </row>
    <row r="3745" spans="1:19" s="102" customFormat="1" ht="19.5" hidden="1" customHeight="1">
      <c r="A3745" s="131"/>
      <c r="C3745" s="35" t="s">
        <v>1095</v>
      </c>
      <c r="D3745" s="36" t="s">
        <v>730</v>
      </c>
      <c r="E3745" s="11" t="s">
        <v>3191</v>
      </c>
      <c r="F3745" s="103">
        <v>3.879</v>
      </c>
      <c r="G3745" s="99">
        <v>556000</v>
      </c>
      <c r="H3745" s="99">
        <f t="shared" si="620"/>
        <v>2156724</v>
      </c>
      <c r="I3745" s="99">
        <v>0</v>
      </c>
      <c r="J3745" s="99">
        <f t="shared" si="621"/>
        <v>0</v>
      </c>
      <c r="K3745" s="99">
        <v>0</v>
      </c>
      <c r="L3745" s="99">
        <f t="shared" si="627"/>
        <v>0</v>
      </c>
      <c r="M3745" s="99">
        <f t="shared" si="618"/>
        <v>556000</v>
      </c>
      <c r="N3745" s="100">
        <f t="shared" si="618"/>
        <v>2156724</v>
      </c>
      <c r="O3745" s="87">
        <v>3.879</v>
      </c>
      <c r="P3745" s="101">
        <f>O3745</f>
        <v>3.879</v>
      </c>
      <c r="Q3745" s="99" t="e">
        <f>TRUNC(#REF!*P3745,0)</f>
        <v>#REF!</v>
      </c>
      <c r="R3745" s="143"/>
    </row>
    <row r="3746" spans="1:19" s="102" customFormat="1" ht="19.5" hidden="1" customHeight="1">
      <c r="A3746" s="131"/>
      <c r="C3746" s="35" t="s">
        <v>956</v>
      </c>
      <c r="D3746" s="36" t="s">
        <v>731</v>
      </c>
      <c r="E3746" s="11" t="s">
        <v>3191</v>
      </c>
      <c r="F3746" s="103">
        <v>11.836</v>
      </c>
      <c r="G3746" s="99">
        <v>552000</v>
      </c>
      <c r="H3746" s="99">
        <f t="shared" si="620"/>
        <v>6533472</v>
      </c>
      <c r="I3746" s="99">
        <v>0</v>
      </c>
      <c r="J3746" s="99">
        <f t="shared" si="621"/>
        <v>0</v>
      </c>
      <c r="K3746" s="99">
        <v>0</v>
      </c>
      <c r="L3746" s="99">
        <f t="shared" si="627"/>
        <v>0</v>
      </c>
      <c r="M3746" s="99">
        <f t="shared" si="618"/>
        <v>552000</v>
      </c>
      <c r="N3746" s="100">
        <f t="shared" si="618"/>
        <v>6533472</v>
      </c>
      <c r="O3746" s="87">
        <v>11.836</v>
      </c>
      <c r="P3746" s="101">
        <f>O3746</f>
        <v>11.836</v>
      </c>
      <c r="Q3746" s="99" t="e">
        <f>TRUNC(#REF!*P3746,0)</f>
        <v>#REF!</v>
      </c>
      <c r="R3746" s="143"/>
    </row>
    <row r="3747" spans="1:19" s="102" customFormat="1" ht="19.5" hidden="1" customHeight="1">
      <c r="A3747" s="131"/>
      <c r="C3747" s="35" t="s">
        <v>959</v>
      </c>
      <c r="D3747" s="36" t="s">
        <v>723</v>
      </c>
      <c r="E3747" s="11" t="s">
        <v>3188</v>
      </c>
      <c r="F3747" s="98">
        <v>385</v>
      </c>
      <c r="G3747" s="99">
        <v>16800</v>
      </c>
      <c r="H3747" s="99">
        <f t="shared" si="620"/>
        <v>6468000</v>
      </c>
      <c r="I3747" s="99">
        <v>0</v>
      </c>
      <c r="J3747" s="99">
        <f t="shared" si="621"/>
        <v>0</v>
      </c>
      <c r="K3747" s="99">
        <v>0</v>
      </c>
      <c r="L3747" s="99">
        <f t="shared" si="627"/>
        <v>0</v>
      </c>
      <c r="M3747" s="99">
        <f t="shared" si="618"/>
        <v>16800</v>
      </c>
      <c r="N3747" s="100">
        <f t="shared" si="618"/>
        <v>6468000</v>
      </c>
      <c r="O3747" s="60">
        <v>385</v>
      </c>
      <c r="P3747" s="101">
        <f>O3747</f>
        <v>385</v>
      </c>
      <c r="Q3747" s="99" t="e">
        <f>TRUNC(#REF!*P3747,0)</f>
        <v>#REF!</v>
      </c>
      <c r="R3747" s="143"/>
    </row>
    <row r="3748" spans="1:19" s="102" customFormat="1" ht="19.5" hidden="1" customHeight="1">
      <c r="A3748" s="131"/>
      <c r="C3748" s="35" t="s">
        <v>960</v>
      </c>
      <c r="D3748" s="36" t="s">
        <v>0</v>
      </c>
      <c r="E3748" s="11" t="s">
        <v>22</v>
      </c>
      <c r="F3748" s="98">
        <v>0</v>
      </c>
      <c r="G3748" s="99">
        <v>0</v>
      </c>
      <c r="H3748" s="99">
        <f t="shared" si="620"/>
        <v>0</v>
      </c>
      <c r="I3748" s="99">
        <v>0</v>
      </c>
      <c r="J3748" s="99">
        <f t="shared" si="621"/>
        <v>0</v>
      </c>
      <c r="K3748" s="99">
        <v>0</v>
      </c>
      <c r="L3748" s="99">
        <f t="shared" si="627"/>
        <v>0</v>
      </c>
      <c r="M3748" s="99">
        <f t="shared" si="618"/>
        <v>0</v>
      </c>
      <c r="N3748" s="100">
        <f t="shared" si="618"/>
        <v>0</v>
      </c>
      <c r="O3748" s="60">
        <v>0</v>
      </c>
      <c r="P3748" s="101">
        <f>O3748</f>
        <v>0</v>
      </c>
      <c r="Q3748" s="99" t="e">
        <f>TRUNC(#REF!*P3748,0)</f>
        <v>#REF!</v>
      </c>
      <c r="R3748" s="143"/>
    </row>
    <row r="3749" spans="1:19" s="102" customFormat="1" ht="19.5" hidden="1" customHeight="1">
      <c r="A3749" s="131"/>
      <c r="C3749" s="35" t="s">
        <v>2403</v>
      </c>
      <c r="D3749" s="36" t="s">
        <v>2404</v>
      </c>
      <c r="E3749" s="11" t="s">
        <v>3188</v>
      </c>
      <c r="F3749" s="98">
        <v>23</v>
      </c>
      <c r="G3749" s="99">
        <v>14800</v>
      </c>
      <c r="H3749" s="99">
        <f t="shared" si="620"/>
        <v>340400</v>
      </c>
      <c r="I3749" s="99">
        <v>0</v>
      </c>
      <c r="J3749" s="99">
        <f t="shared" si="621"/>
        <v>0</v>
      </c>
      <c r="K3749" s="99">
        <v>0</v>
      </c>
      <c r="L3749" s="99">
        <f t="shared" si="627"/>
        <v>0</v>
      </c>
      <c r="M3749" s="99">
        <f t="shared" si="618"/>
        <v>14800</v>
      </c>
      <c r="N3749" s="100">
        <f t="shared" si="618"/>
        <v>340400</v>
      </c>
      <c r="O3749" s="60">
        <v>23</v>
      </c>
      <c r="P3749" s="101">
        <f>O3749</f>
        <v>23</v>
      </c>
      <c r="Q3749" s="99" t="e">
        <f>TRUNC(#REF!*P3749,0)</f>
        <v>#REF!</v>
      </c>
      <c r="R3749" s="143"/>
    </row>
    <row r="3750" spans="1:19" s="102" customFormat="1" ht="19.5" hidden="1" customHeight="1">
      <c r="A3750" s="131"/>
      <c r="C3750" s="35" t="s">
        <v>2405</v>
      </c>
      <c r="D3750" s="36" t="s">
        <v>2406</v>
      </c>
      <c r="E3750" s="11" t="s">
        <v>3188</v>
      </c>
      <c r="F3750" s="98">
        <v>212</v>
      </c>
      <c r="G3750" s="99">
        <v>14800</v>
      </c>
      <c r="H3750" s="99">
        <f t="shared" si="620"/>
        <v>3137600</v>
      </c>
      <c r="I3750" s="99">
        <v>0</v>
      </c>
      <c r="J3750" s="99">
        <f t="shared" si="621"/>
        <v>0</v>
      </c>
      <c r="K3750" s="99">
        <v>0</v>
      </c>
      <c r="L3750" s="99">
        <f t="shared" si="627"/>
        <v>0</v>
      </c>
      <c r="M3750" s="99">
        <f t="shared" si="618"/>
        <v>14800</v>
      </c>
      <c r="N3750" s="100">
        <f t="shared" si="618"/>
        <v>3137600</v>
      </c>
      <c r="O3750" s="60">
        <v>212</v>
      </c>
      <c r="P3750" s="101">
        <f>O3750</f>
        <v>212</v>
      </c>
      <c r="Q3750" s="99" t="e">
        <f>TRUNC(#REF!*P3750,0)</f>
        <v>#REF!</v>
      </c>
      <c r="R3750" s="143"/>
    </row>
    <row r="3751" spans="1:19" s="102" customFormat="1" ht="19.5" hidden="1" customHeight="1">
      <c r="A3751" s="131"/>
      <c r="C3751" s="35" t="s">
        <v>2349</v>
      </c>
      <c r="D3751" s="36" t="s">
        <v>0</v>
      </c>
      <c r="E3751" s="11" t="s">
        <v>22</v>
      </c>
      <c r="F3751" s="98">
        <v>0</v>
      </c>
      <c r="G3751" s="99">
        <v>0</v>
      </c>
      <c r="H3751" s="99">
        <f t="shared" si="620"/>
        <v>0</v>
      </c>
      <c r="I3751" s="99">
        <v>0</v>
      </c>
      <c r="J3751" s="99">
        <f t="shared" si="621"/>
        <v>0</v>
      </c>
      <c r="K3751" s="99">
        <v>0</v>
      </c>
      <c r="L3751" s="99">
        <f t="shared" si="627"/>
        <v>0</v>
      </c>
      <c r="M3751" s="99">
        <f t="shared" si="618"/>
        <v>0</v>
      </c>
      <c r="N3751" s="100">
        <f t="shared" si="618"/>
        <v>0</v>
      </c>
      <c r="O3751" s="60">
        <v>0</v>
      </c>
      <c r="P3751" s="101">
        <f>O3751</f>
        <v>0</v>
      </c>
      <c r="Q3751" s="99" t="e">
        <f>TRUNC(#REF!*P3751,0)</f>
        <v>#REF!</v>
      </c>
      <c r="R3751" s="143"/>
    </row>
    <row r="3752" spans="1:19" s="102" customFormat="1" ht="19.5" hidden="1" customHeight="1">
      <c r="A3752" s="131"/>
      <c r="C3752" s="35" t="s">
        <v>2350</v>
      </c>
      <c r="D3752" s="36" t="s">
        <v>723</v>
      </c>
      <c r="E3752" s="11" t="s">
        <v>3188</v>
      </c>
      <c r="F3752" s="98">
        <v>2340</v>
      </c>
      <c r="G3752" s="99">
        <v>14000</v>
      </c>
      <c r="H3752" s="99">
        <f t="shared" si="620"/>
        <v>32760000</v>
      </c>
      <c r="I3752" s="99">
        <v>0</v>
      </c>
      <c r="J3752" s="99">
        <f t="shared" si="621"/>
        <v>0</v>
      </c>
      <c r="K3752" s="99">
        <v>0</v>
      </c>
      <c r="L3752" s="99">
        <f t="shared" si="627"/>
        <v>0</v>
      </c>
      <c r="M3752" s="99">
        <f t="shared" si="618"/>
        <v>14000</v>
      </c>
      <c r="N3752" s="100">
        <f t="shared" si="618"/>
        <v>32760000</v>
      </c>
      <c r="O3752" s="60">
        <v>2340</v>
      </c>
      <c r="P3752" s="101">
        <f>O3752</f>
        <v>2340</v>
      </c>
      <c r="Q3752" s="99" t="e">
        <f>TRUNC(#REF!*P3752,0)</f>
        <v>#REF!</v>
      </c>
      <c r="R3752" s="143"/>
    </row>
    <row r="3753" spans="1:19" s="102" customFormat="1" ht="19.5" hidden="1" customHeight="1">
      <c r="A3753" s="131"/>
      <c r="C3753" s="35" t="s">
        <v>963</v>
      </c>
      <c r="D3753" s="36" t="s">
        <v>0</v>
      </c>
      <c r="E3753" s="11" t="s">
        <v>3191</v>
      </c>
      <c r="F3753" s="103">
        <v>37.465000000000003</v>
      </c>
      <c r="G3753" s="99">
        <v>-296000</v>
      </c>
      <c r="H3753" s="99">
        <f t="shared" si="620"/>
        <v>-11089640</v>
      </c>
      <c r="I3753" s="99">
        <v>0</v>
      </c>
      <c r="J3753" s="99">
        <f t="shared" si="621"/>
        <v>0</v>
      </c>
      <c r="K3753" s="99">
        <v>0</v>
      </c>
      <c r="L3753" s="99">
        <f t="shared" si="627"/>
        <v>0</v>
      </c>
      <c r="M3753" s="99">
        <f t="shared" si="618"/>
        <v>-296000</v>
      </c>
      <c r="N3753" s="100">
        <f t="shared" si="618"/>
        <v>-11089640</v>
      </c>
      <c r="O3753" s="87">
        <v>37.465000000000003</v>
      </c>
      <c r="P3753" s="101">
        <f>O3753</f>
        <v>37.465000000000003</v>
      </c>
      <c r="Q3753" s="99" t="e">
        <f>TRUNC(#REF!*P3753,0)</f>
        <v>#REF!</v>
      </c>
      <c r="R3753" s="143"/>
    </row>
    <row r="3754" spans="1:19" s="102" customFormat="1" ht="19.5" hidden="1" customHeight="1">
      <c r="A3754" s="131"/>
      <c r="C3754" s="35"/>
      <c r="D3754" s="36"/>
      <c r="E3754" s="11"/>
      <c r="F3754" s="103"/>
      <c r="G3754" s="99"/>
      <c r="H3754" s="99"/>
      <c r="I3754" s="99"/>
      <c r="J3754" s="99"/>
      <c r="K3754" s="99"/>
      <c r="L3754" s="99"/>
      <c r="M3754" s="99"/>
      <c r="N3754" s="100"/>
      <c r="O3754" s="87"/>
      <c r="P3754" s="101"/>
      <c r="Q3754" s="99"/>
      <c r="R3754" s="143"/>
    </row>
    <row r="3755" spans="1:19" s="85" customFormat="1" ht="19.5" hidden="1" customHeight="1">
      <c r="A3755" s="132"/>
      <c r="B3755" s="49"/>
      <c r="C3755" s="37" t="s">
        <v>21</v>
      </c>
      <c r="D3755" s="38" t="s">
        <v>0</v>
      </c>
      <c r="E3755" s="17" t="s">
        <v>0</v>
      </c>
      <c r="F3755" s="98">
        <v>0</v>
      </c>
      <c r="G3755" s="104"/>
      <c r="H3755" s="104">
        <f t="shared" si="620"/>
        <v>0</v>
      </c>
      <c r="I3755" s="104"/>
      <c r="J3755" s="104">
        <f t="shared" si="621"/>
        <v>0</v>
      </c>
      <c r="K3755" s="104"/>
      <c r="L3755" s="104">
        <f t="shared" si="627"/>
        <v>0</v>
      </c>
      <c r="M3755" s="99">
        <f t="shared" si="618"/>
        <v>0</v>
      </c>
      <c r="N3755" s="100">
        <f t="shared" si="618"/>
        <v>0</v>
      </c>
      <c r="O3755" s="60">
        <v>0</v>
      </c>
      <c r="P3755" s="101">
        <f>O3755</f>
        <v>0</v>
      </c>
      <c r="Q3755" s="104" t="e">
        <f>TRUNC(#REF!*P3755,0)</f>
        <v>#REF!</v>
      </c>
      <c r="R3755" s="52"/>
      <c r="S3755" s="49"/>
    </row>
    <row r="3756" spans="1:19" s="102" customFormat="1" ht="19.5" hidden="1" customHeight="1">
      <c r="A3756" s="133"/>
      <c r="B3756" s="109"/>
      <c r="C3756" s="29" t="s">
        <v>2315</v>
      </c>
      <c r="D3756" s="29" t="s">
        <v>2316</v>
      </c>
      <c r="E3756" s="152" t="s">
        <v>22</v>
      </c>
      <c r="F3756" s="108">
        <v>0</v>
      </c>
      <c r="G3756" s="106">
        <v>0</v>
      </c>
      <c r="H3756" s="106">
        <f>SUM(H3757:H3884)</f>
        <v>3613283494</v>
      </c>
      <c r="I3756" s="106">
        <v>0</v>
      </c>
      <c r="J3756" s="106">
        <f>SUM(J3757:J3884)</f>
        <v>1527288172</v>
      </c>
      <c r="K3756" s="106">
        <v>0</v>
      </c>
      <c r="L3756" s="106">
        <f>SUM(L3757:L3884)</f>
        <v>2489761743</v>
      </c>
      <c r="M3756" s="106">
        <f t="shared" si="618"/>
        <v>0</v>
      </c>
      <c r="N3756" s="150">
        <f t="shared" si="618"/>
        <v>7630333409</v>
      </c>
      <c r="O3756" s="58">
        <v>0</v>
      </c>
      <c r="P3756" s="61">
        <v>0</v>
      </c>
      <c r="Q3756" s="58">
        <v>0</v>
      </c>
      <c r="R3756" s="163"/>
    </row>
    <row r="3757" spans="1:19" s="102" customFormat="1" ht="19.5" hidden="1" customHeight="1">
      <c r="A3757" s="131"/>
      <c r="C3757" s="35" t="s">
        <v>760</v>
      </c>
      <c r="D3757" s="36" t="s">
        <v>0</v>
      </c>
      <c r="E3757" s="11" t="s">
        <v>22</v>
      </c>
      <c r="F3757" s="98">
        <v>0</v>
      </c>
      <c r="G3757" s="99">
        <v>0</v>
      </c>
      <c r="H3757" s="99">
        <f t="shared" si="620"/>
        <v>0</v>
      </c>
      <c r="I3757" s="99">
        <v>0</v>
      </c>
      <c r="J3757" s="99">
        <f t="shared" si="621"/>
        <v>0</v>
      </c>
      <c r="K3757" s="99">
        <v>0</v>
      </c>
      <c r="L3757" s="99">
        <f t="shared" si="627"/>
        <v>0</v>
      </c>
      <c r="M3757" s="99">
        <f t="shared" si="618"/>
        <v>0</v>
      </c>
      <c r="N3757" s="100">
        <f t="shared" si="618"/>
        <v>0</v>
      </c>
      <c r="O3757" s="60">
        <v>0</v>
      </c>
      <c r="P3757" s="101">
        <f>O3757</f>
        <v>0</v>
      </c>
      <c r="Q3757" s="99" t="e">
        <f>TRUNC(#REF!*P3757,0)</f>
        <v>#REF!</v>
      </c>
      <c r="R3757" s="143"/>
    </row>
    <row r="3758" spans="1:19" s="102" customFormat="1" ht="19.5" hidden="1" customHeight="1">
      <c r="A3758" s="131"/>
      <c r="C3758" s="35" t="s">
        <v>761</v>
      </c>
      <c r="D3758" s="36" t="s">
        <v>715</v>
      </c>
      <c r="E3758" s="11" t="s">
        <v>3188</v>
      </c>
      <c r="F3758" s="98">
        <v>3705</v>
      </c>
      <c r="G3758" s="99">
        <v>228</v>
      </c>
      <c r="H3758" s="99">
        <f t="shared" si="620"/>
        <v>844740</v>
      </c>
      <c r="I3758" s="99">
        <v>4008</v>
      </c>
      <c r="J3758" s="99">
        <f t="shared" si="621"/>
        <v>14849640</v>
      </c>
      <c r="K3758" s="99">
        <v>168</v>
      </c>
      <c r="L3758" s="99">
        <f t="shared" si="627"/>
        <v>622440</v>
      </c>
      <c r="M3758" s="99">
        <f t="shared" si="618"/>
        <v>4404</v>
      </c>
      <c r="N3758" s="100">
        <f t="shared" si="618"/>
        <v>16316820</v>
      </c>
      <c r="O3758" s="60">
        <v>3749</v>
      </c>
      <c r="P3758" s="101">
        <f>O3758</f>
        <v>3749</v>
      </c>
      <c r="Q3758" s="99" t="e">
        <f>TRUNC(#REF!*P3758,0)</f>
        <v>#REF!</v>
      </c>
      <c r="R3758" s="143"/>
    </row>
    <row r="3759" spans="1:19" s="102" customFormat="1" ht="19.5" hidden="1" customHeight="1">
      <c r="A3759" s="131"/>
      <c r="C3759" s="35" t="s">
        <v>2529</v>
      </c>
      <c r="D3759" s="36" t="s">
        <v>2530</v>
      </c>
      <c r="E3759" s="11" t="s">
        <v>3188</v>
      </c>
      <c r="F3759" s="98">
        <v>19422</v>
      </c>
      <c r="G3759" s="99">
        <v>228</v>
      </c>
      <c r="H3759" s="99">
        <f t="shared" si="620"/>
        <v>4428216</v>
      </c>
      <c r="I3759" s="99">
        <v>4008</v>
      </c>
      <c r="J3759" s="99">
        <f t="shared" si="621"/>
        <v>77843376</v>
      </c>
      <c r="K3759" s="99">
        <v>168</v>
      </c>
      <c r="L3759" s="99">
        <f t="shared" si="627"/>
        <v>3262896</v>
      </c>
      <c r="M3759" s="99">
        <f t="shared" si="618"/>
        <v>4404</v>
      </c>
      <c r="N3759" s="100">
        <f t="shared" si="618"/>
        <v>85534488</v>
      </c>
      <c r="O3759" s="60">
        <v>19198</v>
      </c>
      <c r="P3759" s="101">
        <f>O3759</f>
        <v>19198</v>
      </c>
      <c r="Q3759" s="99" t="e">
        <f>TRUNC(#REF!*P3759,0)</f>
        <v>#REF!</v>
      </c>
      <c r="R3759" s="143"/>
    </row>
    <row r="3760" spans="1:19" s="102" customFormat="1" ht="19.5" hidden="1" customHeight="1">
      <c r="A3760" s="131"/>
      <c r="C3760" s="35" t="s">
        <v>2513</v>
      </c>
      <c r="D3760" s="36" t="s">
        <v>2514</v>
      </c>
      <c r="E3760" s="11" t="s">
        <v>3188</v>
      </c>
      <c r="F3760" s="98">
        <v>627</v>
      </c>
      <c r="G3760" s="99">
        <v>15392</v>
      </c>
      <c r="H3760" s="99">
        <f t="shared" si="620"/>
        <v>9650784</v>
      </c>
      <c r="I3760" s="99">
        <v>40308</v>
      </c>
      <c r="J3760" s="99">
        <f t="shared" si="621"/>
        <v>25273116</v>
      </c>
      <c r="K3760" s="99">
        <v>0</v>
      </c>
      <c r="L3760" s="99">
        <f t="shared" si="627"/>
        <v>0</v>
      </c>
      <c r="M3760" s="99">
        <f t="shared" si="618"/>
        <v>55700</v>
      </c>
      <c r="N3760" s="100">
        <f t="shared" si="618"/>
        <v>34923900</v>
      </c>
      <c r="O3760" s="60">
        <v>627</v>
      </c>
      <c r="P3760" s="101">
        <f>O3760</f>
        <v>627</v>
      </c>
      <c r="Q3760" s="99" t="e">
        <f>TRUNC(#REF!*P3760,0)</f>
        <v>#REF!</v>
      </c>
      <c r="R3760" s="143"/>
    </row>
    <row r="3761" spans="1:18" s="102" customFormat="1" ht="19.5" hidden="1" customHeight="1">
      <c r="A3761" s="131"/>
      <c r="C3761" s="35" t="s">
        <v>767</v>
      </c>
      <c r="D3761" s="36" t="s">
        <v>0</v>
      </c>
      <c r="E3761" s="11" t="s">
        <v>22</v>
      </c>
      <c r="F3761" s="98">
        <v>0</v>
      </c>
      <c r="G3761" s="99">
        <v>0</v>
      </c>
      <c r="H3761" s="99">
        <f t="shared" si="620"/>
        <v>0</v>
      </c>
      <c r="I3761" s="99">
        <v>0</v>
      </c>
      <c r="J3761" s="99">
        <f t="shared" si="621"/>
        <v>0</v>
      </c>
      <c r="K3761" s="99">
        <v>0</v>
      </c>
      <c r="L3761" s="99">
        <f t="shared" si="627"/>
        <v>0</v>
      </c>
      <c r="M3761" s="99">
        <f t="shared" si="618"/>
        <v>0</v>
      </c>
      <c r="N3761" s="100">
        <f t="shared" si="618"/>
        <v>0</v>
      </c>
      <c r="O3761" s="60">
        <v>0</v>
      </c>
      <c r="P3761" s="101">
        <f>O3761</f>
        <v>0</v>
      </c>
      <c r="Q3761" s="99" t="e">
        <f>TRUNC(#REF!*P3761,0)</f>
        <v>#REF!</v>
      </c>
      <c r="R3761" s="143"/>
    </row>
    <row r="3762" spans="1:18" s="102" customFormat="1" ht="19.5" hidden="1" customHeight="1">
      <c r="A3762" s="131"/>
      <c r="C3762" s="35" t="s">
        <v>779</v>
      </c>
      <c r="D3762" s="36" t="s">
        <v>0</v>
      </c>
      <c r="E3762" s="11" t="s">
        <v>22</v>
      </c>
      <c r="F3762" s="98">
        <v>0</v>
      </c>
      <c r="G3762" s="99">
        <v>0</v>
      </c>
      <c r="H3762" s="99">
        <f t="shared" si="620"/>
        <v>0</v>
      </c>
      <c r="I3762" s="99">
        <v>0</v>
      </c>
      <c r="J3762" s="99">
        <f t="shared" si="621"/>
        <v>0</v>
      </c>
      <c r="K3762" s="99">
        <v>0</v>
      </c>
      <c r="L3762" s="99">
        <f t="shared" si="627"/>
        <v>0</v>
      </c>
      <c r="M3762" s="99">
        <f t="shared" si="618"/>
        <v>0</v>
      </c>
      <c r="N3762" s="100">
        <f t="shared" si="618"/>
        <v>0</v>
      </c>
      <c r="O3762" s="60">
        <v>0</v>
      </c>
      <c r="P3762" s="101">
        <f>O3762</f>
        <v>0</v>
      </c>
      <c r="Q3762" s="99" t="e">
        <f>TRUNC(#REF!*P3762,0)</f>
        <v>#REF!</v>
      </c>
      <c r="R3762" s="143"/>
    </row>
    <row r="3763" spans="1:18" s="102" customFormat="1" ht="19.5" hidden="1" customHeight="1">
      <c r="A3763" s="131"/>
      <c r="C3763" s="35" t="s">
        <v>1002</v>
      </c>
      <c r="D3763" s="36" t="s">
        <v>1003</v>
      </c>
      <c r="E3763" s="11" t="s">
        <v>3196</v>
      </c>
      <c r="F3763" s="98">
        <v>15</v>
      </c>
      <c r="G3763" s="99">
        <v>0</v>
      </c>
      <c r="H3763" s="99">
        <f t="shared" si="620"/>
        <v>0</v>
      </c>
      <c r="I3763" s="99">
        <v>0</v>
      </c>
      <c r="J3763" s="99">
        <f t="shared" si="621"/>
        <v>0</v>
      </c>
      <c r="K3763" s="99">
        <v>460416</v>
      </c>
      <c r="L3763" s="99">
        <f t="shared" si="627"/>
        <v>6906240</v>
      </c>
      <c r="M3763" s="99">
        <f t="shared" ref="M3763:N3814" si="628">G3763+I3763+K3763</f>
        <v>460416</v>
      </c>
      <c r="N3763" s="100">
        <f t="shared" si="628"/>
        <v>6906240</v>
      </c>
      <c r="O3763" s="60">
        <v>15</v>
      </c>
      <c r="P3763" s="101">
        <f>O3763</f>
        <v>15</v>
      </c>
      <c r="Q3763" s="99" t="e">
        <f>TRUNC(#REF!*P3763,0)</f>
        <v>#REF!</v>
      </c>
      <c r="R3763" s="143"/>
    </row>
    <row r="3764" spans="1:18" s="102" customFormat="1" ht="19.5" hidden="1" customHeight="1">
      <c r="A3764" s="131"/>
      <c r="C3764" s="35" t="s">
        <v>789</v>
      </c>
      <c r="D3764" s="36" t="s">
        <v>0</v>
      </c>
      <c r="E3764" s="11" t="s">
        <v>22</v>
      </c>
      <c r="F3764" s="98">
        <v>0</v>
      </c>
      <c r="G3764" s="99">
        <v>0</v>
      </c>
      <c r="H3764" s="99">
        <f t="shared" si="620"/>
        <v>0</v>
      </c>
      <c r="I3764" s="99">
        <v>0</v>
      </c>
      <c r="J3764" s="99">
        <f t="shared" si="621"/>
        <v>0</v>
      </c>
      <c r="K3764" s="99">
        <v>0</v>
      </c>
      <c r="L3764" s="99">
        <f t="shared" si="627"/>
        <v>0</v>
      </c>
      <c r="M3764" s="99">
        <f t="shared" si="628"/>
        <v>0</v>
      </c>
      <c r="N3764" s="100">
        <f t="shared" si="628"/>
        <v>0</v>
      </c>
      <c r="O3764" s="60">
        <v>0</v>
      </c>
      <c r="P3764" s="101">
        <f>O3764</f>
        <v>0</v>
      </c>
      <c r="Q3764" s="99" t="e">
        <f>TRUNC(#REF!*P3764,0)</f>
        <v>#REF!</v>
      </c>
      <c r="R3764" s="143"/>
    </row>
    <row r="3765" spans="1:18" s="102" customFormat="1" ht="19.5" hidden="1" customHeight="1">
      <c r="A3765" s="131"/>
      <c r="C3765" s="35" t="s">
        <v>790</v>
      </c>
      <c r="D3765" s="36" t="s">
        <v>111</v>
      </c>
      <c r="E3765" s="11" t="s">
        <v>22</v>
      </c>
      <c r="F3765" s="98">
        <v>0</v>
      </c>
      <c r="G3765" s="99">
        <v>0</v>
      </c>
      <c r="H3765" s="99">
        <f t="shared" ref="H3765:H3828" si="629">TRUNC(F3765*G3765,0)</f>
        <v>0</v>
      </c>
      <c r="I3765" s="99">
        <v>0</v>
      </c>
      <c r="J3765" s="99">
        <f t="shared" ref="J3765:J3828" si="630">TRUNC(F3765*I3765,0)</f>
        <v>0</v>
      </c>
      <c r="K3765" s="99">
        <v>0</v>
      </c>
      <c r="L3765" s="99">
        <f t="shared" si="627"/>
        <v>0</v>
      </c>
      <c r="M3765" s="99">
        <f t="shared" si="628"/>
        <v>0</v>
      </c>
      <c r="N3765" s="100">
        <f t="shared" si="628"/>
        <v>0</v>
      </c>
      <c r="O3765" s="60">
        <v>0</v>
      </c>
      <c r="P3765" s="101">
        <f>O3765</f>
        <v>0</v>
      </c>
      <c r="Q3765" s="99" t="e">
        <f>TRUNC(#REF!*P3765,0)</f>
        <v>#REF!</v>
      </c>
      <c r="R3765" s="143"/>
    </row>
    <row r="3766" spans="1:18" s="102" customFormat="1" ht="19.5" hidden="1" customHeight="1">
      <c r="A3766" s="131"/>
      <c r="C3766" s="35" t="s">
        <v>791</v>
      </c>
      <c r="D3766" s="36" t="s">
        <v>792</v>
      </c>
      <c r="E3766" s="11" t="s">
        <v>3189</v>
      </c>
      <c r="F3766" s="98">
        <v>9575</v>
      </c>
      <c r="G3766" s="99">
        <v>6252</v>
      </c>
      <c r="H3766" s="99">
        <f t="shared" si="629"/>
        <v>59862900</v>
      </c>
      <c r="I3766" s="99">
        <v>10200</v>
      </c>
      <c r="J3766" s="99">
        <f t="shared" si="630"/>
        <v>97665000</v>
      </c>
      <c r="K3766" s="99">
        <v>0</v>
      </c>
      <c r="L3766" s="99">
        <f t="shared" si="627"/>
        <v>0</v>
      </c>
      <c r="M3766" s="99">
        <f t="shared" si="628"/>
        <v>16452</v>
      </c>
      <c r="N3766" s="100">
        <f t="shared" si="628"/>
        <v>157527900</v>
      </c>
      <c r="O3766" s="60">
        <v>9595</v>
      </c>
      <c r="P3766" s="101">
        <f>O3766</f>
        <v>9595</v>
      </c>
      <c r="Q3766" s="99" t="e">
        <f>TRUNC(#REF!*P3766,0)</f>
        <v>#REF!</v>
      </c>
      <c r="R3766" s="143"/>
    </row>
    <row r="3767" spans="1:18" s="102" customFormat="1" ht="19.5" hidden="1" customHeight="1">
      <c r="A3767" s="131"/>
      <c r="C3767" s="35" t="s">
        <v>1008</v>
      </c>
      <c r="D3767" s="36" t="s">
        <v>0</v>
      </c>
      <c r="E3767" s="11" t="s">
        <v>22</v>
      </c>
      <c r="F3767" s="98">
        <v>0</v>
      </c>
      <c r="G3767" s="99">
        <v>0</v>
      </c>
      <c r="H3767" s="99">
        <f t="shared" si="629"/>
        <v>0</v>
      </c>
      <c r="I3767" s="99">
        <v>0</v>
      </c>
      <c r="J3767" s="99">
        <f t="shared" si="630"/>
        <v>0</v>
      </c>
      <c r="K3767" s="99">
        <v>0</v>
      </c>
      <c r="L3767" s="99">
        <f t="shared" si="627"/>
        <v>0</v>
      </c>
      <c r="M3767" s="99">
        <f t="shared" si="628"/>
        <v>0</v>
      </c>
      <c r="N3767" s="100">
        <f t="shared" si="628"/>
        <v>0</v>
      </c>
      <c r="O3767" s="60">
        <v>0</v>
      </c>
      <c r="P3767" s="101">
        <f>O3767</f>
        <v>0</v>
      </c>
      <c r="Q3767" s="99" t="e">
        <f>TRUNC(#REF!*P3767,0)</f>
        <v>#REF!</v>
      </c>
      <c r="R3767" s="143"/>
    </row>
    <row r="3768" spans="1:18" s="102" customFormat="1" ht="19.5" hidden="1" customHeight="1">
      <c r="A3768" s="131"/>
      <c r="C3768" s="35" t="s">
        <v>1009</v>
      </c>
      <c r="D3768" s="36" t="s">
        <v>1010</v>
      </c>
      <c r="E3768" s="11" t="s">
        <v>3189</v>
      </c>
      <c r="F3768" s="98">
        <v>20</v>
      </c>
      <c r="G3768" s="99">
        <v>10983</v>
      </c>
      <c r="H3768" s="99">
        <f t="shared" si="629"/>
        <v>219660</v>
      </c>
      <c r="I3768" s="99">
        <v>26888</v>
      </c>
      <c r="J3768" s="99">
        <f t="shared" si="630"/>
        <v>537760</v>
      </c>
      <c r="K3768" s="99">
        <v>0</v>
      </c>
      <c r="L3768" s="99">
        <f t="shared" si="627"/>
        <v>0</v>
      </c>
      <c r="M3768" s="99">
        <f t="shared" si="628"/>
        <v>37871</v>
      </c>
      <c r="N3768" s="100">
        <f t="shared" si="628"/>
        <v>757420</v>
      </c>
      <c r="O3768" s="60">
        <v>20</v>
      </c>
      <c r="P3768" s="101">
        <f>O3768</f>
        <v>20</v>
      </c>
      <c r="Q3768" s="99" t="e">
        <f>TRUNC(#REF!*P3768,0)</f>
        <v>#REF!</v>
      </c>
      <c r="R3768" s="143"/>
    </row>
    <row r="3769" spans="1:18" s="102" customFormat="1" ht="19.5" hidden="1" customHeight="1">
      <c r="A3769" s="131"/>
      <c r="C3769" s="35" t="s">
        <v>800</v>
      </c>
      <c r="D3769" s="36" t="s">
        <v>0</v>
      </c>
      <c r="E3769" s="11" t="s">
        <v>22</v>
      </c>
      <c r="F3769" s="98">
        <v>0</v>
      </c>
      <c r="G3769" s="99">
        <v>0</v>
      </c>
      <c r="H3769" s="99">
        <f t="shared" si="629"/>
        <v>0</v>
      </c>
      <c r="I3769" s="99">
        <v>0</v>
      </c>
      <c r="J3769" s="99">
        <f t="shared" si="630"/>
        <v>0</v>
      </c>
      <c r="K3769" s="99">
        <v>0</v>
      </c>
      <c r="L3769" s="99">
        <f t="shared" si="627"/>
        <v>0</v>
      </c>
      <c r="M3769" s="99">
        <f t="shared" si="628"/>
        <v>0</v>
      </c>
      <c r="N3769" s="100">
        <f t="shared" si="628"/>
        <v>0</v>
      </c>
      <c r="O3769" s="60">
        <v>0</v>
      </c>
      <c r="P3769" s="101">
        <f>O3769</f>
        <v>0</v>
      </c>
      <c r="Q3769" s="99" t="e">
        <f>TRUNC(#REF!*P3769,0)</f>
        <v>#REF!</v>
      </c>
      <c r="R3769" s="143"/>
    </row>
    <row r="3770" spans="1:18" s="102" customFormat="1" ht="19.5" hidden="1" customHeight="1">
      <c r="A3770" s="131"/>
      <c r="C3770" s="35" t="s">
        <v>801</v>
      </c>
      <c r="D3770" s="36" t="s">
        <v>797</v>
      </c>
      <c r="E3770" s="11" t="s">
        <v>3189</v>
      </c>
      <c r="F3770" s="98">
        <v>155</v>
      </c>
      <c r="G3770" s="99">
        <v>2148</v>
      </c>
      <c r="H3770" s="99">
        <f t="shared" si="629"/>
        <v>332940</v>
      </c>
      <c r="I3770" s="99">
        <v>9160</v>
      </c>
      <c r="J3770" s="99">
        <f t="shared" si="630"/>
        <v>1419800</v>
      </c>
      <c r="K3770" s="99">
        <v>0</v>
      </c>
      <c r="L3770" s="99">
        <f t="shared" si="627"/>
        <v>0</v>
      </c>
      <c r="M3770" s="99">
        <f t="shared" si="628"/>
        <v>11308</v>
      </c>
      <c r="N3770" s="100">
        <f t="shared" si="628"/>
        <v>1752740</v>
      </c>
      <c r="O3770" s="60">
        <v>222</v>
      </c>
      <c r="P3770" s="101">
        <f>O3770</f>
        <v>222</v>
      </c>
      <c r="Q3770" s="99" t="e">
        <f>TRUNC(#REF!*P3770,0)</f>
        <v>#REF!</v>
      </c>
      <c r="R3770" s="143"/>
    </row>
    <row r="3771" spans="1:18" s="102" customFormat="1" ht="19.5" hidden="1" customHeight="1">
      <c r="A3771" s="131"/>
      <c r="C3771" s="35" t="s">
        <v>802</v>
      </c>
      <c r="D3771" s="36" t="s">
        <v>0</v>
      </c>
      <c r="E3771" s="11" t="s">
        <v>22</v>
      </c>
      <c r="F3771" s="98">
        <v>0</v>
      </c>
      <c r="G3771" s="99">
        <v>0</v>
      </c>
      <c r="H3771" s="99">
        <f t="shared" si="629"/>
        <v>0</v>
      </c>
      <c r="I3771" s="99">
        <v>0</v>
      </c>
      <c r="J3771" s="99">
        <f t="shared" si="630"/>
        <v>0</v>
      </c>
      <c r="K3771" s="99">
        <v>0</v>
      </c>
      <c r="L3771" s="99">
        <f t="shared" si="627"/>
        <v>0</v>
      </c>
      <c r="M3771" s="99">
        <f t="shared" si="628"/>
        <v>0</v>
      </c>
      <c r="N3771" s="100">
        <f t="shared" si="628"/>
        <v>0</v>
      </c>
      <c r="O3771" s="60">
        <v>0</v>
      </c>
      <c r="P3771" s="101">
        <f>O3771</f>
        <v>0</v>
      </c>
      <c r="Q3771" s="99" t="e">
        <f>TRUNC(#REF!*P3771,0)</f>
        <v>#REF!</v>
      </c>
      <c r="R3771" s="143"/>
    </row>
    <row r="3772" spans="1:18" s="102" customFormat="1" ht="19.5" hidden="1" customHeight="1">
      <c r="A3772" s="131"/>
      <c r="C3772" s="35" t="s">
        <v>803</v>
      </c>
      <c r="D3772" s="36" t="s">
        <v>531</v>
      </c>
      <c r="E3772" s="11" t="s">
        <v>3189</v>
      </c>
      <c r="F3772" s="98">
        <v>6173</v>
      </c>
      <c r="G3772" s="99">
        <v>1021</v>
      </c>
      <c r="H3772" s="99">
        <f t="shared" si="629"/>
        <v>6302633</v>
      </c>
      <c r="I3772" s="99">
        <v>6837</v>
      </c>
      <c r="J3772" s="99">
        <f t="shared" si="630"/>
        <v>42204801</v>
      </c>
      <c r="K3772" s="99">
        <v>0</v>
      </c>
      <c r="L3772" s="99">
        <f t="shared" si="627"/>
        <v>0</v>
      </c>
      <c r="M3772" s="99">
        <f t="shared" si="628"/>
        <v>7858</v>
      </c>
      <c r="N3772" s="100">
        <f t="shared" si="628"/>
        <v>48507434</v>
      </c>
      <c r="O3772" s="60">
        <v>6180</v>
      </c>
      <c r="P3772" s="101">
        <f>O3772</f>
        <v>6180</v>
      </c>
      <c r="Q3772" s="99" t="e">
        <f>TRUNC(#REF!*P3772,0)</f>
        <v>#REF!</v>
      </c>
      <c r="R3772" s="143"/>
    </row>
    <row r="3773" spans="1:18" s="102" customFormat="1" ht="19.5" hidden="1" customHeight="1">
      <c r="A3773" s="131"/>
      <c r="C3773" s="35" t="s">
        <v>804</v>
      </c>
      <c r="D3773" s="36" t="s">
        <v>531</v>
      </c>
      <c r="E3773" s="11" t="s">
        <v>3207</v>
      </c>
      <c r="F3773" s="98">
        <v>4786</v>
      </c>
      <c r="G3773" s="99">
        <v>3649</v>
      </c>
      <c r="H3773" s="99">
        <f t="shared" si="629"/>
        <v>17464114</v>
      </c>
      <c r="I3773" s="99">
        <v>20680</v>
      </c>
      <c r="J3773" s="99">
        <f t="shared" si="630"/>
        <v>98974480</v>
      </c>
      <c r="K3773" s="99">
        <v>0</v>
      </c>
      <c r="L3773" s="99">
        <f t="shared" si="627"/>
        <v>0</v>
      </c>
      <c r="M3773" s="99">
        <f t="shared" si="628"/>
        <v>24329</v>
      </c>
      <c r="N3773" s="100">
        <f t="shared" si="628"/>
        <v>116438594</v>
      </c>
      <c r="O3773" s="60">
        <v>3565</v>
      </c>
      <c r="P3773" s="101">
        <f>O3773</f>
        <v>3565</v>
      </c>
      <c r="Q3773" s="99" t="e">
        <f>TRUNC(#REF!*P3773,0)</f>
        <v>#REF!</v>
      </c>
      <c r="R3773" s="143"/>
    </row>
    <row r="3774" spans="1:18" s="102" customFormat="1" ht="19.5" hidden="1" customHeight="1">
      <c r="A3774" s="131"/>
      <c r="C3774" s="35" t="s">
        <v>814</v>
      </c>
      <c r="D3774" s="36" t="s">
        <v>0</v>
      </c>
      <c r="E3774" s="11" t="s">
        <v>22</v>
      </c>
      <c r="F3774" s="98">
        <v>0</v>
      </c>
      <c r="G3774" s="99">
        <v>0</v>
      </c>
      <c r="H3774" s="99">
        <f t="shared" si="629"/>
        <v>0</v>
      </c>
      <c r="I3774" s="99">
        <v>0</v>
      </c>
      <c r="J3774" s="99">
        <f t="shared" si="630"/>
        <v>0</v>
      </c>
      <c r="K3774" s="99">
        <v>0</v>
      </c>
      <c r="L3774" s="99">
        <f t="shared" si="627"/>
        <v>0</v>
      </c>
      <c r="M3774" s="99">
        <f t="shared" si="628"/>
        <v>0</v>
      </c>
      <c r="N3774" s="100">
        <f t="shared" si="628"/>
        <v>0</v>
      </c>
      <c r="O3774" s="60">
        <v>0</v>
      </c>
      <c r="P3774" s="101">
        <f>O3774</f>
        <v>0</v>
      </c>
      <c r="Q3774" s="99" t="e">
        <f>TRUNC(#REF!*P3774,0)</f>
        <v>#REF!</v>
      </c>
      <c r="R3774" s="143"/>
    </row>
    <row r="3775" spans="1:18" s="102" customFormat="1" ht="19.5" hidden="1" customHeight="1">
      <c r="A3775" s="131"/>
      <c r="C3775" s="35" t="s">
        <v>815</v>
      </c>
      <c r="D3775" s="36" t="s">
        <v>816</v>
      </c>
      <c r="E3775" s="11" t="s">
        <v>3215</v>
      </c>
      <c r="F3775" s="98">
        <v>10443</v>
      </c>
      <c r="G3775" s="99">
        <v>652</v>
      </c>
      <c r="H3775" s="99">
        <f t="shared" si="629"/>
        <v>6808836</v>
      </c>
      <c r="I3775" s="99">
        <v>15660</v>
      </c>
      <c r="J3775" s="99">
        <f t="shared" si="630"/>
        <v>163537380</v>
      </c>
      <c r="K3775" s="99">
        <v>0</v>
      </c>
      <c r="L3775" s="99">
        <f t="shared" si="627"/>
        <v>0</v>
      </c>
      <c r="M3775" s="99">
        <f t="shared" si="628"/>
        <v>16312</v>
      </c>
      <c r="N3775" s="100">
        <f t="shared" si="628"/>
        <v>170346216</v>
      </c>
      <c r="O3775" s="60">
        <v>10443</v>
      </c>
      <c r="P3775" s="101">
        <f>O3775</f>
        <v>10443</v>
      </c>
      <c r="Q3775" s="99" t="e">
        <f>TRUNC(#REF!*P3775,0)</f>
        <v>#REF!</v>
      </c>
      <c r="R3775" s="143"/>
    </row>
    <row r="3776" spans="1:18" s="102" customFormat="1" ht="19.5" hidden="1" customHeight="1">
      <c r="A3776" s="131"/>
      <c r="C3776" s="35" t="s">
        <v>821</v>
      </c>
      <c r="D3776" s="36" t="s">
        <v>547</v>
      </c>
      <c r="E3776" s="11" t="s">
        <v>3189</v>
      </c>
      <c r="F3776" s="98">
        <v>6177</v>
      </c>
      <c r="G3776" s="99">
        <v>616</v>
      </c>
      <c r="H3776" s="99">
        <f t="shared" si="629"/>
        <v>3805032</v>
      </c>
      <c r="I3776" s="99">
        <v>2185</v>
      </c>
      <c r="J3776" s="99">
        <f t="shared" si="630"/>
        <v>13496745</v>
      </c>
      <c r="K3776" s="99">
        <v>0</v>
      </c>
      <c r="L3776" s="99">
        <f t="shared" si="627"/>
        <v>0</v>
      </c>
      <c r="M3776" s="99">
        <f t="shared" si="628"/>
        <v>2801</v>
      </c>
      <c r="N3776" s="100">
        <f t="shared" si="628"/>
        <v>17301777</v>
      </c>
      <c r="O3776" s="60">
        <v>6177</v>
      </c>
      <c r="P3776" s="101">
        <f>O3776</f>
        <v>6177</v>
      </c>
      <c r="Q3776" s="99" t="e">
        <f>TRUNC(#REF!*P3776,0)</f>
        <v>#REF!</v>
      </c>
      <c r="R3776" s="143"/>
    </row>
    <row r="3777" spans="1:18" s="102" customFormat="1" ht="19.5" hidden="1" customHeight="1">
      <c r="A3777" s="131"/>
      <c r="C3777" s="35" t="s">
        <v>822</v>
      </c>
      <c r="D3777" s="36" t="s">
        <v>0</v>
      </c>
      <c r="E3777" s="11" t="s">
        <v>22</v>
      </c>
      <c r="F3777" s="98">
        <v>0</v>
      </c>
      <c r="G3777" s="99">
        <v>0</v>
      </c>
      <c r="H3777" s="99">
        <f t="shared" si="629"/>
        <v>0</v>
      </c>
      <c r="I3777" s="99">
        <v>0</v>
      </c>
      <c r="J3777" s="99">
        <f t="shared" si="630"/>
        <v>0</v>
      </c>
      <c r="K3777" s="99">
        <v>0</v>
      </c>
      <c r="L3777" s="99">
        <f t="shared" si="627"/>
        <v>0</v>
      </c>
      <c r="M3777" s="99">
        <f t="shared" si="628"/>
        <v>0</v>
      </c>
      <c r="N3777" s="100">
        <f t="shared" si="628"/>
        <v>0</v>
      </c>
      <c r="O3777" s="60">
        <v>0</v>
      </c>
      <c r="P3777" s="101">
        <f>O3777</f>
        <v>0</v>
      </c>
      <c r="Q3777" s="99" t="e">
        <f>TRUNC(#REF!*P3777,0)</f>
        <v>#REF!</v>
      </c>
      <c r="R3777" s="143"/>
    </row>
    <row r="3778" spans="1:18" s="102" customFormat="1" ht="19.5" hidden="1" customHeight="1">
      <c r="A3778" s="131"/>
      <c r="C3778" s="35" t="s">
        <v>823</v>
      </c>
      <c r="D3778" s="36" t="s">
        <v>110</v>
      </c>
      <c r="E3778" s="11" t="s">
        <v>3191</v>
      </c>
      <c r="F3778" s="103">
        <v>1700.049</v>
      </c>
      <c r="G3778" s="99">
        <v>6339</v>
      </c>
      <c r="H3778" s="99">
        <f t="shared" si="629"/>
        <v>10776610</v>
      </c>
      <c r="I3778" s="99">
        <v>310616</v>
      </c>
      <c r="J3778" s="99">
        <f t="shared" si="630"/>
        <v>528062420</v>
      </c>
      <c r="K3778" s="99">
        <v>0</v>
      </c>
      <c r="L3778" s="99">
        <f t="shared" si="627"/>
        <v>0</v>
      </c>
      <c r="M3778" s="99">
        <f t="shared" si="628"/>
        <v>316955</v>
      </c>
      <c r="N3778" s="100">
        <f t="shared" si="628"/>
        <v>538839030</v>
      </c>
      <c r="O3778" s="87">
        <v>1766.0160000000001</v>
      </c>
      <c r="P3778" s="101">
        <f>O3778</f>
        <v>1766.0160000000001</v>
      </c>
      <c r="Q3778" s="99" t="e">
        <f>TRUNC(#REF!*P3778,0)</f>
        <v>#REF!</v>
      </c>
      <c r="R3778" s="143"/>
    </row>
    <row r="3779" spans="1:18" s="102" customFormat="1" ht="19.5" hidden="1" customHeight="1">
      <c r="A3779" s="131"/>
      <c r="C3779" s="35" t="s">
        <v>826</v>
      </c>
      <c r="D3779" s="36" t="s">
        <v>0</v>
      </c>
      <c r="E3779" s="11" t="s">
        <v>22</v>
      </c>
      <c r="F3779" s="98">
        <v>0</v>
      </c>
      <c r="G3779" s="99">
        <v>0</v>
      </c>
      <c r="H3779" s="99">
        <f t="shared" si="629"/>
        <v>0</v>
      </c>
      <c r="I3779" s="99">
        <v>0</v>
      </c>
      <c r="J3779" s="99">
        <f t="shared" si="630"/>
        <v>0</v>
      </c>
      <c r="K3779" s="99">
        <v>0</v>
      </c>
      <c r="L3779" s="99">
        <f t="shared" si="627"/>
        <v>0</v>
      </c>
      <c r="M3779" s="99">
        <f t="shared" si="628"/>
        <v>0</v>
      </c>
      <c r="N3779" s="100">
        <f t="shared" si="628"/>
        <v>0</v>
      </c>
      <c r="O3779" s="60">
        <v>0</v>
      </c>
      <c r="P3779" s="101">
        <f>O3779</f>
        <v>0</v>
      </c>
      <c r="Q3779" s="99" t="e">
        <f>TRUNC(#REF!*P3779,0)</f>
        <v>#REF!</v>
      </c>
      <c r="R3779" s="143"/>
    </row>
    <row r="3780" spans="1:18" s="102" customFormat="1" ht="19.5" hidden="1" customHeight="1">
      <c r="A3780" s="131"/>
      <c r="C3780" s="35" t="s">
        <v>636</v>
      </c>
      <c r="D3780" s="36" t="s">
        <v>827</v>
      </c>
      <c r="E3780" s="11" t="s">
        <v>3188</v>
      </c>
      <c r="F3780" s="98">
        <v>936</v>
      </c>
      <c r="G3780" s="99">
        <v>0</v>
      </c>
      <c r="H3780" s="99">
        <f t="shared" si="629"/>
        <v>0</v>
      </c>
      <c r="I3780" s="99">
        <v>18024</v>
      </c>
      <c r="J3780" s="99">
        <f t="shared" si="630"/>
        <v>16870464</v>
      </c>
      <c r="K3780" s="99">
        <v>0</v>
      </c>
      <c r="L3780" s="99">
        <f t="shared" si="627"/>
        <v>0</v>
      </c>
      <c r="M3780" s="99">
        <f t="shared" si="628"/>
        <v>18024</v>
      </c>
      <c r="N3780" s="100">
        <f t="shared" si="628"/>
        <v>16870464</v>
      </c>
      <c r="O3780" s="60">
        <v>1007</v>
      </c>
      <c r="P3780" s="101">
        <f>O3780</f>
        <v>1007</v>
      </c>
      <c r="Q3780" s="99" t="e">
        <f>TRUNC(#REF!*P3780,0)</f>
        <v>#REF!</v>
      </c>
      <c r="R3780" s="143"/>
    </row>
    <row r="3781" spans="1:18" s="102" customFormat="1" ht="19.5" hidden="1" customHeight="1">
      <c r="A3781" s="131"/>
      <c r="C3781" s="35" t="s">
        <v>828</v>
      </c>
      <c r="D3781" s="36" t="s">
        <v>829</v>
      </c>
      <c r="E3781" s="11" t="s">
        <v>3188</v>
      </c>
      <c r="F3781" s="98">
        <v>11785</v>
      </c>
      <c r="G3781" s="99">
        <v>989</v>
      </c>
      <c r="H3781" s="99">
        <f t="shared" si="629"/>
        <v>11655365</v>
      </c>
      <c r="I3781" s="99">
        <v>6591</v>
      </c>
      <c r="J3781" s="99">
        <f t="shared" si="630"/>
        <v>77674935</v>
      </c>
      <c r="K3781" s="99">
        <v>1242</v>
      </c>
      <c r="L3781" s="99">
        <f t="shared" si="627"/>
        <v>14636970</v>
      </c>
      <c r="M3781" s="99">
        <f t="shared" si="628"/>
        <v>8822</v>
      </c>
      <c r="N3781" s="100">
        <f t="shared" si="628"/>
        <v>103967270</v>
      </c>
      <c r="O3781" s="60">
        <v>11900</v>
      </c>
      <c r="P3781" s="101">
        <f>O3781</f>
        <v>11900</v>
      </c>
      <c r="Q3781" s="99" t="e">
        <f>TRUNC(#REF!*P3781,0)</f>
        <v>#REF!</v>
      </c>
      <c r="R3781" s="143"/>
    </row>
    <row r="3782" spans="1:18" s="102" customFormat="1" ht="19.5" hidden="1" customHeight="1">
      <c r="A3782" s="131"/>
      <c r="C3782" s="35" t="s">
        <v>2531</v>
      </c>
      <c r="D3782" s="36" t="s">
        <v>2532</v>
      </c>
      <c r="E3782" s="11" t="s">
        <v>22</v>
      </c>
      <c r="F3782" s="98">
        <v>0</v>
      </c>
      <c r="G3782" s="99">
        <v>0</v>
      </c>
      <c r="H3782" s="99">
        <f t="shared" si="629"/>
        <v>0</v>
      </c>
      <c r="I3782" s="99">
        <v>0</v>
      </c>
      <c r="J3782" s="99">
        <f t="shared" si="630"/>
        <v>0</v>
      </c>
      <c r="K3782" s="99">
        <v>0</v>
      </c>
      <c r="L3782" s="99">
        <f t="shared" si="627"/>
        <v>0</v>
      </c>
      <c r="M3782" s="99">
        <f t="shared" si="628"/>
        <v>0</v>
      </c>
      <c r="N3782" s="100">
        <f t="shared" si="628"/>
        <v>0</v>
      </c>
      <c r="O3782" s="60">
        <v>0</v>
      </c>
      <c r="P3782" s="101">
        <f>O3782</f>
        <v>0</v>
      </c>
      <c r="Q3782" s="99" t="e">
        <f>TRUNC(#REF!*P3782,0)</f>
        <v>#REF!</v>
      </c>
      <c r="R3782" s="143"/>
    </row>
    <row r="3783" spans="1:18" s="102" customFormat="1" ht="19.5" hidden="1" customHeight="1">
      <c r="A3783" s="131"/>
      <c r="C3783" s="35" t="s">
        <v>2533</v>
      </c>
      <c r="D3783" s="36" t="s">
        <v>0</v>
      </c>
      <c r="E3783" s="11" t="s">
        <v>22</v>
      </c>
      <c r="F3783" s="98">
        <v>0</v>
      </c>
      <c r="G3783" s="99">
        <v>0</v>
      </c>
      <c r="H3783" s="99">
        <f t="shared" si="629"/>
        <v>0</v>
      </c>
      <c r="I3783" s="99">
        <v>0</v>
      </c>
      <c r="J3783" s="99">
        <f t="shared" si="630"/>
        <v>0</v>
      </c>
      <c r="K3783" s="99">
        <v>0</v>
      </c>
      <c r="L3783" s="99">
        <f t="shared" si="627"/>
        <v>0</v>
      </c>
      <c r="M3783" s="99">
        <f t="shared" si="628"/>
        <v>0</v>
      </c>
      <c r="N3783" s="100">
        <f t="shared" si="628"/>
        <v>0</v>
      </c>
      <c r="O3783" s="60">
        <v>0</v>
      </c>
      <c r="P3783" s="101">
        <f>O3783</f>
        <v>0</v>
      </c>
      <c r="Q3783" s="99" t="e">
        <f>TRUNC(#REF!*P3783,0)</f>
        <v>#REF!</v>
      </c>
      <c r="R3783" s="143"/>
    </row>
    <row r="3784" spans="1:18" s="102" customFormat="1" ht="19.5" hidden="1" customHeight="1">
      <c r="A3784" s="131"/>
      <c r="C3784" s="35" t="s">
        <v>2534</v>
      </c>
      <c r="D3784" s="36" t="s">
        <v>0</v>
      </c>
      <c r="E3784" s="11" t="s">
        <v>22</v>
      </c>
      <c r="F3784" s="98">
        <v>0</v>
      </c>
      <c r="G3784" s="99">
        <v>0</v>
      </c>
      <c r="H3784" s="99">
        <f t="shared" si="629"/>
        <v>0</v>
      </c>
      <c r="I3784" s="99">
        <v>0</v>
      </c>
      <c r="J3784" s="99">
        <f t="shared" si="630"/>
        <v>0</v>
      </c>
      <c r="K3784" s="99">
        <v>0</v>
      </c>
      <c r="L3784" s="99">
        <f t="shared" si="627"/>
        <v>0</v>
      </c>
      <c r="M3784" s="99">
        <f t="shared" si="628"/>
        <v>0</v>
      </c>
      <c r="N3784" s="100">
        <f t="shared" si="628"/>
        <v>0</v>
      </c>
      <c r="O3784" s="60">
        <v>0</v>
      </c>
      <c r="P3784" s="101">
        <f>O3784</f>
        <v>0</v>
      </c>
      <c r="Q3784" s="99" t="e">
        <f>TRUNC(#REF!*P3784,0)</f>
        <v>#REF!</v>
      </c>
      <c r="R3784" s="143"/>
    </row>
    <row r="3785" spans="1:18" s="102" customFormat="1" ht="19.5" hidden="1" customHeight="1">
      <c r="A3785" s="131"/>
      <c r="C3785" s="35" t="s">
        <v>2535</v>
      </c>
      <c r="D3785" s="36" t="s">
        <v>2536</v>
      </c>
      <c r="E3785" s="11" t="s">
        <v>3198</v>
      </c>
      <c r="F3785" s="98">
        <v>2345</v>
      </c>
      <c r="G3785" s="99">
        <v>5734</v>
      </c>
      <c r="H3785" s="99">
        <f t="shared" si="629"/>
        <v>13446230</v>
      </c>
      <c r="I3785" s="99">
        <v>8280</v>
      </c>
      <c r="J3785" s="99">
        <f t="shared" si="630"/>
        <v>19416600</v>
      </c>
      <c r="K3785" s="99">
        <v>0</v>
      </c>
      <c r="L3785" s="99">
        <f t="shared" si="627"/>
        <v>0</v>
      </c>
      <c r="M3785" s="99">
        <f t="shared" si="628"/>
        <v>14014</v>
      </c>
      <c r="N3785" s="100">
        <f t="shared" si="628"/>
        <v>32862830</v>
      </c>
      <c r="O3785" s="60">
        <v>2345</v>
      </c>
      <c r="P3785" s="101">
        <f>O3785</f>
        <v>2345</v>
      </c>
      <c r="Q3785" s="99" t="e">
        <f>TRUNC(#REF!*P3785,0)</f>
        <v>#REF!</v>
      </c>
      <c r="R3785" s="143"/>
    </row>
    <row r="3786" spans="1:18" s="102" customFormat="1" ht="19.5" hidden="1" customHeight="1">
      <c r="A3786" s="131"/>
      <c r="C3786" s="35" t="s">
        <v>2537</v>
      </c>
      <c r="D3786" s="36" t="s">
        <v>0</v>
      </c>
      <c r="E3786" s="11" t="s">
        <v>3189</v>
      </c>
      <c r="F3786" s="98">
        <v>557</v>
      </c>
      <c r="G3786" s="99">
        <v>0</v>
      </c>
      <c r="H3786" s="99">
        <f t="shared" si="629"/>
        <v>0</v>
      </c>
      <c r="I3786" s="99">
        <v>9831</v>
      </c>
      <c r="J3786" s="99">
        <f t="shared" si="630"/>
        <v>5475867</v>
      </c>
      <c r="K3786" s="99">
        <v>0</v>
      </c>
      <c r="L3786" s="99">
        <f t="shared" si="627"/>
        <v>0</v>
      </c>
      <c r="M3786" s="99">
        <f t="shared" si="628"/>
        <v>9831</v>
      </c>
      <c r="N3786" s="100">
        <f t="shared" si="628"/>
        <v>5475867</v>
      </c>
      <c r="O3786" s="60">
        <v>557</v>
      </c>
      <c r="P3786" s="101">
        <f>O3786</f>
        <v>557</v>
      </c>
      <c r="Q3786" s="99" t="e">
        <f>TRUNC(#REF!*P3786,0)</f>
        <v>#REF!</v>
      </c>
      <c r="R3786" s="143"/>
    </row>
    <row r="3787" spans="1:18" s="102" customFormat="1" ht="19.5" hidden="1" customHeight="1">
      <c r="A3787" s="131"/>
      <c r="C3787" s="35" t="s">
        <v>2538</v>
      </c>
      <c r="D3787" s="36" t="s">
        <v>0</v>
      </c>
      <c r="E3787" s="11" t="s">
        <v>3207</v>
      </c>
      <c r="F3787" s="98">
        <v>444</v>
      </c>
      <c r="G3787" s="99">
        <v>16775</v>
      </c>
      <c r="H3787" s="99">
        <f t="shared" si="629"/>
        <v>7448100</v>
      </c>
      <c r="I3787" s="99">
        <v>20072</v>
      </c>
      <c r="J3787" s="99">
        <f t="shared" si="630"/>
        <v>8911968</v>
      </c>
      <c r="K3787" s="99">
        <v>0</v>
      </c>
      <c r="L3787" s="99">
        <f t="shared" si="627"/>
        <v>0</v>
      </c>
      <c r="M3787" s="99">
        <f t="shared" si="628"/>
        <v>36847</v>
      </c>
      <c r="N3787" s="100">
        <f t="shared" si="628"/>
        <v>16360068</v>
      </c>
      <c r="O3787" s="60">
        <v>444</v>
      </c>
      <c r="P3787" s="101">
        <f>O3787</f>
        <v>444</v>
      </c>
      <c r="Q3787" s="99" t="e">
        <f>TRUNC(#REF!*P3787,0)</f>
        <v>#REF!</v>
      </c>
      <c r="R3787" s="143"/>
    </row>
    <row r="3788" spans="1:18" s="102" customFormat="1" ht="19.5" hidden="1" customHeight="1">
      <c r="A3788" s="131"/>
      <c r="C3788" s="35" t="s">
        <v>2539</v>
      </c>
      <c r="D3788" s="36" t="s">
        <v>0</v>
      </c>
      <c r="E3788" s="11" t="s">
        <v>3207</v>
      </c>
      <c r="F3788" s="98">
        <v>577</v>
      </c>
      <c r="G3788" s="99">
        <v>3920</v>
      </c>
      <c r="H3788" s="99">
        <f t="shared" si="629"/>
        <v>2261840</v>
      </c>
      <c r="I3788" s="99">
        <v>2972</v>
      </c>
      <c r="J3788" s="99">
        <f t="shared" si="630"/>
        <v>1714844</v>
      </c>
      <c r="K3788" s="99">
        <v>0</v>
      </c>
      <c r="L3788" s="99">
        <f t="shared" si="627"/>
        <v>0</v>
      </c>
      <c r="M3788" s="99">
        <f t="shared" si="628"/>
        <v>6892</v>
      </c>
      <c r="N3788" s="100">
        <f t="shared" si="628"/>
        <v>3976684</v>
      </c>
      <c r="O3788" s="60">
        <v>577</v>
      </c>
      <c r="P3788" s="101">
        <f>O3788</f>
        <v>577</v>
      </c>
      <c r="Q3788" s="99" t="e">
        <f>TRUNC(#REF!*P3788,0)</f>
        <v>#REF!</v>
      </c>
      <c r="R3788" s="143"/>
    </row>
    <row r="3789" spans="1:18" s="102" customFormat="1" ht="19.5" hidden="1" customHeight="1">
      <c r="A3789" s="131"/>
      <c r="C3789" s="35" t="s">
        <v>2540</v>
      </c>
      <c r="D3789" s="36" t="s">
        <v>0</v>
      </c>
      <c r="E3789" s="11" t="s">
        <v>3189</v>
      </c>
      <c r="F3789" s="98">
        <v>1541</v>
      </c>
      <c r="G3789" s="99">
        <v>488</v>
      </c>
      <c r="H3789" s="99">
        <f t="shared" si="629"/>
        <v>752008</v>
      </c>
      <c r="I3789" s="99">
        <v>15801</v>
      </c>
      <c r="J3789" s="99">
        <f t="shared" si="630"/>
        <v>24349341</v>
      </c>
      <c r="K3789" s="99">
        <v>0</v>
      </c>
      <c r="L3789" s="99">
        <f t="shared" si="627"/>
        <v>0</v>
      </c>
      <c r="M3789" s="99">
        <f t="shared" si="628"/>
        <v>16289</v>
      </c>
      <c r="N3789" s="100">
        <f t="shared" si="628"/>
        <v>25101349</v>
      </c>
      <c r="O3789" s="60">
        <v>1541</v>
      </c>
      <c r="P3789" s="101">
        <f>O3789</f>
        <v>1541</v>
      </c>
      <c r="Q3789" s="99" t="e">
        <f>TRUNC(#REF!*P3789,0)</f>
        <v>#REF!</v>
      </c>
      <c r="R3789" s="143"/>
    </row>
    <row r="3790" spans="1:18" s="102" customFormat="1" ht="19.5" hidden="1" customHeight="1">
      <c r="A3790" s="131"/>
      <c r="C3790" s="35" t="s">
        <v>2541</v>
      </c>
      <c r="D3790" s="36" t="s">
        <v>0</v>
      </c>
      <c r="E3790" s="11" t="s">
        <v>3207</v>
      </c>
      <c r="F3790" s="98">
        <v>1095</v>
      </c>
      <c r="G3790" s="99">
        <v>1380</v>
      </c>
      <c r="H3790" s="99">
        <f t="shared" si="629"/>
        <v>1511100</v>
      </c>
      <c r="I3790" s="99">
        <v>68</v>
      </c>
      <c r="J3790" s="99">
        <f t="shared" si="630"/>
        <v>74460</v>
      </c>
      <c r="K3790" s="99">
        <v>0</v>
      </c>
      <c r="L3790" s="99">
        <f t="shared" si="627"/>
        <v>0</v>
      </c>
      <c r="M3790" s="99">
        <f t="shared" si="628"/>
        <v>1448</v>
      </c>
      <c r="N3790" s="100">
        <f t="shared" si="628"/>
        <v>1585560</v>
      </c>
      <c r="O3790" s="60">
        <v>1095</v>
      </c>
      <c r="P3790" s="101">
        <f>O3790</f>
        <v>1095</v>
      </c>
      <c r="Q3790" s="99" t="e">
        <f>TRUNC(#REF!*P3790,0)</f>
        <v>#REF!</v>
      </c>
      <c r="R3790" s="143"/>
    </row>
    <row r="3791" spans="1:18" s="102" customFormat="1" ht="19.5" hidden="1" customHeight="1">
      <c r="A3791" s="131"/>
      <c r="C3791" s="35" t="s">
        <v>2542</v>
      </c>
      <c r="D3791" s="36" t="s">
        <v>0</v>
      </c>
      <c r="E3791" s="11" t="s">
        <v>3207</v>
      </c>
      <c r="F3791" s="98">
        <v>387</v>
      </c>
      <c r="G3791" s="99">
        <v>545</v>
      </c>
      <c r="H3791" s="99">
        <f t="shared" si="629"/>
        <v>210915</v>
      </c>
      <c r="I3791" s="99">
        <v>799</v>
      </c>
      <c r="J3791" s="99">
        <f t="shared" si="630"/>
        <v>309213</v>
      </c>
      <c r="K3791" s="99">
        <v>33</v>
      </c>
      <c r="L3791" s="99">
        <f t="shared" si="627"/>
        <v>12771</v>
      </c>
      <c r="M3791" s="99">
        <f t="shared" si="628"/>
        <v>1377</v>
      </c>
      <c r="N3791" s="100">
        <f t="shared" si="628"/>
        <v>532899</v>
      </c>
      <c r="O3791" s="60">
        <v>387</v>
      </c>
      <c r="P3791" s="101">
        <f>O3791</f>
        <v>387</v>
      </c>
      <c r="Q3791" s="99" t="e">
        <f>TRUNC(#REF!*P3791,0)</f>
        <v>#REF!</v>
      </c>
      <c r="R3791" s="143"/>
    </row>
    <row r="3792" spans="1:18" s="102" customFormat="1" ht="19.5" hidden="1" customHeight="1">
      <c r="A3792" s="131"/>
      <c r="C3792" s="35" t="s">
        <v>849</v>
      </c>
      <c r="D3792" s="36" t="s">
        <v>0</v>
      </c>
      <c r="E3792" s="11" t="s">
        <v>22</v>
      </c>
      <c r="F3792" s="98">
        <v>0</v>
      </c>
      <c r="G3792" s="99">
        <v>0</v>
      </c>
      <c r="H3792" s="99">
        <f t="shared" si="629"/>
        <v>0</v>
      </c>
      <c r="I3792" s="99">
        <v>0</v>
      </c>
      <c r="J3792" s="99">
        <f t="shared" si="630"/>
        <v>0</v>
      </c>
      <c r="K3792" s="99">
        <v>0</v>
      </c>
      <c r="L3792" s="99">
        <f t="shared" si="627"/>
        <v>0</v>
      </c>
      <c r="M3792" s="99">
        <f t="shared" si="628"/>
        <v>0</v>
      </c>
      <c r="N3792" s="100">
        <f t="shared" si="628"/>
        <v>0</v>
      </c>
      <c r="O3792" s="60">
        <v>0</v>
      </c>
      <c r="P3792" s="101">
        <f>O3792</f>
        <v>0</v>
      </c>
      <c r="Q3792" s="99" t="e">
        <f>TRUNC(#REF!*P3792,0)</f>
        <v>#REF!</v>
      </c>
      <c r="R3792" s="143"/>
    </row>
    <row r="3793" spans="1:18" s="102" customFormat="1" ht="19.5" hidden="1" customHeight="1">
      <c r="A3793" s="131"/>
      <c r="C3793" s="35" t="s">
        <v>850</v>
      </c>
      <c r="D3793" s="36" t="s">
        <v>851</v>
      </c>
      <c r="E3793" s="11" t="s">
        <v>3188</v>
      </c>
      <c r="F3793" s="98">
        <v>16.640999999999998</v>
      </c>
      <c r="G3793" s="99">
        <v>21498</v>
      </c>
      <c r="H3793" s="99">
        <f t="shared" si="629"/>
        <v>357748</v>
      </c>
      <c r="I3793" s="99">
        <v>112868</v>
      </c>
      <c r="J3793" s="99">
        <f t="shared" si="630"/>
        <v>1878236</v>
      </c>
      <c r="K3793" s="99">
        <v>0</v>
      </c>
      <c r="L3793" s="99">
        <f t="shared" si="627"/>
        <v>0</v>
      </c>
      <c r="M3793" s="99">
        <f t="shared" si="628"/>
        <v>134366</v>
      </c>
      <c r="N3793" s="100">
        <f t="shared" si="628"/>
        <v>2235984</v>
      </c>
      <c r="O3793" s="60">
        <v>16.640999999999998</v>
      </c>
      <c r="P3793" s="101">
        <f>O3793</f>
        <v>16.640999999999998</v>
      </c>
      <c r="Q3793" s="99" t="e">
        <f>TRUNC(#REF!*P3793,0)</f>
        <v>#REF!</v>
      </c>
      <c r="R3793" s="143"/>
    </row>
    <row r="3794" spans="1:18" s="102" customFormat="1" ht="19.5" hidden="1" customHeight="1">
      <c r="A3794" s="131"/>
      <c r="C3794" s="35" t="s">
        <v>1070</v>
      </c>
      <c r="D3794" s="36" t="s">
        <v>0</v>
      </c>
      <c r="E3794" s="11" t="s">
        <v>22</v>
      </c>
      <c r="F3794" s="98">
        <v>0</v>
      </c>
      <c r="G3794" s="99">
        <v>0</v>
      </c>
      <c r="H3794" s="99">
        <f t="shared" si="629"/>
        <v>0</v>
      </c>
      <c r="I3794" s="99">
        <v>0</v>
      </c>
      <c r="J3794" s="99">
        <f t="shared" si="630"/>
        <v>0</v>
      </c>
      <c r="K3794" s="99">
        <v>0</v>
      </c>
      <c r="L3794" s="99">
        <f t="shared" si="627"/>
        <v>0</v>
      </c>
      <c r="M3794" s="99">
        <f t="shared" si="628"/>
        <v>0</v>
      </c>
      <c r="N3794" s="100">
        <f t="shared" si="628"/>
        <v>0</v>
      </c>
      <c r="O3794" s="60">
        <v>0</v>
      </c>
      <c r="P3794" s="101">
        <f>O3794</f>
        <v>0</v>
      </c>
      <c r="Q3794" s="99" t="e">
        <f>TRUNC(#REF!*P3794,0)</f>
        <v>#REF!</v>
      </c>
      <c r="R3794" s="143"/>
    </row>
    <row r="3795" spans="1:18" s="102" customFormat="1" ht="19.5" hidden="1" customHeight="1">
      <c r="A3795" s="131"/>
      <c r="C3795" s="35" t="s">
        <v>2543</v>
      </c>
      <c r="D3795" s="36" t="s">
        <v>2544</v>
      </c>
      <c r="E3795" s="11" t="s">
        <v>3189</v>
      </c>
      <c r="F3795" s="98">
        <v>63</v>
      </c>
      <c r="G3795" s="99">
        <v>228</v>
      </c>
      <c r="H3795" s="99">
        <f t="shared" si="629"/>
        <v>14364</v>
      </c>
      <c r="I3795" s="99">
        <v>1198</v>
      </c>
      <c r="J3795" s="99">
        <f t="shared" si="630"/>
        <v>75474</v>
      </c>
      <c r="K3795" s="99">
        <v>0</v>
      </c>
      <c r="L3795" s="99">
        <f t="shared" si="627"/>
        <v>0</v>
      </c>
      <c r="M3795" s="99">
        <f t="shared" si="628"/>
        <v>1426</v>
      </c>
      <c r="N3795" s="100">
        <f t="shared" si="628"/>
        <v>89838</v>
      </c>
      <c r="O3795" s="60">
        <v>63</v>
      </c>
      <c r="P3795" s="101">
        <f>O3795</f>
        <v>63</v>
      </c>
      <c r="Q3795" s="99" t="e">
        <f>TRUNC(#REF!*P3795,0)</f>
        <v>#REF!</v>
      </c>
      <c r="R3795" s="143"/>
    </row>
    <row r="3796" spans="1:18" s="102" customFormat="1" ht="19.5" hidden="1" customHeight="1">
      <c r="A3796" s="131"/>
      <c r="C3796" s="35" t="s">
        <v>884</v>
      </c>
      <c r="D3796" s="36" t="s">
        <v>0</v>
      </c>
      <c r="E3796" s="11" t="s">
        <v>22</v>
      </c>
      <c r="F3796" s="98">
        <v>0</v>
      </c>
      <c r="G3796" s="99">
        <v>0</v>
      </c>
      <c r="H3796" s="99">
        <f t="shared" si="629"/>
        <v>0</v>
      </c>
      <c r="I3796" s="99">
        <v>0</v>
      </c>
      <c r="J3796" s="99">
        <f t="shared" si="630"/>
        <v>0</v>
      </c>
      <c r="K3796" s="99">
        <v>0</v>
      </c>
      <c r="L3796" s="99">
        <f t="shared" si="627"/>
        <v>0</v>
      </c>
      <c r="M3796" s="99">
        <f t="shared" si="628"/>
        <v>0</v>
      </c>
      <c r="N3796" s="100">
        <f t="shared" si="628"/>
        <v>0</v>
      </c>
      <c r="O3796" s="60">
        <v>0</v>
      </c>
      <c r="P3796" s="101">
        <f>O3796</f>
        <v>0</v>
      </c>
      <c r="Q3796" s="99" t="e">
        <f>TRUNC(#REF!*P3796,0)</f>
        <v>#REF!</v>
      </c>
      <c r="R3796" s="143"/>
    </row>
    <row r="3797" spans="1:18" s="102" customFormat="1" ht="19.5" hidden="1" customHeight="1">
      <c r="A3797" s="131"/>
      <c r="C3797" s="35" t="s">
        <v>885</v>
      </c>
      <c r="D3797" s="36" t="s">
        <v>62</v>
      </c>
      <c r="E3797" s="11" t="s">
        <v>3189</v>
      </c>
      <c r="F3797" s="98">
        <v>9596</v>
      </c>
      <c r="G3797" s="99">
        <v>212</v>
      </c>
      <c r="H3797" s="99">
        <f t="shared" si="629"/>
        <v>2034352</v>
      </c>
      <c r="I3797" s="99">
        <v>11</v>
      </c>
      <c r="J3797" s="99">
        <f t="shared" si="630"/>
        <v>105556</v>
      </c>
      <c r="K3797" s="99">
        <v>0</v>
      </c>
      <c r="L3797" s="99">
        <f t="shared" si="627"/>
        <v>0</v>
      </c>
      <c r="M3797" s="99">
        <f t="shared" si="628"/>
        <v>223</v>
      </c>
      <c r="N3797" s="100">
        <f t="shared" si="628"/>
        <v>2139908</v>
      </c>
      <c r="O3797" s="60">
        <v>9616</v>
      </c>
      <c r="P3797" s="101">
        <f>O3797</f>
        <v>9616</v>
      </c>
      <c r="Q3797" s="99" t="e">
        <f>TRUNC(#REF!*P3797,0)</f>
        <v>#REF!</v>
      </c>
      <c r="R3797" s="143"/>
    </row>
    <row r="3798" spans="1:18" s="102" customFormat="1" ht="19.5" hidden="1" customHeight="1">
      <c r="A3798" s="131"/>
      <c r="C3798" s="35" t="s">
        <v>886</v>
      </c>
      <c r="D3798" s="36" t="s">
        <v>116</v>
      </c>
      <c r="E3798" s="11" t="s">
        <v>3189</v>
      </c>
      <c r="F3798" s="98">
        <v>7877</v>
      </c>
      <c r="G3798" s="99">
        <v>76</v>
      </c>
      <c r="H3798" s="99">
        <f t="shared" si="629"/>
        <v>598652</v>
      </c>
      <c r="I3798" s="99">
        <v>4</v>
      </c>
      <c r="J3798" s="99">
        <f t="shared" si="630"/>
        <v>31508</v>
      </c>
      <c r="K3798" s="99">
        <v>0</v>
      </c>
      <c r="L3798" s="99">
        <f t="shared" si="627"/>
        <v>0</v>
      </c>
      <c r="M3798" s="99">
        <f t="shared" si="628"/>
        <v>80</v>
      </c>
      <c r="N3798" s="100">
        <f t="shared" si="628"/>
        <v>630160</v>
      </c>
      <c r="O3798" s="60">
        <v>7877</v>
      </c>
      <c r="P3798" s="101">
        <f>O3798</f>
        <v>7877</v>
      </c>
      <c r="Q3798" s="99" t="e">
        <f>TRUNC(#REF!*P3798,0)</f>
        <v>#REF!</v>
      </c>
      <c r="R3798" s="143"/>
    </row>
    <row r="3799" spans="1:18" s="102" customFormat="1" ht="19.5" hidden="1" customHeight="1">
      <c r="A3799" s="131"/>
      <c r="C3799" s="35" t="s">
        <v>895</v>
      </c>
      <c r="D3799" s="36" t="s">
        <v>0</v>
      </c>
      <c r="E3799" s="11" t="s">
        <v>22</v>
      </c>
      <c r="F3799" s="98">
        <v>0</v>
      </c>
      <c r="G3799" s="99">
        <v>0</v>
      </c>
      <c r="H3799" s="99">
        <f t="shared" si="629"/>
        <v>0</v>
      </c>
      <c r="I3799" s="99">
        <v>0</v>
      </c>
      <c r="J3799" s="99">
        <f t="shared" si="630"/>
        <v>0</v>
      </c>
      <c r="K3799" s="99">
        <v>0</v>
      </c>
      <c r="L3799" s="99">
        <f t="shared" si="627"/>
        <v>0</v>
      </c>
      <c r="M3799" s="99">
        <f t="shared" si="628"/>
        <v>0</v>
      </c>
      <c r="N3799" s="100">
        <f t="shared" si="628"/>
        <v>0</v>
      </c>
      <c r="O3799" s="60">
        <v>0</v>
      </c>
      <c r="P3799" s="101">
        <f>O3799</f>
        <v>0</v>
      </c>
      <c r="Q3799" s="99" t="e">
        <f>TRUNC(#REF!*P3799,0)</f>
        <v>#REF!</v>
      </c>
      <c r="R3799" s="143"/>
    </row>
    <row r="3800" spans="1:18" s="102" customFormat="1" ht="19.5" hidden="1" customHeight="1">
      <c r="A3800" s="131"/>
      <c r="C3800" s="35" t="s">
        <v>896</v>
      </c>
      <c r="D3800" s="36" t="s">
        <v>897</v>
      </c>
      <c r="E3800" s="11" t="s">
        <v>3189</v>
      </c>
      <c r="F3800" s="98">
        <v>4539</v>
      </c>
      <c r="G3800" s="99">
        <v>26656</v>
      </c>
      <c r="H3800" s="99">
        <f t="shared" si="629"/>
        <v>120991584</v>
      </c>
      <c r="I3800" s="99">
        <v>6740</v>
      </c>
      <c r="J3800" s="99">
        <f t="shared" si="630"/>
        <v>30592860</v>
      </c>
      <c r="K3800" s="99">
        <v>2848</v>
      </c>
      <c r="L3800" s="99">
        <f t="shared" si="627"/>
        <v>12927072</v>
      </c>
      <c r="M3800" s="99">
        <f t="shared" si="628"/>
        <v>36244</v>
      </c>
      <c r="N3800" s="100">
        <f t="shared" si="628"/>
        <v>164511516</v>
      </c>
      <c r="O3800" s="60">
        <v>4539</v>
      </c>
      <c r="P3800" s="101">
        <f>O3800</f>
        <v>4539</v>
      </c>
      <c r="Q3800" s="99" t="e">
        <f>TRUNC(#REF!*P3800,0)</f>
        <v>#REF!</v>
      </c>
      <c r="R3800" s="143"/>
    </row>
    <row r="3801" spans="1:18" s="102" customFormat="1" ht="19.5" hidden="1" customHeight="1">
      <c r="A3801" s="131"/>
      <c r="C3801" s="35" t="s">
        <v>918</v>
      </c>
      <c r="D3801" s="36" t="s">
        <v>0</v>
      </c>
      <c r="E3801" s="11" t="s">
        <v>22</v>
      </c>
      <c r="F3801" s="98">
        <v>0</v>
      </c>
      <c r="G3801" s="99">
        <v>0</v>
      </c>
      <c r="H3801" s="99">
        <f t="shared" si="629"/>
        <v>0</v>
      </c>
      <c r="I3801" s="99">
        <v>0</v>
      </c>
      <c r="J3801" s="99">
        <f t="shared" si="630"/>
        <v>0</v>
      </c>
      <c r="K3801" s="99">
        <v>0</v>
      </c>
      <c r="L3801" s="99">
        <f t="shared" si="627"/>
        <v>0</v>
      </c>
      <c r="M3801" s="99">
        <f t="shared" si="628"/>
        <v>0</v>
      </c>
      <c r="N3801" s="100">
        <f t="shared" si="628"/>
        <v>0</v>
      </c>
      <c r="O3801" s="60">
        <v>0</v>
      </c>
      <c r="P3801" s="101">
        <f>O3801</f>
        <v>0</v>
      </c>
      <c r="Q3801" s="99" t="e">
        <f>TRUNC(#REF!*P3801,0)</f>
        <v>#REF!</v>
      </c>
      <c r="R3801" s="143"/>
    </row>
    <row r="3802" spans="1:18" s="102" customFormat="1" ht="19.5" hidden="1" customHeight="1">
      <c r="A3802" s="131"/>
      <c r="C3802" s="35" t="s">
        <v>919</v>
      </c>
      <c r="D3802" s="36" t="s">
        <v>0</v>
      </c>
      <c r="E3802" s="11" t="s">
        <v>22</v>
      </c>
      <c r="F3802" s="98">
        <v>0</v>
      </c>
      <c r="G3802" s="99">
        <v>0</v>
      </c>
      <c r="H3802" s="99">
        <f t="shared" si="629"/>
        <v>0</v>
      </c>
      <c r="I3802" s="99">
        <v>0</v>
      </c>
      <c r="J3802" s="99">
        <f t="shared" si="630"/>
        <v>0</v>
      </c>
      <c r="K3802" s="99">
        <v>0</v>
      </c>
      <c r="L3802" s="99">
        <f t="shared" si="627"/>
        <v>0</v>
      </c>
      <c r="M3802" s="99">
        <f t="shared" si="628"/>
        <v>0</v>
      </c>
      <c r="N3802" s="100">
        <f t="shared" si="628"/>
        <v>0</v>
      </c>
      <c r="O3802" s="60">
        <v>0</v>
      </c>
      <c r="P3802" s="101">
        <f>O3802</f>
        <v>0</v>
      </c>
      <c r="Q3802" s="99" t="e">
        <f>TRUNC(#REF!*P3802,0)</f>
        <v>#REF!</v>
      </c>
      <c r="R3802" s="143"/>
    </row>
    <row r="3803" spans="1:18" s="102" customFormat="1" ht="19.5" hidden="1" customHeight="1">
      <c r="A3803" s="131"/>
      <c r="C3803" s="35" t="s">
        <v>920</v>
      </c>
      <c r="D3803" s="36" t="s">
        <v>692</v>
      </c>
      <c r="E3803" s="11" t="s">
        <v>3188</v>
      </c>
      <c r="F3803" s="98">
        <v>468</v>
      </c>
      <c r="G3803" s="99">
        <v>295</v>
      </c>
      <c r="H3803" s="99">
        <f t="shared" si="629"/>
        <v>138060</v>
      </c>
      <c r="I3803" s="99">
        <v>1529</v>
      </c>
      <c r="J3803" s="99">
        <f t="shared" si="630"/>
        <v>715572</v>
      </c>
      <c r="K3803" s="99">
        <v>270</v>
      </c>
      <c r="L3803" s="99">
        <f t="shared" si="627"/>
        <v>126360</v>
      </c>
      <c r="M3803" s="99">
        <f t="shared" si="628"/>
        <v>2094</v>
      </c>
      <c r="N3803" s="100">
        <f t="shared" si="628"/>
        <v>979992</v>
      </c>
      <c r="O3803" s="60">
        <v>468</v>
      </c>
      <c r="P3803" s="101">
        <f>O3803</f>
        <v>468</v>
      </c>
      <c r="Q3803" s="99" t="e">
        <f>TRUNC(#REF!*P3803,0)</f>
        <v>#REF!</v>
      </c>
      <c r="R3803" s="143"/>
    </row>
    <row r="3804" spans="1:18" s="102" customFormat="1" ht="19.5" hidden="1" customHeight="1">
      <c r="A3804" s="131"/>
      <c r="C3804" s="35" t="s">
        <v>921</v>
      </c>
      <c r="D3804" s="36" t="s">
        <v>2</v>
      </c>
      <c r="E3804" s="11" t="s">
        <v>3188</v>
      </c>
      <c r="F3804" s="98">
        <v>1472</v>
      </c>
      <c r="G3804" s="99">
        <v>389</v>
      </c>
      <c r="H3804" s="99">
        <f t="shared" si="629"/>
        <v>572608</v>
      </c>
      <c r="I3804" s="99">
        <v>2237</v>
      </c>
      <c r="J3804" s="99">
        <f t="shared" si="630"/>
        <v>3292864</v>
      </c>
      <c r="K3804" s="99">
        <v>279</v>
      </c>
      <c r="L3804" s="99">
        <f t="shared" si="627"/>
        <v>410688</v>
      </c>
      <c r="M3804" s="99">
        <f t="shared" si="628"/>
        <v>2905</v>
      </c>
      <c r="N3804" s="100">
        <f t="shared" si="628"/>
        <v>4276160</v>
      </c>
      <c r="O3804" s="60">
        <v>1472</v>
      </c>
      <c r="P3804" s="101">
        <f>O3804</f>
        <v>1472</v>
      </c>
      <c r="Q3804" s="99" t="e">
        <f>TRUNC(#REF!*P3804,0)</f>
        <v>#REF!</v>
      </c>
      <c r="R3804" s="143"/>
    </row>
    <row r="3805" spans="1:18" s="102" customFormat="1" ht="19.5" hidden="1" customHeight="1">
      <c r="A3805" s="131"/>
      <c r="C3805" s="35" t="s">
        <v>2395</v>
      </c>
      <c r="D3805" s="36" t="s">
        <v>0</v>
      </c>
      <c r="E3805" s="11" t="s">
        <v>3188</v>
      </c>
      <c r="F3805" s="98">
        <v>11</v>
      </c>
      <c r="G3805" s="99">
        <v>4614</v>
      </c>
      <c r="H3805" s="99">
        <f t="shared" si="629"/>
        <v>50754</v>
      </c>
      <c r="I3805" s="99">
        <v>5260</v>
      </c>
      <c r="J3805" s="99">
        <f t="shared" si="630"/>
        <v>57860</v>
      </c>
      <c r="K3805" s="99">
        <v>5383</v>
      </c>
      <c r="L3805" s="99">
        <f t="shared" ref="L3805:L3868" si="631">TRUNC(F3805*K3805,0)</f>
        <v>59213</v>
      </c>
      <c r="M3805" s="99">
        <f t="shared" si="628"/>
        <v>15257</v>
      </c>
      <c r="N3805" s="100">
        <f t="shared" si="628"/>
        <v>167827</v>
      </c>
      <c r="O3805" s="60">
        <v>11</v>
      </c>
      <c r="P3805" s="101">
        <f>O3805</f>
        <v>11</v>
      </c>
      <c r="Q3805" s="99" t="e">
        <f>TRUNC(#REF!*P3805,0)</f>
        <v>#REF!</v>
      </c>
      <c r="R3805" s="143"/>
    </row>
    <row r="3806" spans="1:18" s="102" customFormat="1" ht="19.5" hidden="1" customHeight="1">
      <c r="A3806" s="131"/>
      <c r="C3806" s="35" t="s">
        <v>689</v>
      </c>
      <c r="D3806" s="36" t="s">
        <v>0</v>
      </c>
      <c r="E3806" s="11" t="s">
        <v>22</v>
      </c>
      <c r="F3806" s="98">
        <v>0</v>
      </c>
      <c r="G3806" s="99">
        <v>0</v>
      </c>
      <c r="H3806" s="99">
        <f t="shared" si="629"/>
        <v>0</v>
      </c>
      <c r="I3806" s="99">
        <v>0</v>
      </c>
      <c r="J3806" s="99">
        <f t="shared" si="630"/>
        <v>0</v>
      </c>
      <c r="K3806" s="99">
        <v>0</v>
      </c>
      <c r="L3806" s="99">
        <f t="shared" si="631"/>
        <v>0</v>
      </c>
      <c r="M3806" s="99">
        <f t="shared" si="628"/>
        <v>0</v>
      </c>
      <c r="N3806" s="100">
        <f t="shared" si="628"/>
        <v>0</v>
      </c>
      <c r="O3806" s="60">
        <v>0</v>
      </c>
      <c r="P3806" s="101">
        <f>O3806</f>
        <v>0</v>
      </c>
      <c r="Q3806" s="99" t="e">
        <f>TRUNC(#REF!*P3806,0)</f>
        <v>#REF!</v>
      </c>
      <c r="R3806" s="143"/>
    </row>
    <row r="3807" spans="1:18" s="102" customFormat="1" ht="19.5" hidden="1" customHeight="1">
      <c r="A3807" s="131"/>
      <c r="C3807" s="35" t="s">
        <v>922</v>
      </c>
      <c r="D3807" s="36" t="s">
        <v>698</v>
      </c>
      <c r="E3807" s="11" t="s">
        <v>3189</v>
      </c>
      <c r="F3807" s="98">
        <v>389</v>
      </c>
      <c r="G3807" s="99">
        <v>16084</v>
      </c>
      <c r="H3807" s="99">
        <f t="shared" si="629"/>
        <v>6256676</v>
      </c>
      <c r="I3807" s="99">
        <v>43358</v>
      </c>
      <c r="J3807" s="99">
        <f t="shared" si="630"/>
        <v>16866262</v>
      </c>
      <c r="K3807" s="99">
        <v>12820</v>
      </c>
      <c r="L3807" s="99">
        <f t="shared" si="631"/>
        <v>4986980</v>
      </c>
      <c r="M3807" s="99">
        <f t="shared" si="628"/>
        <v>72262</v>
      </c>
      <c r="N3807" s="100">
        <f t="shared" si="628"/>
        <v>28109918</v>
      </c>
      <c r="O3807" s="60">
        <v>389</v>
      </c>
      <c r="P3807" s="101">
        <f>O3807</f>
        <v>389</v>
      </c>
      <c r="Q3807" s="99" t="e">
        <f>TRUNC(#REF!*P3807,0)</f>
        <v>#REF!</v>
      </c>
      <c r="R3807" s="143"/>
    </row>
    <row r="3808" spans="1:18" s="102" customFormat="1" ht="19.5" hidden="1" customHeight="1">
      <c r="A3808" s="131"/>
      <c r="C3808" s="35" t="s">
        <v>923</v>
      </c>
      <c r="D3808" s="36" t="s">
        <v>0</v>
      </c>
      <c r="E3808" s="11" t="s">
        <v>22</v>
      </c>
      <c r="F3808" s="98">
        <v>0</v>
      </c>
      <c r="G3808" s="99">
        <v>0</v>
      </c>
      <c r="H3808" s="99">
        <f t="shared" si="629"/>
        <v>0</v>
      </c>
      <c r="I3808" s="99">
        <v>0</v>
      </c>
      <c r="J3808" s="99">
        <f t="shared" si="630"/>
        <v>0</v>
      </c>
      <c r="K3808" s="99">
        <v>0</v>
      </c>
      <c r="L3808" s="99">
        <f t="shared" si="631"/>
        <v>0</v>
      </c>
      <c r="M3808" s="99">
        <f t="shared" si="628"/>
        <v>0</v>
      </c>
      <c r="N3808" s="100">
        <f t="shared" si="628"/>
        <v>0</v>
      </c>
      <c r="O3808" s="60">
        <v>0</v>
      </c>
      <c r="P3808" s="101">
        <f>O3808</f>
        <v>0</v>
      </c>
      <c r="Q3808" s="99" t="e">
        <f>TRUNC(#REF!*P3808,0)</f>
        <v>#REF!</v>
      </c>
      <c r="R3808" s="143"/>
    </row>
    <row r="3809" spans="1:18" s="102" customFormat="1" ht="19.5" hidden="1" customHeight="1">
      <c r="A3809" s="131"/>
      <c r="C3809" s="35" t="s">
        <v>924</v>
      </c>
      <c r="D3809" s="36" t="s">
        <v>0</v>
      </c>
      <c r="E3809" s="11" t="s">
        <v>3189</v>
      </c>
      <c r="F3809" s="98">
        <v>8</v>
      </c>
      <c r="G3809" s="99">
        <v>64000</v>
      </c>
      <c r="H3809" s="99">
        <f t="shared" si="629"/>
        <v>512000</v>
      </c>
      <c r="I3809" s="99">
        <v>0</v>
      </c>
      <c r="J3809" s="99">
        <f t="shared" si="630"/>
        <v>0</v>
      </c>
      <c r="K3809" s="99">
        <v>0</v>
      </c>
      <c r="L3809" s="99">
        <f t="shared" si="631"/>
        <v>0</v>
      </c>
      <c r="M3809" s="99">
        <f t="shared" si="628"/>
        <v>64000</v>
      </c>
      <c r="N3809" s="100">
        <f t="shared" si="628"/>
        <v>512000</v>
      </c>
      <c r="O3809" s="60">
        <v>8</v>
      </c>
      <c r="P3809" s="101">
        <f>O3809</f>
        <v>8</v>
      </c>
      <c r="Q3809" s="99" t="e">
        <f>TRUNC(#REF!*P3809,0)</f>
        <v>#REF!</v>
      </c>
      <c r="R3809" s="143"/>
    </row>
    <row r="3810" spans="1:18" s="102" customFormat="1" ht="19.5" hidden="1" customHeight="1">
      <c r="A3810" s="131"/>
      <c r="C3810" s="35" t="s">
        <v>925</v>
      </c>
      <c r="D3810" s="36" t="s">
        <v>0</v>
      </c>
      <c r="E3810" s="11" t="s">
        <v>3189</v>
      </c>
      <c r="F3810" s="98">
        <v>381</v>
      </c>
      <c r="G3810" s="99">
        <v>62336</v>
      </c>
      <c r="H3810" s="99">
        <f t="shared" si="629"/>
        <v>23750016</v>
      </c>
      <c r="I3810" s="99">
        <v>0</v>
      </c>
      <c r="J3810" s="99">
        <f t="shared" si="630"/>
        <v>0</v>
      </c>
      <c r="K3810" s="99">
        <v>0</v>
      </c>
      <c r="L3810" s="99">
        <f t="shared" si="631"/>
        <v>0</v>
      </c>
      <c r="M3810" s="99">
        <f t="shared" si="628"/>
        <v>62336</v>
      </c>
      <c r="N3810" s="100">
        <f t="shared" si="628"/>
        <v>23750016</v>
      </c>
      <c r="O3810" s="60">
        <v>381</v>
      </c>
      <c r="P3810" s="101">
        <f>O3810</f>
        <v>381</v>
      </c>
      <c r="Q3810" s="99" t="e">
        <f>TRUNC(#REF!*P3810,0)</f>
        <v>#REF!</v>
      </c>
      <c r="R3810" s="143"/>
    </row>
    <row r="3811" spans="1:18" s="102" customFormat="1" ht="19.5" hidden="1" customHeight="1">
      <c r="A3811" s="131"/>
      <c r="C3811" s="35" t="s">
        <v>926</v>
      </c>
      <c r="D3811" s="36" t="s">
        <v>927</v>
      </c>
      <c r="E3811" s="11" t="s">
        <v>3198</v>
      </c>
      <c r="F3811" s="98">
        <v>4095</v>
      </c>
      <c r="G3811" s="99">
        <v>626</v>
      </c>
      <c r="H3811" s="99">
        <f t="shared" si="629"/>
        <v>2563470</v>
      </c>
      <c r="I3811" s="99">
        <v>0</v>
      </c>
      <c r="J3811" s="99">
        <f t="shared" si="630"/>
        <v>0</v>
      </c>
      <c r="K3811" s="99">
        <v>0</v>
      </c>
      <c r="L3811" s="99">
        <f t="shared" si="631"/>
        <v>0</v>
      </c>
      <c r="M3811" s="99">
        <f t="shared" si="628"/>
        <v>626</v>
      </c>
      <c r="N3811" s="100">
        <f t="shared" si="628"/>
        <v>2563470</v>
      </c>
      <c r="O3811" s="60">
        <v>4095</v>
      </c>
      <c r="P3811" s="101">
        <f>O3811</f>
        <v>4095</v>
      </c>
      <c r="Q3811" s="99" t="e">
        <f>TRUNC(#REF!*P3811,0)</f>
        <v>#REF!</v>
      </c>
      <c r="R3811" s="143"/>
    </row>
    <row r="3812" spans="1:18" s="102" customFormat="1" ht="19.5" hidden="1" customHeight="1">
      <c r="A3812" s="131"/>
      <c r="C3812" s="35" t="s">
        <v>1092</v>
      </c>
      <c r="D3812" s="36" t="s">
        <v>1093</v>
      </c>
      <c r="E3812" s="11" t="s">
        <v>3189</v>
      </c>
      <c r="F3812" s="98">
        <v>1441</v>
      </c>
      <c r="G3812" s="99">
        <v>5666</v>
      </c>
      <c r="H3812" s="99">
        <f t="shared" si="629"/>
        <v>8164706</v>
      </c>
      <c r="I3812" s="99">
        <v>0</v>
      </c>
      <c r="J3812" s="99">
        <f t="shared" si="630"/>
        <v>0</v>
      </c>
      <c r="K3812" s="99">
        <v>0</v>
      </c>
      <c r="L3812" s="99">
        <f t="shared" si="631"/>
        <v>0</v>
      </c>
      <c r="M3812" s="99">
        <f t="shared" si="628"/>
        <v>5666</v>
      </c>
      <c r="N3812" s="100">
        <f t="shared" si="628"/>
        <v>8164706</v>
      </c>
      <c r="O3812" s="60">
        <v>1441</v>
      </c>
      <c r="P3812" s="101">
        <f>O3812</f>
        <v>1441</v>
      </c>
      <c r="Q3812" s="99" t="e">
        <f>TRUNC(#REF!*P3812,0)</f>
        <v>#REF!</v>
      </c>
      <c r="R3812" s="143"/>
    </row>
    <row r="3813" spans="1:18" s="102" customFormat="1" ht="19.5" hidden="1" customHeight="1">
      <c r="A3813" s="131"/>
      <c r="C3813" s="35" t="s">
        <v>928</v>
      </c>
      <c r="D3813" s="36" t="s">
        <v>703</v>
      </c>
      <c r="E3813" s="11" t="s">
        <v>3189</v>
      </c>
      <c r="F3813" s="98">
        <v>1072</v>
      </c>
      <c r="G3813" s="99">
        <v>7000</v>
      </c>
      <c r="H3813" s="99">
        <f t="shared" si="629"/>
        <v>7504000</v>
      </c>
      <c r="I3813" s="99">
        <v>0</v>
      </c>
      <c r="J3813" s="99">
        <f t="shared" si="630"/>
        <v>0</v>
      </c>
      <c r="K3813" s="99">
        <v>0</v>
      </c>
      <c r="L3813" s="99">
        <f t="shared" si="631"/>
        <v>0</v>
      </c>
      <c r="M3813" s="99">
        <f t="shared" si="628"/>
        <v>7000</v>
      </c>
      <c r="N3813" s="100">
        <f t="shared" si="628"/>
        <v>7504000</v>
      </c>
      <c r="O3813" s="60">
        <v>1072</v>
      </c>
      <c r="P3813" s="101">
        <f>O3813</f>
        <v>1072</v>
      </c>
      <c r="Q3813" s="99" t="e">
        <f>TRUNC(#REF!*P3813,0)</f>
        <v>#REF!</v>
      </c>
      <c r="R3813" s="143"/>
    </row>
    <row r="3814" spans="1:18" s="102" customFormat="1" ht="19.5" hidden="1" customHeight="1">
      <c r="A3814" s="131"/>
      <c r="C3814" s="35" t="s">
        <v>929</v>
      </c>
      <c r="D3814" s="36" t="s">
        <v>705</v>
      </c>
      <c r="E3814" s="11" t="s">
        <v>3189</v>
      </c>
      <c r="F3814" s="98">
        <v>708</v>
      </c>
      <c r="G3814" s="99">
        <v>8933</v>
      </c>
      <c r="H3814" s="99">
        <f t="shared" si="629"/>
        <v>6324564</v>
      </c>
      <c r="I3814" s="99">
        <v>0</v>
      </c>
      <c r="J3814" s="99">
        <f t="shared" si="630"/>
        <v>0</v>
      </c>
      <c r="K3814" s="99">
        <v>0</v>
      </c>
      <c r="L3814" s="99">
        <f t="shared" si="631"/>
        <v>0</v>
      </c>
      <c r="M3814" s="99">
        <f t="shared" si="628"/>
        <v>8933</v>
      </c>
      <c r="N3814" s="100">
        <f t="shared" si="628"/>
        <v>6324564</v>
      </c>
      <c r="O3814" s="60">
        <v>708</v>
      </c>
      <c r="P3814" s="101">
        <f>O3814</f>
        <v>708</v>
      </c>
      <c r="Q3814" s="99" t="e">
        <f>TRUNC(#REF!*P3814,0)</f>
        <v>#REF!</v>
      </c>
      <c r="R3814" s="143"/>
    </row>
    <row r="3815" spans="1:18" s="102" customFormat="1" ht="19.5" hidden="1" customHeight="1">
      <c r="A3815" s="131"/>
      <c r="C3815" s="35" t="s">
        <v>930</v>
      </c>
      <c r="D3815" s="36" t="s">
        <v>707</v>
      </c>
      <c r="E3815" s="11" t="s">
        <v>3189</v>
      </c>
      <c r="F3815" s="98">
        <v>972</v>
      </c>
      <c r="G3815" s="99">
        <v>10933</v>
      </c>
      <c r="H3815" s="99">
        <f t="shared" si="629"/>
        <v>10626876</v>
      </c>
      <c r="I3815" s="99">
        <v>0</v>
      </c>
      <c r="J3815" s="99">
        <f t="shared" si="630"/>
        <v>0</v>
      </c>
      <c r="K3815" s="99">
        <v>0</v>
      </c>
      <c r="L3815" s="99">
        <f t="shared" si="631"/>
        <v>0</v>
      </c>
      <c r="M3815" s="99">
        <f t="shared" ref="M3815:N3880" si="632">G3815+I3815+K3815</f>
        <v>10933</v>
      </c>
      <c r="N3815" s="100">
        <f t="shared" si="632"/>
        <v>10626876</v>
      </c>
      <c r="O3815" s="60">
        <v>972</v>
      </c>
      <c r="P3815" s="101">
        <f>O3815</f>
        <v>972</v>
      </c>
      <c r="Q3815" s="99" t="e">
        <f>TRUNC(#REF!*P3815,0)</f>
        <v>#REF!</v>
      </c>
      <c r="R3815" s="143"/>
    </row>
    <row r="3816" spans="1:18" s="102" customFormat="1" ht="19.5" hidden="1" customHeight="1">
      <c r="A3816" s="131"/>
      <c r="C3816" s="35" t="s">
        <v>932</v>
      </c>
      <c r="D3816" s="36" t="s">
        <v>0</v>
      </c>
      <c r="E3816" s="11" t="s">
        <v>3189</v>
      </c>
      <c r="F3816" s="98">
        <v>51</v>
      </c>
      <c r="G3816" s="99">
        <v>576</v>
      </c>
      <c r="H3816" s="99">
        <f t="shared" si="629"/>
        <v>29376</v>
      </c>
      <c r="I3816" s="99">
        <v>0</v>
      </c>
      <c r="J3816" s="99">
        <f t="shared" si="630"/>
        <v>0</v>
      </c>
      <c r="K3816" s="99">
        <v>0</v>
      </c>
      <c r="L3816" s="99">
        <f t="shared" si="631"/>
        <v>0</v>
      </c>
      <c r="M3816" s="99">
        <f t="shared" si="632"/>
        <v>576</v>
      </c>
      <c r="N3816" s="100">
        <f t="shared" si="632"/>
        <v>29376</v>
      </c>
      <c r="O3816" s="60">
        <v>51</v>
      </c>
      <c r="P3816" s="101">
        <f>O3816</f>
        <v>51</v>
      </c>
      <c r="Q3816" s="99" t="e">
        <f>TRUNC(#REF!*P3816,0)</f>
        <v>#REF!</v>
      </c>
      <c r="R3816" s="143"/>
    </row>
    <row r="3817" spans="1:18" s="102" customFormat="1" ht="19.5" hidden="1" customHeight="1">
      <c r="A3817" s="131"/>
      <c r="C3817" s="35" t="s">
        <v>933</v>
      </c>
      <c r="D3817" s="36" t="s">
        <v>118</v>
      </c>
      <c r="E3817" s="11" t="s">
        <v>3207</v>
      </c>
      <c r="F3817" s="98">
        <v>72</v>
      </c>
      <c r="G3817" s="99">
        <v>3208</v>
      </c>
      <c r="H3817" s="99">
        <f t="shared" si="629"/>
        <v>230976</v>
      </c>
      <c r="I3817" s="99">
        <v>0</v>
      </c>
      <c r="J3817" s="99">
        <f t="shared" si="630"/>
        <v>0</v>
      </c>
      <c r="K3817" s="99">
        <v>0</v>
      </c>
      <c r="L3817" s="99">
        <f t="shared" si="631"/>
        <v>0</v>
      </c>
      <c r="M3817" s="99">
        <f t="shared" si="632"/>
        <v>3208</v>
      </c>
      <c r="N3817" s="100">
        <f t="shared" si="632"/>
        <v>230976</v>
      </c>
      <c r="O3817" s="60">
        <v>72</v>
      </c>
      <c r="P3817" s="101">
        <f>O3817</f>
        <v>72</v>
      </c>
      <c r="Q3817" s="99" t="e">
        <f>TRUNC(#REF!*P3817,0)</f>
        <v>#REF!</v>
      </c>
      <c r="R3817" s="143"/>
    </row>
    <row r="3818" spans="1:18" s="102" customFormat="1" ht="19.5" hidden="1" customHeight="1">
      <c r="A3818" s="131"/>
      <c r="C3818" s="35" t="s">
        <v>934</v>
      </c>
      <c r="D3818" s="36" t="s">
        <v>0</v>
      </c>
      <c r="E3818" s="11" t="s">
        <v>22</v>
      </c>
      <c r="F3818" s="98">
        <v>0</v>
      </c>
      <c r="G3818" s="99">
        <v>0</v>
      </c>
      <c r="H3818" s="99">
        <f t="shared" si="629"/>
        <v>0</v>
      </c>
      <c r="I3818" s="99">
        <v>0</v>
      </c>
      <c r="J3818" s="99">
        <f t="shared" si="630"/>
        <v>0</v>
      </c>
      <c r="K3818" s="99">
        <v>0</v>
      </c>
      <c r="L3818" s="99">
        <f t="shared" si="631"/>
        <v>0</v>
      </c>
      <c r="M3818" s="99">
        <f t="shared" si="632"/>
        <v>0</v>
      </c>
      <c r="N3818" s="100">
        <f t="shared" si="632"/>
        <v>0</v>
      </c>
      <c r="O3818" s="60">
        <v>0</v>
      </c>
      <c r="P3818" s="101">
        <f>O3818</f>
        <v>0</v>
      </c>
      <c r="Q3818" s="99" t="e">
        <f>TRUNC(#REF!*P3818,0)</f>
        <v>#REF!</v>
      </c>
      <c r="R3818" s="143"/>
    </row>
    <row r="3819" spans="1:18" s="102" customFormat="1" ht="19.5" hidden="1" customHeight="1">
      <c r="A3819" s="131"/>
      <c r="C3819" s="35" t="s">
        <v>935</v>
      </c>
      <c r="D3819" s="36" t="s">
        <v>712</v>
      </c>
      <c r="E3819" s="11" t="s">
        <v>3189</v>
      </c>
      <c r="F3819" s="98">
        <v>8</v>
      </c>
      <c r="G3819" s="99">
        <v>0</v>
      </c>
      <c r="H3819" s="99">
        <f t="shared" si="629"/>
        <v>0</v>
      </c>
      <c r="I3819" s="99">
        <v>0</v>
      </c>
      <c r="J3819" s="99">
        <f t="shared" si="630"/>
        <v>0</v>
      </c>
      <c r="K3819" s="99">
        <v>12972</v>
      </c>
      <c r="L3819" s="99">
        <f t="shared" si="631"/>
        <v>103776</v>
      </c>
      <c r="M3819" s="99">
        <f t="shared" si="632"/>
        <v>12972</v>
      </c>
      <c r="N3819" s="100">
        <f t="shared" si="632"/>
        <v>103776</v>
      </c>
      <c r="O3819" s="60">
        <v>8</v>
      </c>
      <c r="P3819" s="101">
        <f>O3819</f>
        <v>8</v>
      </c>
      <c r="Q3819" s="99" t="e">
        <f>TRUNC(#REF!*P3819,0)</f>
        <v>#REF!</v>
      </c>
      <c r="R3819" s="143"/>
    </row>
    <row r="3820" spans="1:18" s="102" customFormat="1" ht="19.5" hidden="1" customHeight="1">
      <c r="A3820" s="131"/>
      <c r="C3820" s="35" t="s">
        <v>936</v>
      </c>
      <c r="D3820" s="36" t="s">
        <v>714</v>
      </c>
      <c r="E3820" s="11" t="s">
        <v>3189</v>
      </c>
      <c r="F3820" s="98">
        <v>381</v>
      </c>
      <c r="G3820" s="99">
        <v>0</v>
      </c>
      <c r="H3820" s="99">
        <f t="shared" si="629"/>
        <v>0</v>
      </c>
      <c r="I3820" s="99">
        <v>0</v>
      </c>
      <c r="J3820" s="99">
        <f t="shared" si="630"/>
        <v>0</v>
      </c>
      <c r="K3820" s="99">
        <v>10512</v>
      </c>
      <c r="L3820" s="99">
        <f t="shared" si="631"/>
        <v>4005072</v>
      </c>
      <c r="M3820" s="99">
        <f t="shared" si="632"/>
        <v>10512</v>
      </c>
      <c r="N3820" s="100">
        <f t="shared" si="632"/>
        <v>4005072</v>
      </c>
      <c r="O3820" s="60">
        <v>381</v>
      </c>
      <c r="P3820" s="101">
        <f>O3820</f>
        <v>381</v>
      </c>
      <c r="Q3820" s="99" t="e">
        <f>TRUNC(#REF!*P3820,0)</f>
        <v>#REF!</v>
      </c>
      <c r="R3820" s="143"/>
    </row>
    <row r="3821" spans="1:18" s="102" customFormat="1" ht="19.5" hidden="1" customHeight="1">
      <c r="A3821" s="131"/>
      <c r="C3821" s="35" t="s">
        <v>2545</v>
      </c>
      <c r="D3821" s="36" t="s">
        <v>0</v>
      </c>
      <c r="E3821" s="11" t="s">
        <v>22</v>
      </c>
      <c r="F3821" s="98">
        <v>0</v>
      </c>
      <c r="G3821" s="99">
        <v>0</v>
      </c>
      <c r="H3821" s="99">
        <f t="shared" si="629"/>
        <v>0</v>
      </c>
      <c r="I3821" s="99">
        <v>0</v>
      </c>
      <c r="J3821" s="99">
        <f t="shared" si="630"/>
        <v>0</v>
      </c>
      <c r="K3821" s="99">
        <v>0</v>
      </c>
      <c r="L3821" s="99">
        <f t="shared" si="631"/>
        <v>0</v>
      </c>
      <c r="M3821" s="99">
        <f t="shared" si="632"/>
        <v>0</v>
      </c>
      <c r="N3821" s="100">
        <f t="shared" si="632"/>
        <v>0</v>
      </c>
      <c r="O3821" s="60">
        <v>0</v>
      </c>
      <c r="P3821" s="101">
        <f>O3821</f>
        <v>0</v>
      </c>
      <c r="Q3821" s="99" t="e">
        <f>TRUNC(#REF!*P3821,0)</f>
        <v>#REF!</v>
      </c>
      <c r="R3821" s="143"/>
    </row>
    <row r="3822" spans="1:18" s="102" customFormat="1" ht="19.5" hidden="1" customHeight="1">
      <c r="A3822" s="131"/>
      <c r="C3822" s="35" t="s">
        <v>2546</v>
      </c>
      <c r="D3822" s="36" t="s">
        <v>2373</v>
      </c>
      <c r="E3822" s="11" t="s">
        <v>3189</v>
      </c>
      <c r="F3822" s="98">
        <v>2201</v>
      </c>
      <c r="G3822" s="99">
        <v>0</v>
      </c>
      <c r="H3822" s="99">
        <f t="shared" si="629"/>
        <v>0</v>
      </c>
      <c r="I3822" s="99">
        <v>10441</v>
      </c>
      <c r="J3822" s="99">
        <f t="shared" si="630"/>
        <v>22980641</v>
      </c>
      <c r="K3822" s="99">
        <v>0</v>
      </c>
      <c r="L3822" s="99">
        <f t="shared" si="631"/>
        <v>0</v>
      </c>
      <c r="M3822" s="99">
        <f t="shared" si="632"/>
        <v>10441</v>
      </c>
      <c r="N3822" s="100">
        <f t="shared" si="632"/>
        <v>22980641</v>
      </c>
      <c r="O3822" s="60">
        <v>2201</v>
      </c>
      <c r="P3822" s="101">
        <f>O3822</f>
        <v>2201</v>
      </c>
      <c r="Q3822" s="99" t="e">
        <f>TRUNC(#REF!*P3822,0)</f>
        <v>#REF!</v>
      </c>
      <c r="R3822" s="143"/>
    </row>
    <row r="3823" spans="1:18" s="102" customFormat="1" ht="19.5" hidden="1" customHeight="1">
      <c r="A3823" s="131"/>
      <c r="C3823" s="35" t="s">
        <v>2565</v>
      </c>
      <c r="D3823" s="36" t="s">
        <v>2368</v>
      </c>
      <c r="E3823" s="11" t="s">
        <v>3189</v>
      </c>
      <c r="F3823" s="98">
        <v>2201</v>
      </c>
      <c r="G3823" s="99">
        <v>0</v>
      </c>
      <c r="H3823" s="99">
        <f t="shared" si="629"/>
        <v>0</v>
      </c>
      <c r="I3823" s="99">
        <v>23920</v>
      </c>
      <c r="J3823" s="99">
        <f t="shared" si="630"/>
        <v>52647920</v>
      </c>
      <c r="K3823" s="99">
        <v>0</v>
      </c>
      <c r="L3823" s="99">
        <f t="shared" si="631"/>
        <v>0</v>
      </c>
      <c r="M3823" s="99">
        <f t="shared" si="632"/>
        <v>23920</v>
      </c>
      <c r="N3823" s="100">
        <f t="shared" si="632"/>
        <v>52647920</v>
      </c>
      <c r="O3823" s="60">
        <v>2201</v>
      </c>
      <c r="P3823" s="101">
        <f>O3823</f>
        <v>2201</v>
      </c>
      <c r="Q3823" s="99" t="e">
        <f>TRUNC(#REF!*P3823,0)</f>
        <v>#REF!</v>
      </c>
      <c r="R3823" s="143"/>
    </row>
    <row r="3824" spans="1:18" s="102" customFormat="1" ht="19.5" hidden="1" customHeight="1">
      <c r="A3824" s="131"/>
      <c r="C3824" s="35" t="s">
        <v>2547</v>
      </c>
      <c r="D3824" s="36" t="s">
        <v>2366</v>
      </c>
      <c r="E3824" s="11" t="s">
        <v>3189</v>
      </c>
      <c r="F3824" s="98">
        <v>2201</v>
      </c>
      <c r="G3824" s="99">
        <v>0</v>
      </c>
      <c r="H3824" s="99">
        <f t="shared" si="629"/>
        <v>0</v>
      </c>
      <c r="I3824" s="99">
        <v>14418</v>
      </c>
      <c r="J3824" s="99">
        <f t="shared" si="630"/>
        <v>31734018</v>
      </c>
      <c r="K3824" s="99">
        <v>0</v>
      </c>
      <c r="L3824" s="99">
        <f t="shared" si="631"/>
        <v>0</v>
      </c>
      <c r="M3824" s="99">
        <f t="shared" si="632"/>
        <v>14418</v>
      </c>
      <c r="N3824" s="100">
        <f t="shared" si="632"/>
        <v>31734018</v>
      </c>
      <c r="O3824" s="60">
        <v>2201</v>
      </c>
      <c r="P3824" s="101">
        <f>O3824</f>
        <v>2201</v>
      </c>
      <c r="Q3824" s="99" t="e">
        <f>TRUNC(#REF!*P3824,0)</f>
        <v>#REF!</v>
      </c>
      <c r="R3824" s="143"/>
    </row>
    <row r="3825" spans="1:18" s="102" customFormat="1" ht="19.5" hidden="1" customHeight="1">
      <c r="A3825" s="131"/>
      <c r="C3825" s="35" t="s">
        <v>2566</v>
      </c>
      <c r="D3825" s="36" t="s">
        <v>2567</v>
      </c>
      <c r="E3825" s="11" t="s">
        <v>22</v>
      </c>
      <c r="F3825" s="98">
        <v>0</v>
      </c>
      <c r="G3825" s="99">
        <v>0</v>
      </c>
      <c r="H3825" s="99">
        <f t="shared" si="629"/>
        <v>0</v>
      </c>
      <c r="I3825" s="99">
        <v>0</v>
      </c>
      <c r="J3825" s="99">
        <f t="shared" si="630"/>
        <v>0</v>
      </c>
      <c r="K3825" s="99">
        <v>0</v>
      </c>
      <c r="L3825" s="99">
        <f t="shared" si="631"/>
        <v>0</v>
      </c>
      <c r="M3825" s="99">
        <f t="shared" si="632"/>
        <v>0</v>
      </c>
      <c r="N3825" s="100">
        <f t="shared" si="632"/>
        <v>0</v>
      </c>
      <c r="O3825" s="60">
        <v>0</v>
      </c>
      <c r="P3825" s="101">
        <f>O3825</f>
        <v>0</v>
      </c>
      <c r="Q3825" s="99" t="e">
        <f>TRUNC(#REF!*P3825,0)</f>
        <v>#REF!</v>
      </c>
      <c r="R3825" s="143"/>
    </row>
    <row r="3826" spans="1:18" s="102" customFormat="1" ht="19.5" hidden="1" customHeight="1">
      <c r="A3826" s="131"/>
      <c r="C3826" s="35" t="s">
        <v>2568</v>
      </c>
      <c r="D3826" s="36" t="s">
        <v>2569</v>
      </c>
      <c r="E3826" s="11" t="s">
        <v>3189</v>
      </c>
      <c r="F3826" s="98">
        <v>2421</v>
      </c>
      <c r="G3826" s="99">
        <v>0</v>
      </c>
      <c r="H3826" s="99">
        <f t="shared" si="629"/>
        <v>0</v>
      </c>
      <c r="I3826" s="99">
        <v>0</v>
      </c>
      <c r="J3826" s="99">
        <f t="shared" si="630"/>
        <v>0</v>
      </c>
      <c r="K3826" s="99">
        <v>18870</v>
      </c>
      <c r="L3826" s="99">
        <f t="shared" si="631"/>
        <v>45684270</v>
      </c>
      <c r="M3826" s="99">
        <f t="shared" si="632"/>
        <v>18870</v>
      </c>
      <c r="N3826" s="100">
        <f t="shared" si="632"/>
        <v>45684270</v>
      </c>
      <c r="O3826" s="60">
        <v>1994</v>
      </c>
      <c r="P3826" s="101">
        <f>O3826</f>
        <v>1994</v>
      </c>
      <c r="Q3826" s="99" t="e">
        <f>TRUNC(#REF!*P3826,0)</f>
        <v>#REF!</v>
      </c>
      <c r="R3826" s="143"/>
    </row>
    <row r="3827" spans="1:18" s="102" customFormat="1" ht="19.5" hidden="1" customHeight="1">
      <c r="A3827" s="131"/>
      <c r="C3827" s="35" t="s">
        <v>2570</v>
      </c>
      <c r="D3827" s="36" t="s">
        <v>113</v>
      </c>
      <c r="E3827" s="11" t="s">
        <v>3189</v>
      </c>
      <c r="F3827" s="98">
        <v>2421</v>
      </c>
      <c r="G3827" s="99">
        <v>0</v>
      </c>
      <c r="H3827" s="99">
        <f t="shared" si="629"/>
        <v>0</v>
      </c>
      <c r="I3827" s="99">
        <v>0</v>
      </c>
      <c r="J3827" s="99">
        <f t="shared" si="630"/>
        <v>0</v>
      </c>
      <c r="K3827" s="99">
        <v>18870</v>
      </c>
      <c r="L3827" s="99">
        <f t="shared" si="631"/>
        <v>45684270</v>
      </c>
      <c r="M3827" s="99">
        <f t="shared" si="632"/>
        <v>18870</v>
      </c>
      <c r="N3827" s="100">
        <f t="shared" si="632"/>
        <v>45684270</v>
      </c>
      <c r="O3827" s="60">
        <v>0</v>
      </c>
      <c r="P3827" s="101">
        <f>O3827</f>
        <v>0</v>
      </c>
      <c r="Q3827" s="99" t="e">
        <f>TRUNC(#REF!*P3827,0)</f>
        <v>#REF!</v>
      </c>
      <c r="R3827" s="143"/>
    </row>
    <row r="3828" spans="1:18" s="102" customFormat="1" ht="19.5" hidden="1" customHeight="1">
      <c r="A3828" s="131"/>
      <c r="C3828" s="35" t="s">
        <v>2571</v>
      </c>
      <c r="D3828" s="36" t="s">
        <v>2572</v>
      </c>
      <c r="E3828" s="11" t="s">
        <v>3189</v>
      </c>
      <c r="F3828" s="98">
        <v>1383</v>
      </c>
      <c r="G3828" s="99">
        <v>0</v>
      </c>
      <c r="H3828" s="99">
        <f t="shared" si="629"/>
        <v>0</v>
      </c>
      <c r="I3828" s="99">
        <v>0</v>
      </c>
      <c r="J3828" s="99">
        <f t="shared" si="630"/>
        <v>0</v>
      </c>
      <c r="K3828" s="99">
        <v>20888</v>
      </c>
      <c r="L3828" s="99">
        <f t="shared" si="631"/>
        <v>28888104</v>
      </c>
      <c r="M3828" s="99">
        <f t="shared" si="632"/>
        <v>20888</v>
      </c>
      <c r="N3828" s="100">
        <f t="shared" si="632"/>
        <v>28888104</v>
      </c>
      <c r="O3828" s="60">
        <v>1139</v>
      </c>
      <c r="P3828" s="101">
        <f>O3828</f>
        <v>1139</v>
      </c>
      <c r="Q3828" s="99" t="e">
        <f>TRUNC(#REF!*P3828,0)</f>
        <v>#REF!</v>
      </c>
      <c r="R3828" s="143"/>
    </row>
    <row r="3829" spans="1:18" s="102" customFormat="1" ht="19.5" hidden="1" customHeight="1">
      <c r="A3829" s="131"/>
      <c r="C3829" s="35" t="s">
        <v>2576</v>
      </c>
      <c r="D3829" s="36" t="s">
        <v>0</v>
      </c>
      <c r="E3829" s="11" t="s">
        <v>3189</v>
      </c>
      <c r="F3829" s="98">
        <v>102</v>
      </c>
      <c r="G3829" s="99">
        <v>5040</v>
      </c>
      <c r="H3829" s="99">
        <f t="shared" ref="H3829:H3894" si="633">TRUNC(F3829*G3829,0)</f>
        <v>514080</v>
      </c>
      <c r="I3829" s="99">
        <v>1414</v>
      </c>
      <c r="J3829" s="99">
        <f t="shared" ref="J3829:J3894" si="634">TRUNC(F3829*I3829,0)</f>
        <v>144228</v>
      </c>
      <c r="K3829" s="99">
        <v>0</v>
      </c>
      <c r="L3829" s="99">
        <f t="shared" si="631"/>
        <v>0</v>
      </c>
      <c r="M3829" s="99">
        <f t="shared" si="632"/>
        <v>6454</v>
      </c>
      <c r="N3829" s="100">
        <f t="shared" si="632"/>
        <v>658308</v>
      </c>
      <c r="O3829" s="60">
        <v>84</v>
      </c>
      <c r="P3829" s="101">
        <f>O3829</f>
        <v>84</v>
      </c>
      <c r="Q3829" s="99" t="e">
        <f>TRUNC(#REF!*P3829,0)</f>
        <v>#REF!</v>
      </c>
      <c r="R3829" s="143"/>
    </row>
    <row r="3830" spans="1:18" s="102" customFormat="1" ht="19.5" hidden="1" customHeight="1">
      <c r="A3830" s="131"/>
      <c r="C3830" s="35" t="s">
        <v>2548</v>
      </c>
      <c r="D3830" s="36" t="s">
        <v>2549</v>
      </c>
      <c r="E3830" s="11" t="s">
        <v>3207</v>
      </c>
      <c r="F3830" s="98">
        <v>214</v>
      </c>
      <c r="G3830" s="99">
        <v>139979</v>
      </c>
      <c r="H3830" s="99">
        <f t="shared" si="633"/>
        <v>29955506</v>
      </c>
      <c r="I3830" s="99">
        <v>40458</v>
      </c>
      <c r="J3830" s="99">
        <f t="shared" si="634"/>
        <v>8658012</v>
      </c>
      <c r="K3830" s="99">
        <v>2093</v>
      </c>
      <c r="L3830" s="99">
        <f t="shared" si="631"/>
        <v>447902</v>
      </c>
      <c r="M3830" s="99">
        <f t="shared" si="632"/>
        <v>182530</v>
      </c>
      <c r="N3830" s="100">
        <f t="shared" si="632"/>
        <v>39061420</v>
      </c>
      <c r="O3830" s="60">
        <v>214</v>
      </c>
      <c r="P3830" s="101">
        <f>O3830</f>
        <v>214</v>
      </c>
      <c r="Q3830" s="99" t="e">
        <f>TRUNC(#REF!*P3830,0)</f>
        <v>#REF!</v>
      </c>
      <c r="R3830" s="143"/>
    </row>
    <row r="3831" spans="1:18" s="102" customFormat="1" ht="19.5" hidden="1" customHeight="1">
      <c r="A3831" s="131"/>
      <c r="C3831" s="35" t="s">
        <v>2577</v>
      </c>
      <c r="D3831" s="36" t="s">
        <v>0</v>
      </c>
      <c r="E3831" s="11" t="s">
        <v>22</v>
      </c>
      <c r="F3831" s="98">
        <v>0</v>
      </c>
      <c r="G3831" s="99">
        <v>0</v>
      </c>
      <c r="H3831" s="99">
        <f t="shared" si="633"/>
        <v>0</v>
      </c>
      <c r="I3831" s="99">
        <v>0</v>
      </c>
      <c r="J3831" s="99">
        <f t="shared" si="634"/>
        <v>0</v>
      </c>
      <c r="K3831" s="99">
        <v>0</v>
      </c>
      <c r="L3831" s="99">
        <f t="shared" si="631"/>
        <v>0</v>
      </c>
      <c r="M3831" s="99">
        <f t="shared" si="632"/>
        <v>0</v>
      </c>
      <c r="N3831" s="100">
        <f t="shared" si="632"/>
        <v>0</v>
      </c>
      <c r="O3831" s="60">
        <v>0</v>
      </c>
      <c r="P3831" s="101">
        <f>O3831</f>
        <v>0</v>
      </c>
      <c r="Q3831" s="99" t="e">
        <f>TRUNC(#REF!*P3831,0)</f>
        <v>#REF!</v>
      </c>
      <c r="R3831" s="143"/>
    </row>
    <row r="3832" spans="1:18" s="102" customFormat="1" ht="19.5" hidden="1" customHeight="1">
      <c r="A3832" s="131"/>
      <c r="C3832" s="35" t="s">
        <v>2578</v>
      </c>
      <c r="D3832" s="36" t="s">
        <v>0</v>
      </c>
      <c r="E3832" s="11" t="s">
        <v>22</v>
      </c>
      <c r="F3832" s="98">
        <v>0</v>
      </c>
      <c r="G3832" s="99">
        <v>0</v>
      </c>
      <c r="H3832" s="99">
        <f t="shared" si="633"/>
        <v>0</v>
      </c>
      <c r="I3832" s="99">
        <v>0</v>
      </c>
      <c r="J3832" s="99">
        <f t="shared" si="634"/>
        <v>0</v>
      </c>
      <c r="K3832" s="99">
        <v>0</v>
      </c>
      <c r="L3832" s="99">
        <f t="shared" si="631"/>
        <v>0</v>
      </c>
      <c r="M3832" s="99">
        <f t="shared" si="632"/>
        <v>0</v>
      </c>
      <c r="N3832" s="100">
        <f t="shared" si="632"/>
        <v>0</v>
      </c>
      <c r="O3832" s="60">
        <v>0</v>
      </c>
      <c r="P3832" s="101">
        <f>O3832</f>
        <v>0</v>
      </c>
      <c r="Q3832" s="99" t="e">
        <f>TRUNC(#REF!*P3832,0)</f>
        <v>#REF!</v>
      </c>
      <c r="R3832" s="143"/>
    </row>
    <row r="3833" spans="1:18" s="102" customFormat="1" ht="19.5" hidden="1" customHeight="1">
      <c r="A3833" s="131"/>
      <c r="C3833" s="35" t="s">
        <v>2984</v>
      </c>
      <c r="D3833" s="36" t="s">
        <v>2985</v>
      </c>
      <c r="E3833" s="11" t="s">
        <v>1</v>
      </c>
      <c r="F3833" s="98">
        <v>1</v>
      </c>
      <c r="G3833" s="99">
        <v>0</v>
      </c>
      <c r="H3833" s="99">
        <f t="shared" si="633"/>
        <v>0</v>
      </c>
      <c r="I3833" s="99">
        <v>0</v>
      </c>
      <c r="J3833" s="99">
        <f t="shared" si="634"/>
        <v>0</v>
      </c>
      <c r="K3833" s="101">
        <v>2121178837</v>
      </c>
      <c r="L3833" s="99">
        <f t="shared" si="631"/>
        <v>2121178837</v>
      </c>
      <c r="M3833" s="99">
        <f t="shared" si="632"/>
        <v>2121178837</v>
      </c>
      <c r="N3833" s="100">
        <f t="shared" si="632"/>
        <v>2121178837</v>
      </c>
      <c r="O3833" s="60">
        <v>1</v>
      </c>
      <c r="P3833" s="101">
        <v>2121178837</v>
      </c>
      <c r="Q3833" s="99" t="e">
        <f>TRUNC(#REF!*P3833,0)</f>
        <v>#REF!</v>
      </c>
      <c r="R3833" s="143"/>
    </row>
    <row r="3834" spans="1:18" s="102" customFormat="1" ht="19.5" hidden="1" customHeight="1">
      <c r="A3834" s="131"/>
      <c r="C3834" s="35" t="s">
        <v>1166</v>
      </c>
      <c r="D3834" s="36" t="s">
        <v>0</v>
      </c>
      <c r="E3834" s="11" t="s">
        <v>22</v>
      </c>
      <c r="F3834" s="98">
        <v>0</v>
      </c>
      <c r="G3834" s="99">
        <v>0</v>
      </c>
      <c r="H3834" s="99">
        <f t="shared" si="633"/>
        <v>0</v>
      </c>
      <c r="I3834" s="99">
        <v>0</v>
      </c>
      <c r="J3834" s="99">
        <f t="shared" si="634"/>
        <v>0</v>
      </c>
      <c r="K3834" s="99">
        <v>0</v>
      </c>
      <c r="L3834" s="99">
        <f t="shared" si="631"/>
        <v>0</v>
      </c>
      <c r="M3834" s="99">
        <f t="shared" si="632"/>
        <v>0</v>
      </c>
      <c r="N3834" s="100">
        <f t="shared" si="632"/>
        <v>0</v>
      </c>
      <c r="O3834" s="60">
        <v>0</v>
      </c>
      <c r="P3834" s="101">
        <f>O3834</f>
        <v>0</v>
      </c>
      <c r="Q3834" s="99" t="e">
        <f>TRUNC(#REF!*P3834,0)</f>
        <v>#REF!</v>
      </c>
      <c r="R3834" s="143"/>
    </row>
    <row r="3835" spans="1:18" s="102" customFormat="1" ht="19.5" hidden="1" customHeight="1">
      <c r="A3835" s="131"/>
      <c r="C3835" s="35" t="s">
        <v>2550</v>
      </c>
      <c r="D3835" s="36" t="s">
        <v>0</v>
      </c>
      <c r="E3835" s="11" t="s">
        <v>22</v>
      </c>
      <c r="F3835" s="98">
        <v>0</v>
      </c>
      <c r="G3835" s="99">
        <v>0</v>
      </c>
      <c r="H3835" s="99">
        <f t="shared" si="633"/>
        <v>0</v>
      </c>
      <c r="I3835" s="99">
        <v>0</v>
      </c>
      <c r="J3835" s="99">
        <f t="shared" si="634"/>
        <v>0</v>
      </c>
      <c r="K3835" s="99">
        <v>0</v>
      </c>
      <c r="L3835" s="99">
        <f t="shared" si="631"/>
        <v>0</v>
      </c>
      <c r="M3835" s="99">
        <f t="shared" si="632"/>
        <v>0</v>
      </c>
      <c r="N3835" s="100">
        <f t="shared" si="632"/>
        <v>0</v>
      </c>
      <c r="O3835" s="60">
        <v>0</v>
      </c>
      <c r="P3835" s="101">
        <f>O3835</f>
        <v>0</v>
      </c>
      <c r="Q3835" s="99" t="e">
        <f>TRUNC(#REF!*P3835,0)</f>
        <v>#REF!</v>
      </c>
      <c r="R3835" s="143"/>
    </row>
    <row r="3836" spans="1:18" s="102" customFormat="1" ht="19.5" hidden="1" customHeight="1">
      <c r="A3836" s="131"/>
      <c r="C3836" s="35" t="s">
        <v>2579</v>
      </c>
      <c r="D3836" s="36" t="s">
        <v>2580</v>
      </c>
      <c r="E3836" s="11" t="s">
        <v>3214</v>
      </c>
      <c r="F3836" s="98">
        <v>184</v>
      </c>
      <c r="G3836" s="99">
        <v>5166393</v>
      </c>
      <c r="H3836" s="99">
        <f t="shared" si="633"/>
        <v>950616312</v>
      </c>
      <c r="I3836" s="99">
        <v>520836</v>
      </c>
      <c r="J3836" s="99">
        <f t="shared" si="634"/>
        <v>95833824</v>
      </c>
      <c r="K3836" s="99">
        <v>1065420</v>
      </c>
      <c r="L3836" s="99">
        <f t="shared" si="631"/>
        <v>196037280</v>
      </c>
      <c r="M3836" s="99">
        <f t="shared" si="632"/>
        <v>6752649</v>
      </c>
      <c r="N3836" s="100">
        <f t="shared" si="632"/>
        <v>1242487416</v>
      </c>
      <c r="O3836" s="60">
        <v>184</v>
      </c>
      <c r="P3836" s="101">
        <f>O3836</f>
        <v>184</v>
      </c>
      <c r="Q3836" s="99" t="e">
        <f>TRUNC(#REF!*P3836,0)</f>
        <v>#REF!</v>
      </c>
      <c r="R3836" s="143"/>
    </row>
    <row r="3837" spans="1:18" s="102" customFormat="1" ht="19.5" hidden="1" customHeight="1">
      <c r="A3837" s="131"/>
      <c r="C3837" s="35" t="s">
        <v>1167</v>
      </c>
      <c r="D3837" s="36" t="s">
        <v>0</v>
      </c>
      <c r="E3837" s="11" t="s">
        <v>22</v>
      </c>
      <c r="F3837" s="98">
        <v>0</v>
      </c>
      <c r="G3837" s="99">
        <v>0</v>
      </c>
      <c r="H3837" s="99">
        <f t="shared" si="633"/>
        <v>0</v>
      </c>
      <c r="I3837" s="99">
        <v>0</v>
      </c>
      <c r="J3837" s="99">
        <f t="shared" si="634"/>
        <v>0</v>
      </c>
      <c r="K3837" s="99">
        <v>0</v>
      </c>
      <c r="L3837" s="99">
        <f t="shared" si="631"/>
        <v>0</v>
      </c>
      <c r="M3837" s="99">
        <f t="shared" si="632"/>
        <v>0</v>
      </c>
      <c r="N3837" s="100">
        <f t="shared" si="632"/>
        <v>0</v>
      </c>
      <c r="O3837" s="60">
        <v>0</v>
      </c>
      <c r="P3837" s="101">
        <f>O3837</f>
        <v>0</v>
      </c>
      <c r="Q3837" s="99" t="e">
        <f>TRUNC(#REF!*P3837,0)</f>
        <v>#REF!</v>
      </c>
      <c r="R3837" s="143"/>
    </row>
    <row r="3838" spans="1:18" s="102" customFormat="1" ht="19.5" hidden="1" customHeight="1">
      <c r="A3838" s="131"/>
      <c r="C3838" s="35" t="s">
        <v>2553</v>
      </c>
      <c r="D3838" s="36" t="s">
        <v>2554</v>
      </c>
      <c r="E3838" s="11" t="s">
        <v>3189</v>
      </c>
      <c r="F3838" s="98">
        <v>1607</v>
      </c>
      <c r="G3838" s="99">
        <v>26483</v>
      </c>
      <c r="H3838" s="99">
        <f t="shared" si="633"/>
        <v>42558181</v>
      </c>
      <c r="I3838" s="99">
        <v>7025</v>
      </c>
      <c r="J3838" s="99">
        <f t="shared" si="634"/>
        <v>11289175</v>
      </c>
      <c r="K3838" s="99">
        <v>168</v>
      </c>
      <c r="L3838" s="99">
        <f t="shared" si="631"/>
        <v>269976</v>
      </c>
      <c r="M3838" s="99">
        <f t="shared" si="632"/>
        <v>33676</v>
      </c>
      <c r="N3838" s="100">
        <f t="shared" si="632"/>
        <v>54117332</v>
      </c>
      <c r="O3838" s="60">
        <v>1607</v>
      </c>
      <c r="P3838" s="101">
        <f>O3838</f>
        <v>1607</v>
      </c>
      <c r="Q3838" s="99" t="e">
        <f>TRUNC(#REF!*P3838,0)</f>
        <v>#REF!</v>
      </c>
      <c r="R3838" s="143"/>
    </row>
    <row r="3839" spans="1:18" s="102" customFormat="1" ht="19.5" hidden="1" customHeight="1">
      <c r="A3839" s="131"/>
      <c r="C3839" s="35" t="s">
        <v>1168</v>
      </c>
      <c r="D3839" s="36" t="s">
        <v>1169</v>
      </c>
      <c r="E3839" s="11" t="s">
        <v>3189</v>
      </c>
      <c r="F3839" s="98">
        <v>2052</v>
      </c>
      <c r="G3839" s="99">
        <v>6720</v>
      </c>
      <c r="H3839" s="99">
        <f t="shared" si="633"/>
        <v>13789440</v>
      </c>
      <c r="I3839" s="99">
        <v>1414</v>
      </c>
      <c r="J3839" s="99">
        <f t="shared" si="634"/>
        <v>2901528</v>
      </c>
      <c r="K3839" s="99">
        <v>0</v>
      </c>
      <c r="L3839" s="99">
        <f t="shared" si="631"/>
        <v>0</v>
      </c>
      <c r="M3839" s="99">
        <f t="shared" si="632"/>
        <v>8134</v>
      </c>
      <c r="N3839" s="100">
        <f t="shared" si="632"/>
        <v>16690968</v>
      </c>
      <c r="O3839" s="60">
        <v>2052</v>
      </c>
      <c r="P3839" s="101">
        <f>O3839</f>
        <v>2052</v>
      </c>
      <c r="Q3839" s="99" t="e">
        <f>TRUNC(#REF!*P3839,0)</f>
        <v>#REF!</v>
      </c>
      <c r="R3839" s="143"/>
    </row>
    <row r="3840" spans="1:18" s="102" customFormat="1" ht="19.5" hidden="1" customHeight="1">
      <c r="A3840" s="131"/>
      <c r="C3840" s="35" t="s">
        <v>2555</v>
      </c>
      <c r="D3840" s="36" t="s">
        <v>2556</v>
      </c>
      <c r="E3840" s="11" t="s">
        <v>3207</v>
      </c>
      <c r="F3840" s="98">
        <v>1857</v>
      </c>
      <c r="G3840" s="99">
        <v>6140</v>
      </c>
      <c r="H3840" s="99">
        <f t="shared" si="633"/>
        <v>11401980</v>
      </c>
      <c r="I3840" s="99">
        <v>2648</v>
      </c>
      <c r="J3840" s="99">
        <f t="shared" si="634"/>
        <v>4917336</v>
      </c>
      <c r="K3840" s="99">
        <v>0</v>
      </c>
      <c r="L3840" s="99">
        <f t="shared" si="631"/>
        <v>0</v>
      </c>
      <c r="M3840" s="99">
        <f t="shared" si="632"/>
        <v>8788</v>
      </c>
      <c r="N3840" s="100">
        <f t="shared" si="632"/>
        <v>16319316</v>
      </c>
      <c r="O3840" s="60">
        <v>1857</v>
      </c>
      <c r="P3840" s="101">
        <f>O3840</f>
        <v>1857</v>
      </c>
      <c r="Q3840" s="99" t="e">
        <f>TRUNC(#REF!*P3840,0)</f>
        <v>#REF!</v>
      </c>
      <c r="R3840" s="143"/>
    </row>
    <row r="3841" spans="1:18" s="102" customFormat="1" ht="19.5" hidden="1" customHeight="1">
      <c r="A3841" s="131"/>
      <c r="C3841" s="35" t="s">
        <v>2557</v>
      </c>
      <c r="D3841" s="36" t="s">
        <v>2558</v>
      </c>
      <c r="E3841" s="11" t="s">
        <v>3207</v>
      </c>
      <c r="F3841" s="98">
        <v>630</v>
      </c>
      <c r="G3841" s="99">
        <v>4367</v>
      </c>
      <c r="H3841" s="99">
        <f t="shared" si="633"/>
        <v>2751210</v>
      </c>
      <c r="I3841" s="99">
        <v>217</v>
      </c>
      <c r="J3841" s="99">
        <f t="shared" si="634"/>
        <v>136710</v>
      </c>
      <c r="K3841" s="99">
        <v>0</v>
      </c>
      <c r="L3841" s="99">
        <f t="shared" si="631"/>
        <v>0</v>
      </c>
      <c r="M3841" s="99">
        <f t="shared" si="632"/>
        <v>4584</v>
      </c>
      <c r="N3841" s="100">
        <f t="shared" si="632"/>
        <v>2887920</v>
      </c>
      <c r="O3841" s="60">
        <v>630</v>
      </c>
      <c r="P3841" s="101">
        <f>O3841</f>
        <v>630</v>
      </c>
      <c r="Q3841" s="99" t="e">
        <f>TRUNC(#REF!*P3841,0)</f>
        <v>#REF!</v>
      </c>
      <c r="R3841" s="143"/>
    </row>
    <row r="3842" spans="1:18" s="102" customFormat="1" ht="19.5" hidden="1" customHeight="1">
      <c r="A3842" s="131"/>
      <c r="C3842" s="35" t="s">
        <v>1170</v>
      </c>
      <c r="D3842" s="36" t="s">
        <v>1171</v>
      </c>
      <c r="E3842" s="11" t="s">
        <v>3189</v>
      </c>
      <c r="F3842" s="98">
        <v>1575</v>
      </c>
      <c r="G3842" s="99">
        <v>11352</v>
      </c>
      <c r="H3842" s="99">
        <f t="shared" si="633"/>
        <v>17879400</v>
      </c>
      <c r="I3842" s="99">
        <v>105</v>
      </c>
      <c r="J3842" s="99">
        <f t="shared" si="634"/>
        <v>165375</v>
      </c>
      <c r="K3842" s="99">
        <v>0</v>
      </c>
      <c r="L3842" s="99">
        <f t="shared" si="631"/>
        <v>0</v>
      </c>
      <c r="M3842" s="99">
        <f t="shared" si="632"/>
        <v>11457</v>
      </c>
      <c r="N3842" s="100">
        <f t="shared" si="632"/>
        <v>18044775</v>
      </c>
      <c r="O3842" s="60">
        <v>1575</v>
      </c>
      <c r="P3842" s="101">
        <f>O3842</f>
        <v>1575</v>
      </c>
      <c r="Q3842" s="99" t="e">
        <f>TRUNC(#REF!*P3842,0)</f>
        <v>#REF!</v>
      </c>
      <c r="R3842" s="143"/>
    </row>
    <row r="3843" spans="1:18" s="102" customFormat="1" ht="19.5" hidden="1" customHeight="1">
      <c r="A3843" s="131"/>
      <c r="C3843" s="35" t="s">
        <v>3076</v>
      </c>
      <c r="D3843" s="36" t="s">
        <v>3077</v>
      </c>
      <c r="E3843" s="11" t="s">
        <v>22</v>
      </c>
      <c r="F3843" s="98">
        <v>0</v>
      </c>
      <c r="G3843" s="99">
        <v>0</v>
      </c>
      <c r="H3843" s="99">
        <f t="shared" ref="H3843:H3844" si="635">TRUNC(F3843*G3843,0)</f>
        <v>0</v>
      </c>
      <c r="I3843" s="99">
        <v>0</v>
      </c>
      <c r="J3843" s="99">
        <f t="shared" ref="J3843:J3844" si="636">TRUNC(F3843*I3843,0)</f>
        <v>0</v>
      </c>
      <c r="K3843" s="99">
        <v>0</v>
      </c>
      <c r="L3843" s="99">
        <f t="shared" ref="L3843:L3844" si="637">TRUNC(F3843*K3843,0)</f>
        <v>0</v>
      </c>
      <c r="M3843" s="99">
        <f t="shared" ref="M3843:M3844" si="638">G3843+I3843+K3843</f>
        <v>0</v>
      </c>
      <c r="N3843" s="100">
        <f t="shared" ref="N3843:N3844" si="639">H3843+J3843+L3843</f>
        <v>0</v>
      </c>
      <c r="O3843" s="60">
        <v>0</v>
      </c>
      <c r="P3843" s="101">
        <f>O3843</f>
        <v>0</v>
      </c>
      <c r="Q3843" s="99" t="e">
        <f>TRUNC(#REF!*P3843,0)</f>
        <v>#REF!</v>
      </c>
      <c r="R3843" s="143"/>
    </row>
    <row r="3844" spans="1:18" s="102" customFormat="1" ht="19.5" hidden="1" customHeight="1">
      <c r="A3844" s="131"/>
      <c r="C3844" s="35" t="s">
        <v>3078</v>
      </c>
      <c r="D3844" s="36" t="s">
        <v>3079</v>
      </c>
      <c r="E3844" s="11" t="s">
        <v>3190</v>
      </c>
      <c r="F3844" s="98">
        <v>0</v>
      </c>
      <c r="G3844" s="99">
        <v>0</v>
      </c>
      <c r="H3844" s="99">
        <f t="shared" si="635"/>
        <v>0</v>
      </c>
      <c r="I3844" s="99">
        <v>0</v>
      </c>
      <c r="J3844" s="99">
        <f t="shared" si="636"/>
        <v>0</v>
      </c>
      <c r="K3844" s="99">
        <v>20888</v>
      </c>
      <c r="L3844" s="99">
        <f t="shared" si="637"/>
        <v>0</v>
      </c>
      <c r="M3844" s="99">
        <f t="shared" si="638"/>
        <v>20888</v>
      </c>
      <c r="N3844" s="100">
        <f t="shared" si="639"/>
        <v>0</v>
      </c>
      <c r="O3844" s="60">
        <v>614</v>
      </c>
      <c r="P3844" s="101">
        <f>O3844</f>
        <v>614</v>
      </c>
      <c r="Q3844" s="99" t="e">
        <f>TRUNC(#REF!*P3844,0)</f>
        <v>#REF!</v>
      </c>
      <c r="R3844" s="143"/>
    </row>
    <row r="3845" spans="1:18" s="102" customFormat="1" ht="19.5" hidden="1" customHeight="1">
      <c r="A3845" s="131"/>
      <c r="C3845" s="35" t="s">
        <v>1172</v>
      </c>
      <c r="D3845" s="36" t="s">
        <v>0</v>
      </c>
      <c r="E3845" s="11" t="s">
        <v>22</v>
      </c>
      <c r="F3845" s="98">
        <v>0</v>
      </c>
      <c r="G3845" s="99">
        <v>0</v>
      </c>
      <c r="H3845" s="99">
        <f t="shared" si="633"/>
        <v>0</v>
      </c>
      <c r="I3845" s="99">
        <v>0</v>
      </c>
      <c r="J3845" s="99">
        <f t="shared" si="634"/>
        <v>0</v>
      </c>
      <c r="K3845" s="99">
        <v>0</v>
      </c>
      <c r="L3845" s="99">
        <f t="shared" si="631"/>
        <v>0</v>
      </c>
      <c r="M3845" s="99">
        <f t="shared" si="632"/>
        <v>0</v>
      </c>
      <c r="N3845" s="100">
        <f t="shared" si="632"/>
        <v>0</v>
      </c>
      <c r="O3845" s="60">
        <v>0</v>
      </c>
      <c r="P3845" s="101">
        <f>O3845</f>
        <v>0</v>
      </c>
      <c r="Q3845" s="99" t="e">
        <f>TRUNC(#REF!*P3845,0)</f>
        <v>#REF!</v>
      </c>
      <c r="R3845" s="143"/>
    </row>
    <row r="3846" spans="1:18" s="102" customFormat="1" ht="19.5" hidden="1" customHeight="1">
      <c r="A3846" s="131"/>
      <c r="C3846" s="35" t="s">
        <v>1173</v>
      </c>
      <c r="D3846" s="36" t="s">
        <v>0</v>
      </c>
      <c r="E3846" s="11" t="s">
        <v>22</v>
      </c>
      <c r="F3846" s="98">
        <v>0</v>
      </c>
      <c r="G3846" s="99">
        <v>0</v>
      </c>
      <c r="H3846" s="99">
        <f t="shared" si="633"/>
        <v>0</v>
      </c>
      <c r="I3846" s="99">
        <v>0</v>
      </c>
      <c r="J3846" s="99">
        <f t="shared" si="634"/>
        <v>0</v>
      </c>
      <c r="K3846" s="99">
        <v>0</v>
      </c>
      <c r="L3846" s="99">
        <f t="shared" si="631"/>
        <v>0</v>
      </c>
      <c r="M3846" s="99">
        <f t="shared" si="632"/>
        <v>0</v>
      </c>
      <c r="N3846" s="100">
        <f t="shared" si="632"/>
        <v>0</v>
      </c>
      <c r="O3846" s="60">
        <v>0</v>
      </c>
      <c r="P3846" s="101">
        <f>O3846</f>
        <v>0</v>
      </c>
      <c r="Q3846" s="99" t="e">
        <f>TRUNC(#REF!*P3846,0)</f>
        <v>#REF!</v>
      </c>
      <c r="R3846" s="143"/>
    </row>
    <row r="3847" spans="1:18" s="102" customFormat="1" ht="19.5" hidden="1" customHeight="1">
      <c r="A3847" s="131"/>
      <c r="C3847" s="35" t="s">
        <v>1174</v>
      </c>
      <c r="D3847" s="36" t="s">
        <v>1175</v>
      </c>
      <c r="E3847" s="11" t="s">
        <v>3207</v>
      </c>
      <c r="F3847" s="98">
        <v>145</v>
      </c>
      <c r="G3847" s="99">
        <v>6623</v>
      </c>
      <c r="H3847" s="99">
        <f t="shared" si="633"/>
        <v>960335</v>
      </c>
      <c r="I3847" s="99">
        <v>1004</v>
      </c>
      <c r="J3847" s="99">
        <f t="shared" si="634"/>
        <v>145580</v>
      </c>
      <c r="K3847" s="99">
        <v>155</v>
      </c>
      <c r="L3847" s="99">
        <f t="shared" si="631"/>
        <v>22475</v>
      </c>
      <c r="M3847" s="99">
        <f t="shared" si="632"/>
        <v>7782</v>
      </c>
      <c r="N3847" s="100">
        <f t="shared" si="632"/>
        <v>1128390</v>
      </c>
      <c r="O3847" s="60">
        <v>145</v>
      </c>
      <c r="P3847" s="101">
        <f>O3847</f>
        <v>145</v>
      </c>
      <c r="Q3847" s="99" t="e">
        <f>TRUNC(#REF!*P3847,0)</f>
        <v>#REF!</v>
      </c>
      <c r="R3847" s="143"/>
    </row>
    <row r="3848" spans="1:18" s="102" customFormat="1" ht="19.5" hidden="1" customHeight="1">
      <c r="A3848" s="131"/>
      <c r="C3848" s="35" t="s">
        <v>2559</v>
      </c>
      <c r="D3848" s="36" t="s">
        <v>2560</v>
      </c>
      <c r="E3848" s="11" t="s">
        <v>3207</v>
      </c>
      <c r="F3848" s="98">
        <v>440</v>
      </c>
      <c r="G3848" s="99">
        <v>68914</v>
      </c>
      <c r="H3848" s="99">
        <f t="shared" si="633"/>
        <v>30322160</v>
      </c>
      <c r="I3848" s="99">
        <v>4729</v>
      </c>
      <c r="J3848" s="99">
        <f t="shared" si="634"/>
        <v>2080760</v>
      </c>
      <c r="K3848" s="99">
        <v>258</v>
      </c>
      <c r="L3848" s="99">
        <f t="shared" si="631"/>
        <v>113520</v>
      </c>
      <c r="M3848" s="99">
        <f t="shared" si="632"/>
        <v>73901</v>
      </c>
      <c r="N3848" s="100">
        <f t="shared" si="632"/>
        <v>32516440</v>
      </c>
      <c r="O3848" s="60">
        <v>440</v>
      </c>
      <c r="P3848" s="101">
        <f>O3848</f>
        <v>440</v>
      </c>
      <c r="Q3848" s="99" t="e">
        <f>TRUNC(#REF!*P3848,0)</f>
        <v>#REF!</v>
      </c>
      <c r="R3848" s="143"/>
    </row>
    <row r="3849" spans="1:18" s="102" customFormat="1" ht="19.5" hidden="1" customHeight="1">
      <c r="A3849" s="131"/>
      <c r="C3849" s="35" t="s">
        <v>1176</v>
      </c>
      <c r="D3849" s="36" t="s">
        <v>0</v>
      </c>
      <c r="E3849" s="11" t="s">
        <v>22</v>
      </c>
      <c r="F3849" s="98">
        <v>0</v>
      </c>
      <c r="G3849" s="99">
        <v>0</v>
      </c>
      <c r="H3849" s="99">
        <f t="shared" si="633"/>
        <v>0</v>
      </c>
      <c r="I3849" s="99">
        <v>0</v>
      </c>
      <c r="J3849" s="99">
        <f t="shared" si="634"/>
        <v>0</v>
      </c>
      <c r="K3849" s="99">
        <v>0</v>
      </c>
      <c r="L3849" s="99">
        <f t="shared" si="631"/>
        <v>0</v>
      </c>
      <c r="M3849" s="99">
        <f t="shared" si="632"/>
        <v>0</v>
      </c>
      <c r="N3849" s="100">
        <f t="shared" si="632"/>
        <v>0</v>
      </c>
      <c r="O3849" s="60">
        <v>0</v>
      </c>
      <c r="P3849" s="101">
        <f>O3849</f>
        <v>0</v>
      </c>
      <c r="Q3849" s="99" t="e">
        <f>TRUNC(#REF!*P3849,0)</f>
        <v>#REF!</v>
      </c>
      <c r="R3849" s="143"/>
    </row>
    <row r="3850" spans="1:18" s="102" customFormat="1" ht="19.5" hidden="1" customHeight="1">
      <c r="A3850" s="131"/>
      <c r="C3850" s="35" t="s">
        <v>2561</v>
      </c>
      <c r="D3850" s="36" t="s">
        <v>2562</v>
      </c>
      <c r="E3850" s="11" t="s">
        <v>3198</v>
      </c>
      <c r="F3850" s="98">
        <v>2</v>
      </c>
      <c r="G3850" s="99">
        <v>43898</v>
      </c>
      <c r="H3850" s="99">
        <f t="shared" si="633"/>
        <v>87796</v>
      </c>
      <c r="I3850" s="99">
        <v>2194</v>
      </c>
      <c r="J3850" s="99">
        <f t="shared" si="634"/>
        <v>4388</v>
      </c>
      <c r="K3850" s="99">
        <v>0</v>
      </c>
      <c r="L3850" s="99">
        <f t="shared" si="631"/>
        <v>0</v>
      </c>
      <c r="M3850" s="99">
        <f t="shared" si="632"/>
        <v>46092</v>
      </c>
      <c r="N3850" s="100">
        <f t="shared" si="632"/>
        <v>92184</v>
      </c>
      <c r="O3850" s="60">
        <v>2</v>
      </c>
      <c r="P3850" s="101">
        <f>O3850</f>
        <v>2</v>
      </c>
      <c r="Q3850" s="99" t="e">
        <f>TRUNC(#REF!*P3850,0)</f>
        <v>#REF!</v>
      </c>
      <c r="R3850" s="143"/>
    </row>
    <row r="3851" spans="1:18" s="102" customFormat="1" ht="19.5" hidden="1" customHeight="1">
      <c r="A3851" s="131"/>
      <c r="C3851" s="35" t="s">
        <v>2563</v>
      </c>
      <c r="D3851" s="36" t="s">
        <v>2564</v>
      </c>
      <c r="E3851" s="11" t="s">
        <v>3198</v>
      </c>
      <c r="F3851" s="98">
        <v>4</v>
      </c>
      <c r="G3851" s="99">
        <v>50676</v>
      </c>
      <c r="H3851" s="99">
        <f t="shared" si="633"/>
        <v>202704</v>
      </c>
      <c r="I3851" s="99">
        <v>2533</v>
      </c>
      <c r="J3851" s="99">
        <f t="shared" si="634"/>
        <v>10132</v>
      </c>
      <c r="K3851" s="99">
        <v>0</v>
      </c>
      <c r="L3851" s="99">
        <f t="shared" si="631"/>
        <v>0</v>
      </c>
      <c r="M3851" s="99">
        <f t="shared" si="632"/>
        <v>53209</v>
      </c>
      <c r="N3851" s="100">
        <f t="shared" si="632"/>
        <v>212836</v>
      </c>
      <c r="O3851" s="60">
        <v>4</v>
      </c>
      <c r="P3851" s="101">
        <f>O3851</f>
        <v>4</v>
      </c>
      <c r="Q3851" s="99" t="e">
        <f>TRUNC(#REF!*P3851,0)</f>
        <v>#REF!</v>
      </c>
      <c r="R3851" s="143"/>
    </row>
    <row r="3852" spans="1:18" s="102" customFormat="1" ht="19.5" hidden="1" customHeight="1">
      <c r="A3852" s="131"/>
      <c r="C3852" s="35" t="s">
        <v>1180</v>
      </c>
      <c r="D3852" s="36" t="s">
        <v>0</v>
      </c>
      <c r="E3852" s="11" t="s">
        <v>22</v>
      </c>
      <c r="F3852" s="98">
        <v>0</v>
      </c>
      <c r="G3852" s="99">
        <v>0</v>
      </c>
      <c r="H3852" s="99">
        <f t="shared" si="633"/>
        <v>0</v>
      </c>
      <c r="I3852" s="99">
        <v>0</v>
      </c>
      <c r="J3852" s="99">
        <f t="shared" si="634"/>
        <v>0</v>
      </c>
      <c r="K3852" s="99">
        <v>0</v>
      </c>
      <c r="L3852" s="99">
        <f t="shared" si="631"/>
        <v>0</v>
      </c>
      <c r="M3852" s="99">
        <f t="shared" si="632"/>
        <v>0</v>
      </c>
      <c r="N3852" s="100">
        <f t="shared" si="632"/>
        <v>0</v>
      </c>
      <c r="O3852" s="60">
        <v>0</v>
      </c>
      <c r="P3852" s="101">
        <f>O3852</f>
        <v>0</v>
      </c>
      <c r="Q3852" s="99" t="e">
        <f>TRUNC(#REF!*P3852,0)</f>
        <v>#REF!</v>
      </c>
      <c r="R3852" s="143"/>
    </row>
    <row r="3853" spans="1:18" s="102" customFormat="1" ht="19.5" hidden="1" customHeight="1">
      <c r="A3853" s="131"/>
      <c r="C3853" s="35" t="s">
        <v>1181</v>
      </c>
      <c r="D3853" s="36" t="s">
        <v>1179</v>
      </c>
      <c r="E3853" s="11" t="s">
        <v>3198</v>
      </c>
      <c r="F3853" s="98">
        <v>4</v>
      </c>
      <c r="G3853" s="99">
        <v>15656</v>
      </c>
      <c r="H3853" s="99">
        <f t="shared" si="633"/>
        <v>62624</v>
      </c>
      <c r="I3853" s="99">
        <v>469</v>
      </c>
      <c r="J3853" s="99">
        <f t="shared" si="634"/>
        <v>1876</v>
      </c>
      <c r="K3853" s="99">
        <v>0</v>
      </c>
      <c r="L3853" s="99">
        <f t="shared" si="631"/>
        <v>0</v>
      </c>
      <c r="M3853" s="99">
        <f t="shared" si="632"/>
        <v>16125</v>
      </c>
      <c r="N3853" s="100">
        <f t="shared" si="632"/>
        <v>64500</v>
      </c>
      <c r="O3853" s="60">
        <v>4</v>
      </c>
      <c r="P3853" s="101">
        <f>O3853</f>
        <v>4</v>
      </c>
      <c r="Q3853" s="99" t="e">
        <f>TRUNC(#REF!*P3853,0)</f>
        <v>#REF!</v>
      </c>
      <c r="R3853" s="143"/>
    </row>
    <row r="3854" spans="1:18" s="102" customFormat="1" ht="19.5" hidden="1" customHeight="1">
      <c r="A3854" s="131"/>
      <c r="C3854" s="35" t="s">
        <v>1183</v>
      </c>
      <c r="D3854" s="36" t="s">
        <v>1179</v>
      </c>
      <c r="E3854" s="11" t="s">
        <v>3198</v>
      </c>
      <c r="F3854" s="98">
        <v>2</v>
      </c>
      <c r="G3854" s="99">
        <v>23800</v>
      </c>
      <c r="H3854" s="99">
        <f t="shared" si="633"/>
        <v>47600</v>
      </c>
      <c r="I3854" s="99">
        <v>713</v>
      </c>
      <c r="J3854" s="99">
        <f t="shared" si="634"/>
        <v>1426</v>
      </c>
      <c r="K3854" s="99">
        <v>0</v>
      </c>
      <c r="L3854" s="99">
        <f t="shared" si="631"/>
        <v>0</v>
      </c>
      <c r="M3854" s="99">
        <f t="shared" si="632"/>
        <v>24513</v>
      </c>
      <c r="N3854" s="100">
        <f t="shared" si="632"/>
        <v>49026</v>
      </c>
      <c r="O3854" s="60">
        <v>2</v>
      </c>
      <c r="P3854" s="101">
        <f>O3854</f>
        <v>2</v>
      </c>
      <c r="Q3854" s="99" t="e">
        <f>TRUNC(#REF!*P3854,0)</f>
        <v>#REF!</v>
      </c>
      <c r="R3854" s="143"/>
    </row>
    <row r="3855" spans="1:18" s="102" customFormat="1" ht="19.5" hidden="1" customHeight="1">
      <c r="A3855" s="131"/>
      <c r="C3855" s="35" t="s">
        <v>2581</v>
      </c>
      <c r="D3855" s="36" t="s">
        <v>2582</v>
      </c>
      <c r="E3855" s="11" t="s">
        <v>3199</v>
      </c>
      <c r="F3855" s="98">
        <v>60</v>
      </c>
      <c r="G3855" s="99">
        <v>30636</v>
      </c>
      <c r="H3855" s="99">
        <f t="shared" si="633"/>
        <v>1838160</v>
      </c>
      <c r="I3855" s="99">
        <v>1531</v>
      </c>
      <c r="J3855" s="99">
        <f t="shared" si="634"/>
        <v>91860</v>
      </c>
      <c r="K3855" s="99">
        <v>0</v>
      </c>
      <c r="L3855" s="99">
        <f t="shared" si="631"/>
        <v>0</v>
      </c>
      <c r="M3855" s="99">
        <f t="shared" si="632"/>
        <v>32167</v>
      </c>
      <c r="N3855" s="100">
        <f t="shared" si="632"/>
        <v>1930020</v>
      </c>
      <c r="O3855" s="60">
        <v>60</v>
      </c>
      <c r="P3855" s="101">
        <f>O3855</f>
        <v>60</v>
      </c>
      <c r="Q3855" s="99" t="e">
        <f>TRUNC(#REF!*P3855,0)</f>
        <v>#REF!</v>
      </c>
      <c r="R3855" s="143"/>
    </row>
    <row r="3856" spans="1:18" s="102" customFormat="1" ht="19.5" hidden="1" customHeight="1">
      <c r="A3856" s="131"/>
      <c r="C3856" s="35" t="s">
        <v>1184</v>
      </c>
      <c r="D3856" s="36" t="s">
        <v>0</v>
      </c>
      <c r="E3856" s="11" t="s">
        <v>3188</v>
      </c>
      <c r="F3856" s="98">
        <v>787</v>
      </c>
      <c r="G3856" s="99">
        <v>0</v>
      </c>
      <c r="H3856" s="99">
        <f t="shared" si="633"/>
        <v>0</v>
      </c>
      <c r="I3856" s="99">
        <v>6717</v>
      </c>
      <c r="J3856" s="99">
        <f t="shared" si="634"/>
        <v>5286279</v>
      </c>
      <c r="K3856" s="99">
        <v>0</v>
      </c>
      <c r="L3856" s="99">
        <f t="shared" si="631"/>
        <v>0</v>
      </c>
      <c r="M3856" s="99">
        <f t="shared" si="632"/>
        <v>6717</v>
      </c>
      <c r="N3856" s="100">
        <f t="shared" si="632"/>
        <v>5286279</v>
      </c>
      <c r="O3856" s="60">
        <v>787</v>
      </c>
      <c r="P3856" s="101">
        <f>O3856</f>
        <v>787</v>
      </c>
      <c r="Q3856" s="99" t="e">
        <f>TRUNC(#REF!*P3856,0)</f>
        <v>#REF!</v>
      </c>
      <c r="R3856" s="143"/>
    </row>
    <row r="3857" spans="1:18" s="102" customFormat="1" ht="19.5" hidden="1" customHeight="1">
      <c r="A3857" s="131"/>
      <c r="C3857" s="35" t="s">
        <v>2583</v>
      </c>
      <c r="D3857" s="36" t="s">
        <v>1164</v>
      </c>
      <c r="E3857" s="11" t="s">
        <v>3207</v>
      </c>
      <c r="F3857" s="98">
        <v>25</v>
      </c>
      <c r="G3857" s="99">
        <v>2408</v>
      </c>
      <c r="H3857" s="99">
        <f t="shared" si="633"/>
        <v>60200</v>
      </c>
      <c r="I3857" s="99">
        <v>126</v>
      </c>
      <c r="J3857" s="99">
        <f t="shared" si="634"/>
        <v>3150</v>
      </c>
      <c r="K3857" s="99">
        <v>0</v>
      </c>
      <c r="L3857" s="99">
        <f t="shared" si="631"/>
        <v>0</v>
      </c>
      <c r="M3857" s="99">
        <f t="shared" si="632"/>
        <v>2534</v>
      </c>
      <c r="N3857" s="100">
        <f t="shared" si="632"/>
        <v>63350</v>
      </c>
      <c r="O3857" s="60">
        <v>25</v>
      </c>
      <c r="P3857" s="101">
        <f>O3857</f>
        <v>25</v>
      </c>
      <c r="Q3857" s="99" t="e">
        <f>TRUNC(#REF!*P3857,0)</f>
        <v>#REF!</v>
      </c>
      <c r="R3857" s="143"/>
    </row>
    <row r="3858" spans="1:18" s="102" customFormat="1" ht="19.5" hidden="1" customHeight="1">
      <c r="A3858" s="131"/>
      <c r="C3858" s="35" t="s">
        <v>2573</v>
      </c>
      <c r="D3858" s="36" t="s">
        <v>0</v>
      </c>
      <c r="E3858" s="11" t="s">
        <v>3189</v>
      </c>
      <c r="F3858" s="98">
        <v>1258</v>
      </c>
      <c r="G3858" s="99">
        <v>6720</v>
      </c>
      <c r="H3858" s="99">
        <f t="shared" si="633"/>
        <v>8453760</v>
      </c>
      <c r="I3858" s="99">
        <v>1414</v>
      </c>
      <c r="J3858" s="99">
        <f t="shared" si="634"/>
        <v>1778812</v>
      </c>
      <c r="K3858" s="99">
        <v>0</v>
      </c>
      <c r="L3858" s="99">
        <f t="shared" si="631"/>
        <v>0</v>
      </c>
      <c r="M3858" s="99">
        <f t="shared" si="632"/>
        <v>8134</v>
      </c>
      <c r="N3858" s="100">
        <f t="shared" si="632"/>
        <v>10232572</v>
      </c>
      <c r="O3858" s="60">
        <v>1258</v>
      </c>
      <c r="P3858" s="101">
        <f>O3858</f>
        <v>1258</v>
      </c>
      <c r="Q3858" s="99" t="e">
        <f>TRUNC(#REF!*P3858,0)</f>
        <v>#REF!</v>
      </c>
      <c r="R3858" s="143"/>
    </row>
    <row r="3859" spans="1:18" s="102" customFormat="1" ht="19.5" hidden="1" customHeight="1">
      <c r="A3859" s="131"/>
      <c r="C3859" s="35" t="s">
        <v>2584</v>
      </c>
      <c r="D3859" s="36" t="s">
        <v>0</v>
      </c>
      <c r="E3859" s="11" t="s">
        <v>3189</v>
      </c>
      <c r="F3859" s="98">
        <v>333</v>
      </c>
      <c r="G3859" s="99">
        <v>4439</v>
      </c>
      <c r="H3859" s="99">
        <f t="shared" si="633"/>
        <v>1478187</v>
      </c>
      <c r="I3859" s="99">
        <v>2860</v>
      </c>
      <c r="J3859" s="99">
        <f t="shared" si="634"/>
        <v>952380</v>
      </c>
      <c r="K3859" s="99">
        <v>0</v>
      </c>
      <c r="L3859" s="99">
        <f t="shared" si="631"/>
        <v>0</v>
      </c>
      <c r="M3859" s="99">
        <f t="shared" si="632"/>
        <v>7299</v>
      </c>
      <c r="N3859" s="100">
        <f t="shared" si="632"/>
        <v>2430567</v>
      </c>
      <c r="O3859" s="60">
        <v>333</v>
      </c>
      <c r="P3859" s="101">
        <f>O3859</f>
        <v>333</v>
      </c>
      <c r="Q3859" s="99" t="e">
        <f>TRUNC(#REF!*P3859,0)</f>
        <v>#REF!</v>
      </c>
      <c r="R3859" s="143"/>
    </row>
    <row r="3860" spans="1:18" s="102" customFormat="1" ht="19.5" hidden="1" customHeight="1">
      <c r="A3860" s="131"/>
      <c r="C3860" s="35" t="s">
        <v>1185</v>
      </c>
      <c r="D3860" s="36" t="s">
        <v>0</v>
      </c>
      <c r="E3860" s="11" t="s">
        <v>3189</v>
      </c>
      <c r="F3860" s="98">
        <v>671</v>
      </c>
      <c r="G3860" s="99">
        <v>604</v>
      </c>
      <c r="H3860" s="99">
        <f t="shared" si="633"/>
        <v>405284</v>
      </c>
      <c r="I3860" s="99">
        <v>105</v>
      </c>
      <c r="J3860" s="99">
        <f t="shared" si="634"/>
        <v>70455</v>
      </c>
      <c r="K3860" s="99">
        <v>0</v>
      </c>
      <c r="L3860" s="99">
        <f t="shared" si="631"/>
        <v>0</v>
      </c>
      <c r="M3860" s="99">
        <f t="shared" si="632"/>
        <v>709</v>
      </c>
      <c r="N3860" s="100">
        <f t="shared" si="632"/>
        <v>475739</v>
      </c>
      <c r="O3860" s="60">
        <v>671</v>
      </c>
      <c r="P3860" s="101">
        <f>O3860</f>
        <v>671</v>
      </c>
      <c r="Q3860" s="99" t="e">
        <f>TRUNC(#REF!*P3860,0)</f>
        <v>#REF!</v>
      </c>
      <c r="R3860" s="143"/>
    </row>
    <row r="3861" spans="1:18" s="102" customFormat="1" ht="19.5" hidden="1" customHeight="1">
      <c r="A3861" s="131"/>
      <c r="C3861" s="35" t="s">
        <v>942</v>
      </c>
      <c r="D3861" s="36" t="s">
        <v>0</v>
      </c>
      <c r="E3861" s="11" t="s">
        <v>22</v>
      </c>
      <c r="F3861" s="98">
        <v>0</v>
      </c>
      <c r="G3861" s="99">
        <v>0</v>
      </c>
      <c r="H3861" s="99">
        <f t="shared" si="633"/>
        <v>0</v>
      </c>
      <c r="I3861" s="99">
        <v>0</v>
      </c>
      <c r="J3861" s="99">
        <f t="shared" si="634"/>
        <v>0</v>
      </c>
      <c r="K3861" s="99">
        <v>0</v>
      </c>
      <c r="L3861" s="99">
        <f t="shared" si="631"/>
        <v>0</v>
      </c>
      <c r="M3861" s="99">
        <f t="shared" si="632"/>
        <v>0</v>
      </c>
      <c r="N3861" s="100">
        <f t="shared" si="632"/>
        <v>0</v>
      </c>
      <c r="O3861" s="60">
        <v>0</v>
      </c>
      <c r="P3861" s="101">
        <f>O3861</f>
        <v>0</v>
      </c>
      <c r="Q3861" s="99" t="e">
        <f>TRUNC(#REF!*P3861,0)</f>
        <v>#REF!</v>
      </c>
      <c r="R3861" s="143"/>
    </row>
    <row r="3862" spans="1:18" s="102" customFormat="1" ht="19.5" hidden="1" customHeight="1">
      <c r="A3862" s="131"/>
      <c r="C3862" s="35" t="s">
        <v>943</v>
      </c>
      <c r="D3862" s="36" t="s">
        <v>0</v>
      </c>
      <c r="E3862" s="11" t="s">
        <v>3191</v>
      </c>
      <c r="F3862" s="103">
        <v>1783.6320000000001</v>
      </c>
      <c r="G3862" s="99">
        <v>906</v>
      </c>
      <c r="H3862" s="99">
        <f t="shared" si="633"/>
        <v>1615970</v>
      </c>
      <c r="I3862" s="99">
        <v>7386</v>
      </c>
      <c r="J3862" s="99">
        <f t="shared" si="634"/>
        <v>13173905</v>
      </c>
      <c r="K3862" s="99">
        <v>1892</v>
      </c>
      <c r="L3862" s="99">
        <f t="shared" si="631"/>
        <v>3374631</v>
      </c>
      <c r="M3862" s="99">
        <f t="shared" si="632"/>
        <v>10184</v>
      </c>
      <c r="N3862" s="100">
        <f t="shared" si="632"/>
        <v>18164506</v>
      </c>
      <c r="O3862" s="87">
        <v>2386.5500000000002</v>
      </c>
      <c r="P3862" s="101">
        <f>O3862</f>
        <v>2386.5500000000002</v>
      </c>
      <c r="Q3862" s="99" t="e">
        <f>TRUNC(#REF!*P3862,0)</f>
        <v>#REF!</v>
      </c>
      <c r="R3862" s="143"/>
    </row>
    <row r="3863" spans="1:18" s="102" customFormat="1" ht="19.5" hidden="1" customHeight="1">
      <c r="A3863" s="131"/>
      <c r="C3863" s="35" t="s">
        <v>3080</v>
      </c>
      <c r="D3863" s="36" t="s">
        <v>0</v>
      </c>
      <c r="E3863" s="11" t="s">
        <v>3082</v>
      </c>
      <c r="F3863" s="103">
        <v>0</v>
      </c>
      <c r="G3863" s="99">
        <v>95</v>
      </c>
      <c r="H3863" s="99">
        <f t="shared" ref="H3863" si="640">TRUNC(F3863*G3863,0)</f>
        <v>0</v>
      </c>
      <c r="I3863" s="99">
        <v>1128</v>
      </c>
      <c r="J3863" s="99">
        <f t="shared" ref="J3863" si="641">TRUNC(F3863*I3863,0)</f>
        <v>0</v>
      </c>
      <c r="K3863" s="99">
        <v>160</v>
      </c>
      <c r="L3863" s="99">
        <f t="shared" ref="L3863" si="642">TRUNC(F3863*K3863,0)</f>
        <v>0</v>
      </c>
      <c r="M3863" s="99">
        <f t="shared" ref="M3863" si="643">G3863+I3863+K3863</f>
        <v>1383</v>
      </c>
      <c r="N3863" s="100">
        <f t="shared" ref="N3863" si="644">H3863+J3863+L3863</f>
        <v>0</v>
      </c>
      <c r="O3863" s="60">
        <v>455</v>
      </c>
      <c r="P3863" s="101">
        <f>O3863</f>
        <v>455</v>
      </c>
      <c r="Q3863" s="99" t="e">
        <f>TRUNC(#REF!*P3863,0)</f>
        <v>#REF!</v>
      </c>
      <c r="R3863" s="143"/>
    </row>
    <row r="3864" spans="1:18" s="102" customFormat="1" ht="19.5" hidden="1" customHeight="1">
      <c r="A3864" s="131"/>
      <c r="C3864" s="35" t="s">
        <v>945</v>
      </c>
      <c r="D3864" s="36" t="s">
        <v>0</v>
      </c>
      <c r="E3864" s="11" t="s">
        <v>22</v>
      </c>
      <c r="F3864" s="98">
        <v>0</v>
      </c>
      <c r="G3864" s="99">
        <v>0</v>
      </c>
      <c r="H3864" s="99">
        <f t="shared" si="633"/>
        <v>0</v>
      </c>
      <c r="I3864" s="99">
        <v>0</v>
      </c>
      <c r="J3864" s="99">
        <f t="shared" si="634"/>
        <v>0</v>
      </c>
      <c r="K3864" s="99">
        <v>0</v>
      </c>
      <c r="L3864" s="99">
        <f t="shared" si="631"/>
        <v>0</v>
      </c>
      <c r="M3864" s="99">
        <f t="shared" si="632"/>
        <v>0</v>
      </c>
      <c r="N3864" s="100">
        <f t="shared" si="632"/>
        <v>0</v>
      </c>
      <c r="O3864" s="60">
        <v>0</v>
      </c>
      <c r="P3864" s="101">
        <f>O3864</f>
        <v>0</v>
      </c>
      <c r="Q3864" s="99" t="e">
        <f>TRUNC(#REF!*P3864,0)</f>
        <v>#REF!</v>
      </c>
      <c r="R3864" s="143"/>
    </row>
    <row r="3865" spans="1:18" s="102" customFormat="1" ht="19.5" hidden="1" customHeight="1">
      <c r="A3865" s="131"/>
      <c r="C3865" s="35" t="s">
        <v>946</v>
      </c>
      <c r="D3865" s="36" t="s">
        <v>0</v>
      </c>
      <c r="E3865" s="11" t="s">
        <v>22</v>
      </c>
      <c r="F3865" s="98">
        <v>0</v>
      </c>
      <c r="G3865" s="99">
        <v>0</v>
      </c>
      <c r="H3865" s="99">
        <f t="shared" si="633"/>
        <v>0</v>
      </c>
      <c r="I3865" s="99">
        <v>0</v>
      </c>
      <c r="J3865" s="99">
        <f t="shared" si="634"/>
        <v>0</v>
      </c>
      <c r="K3865" s="99">
        <v>0</v>
      </c>
      <c r="L3865" s="99">
        <f t="shared" si="631"/>
        <v>0</v>
      </c>
      <c r="M3865" s="99">
        <f t="shared" si="632"/>
        <v>0</v>
      </c>
      <c r="N3865" s="100">
        <f t="shared" si="632"/>
        <v>0</v>
      </c>
      <c r="O3865" s="60">
        <v>0</v>
      </c>
      <c r="P3865" s="101">
        <f>O3865</f>
        <v>0</v>
      </c>
      <c r="Q3865" s="99" t="e">
        <f>TRUNC(#REF!*P3865,0)</f>
        <v>#REF!</v>
      </c>
      <c r="R3865" s="143"/>
    </row>
    <row r="3866" spans="1:18" s="102" customFormat="1" ht="19.5" hidden="1" customHeight="1">
      <c r="A3866" s="131"/>
      <c r="C3866" s="35" t="s">
        <v>1042</v>
      </c>
      <c r="D3866" s="36" t="s">
        <v>1043</v>
      </c>
      <c r="E3866" s="11" t="s">
        <v>3188</v>
      </c>
      <c r="F3866" s="98">
        <v>1543</v>
      </c>
      <c r="G3866" s="99">
        <v>72400</v>
      </c>
      <c r="H3866" s="99">
        <f t="shared" si="633"/>
        <v>111713200</v>
      </c>
      <c r="I3866" s="99">
        <v>0</v>
      </c>
      <c r="J3866" s="99">
        <f t="shared" si="634"/>
        <v>0</v>
      </c>
      <c r="K3866" s="99">
        <v>0</v>
      </c>
      <c r="L3866" s="99">
        <f t="shared" si="631"/>
        <v>0</v>
      </c>
      <c r="M3866" s="99">
        <f t="shared" si="632"/>
        <v>72400</v>
      </c>
      <c r="N3866" s="100">
        <f t="shared" si="632"/>
        <v>111713200</v>
      </c>
      <c r="O3866" s="60">
        <v>1543</v>
      </c>
      <c r="P3866" s="101">
        <f>O3866</f>
        <v>1543</v>
      </c>
      <c r="Q3866" s="99" t="e">
        <f>TRUNC(#REF!*P3866,0)</f>
        <v>#REF!</v>
      </c>
      <c r="R3866" s="143"/>
    </row>
    <row r="3867" spans="1:18" s="102" customFormat="1" ht="19.5" hidden="1" customHeight="1">
      <c r="A3867" s="131"/>
      <c r="C3867" s="35" t="s">
        <v>947</v>
      </c>
      <c r="D3867" s="36" t="s">
        <v>98</v>
      </c>
      <c r="E3867" s="11" t="s">
        <v>3188</v>
      </c>
      <c r="F3867" s="98">
        <v>11903</v>
      </c>
      <c r="G3867" s="99">
        <v>54508</v>
      </c>
      <c r="H3867" s="99">
        <f t="shared" si="633"/>
        <v>648808724</v>
      </c>
      <c r="I3867" s="99">
        <v>0</v>
      </c>
      <c r="J3867" s="99">
        <f t="shared" si="634"/>
        <v>0</v>
      </c>
      <c r="K3867" s="99">
        <v>0</v>
      </c>
      <c r="L3867" s="99">
        <f t="shared" si="631"/>
        <v>0</v>
      </c>
      <c r="M3867" s="99">
        <f t="shared" si="632"/>
        <v>54508</v>
      </c>
      <c r="N3867" s="100">
        <f t="shared" si="632"/>
        <v>648808724</v>
      </c>
      <c r="O3867" s="60">
        <v>12019</v>
      </c>
      <c r="P3867" s="101">
        <f>O3867</f>
        <v>12019</v>
      </c>
      <c r="Q3867" s="99" t="e">
        <f>TRUNC(#REF!*P3867,0)</f>
        <v>#REF!</v>
      </c>
      <c r="R3867" s="143"/>
    </row>
    <row r="3868" spans="1:18" s="102" customFormat="1" ht="19.5" hidden="1" customHeight="1">
      <c r="A3868" s="131"/>
      <c r="C3868" s="35" t="s">
        <v>1186</v>
      </c>
      <c r="D3868" s="36" t="s">
        <v>66</v>
      </c>
      <c r="E3868" s="11" t="s">
        <v>3188</v>
      </c>
      <c r="F3868" s="98">
        <v>370</v>
      </c>
      <c r="G3868" s="99">
        <v>43410</v>
      </c>
      <c r="H3868" s="99">
        <f t="shared" si="633"/>
        <v>16061700</v>
      </c>
      <c r="I3868" s="99">
        <v>0</v>
      </c>
      <c r="J3868" s="99">
        <f t="shared" si="634"/>
        <v>0</v>
      </c>
      <c r="K3868" s="99">
        <v>0</v>
      </c>
      <c r="L3868" s="99">
        <f t="shared" si="631"/>
        <v>0</v>
      </c>
      <c r="M3868" s="99">
        <f t="shared" si="632"/>
        <v>43410</v>
      </c>
      <c r="N3868" s="100">
        <f t="shared" si="632"/>
        <v>16061700</v>
      </c>
      <c r="O3868" s="60">
        <v>443</v>
      </c>
      <c r="P3868" s="101">
        <f>O3868</f>
        <v>443</v>
      </c>
      <c r="Q3868" s="99" t="e">
        <f>TRUNC(#REF!*P3868,0)</f>
        <v>#REF!</v>
      </c>
      <c r="R3868" s="143"/>
    </row>
    <row r="3869" spans="1:18" s="102" customFormat="1" ht="19.5" hidden="1" customHeight="1">
      <c r="A3869" s="131"/>
      <c r="C3869" s="35" t="s">
        <v>3003</v>
      </c>
      <c r="D3869" s="36" t="s">
        <v>3005</v>
      </c>
      <c r="E3869" s="11" t="s">
        <v>3188</v>
      </c>
      <c r="F3869" s="98">
        <v>584</v>
      </c>
      <c r="G3869" s="101">
        <v>41464</v>
      </c>
      <c r="H3869" s="99">
        <f t="shared" ref="H3869" si="645">TRUNC(F3869*G3869,0)</f>
        <v>24214976</v>
      </c>
      <c r="I3869" s="99">
        <v>0</v>
      </c>
      <c r="J3869" s="99">
        <f t="shared" ref="J3869" si="646">TRUNC(F3869*I3869,0)</f>
        <v>0</v>
      </c>
      <c r="K3869" s="99">
        <v>0</v>
      </c>
      <c r="L3869" s="99">
        <f t="shared" ref="L3869" si="647">TRUNC(F3869*K3869,0)</f>
        <v>0</v>
      </c>
      <c r="M3869" s="99">
        <f t="shared" ref="M3869" si="648">G3869+I3869+K3869</f>
        <v>41464</v>
      </c>
      <c r="N3869" s="100">
        <f t="shared" ref="N3869" si="649">H3869+J3869+L3869</f>
        <v>24214976</v>
      </c>
      <c r="O3869" s="60">
        <v>584</v>
      </c>
      <c r="P3869" s="101">
        <f>O3869</f>
        <v>584</v>
      </c>
      <c r="Q3869" s="99" t="e">
        <f>TRUNC(#REF!*P3869,0)</f>
        <v>#REF!</v>
      </c>
      <c r="R3869" s="143"/>
    </row>
    <row r="3870" spans="1:18" s="102" customFormat="1" ht="19.5" hidden="1" customHeight="1">
      <c r="A3870" s="131"/>
      <c r="C3870" s="35" t="s">
        <v>722</v>
      </c>
      <c r="D3870" s="36" t="s">
        <v>0</v>
      </c>
      <c r="E3870" s="11" t="s">
        <v>22</v>
      </c>
      <c r="F3870" s="98">
        <v>0</v>
      </c>
      <c r="G3870" s="99">
        <v>0</v>
      </c>
      <c r="H3870" s="99">
        <f t="shared" si="633"/>
        <v>0</v>
      </c>
      <c r="I3870" s="99">
        <v>0</v>
      </c>
      <c r="J3870" s="99">
        <f t="shared" si="634"/>
        <v>0</v>
      </c>
      <c r="K3870" s="99">
        <v>0</v>
      </c>
      <c r="L3870" s="99">
        <f t="shared" ref="L3870:L3934" si="650">TRUNC(F3870*K3870,0)</f>
        <v>0</v>
      </c>
      <c r="M3870" s="99">
        <f t="shared" si="632"/>
        <v>0</v>
      </c>
      <c r="N3870" s="100">
        <f t="shared" si="632"/>
        <v>0</v>
      </c>
      <c r="O3870" s="60">
        <v>0</v>
      </c>
      <c r="P3870" s="101">
        <f>O3870</f>
        <v>0</v>
      </c>
      <c r="Q3870" s="99" t="e">
        <f>TRUNC(#REF!*P3870,0)</f>
        <v>#REF!</v>
      </c>
      <c r="R3870" s="143"/>
    </row>
    <row r="3871" spans="1:18" s="102" customFormat="1" ht="19.5" hidden="1" customHeight="1">
      <c r="A3871" s="131"/>
      <c r="C3871" s="35" t="s">
        <v>954</v>
      </c>
      <c r="D3871" s="36" t="s">
        <v>725</v>
      </c>
      <c r="E3871" s="11" t="s">
        <v>3191</v>
      </c>
      <c r="F3871" s="103">
        <v>236.762</v>
      </c>
      <c r="G3871" s="99">
        <v>560000</v>
      </c>
      <c r="H3871" s="99">
        <f t="shared" si="633"/>
        <v>132586720</v>
      </c>
      <c r="I3871" s="99">
        <v>0</v>
      </c>
      <c r="J3871" s="99">
        <f t="shared" si="634"/>
        <v>0</v>
      </c>
      <c r="K3871" s="99">
        <v>0</v>
      </c>
      <c r="L3871" s="99">
        <f t="shared" si="650"/>
        <v>0</v>
      </c>
      <c r="M3871" s="99">
        <f t="shared" si="632"/>
        <v>560000</v>
      </c>
      <c r="N3871" s="100">
        <f t="shared" si="632"/>
        <v>132586720</v>
      </c>
      <c r="O3871" s="87">
        <v>220.08699999999999</v>
      </c>
      <c r="P3871" s="101">
        <f>O3871</f>
        <v>220.08699999999999</v>
      </c>
      <c r="Q3871" s="99" t="e">
        <f>TRUNC(#REF!*P3871,0)</f>
        <v>#REF!</v>
      </c>
      <c r="R3871" s="143"/>
    </row>
    <row r="3872" spans="1:18" s="102" customFormat="1" ht="19.5" hidden="1" customHeight="1">
      <c r="A3872" s="131"/>
      <c r="C3872" s="35" t="s">
        <v>955</v>
      </c>
      <c r="D3872" s="36" t="s">
        <v>726</v>
      </c>
      <c r="E3872" s="11" t="s">
        <v>3191</v>
      </c>
      <c r="F3872" s="103">
        <v>2032.7190000000001</v>
      </c>
      <c r="G3872" s="99">
        <v>556000</v>
      </c>
      <c r="H3872" s="99">
        <f t="shared" si="633"/>
        <v>1130191764</v>
      </c>
      <c r="I3872" s="99">
        <v>0</v>
      </c>
      <c r="J3872" s="99">
        <f t="shared" si="634"/>
        <v>0</v>
      </c>
      <c r="K3872" s="99">
        <v>0</v>
      </c>
      <c r="L3872" s="99">
        <f t="shared" si="650"/>
        <v>0</v>
      </c>
      <c r="M3872" s="99">
        <f t="shared" si="632"/>
        <v>556000</v>
      </c>
      <c r="N3872" s="100">
        <f t="shared" si="632"/>
        <v>1130191764</v>
      </c>
      <c r="O3872" s="87">
        <v>2119.567</v>
      </c>
      <c r="P3872" s="101">
        <f>O3872</f>
        <v>2119.567</v>
      </c>
      <c r="Q3872" s="99" t="e">
        <f>TRUNC(#REF!*P3872,0)</f>
        <v>#REF!</v>
      </c>
      <c r="R3872" s="143"/>
    </row>
    <row r="3873" spans="1:19" s="102" customFormat="1" ht="19.5" hidden="1" customHeight="1">
      <c r="A3873" s="131"/>
      <c r="C3873" s="35" t="s">
        <v>1095</v>
      </c>
      <c r="D3873" s="36" t="s">
        <v>730</v>
      </c>
      <c r="E3873" s="11" t="s">
        <v>3191</v>
      </c>
      <c r="F3873" s="103">
        <v>8.2050000000000001</v>
      </c>
      <c r="G3873" s="99">
        <v>556000</v>
      </c>
      <c r="H3873" s="99">
        <f t="shared" si="633"/>
        <v>4561980</v>
      </c>
      <c r="I3873" s="99">
        <v>0</v>
      </c>
      <c r="J3873" s="99">
        <f t="shared" si="634"/>
        <v>0</v>
      </c>
      <c r="K3873" s="99">
        <v>0</v>
      </c>
      <c r="L3873" s="99">
        <f t="shared" si="650"/>
        <v>0</v>
      </c>
      <c r="M3873" s="99">
        <f t="shared" si="632"/>
        <v>556000</v>
      </c>
      <c r="N3873" s="100">
        <f t="shared" si="632"/>
        <v>4561980</v>
      </c>
      <c r="O3873" s="87">
        <v>8.2050000000000001</v>
      </c>
      <c r="P3873" s="101">
        <f>O3873</f>
        <v>8.2050000000000001</v>
      </c>
      <c r="Q3873" s="99" t="e">
        <f>TRUNC(#REF!*P3873,0)</f>
        <v>#REF!</v>
      </c>
      <c r="R3873" s="143"/>
    </row>
    <row r="3874" spans="1:19" s="102" customFormat="1" ht="19.5" hidden="1" customHeight="1">
      <c r="A3874" s="131"/>
      <c r="C3874" s="35" t="s">
        <v>956</v>
      </c>
      <c r="D3874" s="36" t="s">
        <v>731</v>
      </c>
      <c r="E3874" s="11" t="s">
        <v>3191</v>
      </c>
      <c r="F3874" s="103">
        <v>38.453000000000003</v>
      </c>
      <c r="G3874" s="99">
        <v>552000</v>
      </c>
      <c r="H3874" s="99">
        <f t="shared" si="633"/>
        <v>21226056</v>
      </c>
      <c r="I3874" s="99">
        <v>0</v>
      </c>
      <c r="J3874" s="99">
        <f t="shared" si="634"/>
        <v>0</v>
      </c>
      <c r="K3874" s="99">
        <v>0</v>
      </c>
      <c r="L3874" s="99">
        <f t="shared" si="650"/>
        <v>0</v>
      </c>
      <c r="M3874" s="99">
        <f t="shared" si="632"/>
        <v>552000</v>
      </c>
      <c r="N3874" s="100">
        <f t="shared" si="632"/>
        <v>21226056</v>
      </c>
      <c r="O3874" s="87">
        <v>38.691000000000003</v>
      </c>
      <c r="P3874" s="101">
        <f>O3874</f>
        <v>38.691000000000003</v>
      </c>
      <c r="Q3874" s="99" t="e">
        <f>TRUNC(#REF!*P3874,0)</f>
        <v>#REF!</v>
      </c>
      <c r="R3874" s="143"/>
    </row>
    <row r="3875" spans="1:19" s="102" customFormat="1" ht="19.5" hidden="1" customHeight="1">
      <c r="A3875" s="131"/>
      <c r="C3875" s="35" t="s">
        <v>959</v>
      </c>
      <c r="D3875" s="36" t="s">
        <v>723</v>
      </c>
      <c r="E3875" s="11" t="s">
        <v>3188</v>
      </c>
      <c r="F3875" s="98">
        <v>818</v>
      </c>
      <c r="G3875" s="99">
        <v>16800</v>
      </c>
      <c r="H3875" s="99">
        <f t="shared" si="633"/>
        <v>13742400</v>
      </c>
      <c r="I3875" s="99">
        <v>0</v>
      </c>
      <c r="J3875" s="99">
        <f t="shared" si="634"/>
        <v>0</v>
      </c>
      <c r="K3875" s="99">
        <v>0</v>
      </c>
      <c r="L3875" s="99">
        <f t="shared" si="650"/>
        <v>0</v>
      </c>
      <c r="M3875" s="99">
        <f t="shared" si="632"/>
        <v>16800</v>
      </c>
      <c r="N3875" s="100">
        <f t="shared" si="632"/>
        <v>13742400</v>
      </c>
      <c r="O3875" s="60">
        <v>818</v>
      </c>
      <c r="P3875" s="101">
        <f>O3875</f>
        <v>818</v>
      </c>
      <c r="Q3875" s="99" t="e">
        <f>TRUNC(#REF!*P3875,0)</f>
        <v>#REF!</v>
      </c>
      <c r="R3875" s="143"/>
    </row>
    <row r="3876" spans="1:19" s="102" customFormat="1" ht="19.5" hidden="1" customHeight="1">
      <c r="A3876" s="131"/>
      <c r="C3876" s="35" t="s">
        <v>960</v>
      </c>
      <c r="D3876" s="36" t="s">
        <v>0</v>
      </c>
      <c r="E3876" s="11" t="s">
        <v>22</v>
      </c>
      <c r="F3876" s="98">
        <v>0</v>
      </c>
      <c r="G3876" s="99">
        <v>0</v>
      </c>
      <c r="H3876" s="99">
        <f t="shared" si="633"/>
        <v>0</v>
      </c>
      <c r="I3876" s="99">
        <v>0</v>
      </c>
      <c r="J3876" s="99">
        <f t="shared" si="634"/>
        <v>0</v>
      </c>
      <c r="K3876" s="99">
        <v>0</v>
      </c>
      <c r="L3876" s="99">
        <f t="shared" si="650"/>
        <v>0</v>
      </c>
      <c r="M3876" s="99">
        <f t="shared" si="632"/>
        <v>0</v>
      </c>
      <c r="N3876" s="100">
        <f t="shared" si="632"/>
        <v>0</v>
      </c>
      <c r="O3876" s="60">
        <v>0</v>
      </c>
      <c r="P3876" s="101">
        <f>O3876</f>
        <v>0</v>
      </c>
      <c r="Q3876" s="99" t="e">
        <f>TRUNC(#REF!*P3876,0)</f>
        <v>#REF!</v>
      </c>
      <c r="R3876" s="143"/>
    </row>
    <row r="3877" spans="1:19" s="102" customFormat="1" ht="19.5" hidden="1" customHeight="1">
      <c r="A3877" s="131"/>
      <c r="C3877" s="35" t="s">
        <v>2403</v>
      </c>
      <c r="D3877" s="36" t="s">
        <v>2404</v>
      </c>
      <c r="E3877" s="11" t="s">
        <v>3188</v>
      </c>
      <c r="F3877" s="98">
        <v>11</v>
      </c>
      <c r="G3877" s="99">
        <v>14800</v>
      </c>
      <c r="H3877" s="99">
        <f t="shared" si="633"/>
        <v>162800</v>
      </c>
      <c r="I3877" s="99">
        <v>0</v>
      </c>
      <c r="J3877" s="99">
        <f t="shared" si="634"/>
        <v>0</v>
      </c>
      <c r="K3877" s="99">
        <v>0</v>
      </c>
      <c r="L3877" s="99">
        <f t="shared" si="650"/>
        <v>0</v>
      </c>
      <c r="M3877" s="99">
        <f t="shared" si="632"/>
        <v>14800</v>
      </c>
      <c r="N3877" s="100">
        <f t="shared" si="632"/>
        <v>162800</v>
      </c>
      <c r="O3877" s="60">
        <v>11</v>
      </c>
      <c r="P3877" s="101">
        <f>O3877</f>
        <v>11</v>
      </c>
      <c r="Q3877" s="99" t="e">
        <f>TRUNC(#REF!*P3877,0)</f>
        <v>#REF!</v>
      </c>
      <c r="R3877" s="143"/>
    </row>
    <row r="3878" spans="1:19" s="102" customFormat="1" ht="19.5" hidden="1" customHeight="1">
      <c r="A3878" s="131"/>
      <c r="C3878" s="35" t="s">
        <v>2405</v>
      </c>
      <c r="D3878" s="36" t="s">
        <v>2406</v>
      </c>
      <c r="E3878" s="11" t="s">
        <v>3188</v>
      </c>
      <c r="F3878" s="98">
        <v>105</v>
      </c>
      <c r="G3878" s="99">
        <v>14800</v>
      </c>
      <c r="H3878" s="99">
        <f t="shared" si="633"/>
        <v>1554000</v>
      </c>
      <c r="I3878" s="99">
        <v>0</v>
      </c>
      <c r="J3878" s="99">
        <f t="shared" si="634"/>
        <v>0</v>
      </c>
      <c r="K3878" s="99">
        <v>0</v>
      </c>
      <c r="L3878" s="99">
        <f t="shared" si="650"/>
        <v>0</v>
      </c>
      <c r="M3878" s="99">
        <f t="shared" si="632"/>
        <v>14800</v>
      </c>
      <c r="N3878" s="100">
        <f t="shared" si="632"/>
        <v>1554000</v>
      </c>
      <c r="O3878" s="60">
        <v>105</v>
      </c>
      <c r="P3878" s="101">
        <f>O3878</f>
        <v>105</v>
      </c>
      <c r="Q3878" s="99" t="e">
        <f>TRUNC(#REF!*P3878,0)</f>
        <v>#REF!</v>
      </c>
      <c r="R3878" s="143"/>
    </row>
    <row r="3879" spans="1:19" s="102" customFormat="1" ht="19.5" hidden="1" customHeight="1">
      <c r="A3879" s="131"/>
      <c r="C3879" s="35" t="s">
        <v>2349</v>
      </c>
      <c r="D3879" s="36" t="s">
        <v>0</v>
      </c>
      <c r="E3879" s="11" t="s">
        <v>22</v>
      </c>
      <c r="F3879" s="98">
        <v>0</v>
      </c>
      <c r="G3879" s="99">
        <v>0</v>
      </c>
      <c r="H3879" s="99">
        <f t="shared" si="633"/>
        <v>0</v>
      </c>
      <c r="I3879" s="99">
        <v>0</v>
      </c>
      <c r="J3879" s="99">
        <f t="shared" si="634"/>
        <v>0</v>
      </c>
      <c r="K3879" s="99">
        <v>0</v>
      </c>
      <c r="L3879" s="99">
        <f t="shared" si="650"/>
        <v>0</v>
      </c>
      <c r="M3879" s="99">
        <f t="shared" si="632"/>
        <v>0</v>
      </c>
      <c r="N3879" s="100">
        <f t="shared" si="632"/>
        <v>0</v>
      </c>
      <c r="O3879" s="60">
        <v>0</v>
      </c>
      <c r="P3879" s="101">
        <f>O3879</f>
        <v>0</v>
      </c>
      <c r="Q3879" s="99" t="e">
        <f>TRUNC(#REF!*P3879,0)</f>
        <v>#REF!</v>
      </c>
      <c r="R3879" s="143"/>
    </row>
    <row r="3880" spans="1:19" s="102" customFormat="1" ht="19.5" hidden="1" customHeight="1">
      <c r="A3880" s="131"/>
      <c r="C3880" s="35" t="s">
        <v>2350</v>
      </c>
      <c r="D3880" s="36" t="s">
        <v>723</v>
      </c>
      <c r="E3880" s="11" t="s">
        <v>3188</v>
      </c>
      <c r="F3880" s="98">
        <v>5542</v>
      </c>
      <c r="G3880" s="99">
        <v>14000</v>
      </c>
      <c r="H3880" s="99">
        <f t="shared" si="633"/>
        <v>77588000</v>
      </c>
      <c r="I3880" s="99">
        <v>0</v>
      </c>
      <c r="J3880" s="99">
        <f t="shared" si="634"/>
        <v>0</v>
      </c>
      <c r="K3880" s="99">
        <v>0</v>
      </c>
      <c r="L3880" s="99">
        <f t="shared" si="650"/>
        <v>0</v>
      </c>
      <c r="M3880" s="99">
        <f t="shared" si="632"/>
        <v>14000</v>
      </c>
      <c r="N3880" s="100">
        <f t="shared" si="632"/>
        <v>77588000</v>
      </c>
      <c r="O3880" s="60">
        <v>5542</v>
      </c>
      <c r="P3880" s="101">
        <f>O3880</f>
        <v>5542</v>
      </c>
      <c r="Q3880" s="99" t="e">
        <f>TRUNC(#REF!*P3880,0)</f>
        <v>#REF!</v>
      </c>
      <c r="R3880" s="143"/>
    </row>
    <row r="3881" spans="1:19" s="102" customFormat="1" ht="19.5" hidden="1" customHeight="1">
      <c r="A3881" s="131"/>
      <c r="C3881" s="35" t="s">
        <v>3081</v>
      </c>
      <c r="D3881" s="36" t="s">
        <v>0</v>
      </c>
      <c r="E3881" s="11" t="s">
        <v>3082</v>
      </c>
      <c r="F3881" s="103">
        <v>0</v>
      </c>
      <c r="G3881" s="99">
        <v>2480</v>
      </c>
      <c r="H3881" s="99">
        <f t="shared" si="633"/>
        <v>0</v>
      </c>
      <c r="I3881" s="99">
        <v>0</v>
      </c>
      <c r="J3881" s="99">
        <f t="shared" si="634"/>
        <v>0</v>
      </c>
      <c r="K3881" s="99">
        <v>0</v>
      </c>
      <c r="L3881" s="99">
        <f t="shared" si="650"/>
        <v>0</v>
      </c>
      <c r="M3881" s="99">
        <f t="shared" ref="M3881" si="651">G3881+I3881+K3881</f>
        <v>2480</v>
      </c>
      <c r="N3881" s="100">
        <f t="shared" ref="N3881" si="652">H3881+J3881+L3881</f>
        <v>0</v>
      </c>
      <c r="O3881" s="60">
        <v>455</v>
      </c>
      <c r="P3881" s="101">
        <f>O3881</f>
        <v>455</v>
      </c>
      <c r="Q3881" s="99" t="e">
        <f>TRUNC(#REF!*P3881,0)</f>
        <v>#REF!</v>
      </c>
      <c r="R3881" s="143"/>
    </row>
    <row r="3882" spans="1:19" s="102" customFormat="1" ht="19.5" hidden="1" customHeight="1">
      <c r="A3882" s="131"/>
      <c r="C3882" s="35" t="s">
        <v>963</v>
      </c>
      <c r="D3882" s="36" t="s">
        <v>0</v>
      </c>
      <c r="E3882" s="11" t="s">
        <v>3191</v>
      </c>
      <c r="F3882" s="103">
        <v>110.245</v>
      </c>
      <c r="G3882" s="99">
        <v>-296000</v>
      </c>
      <c r="H3882" s="99">
        <f t="shared" si="633"/>
        <v>-32632520</v>
      </c>
      <c r="I3882" s="99">
        <v>0</v>
      </c>
      <c r="J3882" s="99">
        <f t="shared" si="634"/>
        <v>0</v>
      </c>
      <c r="K3882" s="99">
        <v>0</v>
      </c>
      <c r="L3882" s="99">
        <f t="shared" si="650"/>
        <v>0</v>
      </c>
      <c r="M3882" s="99">
        <f t="shared" ref="M3882:N3935" si="653">G3882+I3882+K3882</f>
        <v>-296000</v>
      </c>
      <c r="N3882" s="100">
        <f t="shared" si="653"/>
        <v>-32632520</v>
      </c>
      <c r="O3882" s="87">
        <v>110.241</v>
      </c>
      <c r="P3882" s="101">
        <f>O3882</f>
        <v>110.241</v>
      </c>
      <c r="Q3882" s="99" t="e">
        <f>TRUNC(#REF!*P3882,0)</f>
        <v>#REF!</v>
      </c>
      <c r="R3882" s="143"/>
    </row>
    <row r="3883" spans="1:19" s="102" customFormat="1" ht="19.5" hidden="1" customHeight="1">
      <c r="A3883" s="131"/>
      <c r="C3883" s="35"/>
      <c r="D3883" s="36"/>
      <c r="E3883" s="11"/>
      <c r="F3883" s="103"/>
      <c r="G3883" s="99"/>
      <c r="H3883" s="99"/>
      <c r="I3883" s="99"/>
      <c r="J3883" s="99"/>
      <c r="K3883" s="99"/>
      <c r="L3883" s="99"/>
      <c r="M3883" s="99"/>
      <c r="N3883" s="100"/>
      <c r="O3883" s="87"/>
      <c r="P3883" s="101"/>
      <c r="Q3883" s="99"/>
      <c r="R3883" s="143"/>
    </row>
    <row r="3884" spans="1:19" s="85" customFormat="1" ht="19.5" hidden="1" customHeight="1">
      <c r="A3884" s="132"/>
      <c r="B3884" s="49"/>
      <c r="C3884" s="37" t="s">
        <v>21</v>
      </c>
      <c r="D3884" s="38" t="s">
        <v>0</v>
      </c>
      <c r="E3884" s="17" t="s">
        <v>0</v>
      </c>
      <c r="F3884" s="98">
        <v>0</v>
      </c>
      <c r="G3884" s="104"/>
      <c r="H3884" s="104">
        <f t="shared" si="633"/>
        <v>0</v>
      </c>
      <c r="I3884" s="104"/>
      <c r="J3884" s="104">
        <f t="shared" si="634"/>
        <v>0</v>
      </c>
      <c r="K3884" s="104"/>
      <c r="L3884" s="104">
        <f t="shared" si="650"/>
        <v>0</v>
      </c>
      <c r="M3884" s="99">
        <f t="shared" si="653"/>
        <v>0</v>
      </c>
      <c r="N3884" s="100">
        <f t="shared" si="653"/>
        <v>0</v>
      </c>
      <c r="O3884" s="60">
        <v>0</v>
      </c>
      <c r="P3884" s="101">
        <f>O3884</f>
        <v>0</v>
      </c>
      <c r="Q3884" s="104" t="e">
        <f>TRUNC(#REF!*P3884,0)</f>
        <v>#REF!</v>
      </c>
      <c r="R3884" s="52"/>
      <c r="S3884" s="49"/>
    </row>
    <row r="3885" spans="1:19" s="102" customFormat="1" ht="19.5" hidden="1" customHeight="1">
      <c r="A3885" s="133"/>
      <c r="B3885" s="109"/>
      <c r="C3885" s="29" t="s">
        <v>2317</v>
      </c>
      <c r="D3885" s="29" t="s">
        <v>2318</v>
      </c>
      <c r="E3885" s="152" t="s">
        <v>22</v>
      </c>
      <c r="F3885" s="108">
        <v>0</v>
      </c>
      <c r="G3885" s="106">
        <v>0</v>
      </c>
      <c r="H3885" s="106">
        <f>SUM(H3886:H4010)</f>
        <v>1501967352</v>
      </c>
      <c r="I3885" s="106">
        <v>0</v>
      </c>
      <c r="J3885" s="106">
        <f>SUM(J3886:J4010)</f>
        <v>616765886</v>
      </c>
      <c r="K3885" s="106">
        <v>0</v>
      </c>
      <c r="L3885" s="106">
        <f>SUM(L3886:L4010)</f>
        <v>162078882</v>
      </c>
      <c r="M3885" s="106">
        <f t="shared" si="653"/>
        <v>0</v>
      </c>
      <c r="N3885" s="150">
        <f t="shared" si="653"/>
        <v>2280812120</v>
      </c>
      <c r="O3885" s="58">
        <v>0</v>
      </c>
      <c r="P3885" s="61">
        <v>0</v>
      </c>
      <c r="Q3885" s="58">
        <v>0</v>
      </c>
      <c r="R3885" s="163"/>
    </row>
    <row r="3886" spans="1:19" s="102" customFormat="1" ht="19.5" hidden="1" customHeight="1">
      <c r="A3886" s="131"/>
      <c r="C3886" s="35" t="s">
        <v>760</v>
      </c>
      <c r="D3886" s="36" t="s">
        <v>0</v>
      </c>
      <c r="E3886" s="11" t="s">
        <v>22</v>
      </c>
      <c r="F3886" s="98">
        <v>0</v>
      </c>
      <c r="G3886" s="99">
        <v>0</v>
      </c>
      <c r="H3886" s="99">
        <f t="shared" si="633"/>
        <v>0</v>
      </c>
      <c r="I3886" s="99">
        <v>0</v>
      </c>
      <c r="J3886" s="99">
        <f t="shared" si="634"/>
        <v>0</v>
      </c>
      <c r="K3886" s="99">
        <v>0</v>
      </c>
      <c r="L3886" s="99">
        <f t="shared" si="650"/>
        <v>0</v>
      </c>
      <c r="M3886" s="99">
        <f t="shared" si="653"/>
        <v>0</v>
      </c>
      <c r="N3886" s="100">
        <f t="shared" si="653"/>
        <v>0</v>
      </c>
      <c r="O3886" s="60">
        <v>0</v>
      </c>
      <c r="P3886" s="101">
        <f>O3886</f>
        <v>0</v>
      </c>
      <c r="Q3886" s="99" t="e">
        <f>TRUNC(#REF!*P3886,0)</f>
        <v>#REF!</v>
      </c>
      <c r="R3886" s="143"/>
    </row>
    <row r="3887" spans="1:19" s="102" customFormat="1" ht="19.5" hidden="1" customHeight="1">
      <c r="A3887" s="131"/>
      <c r="C3887" s="35" t="s">
        <v>761</v>
      </c>
      <c r="D3887" s="36" t="s">
        <v>715</v>
      </c>
      <c r="E3887" s="11" t="s">
        <v>3188</v>
      </c>
      <c r="F3887" s="98">
        <v>1875</v>
      </c>
      <c r="G3887" s="99">
        <v>228</v>
      </c>
      <c r="H3887" s="99">
        <f t="shared" si="633"/>
        <v>427500</v>
      </c>
      <c r="I3887" s="99">
        <v>4008</v>
      </c>
      <c r="J3887" s="99">
        <f t="shared" si="634"/>
        <v>7515000</v>
      </c>
      <c r="K3887" s="99">
        <v>168</v>
      </c>
      <c r="L3887" s="99">
        <f t="shared" si="650"/>
        <v>315000</v>
      </c>
      <c r="M3887" s="99">
        <f t="shared" si="653"/>
        <v>4404</v>
      </c>
      <c r="N3887" s="100">
        <f t="shared" si="653"/>
        <v>8257500</v>
      </c>
      <c r="O3887" s="60">
        <v>1875</v>
      </c>
      <c r="P3887" s="101">
        <f>O3887</f>
        <v>1875</v>
      </c>
      <c r="Q3887" s="99" t="e">
        <f>TRUNC(#REF!*P3887,0)</f>
        <v>#REF!</v>
      </c>
      <c r="R3887" s="143"/>
    </row>
    <row r="3888" spans="1:19" s="102" customFormat="1" ht="19.5" hidden="1" customHeight="1">
      <c r="A3888" s="131"/>
      <c r="C3888" s="35" t="s">
        <v>2529</v>
      </c>
      <c r="D3888" s="36" t="s">
        <v>2530</v>
      </c>
      <c r="E3888" s="11" t="s">
        <v>3188</v>
      </c>
      <c r="F3888" s="98">
        <v>9231</v>
      </c>
      <c r="G3888" s="99">
        <v>228</v>
      </c>
      <c r="H3888" s="99">
        <f t="shared" si="633"/>
        <v>2104668</v>
      </c>
      <c r="I3888" s="99">
        <v>4008</v>
      </c>
      <c r="J3888" s="99">
        <f t="shared" si="634"/>
        <v>36997848</v>
      </c>
      <c r="K3888" s="99">
        <v>168</v>
      </c>
      <c r="L3888" s="99">
        <f t="shared" si="650"/>
        <v>1550808</v>
      </c>
      <c r="M3888" s="99">
        <f t="shared" si="653"/>
        <v>4404</v>
      </c>
      <c r="N3888" s="100">
        <f t="shared" si="653"/>
        <v>40653324</v>
      </c>
      <c r="O3888" s="60">
        <v>9231</v>
      </c>
      <c r="P3888" s="101">
        <f>O3888</f>
        <v>9231</v>
      </c>
      <c r="Q3888" s="99" t="e">
        <f>TRUNC(#REF!*P3888,0)</f>
        <v>#REF!</v>
      </c>
      <c r="R3888" s="143"/>
    </row>
    <row r="3889" spans="1:18" s="102" customFormat="1" ht="19.5" hidden="1" customHeight="1">
      <c r="A3889" s="131"/>
      <c r="C3889" s="35" t="s">
        <v>2513</v>
      </c>
      <c r="D3889" s="36" t="s">
        <v>2514</v>
      </c>
      <c r="E3889" s="11" t="s">
        <v>3188</v>
      </c>
      <c r="F3889" s="98">
        <v>293</v>
      </c>
      <c r="G3889" s="99">
        <v>15392</v>
      </c>
      <c r="H3889" s="99">
        <f t="shared" si="633"/>
        <v>4509856</v>
      </c>
      <c r="I3889" s="99">
        <v>40308</v>
      </c>
      <c r="J3889" s="99">
        <f t="shared" si="634"/>
        <v>11810244</v>
      </c>
      <c r="K3889" s="99">
        <v>0</v>
      </c>
      <c r="L3889" s="99">
        <f t="shared" si="650"/>
        <v>0</v>
      </c>
      <c r="M3889" s="99">
        <f t="shared" si="653"/>
        <v>55700</v>
      </c>
      <c r="N3889" s="100">
        <f t="shared" si="653"/>
        <v>16320100</v>
      </c>
      <c r="O3889" s="60">
        <v>293</v>
      </c>
      <c r="P3889" s="101">
        <f>O3889</f>
        <v>293</v>
      </c>
      <c r="Q3889" s="99" t="e">
        <f>TRUNC(#REF!*P3889,0)</f>
        <v>#REF!</v>
      </c>
      <c r="R3889" s="143"/>
    </row>
    <row r="3890" spans="1:18" s="102" customFormat="1" ht="19.5" hidden="1" customHeight="1">
      <c r="A3890" s="131"/>
      <c r="C3890" s="35" t="s">
        <v>767</v>
      </c>
      <c r="D3890" s="36" t="s">
        <v>0</v>
      </c>
      <c r="E3890" s="11" t="s">
        <v>22</v>
      </c>
      <c r="F3890" s="98">
        <v>0</v>
      </c>
      <c r="G3890" s="99">
        <v>0</v>
      </c>
      <c r="H3890" s="99">
        <f t="shared" si="633"/>
        <v>0</v>
      </c>
      <c r="I3890" s="99">
        <v>0</v>
      </c>
      <c r="J3890" s="99">
        <f t="shared" si="634"/>
        <v>0</v>
      </c>
      <c r="K3890" s="99">
        <v>0</v>
      </c>
      <c r="L3890" s="99">
        <f t="shared" si="650"/>
        <v>0</v>
      </c>
      <c r="M3890" s="99">
        <f t="shared" si="653"/>
        <v>0</v>
      </c>
      <c r="N3890" s="100">
        <f t="shared" si="653"/>
        <v>0</v>
      </c>
      <c r="O3890" s="60">
        <v>0</v>
      </c>
      <c r="P3890" s="101">
        <f>O3890</f>
        <v>0</v>
      </c>
      <c r="Q3890" s="99" t="e">
        <f>TRUNC(#REF!*P3890,0)</f>
        <v>#REF!</v>
      </c>
      <c r="R3890" s="143"/>
    </row>
    <row r="3891" spans="1:18" s="102" customFormat="1" ht="19.5" hidden="1" customHeight="1">
      <c r="A3891" s="131"/>
      <c r="C3891" s="35" t="s">
        <v>779</v>
      </c>
      <c r="D3891" s="36" t="s">
        <v>0</v>
      </c>
      <c r="E3891" s="11" t="s">
        <v>22</v>
      </c>
      <c r="F3891" s="98">
        <v>0</v>
      </c>
      <c r="G3891" s="99">
        <v>0</v>
      </c>
      <c r="H3891" s="99">
        <f t="shared" si="633"/>
        <v>0</v>
      </c>
      <c r="I3891" s="99">
        <v>0</v>
      </c>
      <c r="J3891" s="99">
        <f t="shared" si="634"/>
        <v>0</v>
      </c>
      <c r="K3891" s="99">
        <v>0</v>
      </c>
      <c r="L3891" s="99">
        <f t="shared" si="650"/>
        <v>0</v>
      </c>
      <c r="M3891" s="99">
        <f t="shared" si="653"/>
        <v>0</v>
      </c>
      <c r="N3891" s="100">
        <f t="shared" si="653"/>
        <v>0</v>
      </c>
      <c r="O3891" s="60">
        <v>0</v>
      </c>
      <c r="P3891" s="101">
        <f>O3891</f>
        <v>0</v>
      </c>
      <c r="Q3891" s="99" t="e">
        <f>TRUNC(#REF!*P3891,0)</f>
        <v>#REF!</v>
      </c>
      <c r="R3891" s="143"/>
    </row>
    <row r="3892" spans="1:18" s="102" customFormat="1" ht="19.5" hidden="1" customHeight="1">
      <c r="A3892" s="131"/>
      <c r="C3892" s="35" t="s">
        <v>1002</v>
      </c>
      <c r="D3892" s="36" t="s">
        <v>1003</v>
      </c>
      <c r="E3892" s="11" t="s">
        <v>3196</v>
      </c>
      <c r="F3892" s="98">
        <v>6</v>
      </c>
      <c r="G3892" s="99">
        <v>0</v>
      </c>
      <c r="H3892" s="99">
        <f t="shared" si="633"/>
        <v>0</v>
      </c>
      <c r="I3892" s="99">
        <v>0</v>
      </c>
      <c r="J3892" s="99">
        <f t="shared" si="634"/>
        <v>0</v>
      </c>
      <c r="K3892" s="99">
        <v>460416</v>
      </c>
      <c r="L3892" s="99">
        <f t="shared" si="650"/>
        <v>2762496</v>
      </c>
      <c r="M3892" s="99">
        <f t="shared" si="653"/>
        <v>460416</v>
      </c>
      <c r="N3892" s="100">
        <f t="shared" si="653"/>
        <v>2762496</v>
      </c>
      <c r="O3892" s="60">
        <v>6</v>
      </c>
      <c r="P3892" s="101">
        <f>O3892</f>
        <v>6</v>
      </c>
      <c r="Q3892" s="99" t="e">
        <f>TRUNC(#REF!*P3892,0)</f>
        <v>#REF!</v>
      </c>
      <c r="R3892" s="143"/>
    </row>
    <row r="3893" spans="1:18" s="102" customFormat="1" ht="19.5" hidden="1" customHeight="1">
      <c r="A3893" s="131"/>
      <c r="C3893" s="35" t="s">
        <v>789</v>
      </c>
      <c r="D3893" s="36" t="s">
        <v>0</v>
      </c>
      <c r="E3893" s="11" t="s">
        <v>22</v>
      </c>
      <c r="F3893" s="98">
        <v>0</v>
      </c>
      <c r="G3893" s="99">
        <v>0</v>
      </c>
      <c r="H3893" s="99">
        <f t="shared" si="633"/>
        <v>0</v>
      </c>
      <c r="I3893" s="99">
        <v>0</v>
      </c>
      <c r="J3893" s="99">
        <f t="shared" si="634"/>
        <v>0</v>
      </c>
      <c r="K3893" s="99">
        <v>0</v>
      </c>
      <c r="L3893" s="99">
        <f t="shared" si="650"/>
        <v>0</v>
      </c>
      <c r="M3893" s="99">
        <f t="shared" si="653"/>
        <v>0</v>
      </c>
      <c r="N3893" s="100">
        <f t="shared" si="653"/>
        <v>0</v>
      </c>
      <c r="O3893" s="60">
        <v>0</v>
      </c>
      <c r="P3893" s="101">
        <f>O3893</f>
        <v>0</v>
      </c>
      <c r="Q3893" s="99" t="e">
        <f>TRUNC(#REF!*P3893,0)</f>
        <v>#REF!</v>
      </c>
      <c r="R3893" s="143"/>
    </row>
    <row r="3894" spans="1:18" s="102" customFormat="1" ht="19.5" hidden="1" customHeight="1">
      <c r="A3894" s="131"/>
      <c r="C3894" s="35" t="s">
        <v>790</v>
      </c>
      <c r="D3894" s="36" t="s">
        <v>111</v>
      </c>
      <c r="E3894" s="11" t="s">
        <v>22</v>
      </c>
      <c r="F3894" s="98">
        <v>0</v>
      </c>
      <c r="G3894" s="99">
        <v>0</v>
      </c>
      <c r="H3894" s="99">
        <f t="shared" si="633"/>
        <v>0</v>
      </c>
      <c r="I3894" s="99">
        <v>0</v>
      </c>
      <c r="J3894" s="99">
        <f t="shared" si="634"/>
        <v>0</v>
      </c>
      <c r="K3894" s="99">
        <v>0</v>
      </c>
      <c r="L3894" s="99">
        <f t="shared" si="650"/>
        <v>0</v>
      </c>
      <c r="M3894" s="99">
        <f t="shared" si="653"/>
        <v>0</v>
      </c>
      <c r="N3894" s="100">
        <f t="shared" si="653"/>
        <v>0</v>
      </c>
      <c r="O3894" s="60">
        <v>0</v>
      </c>
      <c r="P3894" s="101">
        <f>O3894</f>
        <v>0</v>
      </c>
      <c r="Q3894" s="99" t="e">
        <f>TRUNC(#REF!*P3894,0)</f>
        <v>#REF!</v>
      </c>
      <c r="R3894" s="143"/>
    </row>
    <row r="3895" spans="1:18" s="102" customFormat="1" ht="19.5" hidden="1" customHeight="1">
      <c r="A3895" s="131"/>
      <c r="C3895" s="35" t="s">
        <v>791</v>
      </c>
      <c r="D3895" s="36" t="s">
        <v>792</v>
      </c>
      <c r="E3895" s="11" t="s">
        <v>3189</v>
      </c>
      <c r="F3895" s="98">
        <v>4785</v>
      </c>
      <c r="G3895" s="99">
        <v>6252</v>
      </c>
      <c r="H3895" s="99">
        <f t="shared" ref="H3895:H3958" si="654">TRUNC(F3895*G3895,0)</f>
        <v>29915820</v>
      </c>
      <c r="I3895" s="99">
        <v>10200</v>
      </c>
      <c r="J3895" s="99">
        <f t="shared" ref="J3895:J3958" si="655">TRUNC(F3895*I3895,0)</f>
        <v>48807000</v>
      </c>
      <c r="K3895" s="99">
        <v>0</v>
      </c>
      <c r="L3895" s="99">
        <f t="shared" si="650"/>
        <v>0</v>
      </c>
      <c r="M3895" s="99">
        <f t="shared" si="653"/>
        <v>16452</v>
      </c>
      <c r="N3895" s="100">
        <f t="shared" si="653"/>
        <v>78722820</v>
      </c>
      <c r="O3895" s="60">
        <v>4785</v>
      </c>
      <c r="P3895" s="101">
        <f>O3895</f>
        <v>4785</v>
      </c>
      <c r="Q3895" s="99" t="e">
        <f>TRUNC(#REF!*P3895,0)</f>
        <v>#REF!</v>
      </c>
      <c r="R3895" s="143"/>
    </row>
    <row r="3896" spans="1:18" s="102" customFormat="1" ht="19.5" hidden="1" customHeight="1">
      <c r="A3896" s="131"/>
      <c r="C3896" s="35" t="s">
        <v>1008</v>
      </c>
      <c r="D3896" s="36" t="s">
        <v>0</v>
      </c>
      <c r="E3896" s="11" t="s">
        <v>22</v>
      </c>
      <c r="F3896" s="98">
        <v>0</v>
      </c>
      <c r="G3896" s="99">
        <v>0</v>
      </c>
      <c r="H3896" s="99">
        <f t="shared" si="654"/>
        <v>0</v>
      </c>
      <c r="I3896" s="99">
        <v>0</v>
      </c>
      <c r="J3896" s="99">
        <f t="shared" si="655"/>
        <v>0</v>
      </c>
      <c r="K3896" s="99">
        <v>0</v>
      </c>
      <c r="L3896" s="99">
        <f t="shared" si="650"/>
        <v>0</v>
      </c>
      <c r="M3896" s="99">
        <f t="shared" si="653"/>
        <v>0</v>
      </c>
      <c r="N3896" s="100">
        <f t="shared" si="653"/>
        <v>0</v>
      </c>
      <c r="O3896" s="60">
        <v>0</v>
      </c>
      <c r="P3896" s="101">
        <f>O3896</f>
        <v>0</v>
      </c>
      <c r="Q3896" s="99" t="e">
        <f>TRUNC(#REF!*P3896,0)</f>
        <v>#REF!</v>
      </c>
      <c r="R3896" s="143"/>
    </row>
    <row r="3897" spans="1:18" s="102" customFormat="1" ht="19.5" hidden="1" customHeight="1">
      <c r="A3897" s="131"/>
      <c r="C3897" s="35" t="s">
        <v>1009</v>
      </c>
      <c r="D3897" s="36" t="s">
        <v>1010</v>
      </c>
      <c r="E3897" s="11" t="s">
        <v>3189</v>
      </c>
      <c r="F3897" s="98">
        <v>20</v>
      </c>
      <c r="G3897" s="99">
        <v>10983</v>
      </c>
      <c r="H3897" s="99">
        <f t="shared" si="654"/>
        <v>219660</v>
      </c>
      <c r="I3897" s="99">
        <v>26888</v>
      </c>
      <c r="J3897" s="99">
        <f t="shared" si="655"/>
        <v>537760</v>
      </c>
      <c r="K3897" s="99">
        <v>0</v>
      </c>
      <c r="L3897" s="99">
        <f t="shared" si="650"/>
        <v>0</v>
      </c>
      <c r="M3897" s="99">
        <f t="shared" si="653"/>
        <v>37871</v>
      </c>
      <c r="N3897" s="100">
        <f t="shared" si="653"/>
        <v>757420</v>
      </c>
      <c r="O3897" s="60">
        <v>20</v>
      </c>
      <c r="P3897" s="101">
        <f>O3897</f>
        <v>20</v>
      </c>
      <c r="Q3897" s="99" t="e">
        <f>TRUNC(#REF!*P3897,0)</f>
        <v>#REF!</v>
      </c>
      <c r="R3897" s="143"/>
    </row>
    <row r="3898" spans="1:18" s="102" customFormat="1" ht="19.5" hidden="1" customHeight="1">
      <c r="A3898" s="131"/>
      <c r="C3898" s="35" t="s">
        <v>800</v>
      </c>
      <c r="D3898" s="36" t="s">
        <v>0</v>
      </c>
      <c r="E3898" s="11" t="s">
        <v>22</v>
      </c>
      <c r="F3898" s="98">
        <v>0</v>
      </c>
      <c r="G3898" s="99">
        <v>0</v>
      </c>
      <c r="H3898" s="99">
        <f t="shared" si="654"/>
        <v>0</v>
      </c>
      <c r="I3898" s="99">
        <v>0</v>
      </c>
      <c r="J3898" s="99">
        <f t="shared" si="655"/>
        <v>0</v>
      </c>
      <c r="K3898" s="99">
        <v>0</v>
      </c>
      <c r="L3898" s="99">
        <f t="shared" si="650"/>
        <v>0</v>
      </c>
      <c r="M3898" s="99">
        <f t="shared" si="653"/>
        <v>0</v>
      </c>
      <c r="N3898" s="100">
        <f t="shared" si="653"/>
        <v>0</v>
      </c>
      <c r="O3898" s="60">
        <v>0</v>
      </c>
      <c r="P3898" s="101">
        <f>O3898</f>
        <v>0</v>
      </c>
      <c r="Q3898" s="99" t="e">
        <f>TRUNC(#REF!*P3898,0)</f>
        <v>#REF!</v>
      </c>
      <c r="R3898" s="143"/>
    </row>
    <row r="3899" spans="1:18" s="102" customFormat="1" ht="19.5" hidden="1" customHeight="1">
      <c r="A3899" s="131"/>
      <c r="C3899" s="35" t="s">
        <v>801</v>
      </c>
      <c r="D3899" s="36" t="s">
        <v>797</v>
      </c>
      <c r="E3899" s="11" t="s">
        <v>3189</v>
      </c>
      <c r="F3899" s="98">
        <v>64</v>
      </c>
      <c r="G3899" s="99">
        <v>2148</v>
      </c>
      <c r="H3899" s="99">
        <f t="shared" si="654"/>
        <v>137472</v>
      </c>
      <c r="I3899" s="99">
        <v>9160</v>
      </c>
      <c r="J3899" s="99">
        <f t="shared" si="655"/>
        <v>586240</v>
      </c>
      <c r="K3899" s="99">
        <v>0</v>
      </c>
      <c r="L3899" s="99">
        <f t="shared" si="650"/>
        <v>0</v>
      </c>
      <c r="M3899" s="99">
        <f t="shared" si="653"/>
        <v>11308</v>
      </c>
      <c r="N3899" s="100">
        <f t="shared" si="653"/>
        <v>723712</v>
      </c>
      <c r="O3899" s="60">
        <v>64</v>
      </c>
      <c r="P3899" s="101">
        <f>O3899</f>
        <v>64</v>
      </c>
      <c r="Q3899" s="99" t="e">
        <f>TRUNC(#REF!*P3899,0)</f>
        <v>#REF!</v>
      </c>
      <c r="R3899" s="143"/>
    </row>
    <row r="3900" spans="1:18" s="102" customFormat="1" ht="19.5" hidden="1" customHeight="1">
      <c r="A3900" s="131"/>
      <c r="C3900" s="35" t="s">
        <v>802</v>
      </c>
      <c r="D3900" s="36" t="s">
        <v>0</v>
      </c>
      <c r="E3900" s="11" t="s">
        <v>22</v>
      </c>
      <c r="F3900" s="98">
        <v>0</v>
      </c>
      <c r="G3900" s="99">
        <v>0</v>
      </c>
      <c r="H3900" s="99">
        <f t="shared" si="654"/>
        <v>0</v>
      </c>
      <c r="I3900" s="99">
        <v>0</v>
      </c>
      <c r="J3900" s="99">
        <f t="shared" si="655"/>
        <v>0</v>
      </c>
      <c r="K3900" s="99">
        <v>0</v>
      </c>
      <c r="L3900" s="99">
        <f t="shared" si="650"/>
        <v>0</v>
      </c>
      <c r="M3900" s="99">
        <f t="shared" si="653"/>
        <v>0</v>
      </c>
      <c r="N3900" s="100">
        <f t="shared" si="653"/>
        <v>0</v>
      </c>
      <c r="O3900" s="60">
        <v>0</v>
      </c>
      <c r="P3900" s="101">
        <f>O3900</f>
        <v>0</v>
      </c>
      <c r="Q3900" s="99" t="e">
        <f>TRUNC(#REF!*P3900,0)</f>
        <v>#REF!</v>
      </c>
      <c r="R3900" s="143"/>
    </row>
    <row r="3901" spans="1:18" s="102" customFormat="1" ht="19.5" hidden="1" customHeight="1">
      <c r="A3901" s="131"/>
      <c r="C3901" s="35" t="s">
        <v>803</v>
      </c>
      <c r="D3901" s="36" t="s">
        <v>531</v>
      </c>
      <c r="E3901" s="11" t="s">
        <v>3189</v>
      </c>
      <c r="F3901" s="98">
        <v>3221</v>
      </c>
      <c r="G3901" s="99">
        <v>1021</v>
      </c>
      <c r="H3901" s="99">
        <f t="shared" si="654"/>
        <v>3288641</v>
      </c>
      <c r="I3901" s="99">
        <v>6837</v>
      </c>
      <c r="J3901" s="99">
        <f t="shared" si="655"/>
        <v>22021977</v>
      </c>
      <c r="K3901" s="99">
        <v>0</v>
      </c>
      <c r="L3901" s="99">
        <f t="shared" si="650"/>
        <v>0</v>
      </c>
      <c r="M3901" s="99">
        <f t="shared" si="653"/>
        <v>7858</v>
      </c>
      <c r="N3901" s="100">
        <f t="shared" si="653"/>
        <v>25310618</v>
      </c>
      <c r="O3901" s="60">
        <v>3221</v>
      </c>
      <c r="P3901" s="101">
        <f>O3901</f>
        <v>3221</v>
      </c>
      <c r="Q3901" s="99" t="e">
        <f>TRUNC(#REF!*P3901,0)</f>
        <v>#REF!</v>
      </c>
      <c r="R3901" s="143"/>
    </row>
    <row r="3902" spans="1:18" s="102" customFormat="1" ht="19.5" hidden="1" customHeight="1">
      <c r="A3902" s="131"/>
      <c r="C3902" s="35" t="s">
        <v>804</v>
      </c>
      <c r="D3902" s="36" t="s">
        <v>531</v>
      </c>
      <c r="E3902" s="11" t="s">
        <v>3207</v>
      </c>
      <c r="F3902" s="98">
        <v>2475</v>
      </c>
      <c r="G3902" s="99">
        <v>3649</v>
      </c>
      <c r="H3902" s="99">
        <f t="shared" si="654"/>
        <v>9031275</v>
      </c>
      <c r="I3902" s="99">
        <v>20680</v>
      </c>
      <c r="J3902" s="99">
        <f t="shared" si="655"/>
        <v>51183000</v>
      </c>
      <c r="K3902" s="99">
        <v>0</v>
      </c>
      <c r="L3902" s="99">
        <f t="shared" si="650"/>
        <v>0</v>
      </c>
      <c r="M3902" s="99">
        <f t="shared" si="653"/>
        <v>24329</v>
      </c>
      <c r="N3902" s="100">
        <f t="shared" si="653"/>
        <v>60214275</v>
      </c>
      <c r="O3902" s="60">
        <v>1825</v>
      </c>
      <c r="P3902" s="101">
        <f>O3902</f>
        <v>1825</v>
      </c>
      <c r="Q3902" s="99" t="e">
        <f>TRUNC(#REF!*P3902,0)</f>
        <v>#REF!</v>
      </c>
      <c r="R3902" s="143"/>
    </row>
    <row r="3903" spans="1:18" s="102" customFormat="1" ht="19.5" hidden="1" customHeight="1">
      <c r="A3903" s="131"/>
      <c r="C3903" s="35" t="s">
        <v>814</v>
      </c>
      <c r="D3903" s="36" t="s">
        <v>0</v>
      </c>
      <c r="E3903" s="11" t="s">
        <v>22</v>
      </c>
      <c r="F3903" s="98">
        <v>0</v>
      </c>
      <c r="G3903" s="99">
        <v>0</v>
      </c>
      <c r="H3903" s="99">
        <f t="shared" si="654"/>
        <v>0</v>
      </c>
      <c r="I3903" s="99">
        <v>0</v>
      </c>
      <c r="J3903" s="99">
        <f t="shared" si="655"/>
        <v>0</v>
      </c>
      <c r="K3903" s="99">
        <v>0</v>
      </c>
      <c r="L3903" s="99">
        <f t="shared" si="650"/>
        <v>0</v>
      </c>
      <c r="M3903" s="99">
        <f t="shared" si="653"/>
        <v>0</v>
      </c>
      <c r="N3903" s="100">
        <f t="shared" si="653"/>
        <v>0</v>
      </c>
      <c r="O3903" s="60">
        <v>0</v>
      </c>
      <c r="P3903" s="101">
        <f>O3903</f>
        <v>0</v>
      </c>
      <c r="Q3903" s="99" t="e">
        <f>TRUNC(#REF!*P3903,0)</f>
        <v>#REF!</v>
      </c>
      <c r="R3903" s="143"/>
    </row>
    <row r="3904" spans="1:18" s="102" customFormat="1" ht="19.5" hidden="1" customHeight="1">
      <c r="A3904" s="131"/>
      <c r="C3904" s="35" t="s">
        <v>815</v>
      </c>
      <c r="D3904" s="36" t="s">
        <v>816</v>
      </c>
      <c r="E3904" s="11" t="s">
        <v>3215</v>
      </c>
      <c r="F3904" s="98">
        <v>3774</v>
      </c>
      <c r="G3904" s="99">
        <v>652</v>
      </c>
      <c r="H3904" s="99">
        <f t="shared" si="654"/>
        <v>2460648</v>
      </c>
      <c r="I3904" s="99">
        <v>15660</v>
      </c>
      <c r="J3904" s="99">
        <f t="shared" si="655"/>
        <v>59100840</v>
      </c>
      <c r="K3904" s="99">
        <v>0</v>
      </c>
      <c r="L3904" s="99">
        <f t="shared" si="650"/>
        <v>0</v>
      </c>
      <c r="M3904" s="99">
        <f t="shared" si="653"/>
        <v>16312</v>
      </c>
      <c r="N3904" s="100">
        <f t="shared" si="653"/>
        <v>61561488</v>
      </c>
      <c r="O3904" s="60">
        <v>3774</v>
      </c>
      <c r="P3904" s="101">
        <f>O3904</f>
        <v>3774</v>
      </c>
      <c r="Q3904" s="99" t="e">
        <f>TRUNC(#REF!*P3904,0)</f>
        <v>#REF!</v>
      </c>
      <c r="R3904" s="143"/>
    </row>
    <row r="3905" spans="1:18" s="102" customFormat="1" ht="19.5" hidden="1" customHeight="1">
      <c r="A3905" s="131"/>
      <c r="C3905" s="35" t="s">
        <v>821</v>
      </c>
      <c r="D3905" s="36" t="s">
        <v>547</v>
      </c>
      <c r="E3905" s="11" t="s">
        <v>3189</v>
      </c>
      <c r="F3905" s="98">
        <v>2256</v>
      </c>
      <c r="G3905" s="99">
        <v>616</v>
      </c>
      <c r="H3905" s="99">
        <f t="shared" si="654"/>
        <v>1389696</v>
      </c>
      <c r="I3905" s="99">
        <v>2185</v>
      </c>
      <c r="J3905" s="99">
        <f t="shared" si="655"/>
        <v>4929360</v>
      </c>
      <c r="K3905" s="99">
        <v>0</v>
      </c>
      <c r="L3905" s="99">
        <f t="shared" si="650"/>
        <v>0</v>
      </c>
      <c r="M3905" s="99">
        <f t="shared" si="653"/>
        <v>2801</v>
      </c>
      <c r="N3905" s="100">
        <f t="shared" si="653"/>
        <v>6319056</v>
      </c>
      <c r="O3905" s="60">
        <v>2256</v>
      </c>
      <c r="P3905" s="101">
        <f>O3905</f>
        <v>2256</v>
      </c>
      <c r="Q3905" s="99" t="e">
        <f>TRUNC(#REF!*P3905,0)</f>
        <v>#REF!</v>
      </c>
      <c r="R3905" s="143"/>
    </row>
    <row r="3906" spans="1:18" s="102" customFormat="1" ht="19.5" hidden="1" customHeight="1">
      <c r="A3906" s="131"/>
      <c r="C3906" s="35" t="s">
        <v>822</v>
      </c>
      <c r="D3906" s="36" t="s">
        <v>0</v>
      </c>
      <c r="E3906" s="11" t="s">
        <v>22</v>
      </c>
      <c r="F3906" s="98">
        <v>0</v>
      </c>
      <c r="G3906" s="99">
        <v>0</v>
      </c>
      <c r="H3906" s="99">
        <f t="shared" si="654"/>
        <v>0</v>
      </c>
      <c r="I3906" s="99">
        <v>0</v>
      </c>
      <c r="J3906" s="99">
        <f t="shared" si="655"/>
        <v>0</v>
      </c>
      <c r="K3906" s="99">
        <v>0</v>
      </c>
      <c r="L3906" s="99">
        <f t="shared" si="650"/>
        <v>0</v>
      </c>
      <c r="M3906" s="99">
        <f t="shared" si="653"/>
        <v>0</v>
      </c>
      <c r="N3906" s="100">
        <f t="shared" si="653"/>
        <v>0</v>
      </c>
      <c r="O3906" s="60">
        <v>0</v>
      </c>
      <c r="P3906" s="101">
        <f>O3906</f>
        <v>0</v>
      </c>
      <c r="Q3906" s="99" t="e">
        <f>TRUNC(#REF!*P3906,0)</f>
        <v>#REF!</v>
      </c>
      <c r="R3906" s="143"/>
    </row>
    <row r="3907" spans="1:18" s="102" customFormat="1" ht="19.5" hidden="1" customHeight="1">
      <c r="A3907" s="131"/>
      <c r="C3907" s="35" t="s">
        <v>823</v>
      </c>
      <c r="D3907" s="36" t="s">
        <v>110</v>
      </c>
      <c r="E3907" s="11" t="s">
        <v>3191</v>
      </c>
      <c r="F3907" s="103">
        <v>589.08399999999995</v>
      </c>
      <c r="G3907" s="99">
        <v>6339</v>
      </c>
      <c r="H3907" s="99">
        <f t="shared" si="654"/>
        <v>3734203</v>
      </c>
      <c r="I3907" s="99">
        <v>310616</v>
      </c>
      <c r="J3907" s="99">
        <f t="shared" si="655"/>
        <v>182978915</v>
      </c>
      <c r="K3907" s="99">
        <v>0</v>
      </c>
      <c r="L3907" s="99">
        <f t="shared" si="650"/>
        <v>0</v>
      </c>
      <c r="M3907" s="99">
        <f t="shared" si="653"/>
        <v>316955</v>
      </c>
      <c r="N3907" s="100">
        <f t="shared" si="653"/>
        <v>186713118</v>
      </c>
      <c r="O3907" s="87">
        <v>582.35799999999995</v>
      </c>
      <c r="P3907" s="101">
        <f>O3907</f>
        <v>582.35799999999995</v>
      </c>
      <c r="Q3907" s="99" t="e">
        <f>TRUNC(#REF!*P3907,0)</f>
        <v>#REF!</v>
      </c>
      <c r="R3907" s="143"/>
    </row>
    <row r="3908" spans="1:18" s="102" customFormat="1" ht="19.5" hidden="1" customHeight="1">
      <c r="A3908" s="131"/>
      <c r="C3908" s="35" t="s">
        <v>826</v>
      </c>
      <c r="D3908" s="36" t="s">
        <v>0</v>
      </c>
      <c r="E3908" s="11" t="s">
        <v>22</v>
      </c>
      <c r="F3908" s="98">
        <v>0</v>
      </c>
      <c r="G3908" s="99">
        <v>0</v>
      </c>
      <c r="H3908" s="99">
        <f t="shared" si="654"/>
        <v>0</v>
      </c>
      <c r="I3908" s="99">
        <v>0</v>
      </c>
      <c r="J3908" s="99">
        <f t="shared" si="655"/>
        <v>0</v>
      </c>
      <c r="K3908" s="99">
        <v>0</v>
      </c>
      <c r="L3908" s="99">
        <f t="shared" si="650"/>
        <v>0</v>
      </c>
      <c r="M3908" s="99">
        <f t="shared" si="653"/>
        <v>0</v>
      </c>
      <c r="N3908" s="100">
        <f t="shared" si="653"/>
        <v>0</v>
      </c>
      <c r="O3908" s="60">
        <v>0</v>
      </c>
      <c r="P3908" s="101">
        <f>O3908</f>
        <v>0</v>
      </c>
      <c r="Q3908" s="99" t="e">
        <f>TRUNC(#REF!*P3908,0)</f>
        <v>#REF!</v>
      </c>
      <c r="R3908" s="143"/>
    </row>
    <row r="3909" spans="1:18" s="102" customFormat="1" ht="19.5" hidden="1" customHeight="1">
      <c r="A3909" s="131"/>
      <c r="C3909" s="35" t="s">
        <v>636</v>
      </c>
      <c r="D3909" s="36" t="s">
        <v>827</v>
      </c>
      <c r="E3909" s="11" t="s">
        <v>3188</v>
      </c>
      <c r="F3909" s="98">
        <v>302</v>
      </c>
      <c r="G3909" s="99">
        <v>0</v>
      </c>
      <c r="H3909" s="99">
        <f t="shared" si="654"/>
        <v>0</v>
      </c>
      <c r="I3909" s="99">
        <v>18024</v>
      </c>
      <c r="J3909" s="99">
        <f t="shared" si="655"/>
        <v>5443248</v>
      </c>
      <c r="K3909" s="99">
        <v>0</v>
      </c>
      <c r="L3909" s="99">
        <f t="shared" si="650"/>
        <v>0</v>
      </c>
      <c r="M3909" s="99">
        <f t="shared" si="653"/>
        <v>18024</v>
      </c>
      <c r="N3909" s="100">
        <f t="shared" si="653"/>
        <v>5443248</v>
      </c>
      <c r="O3909" s="60">
        <v>302</v>
      </c>
      <c r="P3909" s="101">
        <f>O3909</f>
        <v>302</v>
      </c>
      <c r="Q3909" s="99" t="e">
        <f>TRUNC(#REF!*P3909,0)</f>
        <v>#REF!</v>
      </c>
      <c r="R3909" s="143"/>
    </row>
    <row r="3910" spans="1:18" s="102" customFormat="1" ht="19.5" hidden="1" customHeight="1">
      <c r="A3910" s="131"/>
      <c r="C3910" s="35" t="s">
        <v>828</v>
      </c>
      <c r="D3910" s="36" t="s">
        <v>829</v>
      </c>
      <c r="E3910" s="11" t="s">
        <v>3188</v>
      </c>
      <c r="F3910" s="98">
        <v>4498</v>
      </c>
      <c r="G3910" s="99">
        <v>989</v>
      </c>
      <c r="H3910" s="99">
        <f t="shared" si="654"/>
        <v>4448522</v>
      </c>
      <c r="I3910" s="99">
        <v>6591</v>
      </c>
      <c r="J3910" s="99">
        <f t="shared" si="655"/>
        <v>29646318</v>
      </c>
      <c r="K3910" s="99">
        <v>1242</v>
      </c>
      <c r="L3910" s="99">
        <f t="shared" si="650"/>
        <v>5586516</v>
      </c>
      <c r="M3910" s="99">
        <f t="shared" si="653"/>
        <v>8822</v>
      </c>
      <c r="N3910" s="100">
        <f t="shared" si="653"/>
        <v>39681356</v>
      </c>
      <c r="O3910" s="60">
        <v>4498</v>
      </c>
      <c r="P3910" s="101">
        <f>O3910</f>
        <v>4498</v>
      </c>
      <c r="Q3910" s="99" t="e">
        <f>TRUNC(#REF!*P3910,0)</f>
        <v>#REF!</v>
      </c>
      <c r="R3910" s="143"/>
    </row>
    <row r="3911" spans="1:18" s="102" customFormat="1" ht="19.5" hidden="1" customHeight="1">
      <c r="A3911" s="131"/>
      <c r="C3911" s="35" t="s">
        <v>2531</v>
      </c>
      <c r="D3911" s="36" t="s">
        <v>2532</v>
      </c>
      <c r="E3911" s="11" t="s">
        <v>22</v>
      </c>
      <c r="F3911" s="98">
        <v>0</v>
      </c>
      <c r="G3911" s="99">
        <v>0</v>
      </c>
      <c r="H3911" s="99">
        <f t="shared" si="654"/>
        <v>0</v>
      </c>
      <c r="I3911" s="99">
        <v>0</v>
      </c>
      <c r="J3911" s="99">
        <f t="shared" si="655"/>
        <v>0</v>
      </c>
      <c r="K3911" s="99">
        <v>0</v>
      </c>
      <c r="L3911" s="99">
        <f t="shared" si="650"/>
        <v>0</v>
      </c>
      <c r="M3911" s="99">
        <f t="shared" si="653"/>
        <v>0</v>
      </c>
      <c r="N3911" s="100">
        <f t="shared" si="653"/>
        <v>0</v>
      </c>
      <c r="O3911" s="60">
        <v>0</v>
      </c>
      <c r="P3911" s="101">
        <f>O3911</f>
        <v>0</v>
      </c>
      <c r="Q3911" s="99" t="e">
        <f>TRUNC(#REF!*P3911,0)</f>
        <v>#REF!</v>
      </c>
      <c r="R3911" s="143"/>
    </row>
    <row r="3912" spans="1:18" s="102" customFormat="1" ht="19.5" hidden="1" customHeight="1">
      <c r="A3912" s="131"/>
      <c r="C3912" s="35" t="s">
        <v>2533</v>
      </c>
      <c r="D3912" s="36" t="s">
        <v>0</v>
      </c>
      <c r="E3912" s="11" t="s">
        <v>22</v>
      </c>
      <c r="F3912" s="98">
        <v>0</v>
      </c>
      <c r="G3912" s="99">
        <v>0</v>
      </c>
      <c r="H3912" s="99">
        <f t="shared" si="654"/>
        <v>0</v>
      </c>
      <c r="I3912" s="99">
        <v>0</v>
      </c>
      <c r="J3912" s="99">
        <f t="shared" si="655"/>
        <v>0</v>
      </c>
      <c r="K3912" s="99">
        <v>0</v>
      </c>
      <c r="L3912" s="99">
        <f t="shared" si="650"/>
        <v>0</v>
      </c>
      <c r="M3912" s="99">
        <f t="shared" si="653"/>
        <v>0</v>
      </c>
      <c r="N3912" s="100">
        <f t="shared" si="653"/>
        <v>0</v>
      </c>
      <c r="O3912" s="60">
        <v>0</v>
      </c>
      <c r="P3912" s="101">
        <f>O3912</f>
        <v>0</v>
      </c>
      <c r="Q3912" s="99" t="e">
        <f>TRUNC(#REF!*P3912,0)</f>
        <v>#REF!</v>
      </c>
      <c r="R3912" s="143"/>
    </row>
    <row r="3913" spans="1:18" s="102" customFormat="1" ht="19.5" hidden="1" customHeight="1">
      <c r="A3913" s="131"/>
      <c r="C3913" s="35" t="s">
        <v>2534</v>
      </c>
      <c r="D3913" s="36" t="s">
        <v>0</v>
      </c>
      <c r="E3913" s="11" t="s">
        <v>22</v>
      </c>
      <c r="F3913" s="98">
        <v>0</v>
      </c>
      <c r="G3913" s="99">
        <v>0</v>
      </c>
      <c r="H3913" s="99">
        <f t="shared" si="654"/>
        <v>0</v>
      </c>
      <c r="I3913" s="99">
        <v>0</v>
      </c>
      <c r="J3913" s="99">
        <f t="shared" si="655"/>
        <v>0</v>
      </c>
      <c r="K3913" s="99">
        <v>0</v>
      </c>
      <c r="L3913" s="99">
        <f t="shared" si="650"/>
        <v>0</v>
      </c>
      <c r="M3913" s="99">
        <f t="shared" si="653"/>
        <v>0</v>
      </c>
      <c r="N3913" s="100">
        <f t="shared" si="653"/>
        <v>0</v>
      </c>
      <c r="O3913" s="60">
        <v>0</v>
      </c>
      <c r="P3913" s="101">
        <f>O3913</f>
        <v>0</v>
      </c>
      <c r="Q3913" s="99" t="e">
        <f>TRUNC(#REF!*P3913,0)</f>
        <v>#REF!</v>
      </c>
      <c r="R3913" s="143"/>
    </row>
    <row r="3914" spans="1:18" s="102" customFormat="1" ht="19.5" hidden="1" customHeight="1">
      <c r="A3914" s="131"/>
      <c r="C3914" s="35" t="s">
        <v>2535</v>
      </c>
      <c r="D3914" s="36" t="s">
        <v>2536</v>
      </c>
      <c r="E3914" s="11" t="s">
        <v>3198</v>
      </c>
      <c r="F3914" s="98">
        <v>661</v>
      </c>
      <c r="G3914" s="99">
        <v>5734</v>
      </c>
      <c r="H3914" s="99">
        <f t="shared" si="654"/>
        <v>3790174</v>
      </c>
      <c r="I3914" s="99">
        <v>8280</v>
      </c>
      <c r="J3914" s="99">
        <f t="shared" si="655"/>
        <v>5473080</v>
      </c>
      <c r="K3914" s="99">
        <v>0</v>
      </c>
      <c r="L3914" s="99">
        <f t="shared" si="650"/>
        <v>0</v>
      </c>
      <c r="M3914" s="99">
        <f t="shared" si="653"/>
        <v>14014</v>
      </c>
      <c r="N3914" s="100">
        <f t="shared" si="653"/>
        <v>9263254</v>
      </c>
      <c r="O3914" s="60">
        <v>661</v>
      </c>
      <c r="P3914" s="101">
        <f>O3914</f>
        <v>661</v>
      </c>
      <c r="Q3914" s="99" t="e">
        <f>TRUNC(#REF!*P3914,0)</f>
        <v>#REF!</v>
      </c>
      <c r="R3914" s="143"/>
    </row>
    <row r="3915" spans="1:18" s="102" customFormat="1" ht="19.5" hidden="1" customHeight="1">
      <c r="A3915" s="131"/>
      <c r="C3915" s="35" t="s">
        <v>2537</v>
      </c>
      <c r="D3915" s="36" t="s">
        <v>0</v>
      </c>
      <c r="E3915" s="11" t="s">
        <v>3189</v>
      </c>
      <c r="F3915" s="98">
        <v>184</v>
      </c>
      <c r="G3915" s="99">
        <v>0</v>
      </c>
      <c r="H3915" s="99">
        <f t="shared" si="654"/>
        <v>0</v>
      </c>
      <c r="I3915" s="99">
        <v>9831</v>
      </c>
      <c r="J3915" s="99">
        <f t="shared" si="655"/>
        <v>1808904</v>
      </c>
      <c r="K3915" s="99">
        <v>0</v>
      </c>
      <c r="L3915" s="99">
        <f t="shared" si="650"/>
        <v>0</v>
      </c>
      <c r="M3915" s="99">
        <f t="shared" si="653"/>
        <v>9831</v>
      </c>
      <c r="N3915" s="100">
        <f t="shared" si="653"/>
        <v>1808904</v>
      </c>
      <c r="O3915" s="60">
        <v>184</v>
      </c>
      <c r="P3915" s="101">
        <f>O3915</f>
        <v>184</v>
      </c>
      <c r="Q3915" s="99" t="e">
        <f>TRUNC(#REF!*P3915,0)</f>
        <v>#REF!</v>
      </c>
      <c r="R3915" s="143"/>
    </row>
    <row r="3916" spans="1:18" s="102" customFormat="1" ht="19.5" hidden="1" customHeight="1">
      <c r="A3916" s="131"/>
      <c r="C3916" s="35" t="s">
        <v>2538</v>
      </c>
      <c r="D3916" s="36" t="s">
        <v>0</v>
      </c>
      <c r="E3916" s="11" t="s">
        <v>3207</v>
      </c>
      <c r="F3916" s="98">
        <v>136</v>
      </c>
      <c r="G3916" s="99">
        <v>16775</v>
      </c>
      <c r="H3916" s="99">
        <f t="shared" si="654"/>
        <v>2281400</v>
      </c>
      <c r="I3916" s="99">
        <v>20072</v>
      </c>
      <c r="J3916" s="99">
        <f t="shared" si="655"/>
        <v>2729792</v>
      </c>
      <c r="K3916" s="99">
        <v>0</v>
      </c>
      <c r="L3916" s="99">
        <f t="shared" si="650"/>
        <v>0</v>
      </c>
      <c r="M3916" s="99">
        <f t="shared" si="653"/>
        <v>36847</v>
      </c>
      <c r="N3916" s="100">
        <f t="shared" si="653"/>
        <v>5011192</v>
      </c>
      <c r="O3916" s="60">
        <v>136</v>
      </c>
      <c r="P3916" s="101">
        <f>O3916</f>
        <v>136</v>
      </c>
      <c r="Q3916" s="99" t="e">
        <f>TRUNC(#REF!*P3916,0)</f>
        <v>#REF!</v>
      </c>
      <c r="R3916" s="143"/>
    </row>
    <row r="3917" spans="1:18" s="102" customFormat="1" ht="19.5" hidden="1" customHeight="1">
      <c r="A3917" s="131"/>
      <c r="C3917" s="35" t="s">
        <v>2539</v>
      </c>
      <c r="D3917" s="36" t="s">
        <v>0</v>
      </c>
      <c r="E3917" s="11" t="s">
        <v>3207</v>
      </c>
      <c r="F3917" s="98">
        <v>226</v>
      </c>
      <c r="G3917" s="99">
        <v>3920</v>
      </c>
      <c r="H3917" s="99">
        <f t="shared" si="654"/>
        <v>885920</v>
      </c>
      <c r="I3917" s="99">
        <v>2972</v>
      </c>
      <c r="J3917" s="99">
        <f t="shared" si="655"/>
        <v>671672</v>
      </c>
      <c r="K3917" s="99">
        <v>0</v>
      </c>
      <c r="L3917" s="99">
        <f t="shared" si="650"/>
        <v>0</v>
      </c>
      <c r="M3917" s="99">
        <f t="shared" si="653"/>
        <v>6892</v>
      </c>
      <c r="N3917" s="100">
        <f t="shared" si="653"/>
        <v>1557592</v>
      </c>
      <c r="O3917" s="60">
        <v>226</v>
      </c>
      <c r="P3917" s="101">
        <f>O3917</f>
        <v>226</v>
      </c>
      <c r="Q3917" s="99" t="e">
        <f>TRUNC(#REF!*P3917,0)</f>
        <v>#REF!</v>
      </c>
      <c r="R3917" s="143"/>
    </row>
    <row r="3918" spans="1:18" s="102" customFormat="1" ht="19.5" hidden="1" customHeight="1">
      <c r="A3918" s="131"/>
      <c r="C3918" s="35" t="s">
        <v>2540</v>
      </c>
      <c r="D3918" s="36" t="s">
        <v>0</v>
      </c>
      <c r="E3918" s="11" t="s">
        <v>3189</v>
      </c>
      <c r="F3918" s="98">
        <v>699</v>
      </c>
      <c r="G3918" s="99">
        <v>488</v>
      </c>
      <c r="H3918" s="99">
        <f t="shared" si="654"/>
        <v>341112</v>
      </c>
      <c r="I3918" s="99">
        <v>15801</v>
      </c>
      <c r="J3918" s="99">
        <f t="shared" si="655"/>
        <v>11044899</v>
      </c>
      <c r="K3918" s="99">
        <v>0</v>
      </c>
      <c r="L3918" s="99">
        <f t="shared" si="650"/>
        <v>0</v>
      </c>
      <c r="M3918" s="99">
        <f t="shared" si="653"/>
        <v>16289</v>
      </c>
      <c r="N3918" s="100">
        <f t="shared" si="653"/>
        <v>11386011</v>
      </c>
      <c r="O3918" s="60">
        <v>699</v>
      </c>
      <c r="P3918" s="101">
        <f>O3918</f>
        <v>699</v>
      </c>
      <c r="Q3918" s="99" t="e">
        <f>TRUNC(#REF!*P3918,0)</f>
        <v>#REF!</v>
      </c>
      <c r="R3918" s="143"/>
    </row>
    <row r="3919" spans="1:18" s="102" customFormat="1" ht="19.5" hidden="1" customHeight="1">
      <c r="A3919" s="131"/>
      <c r="C3919" s="35" t="s">
        <v>2541</v>
      </c>
      <c r="D3919" s="36" t="s">
        <v>0</v>
      </c>
      <c r="E3919" s="11" t="s">
        <v>3207</v>
      </c>
      <c r="F3919" s="98">
        <v>490</v>
      </c>
      <c r="G3919" s="99">
        <v>1380</v>
      </c>
      <c r="H3919" s="99">
        <f t="shared" si="654"/>
        <v>676200</v>
      </c>
      <c r="I3919" s="99">
        <v>68</v>
      </c>
      <c r="J3919" s="99">
        <f t="shared" si="655"/>
        <v>33320</v>
      </c>
      <c r="K3919" s="99">
        <v>0</v>
      </c>
      <c r="L3919" s="99">
        <f t="shared" si="650"/>
        <v>0</v>
      </c>
      <c r="M3919" s="99">
        <f t="shared" si="653"/>
        <v>1448</v>
      </c>
      <c r="N3919" s="100">
        <f t="shared" si="653"/>
        <v>709520</v>
      </c>
      <c r="O3919" s="60">
        <v>490</v>
      </c>
      <c r="P3919" s="101">
        <f>O3919</f>
        <v>490</v>
      </c>
      <c r="Q3919" s="99" t="e">
        <f>TRUNC(#REF!*P3919,0)</f>
        <v>#REF!</v>
      </c>
      <c r="R3919" s="143"/>
    </row>
    <row r="3920" spans="1:18" s="102" customFormat="1" ht="19.5" hidden="1" customHeight="1">
      <c r="A3920" s="131"/>
      <c r="C3920" s="35" t="s">
        <v>2542</v>
      </c>
      <c r="D3920" s="36" t="s">
        <v>0</v>
      </c>
      <c r="E3920" s="11" t="s">
        <v>3207</v>
      </c>
      <c r="F3920" s="98">
        <v>212</v>
      </c>
      <c r="G3920" s="99">
        <v>545</v>
      </c>
      <c r="H3920" s="99">
        <f t="shared" si="654"/>
        <v>115540</v>
      </c>
      <c r="I3920" s="99">
        <v>799</v>
      </c>
      <c r="J3920" s="99">
        <f t="shared" si="655"/>
        <v>169388</v>
      </c>
      <c r="K3920" s="99">
        <v>33</v>
      </c>
      <c r="L3920" s="99">
        <f t="shared" si="650"/>
        <v>6996</v>
      </c>
      <c r="M3920" s="99">
        <f t="shared" si="653"/>
        <v>1377</v>
      </c>
      <c r="N3920" s="100">
        <f t="shared" si="653"/>
        <v>291924</v>
      </c>
      <c r="O3920" s="60">
        <v>212</v>
      </c>
      <c r="P3920" s="101">
        <f>O3920</f>
        <v>212</v>
      </c>
      <c r="Q3920" s="99" t="e">
        <f>TRUNC(#REF!*P3920,0)</f>
        <v>#REF!</v>
      </c>
      <c r="R3920" s="143"/>
    </row>
    <row r="3921" spans="1:18" s="102" customFormat="1" ht="19.5" hidden="1" customHeight="1">
      <c r="A3921" s="131"/>
      <c r="C3921" s="35" t="s">
        <v>849</v>
      </c>
      <c r="D3921" s="36" t="s">
        <v>0</v>
      </c>
      <c r="E3921" s="11" t="s">
        <v>22</v>
      </c>
      <c r="F3921" s="98">
        <v>0</v>
      </c>
      <c r="G3921" s="99">
        <v>0</v>
      </c>
      <c r="H3921" s="99">
        <f t="shared" si="654"/>
        <v>0</v>
      </c>
      <c r="I3921" s="99">
        <v>0</v>
      </c>
      <c r="J3921" s="99">
        <f t="shared" si="655"/>
        <v>0</v>
      </c>
      <c r="K3921" s="99">
        <v>0</v>
      </c>
      <c r="L3921" s="99">
        <f t="shared" si="650"/>
        <v>0</v>
      </c>
      <c r="M3921" s="99">
        <f t="shared" si="653"/>
        <v>0</v>
      </c>
      <c r="N3921" s="100">
        <f t="shared" si="653"/>
        <v>0</v>
      </c>
      <c r="O3921" s="60">
        <v>0</v>
      </c>
      <c r="P3921" s="101">
        <f>O3921</f>
        <v>0</v>
      </c>
      <c r="Q3921" s="99" t="e">
        <f>TRUNC(#REF!*P3921,0)</f>
        <v>#REF!</v>
      </c>
      <c r="R3921" s="143"/>
    </row>
    <row r="3922" spans="1:18" s="102" customFormat="1" ht="19.5" hidden="1" customHeight="1">
      <c r="A3922" s="131"/>
      <c r="C3922" s="35" t="s">
        <v>850</v>
      </c>
      <c r="D3922" s="36" t="s">
        <v>851</v>
      </c>
      <c r="E3922" s="11" t="s">
        <v>3188</v>
      </c>
      <c r="F3922" s="98">
        <v>7.9240000000000004</v>
      </c>
      <c r="G3922" s="99">
        <v>21498</v>
      </c>
      <c r="H3922" s="99">
        <f t="shared" si="654"/>
        <v>170350</v>
      </c>
      <c r="I3922" s="99">
        <v>112868</v>
      </c>
      <c r="J3922" s="99">
        <f t="shared" si="655"/>
        <v>894366</v>
      </c>
      <c r="K3922" s="99">
        <v>0</v>
      </c>
      <c r="L3922" s="99">
        <f t="shared" si="650"/>
        <v>0</v>
      </c>
      <c r="M3922" s="99">
        <f t="shared" si="653"/>
        <v>134366</v>
      </c>
      <c r="N3922" s="100">
        <f t="shared" si="653"/>
        <v>1064716</v>
      </c>
      <c r="O3922" s="60">
        <v>7.9240000000000004</v>
      </c>
      <c r="P3922" s="101">
        <f>O3922</f>
        <v>7.9240000000000004</v>
      </c>
      <c r="Q3922" s="99" t="e">
        <f>TRUNC(#REF!*P3922,0)</f>
        <v>#REF!</v>
      </c>
      <c r="R3922" s="143"/>
    </row>
    <row r="3923" spans="1:18" s="102" customFormat="1" ht="19.5" hidden="1" customHeight="1">
      <c r="A3923" s="131"/>
      <c r="C3923" s="35" t="s">
        <v>1070</v>
      </c>
      <c r="D3923" s="36" t="s">
        <v>0</v>
      </c>
      <c r="E3923" s="11" t="s">
        <v>22</v>
      </c>
      <c r="F3923" s="98">
        <v>0</v>
      </c>
      <c r="G3923" s="99">
        <v>0</v>
      </c>
      <c r="H3923" s="99">
        <f t="shared" si="654"/>
        <v>0</v>
      </c>
      <c r="I3923" s="99">
        <v>0</v>
      </c>
      <c r="J3923" s="99">
        <f t="shared" si="655"/>
        <v>0</v>
      </c>
      <c r="K3923" s="99">
        <v>0</v>
      </c>
      <c r="L3923" s="99">
        <f t="shared" si="650"/>
        <v>0</v>
      </c>
      <c r="M3923" s="99">
        <f t="shared" si="653"/>
        <v>0</v>
      </c>
      <c r="N3923" s="100">
        <f t="shared" si="653"/>
        <v>0</v>
      </c>
      <c r="O3923" s="60">
        <v>0</v>
      </c>
      <c r="P3923" s="101">
        <f>O3923</f>
        <v>0</v>
      </c>
      <c r="Q3923" s="99" t="e">
        <f>TRUNC(#REF!*P3923,0)</f>
        <v>#REF!</v>
      </c>
      <c r="R3923" s="143"/>
    </row>
    <row r="3924" spans="1:18" s="102" customFormat="1" ht="19.5" hidden="1" customHeight="1">
      <c r="A3924" s="131"/>
      <c r="C3924" s="35" t="s">
        <v>2543</v>
      </c>
      <c r="D3924" s="36" t="s">
        <v>2544</v>
      </c>
      <c r="E3924" s="11" t="s">
        <v>3189</v>
      </c>
      <c r="F3924" s="98">
        <v>30</v>
      </c>
      <c r="G3924" s="99">
        <v>228</v>
      </c>
      <c r="H3924" s="99">
        <f t="shared" si="654"/>
        <v>6840</v>
      </c>
      <c r="I3924" s="99">
        <v>1198</v>
      </c>
      <c r="J3924" s="99">
        <f t="shared" si="655"/>
        <v>35940</v>
      </c>
      <c r="K3924" s="99">
        <v>0</v>
      </c>
      <c r="L3924" s="99">
        <f t="shared" si="650"/>
        <v>0</v>
      </c>
      <c r="M3924" s="99">
        <f t="shared" si="653"/>
        <v>1426</v>
      </c>
      <c r="N3924" s="100">
        <f t="shared" si="653"/>
        <v>42780</v>
      </c>
      <c r="O3924" s="60">
        <v>30</v>
      </c>
      <c r="P3924" s="101">
        <f>O3924</f>
        <v>30</v>
      </c>
      <c r="Q3924" s="99" t="e">
        <f>TRUNC(#REF!*P3924,0)</f>
        <v>#REF!</v>
      </c>
      <c r="R3924" s="143"/>
    </row>
    <row r="3925" spans="1:18" s="102" customFormat="1" ht="19.5" hidden="1" customHeight="1">
      <c r="A3925" s="131"/>
      <c r="C3925" s="35" t="s">
        <v>884</v>
      </c>
      <c r="D3925" s="36" t="s">
        <v>0</v>
      </c>
      <c r="E3925" s="11" t="s">
        <v>22</v>
      </c>
      <c r="F3925" s="98">
        <v>0</v>
      </c>
      <c r="G3925" s="99">
        <v>0</v>
      </c>
      <c r="H3925" s="99">
        <f t="shared" si="654"/>
        <v>0</v>
      </c>
      <c r="I3925" s="99">
        <v>0</v>
      </c>
      <c r="J3925" s="99">
        <f t="shared" si="655"/>
        <v>0</v>
      </c>
      <c r="K3925" s="99">
        <v>0</v>
      </c>
      <c r="L3925" s="99">
        <f t="shared" si="650"/>
        <v>0</v>
      </c>
      <c r="M3925" s="99">
        <f t="shared" si="653"/>
        <v>0</v>
      </c>
      <c r="N3925" s="100">
        <f t="shared" si="653"/>
        <v>0</v>
      </c>
      <c r="O3925" s="60">
        <v>0</v>
      </c>
      <c r="P3925" s="101">
        <f>O3925</f>
        <v>0</v>
      </c>
      <c r="Q3925" s="99" t="e">
        <f>TRUNC(#REF!*P3925,0)</f>
        <v>#REF!</v>
      </c>
      <c r="R3925" s="143"/>
    </row>
    <row r="3926" spans="1:18" s="102" customFormat="1" ht="19.5" hidden="1" customHeight="1">
      <c r="A3926" s="131"/>
      <c r="C3926" s="35" t="s">
        <v>885</v>
      </c>
      <c r="D3926" s="36" t="s">
        <v>62</v>
      </c>
      <c r="E3926" s="11" t="s">
        <v>3189</v>
      </c>
      <c r="F3926" s="98">
        <v>4806</v>
      </c>
      <c r="G3926" s="99">
        <v>212</v>
      </c>
      <c r="H3926" s="99">
        <f t="shared" si="654"/>
        <v>1018872</v>
      </c>
      <c r="I3926" s="99">
        <v>11</v>
      </c>
      <c r="J3926" s="99">
        <f t="shared" si="655"/>
        <v>52866</v>
      </c>
      <c r="K3926" s="99">
        <v>0</v>
      </c>
      <c r="L3926" s="99">
        <f t="shared" si="650"/>
        <v>0</v>
      </c>
      <c r="M3926" s="99">
        <f t="shared" si="653"/>
        <v>223</v>
      </c>
      <c r="N3926" s="100">
        <f t="shared" si="653"/>
        <v>1071738</v>
      </c>
      <c r="O3926" s="60">
        <v>4806</v>
      </c>
      <c r="P3926" s="101">
        <f>O3926</f>
        <v>4806</v>
      </c>
      <c r="Q3926" s="99" t="e">
        <f>TRUNC(#REF!*P3926,0)</f>
        <v>#REF!</v>
      </c>
      <c r="R3926" s="143"/>
    </row>
    <row r="3927" spans="1:18" s="102" customFormat="1" ht="19.5" hidden="1" customHeight="1">
      <c r="A3927" s="131"/>
      <c r="C3927" s="35" t="s">
        <v>886</v>
      </c>
      <c r="D3927" s="36" t="s">
        <v>116</v>
      </c>
      <c r="E3927" s="11" t="s">
        <v>3189</v>
      </c>
      <c r="F3927" s="98">
        <v>2895</v>
      </c>
      <c r="G3927" s="99">
        <v>76</v>
      </c>
      <c r="H3927" s="99">
        <f t="shared" si="654"/>
        <v>220020</v>
      </c>
      <c r="I3927" s="99">
        <v>4</v>
      </c>
      <c r="J3927" s="99">
        <f t="shared" si="655"/>
        <v>11580</v>
      </c>
      <c r="K3927" s="99">
        <v>0</v>
      </c>
      <c r="L3927" s="99">
        <f t="shared" si="650"/>
        <v>0</v>
      </c>
      <c r="M3927" s="99">
        <f t="shared" si="653"/>
        <v>80</v>
      </c>
      <c r="N3927" s="100">
        <f t="shared" si="653"/>
        <v>231600</v>
      </c>
      <c r="O3927" s="60">
        <v>2895</v>
      </c>
      <c r="P3927" s="101">
        <f>O3927</f>
        <v>2895</v>
      </c>
      <c r="Q3927" s="99" t="e">
        <f>TRUNC(#REF!*P3927,0)</f>
        <v>#REF!</v>
      </c>
      <c r="R3927" s="143"/>
    </row>
    <row r="3928" spans="1:18" s="102" customFormat="1" ht="19.5" hidden="1" customHeight="1">
      <c r="A3928" s="131"/>
      <c r="C3928" s="35" t="s">
        <v>895</v>
      </c>
      <c r="D3928" s="36" t="s">
        <v>0</v>
      </c>
      <c r="E3928" s="11" t="s">
        <v>22</v>
      </c>
      <c r="F3928" s="98">
        <v>0</v>
      </c>
      <c r="G3928" s="99">
        <v>0</v>
      </c>
      <c r="H3928" s="99">
        <f t="shared" si="654"/>
        <v>0</v>
      </c>
      <c r="I3928" s="99">
        <v>0</v>
      </c>
      <c r="J3928" s="99">
        <f t="shared" si="655"/>
        <v>0</v>
      </c>
      <c r="K3928" s="99">
        <v>0</v>
      </c>
      <c r="L3928" s="99">
        <f t="shared" si="650"/>
        <v>0</v>
      </c>
      <c r="M3928" s="99">
        <f t="shared" si="653"/>
        <v>0</v>
      </c>
      <c r="N3928" s="100">
        <f t="shared" si="653"/>
        <v>0</v>
      </c>
      <c r="O3928" s="60">
        <v>0</v>
      </c>
      <c r="P3928" s="101">
        <f>O3928</f>
        <v>0</v>
      </c>
      <c r="Q3928" s="99" t="e">
        <f>TRUNC(#REF!*P3928,0)</f>
        <v>#REF!</v>
      </c>
      <c r="R3928" s="143"/>
    </row>
    <row r="3929" spans="1:18" s="102" customFormat="1" ht="19.5" hidden="1" customHeight="1">
      <c r="A3929" s="131"/>
      <c r="C3929" s="35" t="s">
        <v>896</v>
      </c>
      <c r="D3929" s="36" t="s">
        <v>897</v>
      </c>
      <c r="E3929" s="11" t="s">
        <v>3189</v>
      </c>
      <c r="F3929" s="98">
        <v>1236</v>
      </c>
      <c r="G3929" s="99">
        <v>26656</v>
      </c>
      <c r="H3929" s="99">
        <f t="shared" si="654"/>
        <v>32946816</v>
      </c>
      <c r="I3929" s="99">
        <v>6740</v>
      </c>
      <c r="J3929" s="99">
        <f t="shared" si="655"/>
        <v>8330640</v>
      </c>
      <c r="K3929" s="99">
        <v>2848</v>
      </c>
      <c r="L3929" s="99">
        <f t="shared" si="650"/>
        <v>3520128</v>
      </c>
      <c r="M3929" s="99">
        <f t="shared" si="653"/>
        <v>36244</v>
      </c>
      <c r="N3929" s="100">
        <f t="shared" si="653"/>
        <v>44797584</v>
      </c>
      <c r="O3929" s="60">
        <v>1236</v>
      </c>
      <c r="P3929" s="101">
        <f>O3929</f>
        <v>1236</v>
      </c>
      <c r="Q3929" s="99" t="e">
        <f>TRUNC(#REF!*P3929,0)</f>
        <v>#REF!</v>
      </c>
      <c r="R3929" s="143"/>
    </row>
    <row r="3930" spans="1:18" s="102" customFormat="1" ht="19.5" hidden="1" customHeight="1">
      <c r="A3930" s="131"/>
      <c r="C3930" s="35" t="s">
        <v>918</v>
      </c>
      <c r="D3930" s="36" t="s">
        <v>0</v>
      </c>
      <c r="E3930" s="11" t="s">
        <v>22</v>
      </c>
      <c r="F3930" s="98">
        <v>0</v>
      </c>
      <c r="G3930" s="99">
        <v>0</v>
      </c>
      <c r="H3930" s="99">
        <f t="shared" si="654"/>
        <v>0</v>
      </c>
      <c r="I3930" s="99">
        <v>0</v>
      </c>
      <c r="J3930" s="99">
        <f t="shared" si="655"/>
        <v>0</v>
      </c>
      <c r="K3930" s="99">
        <v>0</v>
      </c>
      <c r="L3930" s="99">
        <f t="shared" si="650"/>
        <v>0</v>
      </c>
      <c r="M3930" s="99">
        <f t="shared" si="653"/>
        <v>0</v>
      </c>
      <c r="N3930" s="100">
        <f t="shared" si="653"/>
        <v>0</v>
      </c>
      <c r="O3930" s="60">
        <v>0</v>
      </c>
      <c r="P3930" s="101">
        <f>O3930</f>
        <v>0</v>
      </c>
      <c r="Q3930" s="99" t="e">
        <f>TRUNC(#REF!*P3930,0)</f>
        <v>#REF!</v>
      </c>
      <c r="R3930" s="143"/>
    </row>
    <row r="3931" spans="1:18" s="102" customFormat="1" ht="19.5" hidden="1" customHeight="1">
      <c r="A3931" s="131"/>
      <c r="C3931" s="35" t="s">
        <v>919</v>
      </c>
      <c r="D3931" s="36" t="s">
        <v>0</v>
      </c>
      <c r="E3931" s="11" t="s">
        <v>22</v>
      </c>
      <c r="F3931" s="98">
        <v>0</v>
      </c>
      <c r="G3931" s="99">
        <v>0</v>
      </c>
      <c r="H3931" s="99">
        <f t="shared" si="654"/>
        <v>0</v>
      </c>
      <c r="I3931" s="99">
        <v>0</v>
      </c>
      <c r="J3931" s="99">
        <f t="shared" si="655"/>
        <v>0</v>
      </c>
      <c r="K3931" s="99">
        <v>0</v>
      </c>
      <c r="L3931" s="99">
        <f t="shared" si="650"/>
        <v>0</v>
      </c>
      <c r="M3931" s="99">
        <f t="shared" si="653"/>
        <v>0</v>
      </c>
      <c r="N3931" s="100">
        <f t="shared" si="653"/>
        <v>0</v>
      </c>
      <c r="O3931" s="60">
        <v>0</v>
      </c>
      <c r="P3931" s="101">
        <f>O3931</f>
        <v>0</v>
      </c>
      <c r="Q3931" s="99" t="e">
        <f>TRUNC(#REF!*P3931,0)</f>
        <v>#REF!</v>
      </c>
      <c r="R3931" s="143"/>
    </row>
    <row r="3932" spans="1:18" s="102" customFormat="1" ht="19.5" hidden="1" customHeight="1">
      <c r="A3932" s="131"/>
      <c r="C3932" s="35" t="s">
        <v>920</v>
      </c>
      <c r="D3932" s="36" t="s">
        <v>692</v>
      </c>
      <c r="E3932" s="11" t="s">
        <v>3188</v>
      </c>
      <c r="F3932" s="98">
        <v>416</v>
      </c>
      <c r="G3932" s="99">
        <v>295</v>
      </c>
      <c r="H3932" s="99">
        <f t="shared" si="654"/>
        <v>122720</v>
      </c>
      <c r="I3932" s="99">
        <v>1529</v>
      </c>
      <c r="J3932" s="99">
        <f t="shared" si="655"/>
        <v>636064</v>
      </c>
      <c r="K3932" s="99">
        <v>270</v>
      </c>
      <c r="L3932" s="99">
        <f t="shared" si="650"/>
        <v>112320</v>
      </c>
      <c r="M3932" s="99">
        <f t="shared" si="653"/>
        <v>2094</v>
      </c>
      <c r="N3932" s="100">
        <f t="shared" si="653"/>
        <v>871104</v>
      </c>
      <c r="O3932" s="60">
        <v>416</v>
      </c>
      <c r="P3932" s="101">
        <f>O3932</f>
        <v>416</v>
      </c>
      <c r="Q3932" s="99" t="e">
        <f>TRUNC(#REF!*P3932,0)</f>
        <v>#REF!</v>
      </c>
      <c r="R3932" s="143"/>
    </row>
    <row r="3933" spans="1:18" s="102" customFormat="1" ht="19.5" hidden="1" customHeight="1">
      <c r="A3933" s="131"/>
      <c r="C3933" s="35" t="s">
        <v>921</v>
      </c>
      <c r="D3933" s="36" t="s">
        <v>2</v>
      </c>
      <c r="E3933" s="11" t="s">
        <v>3188</v>
      </c>
      <c r="F3933" s="98">
        <v>1120</v>
      </c>
      <c r="G3933" s="99">
        <v>389</v>
      </c>
      <c r="H3933" s="99">
        <f t="shared" si="654"/>
        <v>435680</v>
      </c>
      <c r="I3933" s="99">
        <v>2237</v>
      </c>
      <c r="J3933" s="99">
        <f t="shared" si="655"/>
        <v>2505440</v>
      </c>
      <c r="K3933" s="99">
        <v>279</v>
      </c>
      <c r="L3933" s="99">
        <f t="shared" si="650"/>
        <v>312480</v>
      </c>
      <c r="M3933" s="99">
        <f t="shared" si="653"/>
        <v>2905</v>
      </c>
      <c r="N3933" s="100">
        <f t="shared" si="653"/>
        <v>3253600</v>
      </c>
      <c r="O3933" s="60">
        <v>1120</v>
      </c>
      <c r="P3933" s="101">
        <f>O3933</f>
        <v>1120</v>
      </c>
      <c r="Q3933" s="99" t="e">
        <f>TRUNC(#REF!*P3933,0)</f>
        <v>#REF!</v>
      </c>
      <c r="R3933" s="143"/>
    </row>
    <row r="3934" spans="1:18" s="102" customFormat="1" ht="19.5" hidden="1" customHeight="1">
      <c r="A3934" s="131"/>
      <c r="C3934" s="35" t="s">
        <v>2395</v>
      </c>
      <c r="D3934" s="36" t="s">
        <v>0</v>
      </c>
      <c r="E3934" s="11" t="s">
        <v>3188</v>
      </c>
      <c r="F3934" s="98">
        <v>10</v>
      </c>
      <c r="G3934" s="99">
        <v>4614</v>
      </c>
      <c r="H3934" s="99">
        <f t="shared" si="654"/>
        <v>46140</v>
      </c>
      <c r="I3934" s="99">
        <v>5260</v>
      </c>
      <c r="J3934" s="99">
        <f t="shared" si="655"/>
        <v>52600</v>
      </c>
      <c r="K3934" s="99">
        <v>5383</v>
      </c>
      <c r="L3934" s="99">
        <f t="shared" si="650"/>
        <v>53830</v>
      </c>
      <c r="M3934" s="99">
        <f t="shared" si="653"/>
        <v>15257</v>
      </c>
      <c r="N3934" s="100">
        <f t="shared" si="653"/>
        <v>152570</v>
      </c>
      <c r="O3934" s="60">
        <v>10</v>
      </c>
      <c r="P3934" s="101">
        <f>O3934</f>
        <v>10</v>
      </c>
      <c r="Q3934" s="99" t="e">
        <f>TRUNC(#REF!*P3934,0)</f>
        <v>#REF!</v>
      </c>
      <c r="R3934" s="143"/>
    </row>
    <row r="3935" spans="1:18" s="102" customFormat="1" ht="19.5" hidden="1" customHeight="1">
      <c r="A3935" s="131"/>
      <c r="C3935" s="35" t="s">
        <v>689</v>
      </c>
      <c r="D3935" s="36" t="s">
        <v>0</v>
      </c>
      <c r="E3935" s="11" t="s">
        <v>22</v>
      </c>
      <c r="F3935" s="98">
        <v>0</v>
      </c>
      <c r="G3935" s="99">
        <v>0</v>
      </c>
      <c r="H3935" s="99">
        <f t="shared" si="654"/>
        <v>0</v>
      </c>
      <c r="I3935" s="99">
        <v>0</v>
      </c>
      <c r="J3935" s="99">
        <f t="shared" si="655"/>
        <v>0</v>
      </c>
      <c r="K3935" s="99">
        <v>0</v>
      </c>
      <c r="L3935" s="99">
        <f t="shared" ref="L3935:L4001" si="656">TRUNC(F3935*K3935,0)</f>
        <v>0</v>
      </c>
      <c r="M3935" s="99">
        <f t="shared" si="653"/>
        <v>0</v>
      </c>
      <c r="N3935" s="100">
        <f t="shared" si="653"/>
        <v>0</v>
      </c>
      <c r="O3935" s="60">
        <v>0</v>
      </c>
      <c r="P3935" s="101">
        <f>O3935</f>
        <v>0</v>
      </c>
      <c r="Q3935" s="99" t="e">
        <f>TRUNC(#REF!*P3935,0)</f>
        <v>#REF!</v>
      </c>
      <c r="R3935" s="143"/>
    </row>
    <row r="3936" spans="1:18" s="102" customFormat="1" ht="19.5" hidden="1" customHeight="1">
      <c r="A3936" s="131"/>
      <c r="C3936" s="35" t="s">
        <v>922</v>
      </c>
      <c r="D3936" s="36" t="s">
        <v>698</v>
      </c>
      <c r="E3936" s="11" t="s">
        <v>3189</v>
      </c>
      <c r="F3936" s="98">
        <v>346</v>
      </c>
      <c r="G3936" s="99">
        <v>16084</v>
      </c>
      <c r="H3936" s="99">
        <f t="shared" si="654"/>
        <v>5565064</v>
      </c>
      <c r="I3936" s="99">
        <v>43358</v>
      </c>
      <c r="J3936" s="99">
        <f t="shared" si="655"/>
        <v>15001868</v>
      </c>
      <c r="K3936" s="99">
        <v>12820</v>
      </c>
      <c r="L3936" s="99">
        <f t="shared" si="656"/>
        <v>4435720</v>
      </c>
      <c r="M3936" s="99">
        <f t="shared" ref="M3936:N4002" si="657">G3936+I3936+K3936</f>
        <v>72262</v>
      </c>
      <c r="N3936" s="100">
        <f t="shared" si="657"/>
        <v>25002652</v>
      </c>
      <c r="O3936" s="60">
        <v>346</v>
      </c>
      <c r="P3936" s="101">
        <f>O3936</f>
        <v>346</v>
      </c>
      <c r="Q3936" s="99" t="e">
        <f>TRUNC(#REF!*P3936,0)</f>
        <v>#REF!</v>
      </c>
      <c r="R3936" s="143"/>
    </row>
    <row r="3937" spans="1:18" s="102" customFormat="1" ht="19.5" hidden="1" customHeight="1">
      <c r="A3937" s="131"/>
      <c r="C3937" s="35" t="s">
        <v>923</v>
      </c>
      <c r="D3937" s="36" t="s">
        <v>0</v>
      </c>
      <c r="E3937" s="11" t="s">
        <v>22</v>
      </c>
      <c r="F3937" s="98">
        <v>0</v>
      </c>
      <c r="G3937" s="99">
        <v>0</v>
      </c>
      <c r="H3937" s="99">
        <f t="shared" si="654"/>
        <v>0</v>
      </c>
      <c r="I3937" s="99">
        <v>0</v>
      </c>
      <c r="J3937" s="99">
        <f t="shared" si="655"/>
        <v>0</v>
      </c>
      <c r="K3937" s="99">
        <v>0</v>
      </c>
      <c r="L3937" s="99">
        <f t="shared" si="656"/>
        <v>0</v>
      </c>
      <c r="M3937" s="99">
        <f t="shared" si="657"/>
        <v>0</v>
      </c>
      <c r="N3937" s="100">
        <f t="shared" si="657"/>
        <v>0</v>
      </c>
      <c r="O3937" s="60">
        <v>0</v>
      </c>
      <c r="P3937" s="101">
        <f>O3937</f>
        <v>0</v>
      </c>
      <c r="Q3937" s="99" t="e">
        <f>TRUNC(#REF!*P3937,0)</f>
        <v>#REF!</v>
      </c>
      <c r="R3937" s="143"/>
    </row>
    <row r="3938" spans="1:18" s="102" customFormat="1" ht="19.5" hidden="1" customHeight="1">
      <c r="A3938" s="131"/>
      <c r="C3938" s="35" t="s">
        <v>924</v>
      </c>
      <c r="D3938" s="36" t="s">
        <v>0</v>
      </c>
      <c r="E3938" s="11" t="s">
        <v>3189</v>
      </c>
      <c r="F3938" s="98">
        <v>8</v>
      </c>
      <c r="G3938" s="99">
        <v>64000</v>
      </c>
      <c r="H3938" s="99">
        <f t="shared" si="654"/>
        <v>512000</v>
      </c>
      <c r="I3938" s="99">
        <v>0</v>
      </c>
      <c r="J3938" s="99">
        <f t="shared" si="655"/>
        <v>0</v>
      </c>
      <c r="K3938" s="99">
        <v>0</v>
      </c>
      <c r="L3938" s="99">
        <f t="shared" si="656"/>
        <v>0</v>
      </c>
      <c r="M3938" s="99">
        <f t="shared" si="657"/>
        <v>64000</v>
      </c>
      <c r="N3938" s="100">
        <f t="shared" si="657"/>
        <v>512000</v>
      </c>
      <c r="O3938" s="60">
        <v>8</v>
      </c>
      <c r="P3938" s="101">
        <f>O3938</f>
        <v>8</v>
      </c>
      <c r="Q3938" s="99" t="e">
        <f>TRUNC(#REF!*P3938,0)</f>
        <v>#REF!</v>
      </c>
      <c r="R3938" s="143"/>
    </row>
    <row r="3939" spans="1:18" s="102" customFormat="1" ht="19.5" hidden="1" customHeight="1">
      <c r="A3939" s="131"/>
      <c r="C3939" s="35" t="s">
        <v>925</v>
      </c>
      <c r="D3939" s="36" t="s">
        <v>0</v>
      </c>
      <c r="E3939" s="11" t="s">
        <v>3189</v>
      </c>
      <c r="F3939" s="98">
        <v>338</v>
      </c>
      <c r="G3939" s="99">
        <v>62336</v>
      </c>
      <c r="H3939" s="99">
        <f t="shared" si="654"/>
        <v>21069568</v>
      </c>
      <c r="I3939" s="99">
        <v>0</v>
      </c>
      <c r="J3939" s="99">
        <f t="shared" si="655"/>
        <v>0</v>
      </c>
      <c r="K3939" s="99">
        <v>0</v>
      </c>
      <c r="L3939" s="99">
        <f t="shared" si="656"/>
        <v>0</v>
      </c>
      <c r="M3939" s="99">
        <f t="shared" si="657"/>
        <v>62336</v>
      </c>
      <c r="N3939" s="100">
        <f t="shared" si="657"/>
        <v>21069568</v>
      </c>
      <c r="O3939" s="60">
        <v>338</v>
      </c>
      <c r="P3939" s="101">
        <f>O3939</f>
        <v>338</v>
      </c>
      <c r="Q3939" s="99" t="e">
        <f>TRUNC(#REF!*P3939,0)</f>
        <v>#REF!</v>
      </c>
      <c r="R3939" s="143"/>
    </row>
    <row r="3940" spans="1:18" s="102" customFormat="1" ht="19.5" hidden="1" customHeight="1">
      <c r="A3940" s="131"/>
      <c r="C3940" s="35" t="s">
        <v>926</v>
      </c>
      <c r="D3940" s="36" t="s">
        <v>927</v>
      </c>
      <c r="E3940" s="11" t="s">
        <v>3198</v>
      </c>
      <c r="F3940" s="98">
        <v>3642</v>
      </c>
      <c r="G3940" s="99">
        <v>626</v>
      </c>
      <c r="H3940" s="99">
        <f t="shared" si="654"/>
        <v>2279892</v>
      </c>
      <c r="I3940" s="99">
        <v>0</v>
      </c>
      <c r="J3940" s="99">
        <f t="shared" si="655"/>
        <v>0</v>
      </c>
      <c r="K3940" s="99">
        <v>0</v>
      </c>
      <c r="L3940" s="99">
        <f t="shared" si="656"/>
        <v>0</v>
      </c>
      <c r="M3940" s="99">
        <f t="shared" si="657"/>
        <v>626</v>
      </c>
      <c r="N3940" s="100">
        <f t="shared" si="657"/>
        <v>2279892</v>
      </c>
      <c r="O3940" s="60">
        <v>3642</v>
      </c>
      <c r="P3940" s="101">
        <f>O3940</f>
        <v>3642</v>
      </c>
      <c r="Q3940" s="99" t="e">
        <f>TRUNC(#REF!*P3940,0)</f>
        <v>#REF!</v>
      </c>
      <c r="R3940" s="143"/>
    </row>
    <row r="3941" spans="1:18" s="102" customFormat="1" ht="19.5" hidden="1" customHeight="1">
      <c r="A3941" s="131"/>
      <c r="C3941" s="35" t="s">
        <v>1092</v>
      </c>
      <c r="D3941" s="36" t="s">
        <v>1093</v>
      </c>
      <c r="E3941" s="11" t="s">
        <v>3189</v>
      </c>
      <c r="F3941" s="98">
        <v>1281</v>
      </c>
      <c r="G3941" s="99">
        <v>5666</v>
      </c>
      <c r="H3941" s="99">
        <f t="shared" si="654"/>
        <v>7258146</v>
      </c>
      <c r="I3941" s="99">
        <v>0</v>
      </c>
      <c r="J3941" s="99">
        <f t="shared" si="655"/>
        <v>0</v>
      </c>
      <c r="K3941" s="99">
        <v>0</v>
      </c>
      <c r="L3941" s="99">
        <f t="shared" si="656"/>
        <v>0</v>
      </c>
      <c r="M3941" s="99">
        <f t="shared" si="657"/>
        <v>5666</v>
      </c>
      <c r="N3941" s="100">
        <f t="shared" si="657"/>
        <v>7258146</v>
      </c>
      <c r="O3941" s="60">
        <v>1281</v>
      </c>
      <c r="P3941" s="101">
        <f>O3941</f>
        <v>1281</v>
      </c>
      <c r="Q3941" s="99" t="e">
        <f>TRUNC(#REF!*P3941,0)</f>
        <v>#REF!</v>
      </c>
      <c r="R3941" s="143"/>
    </row>
    <row r="3942" spans="1:18" s="102" customFormat="1" ht="19.5" hidden="1" customHeight="1">
      <c r="A3942" s="131"/>
      <c r="C3942" s="35" t="s">
        <v>928</v>
      </c>
      <c r="D3942" s="36" t="s">
        <v>703</v>
      </c>
      <c r="E3942" s="11" t="s">
        <v>3189</v>
      </c>
      <c r="F3942" s="98">
        <v>953</v>
      </c>
      <c r="G3942" s="99">
        <v>7000</v>
      </c>
      <c r="H3942" s="99">
        <f t="shared" si="654"/>
        <v>6671000</v>
      </c>
      <c r="I3942" s="99">
        <v>0</v>
      </c>
      <c r="J3942" s="99">
        <f t="shared" si="655"/>
        <v>0</v>
      </c>
      <c r="K3942" s="99">
        <v>0</v>
      </c>
      <c r="L3942" s="99">
        <f t="shared" si="656"/>
        <v>0</v>
      </c>
      <c r="M3942" s="99">
        <f t="shared" si="657"/>
        <v>7000</v>
      </c>
      <c r="N3942" s="100">
        <f t="shared" si="657"/>
        <v>6671000</v>
      </c>
      <c r="O3942" s="60">
        <v>953</v>
      </c>
      <c r="P3942" s="101">
        <f>O3942</f>
        <v>953</v>
      </c>
      <c r="Q3942" s="99" t="e">
        <f>TRUNC(#REF!*P3942,0)</f>
        <v>#REF!</v>
      </c>
      <c r="R3942" s="143"/>
    </row>
    <row r="3943" spans="1:18" s="102" customFormat="1" ht="19.5" hidden="1" customHeight="1">
      <c r="A3943" s="131"/>
      <c r="C3943" s="35" t="s">
        <v>929</v>
      </c>
      <c r="D3943" s="36" t="s">
        <v>705</v>
      </c>
      <c r="E3943" s="11" t="s">
        <v>3189</v>
      </c>
      <c r="F3943" s="98">
        <v>629</v>
      </c>
      <c r="G3943" s="99">
        <v>8933</v>
      </c>
      <c r="H3943" s="99">
        <f t="shared" si="654"/>
        <v>5618857</v>
      </c>
      <c r="I3943" s="99">
        <v>0</v>
      </c>
      <c r="J3943" s="99">
        <f t="shared" si="655"/>
        <v>0</v>
      </c>
      <c r="K3943" s="99">
        <v>0</v>
      </c>
      <c r="L3943" s="99">
        <f t="shared" si="656"/>
        <v>0</v>
      </c>
      <c r="M3943" s="99">
        <f t="shared" si="657"/>
        <v>8933</v>
      </c>
      <c r="N3943" s="100">
        <f t="shared" si="657"/>
        <v>5618857</v>
      </c>
      <c r="O3943" s="60">
        <v>629</v>
      </c>
      <c r="P3943" s="101">
        <f>O3943</f>
        <v>629</v>
      </c>
      <c r="Q3943" s="99" t="e">
        <f>TRUNC(#REF!*P3943,0)</f>
        <v>#REF!</v>
      </c>
      <c r="R3943" s="143"/>
    </row>
    <row r="3944" spans="1:18" s="102" customFormat="1" ht="19.5" hidden="1" customHeight="1">
      <c r="A3944" s="131"/>
      <c r="C3944" s="35" t="s">
        <v>930</v>
      </c>
      <c r="D3944" s="36" t="s">
        <v>707</v>
      </c>
      <c r="E3944" s="11" t="s">
        <v>3189</v>
      </c>
      <c r="F3944" s="98">
        <v>865</v>
      </c>
      <c r="G3944" s="99">
        <v>10933</v>
      </c>
      <c r="H3944" s="99">
        <f t="shared" si="654"/>
        <v>9457045</v>
      </c>
      <c r="I3944" s="99">
        <v>0</v>
      </c>
      <c r="J3944" s="99">
        <f t="shared" si="655"/>
        <v>0</v>
      </c>
      <c r="K3944" s="99">
        <v>0</v>
      </c>
      <c r="L3944" s="99">
        <f t="shared" si="656"/>
        <v>0</v>
      </c>
      <c r="M3944" s="99">
        <f t="shared" si="657"/>
        <v>10933</v>
      </c>
      <c r="N3944" s="100">
        <f t="shared" si="657"/>
        <v>9457045</v>
      </c>
      <c r="O3944" s="60">
        <v>865</v>
      </c>
      <c r="P3944" s="101">
        <f>O3944</f>
        <v>865</v>
      </c>
      <c r="Q3944" s="99" t="e">
        <f>TRUNC(#REF!*P3944,0)</f>
        <v>#REF!</v>
      </c>
      <c r="R3944" s="143"/>
    </row>
    <row r="3945" spans="1:18" s="102" customFormat="1" ht="19.5" hidden="1" customHeight="1">
      <c r="A3945" s="131"/>
      <c r="C3945" s="35" t="s">
        <v>932</v>
      </c>
      <c r="D3945" s="36" t="s">
        <v>0</v>
      </c>
      <c r="E3945" s="11" t="s">
        <v>3189</v>
      </c>
      <c r="F3945" s="98">
        <v>46</v>
      </c>
      <c r="G3945" s="99">
        <v>576</v>
      </c>
      <c r="H3945" s="99">
        <f t="shared" si="654"/>
        <v>26496</v>
      </c>
      <c r="I3945" s="99">
        <v>0</v>
      </c>
      <c r="J3945" s="99">
        <f t="shared" si="655"/>
        <v>0</v>
      </c>
      <c r="K3945" s="99">
        <v>0</v>
      </c>
      <c r="L3945" s="99">
        <f t="shared" si="656"/>
        <v>0</v>
      </c>
      <c r="M3945" s="99">
        <f t="shared" si="657"/>
        <v>576</v>
      </c>
      <c r="N3945" s="100">
        <f t="shared" si="657"/>
        <v>26496</v>
      </c>
      <c r="O3945" s="60">
        <v>46</v>
      </c>
      <c r="P3945" s="101">
        <f>O3945</f>
        <v>46</v>
      </c>
      <c r="Q3945" s="99" t="e">
        <f>TRUNC(#REF!*P3945,0)</f>
        <v>#REF!</v>
      </c>
      <c r="R3945" s="143"/>
    </row>
    <row r="3946" spans="1:18" s="102" customFormat="1" ht="19.5" hidden="1" customHeight="1">
      <c r="A3946" s="131"/>
      <c r="C3946" s="35" t="s">
        <v>933</v>
      </c>
      <c r="D3946" s="36" t="s">
        <v>118</v>
      </c>
      <c r="E3946" s="11" t="s">
        <v>3207</v>
      </c>
      <c r="F3946" s="98">
        <v>64</v>
      </c>
      <c r="G3946" s="99">
        <v>3208</v>
      </c>
      <c r="H3946" s="99">
        <f t="shared" si="654"/>
        <v>205312</v>
      </c>
      <c r="I3946" s="99">
        <v>0</v>
      </c>
      <c r="J3946" s="99">
        <f t="shared" si="655"/>
        <v>0</v>
      </c>
      <c r="K3946" s="99">
        <v>0</v>
      </c>
      <c r="L3946" s="99">
        <f t="shared" si="656"/>
        <v>0</v>
      </c>
      <c r="M3946" s="99">
        <f t="shared" si="657"/>
        <v>3208</v>
      </c>
      <c r="N3946" s="100">
        <f t="shared" si="657"/>
        <v>205312</v>
      </c>
      <c r="O3946" s="60">
        <v>64</v>
      </c>
      <c r="P3946" s="101">
        <f>O3946</f>
        <v>64</v>
      </c>
      <c r="Q3946" s="99" t="e">
        <f>TRUNC(#REF!*P3946,0)</f>
        <v>#REF!</v>
      </c>
      <c r="R3946" s="143"/>
    </row>
    <row r="3947" spans="1:18" s="102" customFormat="1" ht="19.5" hidden="1" customHeight="1">
      <c r="A3947" s="131"/>
      <c r="C3947" s="35" t="s">
        <v>934</v>
      </c>
      <c r="D3947" s="36" t="s">
        <v>0</v>
      </c>
      <c r="E3947" s="11" t="s">
        <v>22</v>
      </c>
      <c r="F3947" s="98">
        <v>0</v>
      </c>
      <c r="G3947" s="99">
        <v>0</v>
      </c>
      <c r="H3947" s="99">
        <f t="shared" si="654"/>
        <v>0</v>
      </c>
      <c r="I3947" s="99">
        <v>0</v>
      </c>
      <c r="J3947" s="99">
        <f t="shared" si="655"/>
        <v>0</v>
      </c>
      <c r="K3947" s="99">
        <v>0</v>
      </c>
      <c r="L3947" s="99">
        <f t="shared" si="656"/>
        <v>0</v>
      </c>
      <c r="M3947" s="99">
        <f t="shared" si="657"/>
        <v>0</v>
      </c>
      <c r="N3947" s="100">
        <f t="shared" si="657"/>
        <v>0</v>
      </c>
      <c r="O3947" s="60">
        <v>0</v>
      </c>
      <c r="P3947" s="101">
        <f>O3947</f>
        <v>0</v>
      </c>
      <c r="Q3947" s="99" t="e">
        <f>TRUNC(#REF!*P3947,0)</f>
        <v>#REF!</v>
      </c>
      <c r="R3947" s="143"/>
    </row>
    <row r="3948" spans="1:18" s="102" customFormat="1" ht="19.5" hidden="1" customHeight="1">
      <c r="A3948" s="131"/>
      <c r="C3948" s="35" t="s">
        <v>935</v>
      </c>
      <c r="D3948" s="36" t="s">
        <v>712</v>
      </c>
      <c r="E3948" s="11" t="s">
        <v>3189</v>
      </c>
      <c r="F3948" s="98">
        <v>8</v>
      </c>
      <c r="G3948" s="99">
        <v>0</v>
      </c>
      <c r="H3948" s="99">
        <f t="shared" si="654"/>
        <v>0</v>
      </c>
      <c r="I3948" s="99">
        <v>0</v>
      </c>
      <c r="J3948" s="99">
        <f t="shared" si="655"/>
        <v>0</v>
      </c>
      <c r="K3948" s="99">
        <v>12972</v>
      </c>
      <c r="L3948" s="99">
        <f t="shared" si="656"/>
        <v>103776</v>
      </c>
      <c r="M3948" s="99">
        <f t="shared" si="657"/>
        <v>12972</v>
      </c>
      <c r="N3948" s="100">
        <f t="shared" si="657"/>
        <v>103776</v>
      </c>
      <c r="O3948" s="60">
        <v>8</v>
      </c>
      <c r="P3948" s="101">
        <f>O3948</f>
        <v>8</v>
      </c>
      <c r="Q3948" s="99" t="e">
        <f>TRUNC(#REF!*P3948,0)</f>
        <v>#REF!</v>
      </c>
      <c r="R3948" s="143"/>
    </row>
    <row r="3949" spans="1:18" s="102" customFormat="1" ht="19.5" hidden="1" customHeight="1">
      <c r="A3949" s="131"/>
      <c r="C3949" s="35" t="s">
        <v>936</v>
      </c>
      <c r="D3949" s="36" t="s">
        <v>714</v>
      </c>
      <c r="E3949" s="11" t="s">
        <v>3189</v>
      </c>
      <c r="F3949" s="98">
        <v>338</v>
      </c>
      <c r="G3949" s="99">
        <v>0</v>
      </c>
      <c r="H3949" s="99">
        <f t="shared" si="654"/>
        <v>0</v>
      </c>
      <c r="I3949" s="99">
        <v>0</v>
      </c>
      <c r="J3949" s="99">
        <f t="shared" si="655"/>
        <v>0</v>
      </c>
      <c r="K3949" s="99">
        <v>10512</v>
      </c>
      <c r="L3949" s="99">
        <f t="shared" si="656"/>
        <v>3553056</v>
      </c>
      <c r="M3949" s="99">
        <f t="shared" si="657"/>
        <v>10512</v>
      </c>
      <c r="N3949" s="100">
        <f t="shared" si="657"/>
        <v>3553056</v>
      </c>
      <c r="O3949" s="60">
        <v>338</v>
      </c>
      <c r="P3949" s="101">
        <f>O3949</f>
        <v>338</v>
      </c>
      <c r="Q3949" s="99" t="e">
        <f>TRUNC(#REF!*P3949,0)</f>
        <v>#REF!</v>
      </c>
      <c r="R3949" s="143"/>
    </row>
    <row r="3950" spans="1:18" s="102" customFormat="1" ht="19.5" hidden="1" customHeight="1">
      <c r="A3950" s="131"/>
      <c r="C3950" s="35" t="s">
        <v>2545</v>
      </c>
      <c r="D3950" s="36" t="s">
        <v>0</v>
      </c>
      <c r="E3950" s="11" t="s">
        <v>22</v>
      </c>
      <c r="F3950" s="98">
        <v>0</v>
      </c>
      <c r="G3950" s="99">
        <v>0</v>
      </c>
      <c r="H3950" s="99">
        <f t="shared" si="654"/>
        <v>0</v>
      </c>
      <c r="I3950" s="99">
        <v>0</v>
      </c>
      <c r="J3950" s="99">
        <f t="shared" si="655"/>
        <v>0</v>
      </c>
      <c r="K3950" s="99">
        <v>0</v>
      </c>
      <c r="L3950" s="99">
        <f t="shared" si="656"/>
        <v>0</v>
      </c>
      <c r="M3950" s="99">
        <f t="shared" si="657"/>
        <v>0</v>
      </c>
      <c r="N3950" s="100">
        <f t="shared" si="657"/>
        <v>0</v>
      </c>
      <c r="O3950" s="60">
        <v>0</v>
      </c>
      <c r="P3950" s="101">
        <f>O3950</f>
        <v>0</v>
      </c>
      <c r="Q3950" s="99" t="e">
        <f>TRUNC(#REF!*P3950,0)</f>
        <v>#REF!</v>
      </c>
      <c r="R3950" s="143"/>
    </row>
    <row r="3951" spans="1:18" s="102" customFormat="1" ht="19.5" hidden="1" customHeight="1">
      <c r="A3951" s="131"/>
      <c r="C3951" s="35" t="s">
        <v>2546</v>
      </c>
      <c r="D3951" s="36" t="s">
        <v>2373</v>
      </c>
      <c r="E3951" s="11" t="s">
        <v>3189</v>
      </c>
      <c r="F3951" s="98">
        <v>777</v>
      </c>
      <c r="G3951" s="99">
        <v>0</v>
      </c>
      <c r="H3951" s="99">
        <f t="shared" si="654"/>
        <v>0</v>
      </c>
      <c r="I3951" s="99">
        <v>10441</v>
      </c>
      <c r="J3951" s="99">
        <f t="shared" si="655"/>
        <v>8112657</v>
      </c>
      <c r="K3951" s="99">
        <v>0</v>
      </c>
      <c r="L3951" s="99">
        <f t="shared" si="656"/>
        <v>0</v>
      </c>
      <c r="M3951" s="99">
        <f t="shared" si="657"/>
        <v>10441</v>
      </c>
      <c r="N3951" s="100">
        <f t="shared" si="657"/>
        <v>8112657</v>
      </c>
      <c r="O3951" s="60">
        <v>777</v>
      </c>
      <c r="P3951" s="101">
        <f>O3951</f>
        <v>777</v>
      </c>
      <c r="Q3951" s="99" t="e">
        <f>TRUNC(#REF!*P3951,0)</f>
        <v>#REF!</v>
      </c>
      <c r="R3951" s="143"/>
    </row>
    <row r="3952" spans="1:18" s="102" customFormat="1" ht="19.5" hidden="1" customHeight="1">
      <c r="A3952" s="131"/>
      <c r="C3952" s="35" t="s">
        <v>2565</v>
      </c>
      <c r="D3952" s="36" t="s">
        <v>2368</v>
      </c>
      <c r="E3952" s="11" t="s">
        <v>3189</v>
      </c>
      <c r="F3952" s="98">
        <v>777</v>
      </c>
      <c r="G3952" s="99">
        <v>0</v>
      </c>
      <c r="H3952" s="99">
        <f t="shared" si="654"/>
        <v>0</v>
      </c>
      <c r="I3952" s="99">
        <v>23920</v>
      </c>
      <c r="J3952" s="99">
        <f t="shared" si="655"/>
        <v>18585840</v>
      </c>
      <c r="K3952" s="99">
        <v>0</v>
      </c>
      <c r="L3952" s="99">
        <f t="shared" si="656"/>
        <v>0</v>
      </c>
      <c r="M3952" s="99">
        <f t="shared" si="657"/>
        <v>23920</v>
      </c>
      <c r="N3952" s="100">
        <f t="shared" si="657"/>
        <v>18585840</v>
      </c>
      <c r="O3952" s="60">
        <v>777</v>
      </c>
      <c r="P3952" s="101">
        <f>O3952</f>
        <v>777</v>
      </c>
      <c r="Q3952" s="99" t="e">
        <f>TRUNC(#REF!*P3952,0)</f>
        <v>#REF!</v>
      </c>
      <c r="R3952" s="143"/>
    </row>
    <row r="3953" spans="1:18" s="102" customFormat="1" ht="19.5" hidden="1" customHeight="1">
      <c r="A3953" s="131"/>
      <c r="C3953" s="35" t="s">
        <v>2547</v>
      </c>
      <c r="D3953" s="36" t="s">
        <v>2366</v>
      </c>
      <c r="E3953" s="11" t="s">
        <v>3189</v>
      </c>
      <c r="F3953" s="98">
        <v>777</v>
      </c>
      <c r="G3953" s="99">
        <v>0</v>
      </c>
      <c r="H3953" s="99">
        <f t="shared" si="654"/>
        <v>0</v>
      </c>
      <c r="I3953" s="99">
        <v>14418</v>
      </c>
      <c r="J3953" s="99">
        <f t="shared" si="655"/>
        <v>11202786</v>
      </c>
      <c r="K3953" s="99">
        <v>0</v>
      </c>
      <c r="L3953" s="99">
        <f t="shared" si="656"/>
        <v>0</v>
      </c>
      <c r="M3953" s="99">
        <f t="shared" si="657"/>
        <v>14418</v>
      </c>
      <c r="N3953" s="100">
        <f t="shared" si="657"/>
        <v>11202786</v>
      </c>
      <c r="O3953" s="60">
        <v>777</v>
      </c>
      <c r="P3953" s="101">
        <f>O3953</f>
        <v>777</v>
      </c>
      <c r="Q3953" s="99" t="e">
        <f>TRUNC(#REF!*P3953,0)</f>
        <v>#REF!</v>
      </c>
      <c r="R3953" s="143"/>
    </row>
    <row r="3954" spans="1:18" s="102" customFormat="1" ht="19.5" hidden="1" customHeight="1">
      <c r="A3954" s="131"/>
      <c r="C3954" s="35" t="s">
        <v>2566</v>
      </c>
      <c r="D3954" s="36" t="s">
        <v>2567</v>
      </c>
      <c r="E3954" s="11" t="s">
        <v>22</v>
      </c>
      <c r="F3954" s="98">
        <v>0</v>
      </c>
      <c r="G3954" s="99">
        <v>0</v>
      </c>
      <c r="H3954" s="99">
        <f t="shared" si="654"/>
        <v>0</v>
      </c>
      <c r="I3954" s="99">
        <v>0</v>
      </c>
      <c r="J3954" s="99">
        <f t="shared" si="655"/>
        <v>0</v>
      </c>
      <c r="K3954" s="99">
        <v>0</v>
      </c>
      <c r="L3954" s="99">
        <f t="shared" si="656"/>
        <v>0</v>
      </c>
      <c r="M3954" s="99">
        <f t="shared" si="657"/>
        <v>0</v>
      </c>
      <c r="N3954" s="100">
        <f t="shared" si="657"/>
        <v>0</v>
      </c>
      <c r="O3954" s="60">
        <v>0</v>
      </c>
      <c r="P3954" s="101">
        <f>O3954</f>
        <v>0</v>
      </c>
      <c r="Q3954" s="99" t="e">
        <f>TRUNC(#REF!*P3954,0)</f>
        <v>#REF!</v>
      </c>
      <c r="R3954" s="143"/>
    </row>
    <row r="3955" spans="1:18" s="102" customFormat="1" ht="19.5" hidden="1" customHeight="1">
      <c r="A3955" s="131"/>
      <c r="C3955" s="35" t="s">
        <v>2568</v>
      </c>
      <c r="D3955" s="36" t="s">
        <v>2569</v>
      </c>
      <c r="E3955" s="11" t="s">
        <v>3189</v>
      </c>
      <c r="F3955" s="98">
        <v>854</v>
      </c>
      <c r="G3955" s="99">
        <v>0</v>
      </c>
      <c r="H3955" s="99">
        <f t="shared" si="654"/>
        <v>0</v>
      </c>
      <c r="I3955" s="99">
        <v>0</v>
      </c>
      <c r="J3955" s="99">
        <f t="shared" si="655"/>
        <v>0</v>
      </c>
      <c r="K3955" s="99">
        <v>18870</v>
      </c>
      <c r="L3955" s="99">
        <f t="shared" si="656"/>
        <v>16114980</v>
      </c>
      <c r="M3955" s="99">
        <f t="shared" si="657"/>
        <v>18870</v>
      </c>
      <c r="N3955" s="100">
        <f t="shared" si="657"/>
        <v>16114980</v>
      </c>
      <c r="O3955" s="60">
        <v>854</v>
      </c>
      <c r="P3955" s="101">
        <f>O3955</f>
        <v>854</v>
      </c>
      <c r="Q3955" s="99" t="e">
        <f>TRUNC(#REF!*P3955,0)</f>
        <v>#REF!</v>
      </c>
      <c r="R3955" s="143"/>
    </row>
    <row r="3956" spans="1:18" s="102" customFormat="1" ht="19.5" hidden="1" customHeight="1">
      <c r="A3956" s="131"/>
      <c r="C3956" s="35" t="s">
        <v>2570</v>
      </c>
      <c r="D3956" s="36" t="s">
        <v>113</v>
      </c>
      <c r="E3956" s="11" t="s">
        <v>3189</v>
      </c>
      <c r="F3956" s="98">
        <v>854</v>
      </c>
      <c r="G3956" s="99">
        <v>0</v>
      </c>
      <c r="H3956" s="99">
        <f t="shared" si="654"/>
        <v>0</v>
      </c>
      <c r="I3956" s="99">
        <v>0</v>
      </c>
      <c r="J3956" s="99">
        <f t="shared" si="655"/>
        <v>0</v>
      </c>
      <c r="K3956" s="99">
        <v>18870</v>
      </c>
      <c r="L3956" s="99">
        <f t="shared" si="656"/>
        <v>16114980</v>
      </c>
      <c r="M3956" s="99">
        <f t="shared" si="657"/>
        <v>18870</v>
      </c>
      <c r="N3956" s="100">
        <f t="shared" si="657"/>
        <v>16114980</v>
      </c>
      <c r="O3956" s="60">
        <v>0</v>
      </c>
      <c r="P3956" s="101">
        <f>O3956</f>
        <v>0</v>
      </c>
      <c r="Q3956" s="99" t="e">
        <f>TRUNC(#REF!*P3956,0)</f>
        <v>#REF!</v>
      </c>
      <c r="R3956" s="143"/>
    </row>
    <row r="3957" spans="1:18" s="102" customFormat="1" ht="19.5" hidden="1" customHeight="1">
      <c r="A3957" s="131"/>
      <c r="C3957" s="35" t="s">
        <v>2571</v>
      </c>
      <c r="D3957" s="36" t="s">
        <v>2572</v>
      </c>
      <c r="E3957" s="11" t="s">
        <v>3189</v>
      </c>
      <c r="F3957" s="98">
        <v>488</v>
      </c>
      <c r="G3957" s="99">
        <v>0</v>
      </c>
      <c r="H3957" s="99">
        <f t="shared" si="654"/>
        <v>0</v>
      </c>
      <c r="I3957" s="99">
        <v>0</v>
      </c>
      <c r="J3957" s="99">
        <f t="shared" si="655"/>
        <v>0</v>
      </c>
      <c r="K3957" s="99">
        <v>20888</v>
      </c>
      <c r="L3957" s="99">
        <f t="shared" si="656"/>
        <v>10193344</v>
      </c>
      <c r="M3957" s="99">
        <f t="shared" si="657"/>
        <v>20888</v>
      </c>
      <c r="N3957" s="100">
        <f t="shared" si="657"/>
        <v>10193344</v>
      </c>
      <c r="O3957" s="60">
        <v>488</v>
      </c>
      <c r="P3957" s="101">
        <f>O3957</f>
        <v>488</v>
      </c>
      <c r="Q3957" s="99" t="e">
        <f>TRUNC(#REF!*P3957,0)</f>
        <v>#REF!</v>
      </c>
      <c r="R3957" s="143"/>
    </row>
    <row r="3958" spans="1:18" s="102" customFormat="1" ht="19.5" hidden="1" customHeight="1">
      <c r="A3958" s="131"/>
      <c r="C3958" s="35" t="s">
        <v>2576</v>
      </c>
      <c r="D3958" s="36" t="s">
        <v>0</v>
      </c>
      <c r="E3958" s="11" t="s">
        <v>3189</v>
      </c>
      <c r="F3958" s="98">
        <v>36</v>
      </c>
      <c r="G3958" s="99">
        <v>5040</v>
      </c>
      <c r="H3958" s="99">
        <f t="shared" si="654"/>
        <v>181440</v>
      </c>
      <c r="I3958" s="99">
        <v>1414</v>
      </c>
      <c r="J3958" s="99">
        <f t="shared" si="655"/>
        <v>50904</v>
      </c>
      <c r="K3958" s="99">
        <v>0</v>
      </c>
      <c r="L3958" s="99">
        <f t="shared" si="656"/>
        <v>0</v>
      </c>
      <c r="M3958" s="99">
        <f t="shared" si="657"/>
        <v>6454</v>
      </c>
      <c r="N3958" s="100">
        <f t="shared" si="657"/>
        <v>232344</v>
      </c>
      <c r="O3958" s="60">
        <v>36</v>
      </c>
      <c r="P3958" s="101">
        <f>O3958</f>
        <v>36</v>
      </c>
      <c r="Q3958" s="99" t="e">
        <f>TRUNC(#REF!*P3958,0)</f>
        <v>#REF!</v>
      </c>
      <c r="R3958" s="143"/>
    </row>
    <row r="3959" spans="1:18" s="102" customFormat="1" ht="19.5" hidden="1" customHeight="1">
      <c r="A3959" s="131"/>
      <c r="C3959" s="35" t="s">
        <v>2548</v>
      </c>
      <c r="D3959" s="36" t="s">
        <v>2549</v>
      </c>
      <c r="E3959" s="11" t="s">
        <v>3207</v>
      </c>
      <c r="F3959" s="98">
        <v>42</v>
      </c>
      <c r="G3959" s="99">
        <v>139979</v>
      </c>
      <c r="H3959" s="99">
        <f t="shared" ref="H3959:H4026" si="658">TRUNC(F3959*G3959,0)</f>
        <v>5879118</v>
      </c>
      <c r="I3959" s="99">
        <v>40458</v>
      </c>
      <c r="J3959" s="99">
        <f t="shared" ref="J3959:J4026" si="659">TRUNC(F3959*I3959,0)</f>
        <v>1699236</v>
      </c>
      <c r="K3959" s="99">
        <v>2093</v>
      </c>
      <c r="L3959" s="99">
        <f t="shared" si="656"/>
        <v>87906</v>
      </c>
      <c r="M3959" s="99">
        <f t="shared" si="657"/>
        <v>182530</v>
      </c>
      <c r="N3959" s="100">
        <f t="shared" si="657"/>
        <v>7666260</v>
      </c>
      <c r="O3959" s="60">
        <v>42</v>
      </c>
      <c r="P3959" s="101">
        <f>O3959</f>
        <v>42</v>
      </c>
      <c r="Q3959" s="99" t="e">
        <f>TRUNC(#REF!*P3959,0)</f>
        <v>#REF!</v>
      </c>
      <c r="R3959" s="143"/>
    </row>
    <row r="3960" spans="1:18" s="102" customFormat="1" ht="19.5" hidden="1" customHeight="1">
      <c r="A3960" s="131"/>
      <c r="C3960" s="35" t="s">
        <v>1166</v>
      </c>
      <c r="D3960" s="36" t="s">
        <v>0</v>
      </c>
      <c r="E3960" s="11" t="s">
        <v>22</v>
      </c>
      <c r="F3960" s="98">
        <v>0</v>
      </c>
      <c r="G3960" s="99">
        <v>0</v>
      </c>
      <c r="H3960" s="99">
        <f t="shared" si="658"/>
        <v>0</v>
      </c>
      <c r="I3960" s="99">
        <v>0</v>
      </c>
      <c r="J3960" s="99">
        <f t="shared" si="659"/>
        <v>0</v>
      </c>
      <c r="K3960" s="99">
        <v>0</v>
      </c>
      <c r="L3960" s="99">
        <f t="shared" si="656"/>
        <v>0</v>
      </c>
      <c r="M3960" s="99">
        <f t="shared" si="657"/>
        <v>0</v>
      </c>
      <c r="N3960" s="100">
        <f t="shared" si="657"/>
        <v>0</v>
      </c>
      <c r="O3960" s="60">
        <v>0</v>
      </c>
      <c r="P3960" s="101">
        <f>O3960</f>
        <v>0</v>
      </c>
      <c r="Q3960" s="99" t="e">
        <f>TRUNC(#REF!*P3960,0)</f>
        <v>#REF!</v>
      </c>
      <c r="R3960" s="143"/>
    </row>
    <row r="3961" spans="1:18" s="102" customFormat="1" ht="19.5" hidden="1" customHeight="1">
      <c r="A3961" s="131"/>
      <c r="C3961" s="35" t="s">
        <v>2550</v>
      </c>
      <c r="D3961" s="36" t="s">
        <v>0</v>
      </c>
      <c r="E3961" s="11" t="s">
        <v>22</v>
      </c>
      <c r="F3961" s="98">
        <v>0</v>
      </c>
      <c r="G3961" s="99">
        <v>0</v>
      </c>
      <c r="H3961" s="99">
        <f t="shared" si="658"/>
        <v>0</v>
      </c>
      <c r="I3961" s="99">
        <v>0</v>
      </c>
      <c r="J3961" s="99">
        <f t="shared" si="659"/>
        <v>0</v>
      </c>
      <c r="K3961" s="99">
        <v>0</v>
      </c>
      <c r="L3961" s="99">
        <f t="shared" si="656"/>
        <v>0</v>
      </c>
      <c r="M3961" s="99">
        <f t="shared" si="657"/>
        <v>0</v>
      </c>
      <c r="N3961" s="100">
        <f t="shared" si="657"/>
        <v>0</v>
      </c>
      <c r="O3961" s="60">
        <v>0</v>
      </c>
      <c r="P3961" s="101">
        <f>O3961</f>
        <v>0</v>
      </c>
      <c r="Q3961" s="99" t="e">
        <f>TRUNC(#REF!*P3961,0)</f>
        <v>#REF!</v>
      </c>
      <c r="R3961" s="143"/>
    </row>
    <row r="3962" spans="1:18" s="102" customFormat="1" ht="19.5" hidden="1" customHeight="1">
      <c r="A3962" s="131"/>
      <c r="C3962" s="35" t="s">
        <v>2585</v>
      </c>
      <c r="D3962" s="36" t="s">
        <v>2586</v>
      </c>
      <c r="E3962" s="11" t="s">
        <v>3214</v>
      </c>
      <c r="F3962" s="98">
        <v>90</v>
      </c>
      <c r="G3962" s="99">
        <v>5166393</v>
      </c>
      <c r="H3962" s="99">
        <f t="shared" si="658"/>
        <v>464975370</v>
      </c>
      <c r="I3962" s="99">
        <v>520836</v>
      </c>
      <c r="J3962" s="99">
        <f t="shared" si="659"/>
        <v>46875240</v>
      </c>
      <c r="K3962" s="99">
        <v>1065420</v>
      </c>
      <c r="L3962" s="99">
        <f t="shared" si="656"/>
        <v>95887800</v>
      </c>
      <c r="M3962" s="99">
        <f t="shared" si="657"/>
        <v>6752649</v>
      </c>
      <c r="N3962" s="100">
        <f t="shared" si="657"/>
        <v>607738410</v>
      </c>
      <c r="O3962" s="60">
        <v>90</v>
      </c>
      <c r="P3962" s="101">
        <f>O3962</f>
        <v>90</v>
      </c>
      <c r="Q3962" s="99" t="e">
        <f>TRUNC(#REF!*P3962,0)</f>
        <v>#REF!</v>
      </c>
      <c r="R3962" s="143"/>
    </row>
    <row r="3963" spans="1:18" s="102" customFormat="1" ht="19.5" hidden="1" customHeight="1">
      <c r="A3963" s="131"/>
      <c r="C3963" s="35" t="s">
        <v>1167</v>
      </c>
      <c r="D3963" s="36" t="s">
        <v>0</v>
      </c>
      <c r="E3963" s="11" t="s">
        <v>22</v>
      </c>
      <c r="F3963" s="98">
        <v>0</v>
      </c>
      <c r="G3963" s="99">
        <v>0</v>
      </c>
      <c r="H3963" s="99">
        <f t="shared" si="658"/>
        <v>0</v>
      </c>
      <c r="I3963" s="99">
        <v>0</v>
      </c>
      <c r="J3963" s="99">
        <f t="shared" si="659"/>
        <v>0</v>
      </c>
      <c r="K3963" s="99">
        <v>0</v>
      </c>
      <c r="L3963" s="99">
        <f t="shared" si="656"/>
        <v>0</v>
      </c>
      <c r="M3963" s="99">
        <f t="shared" si="657"/>
        <v>0</v>
      </c>
      <c r="N3963" s="100">
        <f t="shared" si="657"/>
        <v>0</v>
      </c>
      <c r="O3963" s="60">
        <v>0</v>
      </c>
      <c r="P3963" s="101">
        <f>O3963</f>
        <v>0</v>
      </c>
      <c r="Q3963" s="99" t="e">
        <f>TRUNC(#REF!*P3963,0)</f>
        <v>#REF!</v>
      </c>
      <c r="R3963" s="143"/>
    </row>
    <row r="3964" spans="1:18" s="102" customFormat="1" ht="19.5" hidden="1" customHeight="1">
      <c r="A3964" s="131"/>
      <c r="C3964" s="35" t="s">
        <v>2553</v>
      </c>
      <c r="D3964" s="36" t="s">
        <v>2554</v>
      </c>
      <c r="E3964" s="11" t="s">
        <v>3189</v>
      </c>
      <c r="F3964" s="98">
        <v>767</v>
      </c>
      <c r="G3964" s="99">
        <v>26483</v>
      </c>
      <c r="H3964" s="99">
        <f t="shared" si="658"/>
        <v>20312461</v>
      </c>
      <c r="I3964" s="99">
        <v>7025</v>
      </c>
      <c r="J3964" s="99">
        <f t="shared" si="659"/>
        <v>5388175</v>
      </c>
      <c r="K3964" s="99">
        <v>168</v>
      </c>
      <c r="L3964" s="99">
        <f t="shared" si="656"/>
        <v>128856</v>
      </c>
      <c r="M3964" s="99">
        <f t="shared" si="657"/>
        <v>33676</v>
      </c>
      <c r="N3964" s="100">
        <f t="shared" si="657"/>
        <v>25829492</v>
      </c>
      <c r="O3964" s="60">
        <v>767</v>
      </c>
      <c r="P3964" s="101">
        <f>O3964</f>
        <v>767</v>
      </c>
      <c r="Q3964" s="99" t="e">
        <f>TRUNC(#REF!*P3964,0)</f>
        <v>#REF!</v>
      </c>
      <c r="R3964" s="143"/>
    </row>
    <row r="3965" spans="1:18" s="102" customFormat="1" ht="19.5" hidden="1" customHeight="1">
      <c r="A3965" s="131"/>
      <c r="C3965" s="35" t="s">
        <v>1168</v>
      </c>
      <c r="D3965" s="36" t="s">
        <v>1169</v>
      </c>
      <c r="E3965" s="11" t="s">
        <v>3189</v>
      </c>
      <c r="F3965" s="98">
        <v>980</v>
      </c>
      <c r="G3965" s="99">
        <v>6720</v>
      </c>
      <c r="H3965" s="99">
        <f t="shared" si="658"/>
        <v>6585600</v>
      </c>
      <c r="I3965" s="99">
        <v>1414</v>
      </c>
      <c r="J3965" s="99">
        <f t="shared" si="659"/>
        <v>1385720</v>
      </c>
      <c r="K3965" s="99">
        <v>0</v>
      </c>
      <c r="L3965" s="99">
        <f t="shared" si="656"/>
        <v>0</v>
      </c>
      <c r="M3965" s="99">
        <f t="shared" si="657"/>
        <v>8134</v>
      </c>
      <c r="N3965" s="100">
        <f t="shared" si="657"/>
        <v>7971320</v>
      </c>
      <c r="O3965" s="60">
        <v>980</v>
      </c>
      <c r="P3965" s="101">
        <f>O3965</f>
        <v>980</v>
      </c>
      <c r="Q3965" s="99" t="e">
        <f>TRUNC(#REF!*P3965,0)</f>
        <v>#REF!</v>
      </c>
      <c r="R3965" s="143"/>
    </row>
    <row r="3966" spans="1:18" s="102" customFormat="1" ht="19.5" hidden="1" customHeight="1">
      <c r="A3966" s="131"/>
      <c r="C3966" s="35" t="s">
        <v>2555</v>
      </c>
      <c r="D3966" s="36" t="s">
        <v>2556</v>
      </c>
      <c r="E3966" s="11" t="s">
        <v>3207</v>
      </c>
      <c r="F3966" s="98">
        <v>887</v>
      </c>
      <c r="G3966" s="99">
        <v>6140</v>
      </c>
      <c r="H3966" s="99">
        <f t="shared" si="658"/>
        <v>5446180</v>
      </c>
      <c r="I3966" s="99">
        <v>2648</v>
      </c>
      <c r="J3966" s="99">
        <f t="shared" si="659"/>
        <v>2348776</v>
      </c>
      <c r="K3966" s="99">
        <v>0</v>
      </c>
      <c r="L3966" s="99">
        <f t="shared" si="656"/>
        <v>0</v>
      </c>
      <c r="M3966" s="99">
        <f t="shared" si="657"/>
        <v>8788</v>
      </c>
      <c r="N3966" s="100">
        <f t="shared" si="657"/>
        <v>7794956</v>
      </c>
      <c r="O3966" s="60">
        <v>887</v>
      </c>
      <c r="P3966" s="101">
        <f>O3966</f>
        <v>887</v>
      </c>
      <c r="Q3966" s="99" t="e">
        <f>TRUNC(#REF!*P3966,0)</f>
        <v>#REF!</v>
      </c>
      <c r="R3966" s="143"/>
    </row>
    <row r="3967" spans="1:18" s="102" customFormat="1" ht="19.5" hidden="1" customHeight="1">
      <c r="A3967" s="131"/>
      <c r="C3967" s="35" t="s">
        <v>2557</v>
      </c>
      <c r="D3967" s="36" t="s">
        <v>2558</v>
      </c>
      <c r="E3967" s="11" t="s">
        <v>3207</v>
      </c>
      <c r="F3967" s="98">
        <v>300</v>
      </c>
      <c r="G3967" s="99">
        <v>4367</v>
      </c>
      <c r="H3967" s="99">
        <f t="shared" si="658"/>
        <v>1310100</v>
      </c>
      <c r="I3967" s="99">
        <v>217</v>
      </c>
      <c r="J3967" s="99">
        <f t="shared" si="659"/>
        <v>65100</v>
      </c>
      <c r="K3967" s="99">
        <v>0</v>
      </c>
      <c r="L3967" s="99">
        <f t="shared" si="656"/>
        <v>0</v>
      </c>
      <c r="M3967" s="99">
        <f t="shared" si="657"/>
        <v>4584</v>
      </c>
      <c r="N3967" s="100">
        <f t="shared" si="657"/>
        <v>1375200</v>
      </c>
      <c r="O3967" s="60">
        <v>300</v>
      </c>
      <c r="P3967" s="101">
        <f>O3967</f>
        <v>300</v>
      </c>
      <c r="Q3967" s="99" t="e">
        <f>TRUNC(#REF!*P3967,0)</f>
        <v>#REF!</v>
      </c>
      <c r="R3967" s="143"/>
    </row>
    <row r="3968" spans="1:18" s="102" customFormat="1" ht="19.5" hidden="1" customHeight="1">
      <c r="A3968" s="131"/>
      <c r="C3968" s="35" t="s">
        <v>1170</v>
      </c>
      <c r="D3968" s="36" t="s">
        <v>1171</v>
      </c>
      <c r="E3968" s="11" t="s">
        <v>3189</v>
      </c>
      <c r="F3968" s="98">
        <v>750</v>
      </c>
      <c r="G3968" s="99">
        <v>11352</v>
      </c>
      <c r="H3968" s="99">
        <f t="shared" si="658"/>
        <v>8514000</v>
      </c>
      <c r="I3968" s="99">
        <v>105</v>
      </c>
      <c r="J3968" s="99">
        <f t="shared" si="659"/>
        <v>78750</v>
      </c>
      <c r="K3968" s="99">
        <v>0</v>
      </c>
      <c r="L3968" s="99">
        <f t="shared" si="656"/>
        <v>0</v>
      </c>
      <c r="M3968" s="99">
        <f t="shared" si="657"/>
        <v>11457</v>
      </c>
      <c r="N3968" s="100">
        <f t="shared" si="657"/>
        <v>8592750</v>
      </c>
      <c r="O3968" s="60">
        <v>750</v>
      </c>
      <c r="P3968" s="101">
        <f>O3968</f>
        <v>750</v>
      </c>
      <c r="Q3968" s="99" t="e">
        <f>TRUNC(#REF!*P3968,0)</f>
        <v>#REF!</v>
      </c>
      <c r="R3968" s="143"/>
    </row>
    <row r="3969" spans="1:18" s="102" customFormat="1" ht="19.5" hidden="1" customHeight="1">
      <c r="A3969" s="131"/>
      <c r="C3969" s="35" t="s">
        <v>3076</v>
      </c>
      <c r="D3969" s="36" t="s">
        <v>3077</v>
      </c>
      <c r="E3969" s="11" t="s">
        <v>22</v>
      </c>
      <c r="F3969" s="98">
        <v>0</v>
      </c>
      <c r="G3969" s="99">
        <v>0</v>
      </c>
      <c r="H3969" s="99">
        <f t="shared" si="658"/>
        <v>0</v>
      </c>
      <c r="I3969" s="99">
        <v>0</v>
      </c>
      <c r="J3969" s="99">
        <f t="shared" si="659"/>
        <v>0</v>
      </c>
      <c r="K3969" s="99">
        <v>0</v>
      </c>
      <c r="L3969" s="99">
        <f t="shared" si="656"/>
        <v>0</v>
      </c>
      <c r="M3969" s="99">
        <f t="shared" si="657"/>
        <v>0</v>
      </c>
      <c r="N3969" s="100">
        <f t="shared" si="657"/>
        <v>0</v>
      </c>
      <c r="O3969" s="60">
        <v>0</v>
      </c>
      <c r="P3969" s="101">
        <f>O3969</f>
        <v>0</v>
      </c>
      <c r="Q3969" s="99" t="e">
        <f>TRUNC(#REF!*P3969,0)</f>
        <v>#REF!</v>
      </c>
      <c r="R3969" s="143"/>
    </row>
    <row r="3970" spans="1:18" s="102" customFormat="1" ht="19.5" hidden="1" customHeight="1">
      <c r="A3970" s="131"/>
      <c r="C3970" s="35" t="s">
        <v>3078</v>
      </c>
      <c r="D3970" s="36" t="s">
        <v>3079</v>
      </c>
      <c r="E3970" s="11" t="s">
        <v>3083</v>
      </c>
      <c r="F3970" s="98">
        <v>0</v>
      </c>
      <c r="G3970" s="99">
        <v>0</v>
      </c>
      <c r="H3970" s="99">
        <f t="shared" si="658"/>
        <v>0</v>
      </c>
      <c r="I3970" s="99">
        <v>0</v>
      </c>
      <c r="J3970" s="99">
        <f t="shared" si="659"/>
        <v>0</v>
      </c>
      <c r="K3970" s="99">
        <v>20888</v>
      </c>
      <c r="L3970" s="99">
        <f t="shared" si="656"/>
        <v>0</v>
      </c>
      <c r="M3970" s="99">
        <f t="shared" si="657"/>
        <v>20888</v>
      </c>
      <c r="N3970" s="100">
        <f t="shared" si="657"/>
        <v>0</v>
      </c>
      <c r="O3970" s="60">
        <v>380</v>
      </c>
      <c r="P3970" s="101">
        <f>O3970</f>
        <v>380</v>
      </c>
      <c r="Q3970" s="99" t="e">
        <f>TRUNC(#REF!*P3970,0)</f>
        <v>#REF!</v>
      </c>
      <c r="R3970" s="143"/>
    </row>
    <row r="3971" spans="1:18" s="102" customFormat="1" ht="19.5" hidden="1" customHeight="1">
      <c r="A3971" s="131"/>
      <c r="C3971" s="35" t="s">
        <v>1172</v>
      </c>
      <c r="D3971" s="36" t="s">
        <v>0</v>
      </c>
      <c r="E3971" s="11" t="s">
        <v>22</v>
      </c>
      <c r="F3971" s="98">
        <v>0</v>
      </c>
      <c r="G3971" s="99">
        <v>0</v>
      </c>
      <c r="H3971" s="99">
        <f t="shared" si="658"/>
        <v>0</v>
      </c>
      <c r="I3971" s="99">
        <v>0</v>
      </c>
      <c r="J3971" s="99">
        <f t="shared" si="659"/>
        <v>0</v>
      </c>
      <c r="K3971" s="99">
        <v>0</v>
      </c>
      <c r="L3971" s="99">
        <f t="shared" si="656"/>
        <v>0</v>
      </c>
      <c r="M3971" s="99">
        <f t="shared" si="657"/>
        <v>0</v>
      </c>
      <c r="N3971" s="100">
        <f t="shared" si="657"/>
        <v>0</v>
      </c>
      <c r="O3971" s="60">
        <v>0</v>
      </c>
      <c r="P3971" s="101">
        <f>O3971</f>
        <v>0</v>
      </c>
      <c r="Q3971" s="99" t="e">
        <f>TRUNC(#REF!*P3971,0)</f>
        <v>#REF!</v>
      </c>
      <c r="R3971" s="143"/>
    </row>
    <row r="3972" spans="1:18" s="102" customFormat="1" ht="19.5" hidden="1" customHeight="1">
      <c r="A3972" s="131"/>
      <c r="C3972" s="35" t="s">
        <v>1173</v>
      </c>
      <c r="D3972" s="36" t="s">
        <v>0</v>
      </c>
      <c r="E3972" s="11" t="s">
        <v>22</v>
      </c>
      <c r="F3972" s="98">
        <v>0</v>
      </c>
      <c r="G3972" s="99">
        <v>0</v>
      </c>
      <c r="H3972" s="99">
        <f t="shared" si="658"/>
        <v>0</v>
      </c>
      <c r="I3972" s="99">
        <v>0</v>
      </c>
      <c r="J3972" s="99">
        <f t="shared" si="659"/>
        <v>0</v>
      </c>
      <c r="K3972" s="99">
        <v>0</v>
      </c>
      <c r="L3972" s="99">
        <f t="shared" si="656"/>
        <v>0</v>
      </c>
      <c r="M3972" s="99">
        <f t="shared" si="657"/>
        <v>0</v>
      </c>
      <c r="N3972" s="100">
        <f t="shared" si="657"/>
        <v>0</v>
      </c>
      <c r="O3972" s="60">
        <v>0</v>
      </c>
      <c r="P3972" s="101">
        <f>O3972</f>
        <v>0</v>
      </c>
      <c r="Q3972" s="99" t="e">
        <f>TRUNC(#REF!*P3972,0)</f>
        <v>#REF!</v>
      </c>
      <c r="R3972" s="143"/>
    </row>
    <row r="3973" spans="1:18" s="102" customFormat="1" ht="19.5" hidden="1" customHeight="1">
      <c r="A3973" s="131"/>
      <c r="C3973" s="35" t="s">
        <v>1174</v>
      </c>
      <c r="D3973" s="36" t="s">
        <v>1175</v>
      </c>
      <c r="E3973" s="11" t="s">
        <v>3207</v>
      </c>
      <c r="F3973" s="98">
        <v>89</v>
      </c>
      <c r="G3973" s="99">
        <v>6623</v>
      </c>
      <c r="H3973" s="99">
        <f t="shared" si="658"/>
        <v>589447</v>
      </c>
      <c r="I3973" s="99">
        <v>1004</v>
      </c>
      <c r="J3973" s="99">
        <f t="shared" si="659"/>
        <v>89356</v>
      </c>
      <c r="K3973" s="99">
        <v>155</v>
      </c>
      <c r="L3973" s="99">
        <f t="shared" si="656"/>
        <v>13795</v>
      </c>
      <c r="M3973" s="99">
        <f t="shared" si="657"/>
        <v>7782</v>
      </c>
      <c r="N3973" s="100">
        <f t="shared" si="657"/>
        <v>692598</v>
      </c>
      <c r="O3973" s="60">
        <v>89</v>
      </c>
      <c r="P3973" s="101">
        <f>O3973</f>
        <v>89</v>
      </c>
      <c r="Q3973" s="99" t="e">
        <f>TRUNC(#REF!*P3973,0)</f>
        <v>#REF!</v>
      </c>
      <c r="R3973" s="143"/>
    </row>
    <row r="3974" spans="1:18" s="102" customFormat="1" ht="19.5" hidden="1" customHeight="1">
      <c r="A3974" s="131"/>
      <c r="C3974" s="35" t="s">
        <v>2559</v>
      </c>
      <c r="D3974" s="36" t="s">
        <v>2560</v>
      </c>
      <c r="E3974" s="11" t="s">
        <v>3207</v>
      </c>
      <c r="F3974" s="98">
        <v>220</v>
      </c>
      <c r="G3974" s="99">
        <v>68914</v>
      </c>
      <c r="H3974" s="99">
        <f t="shared" si="658"/>
        <v>15161080</v>
      </c>
      <c r="I3974" s="99">
        <v>4729</v>
      </c>
      <c r="J3974" s="99">
        <f t="shared" si="659"/>
        <v>1040380</v>
      </c>
      <c r="K3974" s="99">
        <v>258</v>
      </c>
      <c r="L3974" s="99">
        <f t="shared" si="656"/>
        <v>56760</v>
      </c>
      <c r="M3974" s="99">
        <f t="shared" si="657"/>
        <v>73901</v>
      </c>
      <c r="N3974" s="100">
        <f t="shared" si="657"/>
        <v>16258220</v>
      </c>
      <c r="O3974" s="60">
        <v>220</v>
      </c>
      <c r="P3974" s="101">
        <f>O3974</f>
        <v>220</v>
      </c>
      <c r="Q3974" s="99" t="e">
        <f>TRUNC(#REF!*P3974,0)</f>
        <v>#REF!</v>
      </c>
      <c r="R3974" s="143"/>
    </row>
    <row r="3975" spans="1:18" s="102" customFormat="1" ht="19.5" hidden="1" customHeight="1">
      <c r="A3975" s="131"/>
      <c r="C3975" s="35" t="s">
        <v>1176</v>
      </c>
      <c r="D3975" s="36" t="s">
        <v>0</v>
      </c>
      <c r="E3975" s="11" t="s">
        <v>22</v>
      </c>
      <c r="F3975" s="98">
        <v>0</v>
      </c>
      <c r="G3975" s="99">
        <v>0</v>
      </c>
      <c r="H3975" s="99">
        <f t="shared" si="658"/>
        <v>0</v>
      </c>
      <c r="I3975" s="99">
        <v>0</v>
      </c>
      <c r="J3975" s="99">
        <f t="shared" si="659"/>
        <v>0</v>
      </c>
      <c r="K3975" s="99">
        <v>0</v>
      </c>
      <c r="L3975" s="99">
        <f t="shared" si="656"/>
        <v>0</v>
      </c>
      <c r="M3975" s="99">
        <f t="shared" si="657"/>
        <v>0</v>
      </c>
      <c r="N3975" s="100">
        <f t="shared" si="657"/>
        <v>0</v>
      </c>
      <c r="O3975" s="60">
        <v>0</v>
      </c>
      <c r="P3975" s="101">
        <f>O3975</f>
        <v>0</v>
      </c>
      <c r="Q3975" s="99" t="e">
        <f>TRUNC(#REF!*P3975,0)</f>
        <v>#REF!</v>
      </c>
      <c r="R3975" s="143"/>
    </row>
    <row r="3976" spans="1:18" s="102" customFormat="1" ht="19.5" hidden="1" customHeight="1">
      <c r="C3976" s="35" t="s">
        <v>2561</v>
      </c>
      <c r="D3976" s="36" t="s">
        <v>2562</v>
      </c>
      <c r="E3976" s="11" t="s">
        <v>3198</v>
      </c>
      <c r="F3976" s="98">
        <v>2</v>
      </c>
      <c r="G3976" s="99">
        <v>43898</v>
      </c>
      <c r="H3976" s="99">
        <f t="shared" si="658"/>
        <v>87796</v>
      </c>
      <c r="I3976" s="99">
        <v>2194</v>
      </c>
      <c r="J3976" s="99">
        <f t="shared" si="659"/>
        <v>4388</v>
      </c>
      <c r="K3976" s="99">
        <v>0</v>
      </c>
      <c r="L3976" s="99">
        <f t="shared" si="656"/>
        <v>0</v>
      </c>
      <c r="M3976" s="99">
        <f t="shared" si="657"/>
        <v>46092</v>
      </c>
      <c r="N3976" s="100">
        <f t="shared" si="657"/>
        <v>92184</v>
      </c>
      <c r="O3976" s="60">
        <v>2</v>
      </c>
      <c r="P3976" s="101">
        <f>O3976</f>
        <v>2</v>
      </c>
      <c r="Q3976" s="99" t="e">
        <f>TRUNC(#REF!*P3976,0)</f>
        <v>#REF!</v>
      </c>
      <c r="R3976" s="143"/>
    </row>
    <row r="3977" spans="1:18" s="102" customFormat="1" ht="19.5" hidden="1" customHeight="1">
      <c r="C3977" s="35" t="s">
        <v>2563</v>
      </c>
      <c r="D3977" s="36" t="s">
        <v>2564</v>
      </c>
      <c r="E3977" s="11" t="s">
        <v>3198</v>
      </c>
      <c r="F3977" s="98">
        <v>4</v>
      </c>
      <c r="G3977" s="99">
        <v>50676</v>
      </c>
      <c r="H3977" s="99">
        <f t="shared" si="658"/>
        <v>202704</v>
      </c>
      <c r="I3977" s="99">
        <v>2533</v>
      </c>
      <c r="J3977" s="99">
        <f t="shared" si="659"/>
        <v>10132</v>
      </c>
      <c r="K3977" s="99">
        <v>0</v>
      </c>
      <c r="L3977" s="99">
        <f t="shared" si="656"/>
        <v>0</v>
      </c>
      <c r="M3977" s="99">
        <f t="shared" si="657"/>
        <v>53209</v>
      </c>
      <c r="N3977" s="100">
        <f t="shared" si="657"/>
        <v>212836</v>
      </c>
      <c r="O3977" s="60">
        <v>4</v>
      </c>
      <c r="P3977" s="101">
        <f>O3977</f>
        <v>4</v>
      </c>
      <c r="Q3977" s="99" t="e">
        <f>TRUNC(#REF!*P3977,0)</f>
        <v>#REF!</v>
      </c>
      <c r="R3977" s="143"/>
    </row>
    <row r="3978" spans="1:18" s="102" customFormat="1" ht="19.5" hidden="1" customHeight="1">
      <c r="C3978" s="35" t="s">
        <v>1180</v>
      </c>
      <c r="D3978" s="36" t="s">
        <v>0</v>
      </c>
      <c r="E3978" s="11" t="s">
        <v>22</v>
      </c>
      <c r="F3978" s="98">
        <v>0</v>
      </c>
      <c r="G3978" s="99">
        <v>0</v>
      </c>
      <c r="H3978" s="99">
        <f t="shared" si="658"/>
        <v>0</v>
      </c>
      <c r="I3978" s="99">
        <v>0</v>
      </c>
      <c r="J3978" s="99">
        <f t="shared" si="659"/>
        <v>0</v>
      </c>
      <c r="K3978" s="99">
        <v>0</v>
      </c>
      <c r="L3978" s="99">
        <f t="shared" si="656"/>
        <v>0</v>
      </c>
      <c r="M3978" s="99">
        <f t="shared" si="657"/>
        <v>0</v>
      </c>
      <c r="N3978" s="100">
        <f t="shared" si="657"/>
        <v>0</v>
      </c>
      <c r="O3978" s="60">
        <v>0</v>
      </c>
      <c r="P3978" s="101">
        <f>O3978</f>
        <v>0</v>
      </c>
      <c r="Q3978" s="99" t="e">
        <f>TRUNC(#REF!*P3978,0)</f>
        <v>#REF!</v>
      </c>
      <c r="R3978" s="143"/>
    </row>
    <row r="3979" spans="1:18" s="102" customFormat="1" ht="19.5" hidden="1" customHeight="1">
      <c r="C3979" s="35" t="s">
        <v>1181</v>
      </c>
      <c r="D3979" s="36" t="s">
        <v>1179</v>
      </c>
      <c r="E3979" s="11" t="s">
        <v>3198</v>
      </c>
      <c r="F3979" s="98">
        <v>4</v>
      </c>
      <c r="G3979" s="99">
        <v>15656</v>
      </c>
      <c r="H3979" s="99">
        <f t="shared" si="658"/>
        <v>62624</v>
      </c>
      <c r="I3979" s="99">
        <v>469</v>
      </c>
      <c r="J3979" s="99">
        <f t="shared" si="659"/>
        <v>1876</v>
      </c>
      <c r="K3979" s="99">
        <v>0</v>
      </c>
      <c r="L3979" s="99">
        <f t="shared" si="656"/>
        <v>0</v>
      </c>
      <c r="M3979" s="99">
        <f t="shared" si="657"/>
        <v>16125</v>
      </c>
      <c r="N3979" s="100">
        <f t="shared" si="657"/>
        <v>64500</v>
      </c>
      <c r="O3979" s="60">
        <v>4</v>
      </c>
      <c r="P3979" s="101">
        <f>O3979</f>
        <v>4</v>
      </c>
      <c r="Q3979" s="99" t="e">
        <f>TRUNC(#REF!*P3979,0)</f>
        <v>#REF!</v>
      </c>
      <c r="R3979" s="143"/>
    </row>
    <row r="3980" spans="1:18" s="102" customFormat="1" ht="19.5" hidden="1" customHeight="1">
      <c r="C3980" s="35" t="s">
        <v>1183</v>
      </c>
      <c r="D3980" s="36" t="s">
        <v>1179</v>
      </c>
      <c r="E3980" s="11" t="s">
        <v>3198</v>
      </c>
      <c r="F3980" s="98">
        <v>2</v>
      </c>
      <c r="G3980" s="99">
        <v>23800</v>
      </c>
      <c r="H3980" s="99">
        <f t="shared" si="658"/>
        <v>47600</v>
      </c>
      <c r="I3980" s="99">
        <v>713</v>
      </c>
      <c r="J3980" s="99">
        <f t="shared" si="659"/>
        <v>1426</v>
      </c>
      <c r="K3980" s="99">
        <v>0</v>
      </c>
      <c r="L3980" s="99">
        <f t="shared" si="656"/>
        <v>0</v>
      </c>
      <c r="M3980" s="99">
        <f t="shared" si="657"/>
        <v>24513</v>
      </c>
      <c r="N3980" s="100">
        <f t="shared" si="657"/>
        <v>49026</v>
      </c>
      <c r="O3980" s="60">
        <v>2</v>
      </c>
      <c r="P3980" s="101">
        <f>O3980</f>
        <v>2</v>
      </c>
      <c r="Q3980" s="99" t="e">
        <f>TRUNC(#REF!*P3980,0)</f>
        <v>#REF!</v>
      </c>
      <c r="R3980" s="143"/>
    </row>
    <row r="3981" spans="1:18" s="102" customFormat="1" ht="19.5" hidden="1" customHeight="1">
      <c r="C3981" s="35" t="s">
        <v>2581</v>
      </c>
      <c r="D3981" s="36" t="s">
        <v>2582</v>
      </c>
      <c r="E3981" s="11" t="s">
        <v>3199</v>
      </c>
      <c r="F3981" s="98">
        <v>60</v>
      </c>
      <c r="G3981" s="99">
        <v>30636</v>
      </c>
      <c r="H3981" s="99">
        <f t="shared" si="658"/>
        <v>1838160</v>
      </c>
      <c r="I3981" s="99">
        <v>1531</v>
      </c>
      <c r="J3981" s="99">
        <f t="shared" si="659"/>
        <v>91860</v>
      </c>
      <c r="K3981" s="99">
        <v>0</v>
      </c>
      <c r="L3981" s="99">
        <f t="shared" si="656"/>
        <v>0</v>
      </c>
      <c r="M3981" s="99">
        <f t="shared" si="657"/>
        <v>32167</v>
      </c>
      <c r="N3981" s="100">
        <f t="shared" si="657"/>
        <v>1930020</v>
      </c>
      <c r="O3981" s="60">
        <v>60</v>
      </c>
      <c r="P3981" s="101">
        <f>O3981</f>
        <v>60</v>
      </c>
      <c r="Q3981" s="99" t="e">
        <f>TRUNC(#REF!*P3981,0)</f>
        <v>#REF!</v>
      </c>
      <c r="R3981" s="143"/>
    </row>
    <row r="3982" spans="1:18" s="102" customFormat="1" ht="19.5" hidden="1" customHeight="1">
      <c r="C3982" s="35" t="s">
        <v>1184</v>
      </c>
      <c r="D3982" s="36" t="s">
        <v>0</v>
      </c>
      <c r="E3982" s="11" t="s">
        <v>3188</v>
      </c>
      <c r="F3982" s="98">
        <v>374</v>
      </c>
      <c r="G3982" s="99">
        <v>0</v>
      </c>
      <c r="H3982" s="99">
        <f t="shared" si="658"/>
        <v>0</v>
      </c>
      <c r="I3982" s="99">
        <v>6717</v>
      </c>
      <c r="J3982" s="99">
        <f t="shared" si="659"/>
        <v>2512158</v>
      </c>
      <c r="K3982" s="99">
        <v>0</v>
      </c>
      <c r="L3982" s="99">
        <f t="shared" si="656"/>
        <v>0</v>
      </c>
      <c r="M3982" s="99">
        <f t="shared" si="657"/>
        <v>6717</v>
      </c>
      <c r="N3982" s="100">
        <f t="shared" si="657"/>
        <v>2512158</v>
      </c>
      <c r="O3982" s="60">
        <v>374</v>
      </c>
      <c r="P3982" s="101">
        <f>O3982</f>
        <v>374</v>
      </c>
      <c r="Q3982" s="99" t="e">
        <f>TRUNC(#REF!*P3982,0)</f>
        <v>#REF!</v>
      </c>
      <c r="R3982" s="143"/>
    </row>
    <row r="3983" spans="1:18" s="102" customFormat="1" ht="19.5" hidden="1" customHeight="1">
      <c r="C3983" s="35" t="s">
        <v>2583</v>
      </c>
      <c r="D3983" s="36" t="s">
        <v>1164</v>
      </c>
      <c r="E3983" s="11" t="s">
        <v>3207</v>
      </c>
      <c r="F3983" s="98">
        <v>25</v>
      </c>
      <c r="G3983" s="99">
        <v>2408</v>
      </c>
      <c r="H3983" s="99">
        <f t="shared" si="658"/>
        <v>60200</v>
      </c>
      <c r="I3983" s="99">
        <v>126</v>
      </c>
      <c r="J3983" s="99">
        <f t="shared" si="659"/>
        <v>3150</v>
      </c>
      <c r="K3983" s="99">
        <v>0</v>
      </c>
      <c r="L3983" s="99">
        <f t="shared" si="656"/>
        <v>0</v>
      </c>
      <c r="M3983" s="99">
        <f t="shared" si="657"/>
        <v>2534</v>
      </c>
      <c r="N3983" s="100">
        <f t="shared" si="657"/>
        <v>63350</v>
      </c>
      <c r="O3983" s="60">
        <v>25</v>
      </c>
      <c r="P3983" s="101">
        <f>O3983</f>
        <v>25</v>
      </c>
      <c r="Q3983" s="99" t="e">
        <f>TRUNC(#REF!*P3983,0)</f>
        <v>#REF!</v>
      </c>
      <c r="R3983" s="143"/>
    </row>
    <row r="3984" spans="1:18" s="102" customFormat="1" ht="19.5" hidden="1" customHeight="1">
      <c r="C3984" s="35" t="s">
        <v>2573</v>
      </c>
      <c r="D3984" s="36" t="s">
        <v>0</v>
      </c>
      <c r="E3984" s="11" t="s">
        <v>3189</v>
      </c>
      <c r="F3984" s="98">
        <v>444</v>
      </c>
      <c r="G3984" s="99">
        <v>6720</v>
      </c>
      <c r="H3984" s="99">
        <f t="shared" si="658"/>
        <v>2983680</v>
      </c>
      <c r="I3984" s="99">
        <v>1414</v>
      </c>
      <c r="J3984" s="99">
        <f t="shared" si="659"/>
        <v>627816</v>
      </c>
      <c r="K3984" s="99">
        <v>0</v>
      </c>
      <c r="L3984" s="99">
        <f t="shared" si="656"/>
        <v>0</v>
      </c>
      <c r="M3984" s="99">
        <f t="shared" si="657"/>
        <v>8134</v>
      </c>
      <c r="N3984" s="100">
        <f t="shared" si="657"/>
        <v>3611496</v>
      </c>
      <c r="O3984" s="60">
        <v>444</v>
      </c>
      <c r="P3984" s="101">
        <f>O3984</f>
        <v>444</v>
      </c>
      <c r="Q3984" s="99" t="e">
        <f>TRUNC(#REF!*P3984,0)</f>
        <v>#REF!</v>
      </c>
      <c r="R3984" s="143"/>
    </row>
    <row r="3985" spans="3:18" s="102" customFormat="1" ht="19.5" hidden="1" customHeight="1">
      <c r="C3985" s="35" t="s">
        <v>2584</v>
      </c>
      <c r="D3985" s="36" t="s">
        <v>0</v>
      </c>
      <c r="E3985" s="11" t="s">
        <v>3189</v>
      </c>
      <c r="F3985" s="98">
        <v>333</v>
      </c>
      <c r="G3985" s="99">
        <v>4439</v>
      </c>
      <c r="H3985" s="99">
        <f t="shared" si="658"/>
        <v>1478187</v>
      </c>
      <c r="I3985" s="99">
        <v>2860</v>
      </c>
      <c r="J3985" s="99">
        <f t="shared" si="659"/>
        <v>952380</v>
      </c>
      <c r="K3985" s="99">
        <v>0</v>
      </c>
      <c r="L3985" s="99">
        <f t="shared" si="656"/>
        <v>0</v>
      </c>
      <c r="M3985" s="99">
        <f t="shared" si="657"/>
        <v>7299</v>
      </c>
      <c r="N3985" s="100">
        <f t="shared" si="657"/>
        <v>2430567</v>
      </c>
      <c r="O3985" s="60">
        <v>333</v>
      </c>
      <c r="P3985" s="101">
        <f>O3985</f>
        <v>333</v>
      </c>
      <c r="Q3985" s="99" t="e">
        <f>TRUNC(#REF!*P3985,0)</f>
        <v>#REF!</v>
      </c>
      <c r="R3985" s="143"/>
    </row>
    <row r="3986" spans="3:18" s="102" customFormat="1" ht="19.5" hidden="1" customHeight="1">
      <c r="C3986" s="35" t="s">
        <v>1185</v>
      </c>
      <c r="D3986" s="36" t="s">
        <v>0</v>
      </c>
      <c r="E3986" s="11" t="s">
        <v>3189</v>
      </c>
      <c r="F3986" s="98">
        <v>672</v>
      </c>
      <c r="G3986" s="99">
        <v>604</v>
      </c>
      <c r="H3986" s="99">
        <f t="shared" si="658"/>
        <v>405888</v>
      </c>
      <c r="I3986" s="99">
        <v>105</v>
      </c>
      <c r="J3986" s="99">
        <f t="shared" si="659"/>
        <v>70560</v>
      </c>
      <c r="K3986" s="99">
        <v>0</v>
      </c>
      <c r="L3986" s="99">
        <f t="shared" si="656"/>
        <v>0</v>
      </c>
      <c r="M3986" s="99">
        <f t="shared" si="657"/>
        <v>709</v>
      </c>
      <c r="N3986" s="100">
        <f t="shared" si="657"/>
        <v>476448</v>
      </c>
      <c r="O3986" s="60">
        <v>672</v>
      </c>
      <c r="P3986" s="101">
        <f>O3986</f>
        <v>672</v>
      </c>
      <c r="Q3986" s="99" t="e">
        <f>TRUNC(#REF!*P3986,0)</f>
        <v>#REF!</v>
      </c>
      <c r="R3986" s="143"/>
    </row>
    <row r="3987" spans="3:18" s="102" customFormat="1" ht="19.5" hidden="1" customHeight="1">
      <c r="C3987" s="35" t="s">
        <v>942</v>
      </c>
      <c r="D3987" s="36" t="s">
        <v>0</v>
      </c>
      <c r="E3987" s="11" t="s">
        <v>22</v>
      </c>
      <c r="F3987" s="98">
        <v>0</v>
      </c>
      <c r="G3987" s="99">
        <v>0</v>
      </c>
      <c r="H3987" s="99">
        <f t="shared" si="658"/>
        <v>0</v>
      </c>
      <c r="I3987" s="99">
        <v>0</v>
      </c>
      <c r="J3987" s="99">
        <f t="shared" si="659"/>
        <v>0</v>
      </c>
      <c r="K3987" s="99">
        <v>0</v>
      </c>
      <c r="L3987" s="99">
        <f t="shared" si="656"/>
        <v>0</v>
      </c>
      <c r="M3987" s="99">
        <f t="shared" si="657"/>
        <v>0</v>
      </c>
      <c r="N3987" s="100">
        <f t="shared" si="657"/>
        <v>0</v>
      </c>
      <c r="O3987" s="60">
        <v>0</v>
      </c>
      <c r="P3987" s="101">
        <f>O3987</f>
        <v>0</v>
      </c>
      <c r="Q3987" s="99" t="e">
        <f>TRUNC(#REF!*P3987,0)</f>
        <v>#REF!</v>
      </c>
      <c r="R3987" s="143"/>
    </row>
    <row r="3988" spans="3:18" s="102" customFormat="1" ht="19.5" hidden="1" customHeight="1">
      <c r="C3988" s="35" t="s">
        <v>943</v>
      </c>
      <c r="D3988" s="36" t="s">
        <v>0</v>
      </c>
      <c r="E3988" s="11" t="s">
        <v>3191</v>
      </c>
      <c r="F3988" s="103">
        <v>616.98500000000001</v>
      </c>
      <c r="G3988" s="99">
        <v>906</v>
      </c>
      <c r="H3988" s="99">
        <f t="shared" si="658"/>
        <v>558988</v>
      </c>
      <c r="I3988" s="99">
        <v>7386</v>
      </c>
      <c r="J3988" s="99">
        <f t="shared" si="659"/>
        <v>4557051</v>
      </c>
      <c r="K3988" s="99">
        <v>1892</v>
      </c>
      <c r="L3988" s="99">
        <f t="shared" si="656"/>
        <v>1167335</v>
      </c>
      <c r="M3988" s="99">
        <f t="shared" si="657"/>
        <v>10184</v>
      </c>
      <c r="N3988" s="100">
        <f t="shared" si="657"/>
        <v>6283374</v>
      </c>
      <c r="O3988" s="87">
        <v>815.447</v>
      </c>
      <c r="P3988" s="101">
        <f>O3988</f>
        <v>815.447</v>
      </c>
      <c r="Q3988" s="99" t="e">
        <f>TRUNC(#REF!*P3988,0)</f>
        <v>#REF!</v>
      </c>
      <c r="R3988" s="143"/>
    </row>
    <row r="3989" spans="3:18" s="102" customFormat="1" ht="19.5" hidden="1" customHeight="1">
      <c r="C3989" s="35" t="s">
        <v>3080</v>
      </c>
      <c r="D3989" s="36" t="s">
        <v>0</v>
      </c>
      <c r="E3989" s="11" t="s">
        <v>3082</v>
      </c>
      <c r="F3989" s="103">
        <v>0</v>
      </c>
      <c r="G3989" s="99">
        <v>95</v>
      </c>
      <c r="H3989" s="99">
        <f t="shared" si="658"/>
        <v>0</v>
      </c>
      <c r="I3989" s="99">
        <v>1128</v>
      </c>
      <c r="J3989" s="99">
        <f t="shared" si="659"/>
        <v>0</v>
      </c>
      <c r="K3989" s="99">
        <v>160</v>
      </c>
      <c r="L3989" s="99">
        <f t="shared" si="656"/>
        <v>0</v>
      </c>
      <c r="M3989" s="99">
        <f t="shared" si="657"/>
        <v>1383</v>
      </c>
      <c r="N3989" s="100">
        <f t="shared" si="657"/>
        <v>0</v>
      </c>
      <c r="O3989" s="60">
        <v>217</v>
      </c>
      <c r="P3989" s="101">
        <f>O3989</f>
        <v>217</v>
      </c>
      <c r="Q3989" s="99" t="e">
        <f>TRUNC(#REF!*P3989,0)</f>
        <v>#REF!</v>
      </c>
      <c r="R3989" s="143"/>
    </row>
    <row r="3990" spans="3:18" s="102" customFormat="1" ht="19.5" hidden="1" customHeight="1">
      <c r="C3990" s="35" t="s">
        <v>945</v>
      </c>
      <c r="D3990" s="36" t="s">
        <v>0</v>
      </c>
      <c r="E3990" s="11" t="s">
        <v>22</v>
      </c>
      <c r="F3990" s="98">
        <v>0</v>
      </c>
      <c r="G3990" s="99">
        <v>0</v>
      </c>
      <c r="H3990" s="99">
        <f t="shared" si="658"/>
        <v>0</v>
      </c>
      <c r="I3990" s="99">
        <v>0</v>
      </c>
      <c r="J3990" s="99">
        <f t="shared" si="659"/>
        <v>0</v>
      </c>
      <c r="K3990" s="99">
        <v>0</v>
      </c>
      <c r="L3990" s="99">
        <f t="shared" si="656"/>
        <v>0</v>
      </c>
      <c r="M3990" s="99">
        <f t="shared" si="657"/>
        <v>0</v>
      </c>
      <c r="N3990" s="100">
        <f t="shared" si="657"/>
        <v>0</v>
      </c>
      <c r="O3990" s="60">
        <v>0</v>
      </c>
      <c r="P3990" s="101">
        <f>O3990</f>
        <v>0</v>
      </c>
      <c r="Q3990" s="99" t="e">
        <f>TRUNC(#REF!*P3990,0)</f>
        <v>#REF!</v>
      </c>
      <c r="R3990" s="143"/>
    </row>
    <row r="3991" spans="3:18" s="102" customFormat="1" ht="19.5" hidden="1" customHeight="1">
      <c r="C3991" s="35" t="s">
        <v>946</v>
      </c>
      <c r="D3991" s="36" t="s">
        <v>0</v>
      </c>
      <c r="E3991" s="11" t="s">
        <v>22</v>
      </c>
      <c r="F3991" s="98">
        <v>0</v>
      </c>
      <c r="G3991" s="99">
        <v>0</v>
      </c>
      <c r="H3991" s="99">
        <f t="shared" si="658"/>
        <v>0</v>
      </c>
      <c r="I3991" s="99">
        <v>0</v>
      </c>
      <c r="J3991" s="99">
        <f t="shared" si="659"/>
        <v>0</v>
      </c>
      <c r="K3991" s="99">
        <v>0</v>
      </c>
      <c r="L3991" s="99">
        <f t="shared" si="656"/>
        <v>0</v>
      </c>
      <c r="M3991" s="99">
        <f t="shared" si="657"/>
        <v>0</v>
      </c>
      <c r="N3991" s="100">
        <f t="shared" si="657"/>
        <v>0</v>
      </c>
      <c r="O3991" s="60">
        <v>0</v>
      </c>
      <c r="P3991" s="101">
        <f>O3991</f>
        <v>0</v>
      </c>
      <c r="Q3991" s="99" t="e">
        <f>TRUNC(#REF!*P3991,0)</f>
        <v>#REF!</v>
      </c>
      <c r="R3991" s="143"/>
    </row>
    <row r="3992" spans="3:18" s="102" customFormat="1" ht="19.5" hidden="1" customHeight="1">
      <c r="C3992" s="35" t="s">
        <v>1042</v>
      </c>
      <c r="D3992" s="36" t="s">
        <v>1043</v>
      </c>
      <c r="E3992" s="11" t="s">
        <v>3188</v>
      </c>
      <c r="F3992" s="98">
        <v>734</v>
      </c>
      <c r="G3992" s="99">
        <v>72400</v>
      </c>
      <c r="H3992" s="99">
        <f t="shared" si="658"/>
        <v>53141600</v>
      </c>
      <c r="I3992" s="99">
        <v>0</v>
      </c>
      <c r="J3992" s="99">
        <f t="shared" si="659"/>
        <v>0</v>
      </c>
      <c r="K3992" s="99">
        <v>0</v>
      </c>
      <c r="L3992" s="99">
        <f t="shared" si="656"/>
        <v>0</v>
      </c>
      <c r="M3992" s="99">
        <f t="shared" si="657"/>
        <v>72400</v>
      </c>
      <c r="N3992" s="100">
        <f t="shared" si="657"/>
        <v>53141600</v>
      </c>
      <c r="O3992" s="60">
        <v>734</v>
      </c>
      <c r="P3992" s="101">
        <f>O3992</f>
        <v>734</v>
      </c>
      <c r="Q3992" s="99" t="e">
        <f>TRUNC(#REF!*P3992,0)</f>
        <v>#REF!</v>
      </c>
      <c r="R3992" s="143"/>
    </row>
    <row r="3993" spans="3:18" s="102" customFormat="1" ht="19.5" hidden="1" customHeight="1">
      <c r="C3993" s="35" t="s">
        <v>947</v>
      </c>
      <c r="D3993" s="36" t="s">
        <v>98</v>
      </c>
      <c r="E3993" s="11" t="s">
        <v>3188</v>
      </c>
      <c r="F3993" s="98">
        <v>4544</v>
      </c>
      <c r="G3993" s="99">
        <v>54508</v>
      </c>
      <c r="H3993" s="99">
        <f t="shared" si="658"/>
        <v>247684352</v>
      </c>
      <c r="I3993" s="99">
        <v>0</v>
      </c>
      <c r="J3993" s="99">
        <f t="shared" si="659"/>
        <v>0</v>
      </c>
      <c r="K3993" s="99">
        <v>0</v>
      </c>
      <c r="L3993" s="99">
        <f t="shared" si="656"/>
        <v>0</v>
      </c>
      <c r="M3993" s="99">
        <f t="shared" si="657"/>
        <v>54508</v>
      </c>
      <c r="N3993" s="100">
        <f t="shared" si="657"/>
        <v>247684352</v>
      </c>
      <c r="O3993" s="60">
        <v>4544</v>
      </c>
      <c r="P3993" s="101">
        <f>O3993</f>
        <v>4544</v>
      </c>
      <c r="Q3993" s="99" t="e">
        <f>TRUNC(#REF!*P3993,0)</f>
        <v>#REF!</v>
      </c>
      <c r="R3993" s="143"/>
    </row>
    <row r="3994" spans="3:18" s="102" customFormat="1" ht="19.5" hidden="1" customHeight="1">
      <c r="C3994" s="35" t="s">
        <v>1186</v>
      </c>
      <c r="D3994" s="36" t="s">
        <v>66</v>
      </c>
      <c r="E3994" s="11" t="s">
        <v>3188</v>
      </c>
      <c r="F3994" s="98">
        <v>88</v>
      </c>
      <c r="G3994" s="99">
        <v>43410</v>
      </c>
      <c r="H3994" s="99">
        <f t="shared" si="658"/>
        <v>3820080</v>
      </c>
      <c r="I3994" s="99">
        <v>0</v>
      </c>
      <c r="J3994" s="99">
        <f t="shared" si="659"/>
        <v>0</v>
      </c>
      <c r="K3994" s="99">
        <v>0</v>
      </c>
      <c r="L3994" s="99">
        <f t="shared" si="656"/>
        <v>0</v>
      </c>
      <c r="M3994" s="99">
        <f t="shared" si="657"/>
        <v>43410</v>
      </c>
      <c r="N3994" s="100">
        <f t="shared" si="657"/>
        <v>3820080</v>
      </c>
      <c r="O3994" s="60">
        <v>88</v>
      </c>
      <c r="P3994" s="101">
        <f>O3994</f>
        <v>88</v>
      </c>
      <c r="Q3994" s="99" t="e">
        <f>TRUNC(#REF!*P3994,0)</f>
        <v>#REF!</v>
      </c>
      <c r="R3994" s="143"/>
    </row>
    <row r="3995" spans="3:18" s="102" customFormat="1" ht="19.5" hidden="1" customHeight="1">
      <c r="C3995" s="35" t="s">
        <v>3003</v>
      </c>
      <c r="D3995" s="36" t="s">
        <v>3005</v>
      </c>
      <c r="E3995" s="11" t="s">
        <v>3188</v>
      </c>
      <c r="F3995" s="98">
        <v>220</v>
      </c>
      <c r="G3995" s="101">
        <v>41464</v>
      </c>
      <c r="H3995" s="99">
        <f t="shared" ref="H3995" si="660">TRUNC(F3995*G3995,0)</f>
        <v>9122080</v>
      </c>
      <c r="I3995" s="99">
        <v>0</v>
      </c>
      <c r="J3995" s="99">
        <f t="shared" ref="J3995" si="661">TRUNC(F3995*I3995,0)</f>
        <v>0</v>
      </c>
      <c r="K3995" s="99">
        <v>0</v>
      </c>
      <c r="L3995" s="99">
        <f t="shared" ref="L3995" si="662">TRUNC(F3995*K3995,0)</f>
        <v>0</v>
      </c>
      <c r="M3995" s="99">
        <f t="shared" ref="M3995" si="663">G3995+I3995+K3995</f>
        <v>41464</v>
      </c>
      <c r="N3995" s="100">
        <f t="shared" ref="N3995" si="664">H3995+J3995+L3995</f>
        <v>9122080</v>
      </c>
      <c r="O3995" s="60">
        <v>220</v>
      </c>
      <c r="P3995" s="101">
        <f>O3995</f>
        <v>220</v>
      </c>
      <c r="Q3995" s="99" t="e">
        <f>TRUNC(#REF!*P3995,0)</f>
        <v>#REF!</v>
      </c>
      <c r="R3995" s="143"/>
    </row>
    <row r="3996" spans="3:18" s="102" customFormat="1" ht="19.5" hidden="1" customHeight="1">
      <c r="C3996" s="35" t="s">
        <v>722</v>
      </c>
      <c r="D3996" s="36" t="s">
        <v>0</v>
      </c>
      <c r="E3996" s="11" t="s">
        <v>22</v>
      </c>
      <c r="F3996" s="98">
        <v>0</v>
      </c>
      <c r="G3996" s="99">
        <v>0</v>
      </c>
      <c r="H3996" s="99">
        <f t="shared" si="658"/>
        <v>0</v>
      </c>
      <c r="I3996" s="99">
        <v>0</v>
      </c>
      <c r="J3996" s="99">
        <f t="shared" si="659"/>
        <v>0</v>
      </c>
      <c r="K3996" s="99">
        <v>0</v>
      </c>
      <c r="L3996" s="99">
        <f t="shared" si="656"/>
        <v>0</v>
      </c>
      <c r="M3996" s="99">
        <f t="shared" si="657"/>
        <v>0</v>
      </c>
      <c r="N3996" s="100">
        <f t="shared" si="657"/>
        <v>0</v>
      </c>
      <c r="O3996" s="60">
        <v>0</v>
      </c>
      <c r="P3996" s="101">
        <f>O3996</f>
        <v>0</v>
      </c>
      <c r="Q3996" s="99" t="e">
        <f>TRUNC(#REF!*P3996,0)</f>
        <v>#REF!</v>
      </c>
      <c r="R3996" s="143"/>
    </row>
    <row r="3997" spans="3:18" s="102" customFormat="1" ht="19.5" hidden="1" customHeight="1">
      <c r="C3997" s="35" t="s">
        <v>954</v>
      </c>
      <c r="D3997" s="36" t="s">
        <v>725</v>
      </c>
      <c r="E3997" s="11" t="s">
        <v>3191</v>
      </c>
      <c r="F3997" s="103">
        <v>115.194</v>
      </c>
      <c r="G3997" s="99">
        <v>560000</v>
      </c>
      <c r="H3997" s="99">
        <f t="shared" si="658"/>
        <v>64508640</v>
      </c>
      <c r="I3997" s="99">
        <v>0</v>
      </c>
      <c r="J3997" s="99">
        <f t="shared" si="659"/>
        <v>0</v>
      </c>
      <c r="K3997" s="99">
        <v>0</v>
      </c>
      <c r="L3997" s="99">
        <f t="shared" si="656"/>
        <v>0</v>
      </c>
      <c r="M3997" s="99">
        <f t="shared" si="657"/>
        <v>560000</v>
      </c>
      <c r="N3997" s="100">
        <f t="shared" si="657"/>
        <v>64508640</v>
      </c>
      <c r="O3997" s="87">
        <v>111.61799999999999</v>
      </c>
      <c r="P3997" s="101">
        <f>O3997</f>
        <v>111.61799999999999</v>
      </c>
      <c r="Q3997" s="99" t="e">
        <f>TRUNC(#REF!*P3997,0)</f>
        <v>#REF!</v>
      </c>
      <c r="R3997" s="143"/>
    </row>
    <row r="3998" spans="3:18" s="102" customFormat="1" ht="19.5" hidden="1" customHeight="1">
      <c r="C3998" s="35" t="s">
        <v>955</v>
      </c>
      <c r="D3998" s="36" t="s">
        <v>726</v>
      </c>
      <c r="E3998" s="11" t="s">
        <v>3191</v>
      </c>
      <c r="F3998" s="103">
        <v>687.22799999999995</v>
      </c>
      <c r="G3998" s="99">
        <v>556000</v>
      </c>
      <c r="H3998" s="99">
        <f t="shared" si="658"/>
        <v>382098768</v>
      </c>
      <c r="I3998" s="99">
        <v>0</v>
      </c>
      <c r="J3998" s="99">
        <f t="shared" si="659"/>
        <v>0</v>
      </c>
      <c r="K3998" s="99">
        <v>0</v>
      </c>
      <c r="L3998" s="99">
        <f t="shared" si="656"/>
        <v>0</v>
      </c>
      <c r="M3998" s="99">
        <f t="shared" si="657"/>
        <v>556000</v>
      </c>
      <c r="N3998" s="100">
        <f t="shared" si="657"/>
        <v>382098768</v>
      </c>
      <c r="O3998" s="87">
        <v>683.755</v>
      </c>
      <c r="P3998" s="101">
        <f>O3998</f>
        <v>683.755</v>
      </c>
      <c r="Q3998" s="99" t="e">
        <f>TRUNC(#REF!*P3998,0)</f>
        <v>#REF!</v>
      </c>
      <c r="R3998" s="143"/>
    </row>
    <row r="3999" spans="3:18" s="102" customFormat="1" ht="19.5" hidden="1" customHeight="1">
      <c r="C3999" s="35" t="s">
        <v>1095</v>
      </c>
      <c r="D3999" s="36" t="s">
        <v>730</v>
      </c>
      <c r="E3999" s="11" t="s">
        <v>3191</v>
      </c>
      <c r="F3999" s="103">
        <v>3.911</v>
      </c>
      <c r="G3999" s="99">
        <v>556000</v>
      </c>
      <c r="H3999" s="99">
        <f t="shared" si="658"/>
        <v>2174516</v>
      </c>
      <c r="I3999" s="99">
        <v>0</v>
      </c>
      <c r="J3999" s="99">
        <f t="shared" si="659"/>
        <v>0</v>
      </c>
      <c r="K3999" s="99">
        <v>0</v>
      </c>
      <c r="L3999" s="99">
        <f t="shared" si="656"/>
        <v>0</v>
      </c>
      <c r="M3999" s="99">
        <f t="shared" si="657"/>
        <v>556000</v>
      </c>
      <c r="N3999" s="100">
        <f t="shared" si="657"/>
        <v>2174516</v>
      </c>
      <c r="O3999" s="87">
        <v>3.911</v>
      </c>
      <c r="P3999" s="101">
        <f>O3999</f>
        <v>3.911</v>
      </c>
      <c r="Q3999" s="99" t="e">
        <f>TRUNC(#REF!*P3999,0)</f>
        <v>#REF!</v>
      </c>
      <c r="R3999" s="143"/>
    </row>
    <row r="4000" spans="3:18" s="102" customFormat="1" ht="19.5" hidden="1" customHeight="1">
      <c r="C4000" s="35" t="s">
        <v>956</v>
      </c>
      <c r="D4000" s="36" t="s">
        <v>731</v>
      </c>
      <c r="E4000" s="11" t="s">
        <v>3191</v>
      </c>
      <c r="F4000" s="103">
        <v>16.164000000000001</v>
      </c>
      <c r="G4000" s="99">
        <v>552000</v>
      </c>
      <c r="H4000" s="99">
        <f t="shared" si="658"/>
        <v>8922528</v>
      </c>
      <c r="I4000" s="99">
        <v>0</v>
      </c>
      <c r="J4000" s="99">
        <f t="shared" si="659"/>
        <v>0</v>
      </c>
      <c r="K4000" s="99">
        <v>0</v>
      </c>
      <c r="L4000" s="99">
        <f t="shared" si="656"/>
        <v>0</v>
      </c>
      <c r="M4000" s="99">
        <f t="shared" si="657"/>
        <v>552000</v>
      </c>
      <c r="N4000" s="100">
        <f t="shared" si="657"/>
        <v>8922528</v>
      </c>
      <c r="O4000" s="87">
        <v>16.164000000000001</v>
      </c>
      <c r="P4000" s="101">
        <f>O4000</f>
        <v>16.164000000000001</v>
      </c>
      <c r="Q4000" s="99" t="e">
        <f>TRUNC(#REF!*P4000,0)</f>
        <v>#REF!</v>
      </c>
      <c r="R4000" s="143"/>
    </row>
    <row r="4001" spans="1:19" s="102" customFormat="1" ht="19.5" hidden="1" customHeight="1">
      <c r="C4001" s="35" t="s">
        <v>959</v>
      </c>
      <c r="D4001" s="36" t="s">
        <v>723</v>
      </c>
      <c r="E4001" s="11" t="s">
        <v>3188</v>
      </c>
      <c r="F4001" s="98">
        <v>389</v>
      </c>
      <c r="G4001" s="99">
        <v>16800</v>
      </c>
      <c r="H4001" s="99">
        <f t="shared" si="658"/>
        <v>6535200</v>
      </c>
      <c r="I4001" s="99">
        <v>0</v>
      </c>
      <c r="J4001" s="99">
        <f t="shared" si="659"/>
        <v>0</v>
      </c>
      <c r="K4001" s="99">
        <v>0</v>
      </c>
      <c r="L4001" s="99">
        <f t="shared" si="656"/>
        <v>0</v>
      </c>
      <c r="M4001" s="99">
        <f t="shared" si="657"/>
        <v>16800</v>
      </c>
      <c r="N4001" s="100">
        <f t="shared" si="657"/>
        <v>6535200</v>
      </c>
      <c r="O4001" s="60">
        <v>389</v>
      </c>
      <c r="P4001" s="101">
        <f>O4001</f>
        <v>389</v>
      </c>
      <c r="Q4001" s="99" t="e">
        <f>TRUNC(#REF!*P4001,0)</f>
        <v>#REF!</v>
      </c>
      <c r="R4001" s="143"/>
    </row>
    <row r="4002" spans="1:19" s="102" customFormat="1" ht="19.5" hidden="1" customHeight="1">
      <c r="C4002" s="35" t="s">
        <v>960</v>
      </c>
      <c r="D4002" s="36" t="s">
        <v>0</v>
      </c>
      <c r="E4002" s="11" t="s">
        <v>22</v>
      </c>
      <c r="F4002" s="98">
        <v>0</v>
      </c>
      <c r="G4002" s="99">
        <v>0</v>
      </c>
      <c r="H4002" s="99">
        <f t="shared" si="658"/>
        <v>0</v>
      </c>
      <c r="I4002" s="99">
        <v>0</v>
      </c>
      <c r="J4002" s="99">
        <f t="shared" si="659"/>
        <v>0</v>
      </c>
      <c r="K4002" s="99">
        <v>0</v>
      </c>
      <c r="L4002" s="99">
        <f t="shared" ref="L4002:L4066" si="665">TRUNC(F4002*K4002,0)</f>
        <v>0</v>
      </c>
      <c r="M4002" s="99">
        <f t="shared" si="657"/>
        <v>0</v>
      </c>
      <c r="N4002" s="100">
        <f t="shared" si="657"/>
        <v>0</v>
      </c>
      <c r="O4002" s="60">
        <v>0</v>
      </c>
      <c r="P4002" s="101">
        <f>O4002</f>
        <v>0</v>
      </c>
      <c r="Q4002" s="99" t="e">
        <f>TRUNC(#REF!*P4002,0)</f>
        <v>#REF!</v>
      </c>
      <c r="R4002" s="143"/>
    </row>
    <row r="4003" spans="1:19" s="102" customFormat="1" ht="19.5" hidden="1" customHeight="1">
      <c r="C4003" s="35" t="s">
        <v>2403</v>
      </c>
      <c r="D4003" s="36" t="s">
        <v>2404</v>
      </c>
      <c r="E4003" s="11" t="s">
        <v>3188</v>
      </c>
      <c r="F4003" s="98">
        <v>10</v>
      </c>
      <c r="G4003" s="99">
        <v>14800</v>
      </c>
      <c r="H4003" s="99">
        <f t="shared" si="658"/>
        <v>148000</v>
      </c>
      <c r="I4003" s="99">
        <v>0</v>
      </c>
      <c r="J4003" s="99">
        <f t="shared" si="659"/>
        <v>0</v>
      </c>
      <c r="K4003" s="99">
        <v>0</v>
      </c>
      <c r="L4003" s="99">
        <f t="shared" si="665"/>
        <v>0</v>
      </c>
      <c r="M4003" s="99">
        <f t="shared" ref="M4003:N4019" si="666">G4003+I4003+K4003</f>
        <v>14800</v>
      </c>
      <c r="N4003" s="100">
        <f t="shared" si="666"/>
        <v>148000</v>
      </c>
      <c r="O4003" s="60">
        <v>10</v>
      </c>
      <c r="P4003" s="101">
        <f>O4003</f>
        <v>10</v>
      </c>
      <c r="Q4003" s="99" t="e">
        <f>TRUNC(#REF!*P4003,0)</f>
        <v>#REF!</v>
      </c>
      <c r="R4003" s="143"/>
    </row>
    <row r="4004" spans="1:19" s="102" customFormat="1" ht="19.5" hidden="1" customHeight="1">
      <c r="C4004" s="35" t="s">
        <v>2405</v>
      </c>
      <c r="D4004" s="36" t="s">
        <v>2406</v>
      </c>
      <c r="E4004" s="11" t="s">
        <v>3188</v>
      </c>
      <c r="F4004" s="98">
        <v>94</v>
      </c>
      <c r="G4004" s="99">
        <v>14800</v>
      </c>
      <c r="H4004" s="99">
        <f t="shared" si="658"/>
        <v>1391200</v>
      </c>
      <c r="I4004" s="99">
        <v>0</v>
      </c>
      <c r="J4004" s="99">
        <f t="shared" si="659"/>
        <v>0</v>
      </c>
      <c r="K4004" s="99">
        <v>0</v>
      </c>
      <c r="L4004" s="99">
        <f t="shared" si="665"/>
        <v>0</v>
      </c>
      <c r="M4004" s="99">
        <f t="shared" si="666"/>
        <v>14800</v>
      </c>
      <c r="N4004" s="100">
        <f t="shared" si="666"/>
        <v>1391200</v>
      </c>
      <c r="O4004" s="60">
        <v>94</v>
      </c>
      <c r="P4004" s="101">
        <f>O4004</f>
        <v>94</v>
      </c>
      <c r="Q4004" s="99" t="e">
        <f>TRUNC(#REF!*P4004,0)</f>
        <v>#REF!</v>
      </c>
      <c r="R4004" s="143"/>
    </row>
    <row r="4005" spans="1:19" s="102" customFormat="1" ht="19.5" hidden="1" customHeight="1">
      <c r="C4005" s="35" t="s">
        <v>2349</v>
      </c>
      <c r="D4005" s="36" t="s">
        <v>0</v>
      </c>
      <c r="E4005" s="11" t="s">
        <v>22</v>
      </c>
      <c r="F4005" s="98">
        <v>0</v>
      </c>
      <c r="G4005" s="99">
        <v>0</v>
      </c>
      <c r="H4005" s="99">
        <f t="shared" si="658"/>
        <v>0</v>
      </c>
      <c r="I4005" s="99">
        <v>0</v>
      </c>
      <c r="J4005" s="99">
        <f t="shared" si="659"/>
        <v>0</v>
      </c>
      <c r="K4005" s="99">
        <v>0</v>
      </c>
      <c r="L4005" s="99">
        <f t="shared" si="665"/>
        <v>0</v>
      </c>
      <c r="M4005" s="99">
        <f t="shared" si="666"/>
        <v>0</v>
      </c>
      <c r="N4005" s="100">
        <f t="shared" si="666"/>
        <v>0</v>
      </c>
      <c r="O4005" s="60">
        <v>0</v>
      </c>
      <c r="P4005" s="101">
        <f>O4005</f>
        <v>0</v>
      </c>
      <c r="Q4005" s="99" t="e">
        <f>TRUNC(#REF!*P4005,0)</f>
        <v>#REF!</v>
      </c>
      <c r="R4005" s="143"/>
    </row>
    <row r="4006" spans="1:19" s="102" customFormat="1" ht="19.5" hidden="1" customHeight="1">
      <c r="C4006" s="35" t="s">
        <v>2350</v>
      </c>
      <c r="D4006" s="36" t="s">
        <v>723</v>
      </c>
      <c r="E4006" s="11" t="s">
        <v>3188</v>
      </c>
      <c r="F4006" s="98">
        <v>2398</v>
      </c>
      <c r="G4006" s="99">
        <v>14000</v>
      </c>
      <c r="H4006" s="99">
        <f t="shared" si="658"/>
        <v>33572000</v>
      </c>
      <c r="I4006" s="99">
        <v>0</v>
      </c>
      <c r="J4006" s="99">
        <f t="shared" si="659"/>
        <v>0</v>
      </c>
      <c r="K4006" s="99">
        <v>0</v>
      </c>
      <c r="L4006" s="99">
        <f t="shared" si="665"/>
        <v>0</v>
      </c>
      <c r="M4006" s="99">
        <f t="shared" si="666"/>
        <v>14000</v>
      </c>
      <c r="N4006" s="100">
        <f t="shared" si="666"/>
        <v>33572000</v>
      </c>
      <c r="O4006" s="60">
        <v>2398</v>
      </c>
      <c r="P4006" s="101">
        <f>O4006</f>
        <v>2398</v>
      </c>
      <c r="Q4006" s="99" t="e">
        <f>TRUNC(#REF!*P4006,0)</f>
        <v>#REF!</v>
      </c>
      <c r="R4006" s="143"/>
    </row>
    <row r="4007" spans="1:19" s="102" customFormat="1" ht="19.5" hidden="1" customHeight="1">
      <c r="C4007" s="35" t="s">
        <v>3081</v>
      </c>
      <c r="D4007" s="36" t="s">
        <v>0</v>
      </c>
      <c r="E4007" s="11" t="s">
        <v>3082</v>
      </c>
      <c r="F4007" s="103">
        <v>0</v>
      </c>
      <c r="G4007" s="99">
        <v>2480</v>
      </c>
      <c r="H4007" s="99">
        <f t="shared" si="658"/>
        <v>0</v>
      </c>
      <c r="I4007" s="99">
        <v>0</v>
      </c>
      <c r="J4007" s="99">
        <f t="shared" si="659"/>
        <v>0</v>
      </c>
      <c r="K4007" s="99">
        <v>0</v>
      </c>
      <c r="L4007" s="99">
        <f t="shared" si="665"/>
        <v>0</v>
      </c>
      <c r="M4007" s="99">
        <f t="shared" si="666"/>
        <v>2480</v>
      </c>
      <c r="N4007" s="100">
        <f t="shared" si="666"/>
        <v>0</v>
      </c>
      <c r="O4007" s="60">
        <v>217</v>
      </c>
      <c r="P4007" s="101">
        <f>O4007</f>
        <v>217</v>
      </c>
      <c r="Q4007" s="99" t="e">
        <f>TRUNC(#REF!*P4007,0)</f>
        <v>#REF!</v>
      </c>
      <c r="R4007" s="143"/>
    </row>
    <row r="4008" spans="1:19" s="102" customFormat="1" ht="19.5" hidden="1" customHeight="1">
      <c r="C4008" s="35" t="s">
        <v>963</v>
      </c>
      <c r="D4008" s="36" t="s">
        <v>0</v>
      </c>
      <c r="E4008" s="11" t="s">
        <v>3191</v>
      </c>
      <c r="F4008" s="103">
        <v>37.909999999999997</v>
      </c>
      <c r="G4008" s="99">
        <v>-296000</v>
      </c>
      <c r="H4008" s="99">
        <f t="shared" si="658"/>
        <v>-11221360</v>
      </c>
      <c r="I4008" s="99">
        <v>0</v>
      </c>
      <c r="J4008" s="99">
        <f t="shared" si="659"/>
        <v>0</v>
      </c>
      <c r="K4008" s="99">
        <v>0</v>
      </c>
      <c r="L4008" s="99">
        <f t="shared" si="665"/>
        <v>0</v>
      </c>
      <c r="M4008" s="99">
        <f t="shared" si="666"/>
        <v>-296000</v>
      </c>
      <c r="N4008" s="100">
        <f t="shared" si="666"/>
        <v>-11221360</v>
      </c>
      <c r="O4008" s="87">
        <v>37.582999999999998</v>
      </c>
      <c r="P4008" s="101">
        <f>O4008</f>
        <v>37.582999999999998</v>
      </c>
      <c r="Q4008" s="99" t="e">
        <f>TRUNC(#REF!*P4008,0)</f>
        <v>#REF!</v>
      </c>
      <c r="R4008" s="143"/>
    </row>
    <row r="4009" spans="1:19" s="102" customFormat="1" ht="19.5" hidden="1" customHeight="1">
      <c r="C4009" s="35"/>
      <c r="D4009" s="36"/>
      <c r="E4009" s="11"/>
      <c r="F4009" s="103"/>
      <c r="G4009" s="99"/>
      <c r="H4009" s="99"/>
      <c r="I4009" s="99"/>
      <c r="J4009" s="99"/>
      <c r="K4009" s="99"/>
      <c r="L4009" s="99"/>
      <c r="M4009" s="99"/>
      <c r="N4009" s="100"/>
      <c r="O4009" s="87"/>
      <c r="P4009" s="101"/>
      <c r="Q4009" s="99"/>
      <c r="R4009" s="143"/>
    </row>
    <row r="4010" spans="1:19" s="85" customFormat="1" ht="19.5" hidden="1" customHeight="1">
      <c r="A4010" s="49"/>
      <c r="B4010" s="49"/>
      <c r="C4010" s="37"/>
      <c r="D4010" s="38"/>
      <c r="E4010" s="17"/>
      <c r="F4010" s="98"/>
      <c r="G4010" s="104"/>
      <c r="H4010" s="104"/>
      <c r="I4010" s="104"/>
      <c r="J4010" s="104"/>
      <c r="K4010" s="104"/>
      <c r="L4010" s="104"/>
      <c r="M4010" s="99"/>
      <c r="N4010" s="100"/>
      <c r="O4010" s="60"/>
      <c r="P4010" s="101"/>
      <c r="Q4010" s="104"/>
      <c r="R4010" s="52"/>
      <c r="S4010" s="49"/>
    </row>
    <row r="4011" spans="1:19" s="115" customFormat="1" ht="19.5" hidden="1" customHeight="1">
      <c r="A4011" s="50"/>
      <c r="B4011" s="50"/>
      <c r="C4011" s="39" t="s">
        <v>50</v>
      </c>
      <c r="D4011" s="40"/>
      <c r="E4011" s="14" t="s">
        <v>1</v>
      </c>
      <c r="F4011" s="110">
        <v>1</v>
      </c>
      <c r="G4011" s="111"/>
      <c r="H4011" s="112">
        <f>SUM(H4012:H4221)</f>
        <v>8865081820</v>
      </c>
      <c r="I4011" s="111"/>
      <c r="J4011" s="112">
        <f>SUM(J4012:J4221)</f>
        <v>1031165225</v>
      </c>
      <c r="K4011" s="111"/>
      <c r="L4011" s="112">
        <f>SUM(L4012:L4221)</f>
        <v>553752889</v>
      </c>
      <c r="M4011" s="112">
        <f t="shared" si="666"/>
        <v>0</v>
      </c>
      <c r="N4011" s="113">
        <f t="shared" si="666"/>
        <v>10449999934</v>
      </c>
      <c r="O4011" s="91">
        <v>1</v>
      </c>
      <c r="P4011" s="114"/>
      <c r="Q4011" s="112" t="e">
        <f>SUM(Q4012:Q4221)</f>
        <v>#REF!</v>
      </c>
      <c r="R4011" s="146"/>
      <c r="S4011" s="50"/>
    </row>
    <row r="4012" spans="1:19" s="85" customFormat="1" ht="19.5" hidden="1" customHeight="1">
      <c r="A4012" s="49"/>
      <c r="B4012" s="49"/>
      <c r="C4012" s="37" t="s">
        <v>1187</v>
      </c>
      <c r="D4012" s="38" t="s">
        <v>0</v>
      </c>
      <c r="E4012" s="17" t="s">
        <v>22</v>
      </c>
      <c r="F4012" s="98">
        <v>0</v>
      </c>
      <c r="G4012" s="104">
        <v>0</v>
      </c>
      <c r="H4012" s="104">
        <f t="shared" si="658"/>
        <v>0</v>
      </c>
      <c r="I4012" s="104">
        <v>0</v>
      </c>
      <c r="J4012" s="104">
        <f t="shared" si="659"/>
        <v>0</v>
      </c>
      <c r="K4012" s="104">
        <v>0</v>
      </c>
      <c r="L4012" s="104">
        <f t="shared" si="665"/>
        <v>0</v>
      </c>
      <c r="M4012" s="99">
        <f t="shared" si="666"/>
        <v>0</v>
      </c>
      <c r="N4012" s="100">
        <f t="shared" si="666"/>
        <v>0</v>
      </c>
      <c r="O4012" s="60">
        <v>0</v>
      </c>
      <c r="P4012" s="101">
        <f>O4012</f>
        <v>0</v>
      </c>
      <c r="Q4012" s="104" t="e">
        <f>TRUNC(#REF!*P4012,0)</f>
        <v>#REF!</v>
      </c>
      <c r="R4012" s="52"/>
      <c r="S4012" s="49"/>
    </row>
    <row r="4013" spans="1:19" s="102" customFormat="1" ht="19.5" hidden="1" customHeight="1">
      <c r="C4013" s="35" t="s">
        <v>1188</v>
      </c>
      <c r="D4013" s="36" t="s">
        <v>51</v>
      </c>
      <c r="E4013" s="11" t="s">
        <v>3188</v>
      </c>
      <c r="F4013" s="98">
        <v>23796</v>
      </c>
      <c r="G4013" s="99">
        <v>871</v>
      </c>
      <c r="H4013" s="99">
        <f t="shared" si="658"/>
        <v>20726316</v>
      </c>
      <c r="I4013" s="99">
        <v>977</v>
      </c>
      <c r="J4013" s="99">
        <f t="shared" si="659"/>
        <v>23248692</v>
      </c>
      <c r="K4013" s="99">
        <v>596</v>
      </c>
      <c r="L4013" s="99">
        <f t="shared" si="665"/>
        <v>14182416</v>
      </c>
      <c r="M4013" s="99">
        <f t="shared" si="666"/>
        <v>2444</v>
      </c>
      <c r="N4013" s="100">
        <f t="shared" si="666"/>
        <v>58157424</v>
      </c>
      <c r="O4013" s="60">
        <v>23796</v>
      </c>
      <c r="P4013" s="101">
        <f>O4013</f>
        <v>23796</v>
      </c>
      <c r="Q4013" s="99" t="e">
        <f>TRUNC(#REF!*P4013,0)</f>
        <v>#REF!</v>
      </c>
      <c r="R4013" s="143"/>
    </row>
    <row r="4014" spans="1:19" s="102" customFormat="1" ht="19.5" hidden="1" customHeight="1">
      <c r="C4014" s="35" t="s">
        <v>1189</v>
      </c>
      <c r="D4014" s="36" t="s">
        <v>0</v>
      </c>
      <c r="E4014" s="11" t="s">
        <v>22</v>
      </c>
      <c r="F4014" s="98">
        <v>0</v>
      </c>
      <c r="G4014" s="99">
        <v>0</v>
      </c>
      <c r="H4014" s="99">
        <f t="shared" si="658"/>
        <v>0</v>
      </c>
      <c r="I4014" s="99">
        <v>0</v>
      </c>
      <c r="J4014" s="99">
        <f t="shared" si="659"/>
        <v>0</v>
      </c>
      <c r="K4014" s="99">
        <v>0</v>
      </c>
      <c r="L4014" s="99">
        <f t="shared" si="665"/>
        <v>0</v>
      </c>
      <c r="M4014" s="99">
        <f t="shared" si="666"/>
        <v>0</v>
      </c>
      <c r="N4014" s="100">
        <f t="shared" si="666"/>
        <v>0</v>
      </c>
      <c r="O4014" s="60">
        <v>0</v>
      </c>
      <c r="P4014" s="101">
        <f>O4014</f>
        <v>0</v>
      </c>
      <c r="Q4014" s="99" t="e">
        <f>TRUNC(#REF!*P4014,0)</f>
        <v>#REF!</v>
      </c>
      <c r="R4014" s="143"/>
    </row>
    <row r="4015" spans="1:19" s="102" customFormat="1" ht="19.5" hidden="1" customHeight="1">
      <c r="C4015" s="35" t="s">
        <v>1191</v>
      </c>
      <c r="D4015" s="36" t="s">
        <v>52</v>
      </c>
      <c r="E4015" s="11" t="s">
        <v>3188</v>
      </c>
      <c r="F4015" s="98">
        <v>12</v>
      </c>
      <c r="G4015" s="99">
        <v>826</v>
      </c>
      <c r="H4015" s="99">
        <f t="shared" si="658"/>
        <v>9912</v>
      </c>
      <c r="I4015" s="99">
        <v>1008</v>
      </c>
      <c r="J4015" s="99">
        <f t="shared" si="659"/>
        <v>12096</v>
      </c>
      <c r="K4015" s="99">
        <v>564</v>
      </c>
      <c r="L4015" s="99">
        <f t="shared" si="665"/>
        <v>6768</v>
      </c>
      <c r="M4015" s="99">
        <f t="shared" si="666"/>
        <v>2398</v>
      </c>
      <c r="N4015" s="100">
        <f t="shared" si="666"/>
        <v>28776</v>
      </c>
      <c r="O4015" s="60">
        <v>12</v>
      </c>
      <c r="P4015" s="101">
        <f>O4015</f>
        <v>12</v>
      </c>
      <c r="Q4015" s="99" t="e">
        <f>TRUNC(#REF!*P4015,0)</f>
        <v>#REF!</v>
      </c>
      <c r="R4015" s="143"/>
    </row>
    <row r="4016" spans="1:19" s="102" customFormat="1" ht="19.5" hidden="1" customHeight="1">
      <c r="C4016" s="35" t="s">
        <v>1192</v>
      </c>
      <c r="D4016" s="36" t="s">
        <v>53</v>
      </c>
      <c r="E4016" s="11" t="s">
        <v>3188</v>
      </c>
      <c r="F4016" s="98">
        <v>13099</v>
      </c>
      <c r="G4016" s="99">
        <v>1127</v>
      </c>
      <c r="H4016" s="99">
        <f t="shared" si="658"/>
        <v>14762573</v>
      </c>
      <c r="I4016" s="99">
        <v>1228</v>
      </c>
      <c r="J4016" s="99">
        <f t="shared" si="659"/>
        <v>16085572</v>
      </c>
      <c r="K4016" s="99">
        <v>752</v>
      </c>
      <c r="L4016" s="99">
        <f t="shared" si="665"/>
        <v>9850448</v>
      </c>
      <c r="M4016" s="99">
        <f t="shared" si="666"/>
        <v>3107</v>
      </c>
      <c r="N4016" s="100">
        <f t="shared" si="666"/>
        <v>40698593</v>
      </c>
      <c r="O4016" s="60">
        <v>13246</v>
      </c>
      <c r="P4016" s="101">
        <f>O4016</f>
        <v>13246</v>
      </c>
      <c r="Q4016" s="99" t="e">
        <f>TRUNC(#REF!*P4016,0)</f>
        <v>#REF!</v>
      </c>
      <c r="R4016" s="143"/>
    </row>
    <row r="4017" spans="3:18" s="102" customFormat="1" ht="19.5" hidden="1" customHeight="1">
      <c r="C4017" s="35" t="s">
        <v>1193</v>
      </c>
      <c r="D4017" s="36" t="s">
        <v>54</v>
      </c>
      <c r="E4017" s="11" t="s">
        <v>3188</v>
      </c>
      <c r="F4017" s="98">
        <v>372</v>
      </c>
      <c r="G4017" s="99">
        <v>826</v>
      </c>
      <c r="H4017" s="99">
        <f t="shared" si="658"/>
        <v>307272</v>
      </c>
      <c r="I4017" s="99">
        <v>1008</v>
      </c>
      <c r="J4017" s="99">
        <f t="shared" si="659"/>
        <v>374976</v>
      </c>
      <c r="K4017" s="99">
        <v>564</v>
      </c>
      <c r="L4017" s="99">
        <f t="shared" si="665"/>
        <v>209808</v>
      </c>
      <c r="M4017" s="99">
        <f t="shared" si="666"/>
        <v>2398</v>
      </c>
      <c r="N4017" s="100">
        <f t="shared" si="666"/>
        <v>892056</v>
      </c>
      <c r="O4017" s="60">
        <v>372</v>
      </c>
      <c r="P4017" s="101">
        <f>O4017</f>
        <v>372</v>
      </c>
      <c r="Q4017" s="99" t="e">
        <f>TRUNC(#REF!*P4017,0)</f>
        <v>#REF!</v>
      </c>
      <c r="R4017" s="143"/>
    </row>
    <row r="4018" spans="3:18" s="102" customFormat="1" ht="19.5" hidden="1" customHeight="1">
      <c r="C4018" s="35" t="s">
        <v>1194</v>
      </c>
      <c r="D4018" s="36" t="s">
        <v>55</v>
      </c>
      <c r="E4018" s="11" t="s">
        <v>3188</v>
      </c>
      <c r="F4018" s="98">
        <v>17211</v>
      </c>
      <c r="G4018" s="99">
        <v>2812</v>
      </c>
      <c r="H4018" s="99">
        <f t="shared" si="658"/>
        <v>48397332</v>
      </c>
      <c r="I4018" s="99">
        <v>3300</v>
      </c>
      <c r="J4018" s="99">
        <f t="shared" si="659"/>
        <v>56796300</v>
      </c>
      <c r="K4018" s="99">
        <v>1892</v>
      </c>
      <c r="L4018" s="99">
        <f t="shared" si="665"/>
        <v>32563212</v>
      </c>
      <c r="M4018" s="99">
        <f t="shared" si="666"/>
        <v>8004</v>
      </c>
      <c r="N4018" s="100">
        <f t="shared" si="666"/>
        <v>137756844</v>
      </c>
      <c r="O4018" s="60">
        <v>17211</v>
      </c>
      <c r="P4018" s="101">
        <f>O4018</f>
        <v>17211</v>
      </c>
      <c r="Q4018" s="99" t="e">
        <f>TRUNC(#REF!*P4018,0)</f>
        <v>#REF!</v>
      </c>
      <c r="R4018" s="143"/>
    </row>
    <row r="4019" spans="3:18" s="102" customFormat="1" ht="19.5" hidden="1" customHeight="1">
      <c r="C4019" s="35" t="s">
        <v>1195</v>
      </c>
      <c r="D4019" s="36" t="s">
        <v>0</v>
      </c>
      <c r="E4019" s="11" t="s">
        <v>22</v>
      </c>
      <c r="F4019" s="98">
        <v>0</v>
      </c>
      <c r="G4019" s="99">
        <v>0</v>
      </c>
      <c r="H4019" s="99">
        <f t="shared" si="658"/>
        <v>0</v>
      </c>
      <c r="I4019" s="99">
        <v>0</v>
      </c>
      <c r="J4019" s="99">
        <f t="shared" si="659"/>
        <v>0</v>
      </c>
      <c r="K4019" s="99">
        <v>0</v>
      </c>
      <c r="L4019" s="99">
        <f t="shared" si="665"/>
        <v>0</v>
      </c>
      <c r="M4019" s="99">
        <f t="shared" si="666"/>
        <v>0</v>
      </c>
      <c r="N4019" s="100">
        <f t="shared" si="666"/>
        <v>0</v>
      </c>
      <c r="O4019" s="60">
        <v>0</v>
      </c>
      <c r="P4019" s="101">
        <f>O4019</f>
        <v>0</v>
      </c>
      <c r="Q4019" s="99" t="e">
        <f>TRUNC(#REF!*P4019,0)</f>
        <v>#REF!</v>
      </c>
      <c r="R4019" s="143"/>
    </row>
    <row r="4020" spans="3:18" s="102" customFormat="1" ht="19.5" hidden="1" customHeight="1">
      <c r="C4020" s="35" t="s">
        <v>1196</v>
      </c>
      <c r="D4020" s="36" t="s">
        <v>1190</v>
      </c>
      <c r="E4020" s="11" t="s">
        <v>3188</v>
      </c>
      <c r="F4020" s="98">
        <v>3356</v>
      </c>
      <c r="G4020" s="99">
        <v>834</v>
      </c>
      <c r="H4020" s="99">
        <f t="shared" si="658"/>
        <v>2798904</v>
      </c>
      <c r="I4020" s="99">
        <v>1404</v>
      </c>
      <c r="J4020" s="99">
        <f t="shared" si="659"/>
        <v>4711824</v>
      </c>
      <c r="K4020" s="99">
        <v>784</v>
      </c>
      <c r="L4020" s="99">
        <f t="shared" si="665"/>
        <v>2631104</v>
      </c>
      <c r="M4020" s="99">
        <f t="shared" ref="M4020:N4155" si="667">G4020+I4020+K4020</f>
        <v>3022</v>
      </c>
      <c r="N4020" s="100">
        <f t="shared" si="667"/>
        <v>10141832</v>
      </c>
      <c r="O4020" s="60">
        <v>3356</v>
      </c>
      <c r="P4020" s="101">
        <f>O4020</f>
        <v>3356</v>
      </c>
      <c r="Q4020" s="99" t="e">
        <f>TRUNC(#REF!*P4020,0)</f>
        <v>#REF!</v>
      </c>
      <c r="R4020" s="143"/>
    </row>
    <row r="4021" spans="3:18" s="102" customFormat="1" ht="19.5" hidden="1" customHeight="1">
      <c r="C4021" s="35" t="s">
        <v>1197</v>
      </c>
      <c r="D4021" s="36" t="s">
        <v>0</v>
      </c>
      <c r="E4021" s="11" t="s">
        <v>22</v>
      </c>
      <c r="F4021" s="98">
        <v>0</v>
      </c>
      <c r="G4021" s="99">
        <v>0</v>
      </c>
      <c r="H4021" s="99">
        <f t="shared" si="658"/>
        <v>0</v>
      </c>
      <c r="I4021" s="99">
        <v>0</v>
      </c>
      <c r="J4021" s="99">
        <f t="shared" si="659"/>
        <v>0</v>
      </c>
      <c r="K4021" s="99">
        <v>0</v>
      </c>
      <c r="L4021" s="99">
        <f t="shared" si="665"/>
        <v>0</v>
      </c>
      <c r="M4021" s="99">
        <f t="shared" si="667"/>
        <v>0</v>
      </c>
      <c r="N4021" s="100">
        <f t="shared" si="667"/>
        <v>0</v>
      </c>
      <c r="O4021" s="60">
        <v>0</v>
      </c>
      <c r="P4021" s="101">
        <f>O4021</f>
        <v>0</v>
      </c>
      <c r="Q4021" s="99" t="e">
        <f>TRUNC(#REF!*P4021,0)</f>
        <v>#REF!</v>
      </c>
      <c r="R4021" s="143"/>
    </row>
    <row r="4022" spans="3:18" s="102" customFormat="1" ht="19.5" hidden="1" customHeight="1">
      <c r="C4022" s="35" t="s">
        <v>1198</v>
      </c>
      <c r="D4022" s="36" t="s">
        <v>1190</v>
      </c>
      <c r="E4022" s="11" t="s">
        <v>3188</v>
      </c>
      <c r="F4022" s="98">
        <v>26854</v>
      </c>
      <c r="G4022" s="99">
        <v>834</v>
      </c>
      <c r="H4022" s="99">
        <f t="shared" si="658"/>
        <v>22396236</v>
      </c>
      <c r="I4022" s="99">
        <v>1404</v>
      </c>
      <c r="J4022" s="99">
        <f t="shared" si="659"/>
        <v>37703016</v>
      </c>
      <c r="K4022" s="99">
        <v>784</v>
      </c>
      <c r="L4022" s="99">
        <f t="shared" si="665"/>
        <v>21053536</v>
      </c>
      <c r="M4022" s="99">
        <f t="shared" si="667"/>
        <v>3022</v>
      </c>
      <c r="N4022" s="100">
        <f t="shared" si="667"/>
        <v>81152788</v>
      </c>
      <c r="O4022" s="60">
        <v>26854</v>
      </c>
      <c r="P4022" s="101">
        <f>O4022</f>
        <v>26854</v>
      </c>
      <c r="Q4022" s="99" t="e">
        <f>TRUNC(#REF!*P4022,0)</f>
        <v>#REF!</v>
      </c>
      <c r="R4022" s="143"/>
    </row>
    <row r="4023" spans="3:18" s="102" customFormat="1" ht="19.5" hidden="1" customHeight="1">
      <c r="C4023" s="35" t="s">
        <v>1199</v>
      </c>
      <c r="D4023" s="36" t="s">
        <v>0</v>
      </c>
      <c r="E4023" s="11" t="s">
        <v>22</v>
      </c>
      <c r="F4023" s="98">
        <v>0</v>
      </c>
      <c r="G4023" s="99">
        <v>0</v>
      </c>
      <c r="H4023" s="99">
        <f t="shared" si="658"/>
        <v>0</v>
      </c>
      <c r="I4023" s="99">
        <v>0</v>
      </c>
      <c r="J4023" s="99">
        <f t="shared" si="659"/>
        <v>0</v>
      </c>
      <c r="K4023" s="99">
        <v>0</v>
      </c>
      <c r="L4023" s="99">
        <f t="shared" si="665"/>
        <v>0</v>
      </c>
      <c r="M4023" s="99">
        <f t="shared" si="667"/>
        <v>0</v>
      </c>
      <c r="N4023" s="100">
        <f t="shared" si="667"/>
        <v>0</v>
      </c>
      <c r="O4023" s="60">
        <v>0</v>
      </c>
      <c r="P4023" s="101">
        <f>O4023</f>
        <v>0</v>
      </c>
      <c r="Q4023" s="99" t="e">
        <f>TRUNC(#REF!*P4023,0)</f>
        <v>#REF!</v>
      </c>
      <c r="R4023" s="143"/>
    </row>
    <row r="4024" spans="3:18" s="102" customFormat="1" ht="19.5" hidden="1" customHeight="1">
      <c r="C4024" s="35" t="s">
        <v>1200</v>
      </c>
      <c r="D4024" s="36" t="s">
        <v>1201</v>
      </c>
      <c r="E4024" s="11" t="s">
        <v>3188</v>
      </c>
      <c r="F4024" s="98">
        <v>2588</v>
      </c>
      <c r="G4024" s="99">
        <v>1127</v>
      </c>
      <c r="H4024" s="99">
        <f t="shared" si="658"/>
        <v>2916676</v>
      </c>
      <c r="I4024" s="99">
        <v>1228</v>
      </c>
      <c r="J4024" s="99">
        <f t="shared" si="659"/>
        <v>3178064</v>
      </c>
      <c r="K4024" s="99">
        <v>752</v>
      </c>
      <c r="L4024" s="99">
        <f t="shared" si="665"/>
        <v>1946176</v>
      </c>
      <c r="M4024" s="99">
        <f t="shared" si="667"/>
        <v>3107</v>
      </c>
      <c r="N4024" s="100">
        <f t="shared" si="667"/>
        <v>8040916</v>
      </c>
      <c r="O4024" s="60">
        <v>2588</v>
      </c>
      <c r="P4024" s="101">
        <f>O4024</f>
        <v>2588</v>
      </c>
      <c r="Q4024" s="99" t="e">
        <f>TRUNC(#REF!*P4024,0)</f>
        <v>#REF!</v>
      </c>
      <c r="R4024" s="143"/>
    </row>
    <row r="4025" spans="3:18" s="102" customFormat="1" ht="19.5" hidden="1" customHeight="1">
      <c r="C4025" s="35" t="s">
        <v>1202</v>
      </c>
      <c r="D4025" s="36" t="s">
        <v>0</v>
      </c>
      <c r="E4025" s="11" t="s">
        <v>22</v>
      </c>
      <c r="F4025" s="98">
        <v>0</v>
      </c>
      <c r="G4025" s="99">
        <v>0</v>
      </c>
      <c r="H4025" s="99">
        <f t="shared" si="658"/>
        <v>0</v>
      </c>
      <c r="I4025" s="99">
        <v>0</v>
      </c>
      <c r="J4025" s="99">
        <f t="shared" si="659"/>
        <v>0</v>
      </c>
      <c r="K4025" s="99">
        <v>0</v>
      </c>
      <c r="L4025" s="99">
        <f t="shared" si="665"/>
        <v>0</v>
      </c>
      <c r="M4025" s="99">
        <f t="shared" si="667"/>
        <v>0</v>
      </c>
      <c r="N4025" s="100">
        <f t="shared" si="667"/>
        <v>0</v>
      </c>
      <c r="O4025" s="60">
        <v>0</v>
      </c>
      <c r="P4025" s="101">
        <f>O4025</f>
        <v>0</v>
      </c>
      <c r="Q4025" s="99" t="e">
        <f>TRUNC(#REF!*P4025,0)</f>
        <v>#REF!</v>
      </c>
      <c r="R4025" s="143"/>
    </row>
    <row r="4026" spans="3:18" s="102" customFormat="1" ht="19.5" hidden="1" customHeight="1">
      <c r="C4026" s="35" t="s">
        <v>1203</v>
      </c>
      <c r="D4026" s="36" t="s">
        <v>0</v>
      </c>
      <c r="E4026" s="11" t="s">
        <v>22</v>
      </c>
      <c r="F4026" s="98">
        <v>0</v>
      </c>
      <c r="G4026" s="99">
        <v>0</v>
      </c>
      <c r="H4026" s="99">
        <f t="shared" si="658"/>
        <v>0</v>
      </c>
      <c r="I4026" s="99">
        <v>0</v>
      </c>
      <c r="J4026" s="99">
        <f t="shared" si="659"/>
        <v>0</v>
      </c>
      <c r="K4026" s="99">
        <v>0</v>
      </c>
      <c r="L4026" s="99">
        <f t="shared" si="665"/>
        <v>0</v>
      </c>
      <c r="M4026" s="99">
        <f t="shared" si="667"/>
        <v>0</v>
      </c>
      <c r="N4026" s="100">
        <f t="shared" si="667"/>
        <v>0</v>
      </c>
      <c r="O4026" s="60">
        <v>0</v>
      </c>
      <c r="P4026" s="101">
        <f>O4026</f>
        <v>0</v>
      </c>
      <c r="Q4026" s="99" t="e">
        <f>TRUNC(#REF!*P4026,0)</f>
        <v>#REF!</v>
      </c>
      <c r="R4026" s="143"/>
    </row>
    <row r="4027" spans="3:18" s="102" customFormat="1" ht="19.5" hidden="1" customHeight="1">
      <c r="C4027" s="35" t="s">
        <v>2587</v>
      </c>
      <c r="D4027" s="36" t="s">
        <v>2588</v>
      </c>
      <c r="E4027" s="11" t="s">
        <v>3188</v>
      </c>
      <c r="F4027" s="98">
        <v>5019</v>
      </c>
      <c r="G4027" s="99">
        <v>5577</v>
      </c>
      <c r="H4027" s="99">
        <f t="shared" ref="H4027:H4090" si="668">TRUNC(F4027*G4027,0)</f>
        <v>27990963</v>
      </c>
      <c r="I4027" s="99">
        <v>3955</v>
      </c>
      <c r="J4027" s="99">
        <f t="shared" ref="J4027:J4090" si="669">TRUNC(F4027*I4027,0)</f>
        <v>19850145</v>
      </c>
      <c r="K4027" s="99">
        <v>5168</v>
      </c>
      <c r="L4027" s="99">
        <f t="shared" si="665"/>
        <v>25938192</v>
      </c>
      <c r="M4027" s="99">
        <f t="shared" si="667"/>
        <v>14700</v>
      </c>
      <c r="N4027" s="100">
        <f t="shared" si="667"/>
        <v>73779300</v>
      </c>
      <c r="O4027" s="60">
        <v>5019</v>
      </c>
      <c r="P4027" s="101">
        <f>O4027</f>
        <v>5019</v>
      </c>
      <c r="Q4027" s="99" t="e">
        <f>TRUNC(#REF!*P4027,0)</f>
        <v>#REF!</v>
      </c>
      <c r="R4027" s="143"/>
    </row>
    <row r="4028" spans="3:18" s="102" customFormat="1" ht="19.5" hidden="1" customHeight="1">
      <c r="C4028" s="35" t="s">
        <v>1204</v>
      </c>
      <c r="D4028" s="36" t="s">
        <v>0</v>
      </c>
      <c r="E4028" s="11" t="s">
        <v>22</v>
      </c>
      <c r="F4028" s="98">
        <v>0</v>
      </c>
      <c r="G4028" s="99">
        <v>0</v>
      </c>
      <c r="H4028" s="99">
        <f t="shared" si="668"/>
        <v>0</v>
      </c>
      <c r="I4028" s="99">
        <v>0</v>
      </c>
      <c r="J4028" s="99">
        <f t="shared" si="669"/>
        <v>0</v>
      </c>
      <c r="K4028" s="99">
        <v>0</v>
      </c>
      <c r="L4028" s="99">
        <f t="shared" si="665"/>
        <v>0</v>
      </c>
      <c r="M4028" s="99">
        <f t="shared" si="667"/>
        <v>0</v>
      </c>
      <c r="N4028" s="100">
        <f t="shared" si="667"/>
        <v>0</v>
      </c>
      <c r="O4028" s="60">
        <v>0</v>
      </c>
      <c r="P4028" s="101">
        <f>O4028</f>
        <v>0</v>
      </c>
      <c r="Q4028" s="99" t="e">
        <f>TRUNC(#REF!*P4028,0)</f>
        <v>#REF!</v>
      </c>
      <c r="R4028" s="143"/>
    </row>
    <row r="4029" spans="3:18" s="102" customFormat="1" ht="19.5" hidden="1" customHeight="1">
      <c r="C4029" s="35" t="s">
        <v>1205</v>
      </c>
      <c r="D4029" s="36" t="s">
        <v>1206</v>
      </c>
      <c r="E4029" s="11" t="s">
        <v>3188</v>
      </c>
      <c r="F4029" s="98">
        <v>33986</v>
      </c>
      <c r="G4029" s="99">
        <v>4165</v>
      </c>
      <c r="H4029" s="99">
        <f t="shared" si="668"/>
        <v>141551690</v>
      </c>
      <c r="I4029" s="99">
        <v>1790</v>
      </c>
      <c r="J4029" s="99">
        <f t="shared" si="669"/>
        <v>60834940</v>
      </c>
      <c r="K4029" s="99">
        <v>2215</v>
      </c>
      <c r="L4029" s="99">
        <f t="shared" si="665"/>
        <v>75278990</v>
      </c>
      <c r="M4029" s="99">
        <f t="shared" si="667"/>
        <v>8170</v>
      </c>
      <c r="N4029" s="100">
        <f t="shared" si="667"/>
        <v>277665620</v>
      </c>
      <c r="O4029" s="60">
        <v>33986</v>
      </c>
      <c r="P4029" s="101">
        <f>O4029</f>
        <v>33986</v>
      </c>
      <c r="Q4029" s="99" t="e">
        <f>TRUNC(#REF!*P4029,0)</f>
        <v>#REF!</v>
      </c>
      <c r="R4029" s="143"/>
    </row>
    <row r="4030" spans="3:18" s="102" customFormat="1" ht="19.5" hidden="1" customHeight="1">
      <c r="C4030" s="35" t="s">
        <v>1207</v>
      </c>
      <c r="D4030" s="36" t="s">
        <v>1208</v>
      </c>
      <c r="E4030" s="11" t="s">
        <v>3188</v>
      </c>
      <c r="F4030" s="98">
        <v>467</v>
      </c>
      <c r="G4030" s="99">
        <v>4050</v>
      </c>
      <c r="H4030" s="99">
        <f t="shared" si="668"/>
        <v>1891350</v>
      </c>
      <c r="I4030" s="99">
        <v>1790</v>
      </c>
      <c r="J4030" s="99">
        <f t="shared" si="669"/>
        <v>835930</v>
      </c>
      <c r="K4030" s="99">
        <v>2215</v>
      </c>
      <c r="L4030" s="99">
        <f t="shared" si="665"/>
        <v>1034405</v>
      </c>
      <c r="M4030" s="99">
        <f t="shared" si="667"/>
        <v>8055</v>
      </c>
      <c r="N4030" s="100">
        <f t="shared" si="667"/>
        <v>3761685</v>
      </c>
      <c r="O4030" s="60">
        <v>467</v>
      </c>
      <c r="P4030" s="101">
        <f>O4030</f>
        <v>467</v>
      </c>
      <c r="Q4030" s="99" t="e">
        <f>TRUNC(#REF!*P4030,0)</f>
        <v>#REF!</v>
      </c>
      <c r="R4030" s="143"/>
    </row>
    <row r="4031" spans="3:18" s="102" customFormat="1" ht="19.5" hidden="1" customHeight="1">
      <c r="C4031" s="35" t="s">
        <v>1209</v>
      </c>
      <c r="D4031" s="36" t="s">
        <v>0</v>
      </c>
      <c r="E4031" s="11" t="s">
        <v>22</v>
      </c>
      <c r="F4031" s="98">
        <v>0</v>
      </c>
      <c r="G4031" s="99">
        <v>0</v>
      </c>
      <c r="H4031" s="99">
        <f t="shared" si="668"/>
        <v>0</v>
      </c>
      <c r="I4031" s="99">
        <v>0</v>
      </c>
      <c r="J4031" s="99">
        <f t="shared" si="669"/>
        <v>0</v>
      </c>
      <c r="K4031" s="99">
        <v>0</v>
      </c>
      <c r="L4031" s="99">
        <f t="shared" si="665"/>
        <v>0</v>
      </c>
      <c r="M4031" s="99">
        <f t="shared" si="667"/>
        <v>0</v>
      </c>
      <c r="N4031" s="100">
        <f t="shared" si="667"/>
        <v>0</v>
      </c>
      <c r="O4031" s="60">
        <v>0</v>
      </c>
      <c r="P4031" s="101">
        <f>O4031</f>
        <v>0</v>
      </c>
      <c r="Q4031" s="99" t="e">
        <f>TRUNC(#REF!*P4031,0)</f>
        <v>#REF!</v>
      </c>
      <c r="R4031" s="143"/>
    </row>
    <row r="4032" spans="3:18" s="102" customFormat="1" ht="19.5" hidden="1" customHeight="1">
      <c r="C4032" s="35" t="s">
        <v>1210</v>
      </c>
      <c r="D4032" s="36" t="s">
        <v>0</v>
      </c>
      <c r="E4032" s="11" t="s">
        <v>22</v>
      </c>
      <c r="F4032" s="98">
        <v>0</v>
      </c>
      <c r="G4032" s="99">
        <v>0</v>
      </c>
      <c r="H4032" s="99">
        <f t="shared" si="668"/>
        <v>0</v>
      </c>
      <c r="I4032" s="99">
        <v>0</v>
      </c>
      <c r="J4032" s="99">
        <f t="shared" si="669"/>
        <v>0</v>
      </c>
      <c r="K4032" s="99">
        <v>0</v>
      </c>
      <c r="L4032" s="99">
        <f t="shared" si="665"/>
        <v>0</v>
      </c>
      <c r="M4032" s="99">
        <f t="shared" si="667"/>
        <v>0</v>
      </c>
      <c r="N4032" s="100">
        <f t="shared" si="667"/>
        <v>0</v>
      </c>
      <c r="O4032" s="60">
        <v>0</v>
      </c>
      <c r="P4032" s="101">
        <f>O4032</f>
        <v>0</v>
      </c>
      <c r="Q4032" s="99" t="e">
        <f>TRUNC(#REF!*P4032,0)</f>
        <v>#REF!</v>
      </c>
      <c r="R4032" s="143"/>
    </row>
    <row r="4033" spans="3:18" s="102" customFormat="1" ht="19.5" hidden="1" customHeight="1">
      <c r="C4033" s="35" t="s">
        <v>1211</v>
      </c>
      <c r="D4033" s="36" t="s">
        <v>0</v>
      </c>
      <c r="E4033" s="11" t="s">
        <v>22</v>
      </c>
      <c r="F4033" s="98">
        <v>0</v>
      </c>
      <c r="G4033" s="99">
        <v>0</v>
      </c>
      <c r="H4033" s="99">
        <f t="shared" si="668"/>
        <v>0</v>
      </c>
      <c r="I4033" s="99">
        <v>0</v>
      </c>
      <c r="J4033" s="99">
        <f t="shared" si="669"/>
        <v>0</v>
      </c>
      <c r="K4033" s="99">
        <v>0</v>
      </c>
      <c r="L4033" s="99">
        <f t="shared" si="665"/>
        <v>0</v>
      </c>
      <c r="M4033" s="99">
        <f t="shared" si="667"/>
        <v>0</v>
      </c>
      <c r="N4033" s="100">
        <f t="shared" si="667"/>
        <v>0</v>
      </c>
      <c r="O4033" s="60">
        <v>0</v>
      </c>
      <c r="P4033" s="101">
        <f>O4033</f>
        <v>0</v>
      </c>
      <c r="Q4033" s="99" t="e">
        <f>TRUNC(#REF!*P4033,0)</f>
        <v>#REF!</v>
      </c>
      <c r="R4033" s="143"/>
    </row>
    <row r="4034" spans="3:18" s="102" customFormat="1" ht="19.5" hidden="1" customHeight="1">
      <c r="C4034" s="35" t="s">
        <v>2589</v>
      </c>
      <c r="D4034" s="36" t="s">
        <v>1206</v>
      </c>
      <c r="E4034" s="11" t="s">
        <v>3188</v>
      </c>
      <c r="F4034" s="98">
        <v>1146</v>
      </c>
      <c r="G4034" s="99">
        <v>4342</v>
      </c>
      <c r="H4034" s="99">
        <f t="shared" si="668"/>
        <v>4975932</v>
      </c>
      <c r="I4034" s="99">
        <v>2089</v>
      </c>
      <c r="J4034" s="99">
        <f t="shared" si="669"/>
        <v>2393994</v>
      </c>
      <c r="K4034" s="99">
        <v>2584</v>
      </c>
      <c r="L4034" s="99">
        <f t="shared" si="665"/>
        <v>2961264</v>
      </c>
      <c r="M4034" s="99">
        <f t="shared" si="667"/>
        <v>9015</v>
      </c>
      <c r="N4034" s="100">
        <f t="shared" si="667"/>
        <v>10331190</v>
      </c>
      <c r="O4034" s="60">
        <v>1146</v>
      </c>
      <c r="P4034" s="101">
        <f>O4034</f>
        <v>1146</v>
      </c>
      <c r="Q4034" s="99" t="e">
        <f>TRUNC(#REF!*P4034,0)</f>
        <v>#REF!</v>
      </c>
      <c r="R4034" s="143"/>
    </row>
    <row r="4035" spans="3:18" s="102" customFormat="1" ht="19.5" hidden="1" customHeight="1">
      <c r="C4035" s="35" t="s">
        <v>1212</v>
      </c>
      <c r="D4035" s="36" t="s">
        <v>0</v>
      </c>
      <c r="E4035" s="11" t="s">
        <v>22</v>
      </c>
      <c r="F4035" s="98">
        <v>0</v>
      </c>
      <c r="G4035" s="99">
        <v>0</v>
      </c>
      <c r="H4035" s="99">
        <f t="shared" si="668"/>
        <v>0</v>
      </c>
      <c r="I4035" s="99">
        <v>0</v>
      </c>
      <c r="J4035" s="99">
        <f t="shared" si="669"/>
        <v>0</v>
      </c>
      <c r="K4035" s="99">
        <v>0</v>
      </c>
      <c r="L4035" s="99">
        <f t="shared" si="665"/>
        <v>0</v>
      </c>
      <c r="M4035" s="99">
        <f t="shared" si="667"/>
        <v>0</v>
      </c>
      <c r="N4035" s="100">
        <f t="shared" si="667"/>
        <v>0</v>
      </c>
      <c r="O4035" s="60">
        <v>0</v>
      </c>
      <c r="P4035" s="101">
        <f>O4035</f>
        <v>0</v>
      </c>
      <c r="Q4035" s="99" t="e">
        <f>TRUNC(#REF!*P4035,0)</f>
        <v>#REF!</v>
      </c>
      <c r="R4035" s="143"/>
    </row>
    <row r="4036" spans="3:18" s="102" customFormat="1" ht="19.5" hidden="1" customHeight="1">
      <c r="C4036" s="35" t="s">
        <v>2590</v>
      </c>
      <c r="D4036" s="36" t="s">
        <v>1206</v>
      </c>
      <c r="E4036" s="11" t="s">
        <v>3188</v>
      </c>
      <c r="F4036" s="98">
        <v>3175</v>
      </c>
      <c r="G4036" s="99">
        <v>1265</v>
      </c>
      <c r="H4036" s="99">
        <f t="shared" si="668"/>
        <v>4016375</v>
      </c>
      <c r="I4036" s="99">
        <v>2089</v>
      </c>
      <c r="J4036" s="99">
        <f t="shared" si="669"/>
        <v>6632575</v>
      </c>
      <c r="K4036" s="99">
        <v>2584</v>
      </c>
      <c r="L4036" s="99">
        <f t="shared" si="665"/>
        <v>8204200</v>
      </c>
      <c r="M4036" s="99">
        <f t="shared" si="667"/>
        <v>5938</v>
      </c>
      <c r="N4036" s="100">
        <f t="shared" si="667"/>
        <v>18853150</v>
      </c>
      <c r="O4036" s="60">
        <v>3175</v>
      </c>
      <c r="P4036" s="101">
        <f>O4036</f>
        <v>3175</v>
      </c>
      <c r="Q4036" s="99" t="e">
        <f>TRUNC(#REF!*P4036,0)</f>
        <v>#REF!</v>
      </c>
      <c r="R4036" s="143"/>
    </row>
    <row r="4037" spans="3:18" s="102" customFormat="1" ht="19.5" hidden="1" customHeight="1">
      <c r="C4037" s="35" t="s">
        <v>1213</v>
      </c>
      <c r="D4037" s="36" t="s">
        <v>0</v>
      </c>
      <c r="E4037" s="11" t="s">
        <v>22</v>
      </c>
      <c r="F4037" s="98">
        <v>0</v>
      </c>
      <c r="G4037" s="99">
        <v>0</v>
      </c>
      <c r="H4037" s="99">
        <f t="shared" si="668"/>
        <v>0</v>
      </c>
      <c r="I4037" s="99">
        <v>0</v>
      </c>
      <c r="J4037" s="99">
        <f t="shared" si="669"/>
        <v>0</v>
      </c>
      <c r="K4037" s="99">
        <v>0</v>
      </c>
      <c r="L4037" s="99">
        <f t="shared" si="665"/>
        <v>0</v>
      </c>
      <c r="M4037" s="99">
        <f t="shared" si="667"/>
        <v>0</v>
      </c>
      <c r="N4037" s="100">
        <f t="shared" si="667"/>
        <v>0</v>
      </c>
      <c r="O4037" s="60">
        <v>0</v>
      </c>
      <c r="P4037" s="101">
        <f>O4037</f>
        <v>0</v>
      </c>
      <c r="Q4037" s="99" t="e">
        <f>TRUNC(#REF!*P4037,0)</f>
        <v>#REF!</v>
      </c>
      <c r="R4037" s="143"/>
    </row>
    <row r="4038" spans="3:18" s="102" customFormat="1" ht="19.5" hidden="1" customHeight="1">
      <c r="C4038" s="35" t="s">
        <v>1214</v>
      </c>
      <c r="D4038" s="36" t="s">
        <v>0</v>
      </c>
      <c r="E4038" s="11" t="s">
        <v>22</v>
      </c>
      <c r="F4038" s="98">
        <v>0</v>
      </c>
      <c r="G4038" s="99">
        <v>0</v>
      </c>
      <c r="H4038" s="99">
        <f t="shared" si="668"/>
        <v>0</v>
      </c>
      <c r="I4038" s="99">
        <v>0</v>
      </c>
      <c r="J4038" s="99">
        <f t="shared" si="669"/>
        <v>0</v>
      </c>
      <c r="K4038" s="99">
        <v>0</v>
      </c>
      <c r="L4038" s="99">
        <f t="shared" si="665"/>
        <v>0</v>
      </c>
      <c r="M4038" s="99">
        <f t="shared" si="667"/>
        <v>0</v>
      </c>
      <c r="N4038" s="100">
        <f t="shared" si="667"/>
        <v>0</v>
      </c>
      <c r="O4038" s="60">
        <v>0</v>
      </c>
      <c r="P4038" s="101">
        <f>O4038</f>
        <v>0</v>
      </c>
      <c r="Q4038" s="99" t="e">
        <f>TRUNC(#REF!*P4038,0)</f>
        <v>#REF!</v>
      </c>
      <c r="R4038" s="143"/>
    </row>
    <row r="4039" spans="3:18" s="102" customFormat="1" ht="19.5" hidden="1" customHeight="1">
      <c r="C4039" s="35" t="s">
        <v>1215</v>
      </c>
      <c r="D4039" s="36" t="s">
        <v>1216</v>
      </c>
      <c r="E4039" s="11" t="s">
        <v>3188</v>
      </c>
      <c r="F4039" s="98">
        <v>4332</v>
      </c>
      <c r="G4039" s="99">
        <v>5577</v>
      </c>
      <c r="H4039" s="99">
        <f t="shared" si="668"/>
        <v>24159564</v>
      </c>
      <c r="I4039" s="99">
        <v>3955</v>
      </c>
      <c r="J4039" s="99">
        <f t="shared" si="669"/>
        <v>17133060</v>
      </c>
      <c r="K4039" s="99">
        <v>5168</v>
      </c>
      <c r="L4039" s="99">
        <f t="shared" si="665"/>
        <v>22387776</v>
      </c>
      <c r="M4039" s="99">
        <f t="shared" si="667"/>
        <v>14700</v>
      </c>
      <c r="N4039" s="100">
        <f t="shared" si="667"/>
        <v>63680400</v>
      </c>
      <c r="O4039" s="60">
        <v>4332</v>
      </c>
      <c r="P4039" s="101">
        <f>O4039</f>
        <v>4332</v>
      </c>
      <c r="Q4039" s="99" t="e">
        <f>TRUNC(#REF!*P4039,0)</f>
        <v>#REF!</v>
      </c>
      <c r="R4039" s="143"/>
    </row>
    <row r="4040" spans="3:18" s="102" customFormat="1" ht="19.5" hidden="1" customHeight="1">
      <c r="C4040" s="35" t="s">
        <v>1217</v>
      </c>
      <c r="D4040" s="36" t="s">
        <v>0</v>
      </c>
      <c r="E4040" s="11" t="s">
        <v>22</v>
      </c>
      <c r="F4040" s="98">
        <v>0</v>
      </c>
      <c r="G4040" s="99">
        <v>0</v>
      </c>
      <c r="H4040" s="99">
        <f t="shared" si="668"/>
        <v>0</v>
      </c>
      <c r="I4040" s="99">
        <v>0</v>
      </c>
      <c r="J4040" s="99">
        <f t="shared" si="669"/>
        <v>0</v>
      </c>
      <c r="K4040" s="99">
        <v>0</v>
      </c>
      <c r="L4040" s="99">
        <f t="shared" si="665"/>
        <v>0</v>
      </c>
      <c r="M4040" s="99">
        <f t="shared" si="667"/>
        <v>0</v>
      </c>
      <c r="N4040" s="100">
        <f t="shared" si="667"/>
        <v>0</v>
      </c>
      <c r="O4040" s="60">
        <v>0</v>
      </c>
      <c r="P4040" s="101">
        <f>O4040</f>
        <v>0</v>
      </c>
      <c r="Q4040" s="99" t="e">
        <f>TRUNC(#REF!*P4040,0)</f>
        <v>#REF!</v>
      </c>
      <c r="R4040" s="143"/>
    </row>
    <row r="4041" spans="3:18" s="102" customFormat="1" ht="19.5" hidden="1" customHeight="1">
      <c r="C4041" s="35" t="s">
        <v>1218</v>
      </c>
      <c r="D4041" s="36" t="s">
        <v>1219</v>
      </c>
      <c r="E4041" s="11" t="s">
        <v>3188</v>
      </c>
      <c r="F4041" s="98">
        <v>386</v>
      </c>
      <c r="G4041" s="99">
        <v>3149</v>
      </c>
      <c r="H4041" s="99">
        <f t="shared" si="668"/>
        <v>1215514</v>
      </c>
      <c r="I4041" s="99">
        <v>3645</v>
      </c>
      <c r="J4041" s="99">
        <f t="shared" si="669"/>
        <v>1406970</v>
      </c>
      <c r="K4041" s="99">
        <v>181</v>
      </c>
      <c r="L4041" s="99">
        <f t="shared" si="665"/>
        <v>69866</v>
      </c>
      <c r="M4041" s="99">
        <f t="shared" si="667"/>
        <v>6975</v>
      </c>
      <c r="N4041" s="100">
        <f t="shared" si="667"/>
        <v>2692350</v>
      </c>
      <c r="O4041" s="60">
        <v>386</v>
      </c>
      <c r="P4041" s="101">
        <f>O4041</f>
        <v>386</v>
      </c>
      <c r="Q4041" s="99" t="e">
        <f>TRUNC(#REF!*P4041,0)</f>
        <v>#REF!</v>
      </c>
      <c r="R4041" s="143"/>
    </row>
    <row r="4042" spans="3:18" s="102" customFormat="1" ht="19.5" hidden="1" customHeight="1">
      <c r="C4042" s="35" t="s">
        <v>1220</v>
      </c>
      <c r="D4042" s="36" t="s">
        <v>0</v>
      </c>
      <c r="E4042" s="11" t="s">
        <v>22</v>
      </c>
      <c r="F4042" s="98">
        <v>0</v>
      </c>
      <c r="G4042" s="99">
        <v>0</v>
      </c>
      <c r="H4042" s="99">
        <f t="shared" si="668"/>
        <v>0</v>
      </c>
      <c r="I4042" s="99">
        <v>0</v>
      </c>
      <c r="J4042" s="99">
        <f t="shared" si="669"/>
        <v>0</v>
      </c>
      <c r="K4042" s="99">
        <v>0</v>
      </c>
      <c r="L4042" s="99">
        <f t="shared" si="665"/>
        <v>0</v>
      </c>
      <c r="M4042" s="99">
        <f t="shared" si="667"/>
        <v>0</v>
      </c>
      <c r="N4042" s="100">
        <f t="shared" si="667"/>
        <v>0</v>
      </c>
      <c r="O4042" s="60">
        <v>0</v>
      </c>
      <c r="P4042" s="101">
        <f>O4042</f>
        <v>0</v>
      </c>
      <c r="Q4042" s="99" t="e">
        <f>TRUNC(#REF!*P4042,0)</f>
        <v>#REF!</v>
      </c>
      <c r="R4042" s="143"/>
    </row>
    <row r="4043" spans="3:18" s="102" customFormat="1" ht="19.5" hidden="1" customHeight="1">
      <c r="C4043" s="35" t="s">
        <v>1221</v>
      </c>
      <c r="D4043" s="36" t="s">
        <v>1222</v>
      </c>
      <c r="E4043" s="11" t="s">
        <v>3188</v>
      </c>
      <c r="F4043" s="98">
        <v>5055</v>
      </c>
      <c r="G4043" s="99">
        <v>4189</v>
      </c>
      <c r="H4043" s="99">
        <f t="shared" si="668"/>
        <v>21175395</v>
      </c>
      <c r="I4043" s="99">
        <v>9480</v>
      </c>
      <c r="J4043" s="99">
        <f t="shared" si="669"/>
        <v>47921400</v>
      </c>
      <c r="K4043" s="99">
        <v>473</v>
      </c>
      <c r="L4043" s="99">
        <f t="shared" si="665"/>
        <v>2391015</v>
      </c>
      <c r="M4043" s="99">
        <f t="shared" si="667"/>
        <v>14142</v>
      </c>
      <c r="N4043" s="100">
        <f t="shared" si="667"/>
        <v>71487810</v>
      </c>
      <c r="O4043" s="60">
        <v>5153</v>
      </c>
      <c r="P4043" s="101">
        <f>O4043</f>
        <v>5153</v>
      </c>
      <c r="Q4043" s="99" t="e">
        <f>TRUNC(#REF!*P4043,0)</f>
        <v>#REF!</v>
      </c>
      <c r="R4043" s="143"/>
    </row>
    <row r="4044" spans="3:18" s="102" customFormat="1" ht="19.5" hidden="1" customHeight="1">
      <c r="C4044" s="35" t="s">
        <v>1223</v>
      </c>
      <c r="D4044" s="36" t="s">
        <v>0</v>
      </c>
      <c r="E4044" s="11" t="s">
        <v>22</v>
      </c>
      <c r="F4044" s="98">
        <v>0</v>
      </c>
      <c r="G4044" s="99">
        <v>0</v>
      </c>
      <c r="H4044" s="99">
        <f t="shared" si="668"/>
        <v>0</v>
      </c>
      <c r="I4044" s="99">
        <v>0</v>
      </c>
      <c r="J4044" s="99">
        <f t="shared" si="669"/>
        <v>0</v>
      </c>
      <c r="K4044" s="99">
        <v>0</v>
      </c>
      <c r="L4044" s="99">
        <f t="shared" si="665"/>
        <v>0</v>
      </c>
      <c r="M4044" s="99">
        <f t="shared" si="667"/>
        <v>0</v>
      </c>
      <c r="N4044" s="100">
        <f t="shared" si="667"/>
        <v>0</v>
      </c>
      <c r="O4044" s="60">
        <v>0</v>
      </c>
      <c r="P4044" s="101">
        <f>O4044</f>
        <v>0</v>
      </c>
      <c r="Q4044" s="99" t="e">
        <f>TRUNC(#REF!*P4044,0)</f>
        <v>#REF!</v>
      </c>
      <c r="R4044" s="143"/>
    </row>
    <row r="4045" spans="3:18" s="102" customFormat="1" ht="19.5" hidden="1" customHeight="1">
      <c r="C4045" s="35" t="s">
        <v>2591</v>
      </c>
      <c r="D4045" s="36" t="s">
        <v>1219</v>
      </c>
      <c r="E4045" s="11" t="s">
        <v>3188</v>
      </c>
      <c r="F4045" s="98">
        <v>3396</v>
      </c>
      <c r="G4045" s="99">
        <v>3149</v>
      </c>
      <c r="H4045" s="99">
        <f t="shared" si="668"/>
        <v>10694004</v>
      </c>
      <c r="I4045" s="99">
        <v>3645</v>
      </c>
      <c r="J4045" s="99">
        <f t="shared" si="669"/>
        <v>12378420</v>
      </c>
      <c r="K4045" s="99">
        <v>181</v>
      </c>
      <c r="L4045" s="99">
        <f t="shared" si="665"/>
        <v>614676</v>
      </c>
      <c r="M4045" s="99">
        <f t="shared" si="667"/>
        <v>6975</v>
      </c>
      <c r="N4045" s="100">
        <f t="shared" si="667"/>
        <v>23687100</v>
      </c>
      <c r="O4045" s="60">
        <v>3396</v>
      </c>
      <c r="P4045" s="101">
        <f>O4045</f>
        <v>3396</v>
      </c>
      <c r="Q4045" s="99" t="e">
        <f>TRUNC(#REF!*P4045,0)</f>
        <v>#REF!</v>
      </c>
      <c r="R4045" s="143"/>
    </row>
    <row r="4046" spans="3:18" s="102" customFormat="1" ht="19.5" hidden="1" customHeight="1">
      <c r="C4046" s="35" t="s">
        <v>1225</v>
      </c>
      <c r="D4046" s="36" t="s">
        <v>0</v>
      </c>
      <c r="E4046" s="11" t="s">
        <v>22</v>
      </c>
      <c r="F4046" s="98">
        <v>0</v>
      </c>
      <c r="G4046" s="99">
        <v>0</v>
      </c>
      <c r="H4046" s="99">
        <f t="shared" si="668"/>
        <v>0</v>
      </c>
      <c r="I4046" s="99">
        <v>0</v>
      </c>
      <c r="J4046" s="99">
        <f t="shared" si="669"/>
        <v>0</v>
      </c>
      <c r="K4046" s="99">
        <v>0</v>
      </c>
      <c r="L4046" s="99">
        <f t="shared" si="665"/>
        <v>0</v>
      </c>
      <c r="M4046" s="99">
        <f t="shared" si="667"/>
        <v>0</v>
      </c>
      <c r="N4046" s="100">
        <f t="shared" si="667"/>
        <v>0</v>
      </c>
      <c r="O4046" s="60">
        <v>0</v>
      </c>
      <c r="P4046" s="101">
        <f>O4046</f>
        <v>0</v>
      </c>
      <c r="Q4046" s="99" t="e">
        <f>TRUNC(#REF!*P4046,0)</f>
        <v>#REF!</v>
      </c>
      <c r="R4046" s="143"/>
    </row>
    <row r="4047" spans="3:18" s="102" customFormat="1" ht="19.5" hidden="1" customHeight="1">
      <c r="C4047" s="35" t="s">
        <v>1226</v>
      </c>
      <c r="D4047" s="36" t="s">
        <v>0</v>
      </c>
      <c r="E4047" s="11" t="s">
        <v>22</v>
      </c>
      <c r="F4047" s="98">
        <v>0</v>
      </c>
      <c r="G4047" s="99">
        <v>0</v>
      </c>
      <c r="H4047" s="99">
        <f t="shared" si="668"/>
        <v>0</v>
      </c>
      <c r="I4047" s="99">
        <v>0</v>
      </c>
      <c r="J4047" s="99">
        <f t="shared" si="669"/>
        <v>0</v>
      </c>
      <c r="K4047" s="99">
        <v>0</v>
      </c>
      <c r="L4047" s="99">
        <f t="shared" si="665"/>
        <v>0</v>
      </c>
      <c r="M4047" s="99">
        <f t="shared" si="667"/>
        <v>0</v>
      </c>
      <c r="N4047" s="100">
        <f t="shared" si="667"/>
        <v>0</v>
      </c>
      <c r="O4047" s="60">
        <v>0</v>
      </c>
      <c r="P4047" s="101">
        <f>O4047</f>
        <v>0</v>
      </c>
      <c r="Q4047" s="99" t="e">
        <f>TRUNC(#REF!*P4047,0)</f>
        <v>#REF!</v>
      </c>
      <c r="R4047" s="143"/>
    </row>
    <row r="4048" spans="3:18" s="102" customFormat="1" ht="19.5" hidden="1" customHeight="1">
      <c r="C4048" s="35" t="s">
        <v>2592</v>
      </c>
      <c r="D4048" s="36" t="s">
        <v>2593</v>
      </c>
      <c r="E4048" s="11" t="s">
        <v>3188</v>
      </c>
      <c r="F4048" s="98">
        <v>3416</v>
      </c>
      <c r="G4048" s="99">
        <v>2853</v>
      </c>
      <c r="H4048" s="99">
        <f t="shared" si="668"/>
        <v>9745848</v>
      </c>
      <c r="I4048" s="99">
        <v>1790</v>
      </c>
      <c r="J4048" s="99">
        <f t="shared" si="669"/>
        <v>6114640</v>
      </c>
      <c r="K4048" s="99">
        <v>2215</v>
      </c>
      <c r="L4048" s="99">
        <f t="shared" si="665"/>
        <v>7566440</v>
      </c>
      <c r="M4048" s="99">
        <f t="shared" si="667"/>
        <v>6858</v>
      </c>
      <c r="N4048" s="100">
        <f t="shared" si="667"/>
        <v>23426928</v>
      </c>
      <c r="O4048" s="60">
        <v>3416</v>
      </c>
      <c r="P4048" s="101">
        <f>O4048</f>
        <v>3416</v>
      </c>
      <c r="Q4048" s="99" t="e">
        <f>TRUNC(#REF!*P4048,0)</f>
        <v>#REF!</v>
      </c>
      <c r="R4048" s="143"/>
    </row>
    <row r="4049" spans="3:18" s="102" customFormat="1" ht="19.5" hidden="1" customHeight="1">
      <c r="C4049" s="35" t="s">
        <v>1227</v>
      </c>
      <c r="D4049" s="36" t="s">
        <v>0</v>
      </c>
      <c r="E4049" s="11" t="s">
        <v>22</v>
      </c>
      <c r="F4049" s="98">
        <v>0</v>
      </c>
      <c r="G4049" s="99">
        <v>0</v>
      </c>
      <c r="H4049" s="99">
        <f t="shared" si="668"/>
        <v>0</v>
      </c>
      <c r="I4049" s="99">
        <v>0</v>
      </c>
      <c r="J4049" s="99">
        <f t="shared" si="669"/>
        <v>0</v>
      </c>
      <c r="K4049" s="99">
        <v>0</v>
      </c>
      <c r="L4049" s="99">
        <f t="shared" si="665"/>
        <v>0</v>
      </c>
      <c r="M4049" s="99">
        <f t="shared" si="667"/>
        <v>0</v>
      </c>
      <c r="N4049" s="100">
        <f t="shared" si="667"/>
        <v>0</v>
      </c>
      <c r="O4049" s="60">
        <v>0</v>
      </c>
      <c r="P4049" s="101">
        <f>O4049</f>
        <v>0</v>
      </c>
      <c r="Q4049" s="99" t="e">
        <f>TRUNC(#REF!*P4049,0)</f>
        <v>#REF!</v>
      </c>
      <c r="R4049" s="143"/>
    </row>
    <row r="4050" spans="3:18" s="102" customFormat="1" ht="19.5" hidden="1" customHeight="1">
      <c r="C4050" s="35" t="s">
        <v>2594</v>
      </c>
      <c r="D4050" s="36" t="s">
        <v>1224</v>
      </c>
      <c r="E4050" s="11" t="s">
        <v>3188</v>
      </c>
      <c r="F4050" s="98">
        <v>412</v>
      </c>
      <c r="G4050" s="99">
        <v>2729</v>
      </c>
      <c r="H4050" s="99">
        <f t="shared" si="668"/>
        <v>1124348</v>
      </c>
      <c r="I4050" s="99">
        <v>3160</v>
      </c>
      <c r="J4050" s="99">
        <f t="shared" si="669"/>
        <v>1301920</v>
      </c>
      <c r="K4050" s="99">
        <v>157</v>
      </c>
      <c r="L4050" s="99">
        <f t="shared" si="665"/>
        <v>64684</v>
      </c>
      <c r="M4050" s="99">
        <f t="shared" si="667"/>
        <v>6046</v>
      </c>
      <c r="N4050" s="100">
        <f t="shared" si="667"/>
        <v>2490952</v>
      </c>
      <c r="O4050" s="60">
        <v>412</v>
      </c>
      <c r="P4050" s="101">
        <f>O4050</f>
        <v>412</v>
      </c>
      <c r="Q4050" s="99" t="e">
        <f>TRUNC(#REF!*P4050,0)</f>
        <v>#REF!</v>
      </c>
      <c r="R4050" s="143"/>
    </row>
    <row r="4051" spans="3:18" s="102" customFormat="1" ht="19.5" hidden="1" customHeight="1">
      <c r="C4051" s="35" t="s">
        <v>1228</v>
      </c>
      <c r="D4051" s="36" t="s">
        <v>0</v>
      </c>
      <c r="E4051" s="11" t="s">
        <v>22</v>
      </c>
      <c r="F4051" s="98">
        <v>0</v>
      </c>
      <c r="G4051" s="99">
        <v>0</v>
      </c>
      <c r="H4051" s="99">
        <f t="shared" si="668"/>
        <v>0</v>
      </c>
      <c r="I4051" s="99">
        <v>0</v>
      </c>
      <c r="J4051" s="99">
        <f t="shared" si="669"/>
        <v>0</v>
      </c>
      <c r="K4051" s="99">
        <v>0</v>
      </c>
      <c r="L4051" s="99">
        <f t="shared" si="665"/>
        <v>0</v>
      </c>
      <c r="M4051" s="99">
        <f t="shared" si="667"/>
        <v>0</v>
      </c>
      <c r="N4051" s="100">
        <f t="shared" si="667"/>
        <v>0</v>
      </c>
      <c r="O4051" s="60">
        <v>0</v>
      </c>
      <c r="P4051" s="101">
        <f>O4051</f>
        <v>0</v>
      </c>
      <c r="Q4051" s="99" t="e">
        <f>TRUNC(#REF!*P4051,0)</f>
        <v>#REF!</v>
      </c>
      <c r="R4051" s="143"/>
    </row>
    <row r="4052" spans="3:18" s="102" customFormat="1" ht="19.5" hidden="1" customHeight="1">
      <c r="C4052" s="35" t="s">
        <v>1229</v>
      </c>
      <c r="D4052" s="36" t="s">
        <v>0</v>
      </c>
      <c r="E4052" s="11" t="s">
        <v>22</v>
      </c>
      <c r="F4052" s="98">
        <v>0</v>
      </c>
      <c r="G4052" s="99">
        <v>0</v>
      </c>
      <c r="H4052" s="99">
        <f t="shared" si="668"/>
        <v>0</v>
      </c>
      <c r="I4052" s="99">
        <v>0</v>
      </c>
      <c r="J4052" s="99">
        <f t="shared" si="669"/>
        <v>0</v>
      </c>
      <c r="K4052" s="99">
        <v>0</v>
      </c>
      <c r="L4052" s="99">
        <f t="shared" si="665"/>
        <v>0</v>
      </c>
      <c r="M4052" s="99">
        <f t="shared" si="667"/>
        <v>0</v>
      </c>
      <c r="N4052" s="100">
        <f t="shared" si="667"/>
        <v>0</v>
      </c>
      <c r="O4052" s="60">
        <v>0</v>
      </c>
      <c r="P4052" s="101">
        <f>O4052</f>
        <v>0</v>
      </c>
      <c r="Q4052" s="99" t="e">
        <f>TRUNC(#REF!*P4052,0)</f>
        <v>#REF!</v>
      </c>
      <c r="R4052" s="143"/>
    </row>
    <row r="4053" spans="3:18" s="102" customFormat="1" ht="19.5" hidden="1" customHeight="1">
      <c r="C4053" s="35" t="s">
        <v>2595</v>
      </c>
      <c r="D4053" s="36" t="s">
        <v>1216</v>
      </c>
      <c r="E4053" s="11" t="s">
        <v>3188</v>
      </c>
      <c r="F4053" s="98">
        <v>490</v>
      </c>
      <c r="G4053" s="99">
        <v>5577</v>
      </c>
      <c r="H4053" s="99">
        <f t="shared" si="668"/>
        <v>2732730</v>
      </c>
      <c r="I4053" s="99">
        <v>3955</v>
      </c>
      <c r="J4053" s="99">
        <f t="shared" si="669"/>
        <v>1937950</v>
      </c>
      <c r="K4053" s="99">
        <v>5168</v>
      </c>
      <c r="L4053" s="99">
        <f t="shared" si="665"/>
        <v>2532320</v>
      </c>
      <c r="M4053" s="99">
        <f t="shared" si="667"/>
        <v>14700</v>
      </c>
      <c r="N4053" s="100">
        <f t="shared" si="667"/>
        <v>7203000</v>
      </c>
      <c r="O4053" s="60">
        <v>490</v>
      </c>
      <c r="P4053" s="101">
        <f>O4053</f>
        <v>490</v>
      </c>
      <c r="Q4053" s="99" t="e">
        <f>TRUNC(#REF!*P4053,0)</f>
        <v>#REF!</v>
      </c>
      <c r="R4053" s="143"/>
    </row>
    <row r="4054" spans="3:18" s="102" customFormat="1" ht="19.5" hidden="1" customHeight="1">
      <c r="C4054" s="35" t="s">
        <v>1230</v>
      </c>
      <c r="D4054" s="36" t="s">
        <v>0</v>
      </c>
      <c r="E4054" s="11" t="s">
        <v>22</v>
      </c>
      <c r="F4054" s="98">
        <v>0</v>
      </c>
      <c r="G4054" s="99">
        <v>0</v>
      </c>
      <c r="H4054" s="99">
        <f t="shared" si="668"/>
        <v>0</v>
      </c>
      <c r="I4054" s="99">
        <v>0</v>
      </c>
      <c r="J4054" s="99">
        <f t="shared" si="669"/>
        <v>0</v>
      </c>
      <c r="K4054" s="99">
        <v>0</v>
      </c>
      <c r="L4054" s="99">
        <f t="shared" si="665"/>
        <v>0</v>
      </c>
      <c r="M4054" s="99">
        <f t="shared" si="667"/>
        <v>0</v>
      </c>
      <c r="N4054" s="100">
        <f t="shared" si="667"/>
        <v>0</v>
      </c>
      <c r="O4054" s="60">
        <v>0</v>
      </c>
      <c r="P4054" s="101">
        <f>O4054</f>
        <v>0</v>
      </c>
      <c r="Q4054" s="99" t="e">
        <f>TRUNC(#REF!*P4054,0)</f>
        <v>#REF!</v>
      </c>
      <c r="R4054" s="143"/>
    </row>
    <row r="4055" spans="3:18" s="102" customFormat="1" ht="19.5" hidden="1" customHeight="1">
      <c r="C4055" s="35" t="s">
        <v>2596</v>
      </c>
      <c r="D4055" s="36" t="s">
        <v>1219</v>
      </c>
      <c r="E4055" s="11" t="s">
        <v>3188</v>
      </c>
      <c r="F4055" s="98">
        <v>547</v>
      </c>
      <c r="G4055" s="99">
        <v>3149</v>
      </c>
      <c r="H4055" s="99">
        <f t="shared" si="668"/>
        <v>1722503</v>
      </c>
      <c r="I4055" s="99">
        <v>3645</v>
      </c>
      <c r="J4055" s="99">
        <f t="shared" si="669"/>
        <v>1993815</v>
      </c>
      <c r="K4055" s="99">
        <v>181</v>
      </c>
      <c r="L4055" s="99">
        <f t="shared" si="665"/>
        <v>99007</v>
      </c>
      <c r="M4055" s="99">
        <f t="shared" si="667"/>
        <v>6975</v>
      </c>
      <c r="N4055" s="100">
        <f t="shared" si="667"/>
        <v>3815325</v>
      </c>
      <c r="O4055" s="60">
        <v>547</v>
      </c>
      <c r="P4055" s="101">
        <f>O4055</f>
        <v>547</v>
      </c>
      <c r="Q4055" s="99" t="e">
        <f>TRUNC(#REF!*P4055,0)</f>
        <v>#REF!</v>
      </c>
      <c r="R4055" s="143"/>
    </row>
    <row r="4056" spans="3:18" s="102" customFormat="1" ht="19.5" hidden="1" customHeight="1">
      <c r="C4056" s="35" t="s">
        <v>1231</v>
      </c>
      <c r="D4056" s="36" t="s">
        <v>0</v>
      </c>
      <c r="E4056" s="11" t="s">
        <v>22</v>
      </c>
      <c r="F4056" s="98">
        <v>0</v>
      </c>
      <c r="G4056" s="99">
        <v>0</v>
      </c>
      <c r="H4056" s="99">
        <f t="shared" si="668"/>
        <v>0</v>
      </c>
      <c r="I4056" s="99">
        <v>0</v>
      </c>
      <c r="J4056" s="99">
        <f t="shared" si="669"/>
        <v>0</v>
      </c>
      <c r="K4056" s="99">
        <v>0</v>
      </c>
      <c r="L4056" s="99">
        <f t="shared" si="665"/>
        <v>0</v>
      </c>
      <c r="M4056" s="99">
        <f t="shared" si="667"/>
        <v>0</v>
      </c>
      <c r="N4056" s="100">
        <f t="shared" si="667"/>
        <v>0</v>
      </c>
      <c r="O4056" s="60">
        <v>0</v>
      </c>
      <c r="P4056" s="101">
        <f>O4056</f>
        <v>0</v>
      </c>
      <c r="Q4056" s="99" t="e">
        <f>TRUNC(#REF!*P4056,0)</f>
        <v>#REF!</v>
      </c>
      <c r="R4056" s="143"/>
    </row>
    <row r="4057" spans="3:18" s="102" customFormat="1" ht="19.5" hidden="1" customHeight="1">
      <c r="C4057" s="35" t="s">
        <v>1232</v>
      </c>
      <c r="D4057" s="36" t="s">
        <v>1233</v>
      </c>
      <c r="E4057" s="11" t="s">
        <v>3189</v>
      </c>
      <c r="F4057" s="98">
        <v>25552</v>
      </c>
      <c r="G4057" s="99">
        <v>3174</v>
      </c>
      <c r="H4057" s="99">
        <f t="shared" si="668"/>
        <v>81102048</v>
      </c>
      <c r="I4057" s="99">
        <v>26</v>
      </c>
      <c r="J4057" s="99">
        <f t="shared" si="669"/>
        <v>664352</v>
      </c>
      <c r="K4057" s="99">
        <v>8</v>
      </c>
      <c r="L4057" s="99">
        <f t="shared" si="665"/>
        <v>204416</v>
      </c>
      <c r="M4057" s="99">
        <f t="shared" si="667"/>
        <v>3208</v>
      </c>
      <c r="N4057" s="100">
        <f t="shared" si="667"/>
        <v>81970816</v>
      </c>
      <c r="O4057" s="60">
        <v>26043</v>
      </c>
      <c r="P4057" s="101">
        <f>O4057</f>
        <v>26043</v>
      </c>
      <c r="Q4057" s="99" t="e">
        <f>TRUNC(#REF!*P4057,0)</f>
        <v>#REF!</v>
      </c>
      <c r="R4057" s="143"/>
    </row>
    <row r="4058" spans="3:18" s="102" customFormat="1" ht="19.5" hidden="1" customHeight="1">
      <c r="C4058" s="35" t="s">
        <v>1234</v>
      </c>
      <c r="D4058" s="36" t="s">
        <v>0</v>
      </c>
      <c r="E4058" s="11" t="s">
        <v>22</v>
      </c>
      <c r="F4058" s="98">
        <v>0</v>
      </c>
      <c r="G4058" s="99">
        <v>0</v>
      </c>
      <c r="H4058" s="99">
        <f t="shared" si="668"/>
        <v>0</v>
      </c>
      <c r="I4058" s="99">
        <v>0</v>
      </c>
      <c r="J4058" s="99">
        <f t="shared" si="669"/>
        <v>0</v>
      </c>
      <c r="K4058" s="99">
        <v>0</v>
      </c>
      <c r="L4058" s="99">
        <f t="shared" si="665"/>
        <v>0</v>
      </c>
      <c r="M4058" s="99">
        <f t="shared" si="667"/>
        <v>0</v>
      </c>
      <c r="N4058" s="100">
        <f t="shared" si="667"/>
        <v>0</v>
      </c>
      <c r="O4058" s="60">
        <v>0</v>
      </c>
      <c r="P4058" s="101">
        <f>O4058</f>
        <v>0</v>
      </c>
      <c r="Q4058" s="99" t="e">
        <f>TRUNC(#REF!*P4058,0)</f>
        <v>#REF!</v>
      </c>
      <c r="R4058" s="143"/>
    </row>
    <row r="4059" spans="3:18" s="102" customFormat="1" ht="19.5" hidden="1" customHeight="1">
      <c r="C4059" s="35" t="s">
        <v>1235</v>
      </c>
      <c r="D4059" s="36" t="s">
        <v>61</v>
      </c>
      <c r="E4059" s="11" t="s">
        <v>3191</v>
      </c>
      <c r="F4059" s="103">
        <v>283.8</v>
      </c>
      <c r="G4059" s="99">
        <v>5398</v>
      </c>
      <c r="H4059" s="99">
        <f t="shared" si="668"/>
        <v>1531952</v>
      </c>
      <c r="I4059" s="99">
        <v>264504</v>
      </c>
      <c r="J4059" s="99">
        <f t="shared" si="669"/>
        <v>75066235</v>
      </c>
      <c r="K4059" s="99">
        <v>0</v>
      </c>
      <c r="L4059" s="99">
        <f t="shared" si="665"/>
        <v>0</v>
      </c>
      <c r="M4059" s="99">
        <f t="shared" si="667"/>
        <v>269902</v>
      </c>
      <c r="N4059" s="100">
        <f t="shared" si="667"/>
        <v>76598187</v>
      </c>
      <c r="O4059" s="87">
        <v>283.8</v>
      </c>
      <c r="P4059" s="101">
        <f>O4059</f>
        <v>283.8</v>
      </c>
      <c r="Q4059" s="99" t="e">
        <f>TRUNC(#REF!*P4059,0)</f>
        <v>#REF!</v>
      </c>
      <c r="R4059" s="143"/>
    </row>
    <row r="4060" spans="3:18" s="102" customFormat="1" ht="19.5" hidden="1" customHeight="1">
      <c r="C4060" s="35" t="s">
        <v>1236</v>
      </c>
      <c r="D4060" s="36" t="s">
        <v>105</v>
      </c>
      <c r="E4060" s="11" t="s">
        <v>3191</v>
      </c>
      <c r="F4060" s="103">
        <v>54.7</v>
      </c>
      <c r="G4060" s="99">
        <v>2451</v>
      </c>
      <c r="H4060" s="99">
        <f t="shared" si="668"/>
        <v>134069</v>
      </c>
      <c r="I4060" s="99">
        <v>242667</v>
      </c>
      <c r="J4060" s="99">
        <f t="shared" si="669"/>
        <v>13273884</v>
      </c>
      <c r="K4060" s="99">
        <v>0</v>
      </c>
      <c r="L4060" s="99">
        <f t="shared" si="665"/>
        <v>0</v>
      </c>
      <c r="M4060" s="99">
        <f t="shared" si="667"/>
        <v>245118</v>
      </c>
      <c r="N4060" s="100">
        <f t="shared" si="667"/>
        <v>13407953</v>
      </c>
      <c r="O4060" s="87">
        <v>54.7</v>
      </c>
      <c r="P4060" s="101">
        <f>O4060</f>
        <v>54.7</v>
      </c>
      <c r="Q4060" s="99" t="e">
        <f>TRUNC(#REF!*P4060,0)</f>
        <v>#REF!</v>
      </c>
      <c r="R4060" s="143"/>
    </row>
    <row r="4061" spans="3:18" s="102" customFormat="1" ht="19.5" hidden="1" customHeight="1">
      <c r="C4061" s="35" t="s">
        <v>1237</v>
      </c>
      <c r="D4061" s="36" t="s">
        <v>0</v>
      </c>
      <c r="E4061" s="11" t="s">
        <v>3189</v>
      </c>
      <c r="F4061" s="98">
        <v>287089</v>
      </c>
      <c r="G4061" s="99">
        <v>271</v>
      </c>
      <c r="H4061" s="99">
        <f t="shared" si="668"/>
        <v>77801119</v>
      </c>
      <c r="I4061" s="99">
        <v>0</v>
      </c>
      <c r="J4061" s="99">
        <f t="shared" si="669"/>
        <v>0</v>
      </c>
      <c r="K4061" s="99">
        <v>0</v>
      </c>
      <c r="L4061" s="99">
        <f t="shared" si="665"/>
        <v>0</v>
      </c>
      <c r="M4061" s="99">
        <f t="shared" si="667"/>
        <v>271</v>
      </c>
      <c r="N4061" s="100">
        <f t="shared" si="667"/>
        <v>77801119</v>
      </c>
      <c r="O4061" s="60">
        <v>287615</v>
      </c>
      <c r="P4061" s="101">
        <f>O4061</f>
        <v>287615</v>
      </c>
      <c r="Q4061" s="99" t="e">
        <f>TRUNC(#REF!*P4061,0)</f>
        <v>#REF!</v>
      </c>
      <c r="R4061" s="143"/>
    </row>
    <row r="4062" spans="3:18" s="102" customFormat="1" ht="19.5" hidden="1" customHeight="1">
      <c r="C4062" s="35" t="s">
        <v>1238</v>
      </c>
      <c r="D4062" s="36" t="s">
        <v>56</v>
      </c>
      <c r="E4062" s="11" t="s">
        <v>3189</v>
      </c>
      <c r="F4062" s="98">
        <v>4938</v>
      </c>
      <c r="G4062" s="99">
        <v>2148</v>
      </c>
      <c r="H4062" s="99">
        <f t="shared" si="668"/>
        <v>10606824</v>
      </c>
      <c r="I4062" s="99">
        <v>9160</v>
      </c>
      <c r="J4062" s="99">
        <f t="shared" si="669"/>
        <v>45232080</v>
      </c>
      <c r="K4062" s="99">
        <v>0</v>
      </c>
      <c r="L4062" s="99">
        <f t="shared" si="665"/>
        <v>0</v>
      </c>
      <c r="M4062" s="99">
        <f t="shared" si="667"/>
        <v>11308</v>
      </c>
      <c r="N4062" s="100">
        <f t="shared" si="667"/>
        <v>55838904</v>
      </c>
      <c r="O4062" s="60">
        <v>4988</v>
      </c>
      <c r="P4062" s="101">
        <f>O4062</f>
        <v>4988</v>
      </c>
      <c r="Q4062" s="99" t="e">
        <f>TRUNC(#REF!*P4062,0)</f>
        <v>#REF!</v>
      </c>
      <c r="R4062" s="143"/>
    </row>
    <row r="4063" spans="3:18" s="102" customFormat="1" ht="19.5" hidden="1" customHeight="1">
      <c r="C4063" s="35" t="s">
        <v>2597</v>
      </c>
      <c r="D4063" s="36" t="s">
        <v>2598</v>
      </c>
      <c r="E4063" s="11" t="s">
        <v>3207</v>
      </c>
      <c r="F4063" s="98">
        <v>1462</v>
      </c>
      <c r="G4063" s="99">
        <v>7328</v>
      </c>
      <c r="H4063" s="99">
        <f t="shared" si="668"/>
        <v>10713536</v>
      </c>
      <c r="I4063" s="99">
        <v>5272</v>
      </c>
      <c r="J4063" s="99">
        <f t="shared" si="669"/>
        <v>7707664</v>
      </c>
      <c r="K4063" s="99">
        <v>36</v>
      </c>
      <c r="L4063" s="99">
        <f t="shared" si="665"/>
        <v>52632</v>
      </c>
      <c r="M4063" s="99">
        <f t="shared" si="667"/>
        <v>12636</v>
      </c>
      <c r="N4063" s="100">
        <f t="shared" si="667"/>
        <v>18473832</v>
      </c>
      <c r="O4063" s="60">
        <v>1462</v>
      </c>
      <c r="P4063" s="101">
        <f>O4063</f>
        <v>1462</v>
      </c>
      <c r="Q4063" s="99" t="e">
        <f>TRUNC(#REF!*P4063,0)</f>
        <v>#REF!</v>
      </c>
      <c r="R4063" s="143"/>
    </row>
    <row r="4064" spans="3:18" s="102" customFormat="1" ht="19.5" hidden="1" customHeight="1">
      <c r="C4064" s="35" t="s">
        <v>1239</v>
      </c>
      <c r="D4064" s="36" t="s">
        <v>534</v>
      </c>
      <c r="E4064" s="11" t="s">
        <v>3189</v>
      </c>
      <c r="F4064" s="98">
        <v>11674</v>
      </c>
      <c r="G4064" s="99">
        <v>76</v>
      </c>
      <c r="H4064" s="99">
        <f t="shared" si="668"/>
        <v>887224</v>
      </c>
      <c r="I4064" s="99">
        <v>4</v>
      </c>
      <c r="J4064" s="99">
        <f t="shared" si="669"/>
        <v>46696</v>
      </c>
      <c r="K4064" s="99">
        <v>0</v>
      </c>
      <c r="L4064" s="99">
        <f t="shared" si="665"/>
        <v>0</v>
      </c>
      <c r="M4064" s="99">
        <f t="shared" si="667"/>
        <v>80</v>
      </c>
      <c r="N4064" s="100">
        <f t="shared" si="667"/>
        <v>933920</v>
      </c>
      <c r="O4064" s="60">
        <v>11674</v>
      </c>
      <c r="P4064" s="101">
        <f>O4064</f>
        <v>11674</v>
      </c>
      <c r="Q4064" s="99" t="e">
        <f>TRUNC(#REF!*P4064,0)</f>
        <v>#REF!</v>
      </c>
      <c r="R4064" s="143"/>
    </row>
    <row r="4065" spans="3:18" s="102" customFormat="1" ht="19.5" hidden="1" customHeight="1">
      <c r="C4065" s="35" t="s">
        <v>2599</v>
      </c>
      <c r="D4065" s="36" t="s">
        <v>2600</v>
      </c>
      <c r="E4065" s="11" t="s">
        <v>3207</v>
      </c>
      <c r="F4065" s="98">
        <v>542</v>
      </c>
      <c r="G4065" s="99">
        <v>2326</v>
      </c>
      <c r="H4065" s="99">
        <f t="shared" si="668"/>
        <v>1260692</v>
      </c>
      <c r="I4065" s="99">
        <v>671</v>
      </c>
      <c r="J4065" s="99">
        <f t="shared" si="669"/>
        <v>363682</v>
      </c>
      <c r="K4065" s="99">
        <v>0</v>
      </c>
      <c r="L4065" s="99">
        <f t="shared" si="665"/>
        <v>0</v>
      </c>
      <c r="M4065" s="99">
        <f t="shared" si="667"/>
        <v>2997</v>
      </c>
      <c r="N4065" s="100">
        <f t="shared" si="667"/>
        <v>1624374</v>
      </c>
      <c r="O4065" s="60">
        <v>542</v>
      </c>
      <c r="P4065" s="101">
        <f>O4065</f>
        <v>542</v>
      </c>
      <c r="Q4065" s="99" t="e">
        <f>TRUNC(#REF!*P4065,0)</f>
        <v>#REF!</v>
      </c>
      <c r="R4065" s="143"/>
    </row>
    <row r="4066" spans="3:18" s="102" customFormat="1" ht="19.5" hidden="1" customHeight="1">
      <c r="C4066" s="35" t="s">
        <v>2601</v>
      </c>
      <c r="D4066" s="36" t="s">
        <v>0</v>
      </c>
      <c r="E4066" s="11" t="s">
        <v>3189</v>
      </c>
      <c r="F4066" s="98">
        <v>4550</v>
      </c>
      <c r="G4066" s="99">
        <v>202</v>
      </c>
      <c r="H4066" s="99">
        <f t="shared" si="668"/>
        <v>919100</v>
      </c>
      <c r="I4066" s="99">
        <v>129</v>
      </c>
      <c r="J4066" s="99">
        <f t="shared" si="669"/>
        <v>586950</v>
      </c>
      <c r="K4066" s="99">
        <v>0</v>
      </c>
      <c r="L4066" s="99">
        <f t="shared" si="665"/>
        <v>0</v>
      </c>
      <c r="M4066" s="99">
        <f t="shared" si="667"/>
        <v>331</v>
      </c>
      <c r="N4066" s="100">
        <f t="shared" si="667"/>
        <v>1506050</v>
      </c>
      <c r="O4066" s="60">
        <v>4550</v>
      </c>
      <c r="P4066" s="101">
        <f>O4066</f>
        <v>4550</v>
      </c>
      <c r="Q4066" s="99" t="e">
        <f>TRUNC(#REF!*P4066,0)</f>
        <v>#REF!</v>
      </c>
      <c r="R4066" s="143"/>
    </row>
    <row r="4067" spans="3:18" s="102" customFormat="1" ht="19.5" hidden="1" customHeight="1">
      <c r="C4067" s="35" t="s">
        <v>2602</v>
      </c>
      <c r="D4067" s="36" t="s">
        <v>2603</v>
      </c>
      <c r="E4067" s="11" t="s">
        <v>3188</v>
      </c>
      <c r="F4067" s="98">
        <v>423</v>
      </c>
      <c r="G4067" s="99">
        <v>0</v>
      </c>
      <c r="H4067" s="99">
        <f t="shared" si="668"/>
        <v>0</v>
      </c>
      <c r="I4067" s="99">
        <v>18024</v>
      </c>
      <c r="J4067" s="99">
        <f t="shared" si="669"/>
        <v>7624152</v>
      </c>
      <c r="K4067" s="99">
        <v>0</v>
      </c>
      <c r="L4067" s="99">
        <f t="shared" ref="L4067:L4136" si="670">TRUNC(F4067*K4067,0)</f>
        <v>0</v>
      </c>
      <c r="M4067" s="99">
        <f t="shared" si="667"/>
        <v>18024</v>
      </c>
      <c r="N4067" s="100">
        <f t="shared" si="667"/>
        <v>7624152</v>
      </c>
      <c r="O4067" s="60">
        <v>423</v>
      </c>
      <c r="P4067" s="101">
        <f>O4067</f>
        <v>423</v>
      </c>
      <c r="Q4067" s="99" t="e">
        <f>TRUNC(#REF!*P4067,0)</f>
        <v>#REF!</v>
      </c>
      <c r="R4067" s="143"/>
    </row>
    <row r="4068" spans="3:18" s="102" customFormat="1" ht="19.5" hidden="1" customHeight="1">
      <c r="C4068" s="35" t="s">
        <v>1240</v>
      </c>
      <c r="D4068" s="36" t="s">
        <v>0</v>
      </c>
      <c r="E4068" s="11" t="s">
        <v>22</v>
      </c>
      <c r="F4068" s="98">
        <v>0</v>
      </c>
      <c r="G4068" s="99">
        <v>0</v>
      </c>
      <c r="H4068" s="99">
        <f t="shared" si="668"/>
        <v>0</v>
      </c>
      <c r="I4068" s="99">
        <v>0</v>
      </c>
      <c r="J4068" s="99">
        <f t="shared" si="669"/>
        <v>0</v>
      </c>
      <c r="K4068" s="99">
        <v>0</v>
      </c>
      <c r="L4068" s="99">
        <f t="shared" si="670"/>
        <v>0</v>
      </c>
      <c r="M4068" s="99">
        <f t="shared" si="667"/>
        <v>0</v>
      </c>
      <c r="N4068" s="100">
        <f t="shared" si="667"/>
        <v>0</v>
      </c>
      <c r="O4068" s="60">
        <v>0</v>
      </c>
      <c r="P4068" s="101">
        <f>O4068</f>
        <v>0</v>
      </c>
      <c r="Q4068" s="99" t="e">
        <f>TRUNC(#REF!*P4068,0)</f>
        <v>#REF!</v>
      </c>
      <c r="R4068" s="143"/>
    </row>
    <row r="4069" spans="3:18" s="102" customFormat="1" ht="19.5" hidden="1" customHeight="1">
      <c r="C4069" s="35" t="s">
        <v>1241</v>
      </c>
      <c r="D4069" s="36" t="s">
        <v>1242</v>
      </c>
      <c r="E4069" s="11" t="s">
        <v>3189</v>
      </c>
      <c r="F4069" s="98">
        <v>69990</v>
      </c>
      <c r="G4069" s="99">
        <v>0</v>
      </c>
      <c r="H4069" s="99">
        <f t="shared" si="668"/>
        <v>0</v>
      </c>
      <c r="I4069" s="99">
        <v>21</v>
      </c>
      <c r="J4069" s="99">
        <f t="shared" si="669"/>
        <v>1469790</v>
      </c>
      <c r="K4069" s="99">
        <v>0</v>
      </c>
      <c r="L4069" s="99">
        <f t="shared" si="670"/>
        <v>0</v>
      </c>
      <c r="M4069" s="99">
        <f t="shared" si="667"/>
        <v>21</v>
      </c>
      <c r="N4069" s="100">
        <f t="shared" si="667"/>
        <v>1469790</v>
      </c>
      <c r="O4069" s="60">
        <v>69990</v>
      </c>
      <c r="P4069" s="101">
        <f>O4069</f>
        <v>69990</v>
      </c>
      <c r="Q4069" s="99" t="e">
        <f>TRUNC(#REF!*P4069,0)</f>
        <v>#REF!</v>
      </c>
      <c r="R4069" s="143"/>
    </row>
    <row r="4070" spans="3:18" s="102" customFormat="1" ht="19.5" hidden="1" customHeight="1">
      <c r="C4070" s="35" t="s">
        <v>1243</v>
      </c>
      <c r="D4070" s="36" t="s">
        <v>0</v>
      </c>
      <c r="E4070" s="11" t="s">
        <v>22</v>
      </c>
      <c r="F4070" s="98">
        <v>0</v>
      </c>
      <c r="G4070" s="99">
        <v>0</v>
      </c>
      <c r="H4070" s="99">
        <f t="shared" si="668"/>
        <v>0</v>
      </c>
      <c r="I4070" s="99">
        <v>0</v>
      </c>
      <c r="J4070" s="99">
        <f t="shared" si="669"/>
        <v>0</v>
      </c>
      <c r="K4070" s="99">
        <v>0</v>
      </c>
      <c r="L4070" s="99">
        <f t="shared" si="670"/>
        <v>0</v>
      </c>
      <c r="M4070" s="99">
        <f t="shared" si="667"/>
        <v>0</v>
      </c>
      <c r="N4070" s="100">
        <f t="shared" si="667"/>
        <v>0</v>
      </c>
      <c r="O4070" s="60">
        <v>0</v>
      </c>
      <c r="P4070" s="101">
        <f>O4070</f>
        <v>0</v>
      </c>
      <c r="Q4070" s="99" t="e">
        <f>TRUNC(#REF!*P4070,0)</f>
        <v>#REF!</v>
      </c>
      <c r="R4070" s="143"/>
    </row>
    <row r="4071" spans="3:18" s="102" customFormat="1" ht="19.5" hidden="1" customHeight="1">
      <c r="C4071" s="35" t="s">
        <v>1244</v>
      </c>
      <c r="D4071" s="36" t="s">
        <v>1245</v>
      </c>
      <c r="E4071" s="11" t="s">
        <v>3189</v>
      </c>
      <c r="F4071" s="98">
        <v>34905</v>
      </c>
      <c r="G4071" s="99">
        <v>0</v>
      </c>
      <c r="H4071" s="99">
        <f t="shared" si="668"/>
        <v>0</v>
      </c>
      <c r="I4071" s="99">
        <v>16</v>
      </c>
      <c r="J4071" s="99">
        <f t="shared" si="669"/>
        <v>558480</v>
      </c>
      <c r="K4071" s="99">
        <v>0</v>
      </c>
      <c r="L4071" s="99">
        <f t="shared" si="670"/>
        <v>0</v>
      </c>
      <c r="M4071" s="99">
        <f t="shared" si="667"/>
        <v>16</v>
      </c>
      <c r="N4071" s="100">
        <f t="shared" si="667"/>
        <v>558480</v>
      </c>
      <c r="O4071" s="60">
        <v>34905</v>
      </c>
      <c r="P4071" s="101">
        <f>O4071</f>
        <v>34905</v>
      </c>
      <c r="Q4071" s="99" t="e">
        <f>TRUNC(#REF!*P4071,0)</f>
        <v>#REF!</v>
      </c>
      <c r="R4071" s="143"/>
    </row>
    <row r="4072" spans="3:18" s="102" customFormat="1" ht="19.5" hidden="1" customHeight="1">
      <c r="C4072" s="35" t="s">
        <v>1246</v>
      </c>
      <c r="D4072" s="36" t="s">
        <v>0</v>
      </c>
      <c r="E4072" s="11" t="s">
        <v>22</v>
      </c>
      <c r="F4072" s="98">
        <v>0</v>
      </c>
      <c r="G4072" s="99">
        <v>0</v>
      </c>
      <c r="H4072" s="99">
        <f t="shared" si="668"/>
        <v>0</v>
      </c>
      <c r="I4072" s="99">
        <v>0</v>
      </c>
      <c r="J4072" s="99">
        <f t="shared" si="669"/>
        <v>0</v>
      </c>
      <c r="K4072" s="99">
        <v>0</v>
      </c>
      <c r="L4072" s="99">
        <f t="shared" si="670"/>
        <v>0</v>
      </c>
      <c r="M4072" s="99">
        <f t="shared" si="667"/>
        <v>0</v>
      </c>
      <c r="N4072" s="100">
        <f t="shared" si="667"/>
        <v>0</v>
      </c>
      <c r="O4072" s="60">
        <v>0</v>
      </c>
      <c r="P4072" s="101">
        <f>O4072</f>
        <v>0</v>
      </c>
      <c r="Q4072" s="99" t="e">
        <f>TRUNC(#REF!*P4072,0)</f>
        <v>#REF!</v>
      </c>
      <c r="R4072" s="143"/>
    </row>
    <row r="4073" spans="3:18" s="102" customFormat="1" ht="19.5" hidden="1" customHeight="1">
      <c r="C4073" s="35" t="s">
        <v>1247</v>
      </c>
      <c r="D4073" s="36" t="s">
        <v>1248</v>
      </c>
      <c r="E4073" s="11" t="s">
        <v>3189</v>
      </c>
      <c r="F4073" s="98">
        <v>8157</v>
      </c>
      <c r="G4073" s="99">
        <v>137</v>
      </c>
      <c r="H4073" s="99">
        <f t="shared" si="668"/>
        <v>1117509</v>
      </c>
      <c r="I4073" s="99">
        <v>247</v>
      </c>
      <c r="J4073" s="99">
        <f t="shared" si="669"/>
        <v>2014779</v>
      </c>
      <c r="K4073" s="99">
        <v>120</v>
      </c>
      <c r="L4073" s="99">
        <f t="shared" si="670"/>
        <v>978840</v>
      </c>
      <c r="M4073" s="99">
        <f t="shared" si="667"/>
        <v>504</v>
      </c>
      <c r="N4073" s="100">
        <f t="shared" si="667"/>
        <v>4111128</v>
      </c>
      <c r="O4073" s="60">
        <v>8157</v>
      </c>
      <c r="P4073" s="101">
        <f>O4073</f>
        <v>8157</v>
      </c>
      <c r="Q4073" s="99" t="e">
        <f>TRUNC(#REF!*P4073,0)</f>
        <v>#REF!</v>
      </c>
      <c r="R4073" s="143"/>
    </row>
    <row r="4074" spans="3:18" s="102" customFormat="1" ht="19.5" hidden="1" customHeight="1">
      <c r="C4074" s="35" t="s">
        <v>1249</v>
      </c>
      <c r="D4074" s="36" t="s">
        <v>1250</v>
      </c>
      <c r="E4074" s="11" t="s">
        <v>3189</v>
      </c>
      <c r="F4074" s="98">
        <v>9562</v>
      </c>
      <c r="G4074" s="99">
        <v>182</v>
      </c>
      <c r="H4074" s="99">
        <f t="shared" si="668"/>
        <v>1740284</v>
      </c>
      <c r="I4074" s="99">
        <v>308</v>
      </c>
      <c r="J4074" s="99">
        <f t="shared" si="669"/>
        <v>2945096</v>
      </c>
      <c r="K4074" s="99">
        <v>158</v>
      </c>
      <c r="L4074" s="99">
        <f t="shared" si="670"/>
        <v>1510796</v>
      </c>
      <c r="M4074" s="99">
        <f t="shared" si="667"/>
        <v>648</v>
      </c>
      <c r="N4074" s="100">
        <f t="shared" si="667"/>
        <v>6196176</v>
      </c>
      <c r="O4074" s="60">
        <v>9562</v>
      </c>
      <c r="P4074" s="101">
        <f>O4074</f>
        <v>9562</v>
      </c>
      <c r="Q4074" s="99" t="e">
        <f>TRUNC(#REF!*P4074,0)</f>
        <v>#REF!</v>
      </c>
      <c r="R4074" s="143"/>
    </row>
    <row r="4075" spans="3:18" s="102" customFormat="1" ht="19.5" hidden="1" customHeight="1">
      <c r="C4075" s="35" t="s">
        <v>2604</v>
      </c>
      <c r="D4075" s="36" t="s">
        <v>2605</v>
      </c>
      <c r="E4075" s="11" t="s">
        <v>3189</v>
      </c>
      <c r="F4075" s="98">
        <v>1034</v>
      </c>
      <c r="G4075" s="99">
        <v>311</v>
      </c>
      <c r="H4075" s="99">
        <f t="shared" si="668"/>
        <v>321574</v>
      </c>
      <c r="I4075" s="99">
        <v>698</v>
      </c>
      <c r="J4075" s="99">
        <f t="shared" si="669"/>
        <v>721732</v>
      </c>
      <c r="K4075" s="99">
        <v>282</v>
      </c>
      <c r="L4075" s="99">
        <f t="shared" si="670"/>
        <v>291588</v>
      </c>
      <c r="M4075" s="99">
        <f t="shared" si="667"/>
        <v>1291</v>
      </c>
      <c r="N4075" s="100">
        <f t="shared" si="667"/>
        <v>1334894</v>
      </c>
      <c r="O4075" s="60">
        <v>1034</v>
      </c>
      <c r="P4075" s="101">
        <f>O4075</f>
        <v>1034</v>
      </c>
      <c r="Q4075" s="99" t="e">
        <f>TRUNC(#REF!*P4075,0)</f>
        <v>#REF!</v>
      </c>
      <c r="R4075" s="143"/>
    </row>
    <row r="4076" spans="3:18" s="102" customFormat="1" ht="19.5" hidden="1" customHeight="1">
      <c r="C4076" s="35" t="s">
        <v>1251</v>
      </c>
      <c r="D4076" s="36" t="s">
        <v>0</v>
      </c>
      <c r="E4076" s="11" t="s">
        <v>22</v>
      </c>
      <c r="F4076" s="98">
        <v>0</v>
      </c>
      <c r="G4076" s="99">
        <v>0</v>
      </c>
      <c r="H4076" s="99">
        <f t="shared" si="668"/>
        <v>0</v>
      </c>
      <c r="I4076" s="99">
        <v>0</v>
      </c>
      <c r="J4076" s="99">
        <f t="shared" si="669"/>
        <v>0</v>
      </c>
      <c r="K4076" s="99">
        <v>0</v>
      </c>
      <c r="L4076" s="99">
        <f t="shared" si="670"/>
        <v>0</v>
      </c>
      <c r="M4076" s="99">
        <f t="shared" si="667"/>
        <v>0</v>
      </c>
      <c r="N4076" s="100">
        <f t="shared" si="667"/>
        <v>0</v>
      </c>
      <c r="O4076" s="60">
        <v>0</v>
      </c>
      <c r="P4076" s="101">
        <f>O4076</f>
        <v>0</v>
      </c>
      <c r="Q4076" s="99" t="e">
        <f>TRUNC(#REF!*P4076,0)</f>
        <v>#REF!</v>
      </c>
      <c r="R4076" s="143"/>
    </row>
    <row r="4077" spans="3:18" s="102" customFormat="1" ht="19.5" hidden="1" customHeight="1">
      <c r="C4077" s="35" t="s">
        <v>1252</v>
      </c>
      <c r="D4077" s="36" t="s">
        <v>1253</v>
      </c>
      <c r="E4077" s="11" t="s">
        <v>3189</v>
      </c>
      <c r="F4077" s="98">
        <v>10018</v>
      </c>
      <c r="G4077" s="99">
        <v>104</v>
      </c>
      <c r="H4077" s="99">
        <f t="shared" si="668"/>
        <v>1041872</v>
      </c>
      <c r="I4077" s="99">
        <v>199</v>
      </c>
      <c r="J4077" s="99">
        <f t="shared" si="669"/>
        <v>1993582</v>
      </c>
      <c r="K4077" s="99">
        <v>93</v>
      </c>
      <c r="L4077" s="99">
        <f t="shared" si="670"/>
        <v>931674</v>
      </c>
      <c r="M4077" s="99">
        <f t="shared" si="667"/>
        <v>396</v>
      </c>
      <c r="N4077" s="100">
        <f t="shared" si="667"/>
        <v>3967128</v>
      </c>
      <c r="O4077" s="60">
        <v>10018</v>
      </c>
      <c r="P4077" s="101">
        <f>O4077</f>
        <v>10018</v>
      </c>
      <c r="Q4077" s="99" t="e">
        <f>TRUNC(#REF!*P4077,0)</f>
        <v>#REF!</v>
      </c>
      <c r="R4077" s="143"/>
    </row>
    <row r="4078" spans="3:18" s="102" customFormat="1" ht="19.5" hidden="1" customHeight="1">
      <c r="C4078" s="35" t="s">
        <v>1254</v>
      </c>
      <c r="D4078" s="36" t="s">
        <v>0</v>
      </c>
      <c r="E4078" s="11" t="s">
        <v>22</v>
      </c>
      <c r="F4078" s="98">
        <v>0</v>
      </c>
      <c r="G4078" s="99">
        <v>0</v>
      </c>
      <c r="H4078" s="99">
        <f t="shared" si="668"/>
        <v>0</v>
      </c>
      <c r="I4078" s="99">
        <v>0</v>
      </c>
      <c r="J4078" s="99">
        <f t="shared" si="669"/>
        <v>0</v>
      </c>
      <c r="K4078" s="99">
        <v>0</v>
      </c>
      <c r="L4078" s="99">
        <f t="shared" si="670"/>
        <v>0</v>
      </c>
      <c r="M4078" s="99">
        <f t="shared" si="667"/>
        <v>0</v>
      </c>
      <c r="N4078" s="100">
        <f t="shared" si="667"/>
        <v>0</v>
      </c>
      <c r="O4078" s="60">
        <v>0</v>
      </c>
      <c r="P4078" s="101">
        <f>O4078</f>
        <v>0</v>
      </c>
      <c r="Q4078" s="99" t="e">
        <f>TRUNC(#REF!*P4078,0)</f>
        <v>#REF!</v>
      </c>
      <c r="R4078" s="143"/>
    </row>
    <row r="4079" spans="3:18" s="102" customFormat="1" ht="19.5" hidden="1" customHeight="1">
      <c r="C4079" s="35" t="s">
        <v>1255</v>
      </c>
      <c r="D4079" s="36" t="s">
        <v>1256</v>
      </c>
      <c r="E4079" s="11" t="s">
        <v>3189</v>
      </c>
      <c r="F4079" s="98">
        <v>18949</v>
      </c>
      <c r="G4079" s="99">
        <v>111</v>
      </c>
      <c r="H4079" s="99">
        <f t="shared" si="668"/>
        <v>2103339</v>
      </c>
      <c r="I4079" s="99">
        <v>211</v>
      </c>
      <c r="J4079" s="99">
        <f t="shared" si="669"/>
        <v>3998239</v>
      </c>
      <c r="K4079" s="99">
        <v>100</v>
      </c>
      <c r="L4079" s="99">
        <f t="shared" si="670"/>
        <v>1894900</v>
      </c>
      <c r="M4079" s="99">
        <f t="shared" si="667"/>
        <v>422</v>
      </c>
      <c r="N4079" s="100">
        <f t="shared" si="667"/>
        <v>7996478</v>
      </c>
      <c r="O4079" s="60">
        <v>18949</v>
      </c>
      <c r="P4079" s="101">
        <f>O4079</f>
        <v>18949</v>
      </c>
      <c r="Q4079" s="99" t="e">
        <f>TRUNC(#REF!*P4079,0)</f>
        <v>#REF!</v>
      </c>
      <c r="R4079" s="143"/>
    </row>
    <row r="4080" spans="3:18" s="102" customFormat="1" ht="19.5" hidden="1" customHeight="1">
      <c r="C4080" s="35" t="s">
        <v>1257</v>
      </c>
      <c r="D4080" s="36" t="s">
        <v>1258</v>
      </c>
      <c r="E4080" s="11" t="s">
        <v>3189</v>
      </c>
      <c r="F4080" s="98">
        <v>49337</v>
      </c>
      <c r="G4080" s="99">
        <v>232</v>
      </c>
      <c r="H4080" s="99">
        <f t="shared" si="668"/>
        <v>11446184</v>
      </c>
      <c r="I4080" s="99">
        <v>472</v>
      </c>
      <c r="J4080" s="99">
        <f t="shared" si="669"/>
        <v>23287064</v>
      </c>
      <c r="K4080" s="99">
        <v>198</v>
      </c>
      <c r="L4080" s="99">
        <f t="shared" si="670"/>
        <v>9768726</v>
      </c>
      <c r="M4080" s="99">
        <f t="shared" si="667"/>
        <v>902</v>
      </c>
      <c r="N4080" s="100">
        <f t="shared" si="667"/>
        <v>44501974</v>
      </c>
      <c r="O4080" s="60">
        <v>49337</v>
      </c>
      <c r="P4080" s="101">
        <f>O4080</f>
        <v>49337</v>
      </c>
      <c r="Q4080" s="99" t="e">
        <f>TRUNC(#REF!*P4080,0)</f>
        <v>#REF!</v>
      </c>
      <c r="R4080" s="143"/>
    </row>
    <row r="4081" spans="3:18" s="102" customFormat="1" ht="19.5" hidden="1" customHeight="1">
      <c r="C4081" s="35" t="s">
        <v>1259</v>
      </c>
      <c r="D4081" s="36" t="s">
        <v>0</v>
      </c>
      <c r="E4081" s="11" t="s">
        <v>22</v>
      </c>
      <c r="F4081" s="98">
        <v>0</v>
      </c>
      <c r="G4081" s="99">
        <v>0</v>
      </c>
      <c r="H4081" s="99">
        <f t="shared" si="668"/>
        <v>0</v>
      </c>
      <c r="I4081" s="99">
        <v>0</v>
      </c>
      <c r="J4081" s="99">
        <f t="shared" si="669"/>
        <v>0</v>
      </c>
      <c r="K4081" s="99">
        <v>0</v>
      </c>
      <c r="L4081" s="99">
        <f t="shared" si="670"/>
        <v>0</v>
      </c>
      <c r="M4081" s="99">
        <f t="shared" si="667"/>
        <v>0</v>
      </c>
      <c r="N4081" s="100">
        <f t="shared" si="667"/>
        <v>0</v>
      </c>
      <c r="O4081" s="60">
        <v>0</v>
      </c>
      <c r="P4081" s="101">
        <f>O4081</f>
        <v>0</v>
      </c>
      <c r="Q4081" s="99" t="e">
        <f>TRUNC(#REF!*P4081,0)</f>
        <v>#REF!</v>
      </c>
      <c r="R4081" s="143"/>
    </row>
    <row r="4082" spans="3:18" s="102" customFormat="1" ht="19.5" hidden="1" customHeight="1">
      <c r="C4082" s="35" t="s">
        <v>1260</v>
      </c>
      <c r="D4082" s="36" t="s">
        <v>1261</v>
      </c>
      <c r="E4082" s="11" t="s">
        <v>3189</v>
      </c>
      <c r="F4082" s="98">
        <v>1174</v>
      </c>
      <c r="G4082" s="99">
        <v>112</v>
      </c>
      <c r="H4082" s="99">
        <f t="shared" si="668"/>
        <v>131488</v>
      </c>
      <c r="I4082" s="99">
        <v>246</v>
      </c>
      <c r="J4082" s="99">
        <f t="shared" si="669"/>
        <v>288804</v>
      </c>
      <c r="K4082" s="99">
        <v>94</v>
      </c>
      <c r="L4082" s="99">
        <f t="shared" si="670"/>
        <v>110356</v>
      </c>
      <c r="M4082" s="99">
        <f t="shared" si="667"/>
        <v>452</v>
      </c>
      <c r="N4082" s="100">
        <f t="shared" si="667"/>
        <v>530648</v>
      </c>
      <c r="O4082" s="60">
        <v>1174</v>
      </c>
      <c r="P4082" s="101">
        <f>O4082</f>
        <v>1174</v>
      </c>
      <c r="Q4082" s="99" t="e">
        <f>TRUNC(#REF!*P4082,0)</f>
        <v>#REF!</v>
      </c>
      <c r="R4082" s="143"/>
    </row>
    <row r="4083" spans="3:18" s="102" customFormat="1" ht="19.5" hidden="1" customHeight="1">
      <c r="C4083" s="35" t="s">
        <v>1262</v>
      </c>
      <c r="D4083" s="36" t="s">
        <v>0</v>
      </c>
      <c r="E4083" s="11" t="s">
        <v>22</v>
      </c>
      <c r="F4083" s="98">
        <v>0</v>
      </c>
      <c r="G4083" s="99">
        <v>0</v>
      </c>
      <c r="H4083" s="99">
        <f t="shared" si="668"/>
        <v>0</v>
      </c>
      <c r="I4083" s="99">
        <v>0</v>
      </c>
      <c r="J4083" s="99">
        <f t="shared" si="669"/>
        <v>0</v>
      </c>
      <c r="K4083" s="99">
        <v>0</v>
      </c>
      <c r="L4083" s="99">
        <f t="shared" si="670"/>
        <v>0</v>
      </c>
      <c r="M4083" s="99">
        <f t="shared" si="667"/>
        <v>0</v>
      </c>
      <c r="N4083" s="100">
        <f t="shared" si="667"/>
        <v>0</v>
      </c>
      <c r="O4083" s="60">
        <v>0</v>
      </c>
      <c r="P4083" s="101">
        <f>O4083</f>
        <v>0</v>
      </c>
      <c r="Q4083" s="99" t="e">
        <f>TRUNC(#REF!*P4083,0)</f>
        <v>#REF!</v>
      </c>
      <c r="R4083" s="143"/>
    </row>
    <row r="4084" spans="3:18" s="102" customFormat="1" ht="19.5" hidden="1" customHeight="1">
      <c r="C4084" s="35" t="s">
        <v>1263</v>
      </c>
      <c r="D4084" s="36" t="s">
        <v>0</v>
      </c>
      <c r="E4084" s="11" t="s">
        <v>22</v>
      </c>
      <c r="F4084" s="98">
        <v>0</v>
      </c>
      <c r="G4084" s="99">
        <v>0</v>
      </c>
      <c r="H4084" s="99">
        <f t="shared" si="668"/>
        <v>0</v>
      </c>
      <c r="I4084" s="99">
        <v>0</v>
      </c>
      <c r="J4084" s="99">
        <f t="shared" si="669"/>
        <v>0</v>
      </c>
      <c r="K4084" s="99">
        <v>0</v>
      </c>
      <c r="L4084" s="99">
        <f t="shared" si="670"/>
        <v>0</v>
      </c>
      <c r="M4084" s="99">
        <f t="shared" si="667"/>
        <v>0</v>
      </c>
      <c r="N4084" s="100">
        <f t="shared" si="667"/>
        <v>0</v>
      </c>
      <c r="O4084" s="60">
        <v>0</v>
      </c>
      <c r="P4084" s="101">
        <f>O4084</f>
        <v>0</v>
      </c>
      <c r="Q4084" s="99" t="e">
        <f>TRUNC(#REF!*P4084,0)</f>
        <v>#REF!</v>
      </c>
      <c r="R4084" s="143"/>
    </row>
    <row r="4085" spans="3:18" s="102" customFormat="1" ht="19.5" hidden="1" customHeight="1">
      <c r="C4085" s="35" t="s">
        <v>1264</v>
      </c>
      <c r="D4085" s="36" t="s">
        <v>0</v>
      </c>
      <c r="E4085" s="11" t="s">
        <v>22</v>
      </c>
      <c r="F4085" s="98">
        <v>0</v>
      </c>
      <c r="G4085" s="99">
        <v>0</v>
      </c>
      <c r="H4085" s="99">
        <f t="shared" si="668"/>
        <v>0</v>
      </c>
      <c r="I4085" s="99">
        <v>0</v>
      </c>
      <c r="J4085" s="99">
        <f t="shared" si="669"/>
        <v>0</v>
      </c>
      <c r="K4085" s="99">
        <v>0</v>
      </c>
      <c r="L4085" s="99">
        <f t="shared" si="670"/>
        <v>0</v>
      </c>
      <c r="M4085" s="99">
        <f t="shared" si="667"/>
        <v>0</v>
      </c>
      <c r="N4085" s="100">
        <f t="shared" si="667"/>
        <v>0</v>
      </c>
      <c r="O4085" s="60">
        <v>0</v>
      </c>
      <c r="P4085" s="101">
        <f>O4085</f>
        <v>0</v>
      </c>
      <c r="Q4085" s="99" t="e">
        <f>TRUNC(#REF!*P4085,0)</f>
        <v>#REF!</v>
      </c>
      <c r="R4085" s="143"/>
    </row>
    <row r="4086" spans="3:18" s="102" customFormat="1" ht="19.5" hidden="1" customHeight="1">
      <c r="C4086" s="35" t="s">
        <v>1265</v>
      </c>
      <c r="D4086" s="36" t="s">
        <v>1266</v>
      </c>
      <c r="E4086" s="11" t="s">
        <v>3207</v>
      </c>
      <c r="F4086" s="98">
        <v>17449</v>
      </c>
      <c r="G4086" s="99">
        <v>4416</v>
      </c>
      <c r="H4086" s="99">
        <f t="shared" si="668"/>
        <v>77054784</v>
      </c>
      <c r="I4086" s="99">
        <v>2256</v>
      </c>
      <c r="J4086" s="99">
        <f t="shared" si="669"/>
        <v>39364944</v>
      </c>
      <c r="K4086" s="99">
        <v>180</v>
      </c>
      <c r="L4086" s="99">
        <f t="shared" si="670"/>
        <v>3140820</v>
      </c>
      <c r="M4086" s="99">
        <f t="shared" si="667"/>
        <v>6852</v>
      </c>
      <c r="N4086" s="100">
        <f t="shared" si="667"/>
        <v>119560548</v>
      </c>
      <c r="O4086" s="60">
        <v>17449</v>
      </c>
      <c r="P4086" s="101">
        <f>O4086</f>
        <v>17449</v>
      </c>
      <c r="Q4086" s="99" t="e">
        <f>TRUNC(#REF!*P4086,0)</f>
        <v>#REF!</v>
      </c>
      <c r="R4086" s="143"/>
    </row>
    <row r="4087" spans="3:18" s="102" customFormat="1" ht="19.5" hidden="1" customHeight="1">
      <c r="C4087" s="35" t="s">
        <v>1267</v>
      </c>
      <c r="D4087" s="36" t="s">
        <v>1268</v>
      </c>
      <c r="E4087" s="11" t="s">
        <v>3207</v>
      </c>
      <c r="F4087" s="98">
        <v>211</v>
      </c>
      <c r="G4087" s="99">
        <v>4416</v>
      </c>
      <c r="H4087" s="99">
        <f t="shared" si="668"/>
        <v>931776</v>
      </c>
      <c r="I4087" s="99">
        <v>2256</v>
      </c>
      <c r="J4087" s="99">
        <f t="shared" si="669"/>
        <v>476016</v>
      </c>
      <c r="K4087" s="99">
        <v>180</v>
      </c>
      <c r="L4087" s="99">
        <f t="shared" si="670"/>
        <v>37980</v>
      </c>
      <c r="M4087" s="99">
        <f t="shared" si="667"/>
        <v>6852</v>
      </c>
      <c r="N4087" s="100">
        <f t="shared" si="667"/>
        <v>1445772</v>
      </c>
      <c r="O4087" s="60">
        <v>211</v>
      </c>
      <c r="P4087" s="101">
        <f>O4087</f>
        <v>211</v>
      </c>
      <c r="Q4087" s="99" t="e">
        <f>TRUNC(#REF!*P4087,0)</f>
        <v>#REF!</v>
      </c>
      <c r="R4087" s="143"/>
    </row>
    <row r="4088" spans="3:18" s="102" customFormat="1" ht="19.5" hidden="1" customHeight="1">
      <c r="C4088" s="35" t="s">
        <v>2606</v>
      </c>
      <c r="D4088" s="36" t="s">
        <v>0</v>
      </c>
      <c r="E4088" s="11" t="s">
        <v>22</v>
      </c>
      <c r="F4088" s="98">
        <v>0</v>
      </c>
      <c r="G4088" s="99">
        <v>0</v>
      </c>
      <c r="H4088" s="99">
        <f t="shared" si="668"/>
        <v>0</v>
      </c>
      <c r="I4088" s="99">
        <v>0</v>
      </c>
      <c r="J4088" s="99">
        <f t="shared" si="669"/>
        <v>0</v>
      </c>
      <c r="K4088" s="99">
        <v>0</v>
      </c>
      <c r="L4088" s="99">
        <f t="shared" si="670"/>
        <v>0</v>
      </c>
      <c r="M4088" s="99">
        <f t="shared" si="667"/>
        <v>0</v>
      </c>
      <c r="N4088" s="100">
        <f t="shared" si="667"/>
        <v>0</v>
      </c>
      <c r="O4088" s="60">
        <v>0</v>
      </c>
      <c r="P4088" s="101">
        <f>O4088</f>
        <v>0</v>
      </c>
      <c r="Q4088" s="99" t="e">
        <f>TRUNC(#REF!*P4088,0)</f>
        <v>#REF!</v>
      </c>
      <c r="R4088" s="143"/>
    </row>
    <row r="4089" spans="3:18" s="102" customFormat="1" ht="19.5" hidden="1" customHeight="1">
      <c r="C4089" s="35" t="s">
        <v>2607</v>
      </c>
      <c r="D4089" s="36" t="s">
        <v>2608</v>
      </c>
      <c r="E4089" s="11" t="s">
        <v>3207</v>
      </c>
      <c r="F4089" s="98">
        <v>5788</v>
      </c>
      <c r="G4089" s="99">
        <v>3787</v>
      </c>
      <c r="H4089" s="99">
        <f t="shared" si="668"/>
        <v>21919156</v>
      </c>
      <c r="I4089" s="99">
        <v>1792</v>
      </c>
      <c r="J4089" s="99">
        <f t="shared" si="669"/>
        <v>10372096</v>
      </c>
      <c r="K4089" s="99">
        <v>137</v>
      </c>
      <c r="L4089" s="99">
        <f t="shared" si="670"/>
        <v>792956</v>
      </c>
      <c r="M4089" s="99">
        <f t="shared" si="667"/>
        <v>5716</v>
      </c>
      <c r="N4089" s="100">
        <f t="shared" si="667"/>
        <v>33084208</v>
      </c>
      <c r="O4089" s="60">
        <v>5788</v>
      </c>
      <c r="P4089" s="101">
        <f>O4089</f>
        <v>5788</v>
      </c>
      <c r="Q4089" s="99" t="e">
        <f>TRUNC(#REF!*P4089,0)</f>
        <v>#REF!</v>
      </c>
      <c r="R4089" s="143"/>
    </row>
    <row r="4090" spans="3:18" s="102" customFormat="1" ht="19.5" hidden="1" customHeight="1">
      <c r="C4090" s="35" t="s">
        <v>1269</v>
      </c>
      <c r="D4090" s="36" t="s">
        <v>1270</v>
      </c>
      <c r="E4090" s="11" t="s">
        <v>22</v>
      </c>
      <c r="F4090" s="98">
        <v>0</v>
      </c>
      <c r="G4090" s="99">
        <v>0</v>
      </c>
      <c r="H4090" s="99">
        <f t="shared" si="668"/>
        <v>0</v>
      </c>
      <c r="I4090" s="99">
        <v>0</v>
      </c>
      <c r="J4090" s="99">
        <f t="shared" si="669"/>
        <v>0</v>
      </c>
      <c r="K4090" s="99">
        <v>0</v>
      </c>
      <c r="L4090" s="99">
        <f t="shared" si="670"/>
        <v>0</v>
      </c>
      <c r="M4090" s="99">
        <f t="shared" si="667"/>
        <v>0</v>
      </c>
      <c r="N4090" s="100">
        <f t="shared" si="667"/>
        <v>0</v>
      </c>
      <c r="O4090" s="60">
        <v>0</v>
      </c>
      <c r="P4090" s="101">
        <f>O4090</f>
        <v>0</v>
      </c>
      <c r="Q4090" s="99" t="e">
        <f>TRUNC(#REF!*P4090,0)</f>
        <v>#REF!</v>
      </c>
      <c r="R4090" s="143"/>
    </row>
    <row r="4091" spans="3:18" s="102" customFormat="1" ht="19.5" hidden="1" customHeight="1">
      <c r="C4091" s="35" t="s">
        <v>1271</v>
      </c>
      <c r="D4091" s="36" t="s">
        <v>0</v>
      </c>
      <c r="E4091" s="11" t="s">
        <v>3207</v>
      </c>
      <c r="F4091" s="98">
        <v>15065</v>
      </c>
      <c r="G4091" s="99">
        <v>3786</v>
      </c>
      <c r="H4091" s="99">
        <f t="shared" ref="H4091:H4162" si="671">TRUNC(F4091*G4091,0)</f>
        <v>57036090</v>
      </c>
      <c r="I4091" s="99">
        <v>1558</v>
      </c>
      <c r="J4091" s="99">
        <f t="shared" ref="J4091:J4162" si="672">TRUNC(F4091*I4091,0)</f>
        <v>23471270</v>
      </c>
      <c r="K4091" s="99">
        <v>130</v>
      </c>
      <c r="L4091" s="99">
        <f t="shared" si="670"/>
        <v>1958450</v>
      </c>
      <c r="M4091" s="99">
        <f t="shared" si="667"/>
        <v>5474</v>
      </c>
      <c r="N4091" s="100">
        <f t="shared" si="667"/>
        <v>82465810</v>
      </c>
      <c r="O4091" s="60">
        <v>15065</v>
      </c>
      <c r="P4091" s="101">
        <f>O4091</f>
        <v>15065</v>
      </c>
      <c r="Q4091" s="99" t="e">
        <f>TRUNC(#REF!*P4091,0)</f>
        <v>#REF!</v>
      </c>
      <c r="R4091" s="143"/>
    </row>
    <row r="4092" spans="3:18" s="102" customFormat="1" ht="19.5" hidden="1" customHeight="1">
      <c r="C4092" s="35" t="s">
        <v>1272</v>
      </c>
      <c r="D4092" s="36" t="s">
        <v>0</v>
      </c>
      <c r="E4092" s="11" t="s">
        <v>22</v>
      </c>
      <c r="F4092" s="98">
        <v>0</v>
      </c>
      <c r="G4092" s="99">
        <v>0</v>
      </c>
      <c r="H4092" s="99">
        <f t="shared" si="671"/>
        <v>0</v>
      </c>
      <c r="I4092" s="99">
        <v>0</v>
      </c>
      <c r="J4092" s="99">
        <f t="shared" si="672"/>
        <v>0</v>
      </c>
      <c r="K4092" s="99">
        <v>0</v>
      </c>
      <c r="L4092" s="99">
        <f t="shared" si="670"/>
        <v>0</v>
      </c>
      <c r="M4092" s="99">
        <f t="shared" si="667"/>
        <v>0</v>
      </c>
      <c r="N4092" s="100">
        <f t="shared" si="667"/>
        <v>0</v>
      </c>
      <c r="O4092" s="60">
        <v>0</v>
      </c>
      <c r="P4092" s="101">
        <f>O4092</f>
        <v>0</v>
      </c>
      <c r="Q4092" s="99" t="e">
        <f>TRUNC(#REF!*P4092,0)</f>
        <v>#REF!</v>
      </c>
      <c r="R4092" s="143"/>
    </row>
    <row r="4093" spans="3:18" s="102" customFormat="1" ht="19.5" hidden="1" customHeight="1">
      <c r="C4093" s="35" t="s">
        <v>1273</v>
      </c>
      <c r="D4093" s="36" t="s">
        <v>1274</v>
      </c>
      <c r="E4093" s="11" t="s">
        <v>22</v>
      </c>
      <c r="F4093" s="98">
        <v>0</v>
      </c>
      <c r="G4093" s="99">
        <v>0</v>
      </c>
      <c r="H4093" s="99">
        <f t="shared" si="671"/>
        <v>0</v>
      </c>
      <c r="I4093" s="99">
        <v>0</v>
      </c>
      <c r="J4093" s="99">
        <f t="shared" si="672"/>
        <v>0</v>
      </c>
      <c r="K4093" s="99">
        <v>0</v>
      </c>
      <c r="L4093" s="99">
        <f t="shared" si="670"/>
        <v>0</v>
      </c>
      <c r="M4093" s="99">
        <f t="shared" si="667"/>
        <v>0</v>
      </c>
      <c r="N4093" s="100">
        <f t="shared" si="667"/>
        <v>0</v>
      </c>
      <c r="O4093" s="60">
        <v>0</v>
      </c>
      <c r="P4093" s="101">
        <f>O4093</f>
        <v>0</v>
      </c>
      <c r="Q4093" s="99" t="e">
        <f>TRUNC(#REF!*P4093,0)</f>
        <v>#REF!</v>
      </c>
      <c r="R4093" s="143"/>
    </row>
    <row r="4094" spans="3:18" s="102" customFormat="1" ht="19.5" hidden="1" customHeight="1">
      <c r="C4094" s="35" t="s">
        <v>2609</v>
      </c>
      <c r="D4094" s="36" t="s">
        <v>2610</v>
      </c>
      <c r="E4094" s="11" t="s">
        <v>3207</v>
      </c>
      <c r="F4094" s="98">
        <v>4398</v>
      </c>
      <c r="G4094" s="99">
        <v>1728</v>
      </c>
      <c r="H4094" s="99">
        <f t="shared" si="671"/>
        <v>7599744</v>
      </c>
      <c r="I4094" s="99">
        <v>1261</v>
      </c>
      <c r="J4094" s="99">
        <f t="shared" si="672"/>
        <v>5545878</v>
      </c>
      <c r="K4094" s="99">
        <v>65</v>
      </c>
      <c r="L4094" s="99">
        <f t="shared" si="670"/>
        <v>285870</v>
      </c>
      <c r="M4094" s="99">
        <f t="shared" si="667"/>
        <v>3054</v>
      </c>
      <c r="N4094" s="100">
        <f t="shared" si="667"/>
        <v>13431492</v>
      </c>
      <c r="O4094" s="60">
        <v>4398</v>
      </c>
      <c r="P4094" s="101">
        <f>O4094</f>
        <v>4398</v>
      </c>
      <c r="Q4094" s="99" t="e">
        <f>TRUNC(#REF!*P4094,0)</f>
        <v>#REF!</v>
      </c>
      <c r="R4094" s="143"/>
    </row>
    <row r="4095" spans="3:18" s="102" customFormat="1" ht="19.5" hidden="1" customHeight="1">
      <c r="C4095" s="35" t="s">
        <v>1275</v>
      </c>
      <c r="D4095" s="36" t="s">
        <v>0</v>
      </c>
      <c r="E4095" s="11" t="s">
        <v>22</v>
      </c>
      <c r="F4095" s="98">
        <v>0</v>
      </c>
      <c r="G4095" s="99">
        <v>0</v>
      </c>
      <c r="H4095" s="99">
        <f t="shared" si="671"/>
        <v>0</v>
      </c>
      <c r="I4095" s="99">
        <v>0</v>
      </c>
      <c r="J4095" s="99">
        <f t="shared" si="672"/>
        <v>0</v>
      </c>
      <c r="K4095" s="99">
        <v>0</v>
      </c>
      <c r="L4095" s="99">
        <f t="shared" si="670"/>
        <v>0</v>
      </c>
      <c r="M4095" s="99">
        <f t="shared" si="667"/>
        <v>0</v>
      </c>
      <c r="N4095" s="100">
        <f t="shared" si="667"/>
        <v>0</v>
      </c>
      <c r="O4095" s="60">
        <v>0</v>
      </c>
      <c r="P4095" s="101">
        <f>O4095</f>
        <v>0</v>
      </c>
      <c r="Q4095" s="99" t="e">
        <f>TRUNC(#REF!*P4095,0)</f>
        <v>#REF!</v>
      </c>
      <c r="R4095" s="143"/>
    </row>
    <row r="4096" spans="3:18" s="102" customFormat="1" ht="19.5" hidden="1" customHeight="1">
      <c r="C4096" s="35" t="s">
        <v>2611</v>
      </c>
      <c r="D4096" s="36" t="s">
        <v>2612</v>
      </c>
      <c r="E4096" s="11" t="s">
        <v>3207</v>
      </c>
      <c r="F4096" s="98">
        <v>15065</v>
      </c>
      <c r="G4096" s="99">
        <v>1098</v>
      </c>
      <c r="H4096" s="99">
        <f t="shared" si="671"/>
        <v>16541370</v>
      </c>
      <c r="I4096" s="99">
        <v>564</v>
      </c>
      <c r="J4096" s="99">
        <f t="shared" si="672"/>
        <v>8496660</v>
      </c>
      <c r="K4096" s="99">
        <v>14</v>
      </c>
      <c r="L4096" s="99">
        <f t="shared" si="670"/>
        <v>210910</v>
      </c>
      <c r="M4096" s="99">
        <f t="shared" si="667"/>
        <v>1676</v>
      </c>
      <c r="N4096" s="100">
        <f t="shared" si="667"/>
        <v>25248940</v>
      </c>
      <c r="O4096" s="60">
        <v>15065</v>
      </c>
      <c r="P4096" s="101">
        <f>O4096</f>
        <v>15065</v>
      </c>
      <c r="Q4096" s="99" t="e">
        <f>TRUNC(#REF!*P4096,0)</f>
        <v>#REF!</v>
      </c>
      <c r="R4096" s="143"/>
    </row>
    <row r="4097" spans="3:18" s="102" customFormat="1" ht="19.5" hidden="1" customHeight="1">
      <c r="C4097" s="35" t="s">
        <v>1276</v>
      </c>
      <c r="D4097" s="36" t="s">
        <v>0</v>
      </c>
      <c r="E4097" s="11" t="s">
        <v>22</v>
      </c>
      <c r="F4097" s="98">
        <v>0</v>
      </c>
      <c r="G4097" s="99">
        <v>0</v>
      </c>
      <c r="H4097" s="99">
        <f t="shared" si="671"/>
        <v>0</v>
      </c>
      <c r="I4097" s="99">
        <v>0</v>
      </c>
      <c r="J4097" s="99">
        <f t="shared" si="672"/>
        <v>0</v>
      </c>
      <c r="K4097" s="99">
        <v>0</v>
      </c>
      <c r="L4097" s="99">
        <f t="shared" si="670"/>
        <v>0</v>
      </c>
      <c r="M4097" s="99">
        <f t="shared" si="667"/>
        <v>0</v>
      </c>
      <c r="N4097" s="100">
        <f t="shared" si="667"/>
        <v>0</v>
      </c>
      <c r="O4097" s="60">
        <v>0</v>
      </c>
      <c r="P4097" s="101">
        <f>O4097</f>
        <v>0</v>
      </c>
      <c r="Q4097" s="99" t="e">
        <f>TRUNC(#REF!*P4097,0)</f>
        <v>#REF!</v>
      </c>
      <c r="R4097" s="143"/>
    </row>
    <row r="4098" spans="3:18" s="102" customFormat="1" ht="19.5" hidden="1" customHeight="1">
      <c r="C4098" s="35" t="s">
        <v>1277</v>
      </c>
      <c r="D4098" s="36" t="s">
        <v>0</v>
      </c>
      <c r="E4098" s="11" t="s">
        <v>22</v>
      </c>
      <c r="F4098" s="98">
        <v>0</v>
      </c>
      <c r="G4098" s="99">
        <v>0</v>
      </c>
      <c r="H4098" s="99">
        <f t="shared" si="671"/>
        <v>0</v>
      </c>
      <c r="I4098" s="99">
        <v>0</v>
      </c>
      <c r="J4098" s="99">
        <f t="shared" si="672"/>
        <v>0</v>
      </c>
      <c r="K4098" s="99">
        <v>0</v>
      </c>
      <c r="L4098" s="99">
        <f t="shared" si="670"/>
        <v>0</v>
      </c>
      <c r="M4098" s="99">
        <f t="shared" si="667"/>
        <v>0</v>
      </c>
      <c r="N4098" s="100">
        <f t="shared" si="667"/>
        <v>0</v>
      </c>
      <c r="O4098" s="60">
        <v>0</v>
      </c>
      <c r="P4098" s="101">
        <f>O4098</f>
        <v>0</v>
      </c>
      <c r="Q4098" s="99" t="e">
        <f>TRUNC(#REF!*P4098,0)</f>
        <v>#REF!</v>
      </c>
      <c r="R4098" s="143"/>
    </row>
    <row r="4099" spans="3:18" s="102" customFormat="1" ht="19.5" hidden="1" customHeight="1">
      <c r="C4099" s="35" t="s">
        <v>1278</v>
      </c>
      <c r="D4099" s="36" t="s">
        <v>0</v>
      </c>
      <c r="E4099" s="11" t="s">
        <v>22</v>
      </c>
      <c r="F4099" s="98">
        <v>0</v>
      </c>
      <c r="G4099" s="99">
        <v>0</v>
      </c>
      <c r="H4099" s="99">
        <f t="shared" si="671"/>
        <v>0</v>
      </c>
      <c r="I4099" s="99">
        <v>0</v>
      </c>
      <c r="J4099" s="99">
        <f t="shared" si="672"/>
        <v>0</v>
      </c>
      <c r="K4099" s="99">
        <v>0</v>
      </c>
      <c r="L4099" s="99">
        <f t="shared" si="670"/>
        <v>0</v>
      </c>
      <c r="M4099" s="99">
        <f t="shared" si="667"/>
        <v>0</v>
      </c>
      <c r="N4099" s="100">
        <f t="shared" si="667"/>
        <v>0</v>
      </c>
      <c r="O4099" s="60">
        <v>0</v>
      </c>
      <c r="P4099" s="101">
        <f>O4099</f>
        <v>0</v>
      </c>
      <c r="Q4099" s="99" t="e">
        <f>TRUNC(#REF!*P4099,0)</f>
        <v>#REF!</v>
      </c>
      <c r="R4099" s="143"/>
    </row>
    <row r="4100" spans="3:18" s="102" customFormat="1" ht="19.5" hidden="1" customHeight="1">
      <c r="C4100" s="35" t="s">
        <v>1279</v>
      </c>
      <c r="D4100" s="36" t="s">
        <v>1280</v>
      </c>
      <c r="E4100" s="11" t="s">
        <v>3207</v>
      </c>
      <c r="F4100" s="98">
        <v>23857</v>
      </c>
      <c r="G4100" s="99">
        <v>20035</v>
      </c>
      <c r="H4100" s="99">
        <f t="shared" si="671"/>
        <v>477974995</v>
      </c>
      <c r="I4100" s="99">
        <v>3992</v>
      </c>
      <c r="J4100" s="99">
        <f t="shared" si="672"/>
        <v>95237144</v>
      </c>
      <c r="K4100" s="99">
        <v>2060</v>
      </c>
      <c r="L4100" s="99">
        <f t="shared" si="670"/>
        <v>49145420</v>
      </c>
      <c r="M4100" s="99">
        <f t="shared" si="667"/>
        <v>26087</v>
      </c>
      <c r="N4100" s="100">
        <f t="shared" si="667"/>
        <v>622357559</v>
      </c>
      <c r="O4100" s="60">
        <v>23857</v>
      </c>
      <c r="P4100" s="101">
        <f>O4100</f>
        <v>23857</v>
      </c>
      <c r="Q4100" s="99" t="e">
        <f>TRUNC(#REF!*P4100,0)</f>
        <v>#REF!</v>
      </c>
      <c r="R4100" s="143"/>
    </row>
    <row r="4101" spans="3:18" s="102" customFormat="1" ht="19.5" hidden="1" customHeight="1">
      <c r="C4101" s="35" t="s">
        <v>1281</v>
      </c>
      <c r="D4101" s="36" t="s">
        <v>1282</v>
      </c>
      <c r="E4101" s="11" t="s">
        <v>3207</v>
      </c>
      <c r="F4101" s="98">
        <v>289</v>
      </c>
      <c r="G4101" s="99">
        <v>20035</v>
      </c>
      <c r="H4101" s="99">
        <f t="shared" si="671"/>
        <v>5790115</v>
      </c>
      <c r="I4101" s="99">
        <v>4000</v>
      </c>
      <c r="J4101" s="99">
        <f t="shared" si="672"/>
        <v>1156000</v>
      </c>
      <c r="K4101" s="99">
        <v>2118</v>
      </c>
      <c r="L4101" s="99">
        <f t="shared" si="670"/>
        <v>612102</v>
      </c>
      <c r="M4101" s="99">
        <f t="shared" si="667"/>
        <v>26153</v>
      </c>
      <c r="N4101" s="100">
        <f t="shared" si="667"/>
        <v>7558217</v>
      </c>
      <c r="O4101" s="60">
        <v>289</v>
      </c>
      <c r="P4101" s="101">
        <f>O4101</f>
        <v>289</v>
      </c>
      <c r="Q4101" s="99" t="e">
        <f>TRUNC(#REF!*P4101,0)</f>
        <v>#REF!</v>
      </c>
      <c r="R4101" s="143"/>
    </row>
    <row r="4102" spans="3:18" s="102" customFormat="1" ht="19.5" hidden="1" customHeight="1">
      <c r="C4102" s="35" t="s">
        <v>1283</v>
      </c>
      <c r="D4102" s="36" t="s">
        <v>0</v>
      </c>
      <c r="E4102" s="11" t="s">
        <v>22</v>
      </c>
      <c r="F4102" s="98">
        <v>0</v>
      </c>
      <c r="G4102" s="99">
        <v>0</v>
      </c>
      <c r="H4102" s="99">
        <f t="shared" si="671"/>
        <v>0</v>
      </c>
      <c r="I4102" s="99">
        <v>0</v>
      </c>
      <c r="J4102" s="99">
        <f t="shared" si="672"/>
        <v>0</v>
      </c>
      <c r="K4102" s="99">
        <v>0</v>
      </c>
      <c r="L4102" s="99">
        <f t="shared" si="670"/>
        <v>0</v>
      </c>
      <c r="M4102" s="99">
        <f t="shared" si="667"/>
        <v>0</v>
      </c>
      <c r="N4102" s="100">
        <f t="shared" si="667"/>
        <v>0</v>
      </c>
      <c r="O4102" s="60">
        <v>0</v>
      </c>
      <c r="P4102" s="101">
        <f>O4102</f>
        <v>0</v>
      </c>
      <c r="Q4102" s="99" t="e">
        <f>TRUNC(#REF!*P4102,0)</f>
        <v>#REF!</v>
      </c>
      <c r="R4102" s="143"/>
    </row>
    <row r="4103" spans="3:18" s="102" customFormat="1" ht="19.5" hidden="1" customHeight="1">
      <c r="C4103" s="35" t="s">
        <v>1284</v>
      </c>
      <c r="D4103" s="36" t="s">
        <v>1266</v>
      </c>
      <c r="E4103" s="11" t="s">
        <v>3207</v>
      </c>
      <c r="F4103" s="98">
        <v>2777</v>
      </c>
      <c r="G4103" s="99">
        <v>31887</v>
      </c>
      <c r="H4103" s="99">
        <f t="shared" si="671"/>
        <v>88550199</v>
      </c>
      <c r="I4103" s="99">
        <v>3797</v>
      </c>
      <c r="J4103" s="99">
        <f t="shared" si="672"/>
        <v>10544269</v>
      </c>
      <c r="K4103" s="99">
        <v>408</v>
      </c>
      <c r="L4103" s="99">
        <f t="shared" si="670"/>
        <v>1133016</v>
      </c>
      <c r="M4103" s="99">
        <f t="shared" si="667"/>
        <v>36092</v>
      </c>
      <c r="N4103" s="100">
        <f t="shared" si="667"/>
        <v>100227484</v>
      </c>
      <c r="O4103" s="60">
        <v>2777</v>
      </c>
      <c r="P4103" s="101">
        <f>O4103</f>
        <v>2777</v>
      </c>
      <c r="Q4103" s="99" t="e">
        <f>TRUNC(#REF!*P4103,0)</f>
        <v>#REF!</v>
      </c>
      <c r="R4103" s="143"/>
    </row>
    <row r="4104" spans="3:18" s="102" customFormat="1" ht="19.5" hidden="1" customHeight="1">
      <c r="C4104" s="35" t="s">
        <v>1285</v>
      </c>
      <c r="D4104" s="36" t="s">
        <v>0</v>
      </c>
      <c r="E4104" s="11" t="s">
        <v>22</v>
      </c>
      <c r="F4104" s="98">
        <v>0</v>
      </c>
      <c r="G4104" s="99">
        <v>0</v>
      </c>
      <c r="H4104" s="99">
        <f t="shared" si="671"/>
        <v>0</v>
      </c>
      <c r="I4104" s="99">
        <v>0</v>
      </c>
      <c r="J4104" s="99">
        <f t="shared" si="672"/>
        <v>0</v>
      </c>
      <c r="K4104" s="99">
        <v>0</v>
      </c>
      <c r="L4104" s="99">
        <f t="shared" si="670"/>
        <v>0</v>
      </c>
      <c r="M4104" s="99">
        <f t="shared" si="667"/>
        <v>0</v>
      </c>
      <c r="N4104" s="100">
        <f t="shared" si="667"/>
        <v>0</v>
      </c>
      <c r="O4104" s="60">
        <v>0</v>
      </c>
      <c r="P4104" s="101">
        <f>O4104</f>
        <v>0</v>
      </c>
      <c r="Q4104" s="99" t="e">
        <f>TRUNC(#REF!*P4104,0)</f>
        <v>#REF!</v>
      </c>
      <c r="R4104" s="143"/>
    </row>
    <row r="4105" spans="3:18" s="102" customFormat="1" ht="19.5" hidden="1" customHeight="1">
      <c r="C4105" s="35" t="s">
        <v>1286</v>
      </c>
      <c r="D4105" s="36" t="s">
        <v>1287</v>
      </c>
      <c r="E4105" s="11" t="s">
        <v>3207</v>
      </c>
      <c r="F4105" s="98">
        <v>362</v>
      </c>
      <c r="G4105" s="99">
        <v>6817</v>
      </c>
      <c r="H4105" s="99">
        <f t="shared" si="671"/>
        <v>2467754</v>
      </c>
      <c r="I4105" s="99">
        <v>3665</v>
      </c>
      <c r="J4105" s="99">
        <f t="shared" si="672"/>
        <v>1326730</v>
      </c>
      <c r="K4105" s="99">
        <v>453</v>
      </c>
      <c r="L4105" s="99">
        <f t="shared" si="670"/>
        <v>163986</v>
      </c>
      <c r="M4105" s="99">
        <f t="shared" si="667"/>
        <v>10935</v>
      </c>
      <c r="N4105" s="100">
        <f t="shared" si="667"/>
        <v>3958470</v>
      </c>
      <c r="O4105" s="60">
        <v>362</v>
      </c>
      <c r="P4105" s="101">
        <f>O4105</f>
        <v>362</v>
      </c>
      <c r="Q4105" s="99" t="e">
        <f>TRUNC(#REF!*P4105,0)</f>
        <v>#REF!</v>
      </c>
      <c r="R4105" s="143"/>
    </row>
    <row r="4106" spans="3:18" s="102" customFormat="1" ht="19.5" hidden="1" customHeight="1">
      <c r="C4106" s="35" t="s">
        <v>1288</v>
      </c>
      <c r="D4106" s="36" t="s">
        <v>1289</v>
      </c>
      <c r="E4106" s="11" t="s">
        <v>22</v>
      </c>
      <c r="F4106" s="98">
        <v>0</v>
      </c>
      <c r="G4106" s="99">
        <v>0</v>
      </c>
      <c r="H4106" s="99">
        <f t="shared" si="671"/>
        <v>0</v>
      </c>
      <c r="I4106" s="99">
        <v>0</v>
      </c>
      <c r="J4106" s="99">
        <f t="shared" si="672"/>
        <v>0</v>
      </c>
      <c r="K4106" s="99">
        <v>0</v>
      </c>
      <c r="L4106" s="99">
        <f t="shared" si="670"/>
        <v>0</v>
      </c>
      <c r="M4106" s="99">
        <f t="shared" si="667"/>
        <v>0</v>
      </c>
      <c r="N4106" s="100">
        <f t="shared" si="667"/>
        <v>0</v>
      </c>
      <c r="O4106" s="60">
        <v>0</v>
      </c>
      <c r="P4106" s="101">
        <f>O4106</f>
        <v>0</v>
      </c>
      <c r="Q4106" s="99" t="e">
        <f>TRUNC(#REF!*P4106,0)</f>
        <v>#REF!</v>
      </c>
      <c r="R4106" s="143"/>
    </row>
    <row r="4107" spans="3:18" s="102" customFormat="1" ht="19.5" hidden="1" customHeight="1">
      <c r="C4107" s="35" t="s">
        <v>1290</v>
      </c>
      <c r="D4107" s="36" t="s">
        <v>0</v>
      </c>
      <c r="E4107" s="11" t="s">
        <v>3207</v>
      </c>
      <c r="F4107" s="98">
        <v>2442</v>
      </c>
      <c r="G4107" s="99">
        <v>5793</v>
      </c>
      <c r="H4107" s="99">
        <f t="shared" si="671"/>
        <v>14146506</v>
      </c>
      <c r="I4107" s="99">
        <v>3064</v>
      </c>
      <c r="J4107" s="99">
        <f t="shared" si="672"/>
        <v>7482288</v>
      </c>
      <c r="K4107" s="99">
        <v>236</v>
      </c>
      <c r="L4107" s="99">
        <f t="shared" si="670"/>
        <v>576312</v>
      </c>
      <c r="M4107" s="99">
        <f t="shared" si="667"/>
        <v>9093</v>
      </c>
      <c r="N4107" s="100">
        <f t="shared" si="667"/>
        <v>22205106</v>
      </c>
      <c r="O4107" s="60">
        <v>2442</v>
      </c>
      <c r="P4107" s="101">
        <f>O4107</f>
        <v>2442</v>
      </c>
      <c r="Q4107" s="99" t="e">
        <f>TRUNC(#REF!*P4107,0)</f>
        <v>#REF!</v>
      </c>
      <c r="R4107" s="143"/>
    </row>
    <row r="4108" spans="3:18" s="102" customFormat="1" ht="19.5" hidden="1" customHeight="1">
      <c r="C4108" s="35" t="s">
        <v>1291</v>
      </c>
      <c r="D4108" s="36" t="s">
        <v>0</v>
      </c>
      <c r="E4108" s="11" t="s">
        <v>22</v>
      </c>
      <c r="F4108" s="98">
        <v>0</v>
      </c>
      <c r="G4108" s="99">
        <v>0</v>
      </c>
      <c r="H4108" s="99">
        <f t="shared" si="671"/>
        <v>0</v>
      </c>
      <c r="I4108" s="99">
        <v>0</v>
      </c>
      <c r="J4108" s="99">
        <f t="shared" si="672"/>
        <v>0</v>
      </c>
      <c r="K4108" s="99">
        <v>0</v>
      </c>
      <c r="L4108" s="99">
        <f t="shared" si="670"/>
        <v>0</v>
      </c>
      <c r="M4108" s="99">
        <f t="shared" si="667"/>
        <v>0</v>
      </c>
      <c r="N4108" s="100">
        <f t="shared" si="667"/>
        <v>0</v>
      </c>
      <c r="O4108" s="60">
        <v>0</v>
      </c>
      <c r="P4108" s="101">
        <f>O4108</f>
        <v>0</v>
      </c>
      <c r="Q4108" s="99" t="e">
        <f>TRUNC(#REF!*P4108,0)</f>
        <v>#REF!</v>
      </c>
      <c r="R4108" s="143"/>
    </row>
    <row r="4109" spans="3:18" s="102" customFormat="1" ht="19.5" hidden="1" customHeight="1">
      <c r="C4109" s="35" t="s">
        <v>1292</v>
      </c>
      <c r="D4109" s="36" t="s">
        <v>1266</v>
      </c>
      <c r="E4109" s="11" t="s">
        <v>3207</v>
      </c>
      <c r="F4109" s="98">
        <v>742</v>
      </c>
      <c r="G4109" s="99">
        <v>33763</v>
      </c>
      <c r="H4109" s="99">
        <f t="shared" si="671"/>
        <v>25052146</v>
      </c>
      <c r="I4109" s="99">
        <v>3810</v>
      </c>
      <c r="J4109" s="99">
        <f t="shared" si="672"/>
        <v>2827020</v>
      </c>
      <c r="K4109" s="99">
        <v>413</v>
      </c>
      <c r="L4109" s="99">
        <f t="shared" si="670"/>
        <v>306446</v>
      </c>
      <c r="M4109" s="99">
        <f t="shared" si="667"/>
        <v>37986</v>
      </c>
      <c r="N4109" s="100">
        <f t="shared" si="667"/>
        <v>28185612</v>
      </c>
      <c r="O4109" s="60">
        <v>742</v>
      </c>
      <c r="P4109" s="101">
        <f>O4109</f>
        <v>742</v>
      </c>
      <c r="Q4109" s="99" t="e">
        <f>TRUNC(#REF!*P4109,0)</f>
        <v>#REF!</v>
      </c>
      <c r="R4109" s="143"/>
    </row>
    <row r="4110" spans="3:18" s="102" customFormat="1" ht="19.5" hidden="1" customHeight="1">
      <c r="C4110" s="35" t="s">
        <v>1293</v>
      </c>
      <c r="D4110" s="36" t="s">
        <v>0</v>
      </c>
      <c r="E4110" s="11" t="s">
        <v>22</v>
      </c>
      <c r="F4110" s="98">
        <v>0</v>
      </c>
      <c r="G4110" s="99">
        <v>0</v>
      </c>
      <c r="H4110" s="99">
        <f t="shared" si="671"/>
        <v>0</v>
      </c>
      <c r="I4110" s="99">
        <v>0</v>
      </c>
      <c r="J4110" s="99">
        <f t="shared" si="672"/>
        <v>0</v>
      </c>
      <c r="K4110" s="99">
        <v>0</v>
      </c>
      <c r="L4110" s="99">
        <f t="shared" si="670"/>
        <v>0</v>
      </c>
      <c r="M4110" s="99">
        <f t="shared" si="667"/>
        <v>0</v>
      </c>
      <c r="N4110" s="100">
        <f t="shared" si="667"/>
        <v>0</v>
      </c>
      <c r="O4110" s="60">
        <v>0</v>
      </c>
      <c r="P4110" s="101">
        <f>O4110</f>
        <v>0</v>
      </c>
      <c r="Q4110" s="99" t="e">
        <f>TRUNC(#REF!*P4110,0)</f>
        <v>#REF!</v>
      </c>
      <c r="R4110" s="143"/>
    </row>
    <row r="4111" spans="3:18" s="102" customFormat="1" ht="19.5" hidden="1" customHeight="1">
      <c r="C4111" s="35" t="s">
        <v>1294</v>
      </c>
      <c r="D4111" s="36" t="s">
        <v>0</v>
      </c>
      <c r="E4111" s="11" t="s">
        <v>22</v>
      </c>
      <c r="F4111" s="98">
        <v>0</v>
      </c>
      <c r="G4111" s="99">
        <v>0</v>
      </c>
      <c r="H4111" s="99">
        <f t="shared" si="671"/>
        <v>0</v>
      </c>
      <c r="I4111" s="99">
        <v>0</v>
      </c>
      <c r="J4111" s="99">
        <f t="shared" si="672"/>
        <v>0</v>
      </c>
      <c r="K4111" s="99">
        <v>0</v>
      </c>
      <c r="L4111" s="99">
        <f t="shared" si="670"/>
        <v>0</v>
      </c>
      <c r="M4111" s="99">
        <f t="shared" si="667"/>
        <v>0</v>
      </c>
      <c r="N4111" s="100">
        <f t="shared" si="667"/>
        <v>0</v>
      </c>
      <c r="O4111" s="60">
        <v>0</v>
      </c>
      <c r="P4111" s="101">
        <f>O4111</f>
        <v>0</v>
      </c>
      <c r="Q4111" s="99" t="e">
        <f>TRUNC(#REF!*P4111,0)</f>
        <v>#REF!</v>
      </c>
      <c r="R4111" s="143"/>
    </row>
    <row r="4112" spans="3:18" s="102" customFormat="1" ht="19.5" hidden="1" customHeight="1">
      <c r="C4112" s="35" t="s">
        <v>2613</v>
      </c>
      <c r="D4112" s="36" t="s">
        <v>2614</v>
      </c>
      <c r="E4112" s="11" t="s">
        <v>3207</v>
      </c>
      <c r="F4112" s="98">
        <v>1302</v>
      </c>
      <c r="G4112" s="99">
        <v>26908</v>
      </c>
      <c r="H4112" s="99">
        <f t="shared" si="671"/>
        <v>35034216</v>
      </c>
      <c r="I4112" s="99">
        <v>1251</v>
      </c>
      <c r="J4112" s="99">
        <f t="shared" si="672"/>
        <v>1628802</v>
      </c>
      <c r="K4112" s="99">
        <v>218</v>
      </c>
      <c r="L4112" s="99">
        <f t="shared" si="670"/>
        <v>283836</v>
      </c>
      <c r="M4112" s="99">
        <f t="shared" si="667"/>
        <v>28377</v>
      </c>
      <c r="N4112" s="100">
        <f t="shared" si="667"/>
        <v>36946854</v>
      </c>
      <c r="O4112" s="60">
        <v>1302</v>
      </c>
      <c r="P4112" s="101">
        <f>O4112</f>
        <v>1302</v>
      </c>
      <c r="Q4112" s="99" t="e">
        <f>TRUNC(#REF!*P4112,0)</f>
        <v>#REF!</v>
      </c>
      <c r="R4112" s="143"/>
    </row>
    <row r="4113" spans="3:18" s="102" customFormat="1" ht="19.5" hidden="1" customHeight="1">
      <c r="C4113" s="35" t="s">
        <v>1295</v>
      </c>
      <c r="D4113" s="36" t="s">
        <v>0</v>
      </c>
      <c r="E4113" s="11" t="s">
        <v>22</v>
      </c>
      <c r="F4113" s="98">
        <v>0</v>
      </c>
      <c r="G4113" s="99">
        <v>0</v>
      </c>
      <c r="H4113" s="99">
        <f t="shared" si="671"/>
        <v>0</v>
      </c>
      <c r="I4113" s="99">
        <v>0</v>
      </c>
      <c r="J4113" s="99">
        <f t="shared" si="672"/>
        <v>0</v>
      </c>
      <c r="K4113" s="99">
        <v>0</v>
      </c>
      <c r="L4113" s="99">
        <f t="shared" si="670"/>
        <v>0</v>
      </c>
      <c r="M4113" s="99">
        <f t="shared" si="667"/>
        <v>0</v>
      </c>
      <c r="N4113" s="100">
        <f t="shared" si="667"/>
        <v>0</v>
      </c>
      <c r="O4113" s="60">
        <v>0</v>
      </c>
      <c r="P4113" s="101">
        <f>O4113</f>
        <v>0</v>
      </c>
      <c r="Q4113" s="99" t="e">
        <f>TRUNC(#REF!*P4113,0)</f>
        <v>#REF!</v>
      </c>
      <c r="R4113" s="143"/>
    </row>
    <row r="4114" spans="3:18" s="102" customFormat="1" ht="19.5" hidden="1" customHeight="1">
      <c r="C4114" s="35" t="s">
        <v>2615</v>
      </c>
      <c r="D4114" s="36" t="s">
        <v>2614</v>
      </c>
      <c r="E4114" s="11" t="s">
        <v>3207</v>
      </c>
      <c r="F4114" s="98">
        <v>954</v>
      </c>
      <c r="G4114" s="99">
        <v>26856</v>
      </c>
      <c r="H4114" s="99">
        <f t="shared" si="671"/>
        <v>25620624</v>
      </c>
      <c r="I4114" s="99">
        <v>1412</v>
      </c>
      <c r="J4114" s="99">
        <f t="shared" si="672"/>
        <v>1347048</v>
      </c>
      <c r="K4114" s="99">
        <v>232</v>
      </c>
      <c r="L4114" s="99">
        <f t="shared" si="670"/>
        <v>221328</v>
      </c>
      <c r="M4114" s="99">
        <f t="shared" si="667"/>
        <v>28500</v>
      </c>
      <c r="N4114" s="100">
        <f t="shared" si="667"/>
        <v>27189000</v>
      </c>
      <c r="O4114" s="60">
        <v>954</v>
      </c>
      <c r="P4114" s="101">
        <f>O4114</f>
        <v>954</v>
      </c>
      <c r="Q4114" s="99" t="e">
        <f>TRUNC(#REF!*P4114,0)</f>
        <v>#REF!</v>
      </c>
      <c r="R4114" s="143"/>
    </row>
    <row r="4115" spans="3:18" s="102" customFormat="1" ht="19.5" hidden="1" customHeight="1">
      <c r="C4115" s="35" t="s">
        <v>1296</v>
      </c>
      <c r="D4115" s="36" t="s">
        <v>0</v>
      </c>
      <c r="E4115" s="11" t="s">
        <v>22</v>
      </c>
      <c r="F4115" s="98">
        <v>0</v>
      </c>
      <c r="G4115" s="99">
        <v>0</v>
      </c>
      <c r="H4115" s="99">
        <f t="shared" si="671"/>
        <v>0</v>
      </c>
      <c r="I4115" s="99">
        <v>0</v>
      </c>
      <c r="J4115" s="99">
        <f t="shared" si="672"/>
        <v>0</v>
      </c>
      <c r="K4115" s="99">
        <v>0</v>
      </c>
      <c r="L4115" s="99">
        <f t="shared" si="670"/>
        <v>0</v>
      </c>
      <c r="M4115" s="99">
        <f t="shared" si="667"/>
        <v>0</v>
      </c>
      <c r="N4115" s="100">
        <f t="shared" si="667"/>
        <v>0</v>
      </c>
      <c r="O4115" s="60">
        <v>0</v>
      </c>
      <c r="P4115" s="101">
        <f>O4115</f>
        <v>0</v>
      </c>
      <c r="Q4115" s="99" t="e">
        <f>TRUNC(#REF!*P4115,0)</f>
        <v>#REF!</v>
      </c>
      <c r="R4115" s="143"/>
    </row>
    <row r="4116" spans="3:18" s="102" customFormat="1" ht="19.5" hidden="1" customHeight="1">
      <c r="C4116" s="35" t="s">
        <v>1297</v>
      </c>
      <c r="D4116" s="36" t="s">
        <v>0</v>
      </c>
      <c r="E4116" s="11" t="s">
        <v>22</v>
      </c>
      <c r="F4116" s="98">
        <v>0</v>
      </c>
      <c r="G4116" s="99">
        <v>0</v>
      </c>
      <c r="H4116" s="99">
        <f t="shared" si="671"/>
        <v>0</v>
      </c>
      <c r="I4116" s="99">
        <v>0</v>
      </c>
      <c r="J4116" s="99">
        <f t="shared" si="672"/>
        <v>0</v>
      </c>
      <c r="K4116" s="99">
        <v>0</v>
      </c>
      <c r="L4116" s="99">
        <f t="shared" si="670"/>
        <v>0</v>
      </c>
      <c r="M4116" s="99">
        <f t="shared" si="667"/>
        <v>0</v>
      </c>
      <c r="N4116" s="100">
        <f t="shared" si="667"/>
        <v>0</v>
      </c>
      <c r="O4116" s="60">
        <v>0</v>
      </c>
      <c r="P4116" s="101">
        <f>O4116</f>
        <v>0</v>
      </c>
      <c r="Q4116" s="99" t="e">
        <f>TRUNC(#REF!*P4116,0)</f>
        <v>#REF!</v>
      </c>
      <c r="R4116" s="143"/>
    </row>
    <row r="4117" spans="3:18" s="102" customFormat="1" ht="19.5" hidden="1" customHeight="1">
      <c r="C4117" s="35" t="s">
        <v>1298</v>
      </c>
      <c r="D4117" s="36" t="s">
        <v>0</v>
      </c>
      <c r="E4117" s="11" t="s">
        <v>22</v>
      </c>
      <c r="F4117" s="98">
        <v>0</v>
      </c>
      <c r="G4117" s="99">
        <v>0</v>
      </c>
      <c r="H4117" s="99">
        <f t="shared" si="671"/>
        <v>0</v>
      </c>
      <c r="I4117" s="99">
        <v>0</v>
      </c>
      <c r="J4117" s="99">
        <f t="shared" si="672"/>
        <v>0</v>
      </c>
      <c r="K4117" s="99">
        <v>0</v>
      </c>
      <c r="L4117" s="99">
        <f t="shared" si="670"/>
        <v>0</v>
      </c>
      <c r="M4117" s="99">
        <f t="shared" si="667"/>
        <v>0</v>
      </c>
      <c r="N4117" s="100">
        <f t="shared" si="667"/>
        <v>0</v>
      </c>
      <c r="O4117" s="60">
        <v>0</v>
      </c>
      <c r="P4117" s="101">
        <f>O4117</f>
        <v>0</v>
      </c>
      <c r="Q4117" s="99" t="e">
        <f>TRUNC(#REF!*P4117,0)</f>
        <v>#REF!</v>
      </c>
      <c r="R4117" s="143"/>
    </row>
    <row r="4118" spans="3:18" s="102" customFormat="1" ht="19.5" hidden="1" customHeight="1">
      <c r="C4118" s="35" t="s">
        <v>1299</v>
      </c>
      <c r="D4118" s="36" t="s">
        <v>1266</v>
      </c>
      <c r="E4118" s="11" t="s">
        <v>3207</v>
      </c>
      <c r="F4118" s="98">
        <v>434</v>
      </c>
      <c r="G4118" s="99">
        <v>42804</v>
      </c>
      <c r="H4118" s="99">
        <f t="shared" si="671"/>
        <v>18576936</v>
      </c>
      <c r="I4118" s="99">
        <v>7703</v>
      </c>
      <c r="J4118" s="99">
        <f t="shared" si="672"/>
        <v>3343102</v>
      </c>
      <c r="K4118" s="99">
        <v>377</v>
      </c>
      <c r="L4118" s="99">
        <f t="shared" si="670"/>
        <v>163618</v>
      </c>
      <c r="M4118" s="99">
        <f t="shared" si="667"/>
        <v>50884</v>
      </c>
      <c r="N4118" s="100">
        <f t="shared" si="667"/>
        <v>22083656</v>
      </c>
      <c r="O4118" s="60">
        <v>0</v>
      </c>
      <c r="P4118" s="101">
        <f>O4118</f>
        <v>0</v>
      </c>
      <c r="Q4118" s="99" t="e">
        <f>TRUNC(#REF!*P4118,0)</f>
        <v>#REF!</v>
      </c>
      <c r="R4118" s="143"/>
    </row>
    <row r="4119" spans="3:18" s="102" customFormat="1" ht="19.5" hidden="1" customHeight="1">
      <c r="C4119" s="35" t="s">
        <v>1300</v>
      </c>
      <c r="D4119" s="36" t="s">
        <v>1268</v>
      </c>
      <c r="E4119" s="11" t="s">
        <v>3207</v>
      </c>
      <c r="F4119" s="98">
        <v>5</v>
      </c>
      <c r="G4119" s="99">
        <v>42841</v>
      </c>
      <c r="H4119" s="99">
        <f t="shared" si="671"/>
        <v>214205</v>
      </c>
      <c r="I4119" s="99">
        <v>7703</v>
      </c>
      <c r="J4119" s="99">
        <f t="shared" si="672"/>
        <v>38515</v>
      </c>
      <c r="K4119" s="99">
        <v>377</v>
      </c>
      <c r="L4119" s="99">
        <f t="shared" si="670"/>
        <v>1885</v>
      </c>
      <c r="M4119" s="99">
        <f t="shared" si="667"/>
        <v>50921</v>
      </c>
      <c r="N4119" s="100">
        <f t="shared" si="667"/>
        <v>254605</v>
      </c>
      <c r="O4119" s="60">
        <v>0</v>
      </c>
      <c r="P4119" s="101">
        <f>O4119</f>
        <v>0</v>
      </c>
      <c r="Q4119" s="99" t="e">
        <f>TRUNC(#REF!*P4119,0)</f>
        <v>#REF!</v>
      </c>
      <c r="R4119" s="143"/>
    </row>
    <row r="4120" spans="3:18" s="102" customFormat="1" ht="19.5" hidden="1" customHeight="1">
      <c r="C4120" s="35" t="s">
        <v>3230</v>
      </c>
      <c r="D4120" s="36" t="s">
        <v>3231</v>
      </c>
      <c r="E4120" s="11" t="s">
        <v>3207</v>
      </c>
      <c r="F4120" s="98">
        <v>0</v>
      </c>
      <c r="G4120" s="99"/>
      <c r="H4120" s="99">
        <f t="shared" ref="H4120" si="673">TRUNC(F4120*G4120,0)</f>
        <v>0</v>
      </c>
      <c r="I4120" s="99"/>
      <c r="J4120" s="99">
        <f t="shared" ref="J4120" si="674">TRUNC(F4120*I4120,0)</f>
        <v>0</v>
      </c>
      <c r="K4120" s="99"/>
      <c r="L4120" s="99">
        <f t="shared" ref="L4120" si="675">TRUNC(F4120*K4120,0)</f>
        <v>0</v>
      </c>
      <c r="M4120" s="99">
        <f t="shared" ref="M4120:N4120" si="676">G4120+I4120+K4120</f>
        <v>0</v>
      </c>
      <c r="N4120" s="100">
        <f t="shared" si="676"/>
        <v>0</v>
      </c>
      <c r="O4120" s="60">
        <v>434</v>
      </c>
      <c r="P4120" s="101">
        <v>377</v>
      </c>
      <c r="Q4120" s="99" t="e">
        <f>TRUNC(#REF!*P4120,0)</f>
        <v>#REF!</v>
      </c>
      <c r="R4120" s="143"/>
    </row>
    <row r="4121" spans="3:18" s="102" customFormat="1" ht="19.5" hidden="1" customHeight="1">
      <c r="C4121" s="35" t="s">
        <v>3232</v>
      </c>
      <c r="D4121" s="36" t="s">
        <v>3233</v>
      </c>
      <c r="E4121" s="11" t="s">
        <v>3207</v>
      </c>
      <c r="F4121" s="98">
        <v>0</v>
      </c>
      <c r="G4121" s="99"/>
      <c r="H4121" s="99">
        <f t="shared" ref="H4121" si="677">TRUNC(F4121*G4121,0)</f>
        <v>0</v>
      </c>
      <c r="I4121" s="99"/>
      <c r="J4121" s="99">
        <f t="shared" ref="J4121" si="678">TRUNC(F4121*I4121,0)</f>
        <v>0</v>
      </c>
      <c r="K4121" s="99"/>
      <c r="L4121" s="99">
        <f t="shared" ref="L4121" si="679">TRUNC(F4121*K4121,0)</f>
        <v>0</v>
      </c>
      <c r="M4121" s="99">
        <f t="shared" ref="M4121" si="680">G4121+I4121+K4121</f>
        <v>0</v>
      </c>
      <c r="N4121" s="100">
        <f t="shared" ref="N4121" si="681">H4121+J4121+L4121</f>
        <v>0</v>
      </c>
      <c r="O4121" s="60">
        <v>5</v>
      </c>
      <c r="P4121" s="101">
        <v>377</v>
      </c>
      <c r="Q4121" s="99" t="e">
        <f>TRUNC(#REF!*P4121,0)</f>
        <v>#REF!</v>
      </c>
      <c r="R4121" s="143"/>
    </row>
    <row r="4122" spans="3:18" s="102" customFormat="1" ht="19.5" hidden="1" customHeight="1">
      <c r="C4122" s="35" t="s">
        <v>1301</v>
      </c>
      <c r="D4122" s="36" t="s">
        <v>0</v>
      </c>
      <c r="E4122" s="11" t="s">
        <v>22</v>
      </c>
      <c r="F4122" s="98">
        <v>0</v>
      </c>
      <c r="G4122" s="99">
        <v>0</v>
      </c>
      <c r="H4122" s="99">
        <f t="shared" si="671"/>
        <v>0</v>
      </c>
      <c r="I4122" s="99">
        <v>0</v>
      </c>
      <c r="J4122" s="99">
        <f t="shared" si="672"/>
        <v>0</v>
      </c>
      <c r="K4122" s="99">
        <v>0</v>
      </c>
      <c r="L4122" s="99">
        <f t="shared" si="670"/>
        <v>0</v>
      </c>
      <c r="M4122" s="99">
        <f t="shared" si="667"/>
        <v>0</v>
      </c>
      <c r="N4122" s="100">
        <f t="shared" si="667"/>
        <v>0</v>
      </c>
      <c r="O4122" s="60">
        <v>0</v>
      </c>
      <c r="P4122" s="101">
        <f>O4122</f>
        <v>0</v>
      </c>
      <c r="Q4122" s="99" t="e">
        <f>TRUNC(#REF!*P4122,0)</f>
        <v>#REF!</v>
      </c>
      <c r="R4122" s="143"/>
    </row>
    <row r="4123" spans="3:18" s="102" customFormat="1" ht="19.5" hidden="1" customHeight="1">
      <c r="C4123" s="35" t="s">
        <v>1302</v>
      </c>
      <c r="D4123" s="36" t="s">
        <v>1266</v>
      </c>
      <c r="E4123" s="11" t="s">
        <v>3207</v>
      </c>
      <c r="F4123" s="98">
        <v>47</v>
      </c>
      <c r="G4123" s="99">
        <v>42763</v>
      </c>
      <c r="H4123" s="99">
        <f t="shared" si="671"/>
        <v>2009861</v>
      </c>
      <c r="I4123" s="99">
        <v>7728</v>
      </c>
      <c r="J4123" s="99">
        <f t="shared" si="672"/>
        <v>363216</v>
      </c>
      <c r="K4123" s="99">
        <v>389</v>
      </c>
      <c r="L4123" s="99">
        <f t="shared" si="670"/>
        <v>18283</v>
      </c>
      <c r="M4123" s="99">
        <f t="shared" si="667"/>
        <v>50880</v>
      </c>
      <c r="N4123" s="100">
        <f t="shared" si="667"/>
        <v>2391360</v>
      </c>
      <c r="O4123" s="60">
        <v>0</v>
      </c>
      <c r="P4123" s="101">
        <f>O4123</f>
        <v>0</v>
      </c>
      <c r="Q4123" s="99" t="e">
        <f>TRUNC(#REF!*P4123,0)</f>
        <v>#REF!</v>
      </c>
      <c r="R4123" s="143"/>
    </row>
    <row r="4124" spans="3:18" s="102" customFormat="1" ht="19.5" hidden="1" customHeight="1">
      <c r="C4124" s="35" t="s">
        <v>3234</v>
      </c>
      <c r="D4124" s="36" t="s">
        <v>3235</v>
      </c>
      <c r="E4124" s="11" t="s">
        <v>3207</v>
      </c>
      <c r="F4124" s="98">
        <v>0</v>
      </c>
      <c r="G4124" s="99"/>
      <c r="H4124" s="99">
        <f t="shared" si="671"/>
        <v>0</v>
      </c>
      <c r="I4124" s="99"/>
      <c r="J4124" s="99">
        <f t="shared" si="672"/>
        <v>0</v>
      </c>
      <c r="K4124" s="99"/>
      <c r="L4124" s="99">
        <f t="shared" si="670"/>
        <v>0</v>
      </c>
      <c r="M4124" s="99">
        <f t="shared" ref="M4124" si="682">G4124+I4124+K4124</f>
        <v>0</v>
      </c>
      <c r="N4124" s="100">
        <f t="shared" ref="N4124" si="683">H4124+J4124+L4124</f>
        <v>0</v>
      </c>
      <c r="O4124" s="60">
        <v>47</v>
      </c>
      <c r="P4124" s="101">
        <v>389</v>
      </c>
      <c r="Q4124" s="99" t="e">
        <f>TRUNC(#REF!*P4124,0)</f>
        <v>#REF!</v>
      </c>
      <c r="R4124" s="143"/>
    </row>
    <row r="4125" spans="3:18" s="102" customFormat="1" ht="19.5" hidden="1" customHeight="1">
      <c r="C4125" s="35" t="s">
        <v>1303</v>
      </c>
      <c r="D4125" s="36" t="s">
        <v>0</v>
      </c>
      <c r="E4125" s="11" t="s">
        <v>22</v>
      </c>
      <c r="F4125" s="98">
        <v>0</v>
      </c>
      <c r="G4125" s="99">
        <v>0</v>
      </c>
      <c r="H4125" s="99">
        <f t="shared" si="671"/>
        <v>0</v>
      </c>
      <c r="I4125" s="99">
        <v>0</v>
      </c>
      <c r="J4125" s="99">
        <f t="shared" si="672"/>
        <v>0</v>
      </c>
      <c r="K4125" s="99">
        <v>0</v>
      </c>
      <c r="L4125" s="99">
        <f t="shared" si="670"/>
        <v>0</v>
      </c>
      <c r="M4125" s="99">
        <f t="shared" si="667"/>
        <v>0</v>
      </c>
      <c r="N4125" s="100">
        <f t="shared" si="667"/>
        <v>0</v>
      </c>
      <c r="O4125" s="60">
        <v>0</v>
      </c>
      <c r="P4125" s="101">
        <f>O4125</f>
        <v>0</v>
      </c>
      <c r="Q4125" s="99" t="e">
        <f>TRUNC(#REF!*P4125,0)</f>
        <v>#REF!</v>
      </c>
      <c r="R4125" s="143"/>
    </row>
    <row r="4126" spans="3:18" s="102" customFormat="1" ht="19.5" hidden="1" customHeight="1">
      <c r="C4126" s="35" t="s">
        <v>1304</v>
      </c>
      <c r="D4126" s="36" t="s">
        <v>0</v>
      </c>
      <c r="E4126" s="11" t="s">
        <v>3207</v>
      </c>
      <c r="F4126" s="98">
        <v>361</v>
      </c>
      <c r="G4126" s="99">
        <v>44809</v>
      </c>
      <c r="H4126" s="99">
        <f t="shared" si="671"/>
        <v>16176049</v>
      </c>
      <c r="I4126" s="99">
        <v>9383</v>
      </c>
      <c r="J4126" s="99">
        <f t="shared" si="672"/>
        <v>3387263</v>
      </c>
      <c r="K4126" s="99">
        <v>412</v>
      </c>
      <c r="L4126" s="99">
        <f t="shared" si="670"/>
        <v>148732</v>
      </c>
      <c r="M4126" s="99">
        <f t="shared" si="667"/>
        <v>54604</v>
      </c>
      <c r="N4126" s="100">
        <f t="shared" si="667"/>
        <v>19712044</v>
      </c>
      <c r="O4126" s="60">
        <v>0</v>
      </c>
      <c r="P4126" s="101">
        <f>O4126</f>
        <v>0</v>
      </c>
      <c r="Q4126" s="99" t="e">
        <f>TRUNC(#REF!*P4126,0)</f>
        <v>#REF!</v>
      </c>
      <c r="R4126" s="143"/>
    </row>
    <row r="4127" spans="3:18" s="102" customFormat="1" ht="19.5" hidden="1" customHeight="1">
      <c r="C4127" s="35" t="s">
        <v>3236</v>
      </c>
      <c r="D4127" s="36" t="s">
        <v>3237</v>
      </c>
      <c r="E4127" s="11" t="s">
        <v>3207</v>
      </c>
      <c r="F4127" s="98">
        <v>0</v>
      </c>
      <c r="G4127" s="99"/>
      <c r="H4127" s="99">
        <f t="shared" ref="H4127" si="684">TRUNC(F4127*G4127,0)</f>
        <v>0</v>
      </c>
      <c r="I4127" s="99"/>
      <c r="J4127" s="99">
        <f t="shared" ref="J4127" si="685">TRUNC(F4127*I4127,0)</f>
        <v>0</v>
      </c>
      <c r="K4127" s="99"/>
      <c r="L4127" s="99">
        <f t="shared" ref="L4127" si="686">TRUNC(F4127*K4127,0)</f>
        <v>0</v>
      </c>
      <c r="M4127" s="99">
        <f t="shared" ref="M4127" si="687">G4127+I4127+K4127</f>
        <v>0</v>
      </c>
      <c r="N4127" s="100">
        <f t="shared" ref="N4127" si="688">H4127+J4127+L4127</f>
        <v>0</v>
      </c>
      <c r="O4127" s="60">
        <v>361</v>
      </c>
      <c r="P4127" s="101">
        <v>412</v>
      </c>
      <c r="Q4127" s="99" t="e">
        <f>TRUNC(#REF!*P4127,0)</f>
        <v>#REF!</v>
      </c>
      <c r="R4127" s="143"/>
    </row>
    <row r="4128" spans="3:18" s="102" customFormat="1" ht="19.5" hidden="1" customHeight="1">
      <c r="C4128" s="35" t="s">
        <v>1305</v>
      </c>
      <c r="D4128" s="36" t="s">
        <v>0</v>
      </c>
      <c r="E4128" s="11" t="s">
        <v>22</v>
      </c>
      <c r="F4128" s="98">
        <v>0</v>
      </c>
      <c r="G4128" s="99">
        <v>0</v>
      </c>
      <c r="H4128" s="99">
        <f t="shared" si="671"/>
        <v>0</v>
      </c>
      <c r="I4128" s="99">
        <v>0</v>
      </c>
      <c r="J4128" s="99">
        <f t="shared" si="672"/>
        <v>0</v>
      </c>
      <c r="K4128" s="99">
        <v>0</v>
      </c>
      <c r="L4128" s="99">
        <f t="shared" si="670"/>
        <v>0</v>
      </c>
      <c r="M4128" s="99">
        <f t="shared" si="667"/>
        <v>0</v>
      </c>
      <c r="N4128" s="100">
        <f t="shared" si="667"/>
        <v>0</v>
      </c>
      <c r="O4128" s="60">
        <v>0</v>
      </c>
      <c r="P4128" s="101">
        <f>O4128</f>
        <v>0</v>
      </c>
      <c r="Q4128" s="99" t="e">
        <f>TRUNC(#REF!*P4128,0)</f>
        <v>#REF!</v>
      </c>
      <c r="R4128" s="143"/>
    </row>
    <row r="4129" spans="3:18" s="102" customFormat="1" ht="19.5" hidden="1" customHeight="1">
      <c r="C4129" s="35" t="s">
        <v>1306</v>
      </c>
      <c r="D4129" s="36" t="s">
        <v>1266</v>
      </c>
      <c r="E4129" s="11" t="s">
        <v>3207</v>
      </c>
      <c r="F4129" s="98">
        <v>44</v>
      </c>
      <c r="G4129" s="99">
        <v>15870</v>
      </c>
      <c r="H4129" s="99">
        <f t="shared" si="671"/>
        <v>698280</v>
      </c>
      <c r="I4129" s="99">
        <v>4981</v>
      </c>
      <c r="J4129" s="99">
        <f t="shared" si="672"/>
        <v>219164</v>
      </c>
      <c r="K4129" s="99">
        <v>192</v>
      </c>
      <c r="L4129" s="99">
        <f t="shared" si="670"/>
        <v>8448</v>
      </c>
      <c r="M4129" s="99">
        <f t="shared" si="667"/>
        <v>21043</v>
      </c>
      <c r="N4129" s="100">
        <f t="shared" si="667"/>
        <v>925892</v>
      </c>
      <c r="O4129" s="60">
        <v>0</v>
      </c>
      <c r="P4129" s="101">
        <f>O4129</f>
        <v>0</v>
      </c>
      <c r="Q4129" s="99" t="e">
        <f>TRUNC(#REF!*P4129,0)</f>
        <v>#REF!</v>
      </c>
      <c r="R4129" s="143"/>
    </row>
    <row r="4130" spans="3:18" s="102" customFormat="1" ht="19.5" hidden="1" customHeight="1">
      <c r="C4130" s="35" t="s">
        <v>3238</v>
      </c>
      <c r="D4130" s="36" t="s">
        <v>3239</v>
      </c>
      <c r="E4130" s="11" t="s">
        <v>3207</v>
      </c>
      <c r="F4130" s="98">
        <v>0</v>
      </c>
      <c r="G4130" s="99"/>
      <c r="H4130" s="99">
        <f t="shared" ref="H4130" si="689">TRUNC(F4130*G4130,0)</f>
        <v>0</v>
      </c>
      <c r="I4130" s="99"/>
      <c r="J4130" s="99">
        <f t="shared" ref="J4130" si="690">TRUNC(F4130*I4130,0)</f>
        <v>0</v>
      </c>
      <c r="K4130" s="99"/>
      <c r="L4130" s="99">
        <f t="shared" ref="L4130" si="691">TRUNC(F4130*K4130,0)</f>
        <v>0</v>
      </c>
      <c r="M4130" s="99">
        <f t="shared" ref="M4130" si="692">G4130+I4130+K4130</f>
        <v>0</v>
      </c>
      <c r="N4130" s="100">
        <f t="shared" ref="N4130" si="693">H4130+J4130+L4130</f>
        <v>0</v>
      </c>
      <c r="O4130" s="60">
        <v>44</v>
      </c>
      <c r="P4130" s="101">
        <v>192</v>
      </c>
      <c r="Q4130" s="99" t="e">
        <f>TRUNC(#REF!*P4130,0)</f>
        <v>#REF!</v>
      </c>
      <c r="R4130" s="143"/>
    </row>
    <row r="4131" spans="3:18" s="102" customFormat="1" ht="19.5" hidden="1" customHeight="1">
      <c r="C4131" s="35" t="s">
        <v>1307</v>
      </c>
      <c r="D4131" s="36" t="s">
        <v>0</v>
      </c>
      <c r="E4131" s="11" t="s">
        <v>22</v>
      </c>
      <c r="F4131" s="98">
        <v>0</v>
      </c>
      <c r="G4131" s="99">
        <v>0</v>
      </c>
      <c r="H4131" s="99">
        <f t="shared" si="671"/>
        <v>0</v>
      </c>
      <c r="I4131" s="99">
        <v>0</v>
      </c>
      <c r="J4131" s="99">
        <f t="shared" si="672"/>
        <v>0</v>
      </c>
      <c r="K4131" s="99">
        <v>0</v>
      </c>
      <c r="L4131" s="99">
        <f t="shared" si="670"/>
        <v>0</v>
      </c>
      <c r="M4131" s="99">
        <f t="shared" si="667"/>
        <v>0</v>
      </c>
      <c r="N4131" s="100">
        <f t="shared" si="667"/>
        <v>0</v>
      </c>
      <c r="O4131" s="60">
        <v>0</v>
      </c>
      <c r="P4131" s="101">
        <f>O4131</f>
        <v>0</v>
      </c>
      <c r="Q4131" s="99" t="e">
        <f>TRUNC(#REF!*P4131,0)</f>
        <v>#REF!</v>
      </c>
      <c r="R4131" s="143"/>
    </row>
    <row r="4132" spans="3:18" s="102" customFormat="1" ht="19.5" hidden="1" customHeight="1">
      <c r="C4132" s="35" t="s">
        <v>1308</v>
      </c>
      <c r="D4132" s="36" t="s">
        <v>1266</v>
      </c>
      <c r="E4132" s="11" t="s">
        <v>3207</v>
      </c>
      <c r="F4132" s="98">
        <v>481</v>
      </c>
      <c r="G4132" s="99">
        <v>44557</v>
      </c>
      <c r="H4132" s="99">
        <f t="shared" si="671"/>
        <v>21431917</v>
      </c>
      <c r="I4132" s="99">
        <v>7740</v>
      </c>
      <c r="J4132" s="99">
        <f t="shared" si="672"/>
        <v>3722940</v>
      </c>
      <c r="K4132" s="99">
        <v>395</v>
      </c>
      <c r="L4132" s="99">
        <f t="shared" si="670"/>
        <v>189995</v>
      </c>
      <c r="M4132" s="99">
        <f t="shared" si="667"/>
        <v>52692</v>
      </c>
      <c r="N4132" s="100">
        <f t="shared" si="667"/>
        <v>25344852</v>
      </c>
      <c r="O4132" s="60">
        <v>0</v>
      </c>
      <c r="P4132" s="101">
        <f>O4132</f>
        <v>0</v>
      </c>
      <c r="Q4132" s="99" t="e">
        <f>TRUNC(#REF!*P4132,0)</f>
        <v>#REF!</v>
      </c>
      <c r="R4132" s="143"/>
    </row>
    <row r="4133" spans="3:18" s="102" customFormat="1" ht="19.5" hidden="1" customHeight="1">
      <c r="C4133" s="35" t="s">
        <v>3240</v>
      </c>
      <c r="D4133" s="36" t="s">
        <v>3239</v>
      </c>
      <c r="E4133" s="11" t="s">
        <v>3207</v>
      </c>
      <c r="F4133" s="98">
        <v>0</v>
      </c>
      <c r="G4133" s="99"/>
      <c r="H4133" s="99">
        <f t="shared" si="671"/>
        <v>0</v>
      </c>
      <c r="I4133" s="99"/>
      <c r="J4133" s="99">
        <f t="shared" si="672"/>
        <v>0</v>
      </c>
      <c r="K4133" s="99"/>
      <c r="L4133" s="99">
        <f t="shared" si="670"/>
        <v>0</v>
      </c>
      <c r="M4133" s="99">
        <f t="shared" ref="M4133" si="694">G4133+I4133+K4133</f>
        <v>0</v>
      </c>
      <c r="N4133" s="100">
        <f t="shared" ref="N4133" si="695">H4133+J4133+L4133</f>
        <v>0</v>
      </c>
      <c r="O4133" s="60">
        <v>481</v>
      </c>
      <c r="P4133" s="101">
        <v>395</v>
      </c>
      <c r="Q4133" s="99" t="e">
        <f>TRUNC(#REF!*P4133,0)</f>
        <v>#REF!</v>
      </c>
      <c r="R4133" s="143"/>
    </row>
    <row r="4134" spans="3:18" s="102" customFormat="1" ht="19.5" hidden="1" customHeight="1">
      <c r="C4134" s="35" t="s">
        <v>1309</v>
      </c>
      <c r="D4134" s="36" t="s">
        <v>0</v>
      </c>
      <c r="E4134" s="11" t="s">
        <v>22</v>
      </c>
      <c r="F4134" s="98">
        <v>0</v>
      </c>
      <c r="G4134" s="99">
        <v>0</v>
      </c>
      <c r="H4134" s="99">
        <f t="shared" si="671"/>
        <v>0</v>
      </c>
      <c r="I4134" s="99">
        <v>0</v>
      </c>
      <c r="J4134" s="99">
        <f t="shared" si="672"/>
        <v>0</v>
      </c>
      <c r="K4134" s="99">
        <v>0</v>
      </c>
      <c r="L4134" s="99">
        <f t="shared" si="670"/>
        <v>0</v>
      </c>
      <c r="M4134" s="99">
        <f t="shared" si="667"/>
        <v>0</v>
      </c>
      <c r="N4134" s="100">
        <f t="shared" si="667"/>
        <v>0</v>
      </c>
      <c r="O4134" s="60">
        <v>0</v>
      </c>
      <c r="P4134" s="101">
        <f>O4134</f>
        <v>0</v>
      </c>
      <c r="Q4134" s="99" t="e">
        <f>TRUNC(#REF!*P4134,0)</f>
        <v>#REF!</v>
      </c>
      <c r="R4134" s="143"/>
    </row>
    <row r="4135" spans="3:18" s="102" customFormat="1" ht="19.5" hidden="1" customHeight="1">
      <c r="C4135" s="35" t="s">
        <v>1310</v>
      </c>
      <c r="D4135" s="36" t="s">
        <v>0</v>
      </c>
      <c r="E4135" s="11" t="s">
        <v>22</v>
      </c>
      <c r="F4135" s="98">
        <v>0</v>
      </c>
      <c r="G4135" s="99">
        <v>0</v>
      </c>
      <c r="H4135" s="99">
        <f t="shared" si="671"/>
        <v>0</v>
      </c>
      <c r="I4135" s="99">
        <v>0</v>
      </c>
      <c r="J4135" s="99">
        <f t="shared" si="672"/>
        <v>0</v>
      </c>
      <c r="K4135" s="99">
        <v>0</v>
      </c>
      <c r="L4135" s="99">
        <f t="shared" si="670"/>
        <v>0</v>
      </c>
      <c r="M4135" s="99">
        <f t="shared" si="667"/>
        <v>0</v>
      </c>
      <c r="N4135" s="100">
        <f t="shared" si="667"/>
        <v>0</v>
      </c>
      <c r="O4135" s="60">
        <v>0</v>
      </c>
      <c r="P4135" s="101">
        <f>O4135</f>
        <v>0</v>
      </c>
      <c r="Q4135" s="99" t="e">
        <f>TRUNC(#REF!*P4135,0)</f>
        <v>#REF!</v>
      </c>
      <c r="R4135" s="143"/>
    </row>
    <row r="4136" spans="3:18" s="102" customFormat="1" ht="19.5" hidden="1" customHeight="1">
      <c r="C4136" s="35" t="s">
        <v>2616</v>
      </c>
      <c r="D4136" s="36" t="s">
        <v>2614</v>
      </c>
      <c r="E4136" s="11" t="s">
        <v>3207</v>
      </c>
      <c r="F4136" s="98">
        <v>22</v>
      </c>
      <c r="G4136" s="99">
        <v>31884</v>
      </c>
      <c r="H4136" s="99">
        <f t="shared" si="671"/>
        <v>701448</v>
      </c>
      <c r="I4136" s="99">
        <v>5114</v>
      </c>
      <c r="J4136" s="99">
        <f t="shared" si="672"/>
        <v>112508</v>
      </c>
      <c r="K4136" s="99">
        <v>190</v>
      </c>
      <c r="L4136" s="99">
        <f t="shared" si="670"/>
        <v>4180</v>
      </c>
      <c r="M4136" s="99">
        <f t="shared" si="667"/>
        <v>37188</v>
      </c>
      <c r="N4136" s="100">
        <f t="shared" si="667"/>
        <v>818136</v>
      </c>
      <c r="O4136" s="60">
        <v>0</v>
      </c>
      <c r="P4136" s="101">
        <f>O4136</f>
        <v>0</v>
      </c>
      <c r="Q4136" s="99" t="e">
        <f>TRUNC(#REF!*P4136,0)</f>
        <v>#REF!</v>
      </c>
      <c r="R4136" s="143"/>
    </row>
    <row r="4137" spans="3:18" s="102" customFormat="1" ht="19.5" hidden="1" customHeight="1">
      <c r="C4137" s="35" t="s">
        <v>3243</v>
      </c>
      <c r="D4137" s="36" t="s">
        <v>3241</v>
      </c>
      <c r="E4137" s="11" t="s">
        <v>3207</v>
      </c>
      <c r="F4137" s="98">
        <v>0</v>
      </c>
      <c r="G4137" s="99"/>
      <c r="H4137" s="99">
        <f t="shared" si="671"/>
        <v>0</v>
      </c>
      <c r="I4137" s="99"/>
      <c r="J4137" s="99">
        <f t="shared" si="672"/>
        <v>0</v>
      </c>
      <c r="K4137" s="99"/>
      <c r="L4137" s="99">
        <f t="shared" ref="L4137" si="696">TRUNC(F4137*K4137,0)</f>
        <v>0</v>
      </c>
      <c r="M4137" s="99">
        <f t="shared" ref="M4137" si="697">G4137+I4137+K4137</f>
        <v>0</v>
      </c>
      <c r="N4137" s="100">
        <f t="shared" ref="N4137" si="698">H4137+J4137+L4137</f>
        <v>0</v>
      </c>
      <c r="O4137" s="60">
        <v>22</v>
      </c>
      <c r="P4137" s="101">
        <v>190</v>
      </c>
      <c r="Q4137" s="99" t="e">
        <f>TRUNC(#REF!*P4137,0)</f>
        <v>#REF!</v>
      </c>
      <c r="R4137" s="143"/>
    </row>
    <row r="4138" spans="3:18" s="102" customFormat="1" ht="19.5" hidden="1" customHeight="1">
      <c r="C4138" s="35" t="s">
        <v>1311</v>
      </c>
      <c r="D4138" s="36" t="s">
        <v>0</v>
      </c>
      <c r="E4138" s="11" t="s">
        <v>22</v>
      </c>
      <c r="F4138" s="98">
        <v>0</v>
      </c>
      <c r="G4138" s="99">
        <v>0</v>
      </c>
      <c r="H4138" s="99">
        <f t="shared" si="671"/>
        <v>0</v>
      </c>
      <c r="I4138" s="99">
        <v>0</v>
      </c>
      <c r="J4138" s="99">
        <f t="shared" si="672"/>
        <v>0</v>
      </c>
      <c r="K4138" s="99">
        <v>0</v>
      </c>
      <c r="L4138" s="99">
        <f t="shared" ref="L4138:L4205" si="699">TRUNC(F4138*K4138,0)</f>
        <v>0</v>
      </c>
      <c r="M4138" s="99">
        <f t="shared" si="667"/>
        <v>0</v>
      </c>
      <c r="N4138" s="100">
        <f t="shared" si="667"/>
        <v>0</v>
      </c>
      <c r="O4138" s="60">
        <v>0</v>
      </c>
      <c r="P4138" s="101">
        <f>O4138</f>
        <v>0</v>
      </c>
      <c r="Q4138" s="99" t="e">
        <f>TRUNC(#REF!*P4138,0)</f>
        <v>#REF!</v>
      </c>
      <c r="R4138" s="143"/>
    </row>
    <row r="4139" spans="3:18" s="102" customFormat="1" ht="19.5" hidden="1" customHeight="1">
      <c r="C4139" s="35" t="s">
        <v>2617</v>
      </c>
      <c r="D4139" s="36" t="s">
        <v>2614</v>
      </c>
      <c r="E4139" s="11" t="s">
        <v>3207</v>
      </c>
      <c r="F4139" s="98">
        <v>16</v>
      </c>
      <c r="G4139" s="99">
        <v>31884</v>
      </c>
      <c r="H4139" s="99">
        <f t="shared" si="671"/>
        <v>510144</v>
      </c>
      <c r="I4139" s="99">
        <v>5114</v>
      </c>
      <c r="J4139" s="99">
        <f t="shared" si="672"/>
        <v>81824</v>
      </c>
      <c r="K4139" s="99">
        <v>190</v>
      </c>
      <c r="L4139" s="99">
        <f t="shared" si="699"/>
        <v>3040</v>
      </c>
      <c r="M4139" s="99">
        <f t="shared" si="667"/>
        <v>37188</v>
      </c>
      <c r="N4139" s="100">
        <f t="shared" si="667"/>
        <v>595008</v>
      </c>
      <c r="O4139" s="60">
        <v>0</v>
      </c>
      <c r="P4139" s="101">
        <f>O4139</f>
        <v>0</v>
      </c>
      <c r="Q4139" s="99" t="e">
        <f>TRUNC(#REF!*P4139,0)</f>
        <v>#REF!</v>
      </c>
      <c r="R4139" s="143"/>
    </row>
    <row r="4140" spans="3:18" s="102" customFormat="1" ht="19.5" hidden="1" customHeight="1">
      <c r="C4140" s="35" t="s">
        <v>3242</v>
      </c>
      <c r="D4140" s="36" t="s">
        <v>3241</v>
      </c>
      <c r="E4140" s="11" t="s">
        <v>3207</v>
      </c>
      <c r="F4140" s="98">
        <v>0</v>
      </c>
      <c r="G4140" s="99"/>
      <c r="H4140" s="99">
        <f t="shared" ref="H4140" si="700">TRUNC(F4140*G4140,0)</f>
        <v>0</v>
      </c>
      <c r="I4140" s="99"/>
      <c r="J4140" s="99">
        <f t="shared" ref="J4140" si="701">TRUNC(F4140*I4140,0)</f>
        <v>0</v>
      </c>
      <c r="K4140" s="99"/>
      <c r="L4140" s="99">
        <f t="shared" si="699"/>
        <v>0</v>
      </c>
      <c r="M4140" s="99">
        <f t="shared" ref="M4140" si="702">G4140+I4140+K4140</f>
        <v>0</v>
      </c>
      <c r="N4140" s="100">
        <f t="shared" ref="N4140" si="703">H4140+J4140+L4140</f>
        <v>0</v>
      </c>
      <c r="O4140" s="60">
        <v>16</v>
      </c>
      <c r="P4140" s="101">
        <v>190</v>
      </c>
      <c r="Q4140" s="99" t="e">
        <f>TRUNC(#REF!*P4140,0)</f>
        <v>#REF!</v>
      </c>
      <c r="R4140" s="143"/>
    </row>
    <row r="4141" spans="3:18" s="102" customFormat="1" ht="19.5" hidden="1" customHeight="1">
      <c r="C4141" s="35" t="s">
        <v>1312</v>
      </c>
      <c r="D4141" s="36" t="s">
        <v>0</v>
      </c>
      <c r="E4141" s="11" t="s">
        <v>22</v>
      </c>
      <c r="F4141" s="98">
        <v>0</v>
      </c>
      <c r="G4141" s="99">
        <v>0</v>
      </c>
      <c r="H4141" s="99">
        <f t="shared" si="671"/>
        <v>0</v>
      </c>
      <c r="I4141" s="99">
        <v>0</v>
      </c>
      <c r="J4141" s="99">
        <f t="shared" si="672"/>
        <v>0</v>
      </c>
      <c r="K4141" s="99">
        <v>0</v>
      </c>
      <c r="L4141" s="99">
        <f t="shared" si="699"/>
        <v>0</v>
      </c>
      <c r="M4141" s="99">
        <f t="shared" si="667"/>
        <v>0</v>
      </c>
      <c r="N4141" s="100">
        <f t="shared" si="667"/>
        <v>0</v>
      </c>
      <c r="O4141" s="60">
        <v>0</v>
      </c>
      <c r="P4141" s="101">
        <f>O4141</f>
        <v>0</v>
      </c>
      <c r="Q4141" s="99" t="e">
        <f>TRUNC(#REF!*P4141,0)</f>
        <v>#REF!</v>
      </c>
      <c r="R4141" s="143"/>
    </row>
    <row r="4142" spans="3:18" s="102" customFormat="1" ht="19.5" hidden="1" customHeight="1">
      <c r="C4142" s="35" t="s">
        <v>1313</v>
      </c>
      <c r="D4142" s="36" t="s">
        <v>1314</v>
      </c>
      <c r="E4142" s="11" t="s">
        <v>3207</v>
      </c>
      <c r="F4142" s="98">
        <v>606</v>
      </c>
      <c r="G4142" s="99">
        <v>402</v>
      </c>
      <c r="H4142" s="99">
        <f t="shared" si="671"/>
        <v>243612</v>
      </c>
      <c r="I4142" s="99">
        <v>590</v>
      </c>
      <c r="J4142" s="99">
        <f t="shared" si="672"/>
        <v>357540</v>
      </c>
      <c r="K4142" s="99">
        <v>0</v>
      </c>
      <c r="L4142" s="99">
        <f t="shared" si="699"/>
        <v>0</v>
      </c>
      <c r="M4142" s="99">
        <f t="shared" si="667"/>
        <v>992</v>
      </c>
      <c r="N4142" s="100">
        <f t="shared" si="667"/>
        <v>601152</v>
      </c>
      <c r="O4142" s="60">
        <v>606</v>
      </c>
      <c r="P4142" s="101">
        <f>O4142</f>
        <v>606</v>
      </c>
      <c r="Q4142" s="99" t="e">
        <f>TRUNC(#REF!*P4142,0)</f>
        <v>#REF!</v>
      </c>
      <c r="R4142" s="143"/>
    </row>
    <row r="4143" spans="3:18" s="102" customFormat="1" ht="19.5" hidden="1" customHeight="1">
      <c r="C4143" s="35" t="s">
        <v>1315</v>
      </c>
      <c r="D4143" s="36" t="s">
        <v>63</v>
      </c>
      <c r="E4143" s="11" t="s">
        <v>3207</v>
      </c>
      <c r="F4143" s="98">
        <v>150</v>
      </c>
      <c r="G4143" s="99">
        <v>384</v>
      </c>
      <c r="H4143" s="99">
        <f t="shared" si="671"/>
        <v>57600</v>
      </c>
      <c r="I4143" s="99">
        <v>314</v>
      </c>
      <c r="J4143" s="99">
        <f t="shared" si="672"/>
        <v>47100</v>
      </c>
      <c r="K4143" s="99">
        <v>0</v>
      </c>
      <c r="L4143" s="99">
        <f t="shared" si="699"/>
        <v>0</v>
      </c>
      <c r="M4143" s="99">
        <f t="shared" si="667"/>
        <v>698</v>
      </c>
      <c r="N4143" s="100">
        <f t="shared" si="667"/>
        <v>104700</v>
      </c>
      <c r="O4143" s="60">
        <v>150</v>
      </c>
      <c r="P4143" s="101">
        <f>O4143</f>
        <v>150</v>
      </c>
      <c r="Q4143" s="99" t="e">
        <f>TRUNC(#REF!*P4143,0)</f>
        <v>#REF!</v>
      </c>
      <c r="R4143" s="143"/>
    </row>
    <row r="4144" spans="3:18" s="102" customFormat="1" ht="19.5" hidden="1" customHeight="1">
      <c r="C4144" s="35" t="s">
        <v>1316</v>
      </c>
      <c r="D4144" s="36" t="s">
        <v>1317</v>
      </c>
      <c r="E4144" s="11" t="s">
        <v>3207</v>
      </c>
      <c r="F4144" s="98">
        <v>5109</v>
      </c>
      <c r="G4144" s="99">
        <v>909</v>
      </c>
      <c r="H4144" s="99">
        <f t="shared" si="671"/>
        <v>4644081</v>
      </c>
      <c r="I4144" s="99">
        <v>618</v>
      </c>
      <c r="J4144" s="99">
        <f t="shared" si="672"/>
        <v>3157362</v>
      </c>
      <c r="K4144" s="99">
        <v>8</v>
      </c>
      <c r="L4144" s="99">
        <f t="shared" si="699"/>
        <v>40872</v>
      </c>
      <c r="M4144" s="99">
        <f t="shared" si="667"/>
        <v>1535</v>
      </c>
      <c r="N4144" s="100">
        <f t="shared" si="667"/>
        <v>7842315</v>
      </c>
      <c r="O4144" s="60">
        <v>5207</v>
      </c>
      <c r="P4144" s="101">
        <f>O4144</f>
        <v>5207</v>
      </c>
      <c r="Q4144" s="99" t="e">
        <f>TRUNC(#REF!*P4144,0)</f>
        <v>#REF!</v>
      </c>
      <c r="R4144" s="143"/>
    </row>
    <row r="4145" spans="3:18" s="102" customFormat="1" ht="19.5" hidden="1" customHeight="1">
      <c r="C4145" s="35" t="s">
        <v>2618</v>
      </c>
      <c r="D4145" s="36" t="s">
        <v>0</v>
      </c>
      <c r="E4145" s="11" t="s">
        <v>22</v>
      </c>
      <c r="F4145" s="98">
        <v>0</v>
      </c>
      <c r="G4145" s="99">
        <v>0</v>
      </c>
      <c r="H4145" s="99">
        <f t="shared" si="671"/>
        <v>0</v>
      </c>
      <c r="I4145" s="99">
        <v>0</v>
      </c>
      <c r="J4145" s="99">
        <f t="shared" si="672"/>
        <v>0</v>
      </c>
      <c r="K4145" s="99">
        <v>0</v>
      </c>
      <c r="L4145" s="99">
        <f t="shared" si="699"/>
        <v>0</v>
      </c>
      <c r="M4145" s="99">
        <f t="shared" si="667"/>
        <v>0</v>
      </c>
      <c r="N4145" s="100">
        <f t="shared" si="667"/>
        <v>0</v>
      </c>
      <c r="O4145" s="60">
        <v>0</v>
      </c>
      <c r="P4145" s="101">
        <f>O4145</f>
        <v>0</v>
      </c>
      <c r="Q4145" s="99" t="e">
        <f>TRUNC(#REF!*P4145,0)</f>
        <v>#REF!</v>
      </c>
      <c r="R4145" s="143"/>
    </row>
    <row r="4146" spans="3:18" s="102" customFormat="1" ht="19.5" hidden="1" customHeight="1">
      <c r="C4146" s="35" t="s">
        <v>2619</v>
      </c>
      <c r="D4146" s="36" t="s">
        <v>0</v>
      </c>
      <c r="E4146" s="11" t="s">
        <v>22</v>
      </c>
      <c r="F4146" s="98">
        <v>0</v>
      </c>
      <c r="G4146" s="99">
        <v>0</v>
      </c>
      <c r="H4146" s="99">
        <f t="shared" si="671"/>
        <v>0</v>
      </c>
      <c r="I4146" s="99">
        <v>0</v>
      </c>
      <c r="J4146" s="99">
        <f t="shared" si="672"/>
        <v>0</v>
      </c>
      <c r="K4146" s="99">
        <v>0</v>
      </c>
      <c r="L4146" s="99">
        <f t="shared" si="699"/>
        <v>0</v>
      </c>
      <c r="M4146" s="99">
        <f t="shared" si="667"/>
        <v>0</v>
      </c>
      <c r="N4146" s="100">
        <f t="shared" si="667"/>
        <v>0</v>
      </c>
      <c r="O4146" s="60">
        <v>0</v>
      </c>
      <c r="P4146" s="101">
        <f>O4146</f>
        <v>0</v>
      </c>
      <c r="Q4146" s="99" t="e">
        <f>TRUNC(#REF!*P4146,0)</f>
        <v>#REF!</v>
      </c>
      <c r="R4146" s="143"/>
    </row>
    <row r="4147" spans="3:18" s="102" customFormat="1" ht="19.5" hidden="1" customHeight="1">
      <c r="C4147" s="35" t="s">
        <v>2620</v>
      </c>
      <c r="D4147" s="36" t="s">
        <v>2621</v>
      </c>
      <c r="E4147" s="11" t="s">
        <v>22</v>
      </c>
      <c r="F4147" s="98">
        <v>0</v>
      </c>
      <c r="G4147" s="99">
        <v>0</v>
      </c>
      <c r="H4147" s="99">
        <f t="shared" si="671"/>
        <v>0</v>
      </c>
      <c r="I4147" s="99">
        <v>0</v>
      </c>
      <c r="J4147" s="99">
        <f t="shared" si="672"/>
        <v>0</v>
      </c>
      <c r="K4147" s="99">
        <v>0</v>
      </c>
      <c r="L4147" s="99">
        <f t="shared" si="699"/>
        <v>0</v>
      </c>
      <c r="M4147" s="99">
        <f t="shared" si="667"/>
        <v>0</v>
      </c>
      <c r="N4147" s="100">
        <f t="shared" si="667"/>
        <v>0</v>
      </c>
      <c r="O4147" s="60">
        <v>0</v>
      </c>
      <c r="P4147" s="101">
        <f>O4147</f>
        <v>0</v>
      </c>
      <c r="Q4147" s="99" t="e">
        <f>TRUNC(#REF!*P4147,0)</f>
        <v>#REF!</v>
      </c>
      <c r="R4147" s="143"/>
    </row>
    <row r="4148" spans="3:18" s="102" customFormat="1" ht="19.5" hidden="1" customHeight="1">
      <c r="C4148" s="35" t="s">
        <v>2622</v>
      </c>
      <c r="D4148" s="36" t="s">
        <v>2623</v>
      </c>
      <c r="E4148" s="11" t="s">
        <v>3207</v>
      </c>
      <c r="F4148" s="98">
        <v>110</v>
      </c>
      <c r="G4148" s="99">
        <v>31324</v>
      </c>
      <c r="H4148" s="99">
        <f t="shared" si="671"/>
        <v>3445640</v>
      </c>
      <c r="I4148" s="99">
        <v>9339</v>
      </c>
      <c r="J4148" s="99">
        <f t="shared" si="672"/>
        <v>1027290</v>
      </c>
      <c r="K4148" s="99">
        <v>1516</v>
      </c>
      <c r="L4148" s="99">
        <f t="shared" si="699"/>
        <v>166760</v>
      </c>
      <c r="M4148" s="99">
        <f t="shared" si="667"/>
        <v>42179</v>
      </c>
      <c r="N4148" s="100">
        <f t="shared" si="667"/>
        <v>4639690</v>
      </c>
      <c r="O4148" s="60">
        <v>110</v>
      </c>
      <c r="P4148" s="101">
        <f>O4148</f>
        <v>110</v>
      </c>
      <c r="Q4148" s="99" t="e">
        <f>TRUNC(#REF!*P4148,0)</f>
        <v>#REF!</v>
      </c>
      <c r="R4148" s="143"/>
    </row>
    <row r="4149" spans="3:18" s="102" customFormat="1" ht="19.5" hidden="1" customHeight="1">
      <c r="C4149" s="35" t="s">
        <v>2624</v>
      </c>
      <c r="D4149" s="36" t="s">
        <v>2625</v>
      </c>
      <c r="E4149" s="11" t="s">
        <v>22</v>
      </c>
      <c r="F4149" s="98">
        <v>0</v>
      </c>
      <c r="G4149" s="99">
        <v>0</v>
      </c>
      <c r="H4149" s="99">
        <f t="shared" si="671"/>
        <v>0</v>
      </c>
      <c r="I4149" s="99">
        <v>0</v>
      </c>
      <c r="J4149" s="99">
        <f t="shared" si="672"/>
        <v>0</v>
      </c>
      <c r="K4149" s="99">
        <v>0</v>
      </c>
      <c r="L4149" s="99">
        <f t="shared" si="699"/>
        <v>0</v>
      </c>
      <c r="M4149" s="99">
        <f t="shared" si="667"/>
        <v>0</v>
      </c>
      <c r="N4149" s="100">
        <f t="shared" si="667"/>
        <v>0</v>
      </c>
      <c r="O4149" s="60">
        <v>0</v>
      </c>
      <c r="P4149" s="101">
        <f>O4149</f>
        <v>0</v>
      </c>
      <c r="Q4149" s="99" t="e">
        <f>TRUNC(#REF!*P4149,0)</f>
        <v>#REF!</v>
      </c>
      <c r="R4149" s="143"/>
    </row>
    <row r="4150" spans="3:18" s="102" customFormat="1" ht="19.5" hidden="1" customHeight="1">
      <c r="C4150" s="35" t="s">
        <v>2626</v>
      </c>
      <c r="D4150" s="36" t="s">
        <v>2627</v>
      </c>
      <c r="E4150" s="11" t="s">
        <v>3207</v>
      </c>
      <c r="F4150" s="98">
        <v>116</v>
      </c>
      <c r="G4150" s="99">
        <v>8884</v>
      </c>
      <c r="H4150" s="99">
        <f t="shared" si="671"/>
        <v>1030544</v>
      </c>
      <c r="I4150" s="99">
        <v>6677</v>
      </c>
      <c r="J4150" s="99">
        <f t="shared" si="672"/>
        <v>774532</v>
      </c>
      <c r="K4150" s="99">
        <v>441</v>
      </c>
      <c r="L4150" s="99">
        <f t="shared" si="699"/>
        <v>51156</v>
      </c>
      <c r="M4150" s="99">
        <f t="shared" si="667"/>
        <v>16002</v>
      </c>
      <c r="N4150" s="100">
        <f t="shared" si="667"/>
        <v>1856232</v>
      </c>
      <c r="O4150" s="60">
        <v>116</v>
      </c>
      <c r="P4150" s="101">
        <f>O4150</f>
        <v>116</v>
      </c>
      <c r="Q4150" s="99" t="e">
        <f>TRUNC(#REF!*P4150,0)</f>
        <v>#REF!</v>
      </c>
      <c r="R4150" s="143"/>
    </row>
    <row r="4151" spans="3:18" s="102" customFormat="1" ht="19.5" hidden="1" customHeight="1">
      <c r="C4151" s="35" t="s">
        <v>2628</v>
      </c>
      <c r="D4151" s="36" t="s">
        <v>0</v>
      </c>
      <c r="E4151" s="11" t="s">
        <v>3207</v>
      </c>
      <c r="F4151" s="98">
        <v>123</v>
      </c>
      <c r="G4151" s="99">
        <v>1676</v>
      </c>
      <c r="H4151" s="99">
        <f t="shared" si="671"/>
        <v>206148</v>
      </c>
      <c r="I4151" s="99">
        <v>10029</v>
      </c>
      <c r="J4151" s="99">
        <f t="shared" si="672"/>
        <v>1233567</v>
      </c>
      <c r="K4151" s="99">
        <v>2</v>
      </c>
      <c r="L4151" s="99">
        <f t="shared" si="699"/>
        <v>246</v>
      </c>
      <c r="M4151" s="99">
        <f t="shared" si="667"/>
        <v>11707</v>
      </c>
      <c r="N4151" s="100">
        <f t="shared" si="667"/>
        <v>1439961</v>
      </c>
      <c r="O4151" s="60">
        <v>123</v>
      </c>
      <c r="P4151" s="101">
        <f>O4151</f>
        <v>123</v>
      </c>
      <c r="Q4151" s="99" t="e">
        <f>TRUNC(#REF!*P4151,0)</f>
        <v>#REF!</v>
      </c>
      <c r="R4151" s="143"/>
    </row>
    <row r="4152" spans="3:18" s="102" customFormat="1" ht="19.5" hidden="1" customHeight="1">
      <c r="C4152" s="35" t="s">
        <v>1318</v>
      </c>
      <c r="D4152" s="36" t="s">
        <v>0</v>
      </c>
      <c r="E4152" s="11" t="s">
        <v>22</v>
      </c>
      <c r="F4152" s="98">
        <v>0</v>
      </c>
      <c r="G4152" s="99">
        <v>0</v>
      </c>
      <c r="H4152" s="99">
        <f t="shared" si="671"/>
        <v>0</v>
      </c>
      <c r="I4152" s="99">
        <v>0</v>
      </c>
      <c r="J4152" s="99">
        <f t="shared" si="672"/>
        <v>0</v>
      </c>
      <c r="K4152" s="99">
        <v>0</v>
      </c>
      <c r="L4152" s="99">
        <f t="shared" si="699"/>
        <v>0</v>
      </c>
      <c r="M4152" s="99">
        <f t="shared" si="667"/>
        <v>0</v>
      </c>
      <c r="N4152" s="100">
        <f t="shared" si="667"/>
        <v>0</v>
      </c>
      <c r="O4152" s="60">
        <v>0</v>
      </c>
      <c r="P4152" s="101">
        <f>O4152</f>
        <v>0</v>
      </c>
      <c r="Q4152" s="99" t="e">
        <f>TRUNC(#REF!*P4152,0)</f>
        <v>#REF!</v>
      </c>
      <c r="R4152" s="143"/>
    </row>
    <row r="4153" spans="3:18" s="102" customFormat="1" ht="19.5" hidden="1" customHeight="1">
      <c r="C4153" s="35" t="s">
        <v>1319</v>
      </c>
      <c r="D4153" s="36" t="s">
        <v>0</v>
      </c>
      <c r="E4153" s="11" t="s">
        <v>22</v>
      </c>
      <c r="F4153" s="98">
        <v>0</v>
      </c>
      <c r="G4153" s="99">
        <v>0</v>
      </c>
      <c r="H4153" s="99">
        <f t="shared" si="671"/>
        <v>0</v>
      </c>
      <c r="I4153" s="99">
        <v>0</v>
      </c>
      <c r="J4153" s="99">
        <f t="shared" si="672"/>
        <v>0</v>
      </c>
      <c r="K4153" s="99">
        <v>0</v>
      </c>
      <c r="L4153" s="99">
        <f t="shared" si="699"/>
        <v>0</v>
      </c>
      <c r="M4153" s="99">
        <f t="shared" si="667"/>
        <v>0</v>
      </c>
      <c r="N4153" s="100">
        <f t="shared" si="667"/>
        <v>0</v>
      </c>
      <c r="O4153" s="60">
        <v>0</v>
      </c>
      <c r="P4153" s="101">
        <f>O4153</f>
        <v>0</v>
      </c>
      <c r="Q4153" s="99" t="e">
        <f>TRUNC(#REF!*P4153,0)</f>
        <v>#REF!</v>
      </c>
      <c r="R4153" s="143"/>
    </row>
    <row r="4154" spans="3:18" s="102" customFormat="1" ht="19.5" hidden="1" customHeight="1">
      <c r="C4154" s="35" t="s">
        <v>2629</v>
      </c>
      <c r="D4154" s="36" t="s">
        <v>1266</v>
      </c>
      <c r="E4154" s="11" t="s">
        <v>3199</v>
      </c>
      <c r="F4154" s="98">
        <v>26</v>
      </c>
      <c r="G4154" s="99">
        <v>15906</v>
      </c>
      <c r="H4154" s="99">
        <f t="shared" si="671"/>
        <v>413556</v>
      </c>
      <c r="I4154" s="99">
        <v>67045</v>
      </c>
      <c r="J4154" s="99">
        <f t="shared" si="672"/>
        <v>1743170</v>
      </c>
      <c r="K4154" s="99">
        <v>637</v>
      </c>
      <c r="L4154" s="99">
        <f t="shared" si="699"/>
        <v>16562</v>
      </c>
      <c r="M4154" s="99">
        <f t="shared" si="667"/>
        <v>83588</v>
      </c>
      <c r="N4154" s="100">
        <f t="shared" si="667"/>
        <v>2173288</v>
      </c>
      <c r="O4154" s="60">
        <v>26</v>
      </c>
      <c r="P4154" s="101">
        <f>O4154</f>
        <v>26</v>
      </c>
      <c r="Q4154" s="99" t="e">
        <f>TRUNC(#REF!*P4154,0)</f>
        <v>#REF!</v>
      </c>
      <c r="R4154" s="143"/>
    </row>
    <row r="4155" spans="3:18" s="102" customFormat="1" ht="19.5" hidden="1" customHeight="1">
      <c r="C4155" s="35" t="s">
        <v>1320</v>
      </c>
      <c r="D4155" s="36" t="s">
        <v>1266</v>
      </c>
      <c r="E4155" s="11" t="s">
        <v>3199</v>
      </c>
      <c r="F4155" s="98">
        <v>93</v>
      </c>
      <c r="G4155" s="99">
        <v>28351</v>
      </c>
      <c r="H4155" s="99">
        <f t="shared" si="671"/>
        <v>2636643</v>
      </c>
      <c r="I4155" s="99">
        <v>119516</v>
      </c>
      <c r="J4155" s="99">
        <f t="shared" si="672"/>
        <v>11114988</v>
      </c>
      <c r="K4155" s="99">
        <v>1136</v>
      </c>
      <c r="L4155" s="99">
        <f t="shared" si="699"/>
        <v>105648</v>
      </c>
      <c r="M4155" s="99">
        <f t="shared" si="667"/>
        <v>149003</v>
      </c>
      <c r="N4155" s="100">
        <f t="shared" ref="M4155:N4219" si="704">H4155+J4155+L4155</f>
        <v>13857279</v>
      </c>
      <c r="O4155" s="60">
        <v>93</v>
      </c>
      <c r="P4155" s="101">
        <f>O4155</f>
        <v>93</v>
      </c>
      <c r="Q4155" s="99" t="e">
        <f>TRUNC(#REF!*P4155,0)</f>
        <v>#REF!</v>
      </c>
      <c r="R4155" s="143"/>
    </row>
    <row r="4156" spans="3:18" s="102" customFormat="1" ht="19.5" hidden="1" customHeight="1">
      <c r="C4156" s="35" t="s">
        <v>1321</v>
      </c>
      <c r="D4156" s="36" t="s">
        <v>0</v>
      </c>
      <c r="E4156" s="11" t="s">
        <v>22</v>
      </c>
      <c r="F4156" s="98">
        <v>0</v>
      </c>
      <c r="G4156" s="99">
        <v>0</v>
      </c>
      <c r="H4156" s="99">
        <f t="shared" si="671"/>
        <v>0</v>
      </c>
      <c r="I4156" s="99">
        <v>0</v>
      </c>
      <c r="J4156" s="99">
        <f t="shared" si="672"/>
        <v>0</v>
      </c>
      <c r="K4156" s="99">
        <v>0</v>
      </c>
      <c r="L4156" s="99">
        <f t="shared" si="699"/>
        <v>0</v>
      </c>
      <c r="M4156" s="99">
        <f t="shared" si="704"/>
        <v>0</v>
      </c>
      <c r="N4156" s="100">
        <f t="shared" si="704"/>
        <v>0</v>
      </c>
      <c r="O4156" s="60">
        <v>0</v>
      </c>
      <c r="P4156" s="101">
        <f>O4156</f>
        <v>0</v>
      </c>
      <c r="Q4156" s="99" t="e">
        <f>TRUNC(#REF!*P4156,0)</f>
        <v>#REF!</v>
      </c>
      <c r="R4156" s="143"/>
    </row>
    <row r="4157" spans="3:18" s="102" customFormat="1" ht="19.5" hidden="1" customHeight="1">
      <c r="C4157" s="35" t="s">
        <v>2630</v>
      </c>
      <c r="D4157" s="36" t="s">
        <v>1323</v>
      </c>
      <c r="E4157" s="11" t="s">
        <v>3189</v>
      </c>
      <c r="F4157" s="98">
        <v>31</v>
      </c>
      <c r="G4157" s="99">
        <v>446</v>
      </c>
      <c r="H4157" s="99">
        <f t="shared" si="671"/>
        <v>13826</v>
      </c>
      <c r="I4157" s="99">
        <v>2279</v>
      </c>
      <c r="J4157" s="99">
        <f t="shared" si="672"/>
        <v>70649</v>
      </c>
      <c r="K4157" s="99">
        <v>602</v>
      </c>
      <c r="L4157" s="99">
        <f t="shared" si="699"/>
        <v>18662</v>
      </c>
      <c r="M4157" s="99">
        <f t="shared" si="704"/>
        <v>3327</v>
      </c>
      <c r="N4157" s="100">
        <f t="shared" si="704"/>
        <v>103137</v>
      </c>
      <c r="O4157" s="60">
        <v>31</v>
      </c>
      <c r="P4157" s="101">
        <f>O4157</f>
        <v>31</v>
      </c>
      <c r="Q4157" s="99" t="e">
        <f>TRUNC(#REF!*P4157,0)</f>
        <v>#REF!</v>
      </c>
      <c r="R4157" s="143"/>
    </row>
    <row r="4158" spans="3:18" s="102" customFormat="1" ht="19.5" hidden="1" customHeight="1">
      <c r="C4158" s="35" t="s">
        <v>1322</v>
      </c>
      <c r="D4158" s="36" t="s">
        <v>1323</v>
      </c>
      <c r="E4158" s="11" t="s">
        <v>3189</v>
      </c>
      <c r="F4158" s="98">
        <v>3538</v>
      </c>
      <c r="G4158" s="99">
        <v>382</v>
      </c>
      <c r="H4158" s="99">
        <f t="shared" si="671"/>
        <v>1351516</v>
      </c>
      <c r="I4158" s="99">
        <v>1584</v>
      </c>
      <c r="J4158" s="99">
        <f t="shared" si="672"/>
        <v>5604192</v>
      </c>
      <c r="K4158" s="99">
        <v>532</v>
      </c>
      <c r="L4158" s="99">
        <f t="shared" si="699"/>
        <v>1882216</v>
      </c>
      <c r="M4158" s="99">
        <f t="shared" si="704"/>
        <v>2498</v>
      </c>
      <c r="N4158" s="100">
        <f t="shared" si="704"/>
        <v>8837924</v>
      </c>
      <c r="O4158" s="60">
        <v>3538</v>
      </c>
      <c r="P4158" s="101">
        <f>O4158</f>
        <v>3538</v>
      </c>
      <c r="Q4158" s="99" t="e">
        <f>TRUNC(#REF!*P4158,0)</f>
        <v>#REF!</v>
      </c>
      <c r="R4158" s="143"/>
    </row>
    <row r="4159" spans="3:18" s="102" customFormat="1" ht="19.5" hidden="1" customHeight="1">
      <c r="C4159" s="35" t="s">
        <v>1324</v>
      </c>
      <c r="D4159" s="36" t="s">
        <v>0</v>
      </c>
      <c r="E4159" s="11" t="s">
        <v>22</v>
      </c>
      <c r="F4159" s="98">
        <v>0</v>
      </c>
      <c r="G4159" s="99">
        <v>0</v>
      </c>
      <c r="H4159" s="99">
        <f t="shared" si="671"/>
        <v>0</v>
      </c>
      <c r="I4159" s="99">
        <v>0</v>
      </c>
      <c r="J4159" s="99">
        <f t="shared" si="672"/>
        <v>0</v>
      </c>
      <c r="K4159" s="99">
        <v>0</v>
      </c>
      <c r="L4159" s="99">
        <f t="shared" si="699"/>
        <v>0</v>
      </c>
      <c r="M4159" s="99">
        <f t="shared" si="704"/>
        <v>0</v>
      </c>
      <c r="N4159" s="100">
        <f t="shared" si="704"/>
        <v>0</v>
      </c>
      <c r="O4159" s="60">
        <v>0</v>
      </c>
      <c r="P4159" s="101">
        <f>O4159</f>
        <v>0</v>
      </c>
      <c r="Q4159" s="99" t="e">
        <f>TRUNC(#REF!*P4159,0)</f>
        <v>#REF!</v>
      </c>
      <c r="R4159" s="143"/>
    </row>
    <row r="4160" spans="3:18" s="102" customFormat="1" ht="19.5" hidden="1" customHeight="1">
      <c r="C4160" s="35" t="s">
        <v>1325</v>
      </c>
      <c r="D4160" s="36" t="s">
        <v>1326</v>
      </c>
      <c r="E4160" s="11" t="s">
        <v>22</v>
      </c>
      <c r="F4160" s="98">
        <v>0</v>
      </c>
      <c r="G4160" s="99">
        <v>0</v>
      </c>
      <c r="H4160" s="99">
        <f t="shared" si="671"/>
        <v>0</v>
      </c>
      <c r="I4160" s="99">
        <v>0</v>
      </c>
      <c r="J4160" s="99">
        <f t="shared" si="672"/>
        <v>0</v>
      </c>
      <c r="K4160" s="99">
        <v>0</v>
      </c>
      <c r="L4160" s="99">
        <f t="shared" si="699"/>
        <v>0</v>
      </c>
      <c r="M4160" s="99">
        <f t="shared" si="704"/>
        <v>0</v>
      </c>
      <c r="N4160" s="100">
        <f t="shared" si="704"/>
        <v>0</v>
      </c>
      <c r="O4160" s="60">
        <v>0</v>
      </c>
      <c r="P4160" s="101">
        <f>O4160</f>
        <v>0</v>
      </c>
      <c r="Q4160" s="99" t="e">
        <f>TRUNC(#REF!*P4160,0)</f>
        <v>#REF!</v>
      </c>
      <c r="R4160" s="143"/>
    </row>
    <row r="4161" spans="3:18" s="102" customFormat="1" ht="19.5" hidden="1" customHeight="1">
      <c r="C4161" s="35" t="s">
        <v>1327</v>
      </c>
      <c r="D4161" s="36" t="s">
        <v>1328</v>
      </c>
      <c r="E4161" s="11" t="s">
        <v>3189</v>
      </c>
      <c r="F4161" s="98">
        <v>615</v>
      </c>
      <c r="G4161" s="99">
        <v>2402</v>
      </c>
      <c r="H4161" s="99">
        <f t="shared" si="671"/>
        <v>1477230</v>
      </c>
      <c r="I4161" s="99">
        <v>3035</v>
      </c>
      <c r="J4161" s="99">
        <f t="shared" si="672"/>
        <v>1866525</v>
      </c>
      <c r="K4161" s="99">
        <v>3992</v>
      </c>
      <c r="L4161" s="99">
        <f t="shared" si="699"/>
        <v>2455080</v>
      </c>
      <c r="M4161" s="99">
        <f t="shared" si="704"/>
        <v>9429</v>
      </c>
      <c r="N4161" s="100">
        <f t="shared" si="704"/>
        <v>5798835</v>
      </c>
      <c r="O4161" s="60">
        <v>615</v>
      </c>
      <c r="P4161" s="101">
        <f>O4161</f>
        <v>615</v>
      </c>
      <c r="Q4161" s="99" t="e">
        <f>TRUNC(#REF!*P4161,0)</f>
        <v>#REF!</v>
      </c>
      <c r="R4161" s="143"/>
    </row>
    <row r="4162" spans="3:18" s="102" customFormat="1" ht="19.5" hidden="1" customHeight="1">
      <c r="C4162" s="35" t="s">
        <v>1329</v>
      </c>
      <c r="D4162" s="36" t="s">
        <v>58</v>
      </c>
      <c r="E4162" s="11" t="s">
        <v>3189</v>
      </c>
      <c r="F4162" s="98">
        <v>20612</v>
      </c>
      <c r="G4162" s="99">
        <v>1930</v>
      </c>
      <c r="H4162" s="99">
        <f t="shared" si="671"/>
        <v>39781160</v>
      </c>
      <c r="I4162" s="99">
        <v>2743</v>
      </c>
      <c r="J4162" s="99">
        <f t="shared" si="672"/>
        <v>56538716</v>
      </c>
      <c r="K4162" s="99">
        <v>2996</v>
      </c>
      <c r="L4162" s="99">
        <f t="shared" si="699"/>
        <v>61753552</v>
      </c>
      <c r="M4162" s="99">
        <f t="shared" si="704"/>
        <v>7669</v>
      </c>
      <c r="N4162" s="100">
        <f t="shared" si="704"/>
        <v>158073428</v>
      </c>
      <c r="O4162" s="60">
        <v>20612</v>
      </c>
      <c r="P4162" s="101">
        <f>O4162</f>
        <v>20612</v>
      </c>
      <c r="Q4162" s="99" t="e">
        <f>TRUNC(#REF!*P4162,0)</f>
        <v>#REF!</v>
      </c>
      <c r="R4162" s="143"/>
    </row>
    <row r="4163" spans="3:18" s="102" customFormat="1" ht="19.5" hidden="1" customHeight="1">
      <c r="C4163" s="35" t="s">
        <v>1330</v>
      </c>
      <c r="D4163" s="36" t="s">
        <v>59</v>
      </c>
      <c r="E4163" s="11" t="s">
        <v>3189</v>
      </c>
      <c r="F4163" s="98">
        <v>615</v>
      </c>
      <c r="G4163" s="99">
        <v>1986</v>
      </c>
      <c r="H4163" s="99">
        <f t="shared" ref="H4163:H4229" si="705">TRUNC(F4163*G4163,0)</f>
        <v>1221390</v>
      </c>
      <c r="I4163" s="99">
        <v>2724</v>
      </c>
      <c r="J4163" s="99">
        <f t="shared" ref="J4163:J4229" si="706">TRUNC(F4163*I4163,0)</f>
        <v>1675260</v>
      </c>
      <c r="K4163" s="99">
        <v>3993</v>
      </c>
      <c r="L4163" s="99">
        <f t="shared" si="699"/>
        <v>2455695</v>
      </c>
      <c r="M4163" s="99">
        <f t="shared" si="704"/>
        <v>8703</v>
      </c>
      <c r="N4163" s="100">
        <f t="shared" si="704"/>
        <v>5352345</v>
      </c>
      <c r="O4163" s="60">
        <v>615</v>
      </c>
      <c r="P4163" s="101">
        <f>O4163</f>
        <v>615</v>
      </c>
      <c r="Q4163" s="99" t="e">
        <f>TRUNC(#REF!*P4163,0)</f>
        <v>#REF!</v>
      </c>
      <c r="R4163" s="143"/>
    </row>
    <row r="4164" spans="3:18" s="102" customFormat="1" ht="19.5" hidden="1" customHeight="1">
      <c r="C4164" s="35" t="s">
        <v>2631</v>
      </c>
      <c r="D4164" s="36" t="s">
        <v>2632</v>
      </c>
      <c r="E4164" s="11" t="s">
        <v>3189</v>
      </c>
      <c r="F4164" s="98">
        <v>60</v>
      </c>
      <c r="G4164" s="99">
        <v>1848</v>
      </c>
      <c r="H4164" s="99">
        <f t="shared" si="705"/>
        <v>110880</v>
      </c>
      <c r="I4164" s="99">
        <v>2621</v>
      </c>
      <c r="J4164" s="99">
        <f t="shared" si="706"/>
        <v>157260</v>
      </c>
      <c r="K4164" s="99">
        <v>3986</v>
      </c>
      <c r="L4164" s="99">
        <f t="shared" si="699"/>
        <v>239160</v>
      </c>
      <c r="M4164" s="99">
        <f t="shared" si="704"/>
        <v>8455</v>
      </c>
      <c r="N4164" s="100">
        <f t="shared" si="704"/>
        <v>507300</v>
      </c>
      <c r="O4164" s="60">
        <v>60</v>
      </c>
      <c r="P4164" s="101">
        <f>O4164</f>
        <v>60</v>
      </c>
      <c r="Q4164" s="99" t="e">
        <f>TRUNC(#REF!*P4164,0)</f>
        <v>#REF!</v>
      </c>
      <c r="R4164" s="143"/>
    </row>
    <row r="4165" spans="3:18" s="102" customFormat="1" ht="19.5" hidden="1" customHeight="1">
      <c r="C4165" s="35" t="s">
        <v>1331</v>
      </c>
      <c r="D4165" s="36" t="s">
        <v>1332</v>
      </c>
      <c r="E4165" s="11" t="s">
        <v>3207</v>
      </c>
      <c r="F4165" s="98">
        <v>1690</v>
      </c>
      <c r="G4165" s="99">
        <v>1832</v>
      </c>
      <c r="H4165" s="99">
        <f t="shared" si="705"/>
        <v>3096080</v>
      </c>
      <c r="I4165" s="99">
        <v>2609</v>
      </c>
      <c r="J4165" s="99">
        <f t="shared" si="706"/>
        <v>4409210</v>
      </c>
      <c r="K4165" s="99">
        <v>3947</v>
      </c>
      <c r="L4165" s="99">
        <f t="shared" si="699"/>
        <v>6670430</v>
      </c>
      <c r="M4165" s="99">
        <f t="shared" si="704"/>
        <v>8388</v>
      </c>
      <c r="N4165" s="100">
        <f t="shared" si="704"/>
        <v>14175720</v>
      </c>
      <c r="O4165" s="60">
        <v>1690</v>
      </c>
      <c r="P4165" s="101">
        <f>O4165</f>
        <v>1690</v>
      </c>
      <c r="Q4165" s="99" t="e">
        <f>TRUNC(#REF!*P4165,0)</f>
        <v>#REF!</v>
      </c>
      <c r="R4165" s="143"/>
    </row>
    <row r="4166" spans="3:18" s="102" customFormat="1" ht="19.5" hidden="1" customHeight="1">
      <c r="C4166" s="35" t="s">
        <v>1333</v>
      </c>
      <c r="D4166" s="36" t="s">
        <v>0</v>
      </c>
      <c r="E4166" s="11" t="s">
        <v>3189</v>
      </c>
      <c r="F4166" s="98">
        <v>166</v>
      </c>
      <c r="G4166" s="99">
        <v>1548</v>
      </c>
      <c r="H4166" s="99">
        <f t="shared" si="705"/>
        <v>256968</v>
      </c>
      <c r="I4166" s="99">
        <v>4128</v>
      </c>
      <c r="J4166" s="99">
        <f t="shared" si="706"/>
        <v>685248</v>
      </c>
      <c r="K4166" s="99">
        <v>89</v>
      </c>
      <c r="L4166" s="99">
        <f t="shared" si="699"/>
        <v>14774</v>
      </c>
      <c r="M4166" s="99">
        <f t="shared" si="704"/>
        <v>5765</v>
      </c>
      <c r="N4166" s="100">
        <f t="shared" si="704"/>
        <v>956990</v>
      </c>
      <c r="O4166" s="60">
        <v>166</v>
      </c>
      <c r="P4166" s="101">
        <f>O4166</f>
        <v>166</v>
      </c>
      <c r="Q4166" s="99" t="e">
        <f>TRUNC(#REF!*P4166,0)</f>
        <v>#REF!</v>
      </c>
      <c r="R4166" s="143"/>
    </row>
    <row r="4167" spans="3:18" s="102" customFormat="1" ht="19.5" hidden="1" customHeight="1">
      <c r="C4167" s="35" t="s">
        <v>2633</v>
      </c>
      <c r="D4167" s="36" t="s">
        <v>107</v>
      </c>
      <c r="E4167" s="11" t="s">
        <v>3189</v>
      </c>
      <c r="F4167" s="98">
        <v>123</v>
      </c>
      <c r="G4167" s="99">
        <v>488</v>
      </c>
      <c r="H4167" s="99">
        <f t="shared" si="705"/>
        <v>60024</v>
      </c>
      <c r="I4167" s="99">
        <v>15801</v>
      </c>
      <c r="J4167" s="99">
        <f t="shared" si="706"/>
        <v>1943523</v>
      </c>
      <c r="K4167" s="99">
        <v>0</v>
      </c>
      <c r="L4167" s="99">
        <f t="shared" si="699"/>
        <v>0</v>
      </c>
      <c r="M4167" s="99">
        <f t="shared" si="704"/>
        <v>16289</v>
      </c>
      <c r="N4167" s="100">
        <f t="shared" si="704"/>
        <v>2003547</v>
      </c>
      <c r="O4167" s="60">
        <v>123</v>
      </c>
      <c r="P4167" s="101">
        <f>O4167</f>
        <v>123</v>
      </c>
      <c r="Q4167" s="99" t="e">
        <f>TRUNC(#REF!*P4167,0)</f>
        <v>#REF!</v>
      </c>
      <c r="R4167" s="143"/>
    </row>
    <row r="4168" spans="3:18" s="102" customFormat="1" ht="19.5" hidden="1" customHeight="1">
      <c r="C4168" s="35" t="s">
        <v>1334</v>
      </c>
      <c r="D4168" s="36" t="s">
        <v>0</v>
      </c>
      <c r="E4168" s="11" t="s">
        <v>22</v>
      </c>
      <c r="F4168" s="98">
        <v>0</v>
      </c>
      <c r="G4168" s="99">
        <v>0</v>
      </c>
      <c r="H4168" s="99">
        <f t="shared" si="705"/>
        <v>0</v>
      </c>
      <c r="I4168" s="99">
        <v>0</v>
      </c>
      <c r="J4168" s="99">
        <f t="shared" si="706"/>
        <v>0</v>
      </c>
      <c r="K4168" s="99">
        <v>0</v>
      </c>
      <c r="L4168" s="99">
        <f t="shared" si="699"/>
        <v>0</v>
      </c>
      <c r="M4168" s="99">
        <f t="shared" si="704"/>
        <v>0</v>
      </c>
      <c r="N4168" s="100">
        <f t="shared" si="704"/>
        <v>0</v>
      </c>
      <c r="O4168" s="60">
        <v>0</v>
      </c>
      <c r="P4168" s="101">
        <f>O4168</f>
        <v>0</v>
      </c>
      <c r="Q4168" s="99" t="e">
        <f>TRUNC(#REF!*P4168,0)</f>
        <v>#REF!</v>
      </c>
      <c r="R4168" s="143"/>
    </row>
    <row r="4169" spans="3:18" s="102" customFormat="1" ht="19.5" hidden="1" customHeight="1">
      <c r="C4169" s="35" t="s">
        <v>2634</v>
      </c>
      <c r="D4169" s="36" t="s">
        <v>2635</v>
      </c>
      <c r="E4169" s="11" t="s">
        <v>3207</v>
      </c>
      <c r="F4169" s="98">
        <v>28440</v>
      </c>
      <c r="G4169" s="99">
        <v>98</v>
      </c>
      <c r="H4169" s="99">
        <f t="shared" si="705"/>
        <v>2787120</v>
      </c>
      <c r="I4169" s="99">
        <v>328</v>
      </c>
      <c r="J4169" s="99">
        <f t="shared" si="706"/>
        <v>9328320</v>
      </c>
      <c r="K4169" s="99">
        <v>49</v>
      </c>
      <c r="L4169" s="99">
        <f t="shared" si="699"/>
        <v>1393560</v>
      </c>
      <c r="M4169" s="99">
        <f t="shared" si="704"/>
        <v>475</v>
      </c>
      <c r="N4169" s="100">
        <f t="shared" si="704"/>
        <v>13509000</v>
      </c>
      <c r="O4169" s="60">
        <v>27110</v>
      </c>
      <c r="P4169" s="101">
        <f>O4169</f>
        <v>27110</v>
      </c>
      <c r="Q4169" s="99" t="e">
        <f>TRUNC(#REF!*P4169,0)</f>
        <v>#REF!</v>
      </c>
      <c r="R4169" s="143"/>
    </row>
    <row r="4170" spans="3:18" s="102" customFormat="1" ht="19.5" hidden="1" customHeight="1">
      <c r="C4170" s="35" t="s">
        <v>1335</v>
      </c>
      <c r="D4170" s="36" t="s">
        <v>0</v>
      </c>
      <c r="E4170" s="11" t="s">
        <v>22</v>
      </c>
      <c r="F4170" s="98">
        <v>0</v>
      </c>
      <c r="G4170" s="99">
        <v>0</v>
      </c>
      <c r="H4170" s="99">
        <f t="shared" si="705"/>
        <v>0</v>
      </c>
      <c r="I4170" s="99">
        <v>0</v>
      </c>
      <c r="J4170" s="99">
        <f t="shared" si="706"/>
        <v>0</v>
      </c>
      <c r="K4170" s="99">
        <v>0</v>
      </c>
      <c r="L4170" s="99">
        <f t="shared" si="699"/>
        <v>0</v>
      </c>
      <c r="M4170" s="99">
        <f t="shared" si="704"/>
        <v>0</v>
      </c>
      <c r="N4170" s="100">
        <f t="shared" si="704"/>
        <v>0</v>
      </c>
      <c r="O4170" s="60">
        <v>0</v>
      </c>
      <c r="P4170" s="101">
        <f>O4170</f>
        <v>0</v>
      </c>
      <c r="Q4170" s="99" t="e">
        <f>TRUNC(#REF!*P4170,0)</f>
        <v>#REF!</v>
      </c>
      <c r="R4170" s="143"/>
    </row>
    <row r="4171" spans="3:18" s="102" customFormat="1" ht="19.5" hidden="1" customHeight="1">
      <c r="C4171" s="35" t="s">
        <v>1336</v>
      </c>
      <c r="D4171" s="36" t="s">
        <v>1337</v>
      </c>
      <c r="E4171" s="11" t="s">
        <v>22</v>
      </c>
      <c r="F4171" s="98">
        <v>0</v>
      </c>
      <c r="G4171" s="99">
        <v>0</v>
      </c>
      <c r="H4171" s="99">
        <f t="shared" si="705"/>
        <v>0</v>
      </c>
      <c r="I4171" s="99">
        <v>0</v>
      </c>
      <c r="J4171" s="99">
        <f t="shared" si="706"/>
        <v>0</v>
      </c>
      <c r="K4171" s="99">
        <v>0</v>
      </c>
      <c r="L4171" s="99">
        <f t="shared" si="699"/>
        <v>0</v>
      </c>
      <c r="M4171" s="99">
        <f t="shared" si="704"/>
        <v>0</v>
      </c>
      <c r="N4171" s="100">
        <f t="shared" si="704"/>
        <v>0</v>
      </c>
      <c r="O4171" s="60">
        <v>0</v>
      </c>
      <c r="P4171" s="101">
        <f>O4171</f>
        <v>0</v>
      </c>
      <c r="Q4171" s="99" t="e">
        <f>TRUNC(#REF!*P4171,0)</f>
        <v>#REF!</v>
      </c>
      <c r="R4171" s="143"/>
    </row>
    <row r="4172" spans="3:18" s="102" customFormat="1" ht="19.5" hidden="1" customHeight="1">
      <c r="C4172" s="35" t="s">
        <v>1338</v>
      </c>
      <c r="D4172" s="36" t="s">
        <v>1339</v>
      </c>
      <c r="E4172" s="11" t="s">
        <v>3195</v>
      </c>
      <c r="F4172" s="98">
        <v>1</v>
      </c>
      <c r="G4172" s="99">
        <v>12487990</v>
      </c>
      <c r="H4172" s="99">
        <f t="shared" si="705"/>
        <v>12487990</v>
      </c>
      <c r="I4172" s="99">
        <v>56596186</v>
      </c>
      <c r="J4172" s="99">
        <f t="shared" si="706"/>
        <v>56596186</v>
      </c>
      <c r="K4172" s="99">
        <v>9364723</v>
      </c>
      <c r="L4172" s="99">
        <f t="shared" si="699"/>
        <v>9364723</v>
      </c>
      <c r="M4172" s="99">
        <f t="shared" si="704"/>
        <v>78448899</v>
      </c>
      <c r="N4172" s="100">
        <f t="shared" si="704"/>
        <v>78448899</v>
      </c>
      <c r="O4172" s="60">
        <v>0</v>
      </c>
      <c r="P4172" s="101">
        <f>O4172</f>
        <v>0</v>
      </c>
      <c r="Q4172" s="99" t="e">
        <f>TRUNC(#REF!*P4172,0)</f>
        <v>#REF!</v>
      </c>
      <c r="R4172" s="143"/>
    </row>
    <row r="4173" spans="3:18" s="102" customFormat="1" ht="19.5" hidden="1" customHeight="1">
      <c r="C4173" s="35" t="s">
        <v>1340</v>
      </c>
      <c r="D4173" s="36" t="s">
        <v>1339</v>
      </c>
      <c r="E4173" s="11" t="s">
        <v>3195</v>
      </c>
      <c r="F4173" s="98">
        <v>1</v>
      </c>
      <c r="G4173" s="99">
        <v>1294253</v>
      </c>
      <c r="H4173" s="99">
        <f t="shared" si="705"/>
        <v>1294253</v>
      </c>
      <c r="I4173" s="99">
        <v>18379380</v>
      </c>
      <c r="J4173" s="99">
        <f t="shared" si="706"/>
        <v>18379380</v>
      </c>
      <c r="K4173" s="99">
        <v>2346359</v>
      </c>
      <c r="L4173" s="99">
        <f t="shared" si="699"/>
        <v>2346359</v>
      </c>
      <c r="M4173" s="99">
        <f t="shared" si="704"/>
        <v>22019992</v>
      </c>
      <c r="N4173" s="100">
        <f t="shared" si="704"/>
        <v>22019992</v>
      </c>
      <c r="O4173" s="60">
        <v>0</v>
      </c>
      <c r="P4173" s="101">
        <f>O4173</f>
        <v>0</v>
      </c>
      <c r="Q4173" s="99" t="e">
        <f>TRUNC(#REF!*P4173,0)</f>
        <v>#REF!</v>
      </c>
      <c r="R4173" s="143"/>
    </row>
    <row r="4174" spans="3:18" s="102" customFormat="1" ht="19.5" hidden="1" customHeight="1">
      <c r="C4174" s="35" t="s">
        <v>1341</v>
      </c>
      <c r="D4174" s="36" t="s">
        <v>266</v>
      </c>
      <c r="E4174" s="11" t="s">
        <v>22</v>
      </c>
      <c r="F4174" s="98">
        <v>0</v>
      </c>
      <c r="G4174" s="99">
        <v>0</v>
      </c>
      <c r="H4174" s="99">
        <f t="shared" si="705"/>
        <v>0</v>
      </c>
      <c r="I4174" s="99">
        <v>0</v>
      </c>
      <c r="J4174" s="99">
        <f t="shared" si="706"/>
        <v>0</v>
      </c>
      <c r="K4174" s="99">
        <v>0</v>
      </c>
      <c r="L4174" s="99">
        <f t="shared" si="699"/>
        <v>0</v>
      </c>
      <c r="M4174" s="99">
        <f t="shared" si="704"/>
        <v>0</v>
      </c>
      <c r="N4174" s="100">
        <f t="shared" si="704"/>
        <v>0</v>
      </c>
      <c r="O4174" s="60">
        <v>0</v>
      </c>
      <c r="P4174" s="101">
        <f>O4174</f>
        <v>0</v>
      </c>
      <c r="Q4174" s="99" t="e">
        <f>TRUNC(#REF!*P4174,0)</f>
        <v>#REF!</v>
      </c>
      <c r="R4174" s="143"/>
    </row>
    <row r="4175" spans="3:18" s="102" customFormat="1" ht="19.5" hidden="1" customHeight="1">
      <c r="C4175" s="35" t="s">
        <v>1342</v>
      </c>
      <c r="D4175" s="36" t="s">
        <v>0</v>
      </c>
      <c r="E4175" s="11" t="s">
        <v>22</v>
      </c>
      <c r="F4175" s="98">
        <v>0</v>
      </c>
      <c r="G4175" s="99">
        <v>0</v>
      </c>
      <c r="H4175" s="99">
        <f t="shared" si="705"/>
        <v>0</v>
      </c>
      <c r="I4175" s="99">
        <v>0</v>
      </c>
      <c r="J4175" s="99">
        <f t="shared" si="706"/>
        <v>0</v>
      </c>
      <c r="K4175" s="99">
        <v>0</v>
      </c>
      <c r="L4175" s="99">
        <f t="shared" si="699"/>
        <v>0</v>
      </c>
      <c r="M4175" s="99">
        <f t="shared" si="704"/>
        <v>0</v>
      </c>
      <c r="N4175" s="100">
        <f t="shared" si="704"/>
        <v>0</v>
      </c>
      <c r="O4175" s="60">
        <v>0</v>
      </c>
      <c r="P4175" s="101">
        <f>O4175</f>
        <v>0</v>
      </c>
      <c r="Q4175" s="99" t="e">
        <f>TRUNC(#REF!*P4175,0)</f>
        <v>#REF!</v>
      </c>
      <c r="R4175" s="143"/>
    </row>
    <row r="4176" spans="3:18" s="102" customFormat="1" ht="19.5" hidden="1" customHeight="1">
      <c r="C4176" s="35" t="s">
        <v>1343</v>
      </c>
      <c r="D4176" s="36" t="s">
        <v>1344</v>
      </c>
      <c r="E4176" s="11" t="s">
        <v>3188</v>
      </c>
      <c r="F4176" s="98">
        <v>15704</v>
      </c>
      <c r="G4176" s="99">
        <v>933</v>
      </c>
      <c r="H4176" s="99">
        <f t="shared" si="705"/>
        <v>14651832</v>
      </c>
      <c r="I4176" s="99">
        <v>919</v>
      </c>
      <c r="J4176" s="99">
        <f t="shared" si="706"/>
        <v>14431976</v>
      </c>
      <c r="K4176" s="99">
        <v>1919</v>
      </c>
      <c r="L4176" s="99">
        <f t="shared" si="699"/>
        <v>30135976</v>
      </c>
      <c r="M4176" s="99">
        <f t="shared" si="704"/>
        <v>3771</v>
      </c>
      <c r="N4176" s="100">
        <f t="shared" si="704"/>
        <v>59219784</v>
      </c>
      <c r="O4176" s="60">
        <v>0</v>
      </c>
      <c r="P4176" s="101">
        <f>O4176</f>
        <v>0</v>
      </c>
      <c r="Q4176" s="99" t="e">
        <f>TRUNC(#REF!*P4176,0)</f>
        <v>#REF!</v>
      </c>
      <c r="R4176" s="143"/>
    </row>
    <row r="4177" spans="3:18" s="102" customFormat="1" ht="19.5" hidden="1" customHeight="1">
      <c r="C4177" s="35" t="s">
        <v>1345</v>
      </c>
      <c r="D4177" s="36" t="s">
        <v>1344</v>
      </c>
      <c r="E4177" s="11" t="s">
        <v>3188</v>
      </c>
      <c r="F4177" s="98">
        <v>15704</v>
      </c>
      <c r="G4177" s="99">
        <v>1204</v>
      </c>
      <c r="H4177" s="99">
        <f t="shared" si="705"/>
        <v>18907616</v>
      </c>
      <c r="I4177" s="99">
        <v>607</v>
      </c>
      <c r="J4177" s="99">
        <f t="shared" si="706"/>
        <v>9532328</v>
      </c>
      <c r="K4177" s="99">
        <v>685</v>
      </c>
      <c r="L4177" s="99">
        <f t="shared" si="699"/>
        <v>10757240</v>
      </c>
      <c r="M4177" s="99">
        <f t="shared" si="704"/>
        <v>2496</v>
      </c>
      <c r="N4177" s="100">
        <f t="shared" si="704"/>
        <v>39197184</v>
      </c>
      <c r="O4177" s="60">
        <v>0</v>
      </c>
      <c r="P4177" s="101">
        <f>O4177</f>
        <v>0</v>
      </c>
      <c r="Q4177" s="99" t="e">
        <f>TRUNC(#REF!*P4177,0)</f>
        <v>#REF!</v>
      </c>
      <c r="R4177" s="143"/>
    </row>
    <row r="4178" spans="3:18" s="102" customFormat="1" ht="19.5" hidden="1" customHeight="1">
      <c r="C4178" s="35" t="s">
        <v>3167</v>
      </c>
      <c r="D4178" s="36" t="s">
        <v>3168</v>
      </c>
      <c r="E4178" s="11" t="s">
        <v>3188</v>
      </c>
      <c r="F4178" s="98">
        <v>0</v>
      </c>
      <c r="G4178" s="99"/>
      <c r="H4178" s="99">
        <f t="shared" ref="H4178" si="707">TRUNC(F4178*G4178,0)</f>
        <v>0</v>
      </c>
      <c r="I4178" s="99"/>
      <c r="J4178" s="99">
        <f t="shared" ref="J4178" si="708">TRUNC(F4178*I4178,0)</f>
        <v>0</v>
      </c>
      <c r="K4178" s="99"/>
      <c r="L4178" s="99">
        <f t="shared" ref="L4178" si="709">TRUNC(F4178*K4178,0)</f>
        <v>0</v>
      </c>
      <c r="M4178" s="99">
        <f t="shared" ref="M4178" si="710">G4178+I4178+K4178</f>
        <v>0</v>
      </c>
      <c r="N4178" s="100">
        <f t="shared" ref="N4178" si="711">H4178+J4178+L4178</f>
        <v>0</v>
      </c>
      <c r="O4178" s="60">
        <v>15704</v>
      </c>
      <c r="P4178" s="101">
        <v>5197</v>
      </c>
      <c r="Q4178" s="99" t="e">
        <f>TRUNC(#REF!*P4178,0)</f>
        <v>#REF!</v>
      </c>
      <c r="R4178" s="143"/>
    </row>
    <row r="4179" spans="3:18" s="102" customFormat="1" ht="19.5" hidden="1" customHeight="1">
      <c r="C4179" s="35" t="s">
        <v>1346</v>
      </c>
      <c r="D4179" s="36" t="s">
        <v>0</v>
      </c>
      <c r="E4179" s="11" t="s">
        <v>22</v>
      </c>
      <c r="F4179" s="98">
        <v>0</v>
      </c>
      <c r="G4179" s="99">
        <v>0</v>
      </c>
      <c r="H4179" s="99">
        <f t="shared" si="705"/>
        <v>0</v>
      </c>
      <c r="I4179" s="99">
        <v>0</v>
      </c>
      <c r="J4179" s="99">
        <f t="shared" si="706"/>
        <v>0</v>
      </c>
      <c r="K4179" s="99">
        <v>0</v>
      </c>
      <c r="L4179" s="99">
        <f t="shared" si="699"/>
        <v>0</v>
      </c>
      <c r="M4179" s="99">
        <f t="shared" si="704"/>
        <v>0</v>
      </c>
      <c r="N4179" s="100">
        <f t="shared" si="704"/>
        <v>0</v>
      </c>
      <c r="O4179" s="60">
        <v>0</v>
      </c>
      <c r="P4179" s="101">
        <f>O4179</f>
        <v>0</v>
      </c>
      <c r="Q4179" s="99" t="e">
        <f>TRUNC(#REF!*P4179,0)</f>
        <v>#REF!</v>
      </c>
      <c r="R4179" s="143"/>
    </row>
    <row r="4180" spans="3:18" s="102" customFormat="1" ht="19.5" hidden="1" customHeight="1">
      <c r="C4180" s="35" t="s">
        <v>1347</v>
      </c>
      <c r="D4180" s="36" t="s">
        <v>1344</v>
      </c>
      <c r="E4180" s="11" t="s">
        <v>3188</v>
      </c>
      <c r="F4180" s="98">
        <v>27261</v>
      </c>
      <c r="G4180" s="99">
        <v>933</v>
      </c>
      <c r="H4180" s="99">
        <f t="shared" si="705"/>
        <v>25434513</v>
      </c>
      <c r="I4180" s="99">
        <v>919</v>
      </c>
      <c r="J4180" s="99">
        <f t="shared" si="706"/>
        <v>25052859</v>
      </c>
      <c r="K4180" s="99">
        <v>1919</v>
      </c>
      <c r="L4180" s="99">
        <f t="shared" si="699"/>
        <v>52313859</v>
      </c>
      <c r="M4180" s="99">
        <f t="shared" si="704"/>
        <v>3771</v>
      </c>
      <c r="N4180" s="100">
        <f t="shared" si="704"/>
        <v>102801231</v>
      </c>
      <c r="O4180" s="60">
        <v>0</v>
      </c>
      <c r="P4180" s="101">
        <f>O4180</f>
        <v>0</v>
      </c>
      <c r="Q4180" s="99" t="e">
        <f>TRUNC(#REF!*P4180,0)</f>
        <v>#REF!</v>
      </c>
      <c r="R4180" s="143"/>
    </row>
    <row r="4181" spans="3:18" s="102" customFormat="1" ht="19.5" hidden="1" customHeight="1">
      <c r="C4181" s="35" t="s">
        <v>1348</v>
      </c>
      <c r="D4181" s="36" t="s">
        <v>3169</v>
      </c>
      <c r="E4181" s="11" t="s">
        <v>3188</v>
      </c>
      <c r="F4181" s="98">
        <v>27261</v>
      </c>
      <c r="G4181" s="99">
        <v>1204</v>
      </c>
      <c r="H4181" s="99">
        <f t="shared" si="705"/>
        <v>32822244</v>
      </c>
      <c r="I4181" s="99">
        <v>607</v>
      </c>
      <c r="J4181" s="99">
        <f t="shared" si="706"/>
        <v>16547427</v>
      </c>
      <c r="K4181" s="99">
        <v>685</v>
      </c>
      <c r="L4181" s="99">
        <f t="shared" si="699"/>
        <v>18673785</v>
      </c>
      <c r="M4181" s="99">
        <f t="shared" si="704"/>
        <v>2496</v>
      </c>
      <c r="N4181" s="100">
        <f t="shared" si="704"/>
        <v>68043456</v>
      </c>
      <c r="O4181" s="60">
        <v>0</v>
      </c>
      <c r="P4181" s="101">
        <f>O4181</f>
        <v>0</v>
      </c>
      <c r="Q4181" s="99" t="e">
        <f>TRUNC(#REF!*P4181,0)</f>
        <v>#REF!</v>
      </c>
      <c r="R4181" s="143"/>
    </row>
    <row r="4182" spans="3:18" s="102" customFormat="1" ht="19.5" hidden="1" customHeight="1">
      <c r="C4182" s="35" t="s">
        <v>3170</v>
      </c>
      <c r="D4182" s="36" t="s">
        <v>3168</v>
      </c>
      <c r="E4182" s="11" t="s">
        <v>3188</v>
      </c>
      <c r="F4182" s="98">
        <v>0</v>
      </c>
      <c r="G4182" s="99"/>
      <c r="H4182" s="99">
        <f t="shared" si="705"/>
        <v>0</v>
      </c>
      <c r="I4182" s="99"/>
      <c r="J4182" s="99">
        <f t="shared" si="706"/>
        <v>0</v>
      </c>
      <c r="K4182" s="99"/>
      <c r="L4182" s="99">
        <f t="shared" si="699"/>
        <v>0</v>
      </c>
      <c r="M4182" s="99">
        <f t="shared" si="704"/>
        <v>0</v>
      </c>
      <c r="N4182" s="100">
        <f t="shared" si="704"/>
        <v>0</v>
      </c>
      <c r="O4182" s="60">
        <v>27358</v>
      </c>
      <c r="P4182" s="101">
        <v>5197</v>
      </c>
      <c r="Q4182" s="99" t="e">
        <f>TRUNC(#REF!*P4182,0)</f>
        <v>#REF!</v>
      </c>
      <c r="R4182" s="143"/>
    </row>
    <row r="4183" spans="3:18" s="102" customFormat="1" ht="19.5" hidden="1" customHeight="1">
      <c r="C4183" s="35" t="s">
        <v>1349</v>
      </c>
      <c r="D4183" s="36" t="s">
        <v>0</v>
      </c>
      <c r="E4183" s="11" t="s">
        <v>22</v>
      </c>
      <c r="F4183" s="98">
        <v>0</v>
      </c>
      <c r="G4183" s="99">
        <v>0</v>
      </c>
      <c r="H4183" s="99">
        <f t="shared" si="705"/>
        <v>0</v>
      </c>
      <c r="I4183" s="99">
        <v>0</v>
      </c>
      <c r="J4183" s="99">
        <f t="shared" si="706"/>
        <v>0</v>
      </c>
      <c r="K4183" s="99">
        <v>0</v>
      </c>
      <c r="L4183" s="99">
        <f t="shared" si="699"/>
        <v>0</v>
      </c>
      <c r="M4183" s="99">
        <f t="shared" si="704"/>
        <v>0</v>
      </c>
      <c r="N4183" s="100">
        <f t="shared" si="704"/>
        <v>0</v>
      </c>
      <c r="O4183" s="60">
        <v>0</v>
      </c>
      <c r="P4183" s="101">
        <f>O4183</f>
        <v>0</v>
      </c>
      <c r="Q4183" s="99" t="e">
        <f>TRUNC(#REF!*P4183,0)</f>
        <v>#REF!</v>
      </c>
      <c r="R4183" s="143"/>
    </row>
    <row r="4184" spans="3:18" s="102" customFormat="1" ht="19.5" hidden="1" customHeight="1">
      <c r="C4184" s="35" t="s">
        <v>1350</v>
      </c>
      <c r="D4184" s="36" t="s">
        <v>1351</v>
      </c>
      <c r="E4184" s="11" t="s">
        <v>3188</v>
      </c>
      <c r="F4184" s="98">
        <v>2851</v>
      </c>
      <c r="G4184" s="99">
        <v>943</v>
      </c>
      <c r="H4184" s="99">
        <f t="shared" si="705"/>
        <v>2688493</v>
      </c>
      <c r="I4184" s="99">
        <v>1094</v>
      </c>
      <c r="J4184" s="99">
        <f t="shared" si="706"/>
        <v>3118994</v>
      </c>
      <c r="K4184" s="99">
        <v>2510</v>
      </c>
      <c r="L4184" s="99">
        <f t="shared" si="699"/>
        <v>7156010</v>
      </c>
      <c r="M4184" s="99">
        <f t="shared" si="704"/>
        <v>4547</v>
      </c>
      <c r="N4184" s="100">
        <f t="shared" si="704"/>
        <v>12963497</v>
      </c>
      <c r="O4184" s="60">
        <v>0</v>
      </c>
      <c r="P4184" s="101">
        <f>O4184</f>
        <v>0</v>
      </c>
      <c r="Q4184" s="99" t="e">
        <f>TRUNC(#REF!*P4184,0)</f>
        <v>#REF!</v>
      </c>
      <c r="R4184" s="143"/>
    </row>
    <row r="4185" spans="3:18" s="102" customFormat="1" ht="19.5" hidden="1" customHeight="1">
      <c r="C4185" s="35" t="s">
        <v>1352</v>
      </c>
      <c r="D4185" s="36" t="s">
        <v>1351</v>
      </c>
      <c r="E4185" s="11" t="s">
        <v>3188</v>
      </c>
      <c r="F4185" s="98">
        <v>2851</v>
      </c>
      <c r="G4185" s="99">
        <v>1204</v>
      </c>
      <c r="H4185" s="99">
        <f t="shared" si="705"/>
        <v>3432604</v>
      </c>
      <c r="I4185" s="99">
        <v>607</v>
      </c>
      <c r="J4185" s="99">
        <f t="shared" si="706"/>
        <v>1730557</v>
      </c>
      <c r="K4185" s="99">
        <v>685</v>
      </c>
      <c r="L4185" s="99">
        <f t="shared" si="699"/>
        <v>1952935</v>
      </c>
      <c r="M4185" s="99">
        <f t="shared" si="704"/>
        <v>2496</v>
      </c>
      <c r="N4185" s="100">
        <f t="shared" si="704"/>
        <v>7116096</v>
      </c>
      <c r="O4185" s="60">
        <v>0</v>
      </c>
      <c r="P4185" s="101">
        <f>O4185</f>
        <v>0</v>
      </c>
      <c r="Q4185" s="99" t="e">
        <f>TRUNC(#REF!*P4185,0)</f>
        <v>#REF!</v>
      </c>
      <c r="R4185" s="143"/>
    </row>
    <row r="4186" spans="3:18" s="102" customFormat="1" ht="19.5" hidden="1" customHeight="1">
      <c r="C4186" s="35" t="s">
        <v>3171</v>
      </c>
      <c r="D4186" s="36" t="s">
        <v>3172</v>
      </c>
      <c r="E4186" s="11" t="s">
        <v>3188</v>
      </c>
      <c r="F4186" s="98">
        <v>0</v>
      </c>
      <c r="G4186" s="99"/>
      <c r="H4186" s="99">
        <f t="shared" ref="H4186" si="712">TRUNC(F4186*G4186,0)</f>
        <v>0</v>
      </c>
      <c r="I4186" s="99"/>
      <c r="J4186" s="99">
        <f t="shared" ref="J4186" si="713">TRUNC(F4186*I4186,0)</f>
        <v>0</v>
      </c>
      <c r="K4186" s="99"/>
      <c r="L4186" s="99">
        <f t="shared" ref="L4186" si="714">TRUNC(F4186*K4186,0)</f>
        <v>0</v>
      </c>
      <c r="M4186" s="99">
        <f t="shared" ref="M4186" si="715">G4186+I4186+K4186</f>
        <v>0</v>
      </c>
      <c r="N4186" s="100">
        <f t="shared" ref="N4186" si="716">H4186+J4186+L4186</f>
        <v>0</v>
      </c>
      <c r="O4186" s="60">
        <v>2851</v>
      </c>
      <c r="P4186" s="101">
        <v>5867</v>
      </c>
      <c r="Q4186" s="99" t="e">
        <f>TRUNC(#REF!*P4186,0)</f>
        <v>#REF!</v>
      </c>
      <c r="R4186" s="143"/>
    </row>
    <row r="4187" spans="3:18" s="102" customFormat="1" ht="19.5" hidden="1" customHeight="1">
      <c r="C4187" s="35" t="s">
        <v>1353</v>
      </c>
      <c r="D4187" s="36" t="s">
        <v>0</v>
      </c>
      <c r="E4187" s="11" t="s">
        <v>22</v>
      </c>
      <c r="F4187" s="98">
        <v>0</v>
      </c>
      <c r="G4187" s="99">
        <v>0</v>
      </c>
      <c r="H4187" s="99">
        <f t="shared" si="705"/>
        <v>0</v>
      </c>
      <c r="I4187" s="99">
        <v>0</v>
      </c>
      <c r="J4187" s="99">
        <f t="shared" si="706"/>
        <v>0</v>
      </c>
      <c r="K4187" s="99">
        <v>0</v>
      </c>
      <c r="L4187" s="99">
        <f t="shared" si="699"/>
        <v>0</v>
      </c>
      <c r="M4187" s="99">
        <f t="shared" si="704"/>
        <v>0</v>
      </c>
      <c r="N4187" s="100">
        <f t="shared" si="704"/>
        <v>0</v>
      </c>
      <c r="O4187" s="60">
        <v>0</v>
      </c>
      <c r="P4187" s="101">
        <f>O4187</f>
        <v>0</v>
      </c>
      <c r="Q4187" s="99" t="e">
        <f>TRUNC(#REF!*P4187,0)</f>
        <v>#REF!</v>
      </c>
      <c r="R4187" s="143"/>
    </row>
    <row r="4188" spans="3:18" s="102" customFormat="1" ht="19.5" hidden="1" customHeight="1">
      <c r="C4188" s="35" t="s">
        <v>1354</v>
      </c>
      <c r="D4188" s="36" t="s">
        <v>64</v>
      </c>
      <c r="E4188" s="11" t="s">
        <v>3191</v>
      </c>
      <c r="F4188" s="103">
        <v>349</v>
      </c>
      <c r="G4188" s="99">
        <v>906</v>
      </c>
      <c r="H4188" s="99">
        <f t="shared" si="705"/>
        <v>316194</v>
      </c>
      <c r="I4188" s="99">
        <v>7386</v>
      </c>
      <c r="J4188" s="99">
        <f t="shared" si="706"/>
        <v>2577714</v>
      </c>
      <c r="K4188" s="99">
        <v>1892</v>
      </c>
      <c r="L4188" s="99">
        <f t="shared" si="699"/>
        <v>660308</v>
      </c>
      <c r="M4188" s="99">
        <f t="shared" si="704"/>
        <v>10184</v>
      </c>
      <c r="N4188" s="100">
        <f t="shared" si="704"/>
        <v>3554216</v>
      </c>
      <c r="O4188" s="87">
        <v>349</v>
      </c>
      <c r="P4188" s="101">
        <f>O4188</f>
        <v>349</v>
      </c>
      <c r="Q4188" s="99" t="e">
        <f>TRUNC(#REF!*P4188,0)</f>
        <v>#REF!</v>
      </c>
      <c r="R4188" s="143"/>
    </row>
    <row r="4189" spans="3:18" s="102" customFormat="1" ht="19.5" hidden="1" customHeight="1">
      <c r="C4189" s="35" t="s">
        <v>1355</v>
      </c>
      <c r="D4189" s="36" t="s">
        <v>1356</v>
      </c>
      <c r="E4189" s="11" t="s">
        <v>3262</v>
      </c>
      <c r="F4189" s="98">
        <v>590</v>
      </c>
      <c r="G4189" s="99">
        <v>1675</v>
      </c>
      <c r="H4189" s="99">
        <f t="shared" si="705"/>
        <v>988250</v>
      </c>
      <c r="I4189" s="99">
        <v>4168</v>
      </c>
      <c r="J4189" s="99">
        <f t="shared" si="706"/>
        <v>2459120</v>
      </c>
      <c r="K4189" s="99">
        <v>928</v>
      </c>
      <c r="L4189" s="99">
        <f t="shared" si="699"/>
        <v>547520</v>
      </c>
      <c r="M4189" s="99">
        <f t="shared" si="704"/>
        <v>6771</v>
      </c>
      <c r="N4189" s="100">
        <f t="shared" si="704"/>
        <v>3994890</v>
      </c>
      <c r="O4189" s="60">
        <v>590</v>
      </c>
      <c r="P4189" s="101">
        <f>O4189</f>
        <v>590</v>
      </c>
      <c r="Q4189" s="99" t="e">
        <f>TRUNC(#REF!*P4189,0)</f>
        <v>#REF!</v>
      </c>
      <c r="R4189" s="143"/>
    </row>
    <row r="4190" spans="3:18" s="102" customFormat="1" ht="19.5" hidden="1" customHeight="1">
      <c r="C4190" s="35" t="s">
        <v>1357</v>
      </c>
      <c r="D4190" s="36" t="s">
        <v>0</v>
      </c>
      <c r="E4190" s="11" t="s">
        <v>22</v>
      </c>
      <c r="F4190" s="98">
        <v>0</v>
      </c>
      <c r="G4190" s="99">
        <v>0</v>
      </c>
      <c r="H4190" s="99">
        <f t="shared" si="705"/>
        <v>0</v>
      </c>
      <c r="I4190" s="99">
        <v>0</v>
      </c>
      <c r="J4190" s="99">
        <f t="shared" si="706"/>
        <v>0</v>
      </c>
      <c r="K4190" s="99">
        <v>0</v>
      </c>
      <c r="L4190" s="99">
        <f t="shared" si="699"/>
        <v>0</v>
      </c>
      <c r="M4190" s="99">
        <f t="shared" si="704"/>
        <v>0</v>
      </c>
      <c r="N4190" s="100">
        <f t="shared" si="704"/>
        <v>0</v>
      </c>
      <c r="O4190" s="60">
        <v>0</v>
      </c>
      <c r="P4190" s="101">
        <f>O4190</f>
        <v>0</v>
      </c>
      <c r="Q4190" s="99" t="e">
        <f>TRUNC(#REF!*P4190,0)</f>
        <v>#REF!</v>
      </c>
      <c r="R4190" s="143"/>
    </row>
    <row r="4191" spans="3:18" s="102" customFormat="1" ht="19.5" hidden="1" customHeight="1">
      <c r="C4191" s="35" t="s">
        <v>2636</v>
      </c>
      <c r="D4191" s="36" t="s">
        <v>0</v>
      </c>
      <c r="E4191" s="11" t="s">
        <v>22</v>
      </c>
      <c r="F4191" s="98">
        <v>0</v>
      </c>
      <c r="G4191" s="99">
        <v>0</v>
      </c>
      <c r="H4191" s="99">
        <f t="shared" si="705"/>
        <v>0</v>
      </c>
      <c r="I4191" s="99">
        <v>0</v>
      </c>
      <c r="J4191" s="99">
        <f t="shared" si="706"/>
        <v>0</v>
      </c>
      <c r="K4191" s="99">
        <v>0</v>
      </c>
      <c r="L4191" s="99">
        <f t="shared" si="699"/>
        <v>0</v>
      </c>
      <c r="M4191" s="99">
        <f t="shared" si="704"/>
        <v>0</v>
      </c>
      <c r="N4191" s="100">
        <f t="shared" si="704"/>
        <v>0</v>
      </c>
      <c r="O4191" s="60">
        <v>0</v>
      </c>
      <c r="P4191" s="101">
        <f>O4191</f>
        <v>0</v>
      </c>
      <c r="Q4191" s="99" t="e">
        <f>TRUNC(#REF!*P4191,0)</f>
        <v>#REF!</v>
      </c>
      <c r="R4191" s="143"/>
    </row>
    <row r="4192" spans="3:18" s="102" customFormat="1" ht="19.5" hidden="1" customHeight="1">
      <c r="C4192" s="35" t="s">
        <v>2637</v>
      </c>
      <c r="D4192" s="36" t="s">
        <v>2638</v>
      </c>
      <c r="E4192" s="11" t="s">
        <v>3188</v>
      </c>
      <c r="F4192" s="98">
        <v>12224</v>
      </c>
      <c r="G4192" s="99">
        <v>8820</v>
      </c>
      <c r="H4192" s="99">
        <f t="shared" si="705"/>
        <v>107815680</v>
      </c>
      <c r="I4192" s="99">
        <v>2475</v>
      </c>
      <c r="J4192" s="99">
        <f t="shared" si="706"/>
        <v>30254400</v>
      </c>
      <c r="K4192" s="99">
        <v>1857</v>
      </c>
      <c r="L4192" s="99">
        <f t="shared" si="699"/>
        <v>22699968</v>
      </c>
      <c r="M4192" s="99">
        <f t="shared" si="704"/>
        <v>13152</v>
      </c>
      <c r="N4192" s="100">
        <f t="shared" si="704"/>
        <v>160770048</v>
      </c>
      <c r="O4192" s="60">
        <v>12251</v>
      </c>
      <c r="P4192" s="101">
        <f>O4192</f>
        <v>12251</v>
      </c>
      <c r="Q4192" s="99" t="e">
        <f>TRUNC(#REF!*P4192,0)</f>
        <v>#REF!</v>
      </c>
      <c r="R4192" s="143"/>
    </row>
    <row r="4193" spans="3:18" s="102" customFormat="1" ht="19.5" hidden="1" customHeight="1">
      <c r="C4193" s="35" t="s">
        <v>2639</v>
      </c>
      <c r="D4193" s="36" t="s">
        <v>0</v>
      </c>
      <c r="E4193" s="11" t="s">
        <v>22</v>
      </c>
      <c r="F4193" s="98">
        <v>0</v>
      </c>
      <c r="G4193" s="99">
        <v>0</v>
      </c>
      <c r="H4193" s="99">
        <f t="shared" si="705"/>
        <v>0</v>
      </c>
      <c r="I4193" s="99">
        <v>0</v>
      </c>
      <c r="J4193" s="99">
        <f t="shared" si="706"/>
        <v>0</v>
      </c>
      <c r="K4193" s="99">
        <v>0</v>
      </c>
      <c r="L4193" s="99">
        <f t="shared" si="699"/>
        <v>0</v>
      </c>
      <c r="M4193" s="99">
        <f t="shared" si="704"/>
        <v>0</v>
      </c>
      <c r="N4193" s="100">
        <f t="shared" si="704"/>
        <v>0</v>
      </c>
      <c r="O4193" s="60">
        <v>0</v>
      </c>
      <c r="P4193" s="101">
        <f>O4193</f>
        <v>0</v>
      </c>
      <c r="Q4193" s="99" t="e">
        <f>TRUNC(#REF!*P4193,0)</f>
        <v>#REF!</v>
      </c>
      <c r="R4193" s="143"/>
    </row>
    <row r="4194" spans="3:18" s="102" customFormat="1" ht="19.5" hidden="1" customHeight="1">
      <c r="C4194" s="35" t="s">
        <v>2640</v>
      </c>
      <c r="D4194" s="36" t="s">
        <v>2638</v>
      </c>
      <c r="E4194" s="11" t="s">
        <v>3188</v>
      </c>
      <c r="F4194" s="98">
        <v>7077</v>
      </c>
      <c r="G4194" s="99">
        <v>8820</v>
      </c>
      <c r="H4194" s="99">
        <f t="shared" si="705"/>
        <v>62419140</v>
      </c>
      <c r="I4194" s="99">
        <v>2475</v>
      </c>
      <c r="J4194" s="99">
        <f t="shared" si="706"/>
        <v>17515575</v>
      </c>
      <c r="K4194" s="99">
        <v>1857</v>
      </c>
      <c r="L4194" s="99">
        <f t="shared" si="699"/>
        <v>13141989</v>
      </c>
      <c r="M4194" s="99">
        <f t="shared" si="704"/>
        <v>13152</v>
      </c>
      <c r="N4194" s="100">
        <f t="shared" si="704"/>
        <v>93076704</v>
      </c>
      <c r="O4194" s="60">
        <v>7126</v>
      </c>
      <c r="P4194" s="101">
        <f>O4194</f>
        <v>7126</v>
      </c>
      <c r="Q4194" s="99" t="e">
        <f>TRUNC(#REF!*P4194,0)</f>
        <v>#REF!</v>
      </c>
      <c r="R4194" s="143"/>
    </row>
    <row r="4195" spans="3:18" s="102" customFormat="1" ht="19.5" hidden="1" customHeight="1">
      <c r="C4195" s="35" t="s">
        <v>732</v>
      </c>
      <c r="D4195" s="36" t="s">
        <v>1359</v>
      </c>
      <c r="E4195" s="11" t="s">
        <v>3188</v>
      </c>
      <c r="F4195" s="98">
        <v>1386</v>
      </c>
      <c r="G4195" s="99">
        <v>16800</v>
      </c>
      <c r="H4195" s="99">
        <f t="shared" si="705"/>
        <v>23284800</v>
      </c>
      <c r="I4195" s="99">
        <v>0</v>
      </c>
      <c r="J4195" s="99">
        <f t="shared" si="706"/>
        <v>0</v>
      </c>
      <c r="K4195" s="99">
        <v>0</v>
      </c>
      <c r="L4195" s="99">
        <f t="shared" si="699"/>
        <v>0</v>
      </c>
      <c r="M4195" s="99">
        <f t="shared" si="704"/>
        <v>16800</v>
      </c>
      <c r="N4195" s="100">
        <f t="shared" si="704"/>
        <v>23284800</v>
      </c>
      <c r="O4195" s="60">
        <v>1386</v>
      </c>
      <c r="P4195" s="101">
        <f>O4195</f>
        <v>1386</v>
      </c>
      <c r="Q4195" s="99" t="e">
        <f>TRUNC(#REF!*P4195,0)</f>
        <v>#REF!</v>
      </c>
      <c r="R4195" s="143"/>
    </row>
    <row r="4196" spans="3:18" s="102" customFormat="1" ht="19.5" hidden="1" customHeight="1">
      <c r="C4196" s="35" t="s">
        <v>1358</v>
      </c>
      <c r="D4196" s="36" t="s">
        <v>1359</v>
      </c>
      <c r="E4196" s="11" t="s">
        <v>22</v>
      </c>
      <c r="F4196" s="98">
        <v>0</v>
      </c>
      <c r="G4196" s="99">
        <v>0</v>
      </c>
      <c r="H4196" s="99">
        <f t="shared" si="705"/>
        <v>0</v>
      </c>
      <c r="I4196" s="99">
        <v>0</v>
      </c>
      <c r="J4196" s="99">
        <f t="shared" si="706"/>
        <v>0</v>
      </c>
      <c r="K4196" s="99">
        <v>0</v>
      </c>
      <c r="L4196" s="99">
        <f t="shared" si="699"/>
        <v>0</v>
      </c>
      <c r="M4196" s="99">
        <f t="shared" si="704"/>
        <v>0</v>
      </c>
      <c r="N4196" s="100">
        <f t="shared" si="704"/>
        <v>0</v>
      </c>
      <c r="O4196" s="60">
        <v>0</v>
      </c>
      <c r="P4196" s="101">
        <f>O4196</f>
        <v>0</v>
      </c>
      <c r="Q4196" s="99" t="e">
        <f>TRUNC(#REF!*P4196,0)</f>
        <v>#REF!</v>
      </c>
      <c r="R4196" s="143"/>
    </row>
    <row r="4197" spans="3:18" s="102" customFormat="1" ht="19.5" hidden="1" customHeight="1">
      <c r="C4197" s="35" t="s">
        <v>1360</v>
      </c>
      <c r="D4197" s="36" t="s">
        <v>1361</v>
      </c>
      <c r="E4197" s="11" t="s">
        <v>3191</v>
      </c>
      <c r="F4197" s="103">
        <v>15.353999999999999</v>
      </c>
      <c r="G4197" s="99">
        <v>564000</v>
      </c>
      <c r="H4197" s="99">
        <f t="shared" si="705"/>
        <v>8659656</v>
      </c>
      <c r="I4197" s="99">
        <v>0</v>
      </c>
      <c r="J4197" s="99">
        <f t="shared" si="706"/>
        <v>0</v>
      </c>
      <c r="K4197" s="99">
        <v>0</v>
      </c>
      <c r="L4197" s="99">
        <f t="shared" si="699"/>
        <v>0</v>
      </c>
      <c r="M4197" s="99">
        <f t="shared" si="704"/>
        <v>564000</v>
      </c>
      <c r="N4197" s="100">
        <f t="shared" si="704"/>
        <v>8659656</v>
      </c>
      <c r="O4197" s="87">
        <v>15.353999999999999</v>
      </c>
      <c r="P4197" s="101">
        <f>O4197</f>
        <v>15.353999999999999</v>
      </c>
      <c r="Q4197" s="99" t="e">
        <f>TRUNC(#REF!*P4197,0)</f>
        <v>#REF!</v>
      </c>
      <c r="R4197" s="143"/>
    </row>
    <row r="4198" spans="3:18" s="102" customFormat="1" ht="19.5" hidden="1" customHeight="1">
      <c r="C4198" s="35" t="s">
        <v>1362</v>
      </c>
      <c r="D4198" s="36" t="s">
        <v>1363</v>
      </c>
      <c r="E4198" s="11" t="s">
        <v>3191</v>
      </c>
      <c r="F4198" s="103">
        <v>40.947000000000003</v>
      </c>
      <c r="G4198" s="99">
        <v>552000</v>
      </c>
      <c r="H4198" s="99">
        <f t="shared" si="705"/>
        <v>22602744</v>
      </c>
      <c r="I4198" s="99">
        <v>0</v>
      </c>
      <c r="J4198" s="99">
        <f t="shared" si="706"/>
        <v>0</v>
      </c>
      <c r="K4198" s="99">
        <v>0</v>
      </c>
      <c r="L4198" s="99">
        <f t="shared" si="699"/>
        <v>0</v>
      </c>
      <c r="M4198" s="99">
        <f t="shared" si="704"/>
        <v>552000</v>
      </c>
      <c r="N4198" s="100">
        <f t="shared" si="704"/>
        <v>22602744</v>
      </c>
      <c r="O4198" s="87">
        <v>40.947000000000003</v>
      </c>
      <c r="P4198" s="101">
        <f>O4198</f>
        <v>40.947000000000003</v>
      </c>
      <c r="Q4198" s="99" t="e">
        <f>TRUNC(#REF!*P4198,0)</f>
        <v>#REF!</v>
      </c>
      <c r="R4198" s="143"/>
    </row>
    <row r="4199" spans="3:18" s="102" customFormat="1" ht="19.5" hidden="1" customHeight="1">
      <c r="C4199" s="35" t="s">
        <v>1364</v>
      </c>
      <c r="D4199" s="36" t="s">
        <v>1365</v>
      </c>
      <c r="E4199" s="11" t="s">
        <v>3191</v>
      </c>
      <c r="F4199" s="103">
        <v>42.716000000000001</v>
      </c>
      <c r="G4199" s="99">
        <v>560000</v>
      </c>
      <c r="H4199" s="99">
        <f t="shared" si="705"/>
        <v>23920960</v>
      </c>
      <c r="I4199" s="99">
        <v>0</v>
      </c>
      <c r="J4199" s="99">
        <f t="shared" si="706"/>
        <v>0</v>
      </c>
      <c r="K4199" s="99">
        <v>0</v>
      </c>
      <c r="L4199" s="99">
        <f t="shared" si="699"/>
        <v>0</v>
      </c>
      <c r="M4199" s="99">
        <f t="shared" si="704"/>
        <v>560000</v>
      </c>
      <c r="N4199" s="100">
        <f t="shared" si="704"/>
        <v>23920960</v>
      </c>
      <c r="O4199" s="87">
        <v>42.716000000000001</v>
      </c>
      <c r="P4199" s="101">
        <f>O4199</f>
        <v>42.716000000000001</v>
      </c>
      <c r="Q4199" s="99" t="e">
        <f>TRUNC(#REF!*P4199,0)</f>
        <v>#REF!</v>
      </c>
      <c r="R4199" s="143"/>
    </row>
    <row r="4200" spans="3:18" s="102" customFormat="1" ht="19.5" hidden="1" customHeight="1">
      <c r="C4200" s="35" t="s">
        <v>1366</v>
      </c>
      <c r="D4200" s="36" t="s">
        <v>1363</v>
      </c>
      <c r="E4200" s="11" t="s">
        <v>3191</v>
      </c>
      <c r="F4200" s="103">
        <v>249.63499999999999</v>
      </c>
      <c r="G4200" s="99">
        <v>556000</v>
      </c>
      <c r="H4200" s="99">
        <f t="shared" si="705"/>
        <v>138797060</v>
      </c>
      <c r="I4200" s="99">
        <v>0</v>
      </c>
      <c r="J4200" s="99">
        <f t="shared" si="706"/>
        <v>0</v>
      </c>
      <c r="K4200" s="99">
        <v>0</v>
      </c>
      <c r="L4200" s="99">
        <f t="shared" si="699"/>
        <v>0</v>
      </c>
      <c r="M4200" s="99">
        <f t="shared" si="704"/>
        <v>556000</v>
      </c>
      <c r="N4200" s="100">
        <f t="shared" si="704"/>
        <v>138797060</v>
      </c>
      <c r="O4200" s="87">
        <v>249.63499999999999</v>
      </c>
      <c r="P4200" s="101">
        <f>O4200</f>
        <v>249.63499999999999</v>
      </c>
      <c r="Q4200" s="99" t="e">
        <f>TRUNC(#REF!*P4200,0)</f>
        <v>#REF!</v>
      </c>
      <c r="R4200" s="143"/>
    </row>
    <row r="4201" spans="3:18" s="102" customFormat="1" ht="19.5" hidden="1" customHeight="1">
      <c r="C4201" s="35" t="s">
        <v>1367</v>
      </c>
      <c r="D4201" s="36" t="s">
        <v>1359</v>
      </c>
      <c r="E4201" s="11" t="s">
        <v>22</v>
      </c>
      <c r="F4201" s="98">
        <v>0</v>
      </c>
      <c r="G4201" s="99">
        <v>0</v>
      </c>
      <c r="H4201" s="99">
        <f t="shared" si="705"/>
        <v>0</v>
      </c>
      <c r="I4201" s="99">
        <v>0</v>
      </c>
      <c r="J4201" s="99">
        <f t="shared" si="706"/>
        <v>0</v>
      </c>
      <c r="K4201" s="99">
        <v>0</v>
      </c>
      <c r="L4201" s="99">
        <f t="shared" si="699"/>
        <v>0</v>
      </c>
      <c r="M4201" s="99">
        <f t="shared" si="704"/>
        <v>0</v>
      </c>
      <c r="N4201" s="100">
        <f t="shared" si="704"/>
        <v>0</v>
      </c>
      <c r="O4201" s="60">
        <v>0</v>
      </c>
      <c r="P4201" s="101">
        <f>O4201</f>
        <v>0</v>
      </c>
      <c r="Q4201" s="99" t="e">
        <f>TRUNC(#REF!*P4201,0)</f>
        <v>#REF!</v>
      </c>
      <c r="R4201" s="143"/>
    </row>
    <row r="4202" spans="3:18" s="102" customFormat="1" ht="19.5" hidden="1" customHeight="1">
      <c r="C4202" s="35" t="s">
        <v>1368</v>
      </c>
      <c r="D4202" s="36" t="s">
        <v>0</v>
      </c>
      <c r="E4202" s="11" t="s">
        <v>22</v>
      </c>
      <c r="F4202" s="98">
        <v>0</v>
      </c>
      <c r="G4202" s="99">
        <v>0</v>
      </c>
      <c r="H4202" s="99">
        <f t="shared" si="705"/>
        <v>0</v>
      </c>
      <c r="I4202" s="99">
        <v>0</v>
      </c>
      <c r="J4202" s="99">
        <f t="shared" si="706"/>
        <v>0</v>
      </c>
      <c r="K4202" s="99">
        <v>0</v>
      </c>
      <c r="L4202" s="99">
        <f t="shared" si="699"/>
        <v>0</v>
      </c>
      <c r="M4202" s="99">
        <f t="shared" si="704"/>
        <v>0</v>
      </c>
      <c r="N4202" s="100">
        <f t="shared" si="704"/>
        <v>0</v>
      </c>
      <c r="O4202" s="60">
        <v>0</v>
      </c>
      <c r="P4202" s="101">
        <f>O4202</f>
        <v>0</v>
      </c>
      <c r="Q4202" s="99" t="e">
        <f>TRUNC(#REF!*P4202,0)</f>
        <v>#REF!</v>
      </c>
      <c r="R4202" s="143"/>
    </row>
    <row r="4203" spans="3:18" s="102" customFormat="1" ht="19.5" hidden="1" customHeight="1">
      <c r="C4203" s="35" t="s">
        <v>1369</v>
      </c>
      <c r="D4203" s="36" t="s">
        <v>1370</v>
      </c>
      <c r="E4203" s="11" t="s">
        <v>3191</v>
      </c>
      <c r="F4203" s="98">
        <v>138</v>
      </c>
      <c r="G4203" s="99">
        <v>78400</v>
      </c>
      <c r="H4203" s="99">
        <f t="shared" si="705"/>
        <v>10819200</v>
      </c>
      <c r="I4203" s="99">
        <v>0</v>
      </c>
      <c r="J4203" s="99">
        <f t="shared" si="706"/>
        <v>0</v>
      </c>
      <c r="K4203" s="99">
        <v>0</v>
      </c>
      <c r="L4203" s="99">
        <f t="shared" si="699"/>
        <v>0</v>
      </c>
      <c r="M4203" s="99">
        <f t="shared" si="704"/>
        <v>78400</v>
      </c>
      <c r="N4203" s="100">
        <f t="shared" si="704"/>
        <v>10819200</v>
      </c>
      <c r="O4203" s="60">
        <v>138</v>
      </c>
      <c r="P4203" s="101">
        <f>O4203</f>
        <v>138</v>
      </c>
      <c r="Q4203" s="99" t="e">
        <f>TRUNC(#REF!*P4203,0)</f>
        <v>#REF!</v>
      </c>
      <c r="R4203" s="143"/>
    </row>
    <row r="4204" spans="3:18" s="102" customFormat="1" ht="19.5" hidden="1" customHeight="1">
      <c r="C4204" s="35" t="s">
        <v>1371</v>
      </c>
      <c r="D4204" s="36" t="s">
        <v>1372</v>
      </c>
      <c r="E4204" s="11" t="s">
        <v>3191</v>
      </c>
      <c r="F4204" s="98">
        <v>2725</v>
      </c>
      <c r="G4204" s="99">
        <v>68000</v>
      </c>
      <c r="H4204" s="99">
        <f t="shared" si="705"/>
        <v>185300000</v>
      </c>
      <c r="I4204" s="99">
        <v>0</v>
      </c>
      <c r="J4204" s="99">
        <f t="shared" si="706"/>
        <v>0</v>
      </c>
      <c r="K4204" s="99">
        <v>0</v>
      </c>
      <c r="L4204" s="99">
        <f t="shared" si="699"/>
        <v>0</v>
      </c>
      <c r="M4204" s="99">
        <f t="shared" si="704"/>
        <v>68000</v>
      </c>
      <c r="N4204" s="100">
        <f t="shared" si="704"/>
        <v>185300000</v>
      </c>
      <c r="O4204" s="60">
        <v>2725</v>
      </c>
      <c r="P4204" s="101">
        <f>O4204</f>
        <v>2725</v>
      </c>
      <c r="Q4204" s="99" t="e">
        <f>TRUNC(#REF!*P4204,0)</f>
        <v>#REF!</v>
      </c>
      <c r="R4204" s="143"/>
    </row>
    <row r="4205" spans="3:18" s="102" customFormat="1" ht="19.5" hidden="1" customHeight="1">
      <c r="C4205" s="35" t="s">
        <v>1374</v>
      </c>
      <c r="D4205" s="36" t="s">
        <v>0</v>
      </c>
      <c r="E4205" s="11" t="s">
        <v>22</v>
      </c>
      <c r="F4205" s="98">
        <v>0</v>
      </c>
      <c r="G4205" s="99">
        <v>0</v>
      </c>
      <c r="H4205" s="99">
        <f t="shared" si="705"/>
        <v>0</v>
      </c>
      <c r="I4205" s="99">
        <v>0</v>
      </c>
      <c r="J4205" s="99">
        <f t="shared" si="706"/>
        <v>0</v>
      </c>
      <c r="K4205" s="99">
        <v>0</v>
      </c>
      <c r="L4205" s="99">
        <f t="shared" si="699"/>
        <v>0</v>
      </c>
      <c r="M4205" s="99">
        <f t="shared" si="704"/>
        <v>0</v>
      </c>
      <c r="N4205" s="100">
        <f t="shared" si="704"/>
        <v>0</v>
      </c>
      <c r="O4205" s="60">
        <v>0</v>
      </c>
      <c r="P4205" s="101">
        <f>O4205</f>
        <v>0</v>
      </c>
      <c r="Q4205" s="99" t="e">
        <f>TRUNC(#REF!*P4205,0)</f>
        <v>#REF!</v>
      </c>
      <c r="R4205" s="143"/>
    </row>
    <row r="4206" spans="3:18" s="102" customFormat="1" ht="19.5" hidden="1" customHeight="1">
      <c r="C4206" s="35" t="s">
        <v>1375</v>
      </c>
      <c r="D4206" s="36" t="s">
        <v>1376</v>
      </c>
      <c r="E4206" s="11" t="s">
        <v>3191</v>
      </c>
      <c r="F4206" s="98">
        <v>2017</v>
      </c>
      <c r="G4206" s="99">
        <v>67200</v>
      </c>
      <c r="H4206" s="99">
        <f t="shared" si="705"/>
        <v>135542400</v>
      </c>
      <c r="I4206" s="99">
        <v>0</v>
      </c>
      <c r="J4206" s="99">
        <f t="shared" si="706"/>
        <v>0</v>
      </c>
      <c r="K4206" s="99">
        <v>0</v>
      </c>
      <c r="L4206" s="99">
        <f t="shared" ref="L4206:L4269" si="717">TRUNC(F4206*K4206,0)</f>
        <v>0</v>
      </c>
      <c r="M4206" s="99">
        <f t="shared" si="704"/>
        <v>67200</v>
      </c>
      <c r="N4206" s="100">
        <f t="shared" si="704"/>
        <v>135542400</v>
      </c>
      <c r="O4206" s="60">
        <v>2017</v>
      </c>
      <c r="P4206" s="101">
        <f>O4206</f>
        <v>2017</v>
      </c>
      <c r="Q4206" s="99" t="e">
        <f>TRUNC(#REF!*P4206,0)</f>
        <v>#REF!</v>
      </c>
      <c r="R4206" s="143"/>
    </row>
    <row r="4207" spans="3:18" s="102" customFormat="1" ht="19.5" hidden="1" customHeight="1">
      <c r="C4207" s="35" t="s">
        <v>1377</v>
      </c>
      <c r="D4207" s="36" t="s">
        <v>0</v>
      </c>
      <c r="E4207" s="11" t="s">
        <v>22</v>
      </c>
      <c r="F4207" s="98">
        <v>0</v>
      </c>
      <c r="G4207" s="99">
        <v>0</v>
      </c>
      <c r="H4207" s="99">
        <f t="shared" si="705"/>
        <v>0</v>
      </c>
      <c r="I4207" s="99">
        <v>0</v>
      </c>
      <c r="J4207" s="99">
        <f t="shared" si="706"/>
        <v>0</v>
      </c>
      <c r="K4207" s="99">
        <v>0</v>
      </c>
      <c r="L4207" s="99">
        <f t="shared" si="717"/>
        <v>0</v>
      </c>
      <c r="M4207" s="99">
        <f t="shared" si="704"/>
        <v>0</v>
      </c>
      <c r="N4207" s="100">
        <f t="shared" si="704"/>
        <v>0</v>
      </c>
      <c r="O4207" s="60">
        <v>0</v>
      </c>
      <c r="P4207" s="101">
        <f>O4207</f>
        <v>0</v>
      </c>
      <c r="Q4207" s="99" t="e">
        <f>TRUNC(#REF!*P4207,0)</f>
        <v>#REF!</v>
      </c>
      <c r="R4207" s="143"/>
    </row>
    <row r="4208" spans="3:18" s="102" customFormat="1" ht="19.5" hidden="1" customHeight="1">
      <c r="C4208" s="35" t="s">
        <v>1379</v>
      </c>
      <c r="D4208" s="36" t="s">
        <v>1378</v>
      </c>
      <c r="E4208" s="11" t="s">
        <v>3191</v>
      </c>
      <c r="F4208" s="98">
        <v>5282</v>
      </c>
      <c r="G4208" s="99">
        <v>48000</v>
      </c>
      <c r="H4208" s="99">
        <f t="shared" si="705"/>
        <v>253536000</v>
      </c>
      <c r="I4208" s="99">
        <v>0</v>
      </c>
      <c r="J4208" s="99">
        <f t="shared" si="706"/>
        <v>0</v>
      </c>
      <c r="K4208" s="99">
        <v>0</v>
      </c>
      <c r="L4208" s="99">
        <f t="shared" si="717"/>
        <v>0</v>
      </c>
      <c r="M4208" s="99">
        <f t="shared" si="704"/>
        <v>48000</v>
      </c>
      <c r="N4208" s="100">
        <f t="shared" si="704"/>
        <v>253536000</v>
      </c>
      <c r="O4208" s="60">
        <v>5282</v>
      </c>
      <c r="P4208" s="101">
        <f>O4208</f>
        <v>5282</v>
      </c>
      <c r="Q4208" s="99" t="e">
        <f>TRUNC(#REF!*P4208,0)</f>
        <v>#REF!</v>
      </c>
      <c r="R4208" s="143"/>
    </row>
    <row r="4209" spans="1:19" s="102" customFormat="1" ht="19.5" hidden="1" customHeight="1">
      <c r="C4209" s="35" t="s">
        <v>1381</v>
      </c>
      <c r="D4209" s="36" t="s">
        <v>1356</v>
      </c>
      <c r="E4209" s="11" t="s">
        <v>3213</v>
      </c>
      <c r="F4209" s="98">
        <v>590</v>
      </c>
      <c r="G4209" s="99">
        <v>104000</v>
      </c>
      <c r="H4209" s="99">
        <f t="shared" si="705"/>
        <v>61360000</v>
      </c>
      <c r="I4209" s="99">
        <v>0</v>
      </c>
      <c r="J4209" s="99">
        <f t="shared" si="706"/>
        <v>0</v>
      </c>
      <c r="K4209" s="99">
        <v>0</v>
      </c>
      <c r="L4209" s="99">
        <f t="shared" si="717"/>
        <v>0</v>
      </c>
      <c r="M4209" s="99">
        <f t="shared" si="704"/>
        <v>104000</v>
      </c>
      <c r="N4209" s="100">
        <f t="shared" si="704"/>
        <v>61360000</v>
      </c>
      <c r="O4209" s="60">
        <v>590</v>
      </c>
      <c r="P4209" s="101">
        <f>O4209</f>
        <v>590</v>
      </c>
      <c r="Q4209" s="99" t="e">
        <f>TRUNC(#REF!*P4209,0)</f>
        <v>#REF!</v>
      </c>
      <c r="R4209" s="143"/>
    </row>
    <row r="4210" spans="1:19" s="102" customFormat="1" ht="19.5" hidden="1" customHeight="1">
      <c r="C4210" s="35" t="s">
        <v>1382</v>
      </c>
      <c r="D4210" s="36" t="s">
        <v>0</v>
      </c>
      <c r="E4210" s="11" t="s">
        <v>22</v>
      </c>
      <c r="F4210" s="98">
        <v>0</v>
      </c>
      <c r="G4210" s="99">
        <v>0</v>
      </c>
      <c r="H4210" s="99">
        <f t="shared" si="705"/>
        <v>0</v>
      </c>
      <c r="I4210" s="99">
        <v>0</v>
      </c>
      <c r="J4210" s="99">
        <f t="shared" si="706"/>
        <v>0</v>
      </c>
      <c r="K4210" s="99">
        <v>0</v>
      </c>
      <c r="L4210" s="99">
        <f t="shared" si="717"/>
        <v>0</v>
      </c>
      <c r="M4210" s="99">
        <f t="shared" si="704"/>
        <v>0</v>
      </c>
      <c r="N4210" s="100">
        <f t="shared" si="704"/>
        <v>0</v>
      </c>
      <c r="O4210" s="60">
        <v>0</v>
      </c>
      <c r="P4210" s="101">
        <f>O4210</f>
        <v>0</v>
      </c>
      <c r="Q4210" s="99" t="e">
        <f>TRUNC(#REF!*P4210,0)</f>
        <v>#REF!</v>
      </c>
      <c r="R4210" s="143"/>
    </row>
    <row r="4211" spans="1:19" s="102" customFormat="1" ht="19.5" hidden="1" customHeight="1">
      <c r="C4211" s="35" t="s">
        <v>3008</v>
      </c>
      <c r="D4211" s="36" t="s">
        <v>0</v>
      </c>
      <c r="E4211" s="11" t="s">
        <v>3188</v>
      </c>
      <c r="F4211" s="98">
        <v>54110</v>
      </c>
      <c r="G4211" s="99">
        <v>70200</v>
      </c>
      <c r="H4211" s="99">
        <f t="shared" ref="H4211" si="718">TRUNC(F4211*G4211,0)</f>
        <v>3798522000</v>
      </c>
      <c r="I4211" s="99">
        <v>0</v>
      </c>
      <c r="J4211" s="99">
        <f t="shared" ref="J4211" si="719">TRUNC(F4211*I4211,0)</f>
        <v>0</v>
      </c>
      <c r="K4211" s="99">
        <v>0</v>
      </c>
      <c r="L4211" s="99">
        <f t="shared" ref="L4211" si="720">TRUNC(F4211*K4211,0)</f>
        <v>0</v>
      </c>
      <c r="M4211" s="99">
        <f t="shared" ref="M4211" si="721">G4211+I4211+K4211</f>
        <v>70200</v>
      </c>
      <c r="N4211" s="100">
        <f t="shared" ref="N4211" si="722">H4211+J4211+L4211</f>
        <v>3798522000</v>
      </c>
      <c r="O4211" s="60">
        <v>54110</v>
      </c>
      <c r="P4211" s="101">
        <f>O4211</f>
        <v>54110</v>
      </c>
      <c r="Q4211" s="99" t="e">
        <f>TRUNC(#REF!*P4211,0)</f>
        <v>#REF!</v>
      </c>
      <c r="R4211" s="143"/>
    </row>
    <row r="4212" spans="1:19" s="102" customFormat="1" ht="19.5" hidden="1" customHeight="1">
      <c r="C4212" s="35" t="s">
        <v>3009</v>
      </c>
      <c r="D4212" s="36" t="s">
        <v>0</v>
      </c>
      <c r="E4212" s="11" t="s">
        <v>3188</v>
      </c>
      <c r="F4212" s="98">
        <v>9737</v>
      </c>
      <c r="G4212" s="99">
        <v>60000</v>
      </c>
      <c r="H4212" s="99">
        <f t="shared" si="705"/>
        <v>584220000</v>
      </c>
      <c r="I4212" s="99">
        <v>0</v>
      </c>
      <c r="J4212" s="99">
        <f t="shared" si="706"/>
        <v>0</v>
      </c>
      <c r="K4212" s="99">
        <v>0</v>
      </c>
      <c r="L4212" s="99">
        <f t="shared" si="717"/>
        <v>0</v>
      </c>
      <c r="M4212" s="99">
        <f t="shared" si="704"/>
        <v>60000</v>
      </c>
      <c r="N4212" s="100">
        <f t="shared" si="704"/>
        <v>584220000</v>
      </c>
      <c r="O4212" s="60">
        <v>9839</v>
      </c>
      <c r="P4212" s="101">
        <f>O4212</f>
        <v>9839</v>
      </c>
      <c r="Q4212" s="99" t="e">
        <f>TRUNC(#REF!*P4212,0)</f>
        <v>#REF!</v>
      </c>
      <c r="R4212" s="143"/>
    </row>
    <row r="4213" spans="1:19" s="102" customFormat="1" ht="19.5" hidden="1" customHeight="1">
      <c r="C4213" s="35" t="s">
        <v>1383</v>
      </c>
      <c r="D4213" s="36" t="s">
        <v>0</v>
      </c>
      <c r="E4213" s="11" t="s">
        <v>3188</v>
      </c>
      <c r="F4213" s="98">
        <v>3490</v>
      </c>
      <c r="G4213" s="99">
        <v>45896</v>
      </c>
      <c r="H4213" s="99">
        <f t="shared" si="705"/>
        <v>160177040</v>
      </c>
      <c r="I4213" s="99">
        <v>0</v>
      </c>
      <c r="J4213" s="99">
        <f t="shared" si="706"/>
        <v>0</v>
      </c>
      <c r="K4213" s="99">
        <v>0</v>
      </c>
      <c r="L4213" s="99">
        <f t="shared" si="717"/>
        <v>0</v>
      </c>
      <c r="M4213" s="99">
        <f t="shared" si="704"/>
        <v>45896</v>
      </c>
      <c r="N4213" s="100">
        <f t="shared" si="704"/>
        <v>160177040</v>
      </c>
      <c r="O4213" s="60">
        <v>3490</v>
      </c>
      <c r="P4213" s="101">
        <f>O4213</f>
        <v>3490</v>
      </c>
      <c r="Q4213" s="99" t="e">
        <f>TRUNC(#REF!*P4213,0)</f>
        <v>#REF!</v>
      </c>
      <c r="R4213" s="143"/>
    </row>
    <row r="4214" spans="1:19" s="102" customFormat="1" ht="19.5" hidden="1" customHeight="1">
      <c r="C4214" s="35" t="s">
        <v>1384</v>
      </c>
      <c r="D4214" s="36" t="s">
        <v>0</v>
      </c>
      <c r="E4214" s="11" t="s">
        <v>3188</v>
      </c>
      <c r="F4214" s="98">
        <v>27927</v>
      </c>
      <c r="G4214" s="99">
        <v>48800</v>
      </c>
      <c r="H4214" s="99">
        <f t="shared" si="705"/>
        <v>1362837600</v>
      </c>
      <c r="I4214" s="99">
        <v>0</v>
      </c>
      <c r="J4214" s="99">
        <f t="shared" si="706"/>
        <v>0</v>
      </c>
      <c r="K4214" s="99">
        <v>0</v>
      </c>
      <c r="L4214" s="99">
        <f t="shared" si="717"/>
        <v>0</v>
      </c>
      <c r="M4214" s="99">
        <f t="shared" si="704"/>
        <v>48800</v>
      </c>
      <c r="N4214" s="100">
        <f t="shared" si="704"/>
        <v>1362837600</v>
      </c>
      <c r="O4214" s="60">
        <v>27927</v>
      </c>
      <c r="P4214" s="101">
        <f>O4214</f>
        <v>27927</v>
      </c>
      <c r="Q4214" s="99" t="e">
        <f>TRUNC(#REF!*P4214,0)</f>
        <v>#REF!</v>
      </c>
      <c r="R4214" s="143"/>
    </row>
    <row r="4215" spans="1:19" s="102" customFormat="1" ht="19.5" hidden="1" customHeight="1">
      <c r="C4215" s="35" t="s">
        <v>1385</v>
      </c>
      <c r="D4215" s="36" t="s">
        <v>0</v>
      </c>
      <c r="E4215" s="11" t="s">
        <v>22</v>
      </c>
      <c r="F4215" s="98">
        <v>0</v>
      </c>
      <c r="G4215" s="99">
        <v>0</v>
      </c>
      <c r="H4215" s="99">
        <f t="shared" si="705"/>
        <v>0</v>
      </c>
      <c r="I4215" s="99">
        <v>0</v>
      </c>
      <c r="J4215" s="99">
        <f t="shared" si="706"/>
        <v>0</v>
      </c>
      <c r="K4215" s="99">
        <v>0</v>
      </c>
      <c r="L4215" s="99">
        <f t="shared" si="717"/>
        <v>0</v>
      </c>
      <c r="M4215" s="99">
        <f t="shared" si="704"/>
        <v>0</v>
      </c>
      <c r="N4215" s="100">
        <f t="shared" si="704"/>
        <v>0</v>
      </c>
      <c r="O4215" s="60">
        <v>0</v>
      </c>
      <c r="P4215" s="101">
        <f>O4215</f>
        <v>0</v>
      </c>
      <c r="Q4215" s="99" t="e">
        <f>TRUNC(#REF!*P4215,0)</f>
        <v>#REF!</v>
      </c>
      <c r="R4215" s="143"/>
    </row>
    <row r="4216" spans="1:19" s="102" customFormat="1" ht="19.5" hidden="1" customHeight="1">
      <c r="C4216" s="35" t="s">
        <v>1386</v>
      </c>
      <c r="D4216" s="36" t="s">
        <v>0</v>
      </c>
      <c r="E4216" s="11" t="s">
        <v>3188</v>
      </c>
      <c r="F4216" s="98">
        <v>389</v>
      </c>
      <c r="G4216" s="99">
        <v>52211</v>
      </c>
      <c r="H4216" s="99">
        <f t="shared" si="705"/>
        <v>20310079</v>
      </c>
      <c r="I4216" s="99">
        <v>0</v>
      </c>
      <c r="J4216" s="99">
        <f t="shared" si="706"/>
        <v>0</v>
      </c>
      <c r="K4216" s="99">
        <v>0</v>
      </c>
      <c r="L4216" s="99">
        <f t="shared" si="717"/>
        <v>0</v>
      </c>
      <c r="M4216" s="99">
        <f t="shared" si="704"/>
        <v>52211</v>
      </c>
      <c r="N4216" s="100">
        <f t="shared" si="704"/>
        <v>20310079</v>
      </c>
      <c r="O4216" s="60">
        <v>389</v>
      </c>
      <c r="P4216" s="101">
        <f>O4216</f>
        <v>389</v>
      </c>
      <c r="Q4216" s="99" t="e">
        <f>TRUNC(#REF!*P4216,0)</f>
        <v>#REF!</v>
      </c>
      <c r="R4216" s="143"/>
    </row>
    <row r="4217" spans="1:19" s="102" customFormat="1" ht="19.5" hidden="1" customHeight="1">
      <c r="C4217" s="35" t="s">
        <v>1789</v>
      </c>
      <c r="D4217" s="36" t="s">
        <v>0</v>
      </c>
      <c r="E4217" s="11" t="s">
        <v>3188</v>
      </c>
      <c r="F4217" s="98">
        <v>68</v>
      </c>
      <c r="G4217" s="99">
        <v>43410</v>
      </c>
      <c r="H4217" s="99">
        <f t="shared" si="705"/>
        <v>2951880</v>
      </c>
      <c r="I4217" s="99">
        <v>0</v>
      </c>
      <c r="J4217" s="99">
        <f t="shared" si="706"/>
        <v>0</v>
      </c>
      <c r="K4217" s="99">
        <v>0</v>
      </c>
      <c r="L4217" s="99">
        <f t="shared" si="717"/>
        <v>0</v>
      </c>
      <c r="M4217" s="99">
        <f t="shared" si="704"/>
        <v>43410</v>
      </c>
      <c r="N4217" s="100">
        <f t="shared" si="704"/>
        <v>2951880</v>
      </c>
      <c r="O4217" s="60">
        <v>68</v>
      </c>
      <c r="P4217" s="101">
        <f>O4217</f>
        <v>68</v>
      </c>
      <c r="Q4217" s="99" t="e">
        <f>TRUNC(#REF!*P4217,0)</f>
        <v>#REF!</v>
      </c>
      <c r="R4217" s="143"/>
    </row>
    <row r="4218" spans="1:19" s="102" customFormat="1" ht="19.5" hidden="1" customHeight="1">
      <c r="C4218" s="35" t="s">
        <v>2641</v>
      </c>
      <c r="D4218" s="36" t="s">
        <v>0</v>
      </c>
      <c r="E4218" s="11" t="s">
        <v>3188</v>
      </c>
      <c r="F4218" s="98">
        <v>4374</v>
      </c>
      <c r="G4218" s="99">
        <v>56000</v>
      </c>
      <c r="H4218" s="99">
        <f t="shared" si="705"/>
        <v>244944000</v>
      </c>
      <c r="I4218" s="99">
        <v>0</v>
      </c>
      <c r="J4218" s="99">
        <f t="shared" si="706"/>
        <v>0</v>
      </c>
      <c r="K4218" s="99">
        <v>0</v>
      </c>
      <c r="L4218" s="99">
        <f t="shared" si="717"/>
        <v>0</v>
      </c>
      <c r="M4218" s="99">
        <f t="shared" si="704"/>
        <v>56000</v>
      </c>
      <c r="N4218" s="100">
        <f t="shared" si="704"/>
        <v>244944000</v>
      </c>
      <c r="O4218" s="60">
        <v>4374</v>
      </c>
      <c r="P4218" s="101">
        <f>O4218</f>
        <v>4374</v>
      </c>
      <c r="Q4218" s="99" t="e">
        <f>TRUNC(#REF!*P4218,0)</f>
        <v>#REF!</v>
      </c>
      <c r="R4218" s="143"/>
    </row>
    <row r="4219" spans="1:19" s="102" customFormat="1" ht="19.5" hidden="1" customHeight="1">
      <c r="C4219" s="35" t="s">
        <v>1387</v>
      </c>
      <c r="D4219" s="36" t="s">
        <v>99</v>
      </c>
      <c r="E4219" s="11" t="s">
        <v>3191</v>
      </c>
      <c r="F4219" s="103">
        <v>10.151999999999999</v>
      </c>
      <c r="G4219" s="99">
        <v>-296000</v>
      </c>
      <c r="H4219" s="99">
        <f t="shared" si="705"/>
        <v>-3004992</v>
      </c>
      <c r="I4219" s="99">
        <v>0</v>
      </c>
      <c r="J4219" s="99">
        <f t="shared" si="706"/>
        <v>0</v>
      </c>
      <c r="K4219" s="99">
        <v>0</v>
      </c>
      <c r="L4219" s="99">
        <f t="shared" si="717"/>
        <v>0</v>
      </c>
      <c r="M4219" s="99">
        <f t="shared" si="704"/>
        <v>-296000</v>
      </c>
      <c r="N4219" s="100">
        <f t="shared" si="704"/>
        <v>-3004992</v>
      </c>
      <c r="O4219" s="87">
        <v>10.151999999999999</v>
      </c>
      <c r="P4219" s="101">
        <f>O4219</f>
        <v>10.151999999999999</v>
      </c>
      <c r="Q4219" s="99" t="e">
        <f>TRUNC(#REF!*P4219,0)</f>
        <v>#REF!</v>
      </c>
      <c r="R4219" s="143"/>
    </row>
    <row r="4220" spans="1:19" s="102" customFormat="1" ht="19.5" hidden="1" customHeight="1">
      <c r="C4220" s="35"/>
      <c r="D4220" s="36"/>
      <c r="E4220" s="11"/>
      <c r="F4220" s="103"/>
      <c r="G4220" s="99"/>
      <c r="H4220" s="101"/>
      <c r="I4220" s="99"/>
      <c r="J4220" s="101"/>
      <c r="K4220" s="99"/>
      <c r="L4220" s="101"/>
      <c r="M4220" s="99"/>
      <c r="N4220" s="100"/>
      <c r="O4220" s="87"/>
      <c r="P4220" s="101"/>
      <c r="Q4220" s="101"/>
      <c r="R4220" s="143"/>
    </row>
    <row r="4221" spans="1:19" s="102" customFormat="1" ht="19.5" hidden="1" customHeight="1">
      <c r="C4221" s="35"/>
      <c r="D4221" s="36"/>
      <c r="E4221" s="11"/>
      <c r="F4221" s="98"/>
      <c r="G4221" s="99"/>
      <c r="H4221" s="101"/>
      <c r="I4221" s="99"/>
      <c r="J4221" s="101"/>
      <c r="K4221" s="99"/>
      <c r="L4221" s="101"/>
      <c r="M4221" s="99"/>
      <c r="N4221" s="100"/>
      <c r="O4221" s="60"/>
      <c r="P4221" s="101"/>
      <c r="Q4221" s="101"/>
      <c r="R4221" s="143"/>
    </row>
    <row r="4222" spans="1:19" s="115" customFormat="1" ht="19.5" hidden="1" customHeight="1">
      <c r="A4222" s="50"/>
      <c r="B4222" s="126">
        <f>B3608+1</f>
        <v>701</v>
      </c>
      <c r="C4222" s="39" t="s">
        <v>3244</v>
      </c>
      <c r="D4222" s="40"/>
      <c r="E4222" s="14" t="s">
        <v>1</v>
      </c>
      <c r="F4222" s="110">
        <v>1</v>
      </c>
      <c r="G4222" s="111"/>
      <c r="H4222" s="114">
        <f>SUM(H4223:H4744)</f>
        <v>8952926645</v>
      </c>
      <c r="I4222" s="111"/>
      <c r="J4222" s="114">
        <f>SUM(J4223:J4744)</f>
        <v>2095755304</v>
      </c>
      <c r="K4222" s="111"/>
      <c r="L4222" s="114">
        <f>SUM(L4223:L4744)</f>
        <v>8373563505</v>
      </c>
      <c r="M4222" s="112">
        <f t="shared" ref="M4222:N4349" si="723">G4222+I4222+K4222</f>
        <v>0</v>
      </c>
      <c r="N4222" s="113">
        <f>H4222+J4222+L4222</f>
        <v>19422245454</v>
      </c>
      <c r="O4222" s="91">
        <v>1</v>
      </c>
      <c r="P4222" s="114"/>
      <c r="Q4222" s="114" t="e">
        <f>SUM(Q4223:Q4745)</f>
        <v>#REF!</v>
      </c>
      <c r="R4222" s="146"/>
      <c r="S4222" s="50"/>
    </row>
    <row r="4223" spans="1:19" s="102" customFormat="1" ht="19.5" hidden="1" customHeight="1">
      <c r="C4223" s="35" t="s">
        <v>1388</v>
      </c>
      <c r="D4223" s="36" t="s">
        <v>0</v>
      </c>
      <c r="E4223" s="11" t="s">
        <v>22</v>
      </c>
      <c r="F4223" s="98">
        <v>0</v>
      </c>
      <c r="G4223" s="99">
        <v>0</v>
      </c>
      <c r="H4223" s="99">
        <f t="shared" si="705"/>
        <v>0</v>
      </c>
      <c r="I4223" s="99">
        <v>0</v>
      </c>
      <c r="J4223" s="99">
        <f t="shared" si="706"/>
        <v>0</v>
      </c>
      <c r="K4223" s="99">
        <v>0</v>
      </c>
      <c r="L4223" s="99">
        <f t="shared" si="717"/>
        <v>0</v>
      </c>
      <c r="M4223" s="99">
        <f t="shared" si="723"/>
        <v>0</v>
      </c>
      <c r="N4223" s="100">
        <f t="shared" si="723"/>
        <v>0</v>
      </c>
      <c r="O4223" s="60">
        <v>0</v>
      </c>
      <c r="P4223" s="101">
        <f>O4223</f>
        <v>0</v>
      </c>
      <c r="Q4223" s="99" t="e">
        <f>TRUNC(#REF!*P4223,0)</f>
        <v>#REF!</v>
      </c>
      <c r="R4223" s="143"/>
    </row>
    <row r="4224" spans="1:19" s="102" customFormat="1" ht="19.5" hidden="1" customHeight="1">
      <c r="C4224" s="35" t="s">
        <v>2642</v>
      </c>
      <c r="D4224" s="36" t="s">
        <v>2643</v>
      </c>
      <c r="E4224" s="11" t="s">
        <v>22</v>
      </c>
      <c r="F4224" s="98">
        <v>0</v>
      </c>
      <c r="G4224" s="99">
        <v>0</v>
      </c>
      <c r="H4224" s="99">
        <f t="shared" si="705"/>
        <v>0</v>
      </c>
      <c r="I4224" s="99">
        <v>0</v>
      </c>
      <c r="J4224" s="99">
        <f t="shared" si="706"/>
        <v>0</v>
      </c>
      <c r="K4224" s="99">
        <v>0</v>
      </c>
      <c r="L4224" s="99">
        <f t="shared" si="717"/>
        <v>0</v>
      </c>
      <c r="M4224" s="99">
        <f t="shared" si="723"/>
        <v>0</v>
      </c>
      <c r="N4224" s="100">
        <f t="shared" si="723"/>
        <v>0</v>
      </c>
      <c r="O4224" s="60">
        <v>0</v>
      </c>
      <c r="P4224" s="101">
        <f>O4224</f>
        <v>0</v>
      </c>
      <c r="Q4224" s="99" t="e">
        <f>TRUNC(#REF!*P4224,0)</f>
        <v>#REF!</v>
      </c>
      <c r="R4224" s="143"/>
    </row>
    <row r="4225" spans="3:18" s="102" customFormat="1" ht="19.5" hidden="1" customHeight="1">
      <c r="C4225" s="35" t="s">
        <v>2644</v>
      </c>
      <c r="D4225" s="36" t="s">
        <v>2645</v>
      </c>
      <c r="E4225" s="11" t="s">
        <v>22</v>
      </c>
      <c r="F4225" s="98">
        <v>0</v>
      </c>
      <c r="G4225" s="99">
        <v>0</v>
      </c>
      <c r="H4225" s="99">
        <f t="shared" si="705"/>
        <v>0</v>
      </c>
      <c r="I4225" s="99">
        <v>0</v>
      </c>
      <c r="J4225" s="99">
        <f t="shared" si="706"/>
        <v>0</v>
      </c>
      <c r="K4225" s="99">
        <v>0</v>
      </c>
      <c r="L4225" s="99">
        <f t="shared" si="717"/>
        <v>0</v>
      </c>
      <c r="M4225" s="99">
        <f t="shared" si="723"/>
        <v>0</v>
      </c>
      <c r="N4225" s="100">
        <f t="shared" si="723"/>
        <v>0</v>
      </c>
      <c r="O4225" s="60">
        <v>0</v>
      </c>
      <c r="P4225" s="101">
        <f>O4225</f>
        <v>0</v>
      </c>
      <c r="Q4225" s="99" t="e">
        <f>TRUNC(#REF!*P4225,0)</f>
        <v>#REF!</v>
      </c>
      <c r="R4225" s="143"/>
    </row>
    <row r="4226" spans="3:18" s="102" customFormat="1" ht="19.5" hidden="1" customHeight="1">
      <c r="C4226" s="35" t="s">
        <v>2646</v>
      </c>
      <c r="D4226" s="36" t="s">
        <v>1389</v>
      </c>
      <c r="E4226" s="11" t="s">
        <v>3199</v>
      </c>
      <c r="F4226" s="98">
        <v>21</v>
      </c>
      <c r="G4226" s="99">
        <v>236606</v>
      </c>
      <c r="H4226" s="99">
        <f t="shared" si="705"/>
        <v>4968726</v>
      </c>
      <c r="I4226" s="99">
        <v>201793</v>
      </c>
      <c r="J4226" s="99">
        <f t="shared" si="706"/>
        <v>4237653</v>
      </c>
      <c r="K4226" s="99">
        <v>829</v>
      </c>
      <c r="L4226" s="99">
        <f t="shared" si="717"/>
        <v>17409</v>
      </c>
      <c r="M4226" s="99">
        <f t="shared" si="723"/>
        <v>439228</v>
      </c>
      <c r="N4226" s="100">
        <f t="shared" si="723"/>
        <v>9223788</v>
      </c>
      <c r="O4226" s="60">
        <v>21</v>
      </c>
      <c r="P4226" s="101">
        <f>O4226</f>
        <v>21</v>
      </c>
      <c r="Q4226" s="99" t="e">
        <f>TRUNC(#REF!*P4226,0)</f>
        <v>#REF!</v>
      </c>
      <c r="R4226" s="143"/>
    </row>
    <row r="4227" spans="3:18" s="102" customFormat="1" ht="19.5" hidden="1" customHeight="1">
      <c r="C4227" s="35" t="s">
        <v>2647</v>
      </c>
      <c r="D4227" s="36" t="s">
        <v>1390</v>
      </c>
      <c r="E4227" s="11" t="s">
        <v>3199</v>
      </c>
      <c r="F4227" s="98">
        <v>10</v>
      </c>
      <c r="G4227" s="99">
        <v>166206</v>
      </c>
      <c r="H4227" s="99">
        <f t="shared" si="705"/>
        <v>1662060</v>
      </c>
      <c r="I4227" s="99">
        <v>207220</v>
      </c>
      <c r="J4227" s="99">
        <f t="shared" si="706"/>
        <v>2072200</v>
      </c>
      <c r="K4227" s="99">
        <v>1744</v>
      </c>
      <c r="L4227" s="99">
        <f t="shared" si="717"/>
        <v>17440</v>
      </c>
      <c r="M4227" s="99">
        <f t="shared" si="723"/>
        <v>375170</v>
      </c>
      <c r="N4227" s="100">
        <f t="shared" si="723"/>
        <v>3751700</v>
      </c>
      <c r="O4227" s="60">
        <v>10</v>
      </c>
      <c r="P4227" s="101">
        <f>O4227</f>
        <v>10</v>
      </c>
      <c r="Q4227" s="99" t="e">
        <f>TRUNC(#REF!*P4227,0)</f>
        <v>#REF!</v>
      </c>
      <c r="R4227" s="143"/>
    </row>
    <row r="4228" spans="3:18" s="102" customFormat="1" ht="19.5" hidden="1" customHeight="1">
      <c r="C4228" s="35" t="s">
        <v>2648</v>
      </c>
      <c r="D4228" s="36" t="s">
        <v>2649</v>
      </c>
      <c r="E4228" s="11" t="s">
        <v>22</v>
      </c>
      <c r="F4228" s="98">
        <v>0</v>
      </c>
      <c r="G4228" s="99">
        <v>0</v>
      </c>
      <c r="H4228" s="99">
        <f t="shared" si="705"/>
        <v>0</v>
      </c>
      <c r="I4228" s="99">
        <v>0</v>
      </c>
      <c r="J4228" s="99">
        <f t="shared" si="706"/>
        <v>0</v>
      </c>
      <c r="K4228" s="99">
        <v>0</v>
      </c>
      <c r="L4228" s="99">
        <f t="shared" si="717"/>
        <v>0</v>
      </c>
      <c r="M4228" s="99">
        <f t="shared" si="723"/>
        <v>0</v>
      </c>
      <c r="N4228" s="100">
        <f t="shared" si="723"/>
        <v>0</v>
      </c>
      <c r="O4228" s="60">
        <v>0</v>
      </c>
      <c r="P4228" s="101">
        <f>O4228</f>
        <v>0</v>
      </c>
      <c r="Q4228" s="99" t="e">
        <f>TRUNC(#REF!*P4228,0)</f>
        <v>#REF!</v>
      </c>
      <c r="R4228" s="143"/>
    </row>
    <row r="4229" spans="3:18" s="102" customFormat="1" ht="19.5" hidden="1" customHeight="1">
      <c r="C4229" s="35" t="s">
        <v>2650</v>
      </c>
      <c r="D4229" s="36" t="s">
        <v>1391</v>
      </c>
      <c r="E4229" s="11" t="s">
        <v>3199</v>
      </c>
      <c r="F4229" s="98">
        <v>16</v>
      </c>
      <c r="G4229" s="99">
        <v>377678</v>
      </c>
      <c r="H4229" s="99">
        <f t="shared" si="705"/>
        <v>6042848</v>
      </c>
      <c r="I4229" s="99">
        <v>246744</v>
      </c>
      <c r="J4229" s="99">
        <f t="shared" si="706"/>
        <v>3947904</v>
      </c>
      <c r="K4229" s="99">
        <v>1220</v>
      </c>
      <c r="L4229" s="99">
        <f t="shared" si="717"/>
        <v>19520</v>
      </c>
      <c r="M4229" s="99">
        <f t="shared" si="723"/>
        <v>625642</v>
      </c>
      <c r="N4229" s="100">
        <f t="shared" si="723"/>
        <v>10010272</v>
      </c>
      <c r="O4229" s="60">
        <v>16</v>
      </c>
      <c r="P4229" s="101">
        <f>O4229</f>
        <v>16</v>
      </c>
      <c r="Q4229" s="99" t="e">
        <f>TRUNC(#REF!*P4229,0)</f>
        <v>#REF!</v>
      </c>
      <c r="R4229" s="143"/>
    </row>
    <row r="4230" spans="3:18" s="102" customFormat="1" ht="19.5" hidden="1" customHeight="1">
      <c r="C4230" s="35" t="s">
        <v>2651</v>
      </c>
      <c r="D4230" s="36" t="s">
        <v>2649</v>
      </c>
      <c r="E4230" s="11" t="s">
        <v>22</v>
      </c>
      <c r="F4230" s="98">
        <v>0</v>
      </c>
      <c r="G4230" s="99">
        <v>0</v>
      </c>
      <c r="H4230" s="99">
        <f t="shared" ref="H4230:H4293" si="724">TRUNC(F4230*G4230,0)</f>
        <v>0</v>
      </c>
      <c r="I4230" s="99">
        <v>0</v>
      </c>
      <c r="J4230" s="99">
        <f t="shared" ref="J4230:J4293" si="725">TRUNC(F4230*I4230,0)</f>
        <v>0</v>
      </c>
      <c r="K4230" s="99">
        <v>0</v>
      </c>
      <c r="L4230" s="99">
        <f t="shared" si="717"/>
        <v>0</v>
      </c>
      <c r="M4230" s="99">
        <f t="shared" si="723"/>
        <v>0</v>
      </c>
      <c r="N4230" s="100">
        <f t="shared" si="723"/>
        <v>0</v>
      </c>
      <c r="O4230" s="60">
        <v>0</v>
      </c>
      <c r="P4230" s="101">
        <f>O4230</f>
        <v>0</v>
      </c>
      <c r="Q4230" s="99" t="e">
        <f>TRUNC(#REF!*P4230,0)</f>
        <v>#REF!</v>
      </c>
      <c r="R4230" s="143"/>
    </row>
    <row r="4231" spans="3:18" s="102" customFormat="1" ht="19.5" hidden="1" customHeight="1">
      <c r="C4231" s="35" t="s">
        <v>2652</v>
      </c>
      <c r="D4231" s="36" t="s">
        <v>2653</v>
      </c>
      <c r="E4231" s="11" t="s">
        <v>3199</v>
      </c>
      <c r="F4231" s="98">
        <v>5</v>
      </c>
      <c r="G4231" s="99">
        <v>418952</v>
      </c>
      <c r="H4231" s="99">
        <f t="shared" si="724"/>
        <v>2094760</v>
      </c>
      <c r="I4231" s="99">
        <v>260748</v>
      </c>
      <c r="J4231" s="99">
        <f t="shared" si="725"/>
        <v>1303740</v>
      </c>
      <c r="K4231" s="99">
        <v>1336</v>
      </c>
      <c r="L4231" s="99">
        <f t="shared" si="717"/>
        <v>6680</v>
      </c>
      <c r="M4231" s="99">
        <f t="shared" si="723"/>
        <v>681036</v>
      </c>
      <c r="N4231" s="100">
        <f t="shared" si="723"/>
        <v>3405180</v>
      </c>
      <c r="O4231" s="60">
        <v>5</v>
      </c>
      <c r="P4231" s="101">
        <f>O4231</f>
        <v>5</v>
      </c>
      <c r="Q4231" s="99" t="e">
        <f>TRUNC(#REF!*P4231,0)</f>
        <v>#REF!</v>
      </c>
      <c r="R4231" s="143"/>
    </row>
    <row r="4232" spans="3:18" s="102" customFormat="1" ht="19.5" hidden="1" customHeight="1">
      <c r="C4232" s="35" t="s">
        <v>2654</v>
      </c>
      <c r="D4232" s="36" t="s">
        <v>2649</v>
      </c>
      <c r="E4232" s="11" t="s">
        <v>22</v>
      </c>
      <c r="F4232" s="98">
        <v>0</v>
      </c>
      <c r="G4232" s="99">
        <v>0</v>
      </c>
      <c r="H4232" s="99">
        <f t="shared" si="724"/>
        <v>0</v>
      </c>
      <c r="I4232" s="99">
        <v>0</v>
      </c>
      <c r="J4232" s="99">
        <f t="shared" si="725"/>
        <v>0</v>
      </c>
      <c r="K4232" s="99">
        <v>0</v>
      </c>
      <c r="L4232" s="99">
        <f t="shared" si="717"/>
        <v>0</v>
      </c>
      <c r="M4232" s="99">
        <f t="shared" si="723"/>
        <v>0</v>
      </c>
      <c r="N4232" s="100">
        <f t="shared" si="723"/>
        <v>0</v>
      </c>
      <c r="O4232" s="60">
        <v>0</v>
      </c>
      <c r="P4232" s="101">
        <f>O4232</f>
        <v>0</v>
      </c>
      <c r="Q4232" s="99" t="e">
        <f>TRUNC(#REF!*P4232,0)</f>
        <v>#REF!</v>
      </c>
      <c r="R4232" s="143"/>
    </row>
    <row r="4233" spans="3:18" s="102" customFormat="1" ht="19.5" hidden="1" customHeight="1">
      <c r="C4233" s="35" t="s">
        <v>2655</v>
      </c>
      <c r="D4233" s="36" t="s">
        <v>1390</v>
      </c>
      <c r="E4233" s="11" t="s">
        <v>3199</v>
      </c>
      <c r="F4233" s="98">
        <v>4</v>
      </c>
      <c r="G4233" s="99">
        <v>415540</v>
      </c>
      <c r="H4233" s="99">
        <f t="shared" si="724"/>
        <v>1662160</v>
      </c>
      <c r="I4233" s="99">
        <v>174076</v>
      </c>
      <c r="J4233" s="99">
        <f t="shared" si="725"/>
        <v>696304</v>
      </c>
      <c r="K4233" s="99">
        <v>1377</v>
      </c>
      <c r="L4233" s="99">
        <f t="shared" si="717"/>
        <v>5508</v>
      </c>
      <c r="M4233" s="99">
        <f t="shared" si="723"/>
        <v>590993</v>
      </c>
      <c r="N4233" s="100">
        <f t="shared" si="723"/>
        <v>2363972</v>
      </c>
      <c r="O4233" s="60">
        <v>4</v>
      </c>
      <c r="P4233" s="101">
        <f>O4233</f>
        <v>4</v>
      </c>
      <c r="Q4233" s="99" t="e">
        <f>TRUNC(#REF!*P4233,0)</f>
        <v>#REF!</v>
      </c>
      <c r="R4233" s="143"/>
    </row>
    <row r="4234" spans="3:18" s="102" customFormat="1" ht="19.5" hidden="1" customHeight="1">
      <c r="C4234" s="35" t="s">
        <v>2656</v>
      </c>
      <c r="D4234" s="36" t="s">
        <v>2649</v>
      </c>
      <c r="E4234" s="11" t="s">
        <v>22</v>
      </c>
      <c r="F4234" s="98">
        <v>0</v>
      </c>
      <c r="G4234" s="99">
        <v>0</v>
      </c>
      <c r="H4234" s="99">
        <f t="shared" si="724"/>
        <v>0</v>
      </c>
      <c r="I4234" s="99">
        <v>0</v>
      </c>
      <c r="J4234" s="99">
        <f t="shared" si="725"/>
        <v>0</v>
      </c>
      <c r="K4234" s="99">
        <v>0</v>
      </c>
      <c r="L4234" s="99">
        <f t="shared" si="717"/>
        <v>0</v>
      </c>
      <c r="M4234" s="99">
        <f t="shared" si="723"/>
        <v>0</v>
      </c>
      <c r="N4234" s="100">
        <f t="shared" si="723"/>
        <v>0</v>
      </c>
      <c r="O4234" s="60">
        <v>0</v>
      </c>
      <c r="P4234" s="101">
        <f>O4234</f>
        <v>0</v>
      </c>
      <c r="Q4234" s="99" t="e">
        <f>TRUNC(#REF!*P4234,0)</f>
        <v>#REF!</v>
      </c>
      <c r="R4234" s="143"/>
    </row>
    <row r="4235" spans="3:18" s="102" customFormat="1" ht="19.5" hidden="1" customHeight="1">
      <c r="C4235" s="35" t="s">
        <v>2657</v>
      </c>
      <c r="D4235" s="36" t="s">
        <v>1392</v>
      </c>
      <c r="E4235" s="11" t="s">
        <v>3199</v>
      </c>
      <c r="F4235" s="98">
        <v>1</v>
      </c>
      <c r="G4235" s="99">
        <v>496583</v>
      </c>
      <c r="H4235" s="99">
        <f t="shared" si="724"/>
        <v>496583</v>
      </c>
      <c r="I4235" s="99">
        <v>229268</v>
      </c>
      <c r="J4235" s="99">
        <f t="shared" si="725"/>
        <v>229268</v>
      </c>
      <c r="K4235" s="99">
        <v>2460</v>
      </c>
      <c r="L4235" s="99">
        <f t="shared" si="717"/>
        <v>2460</v>
      </c>
      <c r="M4235" s="99">
        <f t="shared" si="723"/>
        <v>728311</v>
      </c>
      <c r="N4235" s="100">
        <f t="shared" si="723"/>
        <v>728311</v>
      </c>
      <c r="O4235" s="60">
        <v>1</v>
      </c>
      <c r="P4235" s="101">
        <f>O4235</f>
        <v>1</v>
      </c>
      <c r="Q4235" s="99" t="e">
        <f>TRUNC(#REF!*P4235,0)</f>
        <v>#REF!</v>
      </c>
      <c r="R4235" s="143"/>
    </row>
    <row r="4236" spans="3:18" s="102" customFormat="1" ht="19.5" hidden="1" customHeight="1">
      <c r="C4236" s="35" t="s">
        <v>2658</v>
      </c>
      <c r="D4236" s="36" t="s">
        <v>1393</v>
      </c>
      <c r="E4236" s="11" t="s">
        <v>22</v>
      </c>
      <c r="F4236" s="98">
        <v>0</v>
      </c>
      <c r="G4236" s="99">
        <v>0</v>
      </c>
      <c r="H4236" s="99">
        <f t="shared" si="724"/>
        <v>0</v>
      </c>
      <c r="I4236" s="99">
        <v>0</v>
      </c>
      <c r="J4236" s="99">
        <f t="shared" si="725"/>
        <v>0</v>
      </c>
      <c r="K4236" s="99">
        <v>0</v>
      </c>
      <c r="L4236" s="99">
        <f t="shared" si="717"/>
        <v>0</v>
      </c>
      <c r="M4236" s="99">
        <f t="shared" si="723"/>
        <v>0</v>
      </c>
      <c r="N4236" s="100">
        <f t="shared" si="723"/>
        <v>0</v>
      </c>
      <c r="O4236" s="60">
        <v>0</v>
      </c>
      <c r="P4236" s="101">
        <f>O4236</f>
        <v>0</v>
      </c>
      <c r="Q4236" s="99" t="e">
        <f>TRUNC(#REF!*P4236,0)</f>
        <v>#REF!</v>
      </c>
      <c r="R4236" s="143"/>
    </row>
    <row r="4237" spans="3:18" s="102" customFormat="1" ht="19.5" hidden="1" customHeight="1">
      <c r="C4237" s="35" t="s">
        <v>2659</v>
      </c>
      <c r="D4237" s="36" t="s">
        <v>1390</v>
      </c>
      <c r="E4237" s="11" t="s">
        <v>3199</v>
      </c>
      <c r="F4237" s="98">
        <v>49</v>
      </c>
      <c r="G4237" s="99">
        <v>128000</v>
      </c>
      <c r="H4237" s="99">
        <f t="shared" si="724"/>
        <v>6272000</v>
      </c>
      <c r="I4237" s="99">
        <v>45735</v>
      </c>
      <c r="J4237" s="99">
        <f t="shared" si="725"/>
        <v>2241015</v>
      </c>
      <c r="K4237" s="99">
        <v>914</v>
      </c>
      <c r="L4237" s="99">
        <f t="shared" si="717"/>
        <v>44786</v>
      </c>
      <c r="M4237" s="99">
        <f t="shared" si="723"/>
        <v>174649</v>
      </c>
      <c r="N4237" s="100">
        <f t="shared" si="723"/>
        <v>8557801</v>
      </c>
      <c r="O4237" s="60">
        <v>49</v>
      </c>
      <c r="P4237" s="101">
        <f>O4237</f>
        <v>49</v>
      </c>
      <c r="Q4237" s="99" t="e">
        <f>TRUNC(#REF!*P4237,0)</f>
        <v>#REF!</v>
      </c>
      <c r="R4237" s="143"/>
    </row>
    <row r="4238" spans="3:18" s="102" customFormat="1" ht="19.5" hidden="1" customHeight="1">
      <c r="C4238" s="35" t="s">
        <v>2660</v>
      </c>
      <c r="D4238" s="36" t="s">
        <v>2661</v>
      </c>
      <c r="E4238" s="11" t="s">
        <v>3199</v>
      </c>
      <c r="F4238" s="98">
        <v>12</v>
      </c>
      <c r="G4238" s="99">
        <v>53333</v>
      </c>
      <c r="H4238" s="99">
        <f t="shared" si="724"/>
        <v>639996</v>
      </c>
      <c r="I4238" s="99">
        <v>45735</v>
      </c>
      <c r="J4238" s="99">
        <f t="shared" si="725"/>
        <v>548820</v>
      </c>
      <c r="K4238" s="99">
        <v>914</v>
      </c>
      <c r="L4238" s="99">
        <f t="shared" si="717"/>
        <v>10968</v>
      </c>
      <c r="M4238" s="99">
        <f t="shared" si="723"/>
        <v>99982</v>
      </c>
      <c r="N4238" s="100">
        <f t="shared" si="723"/>
        <v>1199784</v>
      </c>
      <c r="O4238" s="60">
        <v>12</v>
      </c>
      <c r="P4238" s="101">
        <f>O4238</f>
        <v>12</v>
      </c>
      <c r="Q4238" s="99" t="e">
        <f>TRUNC(#REF!*P4238,0)</f>
        <v>#REF!</v>
      </c>
      <c r="R4238" s="143"/>
    </row>
    <row r="4239" spans="3:18" s="102" customFormat="1" ht="19.5" hidden="1" customHeight="1">
      <c r="C4239" s="35" t="s">
        <v>2662</v>
      </c>
      <c r="D4239" s="36" t="s">
        <v>1394</v>
      </c>
      <c r="E4239" s="11" t="s">
        <v>3199</v>
      </c>
      <c r="F4239" s="98">
        <v>1</v>
      </c>
      <c r="G4239" s="99">
        <v>571424</v>
      </c>
      <c r="H4239" s="99">
        <f t="shared" si="724"/>
        <v>571424</v>
      </c>
      <c r="I4239" s="99">
        <v>45735</v>
      </c>
      <c r="J4239" s="99">
        <f t="shared" si="725"/>
        <v>45735</v>
      </c>
      <c r="K4239" s="99">
        <v>914</v>
      </c>
      <c r="L4239" s="99">
        <f t="shared" si="717"/>
        <v>914</v>
      </c>
      <c r="M4239" s="99">
        <f t="shared" si="723"/>
        <v>618073</v>
      </c>
      <c r="N4239" s="100">
        <f t="shared" si="723"/>
        <v>618073</v>
      </c>
      <c r="O4239" s="60">
        <v>1</v>
      </c>
      <c r="P4239" s="101">
        <f>O4239</f>
        <v>1</v>
      </c>
      <c r="Q4239" s="99" t="e">
        <f>TRUNC(#REF!*P4239,0)</f>
        <v>#REF!</v>
      </c>
      <c r="R4239" s="143"/>
    </row>
    <row r="4240" spans="3:18" s="102" customFormat="1" ht="19.5" hidden="1" customHeight="1">
      <c r="C4240" s="35" t="s">
        <v>2663</v>
      </c>
      <c r="D4240" s="36" t="s">
        <v>2664</v>
      </c>
      <c r="E4240" s="11" t="s">
        <v>22</v>
      </c>
      <c r="F4240" s="98">
        <v>0</v>
      </c>
      <c r="G4240" s="99">
        <v>0</v>
      </c>
      <c r="H4240" s="99">
        <f t="shared" si="724"/>
        <v>0</v>
      </c>
      <c r="I4240" s="99">
        <v>0</v>
      </c>
      <c r="J4240" s="99">
        <f t="shared" si="725"/>
        <v>0</v>
      </c>
      <c r="K4240" s="99">
        <v>0</v>
      </c>
      <c r="L4240" s="99">
        <f t="shared" si="717"/>
        <v>0</v>
      </c>
      <c r="M4240" s="99">
        <f t="shared" si="723"/>
        <v>0</v>
      </c>
      <c r="N4240" s="100">
        <f t="shared" si="723"/>
        <v>0</v>
      </c>
      <c r="O4240" s="60">
        <v>0</v>
      </c>
      <c r="P4240" s="101">
        <f>O4240</f>
        <v>0</v>
      </c>
      <c r="Q4240" s="99" t="e">
        <f>TRUNC(#REF!*P4240,0)</f>
        <v>#REF!</v>
      </c>
      <c r="R4240" s="143"/>
    </row>
    <row r="4241" spans="3:18" s="102" customFormat="1" ht="19.5" hidden="1" customHeight="1">
      <c r="C4241" s="35" t="s">
        <v>2665</v>
      </c>
      <c r="D4241" s="36" t="s">
        <v>0</v>
      </c>
      <c r="E4241" s="11" t="s">
        <v>22</v>
      </c>
      <c r="F4241" s="98">
        <v>0</v>
      </c>
      <c r="G4241" s="99">
        <v>0</v>
      </c>
      <c r="H4241" s="99">
        <f t="shared" si="724"/>
        <v>0</v>
      </c>
      <c r="I4241" s="99">
        <v>0</v>
      </c>
      <c r="J4241" s="99">
        <f t="shared" si="725"/>
        <v>0</v>
      </c>
      <c r="K4241" s="99">
        <v>0</v>
      </c>
      <c r="L4241" s="99">
        <f t="shared" si="717"/>
        <v>0</v>
      </c>
      <c r="M4241" s="99">
        <f t="shared" si="723"/>
        <v>0</v>
      </c>
      <c r="N4241" s="100">
        <f t="shared" si="723"/>
        <v>0</v>
      </c>
      <c r="O4241" s="60">
        <v>0</v>
      </c>
      <c r="P4241" s="101">
        <f>O4241</f>
        <v>0</v>
      </c>
      <c r="Q4241" s="99" t="e">
        <f>TRUNC(#REF!*P4241,0)</f>
        <v>#REF!</v>
      </c>
      <c r="R4241" s="143"/>
    </row>
    <row r="4242" spans="3:18" s="102" customFormat="1" ht="19.5" hidden="1" customHeight="1">
      <c r="C4242" s="35" t="s">
        <v>2666</v>
      </c>
      <c r="D4242" s="36" t="s">
        <v>1395</v>
      </c>
      <c r="E4242" s="11" t="s">
        <v>3199</v>
      </c>
      <c r="F4242" s="98">
        <v>1</v>
      </c>
      <c r="G4242" s="99">
        <v>545851</v>
      </c>
      <c r="H4242" s="99">
        <f t="shared" si="724"/>
        <v>545851</v>
      </c>
      <c r="I4242" s="99">
        <v>315768</v>
      </c>
      <c r="J4242" s="99">
        <f t="shared" si="725"/>
        <v>315768</v>
      </c>
      <c r="K4242" s="99">
        <v>55411</v>
      </c>
      <c r="L4242" s="99">
        <f t="shared" si="717"/>
        <v>55411</v>
      </c>
      <c r="M4242" s="99">
        <f t="shared" si="723"/>
        <v>917030</v>
      </c>
      <c r="N4242" s="100">
        <f t="shared" si="723"/>
        <v>917030</v>
      </c>
      <c r="O4242" s="60">
        <v>1</v>
      </c>
      <c r="P4242" s="101">
        <f>O4242</f>
        <v>1</v>
      </c>
      <c r="Q4242" s="99" t="e">
        <f>TRUNC(#REF!*P4242,0)</f>
        <v>#REF!</v>
      </c>
      <c r="R4242" s="143"/>
    </row>
    <row r="4243" spans="3:18" s="102" customFormat="1" ht="19.5" hidden="1" customHeight="1">
      <c r="C4243" s="35" t="s">
        <v>2667</v>
      </c>
      <c r="D4243" s="36" t="s">
        <v>1396</v>
      </c>
      <c r="E4243" s="11" t="s">
        <v>3199</v>
      </c>
      <c r="F4243" s="98">
        <v>6</v>
      </c>
      <c r="G4243" s="99">
        <v>768192</v>
      </c>
      <c r="H4243" s="99">
        <f t="shared" si="724"/>
        <v>4609152</v>
      </c>
      <c r="I4243" s="99">
        <v>315768</v>
      </c>
      <c r="J4243" s="99">
        <f t="shared" si="725"/>
        <v>1894608</v>
      </c>
      <c r="K4243" s="99">
        <v>55411</v>
      </c>
      <c r="L4243" s="99">
        <f t="shared" si="717"/>
        <v>332466</v>
      </c>
      <c r="M4243" s="99">
        <f t="shared" si="723"/>
        <v>1139371</v>
      </c>
      <c r="N4243" s="100">
        <f t="shared" si="723"/>
        <v>6836226</v>
      </c>
      <c r="O4243" s="60">
        <v>6</v>
      </c>
      <c r="P4243" s="101">
        <f>O4243</f>
        <v>6</v>
      </c>
      <c r="Q4243" s="99" t="e">
        <f>TRUNC(#REF!*P4243,0)</f>
        <v>#REF!</v>
      </c>
      <c r="R4243" s="143"/>
    </row>
    <row r="4244" spans="3:18" s="102" customFormat="1" ht="19.5" hidden="1" customHeight="1">
      <c r="C4244" s="35" t="s">
        <v>2668</v>
      </c>
      <c r="D4244" s="36" t="s">
        <v>1397</v>
      </c>
      <c r="E4244" s="11" t="s">
        <v>3199</v>
      </c>
      <c r="F4244" s="98">
        <v>2</v>
      </c>
      <c r="G4244" s="99">
        <v>899036</v>
      </c>
      <c r="H4244" s="99">
        <f t="shared" si="724"/>
        <v>1798072</v>
      </c>
      <c r="I4244" s="99">
        <v>315768</v>
      </c>
      <c r="J4244" s="99">
        <f t="shared" si="725"/>
        <v>631536</v>
      </c>
      <c r="K4244" s="99">
        <v>55411</v>
      </c>
      <c r="L4244" s="99">
        <f t="shared" si="717"/>
        <v>110822</v>
      </c>
      <c r="M4244" s="99">
        <f t="shared" si="723"/>
        <v>1270215</v>
      </c>
      <c r="N4244" s="100">
        <f t="shared" si="723"/>
        <v>2540430</v>
      </c>
      <c r="O4244" s="60">
        <v>2</v>
      </c>
      <c r="P4244" s="101">
        <f>O4244</f>
        <v>2</v>
      </c>
      <c r="Q4244" s="99" t="e">
        <f>TRUNC(#REF!*P4244,0)</f>
        <v>#REF!</v>
      </c>
      <c r="R4244" s="143"/>
    </row>
    <row r="4245" spans="3:18" s="102" customFormat="1" ht="19.5" hidden="1" customHeight="1">
      <c r="C4245" s="35" t="s">
        <v>2669</v>
      </c>
      <c r="D4245" s="36" t="s">
        <v>1398</v>
      </c>
      <c r="E4245" s="11" t="s">
        <v>3199</v>
      </c>
      <c r="F4245" s="98">
        <v>4</v>
      </c>
      <c r="G4245" s="99">
        <v>676695</v>
      </c>
      <c r="H4245" s="99">
        <f t="shared" si="724"/>
        <v>2706780</v>
      </c>
      <c r="I4245" s="99">
        <v>315768</v>
      </c>
      <c r="J4245" s="99">
        <f t="shared" si="725"/>
        <v>1263072</v>
      </c>
      <c r="K4245" s="99">
        <v>55411</v>
      </c>
      <c r="L4245" s="99">
        <f t="shared" si="717"/>
        <v>221644</v>
      </c>
      <c r="M4245" s="99">
        <f t="shared" si="723"/>
        <v>1047874</v>
      </c>
      <c r="N4245" s="100">
        <f t="shared" si="723"/>
        <v>4191496</v>
      </c>
      <c r="O4245" s="60">
        <v>4</v>
      </c>
      <c r="P4245" s="101">
        <f>O4245</f>
        <v>4</v>
      </c>
      <c r="Q4245" s="99" t="e">
        <f>TRUNC(#REF!*P4245,0)</f>
        <v>#REF!</v>
      </c>
      <c r="R4245" s="143"/>
    </row>
    <row r="4246" spans="3:18" s="102" customFormat="1" ht="19.5" hidden="1" customHeight="1">
      <c r="C4246" s="35" t="s">
        <v>1399</v>
      </c>
      <c r="D4246" s="36" t="s">
        <v>0</v>
      </c>
      <c r="E4246" s="11" t="s">
        <v>22</v>
      </c>
      <c r="F4246" s="98">
        <v>0</v>
      </c>
      <c r="G4246" s="99">
        <v>0</v>
      </c>
      <c r="H4246" s="99">
        <f t="shared" si="724"/>
        <v>0</v>
      </c>
      <c r="I4246" s="99">
        <v>0</v>
      </c>
      <c r="J4246" s="99">
        <f t="shared" si="725"/>
        <v>0</v>
      </c>
      <c r="K4246" s="99">
        <v>0</v>
      </c>
      <c r="L4246" s="99">
        <f t="shared" si="717"/>
        <v>0</v>
      </c>
      <c r="M4246" s="99">
        <f t="shared" si="723"/>
        <v>0</v>
      </c>
      <c r="N4246" s="100">
        <f t="shared" si="723"/>
        <v>0</v>
      </c>
      <c r="O4246" s="60">
        <v>0</v>
      </c>
      <c r="P4246" s="101">
        <f>O4246</f>
        <v>0</v>
      </c>
      <c r="Q4246" s="99" t="e">
        <f>TRUNC(#REF!*P4246,0)</f>
        <v>#REF!</v>
      </c>
      <c r="R4246" s="143"/>
    </row>
    <row r="4247" spans="3:18" s="102" customFormat="1" ht="19.5" hidden="1" customHeight="1">
      <c r="C4247" s="35" t="s">
        <v>1400</v>
      </c>
      <c r="D4247" s="36" t="s">
        <v>0</v>
      </c>
      <c r="E4247" s="11" t="s">
        <v>22</v>
      </c>
      <c r="F4247" s="98">
        <v>0</v>
      </c>
      <c r="G4247" s="99">
        <v>0</v>
      </c>
      <c r="H4247" s="99">
        <f t="shared" si="724"/>
        <v>0</v>
      </c>
      <c r="I4247" s="99">
        <v>0</v>
      </c>
      <c r="J4247" s="99">
        <f t="shared" si="725"/>
        <v>0</v>
      </c>
      <c r="K4247" s="99">
        <v>0</v>
      </c>
      <c r="L4247" s="99">
        <f t="shared" si="717"/>
        <v>0</v>
      </c>
      <c r="M4247" s="99">
        <f t="shared" si="723"/>
        <v>0</v>
      </c>
      <c r="N4247" s="100">
        <f t="shared" si="723"/>
        <v>0</v>
      </c>
      <c r="O4247" s="60">
        <v>0</v>
      </c>
      <c r="P4247" s="101">
        <f>O4247</f>
        <v>0</v>
      </c>
      <c r="Q4247" s="99" t="e">
        <f>TRUNC(#REF!*P4247,0)</f>
        <v>#REF!</v>
      </c>
      <c r="R4247" s="143"/>
    </row>
    <row r="4248" spans="3:18" s="102" customFormat="1" ht="19.5" hidden="1" customHeight="1">
      <c r="C4248" s="35" t="s">
        <v>1401</v>
      </c>
      <c r="D4248" s="36" t="s">
        <v>72</v>
      </c>
      <c r="E4248" s="11" t="s">
        <v>22</v>
      </c>
      <c r="F4248" s="98">
        <v>0</v>
      </c>
      <c r="G4248" s="99">
        <v>0</v>
      </c>
      <c r="H4248" s="99">
        <f t="shared" si="724"/>
        <v>0</v>
      </c>
      <c r="I4248" s="99">
        <v>0</v>
      </c>
      <c r="J4248" s="99">
        <f t="shared" si="725"/>
        <v>0</v>
      </c>
      <c r="K4248" s="99">
        <v>0</v>
      </c>
      <c r="L4248" s="99">
        <f t="shared" si="717"/>
        <v>0</v>
      </c>
      <c r="M4248" s="99">
        <f t="shared" si="723"/>
        <v>0</v>
      </c>
      <c r="N4248" s="100">
        <f t="shared" si="723"/>
        <v>0</v>
      </c>
      <c r="O4248" s="60">
        <v>0</v>
      </c>
      <c r="P4248" s="101">
        <f>O4248</f>
        <v>0</v>
      </c>
      <c r="Q4248" s="99" t="e">
        <f>TRUNC(#REF!*P4248,0)</f>
        <v>#REF!</v>
      </c>
      <c r="R4248" s="143"/>
    </row>
    <row r="4249" spans="3:18" s="102" customFormat="1" ht="19.5" hidden="1" customHeight="1">
      <c r="C4249" s="35" t="s">
        <v>1402</v>
      </c>
      <c r="D4249" s="36" t="s">
        <v>73</v>
      </c>
      <c r="E4249" s="11" t="s">
        <v>3212</v>
      </c>
      <c r="F4249" s="98">
        <v>42</v>
      </c>
      <c r="G4249" s="99">
        <v>13600</v>
      </c>
      <c r="H4249" s="99">
        <f t="shared" si="724"/>
        <v>571200</v>
      </c>
      <c r="I4249" s="99">
        <v>2521</v>
      </c>
      <c r="J4249" s="99">
        <f t="shared" si="725"/>
        <v>105882</v>
      </c>
      <c r="K4249" s="99">
        <v>0</v>
      </c>
      <c r="L4249" s="99">
        <f t="shared" si="717"/>
        <v>0</v>
      </c>
      <c r="M4249" s="99">
        <f t="shared" si="723"/>
        <v>16121</v>
      </c>
      <c r="N4249" s="100">
        <f t="shared" si="723"/>
        <v>677082</v>
      </c>
      <c r="O4249" s="60">
        <v>42</v>
      </c>
      <c r="P4249" s="101">
        <f>O4249</f>
        <v>42</v>
      </c>
      <c r="Q4249" s="99" t="e">
        <f>TRUNC(#REF!*P4249,0)</f>
        <v>#REF!</v>
      </c>
      <c r="R4249" s="143"/>
    </row>
    <row r="4250" spans="3:18" s="102" customFormat="1" ht="19.5" hidden="1" customHeight="1">
      <c r="C4250" s="35" t="s">
        <v>1403</v>
      </c>
      <c r="D4250" s="36" t="s">
        <v>74</v>
      </c>
      <c r="E4250" s="11" t="s">
        <v>22</v>
      </c>
      <c r="F4250" s="98">
        <v>0</v>
      </c>
      <c r="G4250" s="99">
        <v>0</v>
      </c>
      <c r="H4250" s="99">
        <f t="shared" si="724"/>
        <v>0</v>
      </c>
      <c r="I4250" s="99">
        <v>0</v>
      </c>
      <c r="J4250" s="99">
        <f t="shared" si="725"/>
        <v>0</v>
      </c>
      <c r="K4250" s="99">
        <v>0</v>
      </c>
      <c r="L4250" s="99">
        <f t="shared" si="717"/>
        <v>0</v>
      </c>
      <c r="M4250" s="99">
        <f t="shared" si="723"/>
        <v>0</v>
      </c>
      <c r="N4250" s="100">
        <f t="shared" si="723"/>
        <v>0</v>
      </c>
      <c r="O4250" s="60">
        <v>0</v>
      </c>
      <c r="P4250" s="101">
        <f>O4250</f>
        <v>0</v>
      </c>
      <c r="Q4250" s="99" t="e">
        <f>TRUNC(#REF!*P4250,0)</f>
        <v>#REF!</v>
      </c>
      <c r="R4250" s="143"/>
    </row>
    <row r="4251" spans="3:18" s="102" customFormat="1" ht="19.5" hidden="1" customHeight="1">
      <c r="C4251" s="35" t="s">
        <v>1404</v>
      </c>
      <c r="D4251" s="36" t="s">
        <v>75</v>
      </c>
      <c r="E4251" s="11" t="s">
        <v>3212</v>
      </c>
      <c r="F4251" s="98">
        <v>469</v>
      </c>
      <c r="G4251" s="99">
        <v>13786</v>
      </c>
      <c r="H4251" s="99">
        <f t="shared" si="724"/>
        <v>6465634</v>
      </c>
      <c r="I4251" s="99">
        <v>1008</v>
      </c>
      <c r="J4251" s="99">
        <f t="shared" si="725"/>
        <v>472752</v>
      </c>
      <c r="K4251" s="99">
        <v>0</v>
      </c>
      <c r="L4251" s="99">
        <f t="shared" si="717"/>
        <v>0</v>
      </c>
      <c r="M4251" s="99">
        <f t="shared" si="723"/>
        <v>14794</v>
      </c>
      <c r="N4251" s="100">
        <f t="shared" si="723"/>
        <v>6938386</v>
      </c>
      <c r="O4251" s="60">
        <v>469</v>
      </c>
      <c r="P4251" s="101">
        <f>O4251</f>
        <v>469</v>
      </c>
      <c r="Q4251" s="99" t="e">
        <f>TRUNC(#REF!*P4251,0)</f>
        <v>#REF!</v>
      </c>
      <c r="R4251" s="143"/>
    </row>
    <row r="4252" spans="3:18" s="102" customFormat="1" ht="19.5" hidden="1" customHeight="1">
      <c r="C4252" s="35" t="s">
        <v>1405</v>
      </c>
      <c r="D4252" s="36" t="s">
        <v>76</v>
      </c>
      <c r="E4252" s="11" t="s">
        <v>22</v>
      </c>
      <c r="F4252" s="98">
        <v>0</v>
      </c>
      <c r="G4252" s="99">
        <v>0</v>
      </c>
      <c r="H4252" s="99">
        <f t="shared" si="724"/>
        <v>0</v>
      </c>
      <c r="I4252" s="99">
        <v>0</v>
      </c>
      <c r="J4252" s="99">
        <f t="shared" si="725"/>
        <v>0</v>
      </c>
      <c r="K4252" s="99">
        <v>0</v>
      </c>
      <c r="L4252" s="99">
        <f t="shared" si="717"/>
        <v>0</v>
      </c>
      <c r="M4252" s="99">
        <f t="shared" si="723"/>
        <v>0</v>
      </c>
      <c r="N4252" s="100">
        <f t="shared" si="723"/>
        <v>0</v>
      </c>
      <c r="O4252" s="60">
        <v>0</v>
      </c>
      <c r="P4252" s="101">
        <f>O4252</f>
        <v>0</v>
      </c>
      <c r="Q4252" s="99" t="e">
        <f>TRUNC(#REF!*P4252,0)</f>
        <v>#REF!</v>
      </c>
      <c r="R4252" s="143"/>
    </row>
    <row r="4253" spans="3:18" s="102" customFormat="1" ht="19.5" hidden="1" customHeight="1">
      <c r="C4253" s="35" t="s">
        <v>1406</v>
      </c>
      <c r="D4253" s="36" t="s">
        <v>1407</v>
      </c>
      <c r="E4253" s="11" t="s">
        <v>3212</v>
      </c>
      <c r="F4253" s="98">
        <v>148</v>
      </c>
      <c r="G4253" s="99">
        <v>13786</v>
      </c>
      <c r="H4253" s="99">
        <f t="shared" si="724"/>
        <v>2040328</v>
      </c>
      <c r="I4253" s="99">
        <v>2521</v>
      </c>
      <c r="J4253" s="99">
        <f t="shared" si="725"/>
        <v>373108</v>
      </c>
      <c r="K4253" s="99">
        <v>75</v>
      </c>
      <c r="L4253" s="99">
        <f t="shared" si="717"/>
        <v>11100</v>
      </c>
      <c r="M4253" s="99">
        <f t="shared" si="723"/>
        <v>16382</v>
      </c>
      <c r="N4253" s="100">
        <f t="shared" si="723"/>
        <v>2424536</v>
      </c>
      <c r="O4253" s="60">
        <v>148</v>
      </c>
      <c r="P4253" s="101">
        <f>O4253</f>
        <v>148</v>
      </c>
      <c r="Q4253" s="99" t="e">
        <f>TRUNC(#REF!*P4253,0)</f>
        <v>#REF!</v>
      </c>
      <c r="R4253" s="143"/>
    </row>
    <row r="4254" spans="3:18" s="102" customFormat="1" ht="19.5" hidden="1" customHeight="1">
      <c r="C4254" s="35" t="s">
        <v>1408</v>
      </c>
      <c r="D4254" s="36" t="s">
        <v>77</v>
      </c>
      <c r="E4254" s="11" t="s">
        <v>22</v>
      </c>
      <c r="F4254" s="98">
        <v>0</v>
      </c>
      <c r="G4254" s="99">
        <v>0</v>
      </c>
      <c r="H4254" s="99">
        <f t="shared" si="724"/>
        <v>0</v>
      </c>
      <c r="I4254" s="99">
        <v>0</v>
      </c>
      <c r="J4254" s="99">
        <f t="shared" si="725"/>
        <v>0</v>
      </c>
      <c r="K4254" s="99">
        <v>0</v>
      </c>
      <c r="L4254" s="99">
        <f t="shared" si="717"/>
        <v>0</v>
      </c>
      <c r="M4254" s="99">
        <f t="shared" si="723"/>
        <v>0</v>
      </c>
      <c r="N4254" s="100">
        <f t="shared" si="723"/>
        <v>0</v>
      </c>
      <c r="O4254" s="60">
        <v>0</v>
      </c>
      <c r="P4254" s="101">
        <f>O4254</f>
        <v>0</v>
      </c>
      <c r="Q4254" s="99" t="e">
        <f>TRUNC(#REF!*P4254,0)</f>
        <v>#REF!</v>
      </c>
      <c r="R4254" s="143"/>
    </row>
    <row r="4255" spans="3:18" s="102" customFormat="1" ht="19.5" hidden="1" customHeight="1">
      <c r="C4255" s="35" t="s">
        <v>1409</v>
      </c>
      <c r="D4255" s="36" t="s">
        <v>1410</v>
      </c>
      <c r="E4255" s="11" t="s">
        <v>3212</v>
      </c>
      <c r="F4255" s="98">
        <v>15</v>
      </c>
      <c r="G4255" s="99">
        <v>13786</v>
      </c>
      <c r="H4255" s="99">
        <f t="shared" si="724"/>
        <v>206790</v>
      </c>
      <c r="I4255" s="99">
        <v>2521</v>
      </c>
      <c r="J4255" s="99">
        <f t="shared" si="725"/>
        <v>37815</v>
      </c>
      <c r="K4255" s="99">
        <v>75</v>
      </c>
      <c r="L4255" s="99">
        <f t="shared" si="717"/>
        <v>1125</v>
      </c>
      <c r="M4255" s="99">
        <f t="shared" si="723"/>
        <v>16382</v>
      </c>
      <c r="N4255" s="100">
        <f t="shared" si="723"/>
        <v>245730</v>
      </c>
      <c r="O4255" s="60">
        <v>15</v>
      </c>
      <c r="P4255" s="101">
        <f>O4255</f>
        <v>15</v>
      </c>
      <c r="Q4255" s="99" t="e">
        <f>TRUNC(#REF!*P4255,0)</f>
        <v>#REF!</v>
      </c>
      <c r="R4255" s="143"/>
    </row>
    <row r="4256" spans="3:18" s="102" customFormat="1" ht="19.5" hidden="1" customHeight="1">
      <c r="C4256" s="35" t="s">
        <v>1411</v>
      </c>
      <c r="D4256" s="36" t="s">
        <v>78</v>
      </c>
      <c r="E4256" s="11" t="s">
        <v>22</v>
      </c>
      <c r="F4256" s="98">
        <v>0</v>
      </c>
      <c r="G4256" s="99">
        <v>0</v>
      </c>
      <c r="H4256" s="99">
        <f t="shared" si="724"/>
        <v>0</v>
      </c>
      <c r="I4256" s="99">
        <v>0</v>
      </c>
      <c r="J4256" s="99">
        <f t="shared" si="725"/>
        <v>0</v>
      </c>
      <c r="K4256" s="99">
        <v>0</v>
      </c>
      <c r="L4256" s="99">
        <f t="shared" si="717"/>
        <v>0</v>
      </c>
      <c r="M4256" s="99">
        <f t="shared" si="723"/>
        <v>0</v>
      </c>
      <c r="N4256" s="100">
        <f t="shared" si="723"/>
        <v>0</v>
      </c>
      <c r="O4256" s="60">
        <v>0</v>
      </c>
      <c r="P4256" s="101">
        <f>O4256</f>
        <v>0</v>
      </c>
      <c r="Q4256" s="99" t="e">
        <f>TRUNC(#REF!*P4256,0)</f>
        <v>#REF!</v>
      </c>
      <c r="R4256" s="143"/>
    </row>
    <row r="4257" spans="3:18" s="102" customFormat="1" ht="19.5" hidden="1" customHeight="1">
      <c r="C4257" s="35" t="s">
        <v>1412</v>
      </c>
      <c r="D4257" s="36" t="s">
        <v>79</v>
      </c>
      <c r="E4257" s="11" t="s">
        <v>3212</v>
      </c>
      <c r="F4257" s="98">
        <v>312</v>
      </c>
      <c r="G4257" s="99">
        <v>14552</v>
      </c>
      <c r="H4257" s="99">
        <f t="shared" si="724"/>
        <v>4540224</v>
      </c>
      <c r="I4257" s="99">
        <v>2521</v>
      </c>
      <c r="J4257" s="99">
        <f t="shared" si="725"/>
        <v>786552</v>
      </c>
      <c r="K4257" s="99">
        <v>75</v>
      </c>
      <c r="L4257" s="99">
        <f t="shared" si="717"/>
        <v>23400</v>
      </c>
      <c r="M4257" s="99">
        <f t="shared" si="723"/>
        <v>17148</v>
      </c>
      <c r="N4257" s="100">
        <f t="shared" si="723"/>
        <v>5350176</v>
      </c>
      <c r="O4257" s="60">
        <v>312</v>
      </c>
      <c r="P4257" s="101">
        <f>O4257</f>
        <v>312</v>
      </c>
      <c r="Q4257" s="99" t="e">
        <f>TRUNC(#REF!*P4257,0)</f>
        <v>#REF!</v>
      </c>
      <c r="R4257" s="143"/>
    </row>
    <row r="4258" spans="3:18" s="102" customFormat="1" ht="19.5" hidden="1" customHeight="1">
      <c r="C4258" s="35" t="s">
        <v>1413</v>
      </c>
      <c r="D4258" s="36" t="s">
        <v>80</v>
      </c>
      <c r="E4258" s="11" t="s">
        <v>3212</v>
      </c>
      <c r="F4258" s="98">
        <v>30</v>
      </c>
      <c r="G4258" s="99">
        <v>16084</v>
      </c>
      <c r="H4258" s="99">
        <f t="shared" si="724"/>
        <v>482520</v>
      </c>
      <c r="I4258" s="99">
        <v>2521</v>
      </c>
      <c r="J4258" s="99">
        <f t="shared" si="725"/>
        <v>75630</v>
      </c>
      <c r="K4258" s="99">
        <v>0</v>
      </c>
      <c r="L4258" s="99">
        <f t="shared" si="717"/>
        <v>0</v>
      </c>
      <c r="M4258" s="99">
        <f t="shared" si="723"/>
        <v>18605</v>
      </c>
      <c r="N4258" s="100">
        <f t="shared" si="723"/>
        <v>558150</v>
      </c>
      <c r="O4258" s="60">
        <v>30</v>
      </c>
      <c r="P4258" s="101">
        <f>O4258</f>
        <v>30</v>
      </c>
      <c r="Q4258" s="99" t="e">
        <f>TRUNC(#REF!*P4258,0)</f>
        <v>#REF!</v>
      </c>
      <c r="R4258" s="143"/>
    </row>
    <row r="4259" spans="3:18" s="102" customFormat="1" ht="19.5" hidden="1" customHeight="1">
      <c r="C4259" s="35" t="s">
        <v>1414</v>
      </c>
      <c r="D4259" s="36" t="s">
        <v>1415</v>
      </c>
      <c r="E4259" s="11" t="s">
        <v>3212</v>
      </c>
      <c r="F4259" s="98">
        <v>8</v>
      </c>
      <c r="G4259" s="99">
        <v>27572</v>
      </c>
      <c r="H4259" s="99">
        <f t="shared" si="724"/>
        <v>220576</v>
      </c>
      <c r="I4259" s="99">
        <v>2521</v>
      </c>
      <c r="J4259" s="99">
        <f t="shared" si="725"/>
        <v>20168</v>
      </c>
      <c r="K4259" s="99">
        <v>0</v>
      </c>
      <c r="L4259" s="99">
        <f t="shared" si="717"/>
        <v>0</v>
      </c>
      <c r="M4259" s="99">
        <f t="shared" si="723"/>
        <v>30093</v>
      </c>
      <c r="N4259" s="100">
        <f t="shared" si="723"/>
        <v>240744</v>
      </c>
      <c r="O4259" s="60">
        <v>8</v>
      </c>
      <c r="P4259" s="101">
        <f>O4259</f>
        <v>8</v>
      </c>
      <c r="Q4259" s="99" t="e">
        <f>TRUNC(#REF!*P4259,0)</f>
        <v>#REF!</v>
      </c>
      <c r="R4259" s="143"/>
    </row>
    <row r="4260" spans="3:18" s="102" customFormat="1" ht="19.5" hidden="1" customHeight="1">
      <c r="C4260" s="35" t="s">
        <v>1416</v>
      </c>
      <c r="D4260" s="36" t="s">
        <v>81</v>
      </c>
      <c r="E4260" s="11" t="s">
        <v>3212</v>
      </c>
      <c r="F4260" s="98">
        <v>113</v>
      </c>
      <c r="G4260" s="99">
        <v>19913</v>
      </c>
      <c r="H4260" s="99">
        <f t="shared" si="724"/>
        <v>2250169</v>
      </c>
      <c r="I4260" s="99">
        <v>2521</v>
      </c>
      <c r="J4260" s="99">
        <f t="shared" si="725"/>
        <v>284873</v>
      </c>
      <c r="K4260" s="99">
        <v>0</v>
      </c>
      <c r="L4260" s="99">
        <f t="shared" si="717"/>
        <v>0</v>
      </c>
      <c r="M4260" s="99">
        <f t="shared" si="723"/>
        <v>22434</v>
      </c>
      <c r="N4260" s="100">
        <f t="shared" si="723"/>
        <v>2535042</v>
      </c>
      <c r="O4260" s="60">
        <v>113</v>
      </c>
      <c r="P4260" s="101">
        <f>O4260</f>
        <v>113</v>
      </c>
      <c r="Q4260" s="99" t="e">
        <f>TRUNC(#REF!*P4260,0)</f>
        <v>#REF!</v>
      </c>
      <c r="R4260" s="143"/>
    </row>
    <row r="4261" spans="3:18" s="102" customFormat="1" ht="19.5" hidden="1" customHeight="1">
      <c r="C4261" s="35" t="s">
        <v>1417</v>
      </c>
      <c r="D4261" s="36" t="s">
        <v>82</v>
      </c>
      <c r="E4261" s="11" t="s">
        <v>3212</v>
      </c>
      <c r="F4261" s="98">
        <v>175</v>
      </c>
      <c r="G4261" s="99">
        <v>0</v>
      </c>
      <c r="H4261" s="99">
        <f t="shared" si="724"/>
        <v>0</v>
      </c>
      <c r="I4261" s="99">
        <v>2521</v>
      </c>
      <c r="J4261" s="99">
        <f t="shared" si="725"/>
        <v>441175</v>
      </c>
      <c r="K4261" s="99">
        <v>75</v>
      </c>
      <c r="L4261" s="99">
        <f t="shared" si="717"/>
        <v>13125</v>
      </c>
      <c r="M4261" s="99">
        <f t="shared" si="723"/>
        <v>2596</v>
      </c>
      <c r="N4261" s="100">
        <f t="shared" si="723"/>
        <v>454300</v>
      </c>
      <c r="O4261" s="60">
        <v>175</v>
      </c>
      <c r="P4261" s="101">
        <f>O4261</f>
        <v>175</v>
      </c>
      <c r="Q4261" s="99" t="e">
        <f>TRUNC(#REF!*P4261,0)</f>
        <v>#REF!</v>
      </c>
      <c r="R4261" s="143"/>
    </row>
    <row r="4262" spans="3:18" s="102" customFormat="1" ht="19.5" hidden="1" customHeight="1">
      <c r="C4262" s="35" t="s">
        <v>2670</v>
      </c>
      <c r="D4262" s="36" t="s">
        <v>2671</v>
      </c>
      <c r="E4262" s="11" t="s">
        <v>3212</v>
      </c>
      <c r="F4262" s="98">
        <v>138</v>
      </c>
      <c r="G4262" s="99">
        <v>96000</v>
      </c>
      <c r="H4262" s="99">
        <f t="shared" si="724"/>
        <v>13248000</v>
      </c>
      <c r="I4262" s="99">
        <v>2521</v>
      </c>
      <c r="J4262" s="99">
        <f t="shared" si="725"/>
        <v>347898</v>
      </c>
      <c r="K4262" s="99">
        <v>75</v>
      </c>
      <c r="L4262" s="99">
        <f t="shared" si="717"/>
        <v>10350</v>
      </c>
      <c r="M4262" s="99">
        <f t="shared" si="723"/>
        <v>98596</v>
      </c>
      <c r="N4262" s="100">
        <f t="shared" si="723"/>
        <v>13606248</v>
      </c>
      <c r="O4262" s="60">
        <v>138</v>
      </c>
      <c r="P4262" s="101">
        <f>O4262</f>
        <v>138</v>
      </c>
      <c r="Q4262" s="99" t="e">
        <f>TRUNC(#REF!*P4262,0)</f>
        <v>#REF!</v>
      </c>
      <c r="R4262" s="143"/>
    </row>
    <row r="4263" spans="3:18" s="102" customFormat="1" ht="19.5" hidden="1" customHeight="1">
      <c r="C4263" s="35" t="s">
        <v>2672</v>
      </c>
      <c r="D4263" s="36" t="s">
        <v>0</v>
      </c>
      <c r="E4263" s="11" t="s">
        <v>22</v>
      </c>
      <c r="F4263" s="98">
        <v>0</v>
      </c>
      <c r="G4263" s="99">
        <v>0</v>
      </c>
      <c r="H4263" s="99">
        <f t="shared" si="724"/>
        <v>0</v>
      </c>
      <c r="I4263" s="99">
        <v>0</v>
      </c>
      <c r="J4263" s="99">
        <f t="shared" si="725"/>
        <v>0</v>
      </c>
      <c r="K4263" s="99">
        <v>0</v>
      </c>
      <c r="L4263" s="99">
        <f t="shared" si="717"/>
        <v>0</v>
      </c>
      <c r="M4263" s="99">
        <f t="shared" si="723"/>
        <v>0</v>
      </c>
      <c r="N4263" s="100">
        <f t="shared" si="723"/>
        <v>0</v>
      </c>
      <c r="O4263" s="60">
        <v>0</v>
      </c>
      <c r="P4263" s="101">
        <f>O4263</f>
        <v>0</v>
      </c>
      <c r="Q4263" s="99" t="e">
        <f>TRUNC(#REF!*P4263,0)</f>
        <v>#REF!</v>
      </c>
      <c r="R4263" s="143"/>
    </row>
    <row r="4264" spans="3:18" s="102" customFormat="1" ht="19.5" hidden="1" customHeight="1">
      <c r="C4264" s="35" t="s">
        <v>2673</v>
      </c>
      <c r="D4264" s="36" t="s">
        <v>2674</v>
      </c>
      <c r="E4264" s="11" t="s">
        <v>3212</v>
      </c>
      <c r="F4264" s="98">
        <v>24</v>
      </c>
      <c r="G4264" s="99">
        <v>135207</v>
      </c>
      <c r="H4264" s="99">
        <f t="shared" si="724"/>
        <v>3244968</v>
      </c>
      <c r="I4264" s="99">
        <v>10375</v>
      </c>
      <c r="J4264" s="99">
        <f t="shared" si="725"/>
        <v>249000</v>
      </c>
      <c r="K4264" s="99">
        <v>335</v>
      </c>
      <c r="L4264" s="99">
        <f t="shared" si="717"/>
        <v>8040</v>
      </c>
      <c r="M4264" s="99">
        <f t="shared" si="723"/>
        <v>145917</v>
      </c>
      <c r="N4264" s="100">
        <f t="shared" si="723"/>
        <v>3502008</v>
      </c>
      <c r="O4264" s="60">
        <v>24</v>
      </c>
      <c r="P4264" s="101">
        <f>O4264</f>
        <v>24</v>
      </c>
      <c r="Q4264" s="99" t="e">
        <f>TRUNC(#REF!*P4264,0)</f>
        <v>#REF!</v>
      </c>
      <c r="R4264" s="143"/>
    </row>
    <row r="4265" spans="3:18" s="102" customFormat="1" ht="19.5" hidden="1" customHeight="1">
      <c r="C4265" s="35" t="s">
        <v>2675</v>
      </c>
      <c r="D4265" s="36" t="s">
        <v>2676</v>
      </c>
      <c r="E4265" s="11" t="s">
        <v>3212</v>
      </c>
      <c r="F4265" s="98">
        <v>8</v>
      </c>
      <c r="G4265" s="99">
        <v>80320</v>
      </c>
      <c r="H4265" s="99">
        <f t="shared" si="724"/>
        <v>642560</v>
      </c>
      <c r="I4265" s="99">
        <v>895</v>
      </c>
      <c r="J4265" s="99">
        <f t="shared" si="725"/>
        <v>7160</v>
      </c>
      <c r="K4265" s="99">
        <v>0</v>
      </c>
      <c r="L4265" s="99">
        <f t="shared" si="717"/>
        <v>0</v>
      </c>
      <c r="M4265" s="99">
        <f t="shared" si="723"/>
        <v>81215</v>
      </c>
      <c r="N4265" s="100">
        <f t="shared" si="723"/>
        <v>649720</v>
      </c>
      <c r="O4265" s="60">
        <v>8</v>
      </c>
      <c r="P4265" s="101">
        <f>O4265</f>
        <v>8</v>
      </c>
      <c r="Q4265" s="99" t="e">
        <f>TRUNC(#REF!*P4265,0)</f>
        <v>#REF!</v>
      </c>
      <c r="R4265" s="143"/>
    </row>
    <row r="4266" spans="3:18" s="102" customFormat="1" ht="19.5" hidden="1" customHeight="1">
      <c r="C4266" s="35" t="s">
        <v>1418</v>
      </c>
      <c r="D4266" s="36" t="s">
        <v>1419</v>
      </c>
      <c r="E4266" s="11" t="s">
        <v>22</v>
      </c>
      <c r="F4266" s="98">
        <v>0</v>
      </c>
      <c r="G4266" s="99">
        <v>0</v>
      </c>
      <c r="H4266" s="99">
        <f t="shared" si="724"/>
        <v>0</v>
      </c>
      <c r="I4266" s="99">
        <v>0</v>
      </c>
      <c r="J4266" s="99">
        <f t="shared" si="725"/>
        <v>0</v>
      </c>
      <c r="K4266" s="99">
        <v>0</v>
      </c>
      <c r="L4266" s="99">
        <f t="shared" si="717"/>
        <v>0</v>
      </c>
      <c r="M4266" s="99">
        <f t="shared" si="723"/>
        <v>0</v>
      </c>
      <c r="N4266" s="100">
        <f t="shared" si="723"/>
        <v>0</v>
      </c>
      <c r="O4266" s="60">
        <v>0</v>
      </c>
      <c r="P4266" s="101">
        <f>O4266</f>
        <v>0</v>
      </c>
      <c r="Q4266" s="99" t="e">
        <f>TRUNC(#REF!*P4266,0)</f>
        <v>#REF!</v>
      </c>
      <c r="R4266" s="143"/>
    </row>
    <row r="4267" spans="3:18" s="102" customFormat="1" ht="19.5" hidden="1" customHeight="1">
      <c r="C4267" s="35" t="s">
        <v>1420</v>
      </c>
      <c r="D4267" s="36" t="s">
        <v>0</v>
      </c>
      <c r="E4267" s="11" t="s">
        <v>3212</v>
      </c>
      <c r="F4267" s="98">
        <v>3</v>
      </c>
      <c r="G4267" s="99">
        <v>48624</v>
      </c>
      <c r="H4267" s="99">
        <f t="shared" si="724"/>
        <v>145872</v>
      </c>
      <c r="I4267" s="99">
        <v>59532</v>
      </c>
      <c r="J4267" s="99">
        <f t="shared" si="725"/>
        <v>178596</v>
      </c>
      <c r="K4267" s="99">
        <v>1084</v>
      </c>
      <c r="L4267" s="99">
        <f t="shared" si="717"/>
        <v>3252</v>
      </c>
      <c r="M4267" s="99">
        <f t="shared" si="723"/>
        <v>109240</v>
      </c>
      <c r="N4267" s="100">
        <f t="shared" si="723"/>
        <v>327720</v>
      </c>
      <c r="O4267" s="60">
        <v>3</v>
      </c>
      <c r="P4267" s="101">
        <f>O4267</f>
        <v>3</v>
      </c>
      <c r="Q4267" s="99" t="e">
        <f>TRUNC(#REF!*P4267,0)</f>
        <v>#REF!</v>
      </c>
      <c r="R4267" s="143"/>
    </row>
    <row r="4268" spans="3:18" s="102" customFormat="1" ht="19.5" hidden="1" customHeight="1">
      <c r="C4268" s="35" t="s">
        <v>1421</v>
      </c>
      <c r="D4268" s="36" t="s">
        <v>1422</v>
      </c>
      <c r="E4268" s="11" t="s">
        <v>3212</v>
      </c>
      <c r="F4268" s="98">
        <v>2</v>
      </c>
      <c r="G4268" s="99">
        <v>200356</v>
      </c>
      <c r="H4268" s="99">
        <f t="shared" si="724"/>
        <v>400712</v>
      </c>
      <c r="I4268" s="99">
        <v>59532</v>
      </c>
      <c r="J4268" s="99">
        <f t="shared" si="725"/>
        <v>119064</v>
      </c>
      <c r="K4268" s="99">
        <v>1084</v>
      </c>
      <c r="L4268" s="99">
        <f t="shared" si="717"/>
        <v>2168</v>
      </c>
      <c r="M4268" s="99">
        <f t="shared" si="723"/>
        <v>260972</v>
      </c>
      <c r="N4268" s="100">
        <f t="shared" si="723"/>
        <v>521944</v>
      </c>
      <c r="O4268" s="60">
        <v>2</v>
      </c>
      <c r="P4268" s="101">
        <f>O4268</f>
        <v>2</v>
      </c>
      <c r="Q4268" s="99" t="e">
        <f>TRUNC(#REF!*P4268,0)</f>
        <v>#REF!</v>
      </c>
      <c r="R4268" s="143"/>
    </row>
    <row r="4269" spans="3:18" s="102" customFormat="1" ht="19.5" hidden="1" customHeight="1">
      <c r="C4269" s="35" t="s">
        <v>1423</v>
      </c>
      <c r="D4269" s="36" t="s">
        <v>0</v>
      </c>
      <c r="E4269" s="11" t="s">
        <v>22</v>
      </c>
      <c r="F4269" s="98">
        <v>0</v>
      </c>
      <c r="G4269" s="99">
        <v>0</v>
      </c>
      <c r="H4269" s="99">
        <f t="shared" si="724"/>
        <v>0</v>
      </c>
      <c r="I4269" s="99">
        <v>0</v>
      </c>
      <c r="J4269" s="99">
        <f t="shared" si="725"/>
        <v>0</v>
      </c>
      <c r="K4269" s="99">
        <v>0</v>
      </c>
      <c r="L4269" s="99">
        <f t="shared" si="717"/>
        <v>0</v>
      </c>
      <c r="M4269" s="99">
        <f t="shared" si="723"/>
        <v>0</v>
      </c>
      <c r="N4269" s="100">
        <f t="shared" si="723"/>
        <v>0</v>
      </c>
      <c r="O4269" s="60">
        <v>0</v>
      </c>
      <c r="P4269" s="101">
        <f>O4269</f>
        <v>0</v>
      </c>
      <c r="Q4269" s="99" t="e">
        <f>TRUNC(#REF!*P4269,0)</f>
        <v>#REF!</v>
      </c>
      <c r="R4269" s="143"/>
    </row>
    <row r="4270" spans="3:18" s="102" customFormat="1" ht="19.5" hidden="1" customHeight="1">
      <c r="C4270" s="35" t="s">
        <v>1424</v>
      </c>
      <c r="D4270" s="36" t="s">
        <v>0</v>
      </c>
      <c r="E4270" s="11" t="s">
        <v>3189</v>
      </c>
      <c r="F4270" s="98">
        <v>7</v>
      </c>
      <c r="G4270" s="99">
        <v>532</v>
      </c>
      <c r="H4270" s="99">
        <f t="shared" si="724"/>
        <v>3724</v>
      </c>
      <c r="I4270" s="99">
        <v>2757</v>
      </c>
      <c r="J4270" s="99">
        <f t="shared" si="725"/>
        <v>19299</v>
      </c>
      <c r="K4270" s="99">
        <v>54</v>
      </c>
      <c r="L4270" s="99">
        <f t="shared" ref="L4270:L4333" si="726">TRUNC(F4270*K4270,0)</f>
        <v>378</v>
      </c>
      <c r="M4270" s="99">
        <f t="shared" si="723"/>
        <v>3343</v>
      </c>
      <c r="N4270" s="100">
        <f t="shared" si="723"/>
        <v>23401</v>
      </c>
      <c r="O4270" s="60">
        <v>7</v>
      </c>
      <c r="P4270" s="101">
        <f>O4270</f>
        <v>7</v>
      </c>
      <c r="Q4270" s="99" t="e">
        <f>TRUNC(#REF!*P4270,0)</f>
        <v>#REF!</v>
      </c>
      <c r="R4270" s="143"/>
    </row>
    <row r="4271" spans="3:18" s="102" customFormat="1" ht="19.5" hidden="1" customHeight="1">
      <c r="C4271" s="35" t="s">
        <v>1425</v>
      </c>
      <c r="D4271" s="36" t="s">
        <v>0</v>
      </c>
      <c r="E4271" s="11" t="s">
        <v>22</v>
      </c>
      <c r="F4271" s="98">
        <v>0</v>
      </c>
      <c r="G4271" s="99">
        <v>0</v>
      </c>
      <c r="H4271" s="99">
        <f t="shared" si="724"/>
        <v>0</v>
      </c>
      <c r="I4271" s="99">
        <v>0</v>
      </c>
      <c r="J4271" s="99">
        <f t="shared" si="725"/>
        <v>0</v>
      </c>
      <c r="K4271" s="99">
        <v>0</v>
      </c>
      <c r="L4271" s="99">
        <f t="shared" si="726"/>
        <v>0</v>
      </c>
      <c r="M4271" s="99">
        <f t="shared" si="723"/>
        <v>0</v>
      </c>
      <c r="N4271" s="100">
        <f t="shared" si="723"/>
        <v>0</v>
      </c>
      <c r="O4271" s="60">
        <v>0</v>
      </c>
      <c r="P4271" s="101">
        <f>O4271</f>
        <v>0</v>
      </c>
      <c r="Q4271" s="99" t="e">
        <f>TRUNC(#REF!*P4271,0)</f>
        <v>#REF!</v>
      </c>
      <c r="R4271" s="143"/>
    </row>
    <row r="4272" spans="3:18" s="102" customFormat="1" ht="19.5" hidden="1" customHeight="1">
      <c r="C4272" s="35" t="s">
        <v>1426</v>
      </c>
      <c r="D4272" s="36" t="s">
        <v>83</v>
      </c>
      <c r="E4272" s="11" t="s">
        <v>3212</v>
      </c>
      <c r="F4272" s="98">
        <v>485</v>
      </c>
      <c r="G4272" s="99">
        <v>32000</v>
      </c>
      <c r="H4272" s="99">
        <f t="shared" si="724"/>
        <v>15520000</v>
      </c>
      <c r="I4272" s="99">
        <v>2286</v>
      </c>
      <c r="J4272" s="99">
        <f t="shared" si="725"/>
        <v>1108710</v>
      </c>
      <c r="K4272" s="99">
        <v>113</v>
      </c>
      <c r="L4272" s="99">
        <f t="shared" si="726"/>
        <v>54805</v>
      </c>
      <c r="M4272" s="99">
        <f t="shared" si="723"/>
        <v>34399</v>
      </c>
      <c r="N4272" s="100">
        <f t="shared" si="723"/>
        <v>16683515</v>
      </c>
      <c r="O4272" s="60">
        <v>485</v>
      </c>
      <c r="P4272" s="101">
        <f>O4272</f>
        <v>485</v>
      </c>
      <c r="Q4272" s="99" t="e">
        <f>TRUNC(#REF!*P4272,0)</f>
        <v>#REF!</v>
      </c>
      <c r="R4272" s="143"/>
    </row>
    <row r="4273" spans="3:18" s="102" customFormat="1" ht="19.5" hidden="1" customHeight="1">
      <c r="C4273" s="35" t="s">
        <v>1427</v>
      </c>
      <c r="D4273" s="36" t="s">
        <v>0</v>
      </c>
      <c r="E4273" s="11" t="s">
        <v>22</v>
      </c>
      <c r="F4273" s="98">
        <v>0</v>
      </c>
      <c r="G4273" s="99">
        <v>0</v>
      </c>
      <c r="H4273" s="99">
        <f t="shared" si="724"/>
        <v>0</v>
      </c>
      <c r="I4273" s="99">
        <v>0</v>
      </c>
      <c r="J4273" s="99">
        <f t="shared" si="725"/>
        <v>0</v>
      </c>
      <c r="K4273" s="99">
        <v>0</v>
      </c>
      <c r="L4273" s="99">
        <f t="shared" si="726"/>
        <v>0</v>
      </c>
      <c r="M4273" s="99">
        <f t="shared" si="723"/>
        <v>0</v>
      </c>
      <c r="N4273" s="100">
        <f t="shared" si="723"/>
        <v>0</v>
      </c>
      <c r="O4273" s="60">
        <v>0</v>
      </c>
      <c r="P4273" s="101">
        <f>O4273</f>
        <v>0</v>
      </c>
      <c r="Q4273" s="99" t="e">
        <f>TRUNC(#REF!*P4273,0)</f>
        <v>#REF!</v>
      </c>
      <c r="R4273" s="143"/>
    </row>
    <row r="4274" spans="3:18" s="102" customFormat="1" ht="19.5" hidden="1" customHeight="1">
      <c r="C4274" s="35" t="s">
        <v>1428</v>
      </c>
      <c r="D4274" s="36" t="s">
        <v>74</v>
      </c>
      <c r="E4274" s="11" t="s">
        <v>3212</v>
      </c>
      <c r="F4274" s="98">
        <v>4</v>
      </c>
      <c r="G4274" s="99">
        <v>17636</v>
      </c>
      <c r="H4274" s="99">
        <f t="shared" si="724"/>
        <v>70544</v>
      </c>
      <c r="I4274" s="99">
        <v>2687</v>
      </c>
      <c r="J4274" s="99">
        <f t="shared" si="725"/>
        <v>10748</v>
      </c>
      <c r="K4274" s="99">
        <v>80</v>
      </c>
      <c r="L4274" s="99">
        <f t="shared" si="726"/>
        <v>320</v>
      </c>
      <c r="M4274" s="99">
        <f t="shared" si="723"/>
        <v>20403</v>
      </c>
      <c r="N4274" s="100">
        <f t="shared" si="723"/>
        <v>81612</v>
      </c>
      <c r="O4274" s="60">
        <v>4</v>
      </c>
      <c r="P4274" s="101">
        <f>O4274</f>
        <v>4</v>
      </c>
      <c r="Q4274" s="99" t="e">
        <f>TRUNC(#REF!*P4274,0)</f>
        <v>#REF!</v>
      </c>
      <c r="R4274" s="143"/>
    </row>
    <row r="4275" spans="3:18" s="102" customFormat="1" ht="19.5" hidden="1" customHeight="1">
      <c r="C4275" s="35" t="s">
        <v>1429</v>
      </c>
      <c r="D4275" s="36" t="s">
        <v>1430</v>
      </c>
      <c r="E4275" s="11" t="s">
        <v>3212</v>
      </c>
      <c r="F4275" s="98">
        <v>4</v>
      </c>
      <c r="G4275" s="99">
        <v>16930</v>
      </c>
      <c r="H4275" s="99">
        <f t="shared" si="724"/>
        <v>67720</v>
      </c>
      <c r="I4275" s="99">
        <v>2687</v>
      </c>
      <c r="J4275" s="99">
        <f t="shared" si="725"/>
        <v>10748</v>
      </c>
      <c r="K4275" s="99">
        <v>80</v>
      </c>
      <c r="L4275" s="99">
        <f t="shared" si="726"/>
        <v>320</v>
      </c>
      <c r="M4275" s="99">
        <f t="shared" si="723"/>
        <v>19697</v>
      </c>
      <c r="N4275" s="100">
        <f t="shared" si="723"/>
        <v>78788</v>
      </c>
      <c r="O4275" s="60">
        <v>4</v>
      </c>
      <c r="P4275" s="101">
        <f>O4275</f>
        <v>4</v>
      </c>
      <c r="Q4275" s="99" t="e">
        <f>TRUNC(#REF!*P4275,0)</f>
        <v>#REF!</v>
      </c>
      <c r="R4275" s="143"/>
    </row>
    <row r="4276" spans="3:18" s="102" customFormat="1" ht="19.5" hidden="1" customHeight="1">
      <c r="C4276" s="35" t="s">
        <v>1431</v>
      </c>
      <c r="D4276" s="36" t="s">
        <v>0</v>
      </c>
      <c r="E4276" s="11" t="s">
        <v>22</v>
      </c>
      <c r="F4276" s="98">
        <v>0</v>
      </c>
      <c r="G4276" s="99">
        <v>0</v>
      </c>
      <c r="H4276" s="99">
        <f t="shared" si="724"/>
        <v>0</v>
      </c>
      <c r="I4276" s="99">
        <v>0</v>
      </c>
      <c r="J4276" s="99">
        <f t="shared" si="725"/>
        <v>0</v>
      </c>
      <c r="K4276" s="99">
        <v>0</v>
      </c>
      <c r="L4276" s="99">
        <f t="shared" si="726"/>
        <v>0</v>
      </c>
      <c r="M4276" s="99">
        <f t="shared" si="723"/>
        <v>0</v>
      </c>
      <c r="N4276" s="100">
        <f t="shared" si="723"/>
        <v>0</v>
      </c>
      <c r="O4276" s="60">
        <v>0</v>
      </c>
      <c r="P4276" s="101">
        <f>O4276</f>
        <v>0</v>
      </c>
      <c r="Q4276" s="99" t="e">
        <f>TRUNC(#REF!*P4276,0)</f>
        <v>#REF!</v>
      </c>
      <c r="R4276" s="143"/>
    </row>
    <row r="4277" spans="3:18" s="102" customFormat="1" ht="19.5" hidden="1" customHeight="1">
      <c r="C4277" s="35" t="s">
        <v>1432</v>
      </c>
      <c r="D4277" s="36" t="s">
        <v>84</v>
      </c>
      <c r="E4277" s="11" t="s">
        <v>3212</v>
      </c>
      <c r="F4277" s="98">
        <v>14</v>
      </c>
      <c r="G4277" s="99">
        <v>146594</v>
      </c>
      <c r="H4277" s="99">
        <f t="shared" si="724"/>
        <v>2052316</v>
      </c>
      <c r="I4277" s="99">
        <v>59398</v>
      </c>
      <c r="J4277" s="99">
        <f t="shared" si="725"/>
        <v>831572</v>
      </c>
      <c r="K4277" s="99">
        <v>365</v>
      </c>
      <c r="L4277" s="99">
        <f t="shared" si="726"/>
        <v>5110</v>
      </c>
      <c r="M4277" s="99">
        <f t="shared" si="723"/>
        <v>206357</v>
      </c>
      <c r="N4277" s="100">
        <f t="shared" si="723"/>
        <v>2888998</v>
      </c>
      <c r="O4277" s="60">
        <v>14</v>
      </c>
      <c r="P4277" s="101">
        <f>O4277</f>
        <v>14</v>
      </c>
      <c r="Q4277" s="99" t="e">
        <f>TRUNC(#REF!*P4277,0)</f>
        <v>#REF!</v>
      </c>
      <c r="R4277" s="143"/>
    </row>
    <row r="4278" spans="3:18" s="102" customFormat="1" ht="19.5" hidden="1" customHeight="1">
      <c r="C4278" s="35" t="s">
        <v>1433</v>
      </c>
      <c r="D4278" s="36" t="s">
        <v>85</v>
      </c>
      <c r="E4278" s="11" t="s">
        <v>3212</v>
      </c>
      <c r="F4278" s="98">
        <v>13</v>
      </c>
      <c r="G4278" s="99">
        <v>291643</v>
      </c>
      <c r="H4278" s="99">
        <f t="shared" si="724"/>
        <v>3791359</v>
      </c>
      <c r="I4278" s="99">
        <v>80748</v>
      </c>
      <c r="J4278" s="99">
        <f t="shared" si="725"/>
        <v>1049724</v>
      </c>
      <c r="K4278" s="99">
        <v>520</v>
      </c>
      <c r="L4278" s="99">
        <f t="shared" si="726"/>
        <v>6760</v>
      </c>
      <c r="M4278" s="99">
        <f t="shared" si="723"/>
        <v>372911</v>
      </c>
      <c r="N4278" s="100">
        <f t="shared" si="723"/>
        <v>4847843</v>
      </c>
      <c r="O4278" s="60">
        <v>13</v>
      </c>
      <c r="P4278" s="101">
        <f>O4278</f>
        <v>13</v>
      </c>
      <c r="Q4278" s="99" t="e">
        <f>TRUNC(#REF!*P4278,0)</f>
        <v>#REF!</v>
      </c>
      <c r="R4278" s="143"/>
    </row>
    <row r="4279" spans="3:18" s="102" customFormat="1" ht="19.5" hidden="1" customHeight="1">
      <c r="C4279" s="35" t="s">
        <v>1434</v>
      </c>
      <c r="D4279" s="36" t="s">
        <v>0</v>
      </c>
      <c r="E4279" s="11" t="s">
        <v>22</v>
      </c>
      <c r="F4279" s="98">
        <v>0</v>
      </c>
      <c r="G4279" s="99">
        <v>0</v>
      </c>
      <c r="H4279" s="99">
        <f t="shared" si="724"/>
        <v>0</v>
      </c>
      <c r="I4279" s="99">
        <v>0</v>
      </c>
      <c r="J4279" s="99">
        <f t="shared" si="725"/>
        <v>0</v>
      </c>
      <c r="K4279" s="99">
        <v>0</v>
      </c>
      <c r="L4279" s="99">
        <f t="shared" si="726"/>
        <v>0</v>
      </c>
      <c r="M4279" s="99">
        <f t="shared" si="723"/>
        <v>0</v>
      </c>
      <c r="N4279" s="100">
        <f t="shared" si="723"/>
        <v>0</v>
      </c>
      <c r="O4279" s="60">
        <v>0</v>
      </c>
      <c r="P4279" s="101">
        <f>O4279</f>
        <v>0</v>
      </c>
      <c r="Q4279" s="99" t="e">
        <f>TRUNC(#REF!*P4279,0)</f>
        <v>#REF!</v>
      </c>
      <c r="R4279" s="143"/>
    </row>
    <row r="4280" spans="3:18" s="102" customFormat="1" ht="19.5" hidden="1" customHeight="1">
      <c r="C4280" s="35" t="s">
        <v>1435</v>
      </c>
      <c r="D4280" s="36" t="s">
        <v>0</v>
      </c>
      <c r="E4280" s="11" t="s">
        <v>3198</v>
      </c>
      <c r="F4280" s="98">
        <v>2</v>
      </c>
      <c r="G4280" s="99">
        <v>428425</v>
      </c>
      <c r="H4280" s="99">
        <f t="shared" si="724"/>
        <v>856850</v>
      </c>
      <c r="I4280" s="99">
        <v>169916</v>
      </c>
      <c r="J4280" s="99">
        <f t="shared" si="725"/>
        <v>339832</v>
      </c>
      <c r="K4280" s="99">
        <v>17726</v>
      </c>
      <c r="L4280" s="99">
        <f t="shared" si="726"/>
        <v>35452</v>
      </c>
      <c r="M4280" s="99">
        <f t="shared" si="723"/>
        <v>616067</v>
      </c>
      <c r="N4280" s="100">
        <f t="shared" si="723"/>
        <v>1232134</v>
      </c>
      <c r="O4280" s="60">
        <v>2</v>
      </c>
      <c r="P4280" s="101">
        <f>O4280</f>
        <v>2</v>
      </c>
      <c r="Q4280" s="99" t="e">
        <f>TRUNC(#REF!*P4280,0)</f>
        <v>#REF!</v>
      </c>
      <c r="R4280" s="143"/>
    </row>
    <row r="4281" spans="3:18" s="102" customFormat="1" ht="19.5" hidden="1" customHeight="1">
      <c r="C4281" s="35" t="s">
        <v>1436</v>
      </c>
      <c r="D4281" s="36" t="s">
        <v>0</v>
      </c>
      <c r="E4281" s="11" t="s">
        <v>22</v>
      </c>
      <c r="F4281" s="98">
        <v>0</v>
      </c>
      <c r="G4281" s="99">
        <v>0</v>
      </c>
      <c r="H4281" s="99">
        <f t="shared" si="724"/>
        <v>0</v>
      </c>
      <c r="I4281" s="99">
        <v>0</v>
      </c>
      <c r="J4281" s="99">
        <f t="shared" si="725"/>
        <v>0</v>
      </c>
      <c r="K4281" s="99">
        <v>0</v>
      </c>
      <c r="L4281" s="99">
        <f t="shared" si="726"/>
        <v>0</v>
      </c>
      <c r="M4281" s="99">
        <f t="shared" si="723"/>
        <v>0</v>
      </c>
      <c r="N4281" s="100">
        <f t="shared" si="723"/>
        <v>0</v>
      </c>
      <c r="O4281" s="60">
        <v>0</v>
      </c>
      <c r="P4281" s="101">
        <f>O4281</f>
        <v>0</v>
      </c>
      <c r="Q4281" s="99" t="e">
        <f>TRUNC(#REF!*P4281,0)</f>
        <v>#REF!</v>
      </c>
      <c r="R4281" s="143"/>
    </row>
    <row r="4282" spans="3:18" s="102" customFormat="1" ht="19.5" hidden="1" customHeight="1">
      <c r="C4282" s="35" t="s">
        <v>1437</v>
      </c>
      <c r="D4282" s="36" t="s">
        <v>68</v>
      </c>
      <c r="E4282" s="11" t="s">
        <v>22</v>
      </c>
      <c r="F4282" s="98">
        <v>0</v>
      </c>
      <c r="G4282" s="99">
        <v>0</v>
      </c>
      <c r="H4282" s="99">
        <f t="shared" si="724"/>
        <v>0</v>
      </c>
      <c r="I4282" s="99">
        <v>0</v>
      </c>
      <c r="J4282" s="99">
        <f t="shared" si="725"/>
        <v>0</v>
      </c>
      <c r="K4282" s="99">
        <v>0</v>
      </c>
      <c r="L4282" s="99">
        <f t="shared" si="726"/>
        <v>0</v>
      </c>
      <c r="M4282" s="99">
        <f t="shared" si="723"/>
        <v>0</v>
      </c>
      <c r="N4282" s="100">
        <f t="shared" si="723"/>
        <v>0</v>
      </c>
      <c r="O4282" s="60">
        <v>0</v>
      </c>
      <c r="P4282" s="101">
        <f>O4282</f>
        <v>0</v>
      </c>
      <c r="Q4282" s="99" t="e">
        <f>TRUNC(#REF!*P4282,0)</f>
        <v>#REF!</v>
      </c>
      <c r="R4282" s="143"/>
    </row>
    <row r="4283" spans="3:18" s="102" customFormat="1" ht="19.5" hidden="1" customHeight="1">
      <c r="C4283" s="35" t="s">
        <v>1438</v>
      </c>
      <c r="D4283" s="36" t="s">
        <v>0</v>
      </c>
      <c r="E4283" s="11" t="s">
        <v>22</v>
      </c>
      <c r="F4283" s="98">
        <v>0</v>
      </c>
      <c r="G4283" s="99">
        <v>0</v>
      </c>
      <c r="H4283" s="99">
        <f t="shared" si="724"/>
        <v>0</v>
      </c>
      <c r="I4283" s="99">
        <v>0</v>
      </c>
      <c r="J4283" s="99">
        <f t="shared" si="725"/>
        <v>0</v>
      </c>
      <c r="K4283" s="99">
        <v>0</v>
      </c>
      <c r="L4283" s="99">
        <f t="shared" si="726"/>
        <v>0</v>
      </c>
      <c r="M4283" s="99">
        <f t="shared" si="723"/>
        <v>0</v>
      </c>
      <c r="N4283" s="100">
        <f t="shared" si="723"/>
        <v>0</v>
      </c>
      <c r="O4283" s="60">
        <v>0</v>
      </c>
      <c r="P4283" s="101">
        <f>O4283</f>
        <v>0</v>
      </c>
      <c r="Q4283" s="99" t="e">
        <f>TRUNC(#REF!*P4283,0)</f>
        <v>#REF!</v>
      </c>
      <c r="R4283" s="143"/>
    </row>
    <row r="4284" spans="3:18" s="102" customFormat="1" ht="19.5" hidden="1" customHeight="1">
      <c r="C4284" s="35" t="s">
        <v>1439</v>
      </c>
      <c r="D4284" s="36" t="s">
        <v>0</v>
      </c>
      <c r="E4284" s="11" t="s">
        <v>3189</v>
      </c>
      <c r="F4284" s="98">
        <v>9915</v>
      </c>
      <c r="G4284" s="99">
        <v>4172</v>
      </c>
      <c r="H4284" s="99">
        <f t="shared" si="724"/>
        <v>41365380</v>
      </c>
      <c r="I4284" s="99">
        <v>1740</v>
      </c>
      <c r="J4284" s="99">
        <f t="shared" si="725"/>
        <v>17252100</v>
      </c>
      <c r="K4284" s="99">
        <v>0</v>
      </c>
      <c r="L4284" s="99">
        <f t="shared" si="726"/>
        <v>0</v>
      </c>
      <c r="M4284" s="99">
        <f t="shared" si="723"/>
        <v>5912</v>
      </c>
      <c r="N4284" s="100">
        <f t="shared" si="723"/>
        <v>58617480</v>
      </c>
      <c r="O4284" s="60">
        <v>9915</v>
      </c>
      <c r="P4284" s="101">
        <f>O4284</f>
        <v>9915</v>
      </c>
      <c r="Q4284" s="99" t="e">
        <f>TRUNC(#REF!*P4284,0)</f>
        <v>#REF!</v>
      </c>
      <c r="R4284" s="143"/>
    </row>
    <row r="4285" spans="3:18" s="102" customFormat="1" ht="19.5" hidden="1" customHeight="1">
      <c r="C4285" s="35" t="s">
        <v>1440</v>
      </c>
      <c r="D4285" s="36" t="s">
        <v>1441</v>
      </c>
      <c r="E4285" s="11" t="s">
        <v>3189</v>
      </c>
      <c r="F4285" s="98">
        <v>727</v>
      </c>
      <c r="G4285" s="99">
        <v>3452</v>
      </c>
      <c r="H4285" s="99">
        <f t="shared" si="724"/>
        <v>2509604</v>
      </c>
      <c r="I4285" s="99">
        <v>1740</v>
      </c>
      <c r="J4285" s="99">
        <f t="shared" si="725"/>
        <v>1264980</v>
      </c>
      <c r="K4285" s="99">
        <v>0</v>
      </c>
      <c r="L4285" s="99">
        <f t="shared" si="726"/>
        <v>0</v>
      </c>
      <c r="M4285" s="99">
        <f t="shared" si="723"/>
        <v>5192</v>
      </c>
      <c r="N4285" s="100">
        <f t="shared" si="723"/>
        <v>3774584</v>
      </c>
      <c r="O4285" s="60">
        <v>727</v>
      </c>
      <c r="P4285" s="101">
        <f>O4285</f>
        <v>727</v>
      </c>
      <c r="Q4285" s="99" t="e">
        <f>TRUNC(#REF!*P4285,0)</f>
        <v>#REF!</v>
      </c>
      <c r="R4285" s="143"/>
    </row>
    <row r="4286" spans="3:18" s="102" customFormat="1" ht="19.5" hidden="1" customHeight="1">
      <c r="C4286" s="35" t="s">
        <v>1442</v>
      </c>
      <c r="D4286" s="36" t="s">
        <v>1443</v>
      </c>
      <c r="E4286" s="11" t="s">
        <v>3189</v>
      </c>
      <c r="F4286" s="98">
        <v>8067</v>
      </c>
      <c r="G4286" s="99">
        <v>26</v>
      </c>
      <c r="H4286" s="99">
        <f t="shared" si="724"/>
        <v>209742</v>
      </c>
      <c r="I4286" s="99">
        <v>79</v>
      </c>
      <c r="J4286" s="99">
        <f t="shared" si="725"/>
        <v>637293</v>
      </c>
      <c r="K4286" s="99">
        <v>11</v>
      </c>
      <c r="L4286" s="99">
        <f t="shared" si="726"/>
        <v>88737</v>
      </c>
      <c r="M4286" s="99">
        <f t="shared" si="723"/>
        <v>116</v>
      </c>
      <c r="N4286" s="100">
        <f t="shared" si="723"/>
        <v>935772</v>
      </c>
      <c r="O4286" s="60">
        <v>8067</v>
      </c>
      <c r="P4286" s="101">
        <f>O4286</f>
        <v>8067</v>
      </c>
      <c r="Q4286" s="99" t="e">
        <f>TRUNC(#REF!*P4286,0)</f>
        <v>#REF!</v>
      </c>
      <c r="R4286" s="143"/>
    </row>
    <row r="4287" spans="3:18" s="102" customFormat="1" ht="19.5" hidden="1" customHeight="1">
      <c r="C4287" s="35" t="s">
        <v>1444</v>
      </c>
      <c r="D4287" s="36" t="s">
        <v>1445</v>
      </c>
      <c r="E4287" s="11" t="s">
        <v>3189</v>
      </c>
      <c r="F4287" s="98">
        <v>2575</v>
      </c>
      <c r="G4287" s="99">
        <v>56</v>
      </c>
      <c r="H4287" s="99">
        <f t="shared" si="724"/>
        <v>144200</v>
      </c>
      <c r="I4287" s="99">
        <v>168</v>
      </c>
      <c r="J4287" s="99">
        <f t="shared" si="725"/>
        <v>432600</v>
      </c>
      <c r="K4287" s="99">
        <v>23</v>
      </c>
      <c r="L4287" s="99">
        <f t="shared" si="726"/>
        <v>59225</v>
      </c>
      <c r="M4287" s="99">
        <f t="shared" si="723"/>
        <v>247</v>
      </c>
      <c r="N4287" s="100">
        <f t="shared" si="723"/>
        <v>636025</v>
      </c>
      <c r="O4287" s="60">
        <v>2575</v>
      </c>
      <c r="P4287" s="101">
        <f>O4287</f>
        <v>2575</v>
      </c>
      <c r="Q4287" s="99" t="e">
        <f>TRUNC(#REF!*P4287,0)</f>
        <v>#REF!</v>
      </c>
      <c r="R4287" s="143"/>
    </row>
    <row r="4288" spans="3:18" s="102" customFormat="1" ht="19.5" hidden="1" customHeight="1">
      <c r="C4288" s="35" t="s">
        <v>2677</v>
      </c>
      <c r="D4288" s="36" t="s">
        <v>0</v>
      </c>
      <c r="E4288" s="11" t="s">
        <v>22</v>
      </c>
      <c r="F4288" s="98">
        <v>0</v>
      </c>
      <c r="G4288" s="99">
        <v>0</v>
      </c>
      <c r="H4288" s="99">
        <f t="shared" si="724"/>
        <v>0</v>
      </c>
      <c r="I4288" s="99">
        <v>0</v>
      </c>
      <c r="J4288" s="99">
        <f t="shared" si="725"/>
        <v>0</v>
      </c>
      <c r="K4288" s="99">
        <v>0</v>
      </c>
      <c r="L4288" s="99">
        <f t="shared" si="726"/>
        <v>0</v>
      </c>
      <c r="M4288" s="99">
        <f t="shared" si="723"/>
        <v>0</v>
      </c>
      <c r="N4288" s="100">
        <f t="shared" si="723"/>
        <v>0</v>
      </c>
      <c r="O4288" s="60">
        <v>0</v>
      </c>
      <c r="P4288" s="101">
        <f>O4288</f>
        <v>0</v>
      </c>
      <c r="Q4288" s="99" t="e">
        <f>TRUNC(#REF!*P4288,0)</f>
        <v>#REF!</v>
      </c>
      <c r="R4288" s="143"/>
    </row>
    <row r="4289" spans="3:18" s="102" customFormat="1" ht="19.5" hidden="1" customHeight="1">
      <c r="C4289" s="35" t="s">
        <v>2678</v>
      </c>
      <c r="D4289" s="36" t="s">
        <v>0</v>
      </c>
      <c r="E4289" s="11" t="s">
        <v>3189</v>
      </c>
      <c r="F4289" s="98">
        <v>408</v>
      </c>
      <c r="G4289" s="99">
        <v>4359</v>
      </c>
      <c r="H4289" s="99">
        <f t="shared" si="724"/>
        <v>1778472</v>
      </c>
      <c r="I4289" s="99">
        <v>1740</v>
      </c>
      <c r="J4289" s="99">
        <f t="shared" si="725"/>
        <v>709920</v>
      </c>
      <c r="K4289" s="99">
        <v>0</v>
      </c>
      <c r="L4289" s="99">
        <f t="shared" si="726"/>
        <v>0</v>
      </c>
      <c r="M4289" s="99">
        <f t="shared" si="723"/>
        <v>6099</v>
      </c>
      <c r="N4289" s="100">
        <f t="shared" si="723"/>
        <v>2488392</v>
      </c>
      <c r="O4289" s="60">
        <v>408</v>
      </c>
      <c r="P4289" s="101">
        <f>O4289</f>
        <v>408</v>
      </c>
      <c r="Q4289" s="99" t="e">
        <f>TRUNC(#REF!*P4289,0)</f>
        <v>#REF!</v>
      </c>
      <c r="R4289" s="143"/>
    </row>
    <row r="4290" spans="3:18" s="102" customFormat="1" ht="19.5" hidden="1" customHeight="1">
      <c r="C4290" s="35" t="s">
        <v>2679</v>
      </c>
      <c r="D4290" s="36" t="s">
        <v>1441</v>
      </c>
      <c r="E4290" s="11" t="s">
        <v>3189</v>
      </c>
      <c r="F4290" s="98">
        <v>318</v>
      </c>
      <c r="G4290" s="99">
        <v>2752</v>
      </c>
      <c r="H4290" s="99">
        <f t="shared" si="724"/>
        <v>875136</v>
      </c>
      <c r="I4290" s="99">
        <v>1740</v>
      </c>
      <c r="J4290" s="99">
        <f t="shared" si="725"/>
        <v>553320</v>
      </c>
      <c r="K4290" s="99">
        <v>0</v>
      </c>
      <c r="L4290" s="99">
        <f t="shared" si="726"/>
        <v>0</v>
      </c>
      <c r="M4290" s="99">
        <f t="shared" si="723"/>
        <v>4492</v>
      </c>
      <c r="N4290" s="100">
        <f t="shared" si="723"/>
        <v>1428456</v>
      </c>
      <c r="O4290" s="60">
        <v>318</v>
      </c>
      <c r="P4290" s="101">
        <f>O4290</f>
        <v>318</v>
      </c>
      <c r="Q4290" s="99" t="e">
        <f>TRUNC(#REF!*P4290,0)</f>
        <v>#REF!</v>
      </c>
      <c r="R4290" s="143"/>
    </row>
    <row r="4291" spans="3:18" s="102" customFormat="1" ht="19.5" hidden="1" customHeight="1">
      <c r="C4291" s="35" t="s">
        <v>2680</v>
      </c>
      <c r="D4291" s="36" t="s">
        <v>1443</v>
      </c>
      <c r="E4291" s="11" t="s">
        <v>3189</v>
      </c>
      <c r="F4291" s="98">
        <v>726</v>
      </c>
      <c r="G4291" s="99">
        <v>26</v>
      </c>
      <c r="H4291" s="99">
        <f t="shared" si="724"/>
        <v>18876</v>
      </c>
      <c r="I4291" s="99">
        <v>79</v>
      </c>
      <c r="J4291" s="99">
        <f t="shared" si="725"/>
        <v>57354</v>
      </c>
      <c r="K4291" s="99">
        <v>11</v>
      </c>
      <c r="L4291" s="99">
        <f t="shared" si="726"/>
        <v>7986</v>
      </c>
      <c r="M4291" s="99">
        <f t="shared" si="723"/>
        <v>116</v>
      </c>
      <c r="N4291" s="100">
        <f t="shared" si="723"/>
        <v>84216</v>
      </c>
      <c r="O4291" s="60">
        <v>726</v>
      </c>
      <c r="P4291" s="101">
        <f>O4291</f>
        <v>726</v>
      </c>
      <c r="Q4291" s="99" t="e">
        <f>TRUNC(#REF!*P4291,0)</f>
        <v>#REF!</v>
      </c>
      <c r="R4291" s="143"/>
    </row>
    <row r="4292" spans="3:18" s="102" customFormat="1" ht="19.5" hidden="1" customHeight="1">
      <c r="C4292" s="35" t="s">
        <v>1446</v>
      </c>
      <c r="D4292" s="36" t="s">
        <v>0</v>
      </c>
      <c r="E4292" s="11" t="s">
        <v>22</v>
      </c>
      <c r="F4292" s="98">
        <v>0</v>
      </c>
      <c r="G4292" s="99">
        <v>0</v>
      </c>
      <c r="H4292" s="99">
        <f t="shared" si="724"/>
        <v>0</v>
      </c>
      <c r="I4292" s="99">
        <v>0</v>
      </c>
      <c r="J4292" s="99">
        <f t="shared" si="725"/>
        <v>0</v>
      </c>
      <c r="K4292" s="99">
        <v>0</v>
      </c>
      <c r="L4292" s="99">
        <f t="shared" si="726"/>
        <v>0</v>
      </c>
      <c r="M4292" s="99">
        <f t="shared" si="723"/>
        <v>0</v>
      </c>
      <c r="N4292" s="100">
        <f t="shared" si="723"/>
        <v>0</v>
      </c>
      <c r="O4292" s="60">
        <v>0</v>
      </c>
      <c r="P4292" s="101">
        <f>O4292</f>
        <v>0</v>
      </c>
      <c r="Q4292" s="99" t="e">
        <f>TRUNC(#REF!*P4292,0)</f>
        <v>#REF!</v>
      </c>
      <c r="R4292" s="143"/>
    </row>
    <row r="4293" spans="3:18" s="102" customFormat="1" ht="19.5" hidden="1" customHeight="1">
      <c r="C4293" s="35" t="s">
        <v>1447</v>
      </c>
      <c r="D4293" s="36" t="s">
        <v>0</v>
      </c>
      <c r="E4293" s="11" t="s">
        <v>3189</v>
      </c>
      <c r="F4293" s="98">
        <v>342</v>
      </c>
      <c r="G4293" s="99">
        <v>4359</v>
      </c>
      <c r="H4293" s="99">
        <f t="shared" si="724"/>
        <v>1490778</v>
      </c>
      <c r="I4293" s="99">
        <v>1740</v>
      </c>
      <c r="J4293" s="99">
        <f t="shared" si="725"/>
        <v>595080</v>
      </c>
      <c r="K4293" s="99">
        <v>0</v>
      </c>
      <c r="L4293" s="99">
        <f t="shared" si="726"/>
        <v>0</v>
      </c>
      <c r="M4293" s="99">
        <f t="shared" si="723"/>
        <v>6099</v>
      </c>
      <c r="N4293" s="100">
        <f t="shared" si="723"/>
        <v>2085858</v>
      </c>
      <c r="O4293" s="60">
        <v>342</v>
      </c>
      <c r="P4293" s="101">
        <f>O4293</f>
        <v>342</v>
      </c>
      <c r="Q4293" s="99" t="e">
        <f>TRUNC(#REF!*P4293,0)</f>
        <v>#REF!</v>
      </c>
      <c r="R4293" s="143"/>
    </row>
    <row r="4294" spans="3:18" s="102" customFormat="1" ht="19.5" hidden="1" customHeight="1">
      <c r="C4294" s="35" t="s">
        <v>1448</v>
      </c>
      <c r="D4294" s="36" t="s">
        <v>1443</v>
      </c>
      <c r="E4294" s="11" t="s">
        <v>3189</v>
      </c>
      <c r="F4294" s="98">
        <v>337</v>
      </c>
      <c r="G4294" s="99">
        <v>26</v>
      </c>
      <c r="H4294" s="99">
        <f t="shared" ref="H4294:H4357" si="727">TRUNC(F4294*G4294,0)</f>
        <v>8762</v>
      </c>
      <c r="I4294" s="99">
        <v>79</v>
      </c>
      <c r="J4294" s="99">
        <f t="shared" ref="J4294:J4357" si="728">TRUNC(F4294*I4294,0)</f>
        <v>26623</v>
      </c>
      <c r="K4294" s="99">
        <v>11</v>
      </c>
      <c r="L4294" s="99">
        <f t="shared" si="726"/>
        <v>3707</v>
      </c>
      <c r="M4294" s="99">
        <f t="shared" si="723"/>
        <v>116</v>
      </c>
      <c r="N4294" s="100">
        <f t="shared" si="723"/>
        <v>39092</v>
      </c>
      <c r="O4294" s="60">
        <v>337</v>
      </c>
      <c r="P4294" s="101">
        <f>O4294</f>
        <v>337</v>
      </c>
      <c r="Q4294" s="99" t="e">
        <f>TRUNC(#REF!*P4294,0)</f>
        <v>#REF!</v>
      </c>
      <c r="R4294" s="143"/>
    </row>
    <row r="4295" spans="3:18" s="102" customFormat="1" ht="19.5" hidden="1" customHeight="1">
      <c r="C4295" s="35" t="s">
        <v>1449</v>
      </c>
      <c r="D4295" s="36" t="s">
        <v>1445</v>
      </c>
      <c r="E4295" s="11" t="s">
        <v>3189</v>
      </c>
      <c r="F4295" s="98">
        <v>5</v>
      </c>
      <c r="G4295" s="99">
        <v>56</v>
      </c>
      <c r="H4295" s="99">
        <f t="shared" si="727"/>
        <v>280</v>
      </c>
      <c r="I4295" s="99">
        <v>168</v>
      </c>
      <c r="J4295" s="99">
        <f t="shared" si="728"/>
        <v>840</v>
      </c>
      <c r="K4295" s="99">
        <v>23</v>
      </c>
      <c r="L4295" s="99">
        <f t="shared" si="726"/>
        <v>115</v>
      </c>
      <c r="M4295" s="99">
        <f t="shared" si="723"/>
        <v>247</v>
      </c>
      <c r="N4295" s="100">
        <f t="shared" si="723"/>
        <v>1235</v>
      </c>
      <c r="O4295" s="60">
        <v>5</v>
      </c>
      <c r="P4295" s="101">
        <f>O4295</f>
        <v>5</v>
      </c>
      <c r="Q4295" s="99" t="e">
        <f>TRUNC(#REF!*P4295,0)</f>
        <v>#REF!</v>
      </c>
      <c r="R4295" s="143"/>
    </row>
    <row r="4296" spans="3:18" s="102" customFormat="1" ht="19.5" hidden="1" customHeight="1">
      <c r="C4296" s="35" t="s">
        <v>1450</v>
      </c>
      <c r="D4296" s="36" t="s">
        <v>0</v>
      </c>
      <c r="E4296" s="11" t="s">
        <v>22</v>
      </c>
      <c r="F4296" s="98">
        <v>0</v>
      </c>
      <c r="G4296" s="99">
        <v>0</v>
      </c>
      <c r="H4296" s="99">
        <f t="shared" si="727"/>
        <v>0</v>
      </c>
      <c r="I4296" s="99">
        <v>0</v>
      </c>
      <c r="J4296" s="99">
        <f t="shared" si="728"/>
        <v>0</v>
      </c>
      <c r="K4296" s="99">
        <v>0</v>
      </c>
      <c r="L4296" s="99">
        <f t="shared" si="726"/>
        <v>0</v>
      </c>
      <c r="M4296" s="99">
        <f t="shared" si="723"/>
        <v>0</v>
      </c>
      <c r="N4296" s="100">
        <f t="shared" si="723"/>
        <v>0</v>
      </c>
      <c r="O4296" s="60">
        <v>0</v>
      </c>
      <c r="P4296" s="101">
        <f>O4296</f>
        <v>0</v>
      </c>
      <c r="Q4296" s="99" t="e">
        <f>TRUNC(#REF!*P4296,0)</f>
        <v>#REF!</v>
      </c>
      <c r="R4296" s="143"/>
    </row>
    <row r="4297" spans="3:18" s="102" customFormat="1" ht="19.5" hidden="1" customHeight="1">
      <c r="C4297" s="35" t="s">
        <v>1451</v>
      </c>
      <c r="D4297" s="36" t="s">
        <v>0</v>
      </c>
      <c r="E4297" s="11" t="s">
        <v>3189</v>
      </c>
      <c r="F4297" s="98">
        <v>816</v>
      </c>
      <c r="G4297" s="99">
        <v>4359</v>
      </c>
      <c r="H4297" s="99">
        <f t="shared" si="727"/>
        <v>3556944</v>
      </c>
      <c r="I4297" s="99">
        <v>1740</v>
      </c>
      <c r="J4297" s="99">
        <f t="shared" si="728"/>
        <v>1419840</v>
      </c>
      <c r="K4297" s="99">
        <v>0</v>
      </c>
      <c r="L4297" s="99">
        <f t="shared" si="726"/>
        <v>0</v>
      </c>
      <c r="M4297" s="99">
        <f t="shared" si="723"/>
        <v>6099</v>
      </c>
      <c r="N4297" s="100">
        <f t="shared" si="723"/>
        <v>4976784</v>
      </c>
      <c r="O4297" s="60">
        <v>816</v>
      </c>
      <c r="P4297" s="101">
        <f>O4297</f>
        <v>816</v>
      </c>
      <c r="Q4297" s="99" t="e">
        <f>TRUNC(#REF!*P4297,0)</f>
        <v>#REF!</v>
      </c>
      <c r="R4297" s="143"/>
    </row>
    <row r="4298" spans="3:18" s="102" customFormat="1" ht="19.5" hidden="1" customHeight="1">
      <c r="C4298" s="35" t="s">
        <v>1452</v>
      </c>
      <c r="D4298" s="36" t="s">
        <v>1443</v>
      </c>
      <c r="E4298" s="11" t="s">
        <v>3189</v>
      </c>
      <c r="F4298" s="98">
        <v>816</v>
      </c>
      <c r="G4298" s="99">
        <v>26</v>
      </c>
      <c r="H4298" s="99">
        <f t="shared" si="727"/>
        <v>21216</v>
      </c>
      <c r="I4298" s="99">
        <v>79</v>
      </c>
      <c r="J4298" s="99">
        <f t="shared" si="728"/>
        <v>64464</v>
      </c>
      <c r="K4298" s="99">
        <v>11</v>
      </c>
      <c r="L4298" s="99">
        <f t="shared" si="726"/>
        <v>8976</v>
      </c>
      <c r="M4298" s="99">
        <f t="shared" si="723"/>
        <v>116</v>
      </c>
      <c r="N4298" s="100">
        <f t="shared" si="723"/>
        <v>94656</v>
      </c>
      <c r="O4298" s="60">
        <v>816</v>
      </c>
      <c r="P4298" s="101">
        <f>O4298</f>
        <v>816</v>
      </c>
      <c r="Q4298" s="99" t="e">
        <f>TRUNC(#REF!*P4298,0)</f>
        <v>#REF!</v>
      </c>
      <c r="R4298" s="143"/>
    </row>
    <row r="4299" spans="3:18" s="102" customFormat="1" ht="19.5" hidden="1" customHeight="1">
      <c r="C4299" s="35" t="s">
        <v>2681</v>
      </c>
      <c r="D4299" s="36" t="s">
        <v>0</v>
      </c>
      <c r="E4299" s="11" t="s">
        <v>22</v>
      </c>
      <c r="F4299" s="98">
        <v>0</v>
      </c>
      <c r="G4299" s="99">
        <v>0</v>
      </c>
      <c r="H4299" s="99">
        <f t="shared" si="727"/>
        <v>0</v>
      </c>
      <c r="I4299" s="99">
        <v>0</v>
      </c>
      <c r="J4299" s="99">
        <f t="shared" si="728"/>
        <v>0</v>
      </c>
      <c r="K4299" s="99">
        <v>0</v>
      </c>
      <c r="L4299" s="99">
        <f t="shared" si="726"/>
        <v>0</v>
      </c>
      <c r="M4299" s="99">
        <f t="shared" si="723"/>
        <v>0</v>
      </c>
      <c r="N4299" s="100">
        <f t="shared" si="723"/>
        <v>0</v>
      </c>
      <c r="O4299" s="60">
        <v>0</v>
      </c>
      <c r="P4299" s="101">
        <f>O4299</f>
        <v>0</v>
      </c>
      <c r="Q4299" s="99" t="e">
        <f>TRUNC(#REF!*P4299,0)</f>
        <v>#REF!</v>
      </c>
      <c r="R4299" s="143"/>
    </row>
    <row r="4300" spans="3:18" s="102" customFormat="1" ht="19.5" hidden="1" customHeight="1">
      <c r="C4300" s="35" t="s">
        <v>2682</v>
      </c>
      <c r="D4300" s="36" t="s">
        <v>0</v>
      </c>
      <c r="E4300" s="11" t="s">
        <v>3189</v>
      </c>
      <c r="F4300" s="98">
        <v>752</v>
      </c>
      <c r="G4300" s="99">
        <v>4359</v>
      </c>
      <c r="H4300" s="99">
        <f t="shared" si="727"/>
        <v>3277968</v>
      </c>
      <c r="I4300" s="99">
        <v>1740</v>
      </c>
      <c r="J4300" s="99">
        <f t="shared" si="728"/>
        <v>1308480</v>
      </c>
      <c r="K4300" s="99">
        <v>0</v>
      </c>
      <c r="L4300" s="99">
        <f t="shared" si="726"/>
        <v>0</v>
      </c>
      <c r="M4300" s="99">
        <f t="shared" si="723"/>
        <v>6099</v>
      </c>
      <c r="N4300" s="100">
        <f t="shared" si="723"/>
        <v>4586448</v>
      </c>
      <c r="O4300" s="60">
        <v>752</v>
      </c>
      <c r="P4300" s="101">
        <f>O4300</f>
        <v>752</v>
      </c>
      <c r="Q4300" s="99" t="e">
        <f>TRUNC(#REF!*P4300,0)</f>
        <v>#REF!</v>
      </c>
      <c r="R4300" s="143"/>
    </row>
    <row r="4301" spans="3:18" s="102" customFormat="1" ht="19.5" hidden="1" customHeight="1">
      <c r="C4301" s="35" t="s">
        <v>2683</v>
      </c>
      <c r="D4301" s="36" t="s">
        <v>1443</v>
      </c>
      <c r="E4301" s="11" t="s">
        <v>3189</v>
      </c>
      <c r="F4301" s="98">
        <v>752</v>
      </c>
      <c r="G4301" s="99">
        <v>26</v>
      </c>
      <c r="H4301" s="99">
        <f t="shared" si="727"/>
        <v>19552</v>
      </c>
      <c r="I4301" s="99">
        <v>79</v>
      </c>
      <c r="J4301" s="99">
        <f t="shared" si="728"/>
        <v>59408</v>
      </c>
      <c r="K4301" s="99">
        <v>11</v>
      </c>
      <c r="L4301" s="99">
        <f t="shared" si="726"/>
        <v>8272</v>
      </c>
      <c r="M4301" s="99">
        <f t="shared" si="723"/>
        <v>116</v>
      </c>
      <c r="N4301" s="100">
        <f t="shared" si="723"/>
        <v>87232</v>
      </c>
      <c r="O4301" s="60">
        <v>752</v>
      </c>
      <c r="P4301" s="101">
        <f>O4301</f>
        <v>752</v>
      </c>
      <c r="Q4301" s="99" t="e">
        <f>TRUNC(#REF!*P4301,0)</f>
        <v>#REF!</v>
      </c>
      <c r="R4301" s="143"/>
    </row>
    <row r="4302" spans="3:18" s="102" customFormat="1" ht="19.5" hidden="1" customHeight="1">
      <c r="C4302" s="35" t="s">
        <v>1453</v>
      </c>
      <c r="D4302" s="36" t="s">
        <v>1454</v>
      </c>
      <c r="E4302" s="11" t="s">
        <v>22</v>
      </c>
      <c r="F4302" s="98">
        <v>0</v>
      </c>
      <c r="G4302" s="99">
        <v>0</v>
      </c>
      <c r="H4302" s="99">
        <f t="shared" si="727"/>
        <v>0</v>
      </c>
      <c r="I4302" s="99">
        <v>0</v>
      </c>
      <c r="J4302" s="99">
        <f t="shared" si="728"/>
        <v>0</v>
      </c>
      <c r="K4302" s="99">
        <v>0</v>
      </c>
      <c r="L4302" s="99">
        <f t="shared" si="726"/>
        <v>0</v>
      </c>
      <c r="M4302" s="99">
        <f t="shared" si="723"/>
        <v>0</v>
      </c>
      <c r="N4302" s="100">
        <f t="shared" si="723"/>
        <v>0</v>
      </c>
      <c r="O4302" s="60">
        <v>0</v>
      </c>
      <c r="P4302" s="101">
        <f>O4302</f>
        <v>0</v>
      </c>
      <c r="Q4302" s="99" t="e">
        <f>TRUNC(#REF!*P4302,0)</f>
        <v>#REF!</v>
      </c>
      <c r="R4302" s="143"/>
    </row>
    <row r="4303" spans="3:18" s="102" customFormat="1" ht="19.5" hidden="1" customHeight="1">
      <c r="C4303" s="35" t="s">
        <v>1455</v>
      </c>
      <c r="D4303" s="36" t="s">
        <v>0</v>
      </c>
      <c r="E4303" s="11" t="s">
        <v>22</v>
      </c>
      <c r="F4303" s="98">
        <v>0</v>
      </c>
      <c r="G4303" s="99">
        <v>0</v>
      </c>
      <c r="H4303" s="99">
        <f t="shared" si="727"/>
        <v>0</v>
      </c>
      <c r="I4303" s="99">
        <v>0</v>
      </c>
      <c r="J4303" s="99">
        <f t="shared" si="728"/>
        <v>0</v>
      </c>
      <c r="K4303" s="99">
        <v>0</v>
      </c>
      <c r="L4303" s="99">
        <f t="shared" si="726"/>
        <v>0</v>
      </c>
      <c r="M4303" s="99">
        <f t="shared" si="723"/>
        <v>0</v>
      </c>
      <c r="N4303" s="100">
        <f t="shared" si="723"/>
        <v>0</v>
      </c>
      <c r="O4303" s="60">
        <v>0</v>
      </c>
      <c r="P4303" s="101">
        <f>O4303</f>
        <v>0</v>
      </c>
      <c r="Q4303" s="99" t="e">
        <f>TRUNC(#REF!*P4303,0)</f>
        <v>#REF!</v>
      </c>
      <c r="R4303" s="143"/>
    </row>
    <row r="4304" spans="3:18" s="102" customFormat="1" ht="19.5" hidden="1" customHeight="1">
      <c r="C4304" s="35" t="s">
        <v>2684</v>
      </c>
      <c r="D4304" s="36" t="s">
        <v>2685</v>
      </c>
      <c r="E4304" s="11" t="s">
        <v>3189</v>
      </c>
      <c r="F4304" s="98">
        <v>200</v>
      </c>
      <c r="G4304" s="99">
        <v>10609</v>
      </c>
      <c r="H4304" s="99">
        <f t="shared" si="727"/>
        <v>2121800</v>
      </c>
      <c r="I4304" s="99">
        <v>328</v>
      </c>
      <c r="J4304" s="99">
        <f t="shared" si="728"/>
        <v>65600</v>
      </c>
      <c r="K4304" s="99">
        <v>0</v>
      </c>
      <c r="L4304" s="99">
        <f t="shared" si="726"/>
        <v>0</v>
      </c>
      <c r="M4304" s="99">
        <f t="shared" si="723"/>
        <v>10937</v>
      </c>
      <c r="N4304" s="100">
        <f t="shared" si="723"/>
        <v>2187400</v>
      </c>
      <c r="O4304" s="60">
        <v>200</v>
      </c>
      <c r="P4304" s="101">
        <f>O4304</f>
        <v>200</v>
      </c>
      <c r="Q4304" s="99" t="e">
        <f>TRUNC(#REF!*P4304,0)</f>
        <v>#REF!</v>
      </c>
      <c r="R4304" s="143"/>
    </row>
    <row r="4305" spans="3:18" s="102" customFormat="1" ht="19.5" hidden="1" customHeight="1">
      <c r="C4305" s="35" t="s">
        <v>2686</v>
      </c>
      <c r="D4305" s="36" t="s">
        <v>2687</v>
      </c>
      <c r="E4305" s="11" t="s">
        <v>3189</v>
      </c>
      <c r="F4305" s="98">
        <v>200</v>
      </c>
      <c r="G4305" s="99">
        <v>299</v>
      </c>
      <c r="H4305" s="99">
        <f t="shared" si="727"/>
        <v>59800</v>
      </c>
      <c r="I4305" s="99">
        <v>1090</v>
      </c>
      <c r="J4305" s="99">
        <f t="shared" si="728"/>
        <v>218000</v>
      </c>
      <c r="K4305" s="99">
        <v>146</v>
      </c>
      <c r="L4305" s="99">
        <f t="shared" si="726"/>
        <v>29200</v>
      </c>
      <c r="M4305" s="99">
        <f t="shared" si="723"/>
        <v>1535</v>
      </c>
      <c r="N4305" s="100">
        <f t="shared" si="723"/>
        <v>307000</v>
      </c>
      <c r="O4305" s="60">
        <v>200</v>
      </c>
      <c r="P4305" s="101">
        <f>O4305</f>
        <v>200</v>
      </c>
      <c r="Q4305" s="99" t="e">
        <f>TRUNC(#REF!*P4305,0)</f>
        <v>#REF!</v>
      </c>
      <c r="R4305" s="143"/>
    </row>
    <row r="4306" spans="3:18" s="102" customFormat="1" ht="19.5" hidden="1" customHeight="1">
      <c r="C4306" s="35" t="s">
        <v>1456</v>
      </c>
      <c r="D4306" s="36" t="s">
        <v>70</v>
      </c>
      <c r="E4306" s="11" t="s">
        <v>22</v>
      </c>
      <c r="F4306" s="98">
        <v>0</v>
      </c>
      <c r="G4306" s="99">
        <v>0</v>
      </c>
      <c r="H4306" s="99">
        <f t="shared" si="727"/>
        <v>0</v>
      </c>
      <c r="I4306" s="99">
        <v>0</v>
      </c>
      <c r="J4306" s="99">
        <f t="shared" si="728"/>
        <v>0</v>
      </c>
      <c r="K4306" s="99">
        <v>0</v>
      </c>
      <c r="L4306" s="99">
        <f t="shared" si="726"/>
        <v>0</v>
      </c>
      <c r="M4306" s="99">
        <f t="shared" si="723"/>
        <v>0</v>
      </c>
      <c r="N4306" s="100">
        <f t="shared" si="723"/>
        <v>0</v>
      </c>
      <c r="O4306" s="60">
        <v>0</v>
      </c>
      <c r="P4306" s="101">
        <f>O4306</f>
        <v>0</v>
      </c>
      <c r="Q4306" s="99" t="e">
        <f>TRUNC(#REF!*P4306,0)</f>
        <v>#REF!</v>
      </c>
      <c r="R4306" s="143"/>
    </row>
    <row r="4307" spans="3:18" s="102" customFormat="1" ht="19.5" hidden="1" customHeight="1">
      <c r="C4307" s="35" t="s">
        <v>1457</v>
      </c>
      <c r="D4307" s="36" t="s">
        <v>0</v>
      </c>
      <c r="E4307" s="11" t="s">
        <v>22</v>
      </c>
      <c r="F4307" s="98">
        <v>0</v>
      </c>
      <c r="G4307" s="99">
        <v>0</v>
      </c>
      <c r="H4307" s="99">
        <f t="shared" si="727"/>
        <v>0</v>
      </c>
      <c r="I4307" s="99">
        <v>0</v>
      </c>
      <c r="J4307" s="99">
        <f t="shared" si="728"/>
        <v>0</v>
      </c>
      <c r="K4307" s="99">
        <v>0</v>
      </c>
      <c r="L4307" s="99">
        <f t="shared" si="726"/>
        <v>0</v>
      </c>
      <c r="M4307" s="99">
        <f t="shared" si="723"/>
        <v>0</v>
      </c>
      <c r="N4307" s="100">
        <f t="shared" si="723"/>
        <v>0</v>
      </c>
      <c r="O4307" s="60">
        <v>0</v>
      </c>
      <c r="P4307" s="101">
        <f>O4307</f>
        <v>0</v>
      </c>
      <c r="Q4307" s="99" t="e">
        <f>TRUNC(#REF!*P4307,0)</f>
        <v>#REF!</v>
      </c>
      <c r="R4307" s="143"/>
    </row>
    <row r="4308" spans="3:18" s="102" customFormat="1" ht="19.5" hidden="1" customHeight="1">
      <c r="C4308" s="35" t="s">
        <v>1458</v>
      </c>
      <c r="D4308" s="36" t="s">
        <v>0</v>
      </c>
      <c r="E4308" s="11" t="s">
        <v>3189</v>
      </c>
      <c r="F4308" s="98">
        <v>1047</v>
      </c>
      <c r="G4308" s="99">
        <v>14269</v>
      </c>
      <c r="H4308" s="99">
        <f t="shared" si="727"/>
        <v>14939643</v>
      </c>
      <c r="I4308" s="99">
        <v>328</v>
      </c>
      <c r="J4308" s="99">
        <f t="shared" si="728"/>
        <v>343416</v>
      </c>
      <c r="K4308" s="99">
        <v>0</v>
      </c>
      <c r="L4308" s="99">
        <f t="shared" si="726"/>
        <v>0</v>
      </c>
      <c r="M4308" s="99">
        <f t="shared" si="723"/>
        <v>14597</v>
      </c>
      <c r="N4308" s="100">
        <f t="shared" si="723"/>
        <v>15283059</v>
      </c>
      <c r="O4308" s="60">
        <v>1047</v>
      </c>
      <c r="P4308" s="101">
        <f>O4308</f>
        <v>1047</v>
      </c>
      <c r="Q4308" s="99" t="e">
        <f>TRUNC(#REF!*P4308,0)</f>
        <v>#REF!</v>
      </c>
      <c r="R4308" s="143"/>
    </row>
    <row r="4309" spans="3:18" s="102" customFormat="1" ht="19.5" hidden="1" customHeight="1">
      <c r="C4309" s="35" t="s">
        <v>1459</v>
      </c>
      <c r="D4309" s="36" t="s">
        <v>0</v>
      </c>
      <c r="E4309" s="11" t="s">
        <v>3189</v>
      </c>
      <c r="F4309" s="98">
        <v>1047</v>
      </c>
      <c r="G4309" s="99">
        <v>674</v>
      </c>
      <c r="H4309" s="99">
        <f t="shared" si="727"/>
        <v>705678</v>
      </c>
      <c r="I4309" s="99">
        <v>2456</v>
      </c>
      <c r="J4309" s="99">
        <f t="shared" si="728"/>
        <v>2571432</v>
      </c>
      <c r="K4309" s="99">
        <v>329</v>
      </c>
      <c r="L4309" s="99">
        <f t="shared" si="726"/>
        <v>344463</v>
      </c>
      <c r="M4309" s="99">
        <f t="shared" si="723"/>
        <v>3459</v>
      </c>
      <c r="N4309" s="100">
        <f t="shared" si="723"/>
        <v>3621573</v>
      </c>
      <c r="O4309" s="60">
        <v>1047</v>
      </c>
      <c r="P4309" s="101">
        <f>O4309</f>
        <v>1047</v>
      </c>
      <c r="Q4309" s="99" t="e">
        <f>TRUNC(#REF!*P4309,0)</f>
        <v>#REF!</v>
      </c>
      <c r="R4309" s="143"/>
    </row>
    <row r="4310" spans="3:18" s="102" customFormat="1" ht="19.5" hidden="1" customHeight="1">
      <c r="C4310" s="35" t="s">
        <v>1460</v>
      </c>
      <c r="D4310" s="36" t="s">
        <v>71</v>
      </c>
      <c r="E4310" s="11" t="s">
        <v>22</v>
      </c>
      <c r="F4310" s="98">
        <v>0</v>
      </c>
      <c r="G4310" s="99">
        <v>0</v>
      </c>
      <c r="H4310" s="99">
        <f t="shared" si="727"/>
        <v>0</v>
      </c>
      <c r="I4310" s="99">
        <v>0</v>
      </c>
      <c r="J4310" s="99">
        <f t="shared" si="728"/>
        <v>0</v>
      </c>
      <c r="K4310" s="99">
        <v>0</v>
      </c>
      <c r="L4310" s="99">
        <f t="shared" si="726"/>
        <v>0</v>
      </c>
      <c r="M4310" s="99">
        <f t="shared" si="723"/>
        <v>0</v>
      </c>
      <c r="N4310" s="100">
        <f t="shared" si="723"/>
        <v>0</v>
      </c>
      <c r="O4310" s="60">
        <v>0</v>
      </c>
      <c r="P4310" s="101">
        <f>O4310</f>
        <v>0</v>
      </c>
      <c r="Q4310" s="99" t="e">
        <f>TRUNC(#REF!*P4310,0)</f>
        <v>#REF!</v>
      </c>
      <c r="R4310" s="143"/>
    </row>
    <row r="4311" spans="3:18" s="102" customFormat="1" ht="19.5" hidden="1" customHeight="1">
      <c r="C4311" s="35" t="s">
        <v>1461</v>
      </c>
      <c r="D4311" s="36" t="s">
        <v>0</v>
      </c>
      <c r="E4311" s="11" t="s">
        <v>22</v>
      </c>
      <c r="F4311" s="98">
        <v>0</v>
      </c>
      <c r="G4311" s="99">
        <v>0</v>
      </c>
      <c r="H4311" s="99">
        <f t="shared" si="727"/>
        <v>0</v>
      </c>
      <c r="I4311" s="99">
        <v>0</v>
      </c>
      <c r="J4311" s="99">
        <f t="shared" si="728"/>
        <v>0</v>
      </c>
      <c r="K4311" s="99">
        <v>0</v>
      </c>
      <c r="L4311" s="99">
        <f t="shared" si="726"/>
        <v>0</v>
      </c>
      <c r="M4311" s="99">
        <f t="shared" si="723"/>
        <v>0</v>
      </c>
      <c r="N4311" s="100">
        <f t="shared" si="723"/>
        <v>0</v>
      </c>
      <c r="O4311" s="60">
        <v>0</v>
      </c>
      <c r="P4311" s="101">
        <f>O4311</f>
        <v>0</v>
      </c>
      <c r="Q4311" s="99" t="e">
        <f>TRUNC(#REF!*P4311,0)</f>
        <v>#REF!</v>
      </c>
      <c r="R4311" s="143"/>
    </row>
    <row r="4312" spans="3:18" s="102" customFormat="1" ht="19.5" hidden="1" customHeight="1">
      <c r="C4312" s="35" t="s">
        <v>1462</v>
      </c>
      <c r="D4312" s="36" t="s">
        <v>1443</v>
      </c>
      <c r="E4312" s="11" t="s">
        <v>3189</v>
      </c>
      <c r="F4312" s="98">
        <v>489</v>
      </c>
      <c r="G4312" s="99">
        <v>24729</v>
      </c>
      <c r="H4312" s="99">
        <f t="shared" si="727"/>
        <v>12092481</v>
      </c>
      <c r="I4312" s="99">
        <v>866</v>
      </c>
      <c r="J4312" s="99">
        <f t="shared" si="728"/>
        <v>423474</v>
      </c>
      <c r="K4312" s="99">
        <v>356</v>
      </c>
      <c r="L4312" s="99">
        <f t="shared" si="726"/>
        <v>174084</v>
      </c>
      <c r="M4312" s="99">
        <f t="shared" si="723"/>
        <v>25951</v>
      </c>
      <c r="N4312" s="100">
        <f t="shared" si="723"/>
        <v>12690039</v>
      </c>
      <c r="O4312" s="60">
        <v>489</v>
      </c>
      <c r="P4312" s="101">
        <f>O4312</f>
        <v>489</v>
      </c>
      <c r="Q4312" s="99" t="e">
        <f>TRUNC(#REF!*P4312,0)</f>
        <v>#REF!</v>
      </c>
      <c r="R4312" s="143"/>
    </row>
    <row r="4313" spans="3:18" s="102" customFormat="1" ht="19.5" hidden="1" customHeight="1">
      <c r="C4313" s="35" t="s">
        <v>1463</v>
      </c>
      <c r="D4313" s="36" t="s">
        <v>1445</v>
      </c>
      <c r="E4313" s="11" t="s">
        <v>3189</v>
      </c>
      <c r="F4313" s="98">
        <v>72</v>
      </c>
      <c r="G4313" s="99">
        <v>24895</v>
      </c>
      <c r="H4313" s="99">
        <f t="shared" si="727"/>
        <v>1792440</v>
      </c>
      <c r="I4313" s="99">
        <v>1174</v>
      </c>
      <c r="J4313" s="99">
        <f t="shared" si="728"/>
        <v>84528</v>
      </c>
      <c r="K4313" s="99">
        <v>594</v>
      </c>
      <c r="L4313" s="99">
        <f t="shared" si="726"/>
        <v>42768</v>
      </c>
      <c r="M4313" s="99">
        <f t="shared" si="723"/>
        <v>26663</v>
      </c>
      <c r="N4313" s="100">
        <f t="shared" si="723"/>
        <v>1919736</v>
      </c>
      <c r="O4313" s="60">
        <v>72</v>
      </c>
      <c r="P4313" s="101">
        <f>O4313</f>
        <v>72</v>
      </c>
      <c r="Q4313" s="99" t="e">
        <f>TRUNC(#REF!*P4313,0)</f>
        <v>#REF!</v>
      </c>
      <c r="R4313" s="143"/>
    </row>
    <row r="4314" spans="3:18" s="102" customFormat="1" ht="19.5" hidden="1" customHeight="1">
      <c r="C4314" s="35" t="s">
        <v>2688</v>
      </c>
      <c r="D4314" s="36" t="s">
        <v>1443</v>
      </c>
      <c r="E4314" s="11" t="s">
        <v>3189</v>
      </c>
      <c r="F4314" s="98">
        <v>280</v>
      </c>
      <c r="G4314" s="99">
        <v>25984</v>
      </c>
      <c r="H4314" s="99">
        <f t="shared" si="727"/>
        <v>7275520</v>
      </c>
      <c r="I4314" s="99">
        <v>866</v>
      </c>
      <c r="J4314" s="99">
        <f t="shared" si="728"/>
        <v>242480</v>
      </c>
      <c r="K4314" s="99">
        <v>356</v>
      </c>
      <c r="L4314" s="99">
        <f t="shared" si="726"/>
        <v>99680</v>
      </c>
      <c r="M4314" s="99">
        <f t="shared" si="723"/>
        <v>27206</v>
      </c>
      <c r="N4314" s="100">
        <f t="shared" si="723"/>
        <v>7617680</v>
      </c>
      <c r="O4314" s="60">
        <v>280</v>
      </c>
      <c r="P4314" s="101">
        <f>O4314</f>
        <v>280</v>
      </c>
      <c r="Q4314" s="99" t="e">
        <f>TRUNC(#REF!*P4314,0)</f>
        <v>#REF!</v>
      </c>
      <c r="R4314" s="143"/>
    </row>
    <row r="4315" spans="3:18" s="102" customFormat="1" ht="19.5" hidden="1" customHeight="1">
      <c r="C4315" s="35" t="s">
        <v>1464</v>
      </c>
      <c r="D4315" s="36" t="s">
        <v>0</v>
      </c>
      <c r="E4315" s="11" t="s">
        <v>22</v>
      </c>
      <c r="F4315" s="98">
        <v>0</v>
      </c>
      <c r="G4315" s="99">
        <v>0</v>
      </c>
      <c r="H4315" s="99">
        <f t="shared" si="727"/>
        <v>0</v>
      </c>
      <c r="I4315" s="99">
        <v>0</v>
      </c>
      <c r="J4315" s="99">
        <f t="shared" si="728"/>
        <v>0</v>
      </c>
      <c r="K4315" s="99">
        <v>0</v>
      </c>
      <c r="L4315" s="99">
        <f t="shared" si="726"/>
        <v>0</v>
      </c>
      <c r="M4315" s="99">
        <f t="shared" si="723"/>
        <v>0</v>
      </c>
      <c r="N4315" s="100">
        <f t="shared" si="723"/>
        <v>0</v>
      </c>
      <c r="O4315" s="60">
        <v>0</v>
      </c>
      <c r="P4315" s="101">
        <f>O4315</f>
        <v>0</v>
      </c>
      <c r="Q4315" s="99" t="e">
        <f>TRUNC(#REF!*P4315,0)</f>
        <v>#REF!</v>
      </c>
      <c r="R4315" s="143"/>
    </row>
    <row r="4316" spans="3:18" s="102" customFormat="1" ht="19.5" hidden="1" customHeight="1">
      <c r="C4316" s="35" t="s">
        <v>1465</v>
      </c>
      <c r="D4316" s="36" t="s">
        <v>0</v>
      </c>
      <c r="E4316" s="11" t="s">
        <v>22</v>
      </c>
      <c r="F4316" s="98">
        <v>0</v>
      </c>
      <c r="G4316" s="99">
        <v>0</v>
      </c>
      <c r="H4316" s="99">
        <f t="shared" si="727"/>
        <v>0</v>
      </c>
      <c r="I4316" s="99">
        <v>0</v>
      </c>
      <c r="J4316" s="99">
        <f t="shared" si="728"/>
        <v>0</v>
      </c>
      <c r="K4316" s="99">
        <v>0</v>
      </c>
      <c r="L4316" s="99">
        <f t="shared" si="726"/>
        <v>0</v>
      </c>
      <c r="M4316" s="99">
        <f t="shared" si="723"/>
        <v>0</v>
      </c>
      <c r="N4316" s="100">
        <f t="shared" si="723"/>
        <v>0</v>
      </c>
      <c r="O4316" s="60">
        <v>0</v>
      </c>
      <c r="P4316" s="101">
        <f>O4316</f>
        <v>0</v>
      </c>
      <c r="Q4316" s="99" t="e">
        <f>TRUNC(#REF!*P4316,0)</f>
        <v>#REF!</v>
      </c>
      <c r="R4316" s="143"/>
    </row>
    <row r="4317" spans="3:18" s="102" customFormat="1" ht="19.5" hidden="1" customHeight="1">
      <c r="C4317" s="35" t="s">
        <v>1466</v>
      </c>
      <c r="D4317" s="36" t="s">
        <v>0</v>
      </c>
      <c r="E4317" s="11" t="s">
        <v>22</v>
      </c>
      <c r="F4317" s="98">
        <v>0</v>
      </c>
      <c r="G4317" s="99">
        <v>0</v>
      </c>
      <c r="H4317" s="99">
        <f t="shared" si="727"/>
        <v>0</v>
      </c>
      <c r="I4317" s="99">
        <v>0</v>
      </c>
      <c r="J4317" s="99">
        <f t="shared" si="728"/>
        <v>0</v>
      </c>
      <c r="K4317" s="99">
        <v>0</v>
      </c>
      <c r="L4317" s="99">
        <f t="shared" si="726"/>
        <v>0</v>
      </c>
      <c r="M4317" s="99">
        <f t="shared" si="723"/>
        <v>0</v>
      </c>
      <c r="N4317" s="100">
        <f t="shared" si="723"/>
        <v>0</v>
      </c>
      <c r="O4317" s="60">
        <v>0</v>
      </c>
      <c r="P4317" s="101">
        <f>O4317</f>
        <v>0</v>
      </c>
      <c r="Q4317" s="99" t="e">
        <f>TRUNC(#REF!*P4317,0)</f>
        <v>#REF!</v>
      </c>
      <c r="R4317" s="143"/>
    </row>
    <row r="4318" spans="3:18" s="102" customFormat="1" ht="19.5" hidden="1" customHeight="1">
      <c r="C4318" s="35" t="s">
        <v>1467</v>
      </c>
      <c r="D4318" s="36" t="s">
        <v>0</v>
      </c>
      <c r="E4318" s="11" t="s">
        <v>22</v>
      </c>
      <c r="F4318" s="98">
        <v>0</v>
      </c>
      <c r="G4318" s="99">
        <v>0</v>
      </c>
      <c r="H4318" s="99">
        <f t="shared" si="727"/>
        <v>0</v>
      </c>
      <c r="I4318" s="99">
        <v>0</v>
      </c>
      <c r="J4318" s="99">
        <f t="shared" si="728"/>
        <v>0</v>
      </c>
      <c r="K4318" s="99">
        <v>0</v>
      </c>
      <c r="L4318" s="99">
        <f t="shared" si="726"/>
        <v>0</v>
      </c>
      <c r="M4318" s="99">
        <f t="shared" si="723"/>
        <v>0</v>
      </c>
      <c r="N4318" s="100">
        <f t="shared" si="723"/>
        <v>0</v>
      </c>
      <c r="O4318" s="60">
        <v>0</v>
      </c>
      <c r="P4318" s="101">
        <f>O4318</f>
        <v>0</v>
      </c>
      <c r="Q4318" s="99" t="e">
        <f>TRUNC(#REF!*P4318,0)</f>
        <v>#REF!</v>
      </c>
      <c r="R4318" s="143"/>
    </row>
    <row r="4319" spans="3:18" s="102" customFormat="1" ht="19.5" hidden="1" customHeight="1">
      <c r="C4319" s="35" t="s">
        <v>1468</v>
      </c>
      <c r="D4319" s="36" t="s">
        <v>1469</v>
      </c>
      <c r="E4319" s="11" t="s">
        <v>3207</v>
      </c>
      <c r="F4319" s="98">
        <v>6466</v>
      </c>
      <c r="G4319" s="99">
        <v>59009</v>
      </c>
      <c r="H4319" s="99">
        <f t="shared" si="727"/>
        <v>381552194</v>
      </c>
      <c r="I4319" s="99">
        <v>1437</v>
      </c>
      <c r="J4319" s="99">
        <f t="shared" si="728"/>
        <v>9291642</v>
      </c>
      <c r="K4319" s="99">
        <v>298</v>
      </c>
      <c r="L4319" s="99">
        <f t="shared" si="726"/>
        <v>1926868</v>
      </c>
      <c r="M4319" s="99">
        <f t="shared" si="723"/>
        <v>60744</v>
      </c>
      <c r="N4319" s="100">
        <f t="shared" si="723"/>
        <v>392770704</v>
      </c>
      <c r="O4319" s="60">
        <v>6466</v>
      </c>
      <c r="P4319" s="101">
        <f>O4319</f>
        <v>6466</v>
      </c>
      <c r="Q4319" s="99" t="e">
        <f>TRUNC(#REF!*P4319,0)</f>
        <v>#REF!</v>
      </c>
      <c r="R4319" s="143"/>
    </row>
    <row r="4320" spans="3:18" s="102" customFormat="1" ht="19.5" hidden="1" customHeight="1">
      <c r="C4320" s="35" t="s">
        <v>2689</v>
      </c>
      <c r="D4320" s="36" t="s">
        <v>1469</v>
      </c>
      <c r="E4320" s="11" t="s">
        <v>3207</v>
      </c>
      <c r="F4320" s="98">
        <v>880</v>
      </c>
      <c r="G4320" s="99">
        <v>57206</v>
      </c>
      <c r="H4320" s="99">
        <f t="shared" si="727"/>
        <v>50341280</v>
      </c>
      <c r="I4320" s="99">
        <v>1432</v>
      </c>
      <c r="J4320" s="99">
        <f t="shared" si="728"/>
        <v>1260160</v>
      </c>
      <c r="K4320" s="99">
        <v>296</v>
      </c>
      <c r="L4320" s="99">
        <f t="shared" si="726"/>
        <v>260480</v>
      </c>
      <c r="M4320" s="99">
        <f t="shared" si="723"/>
        <v>58934</v>
      </c>
      <c r="N4320" s="100">
        <f t="shared" si="723"/>
        <v>51861920</v>
      </c>
      <c r="O4320" s="60">
        <v>880</v>
      </c>
      <c r="P4320" s="101">
        <f>O4320</f>
        <v>880</v>
      </c>
      <c r="Q4320" s="99" t="e">
        <f>TRUNC(#REF!*P4320,0)</f>
        <v>#REF!</v>
      </c>
      <c r="R4320" s="143"/>
    </row>
    <row r="4321" spans="3:18" s="102" customFormat="1" ht="19.5" hidden="1" customHeight="1">
      <c r="C4321" s="35" t="s">
        <v>1470</v>
      </c>
      <c r="D4321" s="36" t="s">
        <v>1469</v>
      </c>
      <c r="E4321" s="11" t="s">
        <v>3207</v>
      </c>
      <c r="F4321" s="98">
        <v>5771</v>
      </c>
      <c r="G4321" s="99">
        <v>94125</v>
      </c>
      <c r="H4321" s="99">
        <f t="shared" si="727"/>
        <v>543195375</v>
      </c>
      <c r="I4321" s="99">
        <v>2009</v>
      </c>
      <c r="J4321" s="99">
        <f t="shared" si="728"/>
        <v>11593939</v>
      </c>
      <c r="K4321" s="99">
        <v>551</v>
      </c>
      <c r="L4321" s="99">
        <f t="shared" si="726"/>
        <v>3179821</v>
      </c>
      <c r="M4321" s="99">
        <f t="shared" si="723"/>
        <v>96685</v>
      </c>
      <c r="N4321" s="100">
        <f t="shared" si="723"/>
        <v>557969135</v>
      </c>
      <c r="O4321" s="60">
        <v>5771</v>
      </c>
      <c r="P4321" s="101">
        <f>O4321</f>
        <v>5771</v>
      </c>
      <c r="Q4321" s="99" t="e">
        <f>TRUNC(#REF!*P4321,0)</f>
        <v>#REF!</v>
      </c>
      <c r="R4321" s="143"/>
    </row>
    <row r="4322" spans="3:18" s="102" customFormat="1" ht="19.5" hidden="1" customHeight="1">
      <c r="C4322" s="35" t="s">
        <v>1471</v>
      </c>
      <c r="D4322" s="36" t="s">
        <v>0</v>
      </c>
      <c r="E4322" s="11" t="s">
        <v>22</v>
      </c>
      <c r="F4322" s="98">
        <v>0</v>
      </c>
      <c r="G4322" s="99">
        <v>0</v>
      </c>
      <c r="H4322" s="99">
        <f t="shared" si="727"/>
        <v>0</v>
      </c>
      <c r="I4322" s="99">
        <v>0</v>
      </c>
      <c r="J4322" s="99">
        <f t="shared" si="728"/>
        <v>0</v>
      </c>
      <c r="K4322" s="99">
        <v>0</v>
      </c>
      <c r="L4322" s="99">
        <f t="shared" si="726"/>
        <v>0</v>
      </c>
      <c r="M4322" s="99">
        <f t="shared" si="723"/>
        <v>0</v>
      </c>
      <c r="N4322" s="100">
        <f t="shared" si="723"/>
        <v>0</v>
      </c>
      <c r="O4322" s="60">
        <v>0</v>
      </c>
      <c r="P4322" s="101">
        <f>O4322</f>
        <v>0</v>
      </c>
      <c r="Q4322" s="99" t="e">
        <f>TRUNC(#REF!*P4322,0)</f>
        <v>#REF!</v>
      </c>
      <c r="R4322" s="143"/>
    </row>
    <row r="4323" spans="3:18" s="102" customFormat="1" ht="19.5" hidden="1" customHeight="1">
      <c r="C4323" s="35" t="s">
        <v>1472</v>
      </c>
      <c r="D4323" s="36" t="s">
        <v>0</v>
      </c>
      <c r="E4323" s="11" t="s">
        <v>3207</v>
      </c>
      <c r="F4323" s="98">
        <v>1018</v>
      </c>
      <c r="G4323" s="99">
        <v>91372</v>
      </c>
      <c r="H4323" s="99">
        <f t="shared" si="727"/>
        <v>93016696</v>
      </c>
      <c r="I4323" s="99">
        <v>1904</v>
      </c>
      <c r="J4323" s="99">
        <f t="shared" si="728"/>
        <v>1938272</v>
      </c>
      <c r="K4323" s="99">
        <v>564</v>
      </c>
      <c r="L4323" s="99">
        <f t="shared" si="726"/>
        <v>574152</v>
      </c>
      <c r="M4323" s="99">
        <f t="shared" si="723"/>
        <v>93840</v>
      </c>
      <c r="N4323" s="100">
        <f t="shared" si="723"/>
        <v>95529120</v>
      </c>
      <c r="O4323" s="60">
        <v>1018</v>
      </c>
      <c r="P4323" s="101">
        <f>O4323</f>
        <v>1018</v>
      </c>
      <c r="Q4323" s="99" t="e">
        <f>TRUNC(#REF!*P4323,0)</f>
        <v>#REF!</v>
      </c>
      <c r="R4323" s="143"/>
    </row>
    <row r="4324" spans="3:18" s="102" customFormat="1" ht="19.5" hidden="1" customHeight="1">
      <c r="C4324" s="35" t="s">
        <v>1473</v>
      </c>
      <c r="D4324" s="36" t="s">
        <v>0</v>
      </c>
      <c r="E4324" s="11" t="s">
        <v>22</v>
      </c>
      <c r="F4324" s="98">
        <v>0</v>
      </c>
      <c r="G4324" s="99">
        <v>0</v>
      </c>
      <c r="H4324" s="99">
        <f t="shared" si="727"/>
        <v>0</v>
      </c>
      <c r="I4324" s="99">
        <v>0</v>
      </c>
      <c r="J4324" s="99">
        <f t="shared" si="728"/>
        <v>0</v>
      </c>
      <c r="K4324" s="99">
        <v>0</v>
      </c>
      <c r="L4324" s="99">
        <f t="shared" si="726"/>
        <v>0</v>
      </c>
      <c r="M4324" s="99">
        <f t="shared" si="723"/>
        <v>0</v>
      </c>
      <c r="N4324" s="100">
        <f t="shared" si="723"/>
        <v>0</v>
      </c>
      <c r="O4324" s="60">
        <v>0</v>
      </c>
      <c r="P4324" s="101">
        <f>O4324</f>
        <v>0</v>
      </c>
      <c r="Q4324" s="99" t="e">
        <f>TRUNC(#REF!*P4324,0)</f>
        <v>#REF!</v>
      </c>
      <c r="R4324" s="143"/>
    </row>
    <row r="4325" spans="3:18" s="102" customFormat="1" ht="19.5" hidden="1" customHeight="1">
      <c r="C4325" s="35" t="s">
        <v>1474</v>
      </c>
      <c r="D4325" s="36" t="s">
        <v>0</v>
      </c>
      <c r="E4325" s="11" t="s">
        <v>22</v>
      </c>
      <c r="F4325" s="98">
        <v>0</v>
      </c>
      <c r="G4325" s="99">
        <v>0</v>
      </c>
      <c r="H4325" s="99">
        <f t="shared" si="727"/>
        <v>0</v>
      </c>
      <c r="I4325" s="99">
        <v>0</v>
      </c>
      <c r="J4325" s="99">
        <f t="shared" si="728"/>
        <v>0</v>
      </c>
      <c r="K4325" s="99">
        <v>0</v>
      </c>
      <c r="L4325" s="99">
        <f t="shared" si="726"/>
        <v>0</v>
      </c>
      <c r="M4325" s="99">
        <f t="shared" si="723"/>
        <v>0</v>
      </c>
      <c r="N4325" s="100">
        <f t="shared" si="723"/>
        <v>0</v>
      </c>
      <c r="O4325" s="60">
        <v>0</v>
      </c>
      <c r="P4325" s="101">
        <f>O4325</f>
        <v>0</v>
      </c>
      <c r="Q4325" s="99" t="e">
        <f>TRUNC(#REF!*P4325,0)</f>
        <v>#REF!</v>
      </c>
      <c r="R4325" s="143"/>
    </row>
    <row r="4326" spans="3:18" s="102" customFormat="1" ht="19.5" hidden="1" customHeight="1">
      <c r="C4326" s="35" t="s">
        <v>2690</v>
      </c>
      <c r="D4326" s="36" t="s">
        <v>0</v>
      </c>
      <c r="E4326" s="11" t="s">
        <v>3199</v>
      </c>
      <c r="F4326" s="98">
        <v>8</v>
      </c>
      <c r="G4326" s="99">
        <v>120104</v>
      </c>
      <c r="H4326" s="99">
        <f t="shared" si="727"/>
        <v>960832</v>
      </c>
      <c r="I4326" s="99">
        <v>60804</v>
      </c>
      <c r="J4326" s="99">
        <f t="shared" si="728"/>
        <v>486432</v>
      </c>
      <c r="K4326" s="99">
        <v>1824</v>
      </c>
      <c r="L4326" s="99">
        <f t="shared" si="726"/>
        <v>14592</v>
      </c>
      <c r="M4326" s="99">
        <f t="shared" si="723"/>
        <v>182732</v>
      </c>
      <c r="N4326" s="100">
        <f t="shared" si="723"/>
        <v>1461856</v>
      </c>
      <c r="O4326" s="60">
        <v>8</v>
      </c>
      <c r="P4326" s="101">
        <f>O4326</f>
        <v>8</v>
      </c>
      <c r="Q4326" s="99" t="e">
        <f>TRUNC(#REF!*P4326,0)</f>
        <v>#REF!</v>
      </c>
      <c r="R4326" s="143"/>
    </row>
    <row r="4327" spans="3:18" s="102" customFormat="1" ht="19.5" hidden="1" customHeight="1">
      <c r="C4327" s="35" t="s">
        <v>1475</v>
      </c>
      <c r="D4327" s="36" t="s">
        <v>0</v>
      </c>
      <c r="E4327" s="11" t="s">
        <v>3199</v>
      </c>
      <c r="F4327" s="98">
        <v>62</v>
      </c>
      <c r="G4327" s="99">
        <v>103200</v>
      </c>
      <c r="H4327" s="99">
        <f t="shared" si="727"/>
        <v>6398400</v>
      </c>
      <c r="I4327" s="99">
        <v>6532</v>
      </c>
      <c r="J4327" s="99">
        <f t="shared" si="728"/>
        <v>404984</v>
      </c>
      <c r="K4327" s="99">
        <v>196</v>
      </c>
      <c r="L4327" s="99">
        <f t="shared" si="726"/>
        <v>12152</v>
      </c>
      <c r="M4327" s="99">
        <f t="shared" si="723"/>
        <v>109928</v>
      </c>
      <c r="N4327" s="100">
        <f t="shared" si="723"/>
        <v>6815536</v>
      </c>
      <c r="O4327" s="60">
        <v>62</v>
      </c>
      <c r="P4327" s="101">
        <f>O4327</f>
        <v>62</v>
      </c>
      <c r="Q4327" s="99" t="e">
        <f>TRUNC(#REF!*P4327,0)</f>
        <v>#REF!</v>
      </c>
      <c r="R4327" s="143"/>
    </row>
    <row r="4328" spans="3:18" s="102" customFormat="1" ht="19.5" hidden="1" customHeight="1">
      <c r="C4328" s="35" t="s">
        <v>1476</v>
      </c>
      <c r="D4328" s="36" t="s">
        <v>0</v>
      </c>
      <c r="E4328" s="11" t="s">
        <v>3199</v>
      </c>
      <c r="F4328" s="98">
        <v>19</v>
      </c>
      <c r="G4328" s="99">
        <v>137960</v>
      </c>
      <c r="H4328" s="99">
        <f t="shared" si="727"/>
        <v>2621240</v>
      </c>
      <c r="I4328" s="99">
        <v>7076</v>
      </c>
      <c r="J4328" s="99">
        <f t="shared" si="728"/>
        <v>134444</v>
      </c>
      <c r="K4328" s="99">
        <v>212</v>
      </c>
      <c r="L4328" s="99">
        <f t="shared" si="726"/>
        <v>4028</v>
      </c>
      <c r="M4328" s="99">
        <f t="shared" si="723"/>
        <v>145248</v>
      </c>
      <c r="N4328" s="100">
        <f t="shared" si="723"/>
        <v>2759712</v>
      </c>
      <c r="O4328" s="60">
        <v>19</v>
      </c>
      <c r="P4328" s="101">
        <f>O4328</f>
        <v>19</v>
      </c>
      <c r="Q4328" s="99" t="e">
        <f>TRUNC(#REF!*P4328,0)</f>
        <v>#REF!</v>
      </c>
      <c r="R4328" s="143"/>
    </row>
    <row r="4329" spans="3:18" s="102" customFormat="1" ht="19.5" hidden="1" customHeight="1">
      <c r="C4329" s="35" t="s">
        <v>2691</v>
      </c>
      <c r="D4329" s="36" t="s">
        <v>0</v>
      </c>
      <c r="E4329" s="11" t="s">
        <v>22</v>
      </c>
      <c r="F4329" s="98">
        <v>0</v>
      </c>
      <c r="G4329" s="99">
        <v>0</v>
      </c>
      <c r="H4329" s="99">
        <f t="shared" si="727"/>
        <v>0</v>
      </c>
      <c r="I4329" s="99">
        <v>0</v>
      </c>
      <c r="J4329" s="99">
        <f t="shared" si="728"/>
        <v>0</v>
      </c>
      <c r="K4329" s="99">
        <v>0</v>
      </c>
      <c r="L4329" s="99">
        <f t="shared" si="726"/>
        <v>0</v>
      </c>
      <c r="M4329" s="99">
        <f t="shared" si="723"/>
        <v>0</v>
      </c>
      <c r="N4329" s="100">
        <f t="shared" si="723"/>
        <v>0</v>
      </c>
      <c r="O4329" s="60">
        <v>0</v>
      </c>
      <c r="P4329" s="101">
        <f>O4329</f>
        <v>0</v>
      </c>
      <c r="Q4329" s="99" t="e">
        <f>TRUNC(#REF!*P4329,0)</f>
        <v>#REF!</v>
      </c>
      <c r="R4329" s="143"/>
    </row>
    <row r="4330" spans="3:18" s="102" customFormat="1" ht="19.5" hidden="1" customHeight="1">
      <c r="C4330" s="35" t="s">
        <v>2692</v>
      </c>
      <c r="D4330" s="36" t="s">
        <v>0</v>
      </c>
      <c r="E4330" s="11" t="s">
        <v>3199</v>
      </c>
      <c r="F4330" s="98">
        <v>2</v>
      </c>
      <c r="G4330" s="99">
        <v>116064</v>
      </c>
      <c r="H4330" s="99">
        <f t="shared" si="727"/>
        <v>232128</v>
      </c>
      <c r="I4330" s="99">
        <v>60804</v>
      </c>
      <c r="J4330" s="99">
        <f t="shared" si="728"/>
        <v>121608</v>
      </c>
      <c r="K4330" s="99">
        <v>1824</v>
      </c>
      <c r="L4330" s="99">
        <f t="shared" si="726"/>
        <v>3648</v>
      </c>
      <c r="M4330" s="99">
        <f t="shared" si="723"/>
        <v>178692</v>
      </c>
      <c r="N4330" s="100">
        <f t="shared" si="723"/>
        <v>357384</v>
      </c>
      <c r="O4330" s="60">
        <v>2</v>
      </c>
      <c r="P4330" s="101">
        <f>O4330</f>
        <v>2</v>
      </c>
      <c r="Q4330" s="99" t="e">
        <f>TRUNC(#REF!*P4330,0)</f>
        <v>#REF!</v>
      </c>
      <c r="R4330" s="143"/>
    </row>
    <row r="4331" spans="3:18" s="102" customFormat="1" ht="19.5" hidden="1" customHeight="1">
      <c r="C4331" s="35" t="s">
        <v>2693</v>
      </c>
      <c r="D4331" s="36" t="s">
        <v>0</v>
      </c>
      <c r="E4331" s="11" t="s">
        <v>3199</v>
      </c>
      <c r="F4331" s="98">
        <v>10</v>
      </c>
      <c r="G4331" s="99">
        <v>103200</v>
      </c>
      <c r="H4331" s="99">
        <f t="shared" si="727"/>
        <v>1032000</v>
      </c>
      <c r="I4331" s="99">
        <v>6532</v>
      </c>
      <c r="J4331" s="99">
        <f t="shared" si="728"/>
        <v>65320</v>
      </c>
      <c r="K4331" s="99">
        <v>196</v>
      </c>
      <c r="L4331" s="99">
        <f t="shared" si="726"/>
        <v>1960</v>
      </c>
      <c r="M4331" s="99">
        <f t="shared" si="723"/>
        <v>109928</v>
      </c>
      <c r="N4331" s="100">
        <f t="shared" si="723"/>
        <v>1099280</v>
      </c>
      <c r="O4331" s="60">
        <v>10</v>
      </c>
      <c r="P4331" s="101">
        <f>O4331</f>
        <v>10</v>
      </c>
      <c r="Q4331" s="99" t="e">
        <f>TRUNC(#REF!*P4331,0)</f>
        <v>#REF!</v>
      </c>
      <c r="R4331" s="143"/>
    </row>
    <row r="4332" spans="3:18" s="102" customFormat="1" ht="19.5" hidden="1" customHeight="1">
      <c r="C4332" s="35" t="s">
        <v>2694</v>
      </c>
      <c r="D4332" s="36" t="s">
        <v>0</v>
      </c>
      <c r="E4332" s="11" t="s">
        <v>3199</v>
      </c>
      <c r="F4332" s="98">
        <v>2</v>
      </c>
      <c r="G4332" s="99">
        <v>133920</v>
      </c>
      <c r="H4332" s="99">
        <f t="shared" si="727"/>
        <v>267840</v>
      </c>
      <c r="I4332" s="99">
        <v>7076</v>
      </c>
      <c r="J4332" s="99">
        <f t="shared" si="728"/>
        <v>14152</v>
      </c>
      <c r="K4332" s="99">
        <v>212</v>
      </c>
      <c r="L4332" s="99">
        <f t="shared" si="726"/>
        <v>424</v>
      </c>
      <c r="M4332" s="99">
        <f t="shared" si="723"/>
        <v>141208</v>
      </c>
      <c r="N4332" s="100">
        <f t="shared" si="723"/>
        <v>282416</v>
      </c>
      <c r="O4332" s="60">
        <v>2</v>
      </c>
      <c r="P4332" s="101">
        <f>O4332</f>
        <v>2</v>
      </c>
      <c r="Q4332" s="99" t="e">
        <f>TRUNC(#REF!*P4332,0)</f>
        <v>#REF!</v>
      </c>
      <c r="R4332" s="143"/>
    </row>
    <row r="4333" spans="3:18" s="102" customFormat="1" ht="19.5" hidden="1" customHeight="1">
      <c r="C4333" s="35" t="s">
        <v>1477</v>
      </c>
      <c r="D4333" s="36" t="s">
        <v>0</v>
      </c>
      <c r="E4333" s="11" t="s">
        <v>22</v>
      </c>
      <c r="F4333" s="98">
        <v>0</v>
      </c>
      <c r="G4333" s="99">
        <v>0</v>
      </c>
      <c r="H4333" s="99">
        <f t="shared" si="727"/>
        <v>0</v>
      </c>
      <c r="I4333" s="99">
        <v>0</v>
      </c>
      <c r="J4333" s="99">
        <f t="shared" si="728"/>
        <v>0</v>
      </c>
      <c r="K4333" s="99">
        <v>0</v>
      </c>
      <c r="L4333" s="99">
        <f t="shared" si="726"/>
        <v>0</v>
      </c>
      <c r="M4333" s="99">
        <f t="shared" si="723"/>
        <v>0</v>
      </c>
      <c r="N4333" s="100">
        <f t="shared" si="723"/>
        <v>0</v>
      </c>
      <c r="O4333" s="60">
        <v>0</v>
      </c>
      <c r="P4333" s="101">
        <f>O4333</f>
        <v>0</v>
      </c>
      <c r="Q4333" s="99" t="e">
        <f>TRUNC(#REF!*P4333,0)</f>
        <v>#REF!</v>
      </c>
      <c r="R4333" s="143"/>
    </row>
    <row r="4334" spans="3:18" s="102" customFormat="1" ht="19.5" hidden="1" customHeight="1">
      <c r="C4334" s="35" t="s">
        <v>1478</v>
      </c>
      <c r="D4334" s="36" t="s">
        <v>0</v>
      </c>
      <c r="E4334" s="11" t="s">
        <v>3199</v>
      </c>
      <c r="F4334" s="98">
        <v>15</v>
      </c>
      <c r="G4334" s="99">
        <v>2525336</v>
      </c>
      <c r="H4334" s="99">
        <f t="shared" si="727"/>
        <v>37880040</v>
      </c>
      <c r="I4334" s="99">
        <v>64888</v>
      </c>
      <c r="J4334" s="99">
        <f t="shared" si="728"/>
        <v>973320</v>
      </c>
      <c r="K4334" s="99">
        <v>1946</v>
      </c>
      <c r="L4334" s="99">
        <f t="shared" ref="L4334:L4397" si="729">TRUNC(F4334*K4334,0)</f>
        <v>29190</v>
      </c>
      <c r="M4334" s="99">
        <f t="shared" si="723"/>
        <v>2592170</v>
      </c>
      <c r="N4334" s="100">
        <f t="shared" si="723"/>
        <v>38882550</v>
      </c>
      <c r="O4334" s="60">
        <v>15</v>
      </c>
      <c r="P4334" s="101">
        <f>O4334</f>
        <v>15</v>
      </c>
      <c r="Q4334" s="99" t="e">
        <f>TRUNC(#REF!*P4334,0)</f>
        <v>#REF!</v>
      </c>
      <c r="R4334" s="143"/>
    </row>
    <row r="4335" spans="3:18" s="102" customFormat="1" ht="19.5" hidden="1" customHeight="1">
      <c r="C4335" s="35" t="s">
        <v>1479</v>
      </c>
      <c r="D4335" s="36" t="s">
        <v>0</v>
      </c>
      <c r="E4335" s="11" t="s">
        <v>3199</v>
      </c>
      <c r="F4335" s="98">
        <v>39</v>
      </c>
      <c r="G4335" s="99">
        <v>121904</v>
      </c>
      <c r="H4335" s="99">
        <f t="shared" si="727"/>
        <v>4754256</v>
      </c>
      <c r="I4335" s="99">
        <v>60804</v>
      </c>
      <c r="J4335" s="99">
        <f t="shared" si="728"/>
        <v>2371356</v>
      </c>
      <c r="K4335" s="99">
        <v>1824</v>
      </c>
      <c r="L4335" s="99">
        <f t="shared" si="729"/>
        <v>71136</v>
      </c>
      <c r="M4335" s="99">
        <f t="shared" si="723"/>
        <v>184532</v>
      </c>
      <c r="N4335" s="100">
        <f t="shared" si="723"/>
        <v>7196748</v>
      </c>
      <c r="O4335" s="60">
        <v>39</v>
      </c>
      <c r="P4335" s="101">
        <f>O4335</f>
        <v>39</v>
      </c>
      <c r="Q4335" s="99" t="e">
        <f>TRUNC(#REF!*P4335,0)</f>
        <v>#REF!</v>
      </c>
      <c r="R4335" s="143"/>
    </row>
    <row r="4336" spans="3:18" s="102" customFormat="1" ht="19.5" hidden="1" customHeight="1">
      <c r="C4336" s="35" t="s">
        <v>1480</v>
      </c>
      <c r="D4336" s="36" t="s">
        <v>0</v>
      </c>
      <c r="E4336" s="11" t="s">
        <v>3199</v>
      </c>
      <c r="F4336" s="98">
        <v>45</v>
      </c>
      <c r="G4336" s="99">
        <v>206400</v>
      </c>
      <c r="H4336" s="99">
        <f t="shared" si="727"/>
        <v>9288000</v>
      </c>
      <c r="I4336" s="99">
        <v>6532</v>
      </c>
      <c r="J4336" s="99">
        <f t="shared" si="728"/>
        <v>293940</v>
      </c>
      <c r="K4336" s="99">
        <v>196</v>
      </c>
      <c r="L4336" s="99">
        <f t="shared" si="729"/>
        <v>8820</v>
      </c>
      <c r="M4336" s="99">
        <f t="shared" si="723"/>
        <v>213128</v>
      </c>
      <c r="N4336" s="100">
        <f t="shared" si="723"/>
        <v>9590760</v>
      </c>
      <c r="O4336" s="60">
        <v>45</v>
      </c>
      <c r="P4336" s="101">
        <f>O4336</f>
        <v>45</v>
      </c>
      <c r="Q4336" s="99" t="e">
        <f>TRUNC(#REF!*P4336,0)</f>
        <v>#REF!</v>
      </c>
      <c r="R4336" s="143"/>
    </row>
    <row r="4337" spans="3:18" s="102" customFormat="1" ht="19.5" hidden="1" customHeight="1">
      <c r="C4337" s="35" t="s">
        <v>1481</v>
      </c>
      <c r="D4337" s="36" t="s">
        <v>0</v>
      </c>
      <c r="E4337" s="11" t="s">
        <v>3199</v>
      </c>
      <c r="F4337" s="98">
        <v>10</v>
      </c>
      <c r="G4337" s="99">
        <v>166524</v>
      </c>
      <c r="H4337" s="99">
        <f t="shared" si="727"/>
        <v>1665240</v>
      </c>
      <c r="I4337" s="99">
        <v>7076</v>
      </c>
      <c r="J4337" s="99">
        <f t="shared" si="728"/>
        <v>70760</v>
      </c>
      <c r="K4337" s="99">
        <v>212</v>
      </c>
      <c r="L4337" s="99">
        <f t="shared" si="729"/>
        <v>2120</v>
      </c>
      <c r="M4337" s="99">
        <f t="shared" si="723"/>
        <v>173812</v>
      </c>
      <c r="N4337" s="100">
        <f t="shared" si="723"/>
        <v>1738120</v>
      </c>
      <c r="O4337" s="60">
        <v>10</v>
      </c>
      <c r="P4337" s="101">
        <f>O4337</f>
        <v>10</v>
      </c>
      <c r="Q4337" s="99" t="e">
        <f>TRUNC(#REF!*P4337,0)</f>
        <v>#REF!</v>
      </c>
      <c r="R4337" s="143"/>
    </row>
    <row r="4338" spans="3:18" s="102" customFormat="1" ht="19.5" hidden="1" customHeight="1">
      <c r="C4338" s="35" t="s">
        <v>1482</v>
      </c>
      <c r="D4338" s="36" t="s">
        <v>0</v>
      </c>
      <c r="E4338" s="11" t="s">
        <v>22</v>
      </c>
      <c r="F4338" s="98">
        <v>0</v>
      </c>
      <c r="G4338" s="99">
        <v>0</v>
      </c>
      <c r="H4338" s="99">
        <f t="shared" si="727"/>
        <v>0</v>
      </c>
      <c r="I4338" s="99">
        <v>0</v>
      </c>
      <c r="J4338" s="99">
        <f t="shared" si="728"/>
        <v>0</v>
      </c>
      <c r="K4338" s="99">
        <v>0</v>
      </c>
      <c r="L4338" s="99">
        <f t="shared" si="729"/>
        <v>0</v>
      </c>
      <c r="M4338" s="99">
        <f t="shared" si="723"/>
        <v>0</v>
      </c>
      <c r="N4338" s="100">
        <f t="shared" si="723"/>
        <v>0</v>
      </c>
      <c r="O4338" s="60">
        <v>0</v>
      </c>
      <c r="P4338" s="101">
        <f>O4338</f>
        <v>0</v>
      </c>
      <c r="Q4338" s="99" t="e">
        <f>TRUNC(#REF!*P4338,0)</f>
        <v>#REF!</v>
      </c>
      <c r="R4338" s="143"/>
    </row>
    <row r="4339" spans="3:18" s="102" customFormat="1" ht="19.5" hidden="1" customHeight="1">
      <c r="C4339" s="35" t="s">
        <v>1483</v>
      </c>
      <c r="D4339" s="36" t="s">
        <v>0</v>
      </c>
      <c r="E4339" s="11" t="s">
        <v>22</v>
      </c>
      <c r="F4339" s="98">
        <v>0</v>
      </c>
      <c r="G4339" s="99">
        <v>0</v>
      </c>
      <c r="H4339" s="99">
        <f t="shared" si="727"/>
        <v>0</v>
      </c>
      <c r="I4339" s="99">
        <v>0</v>
      </c>
      <c r="J4339" s="99">
        <f t="shared" si="728"/>
        <v>0</v>
      </c>
      <c r="K4339" s="99">
        <v>0</v>
      </c>
      <c r="L4339" s="99">
        <f t="shared" si="729"/>
        <v>0</v>
      </c>
      <c r="M4339" s="99">
        <f t="shared" si="723"/>
        <v>0</v>
      </c>
      <c r="N4339" s="100">
        <f t="shared" si="723"/>
        <v>0</v>
      </c>
      <c r="O4339" s="60">
        <v>0</v>
      </c>
      <c r="P4339" s="101">
        <f>O4339</f>
        <v>0</v>
      </c>
      <c r="Q4339" s="99" t="e">
        <f>TRUNC(#REF!*P4339,0)</f>
        <v>#REF!</v>
      </c>
      <c r="R4339" s="143"/>
    </row>
    <row r="4340" spans="3:18" s="102" customFormat="1" ht="19.5" hidden="1" customHeight="1">
      <c r="C4340" s="35" t="s">
        <v>2695</v>
      </c>
      <c r="D4340" s="36" t="s">
        <v>0</v>
      </c>
      <c r="E4340" s="11" t="s">
        <v>3199</v>
      </c>
      <c r="F4340" s="98">
        <v>1</v>
      </c>
      <c r="G4340" s="99">
        <v>2039608</v>
      </c>
      <c r="H4340" s="99">
        <f t="shared" si="727"/>
        <v>2039608</v>
      </c>
      <c r="I4340" s="99">
        <v>102199</v>
      </c>
      <c r="J4340" s="99">
        <f t="shared" si="728"/>
        <v>102199</v>
      </c>
      <c r="K4340" s="99">
        <v>13962</v>
      </c>
      <c r="L4340" s="99">
        <f t="shared" si="729"/>
        <v>13962</v>
      </c>
      <c r="M4340" s="99">
        <f t="shared" si="723"/>
        <v>2155769</v>
      </c>
      <c r="N4340" s="100">
        <f t="shared" si="723"/>
        <v>2155769</v>
      </c>
      <c r="O4340" s="60">
        <v>1</v>
      </c>
      <c r="P4340" s="101">
        <f>O4340</f>
        <v>1</v>
      </c>
      <c r="Q4340" s="99" t="e">
        <f>TRUNC(#REF!*P4340,0)</f>
        <v>#REF!</v>
      </c>
      <c r="R4340" s="143"/>
    </row>
    <row r="4341" spans="3:18" s="102" customFormat="1" ht="19.5" hidden="1" customHeight="1">
      <c r="C4341" s="35" t="s">
        <v>2696</v>
      </c>
      <c r="D4341" s="36" t="s">
        <v>0</v>
      </c>
      <c r="E4341" s="11" t="s">
        <v>3199</v>
      </c>
      <c r="F4341" s="98">
        <v>1</v>
      </c>
      <c r="G4341" s="99">
        <v>181738</v>
      </c>
      <c r="H4341" s="99">
        <f t="shared" si="727"/>
        <v>181738</v>
      </c>
      <c r="I4341" s="99">
        <v>11355</v>
      </c>
      <c r="J4341" s="99">
        <f t="shared" si="728"/>
        <v>11355</v>
      </c>
      <c r="K4341" s="99">
        <v>1551</v>
      </c>
      <c r="L4341" s="99">
        <f t="shared" si="729"/>
        <v>1551</v>
      </c>
      <c r="M4341" s="99">
        <f t="shared" si="723"/>
        <v>194644</v>
      </c>
      <c r="N4341" s="100">
        <f t="shared" si="723"/>
        <v>194644</v>
      </c>
      <c r="O4341" s="60">
        <v>1</v>
      </c>
      <c r="P4341" s="101">
        <f>O4341</f>
        <v>1</v>
      </c>
      <c r="Q4341" s="99" t="e">
        <f>TRUNC(#REF!*P4341,0)</f>
        <v>#REF!</v>
      </c>
      <c r="R4341" s="143"/>
    </row>
    <row r="4342" spans="3:18" s="102" customFormat="1" ht="19.5" hidden="1" customHeight="1">
      <c r="C4342" s="35" t="s">
        <v>1484</v>
      </c>
      <c r="D4342" s="36" t="s">
        <v>0</v>
      </c>
      <c r="E4342" s="11" t="s">
        <v>3199</v>
      </c>
      <c r="F4342" s="98">
        <v>7</v>
      </c>
      <c r="G4342" s="99">
        <v>163314</v>
      </c>
      <c r="H4342" s="99">
        <f t="shared" si="727"/>
        <v>1143198</v>
      </c>
      <c r="I4342" s="99">
        <v>68132</v>
      </c>
      <c r="J4342" s="99">
        <f t="shared" si="728"/>
        <v>476924</v>
      </c>
      <c r="K4342" s="99">
        <v>9308</v>
      </c>
      <c r="L4342" s="99">
        <f t="shared" si="729"/>
        <v>65156</v>
      </c>
      <c r="M4342" s="99">
        <f t="shared" si="723"/>
        <v>240754</v>
      </c>
      <c r="N4342" s="100">
        <f t="shared" si="723"/>
        <v>1685278</v>
      </c>
      <c r="O4342" s="60">
        <v>7</v>
      </c>
      <c r="P4342" s="101">
        <f>O4342</f>
        <v>7</v>
      </c>
      <c r="Q4342" s="99" t="e">
        <f>TRUNC(#REF!*P4342,0)</f>
        <v>#REF!</v>
      </c>
      <c r="R4342" s="143"/>
    </row>
    <row r="4343" spans="3:18" s="102" customFormat="1" ht="19.5" hidden="1" customHeight="1">
      <c r="C4343" s="35" t="s">
        <v>1485</v>
      </c>
      <c r="D4343" s="36" t="s">
        <v>0</v>
      </c>
      <c r="E4343" s="11" t="s">
        <v>22</v>
      </c>
      <c r="F4343" s="98">
        <v>0</v>
      </c>
      <c r="G4343" s="99">
        <v>0</v>
      </c>
      <c r="H4343" s="99">
        <f t="shared" si="727"/>
        <v>0</v>
      </c>
      <c r="I4343" s="99">
        <v>0</v>
      </c>
      <c r="J4343" s="99">
        <f t="shared" si="728"/>
        <v>0</v>
      </c>
      <c r="K4343" s="99">
        <v>0</v>
      </c>
      <c r="L4343" s="99">
        <f t="shared" si="729"/>
        <v>0</v>
      </c>
      <c r="M4343" s="99">
        <f t="shared" si="723"/>
        <v>0</v>
      </c>
      <c r="N4343" s="100">
        <f t="shared" si="723"/>
        <v>0</v>
      </c>
      <c r="O4343" s="60">
        <v>0</v>
      </c>
      <c r="P4343" s="101">
        <f>O4343</f>
        <v>0</v>
      </c>
      <c r="Q4343" s="99" t="e">
        <f>TRUNC(#REF!*P4343,0)</f>
        <v>#REF!</v>
      </c>
      <c r="R4343" s="143"/>
    </row>
    <row r="4344" spans="3:18" s="102" customFormat="1" ht="19.5" hidden="1" customHeight="1">
      <c r="C4344" s="35" t="s">
        <v>3245</v>
      </c>
      <c r="D4344" s="36" t="s">
        <v>3246</v>
      </c>
      <c r="E4344" s="11" t="s">
        <v>3199</v>
      </c>
      <c r="F4344" s="98">
        <v>1</v>
      </c>
      <c r="G4344" s="99">
        <v>31063280</v>
      </c>
      <c r="H4344" s="99">
        <f t="shared" ref="H4344" si="730">TRUNC(F4344*G4344,0)</f>
        <v>31063280</v>
      </c>
      <c r="I4344" s="99">
        <v>248529</v>
      </c>
      <c r="J4344" s="99">
        <f t="shared" ref="J4344" si="731">TRUNC(F4344*I4344,0)</f>
        <v>248529</v>
      </c>
      <c r="K4344" s="99">
        <v>79131</v>
      </c>
      <c r="L4344" s="99">
        <f t="shared" ref="L4344" si="732">TRUNC(F4344*K4344,0)</f>
        <v>79131</v>
      </c>
      <c r="M4344" s="99">
        <f t="shared" ref="M4344" si="733">G4344+I4344+K4344</f>
        <v>31390940</v>
      </c>
      <c r="N4344" s="100">
        <f t="shared" ref="N4344" si="734">H4344+J4344+L4344</f>
        <v>31390940</v>
      </c>
      <c r="O4344" s="60">
        <v>1</v>
      </c>
      <c r="P4344" s="101">
        <v>17751</v>
      </c>
      <c r="Q4344" s="99" t="e">
        <f>TRUNC(#REF!*P4344,0)</f>
        <v>#REF!</v>
      </c>
      <c r="R4344" s="143"/>
    </row>
    <row r="4345" spans="3:18" s="102" customFormat="1" ht="19.5" hidden="1" customHeight="1">
      <c r="C4345" s="35" t="s">
        <v>1486</v>
      </c>
      <c r="D4345" s="36" t="s">
        <v>0</v>
      </c>
      <c r="E4345" s="11" t="s">
        <v>22</v>
      </c>
      <c r="F4345" s="98">
        <v>0</v>
      </c>
      <c r="G4345" s="99">
        <v>0</v>
      </c>
      <c r="H4345" s="99">
        <f t="shared" si="727"/>
        <v>0</v>
      </c>
      <c r="I4345" s="99">
        <v>0</v>
      </c>
      <c r="J4345" s="99">
        <f t="shared" si="728"/>
        <v>0</v>
      </c>
      <c r="K4345" s="99">
        <v>0</v>
      </c>
      <c r="L4345" s="99">
        <f t="shared" si="729"/>
        <v>0</v>
      </c>
      <c r="M4345" s="99">
        <f t="shared" si="723"/>
        <v>0</v>
      </c>
      <c r="N4345" s="100">
        <f t="shared" si="723"/>
        <v>0</v>
      </c>
      <c r="O4345" s="60">
        <v>0</v>
      </c>
      <c r="P4345" s="101">
        <f>O4345</f>
        <v>0</v>
      </c>
      <c r="Q4345" s="99" t="e">
        <f>TRUNC(#REF!*P4345,0)</f>
        <v>#REF!</v>
      </c>
      <c r="R4345" s="143"/>
    </row>
    <row r="4346" spans="3:18" s="102" customFormat="1" ht="19.5" hidden="1" customHeight="1">
      <c r="C4346" s="35" t="s">
        <v>1487</v>
      </c>
      <c r="D4346" s="36" t="s">
        <v>0</v>
      </c>
      <c r="E4346" s="11" t="s">
        <v>22</v>
      </c>
      <c r="F4346" s="98">
        <v>0</v>
      </c>
      <c r="G4346" s="99">
        <v>0</v>
      </c>
      <c r="H4346" s="99">
        <f t="shared" si="727"/>
        <v>0</v>
      </c>
      <c r="I4346" s="99">
        <v>0</v>
      </c>
      <c r="J4346" s="99">
        <f t="shared" si="728"/>
        <v>0</v>
      </c>
      <c r="K4346" s="99">
        <v>0</v>
      </c>
      <c r="L4346" s="99">
        <f t="shared" si="729"/>
        <v>0</v>
      </c>
      <c r="M4346" s="99">
        <f t="shared" si="723"/>
        <v>0</v>
      </c>
      <c r="N4346" s="100">
        <f t="shared" si="723"/>
        <v>0</v>
      </c>
      <c r="O4346" s="60">
        <v>0</v>
      </c>
      <c r="P4346" s="101">
        <f>O4346</f>
        <v>0</v>
      </c>
      <c r="Q4346" s="99" t="e">
        <f>TRUNC(#REF!*P4346,0)</f>
        <v>#REF!</v>
      </c>
      <c r="R4346" s="143"/>
    </row>
    <row r="4347" spans="3:18" s="102" customFormat="1" ht="19.5" hidden="1" customHeight="1">
      <c r="C4347" s="35" t="s">
        <v>2697</v>
      </c>
      <c r="D4347" s="36" t="s">
        <v>0</v>
      </c>
      <c r="E4347" s="11" t="s">
        <v>22</v>
      </c>
      <c r="F4347" s="98">
        <v>0</v>
      </c>
      <c r="G4347" s="99">
        <v>0</v>
      </c>
      <c r="H4347" s="99">
        <f t="shared" si="727"/>
        <v>0</v>
      </c>
      <c r="I4347" s="99">
        <v>0</v>
      </c>
      <c r="J4347" s="99">
        <f t="shared" si="728"/>
        <v>0</v>
      </c>
      <c r="K4347" s="99">
        <v>0</v>
      </c>
      <c r="L4347" s="99">
        <f t="shared" si="729"/>
        <v>0</v>
      </c>
      <c r="M4347" s="99">
        <f t="shared" si="723"/>
        <v>0</v>
      </c>
      <c r="N4347" s="100">
        <f t="shared" si="723"/>
        <v>0</v>
      </c>
      <c r="O4347" s="60">
        <v>0</v>
      </c>
      <c r="P4347" s="101">
        <f>O4347</f>
        <v>0</v>
      </c>
      <c r="Q4347" s="99" t="e">
        <f>TRUNC(#REF!*P4347,0)</f>
        <v>#REF!</v>
      </c>
      <c r="R4347" s="143"/>
    </row>
    <row r="4348" spans="3:18" s="102" customFormat="1" ht="19.5" hidden="1" customHeight="1">
      <c r="C4348" s="35" t="s">
        <v>2698</v>
      </c>
      <c r="D4348" s="36" t="s">
        <v>2699</v>
      </c>
      <c r="E4348" s="11" t="s">
        <v>3207</v>
      </c>
      <c r="F4348" s="98">
        <v>333</v>
      </c>
      <c r="G4348" s="99">
        <v>102455</v>
      </c>
      <c r="H4348" s="99">
        <f t="shared" si="727"/>
        <v>34117515</v>
      </c>
      <c r="I4348" s="99">
        <v>10749</v>
      </c>
      <c r="J4348" s="99">
        <f t="shared" si="728"/>
        <v>3579417</v>
      </c>
      <c r="K4348" s="99">
        <v>2616</v>
      </c>
      <c r="L4348" s="99">
        <f t="shared" si="729"/>
        <v>871128</v>
      </c>
      <c r="M4348" s="99">
        <f t="shared" si="723"/>
        <v>115820</v>
      </c>
      <c r="N4348" s="100">
        <f t="shared" si="723"/>
        <v>38568060</v>
      </c>
      <c r="O4348" s="60">
        <v>333</v>
      </c>
      <c r="P4348" s="101">
        <f>O4348</f>
        <v>333</v>
      </c>
      <c r="Q4348" s="99" t="e">
        <f>TRUNC(#REF!*P4348,0)</f>
        <v>#REF!</v>
      </c>
      <c r="R4348" s="143"/>
    </row>
    <row r="4349" spans="3:18" s="102" customFormat="1" ht="19.5" hidden="1" customHeight="1">
      <c r="C4349" s="35" t="s">
        <v>1488</v>
      </c>
      <c r="D4349" s="36" t="s">
        <v>0</v>
      </c>
      <c r="E4349" s="11" t="s">
        <v>22</v>
      </c>
      <c r="F4349" s="98">
        <v>0</v>
      </c>
      <c r="G4349" s="99">
        <v>0</v>
      </c>
      <c r="H4349" s="99">
        <f t="shared" si="727"/>
        <v>0</v>
      </c>
      <c r="I4349" s="99">
        <v>0</v>
      </c>
      <c r="J4349" s="99">
        <f t="shared" si="728"/>
        <v>0</v>
      </c>
      <c r="K4349" s="99">
        <v>0</v>
      </c>
      <c r="L4349" s="99">
        <f t="shared" si="729"/>
        <v>0</v>
      </c>
      <c r="M4349" s="99">
        <f t="shared" si="723"/>
        <v>0</v>
      </c>
      <c r="N4349" s="100">
        <f t="shared" ref="N4349:N4365" si="735">H4349+J4349+L4349</f>
        <v>0</v>
      </c>
      <c r="O4349" s="60">
        <v>0</v>
      </c>
      <c r="P4349" s="101">
        <f>O4349</f>
        <v>0</v>
      </c>
      <c r="Q4349" s="99" t="e">
        <f>TRUNC(#REF!*P4349,0)</f>
        <v>#REF!</v>
      </c>
      <c r="R4349" s="143"/>
    </row>
    <row r="4350" spans="3:18" s="102" customFormat="1" ht="19.5" hidden="1" customHeight="1">
      <c r="C4350" s="35" t="s">
        <v>1489</v>
      </c>
      <c r="D4350" s="36" t="s">
        <v>1490</v>
      </c>
      <c r="E4350" s="11" t="s">
        <v>3199</v>
      </c>
      <c r="F4350" s="98">
        <v>1</v>
      </c>
      <c r="G4350" s="99">
        <v>7291792</v>
      </c>
      <c r="H4350" s="99">
        <f t="shared" si="727"/>
        <v>7291792</v>
      </c>
      <c r="I4350" s="99">
        <v>1538468</v>
      </c>
      <c r="J4350" s="99">
        <f t="shared" si="728"/>
        <v>1538468</v>
      </c>
      <c r="K4350" s="99">
        <v>51084</v>
      </c>
      <c r="L4350" s="99">
        <f t="shared" si="729"/>
        <v>51084</v>
      </c>
      <c r="M4350" s="99">
        <f t="shared" ref="M4350:N4382" si="736">G4350+I4350+K4350</f>
        <v>8881344</v>
      </c>
      <c r="N4350" s="100">
        <f t="shared" si="735"/>
        <v>8881344</v>
      </c>
      <c r="O4350" s="60">
        <v>1</v>
      </c>
      <c r="P4350" s="101">
        <f>O4350</f>
        <v>1</v>
      </c>
      <c r="Q4350" s="99" t="e">
        <f>TRUNC(#REF!*P4350,0)</f>
        <v>#REF!</v>
      </c>
      <c r="R4350" s="143"/>
    </row>
    <row r="4351" spans="3:18" s="102" customFormat="1" ht="19.5" hidden="1" customHeight="1">
      <c r="C4351" s="35" t="s">
        <v>1491</v>
      </c>
      <c r="D4351" s="36" t="s">
        <v>0</v>
      </c>
      <c r="E4351" s="11" t="s">
        <v>22</v>
      </c>
      <c r="F4351" s="98">
        <v>0</v>
      </c>
      <c r="G4351" s="99">
        <v>0</v>
      </c>
      <c r="H4351" s="99">
        <f t="shared" si="727"/>
        <v>0</v>
      </c>
      <c r="I4351" s="99">
        <v>0</v>
      </c>
      <c r="J4351" s="99">
        <f t="shared" si="728"/>
        <v>0</v>
      </c>
      <c r="K4351" s="99">
        <v>0</v>
      </c>
      <c r="L4351" s="99">
        <f t="shared" si="729"/>
        <v>0</v>
      </c>
      <c r="M4351" s="99">
        <f t="shared" si="736"/>
        <v>0</v>
      </c>
      <c r="N4351" s="100">
        <f t="shared" si="735"/>
        <v>0</v>
      </c>
      <c r="O4351" s="60">
        <v>0</v>
      </c>
      <c r="P4351" s="101">
        <f>O4351</f>
        <v>0</v>
      </c>
      <c r="Q4351" s="99" t="e">
        <f>TRUNC(#REF!*P4351,0)</f>
        <v>#REF!</v>
      </c>
      <c r="R4351" s="143"/>
    </row>
    <row r="4352" spans="3:18" s="102" customFormat="1" ht="19.5" hidden="1" customHeight="1">
      <c r="C4352" s="35" t="s">
        <v>1492</v>
      </c>
      <c r="D4352" s="36" t="s">
        <v>89</v>
      </c>
      <c r="E4352" s="11" t="s">
        <v>22</v>
      </c>
      <c r="F4352" s="98">
        <v>0</v>
      </c>
      <c r="G4352" s="99">
        <v>0</v>
      </c>
      <c r="H4352" s="99">
        <f t="shared" si="727"/>
        <v>0</v>
      </c>
      <c r="I4352" s="99">
        <v>0</v>
      </c>
      <c r="J4352" s="99">
        <f t="shared" si="728"/>
        <v>0</v>
      </c>
      <c r="K4352" s="99">
        <v>0</v>
      </c>
      <c r="L4352" s="99">
        <f t="shared" si="729"/>
        <v>0</v>
      </c>
      <c r="M4352" s="99">
        <f t="shared" si="736"/>
        <v>0</v>
      </c>
      <c r="N4352" s="100">
        <f t="shared" si="735"/>
        <v>0</v>
      </c>
      <c r="O4352" s="60">
        <v>0</v>
      </c>
      <c r="P4352" s="101">
        <f>O4352</f>
        <v>0</v>
      </c>
      <c r="Q4352" s="99" t="e">
        <f>TRUNC(#REF!*P4352,0)</f>
        <v>#REF!</v>
      </c>
      <c r="R4352" s="143"/>
    </row>
    <row r="4353" spans="2:18" s="102" customFormat="1" ht="19.5" hidden="1" customHeight="1">
      <c r="C4353" s="35" t="s">
        <v>1493</v>
      </c>
      <c r="D4353" s="36" t="s">
        <v>1494</v>
      </c>
      <c r="E4353" s="11" t="s">
        <v>22</v>
      </c>
      <c r="F4353" s="98">
        <v>0</v>
      </c>
      <c r="G4353" s="99">
        <v>0</v>
      </c>
      <c r="H4353" s="99">
        <f t="shared" si="727"/>
        <v>0</v>
      </c>
      <c r="I4353" s="99">
        <v>0</v>
      </c>
      <c r="J4353" s="99">
        <f t="shared" si="728"/>
        <v>0</v>
      </c>
      <c r="K4353" s="99">
        <v>0</v>
      </c>
      <c r="L4353" s="99">
        <f t="shared" si="729"/>
        <v>0</v>
      </c>
      <c r="M4353" s="99">
        <f t="shared" si="736"/>
        <v>0</v>
      </c>
      <c r="N4353" s="100">
        <f t="shared" si="735"/>
        <v>0</v>
      </c>
      <c r="O4353" s="60">
        <v>0</v>
      </c>
      <c r="P4353" s="101">
        <f>O4353</f>
        <v>0</v>
      </c>
      <c r="Q4353" s="99" t="e">
        <f>TRUNC(#REF!*P4353,0)</f>
        <v>#REF!</v>
      </c>
      <c r="R4353" s="143"/>
    </row>
    <row r="4354" spans="2:18" s="102" customFormat="1" ht="19.5" hidden="1" customHeight="1">
      <c r="C4354" s="35" t="s">
        <v>2700</v>
      </c>
      <c r="D4354" s="36" t="s">
        <v>0</v>
      </c>
      <c r="E4354" s="11" t="s">
        <v>3207</v>
      </c>
      <c r="F4354" s="98">
        <v>7134</v>
      </c>
      <c r="G4354" s="99">
        <v>8419</v>
      </c>
      <c r="H4354" s="99">
        <f t="shared" si="727"/>
        <v>60061146</v>
      </c>
      <c r="I4354" s="99">
        <v>7056</v>
      </c>
      <c r="J4354" s="99">
        <f t="shared" si="728"/>
        <v>50337504</v>
      </c>
      <c r="K4354" s="99">
        <v>1680</v>
      </c>
      <c r="L4354" s="99">
        <f t="shared" si="729"/>
        <v>11985120</v>
      </c>
      <c r="M4354" s="99">
        <f t="shared" si="736"/>
        <v>17155</v>
      </c>
      <c r="N4354" s="100">
        <f t="shared" si="735"/>
        <v>122383770</v>
      </c>
      <c r="O4354" s="60">
        <v>7134</v>
      </c>
      <c r="P4354" s="101">
        <f>O4354</f>
        <v>7134</v>
      </c>
      <c r="Q4354" s="99" t="e">
        <f>TRUNC(#REF!*P4354,0)</f>
        <v>#REF!</v>
      </c>
      <c r="R4354" s="143"/>
    </row>
    <row r="4355" spans="2:18" s="102" customFormat="1" ht="19.5" hidden="1" customHeight="1">
      <c r="C4355" s="35" t="s">
        <v>1495</v>
      </c>
      <c r="D4355" s="36" t="s">
        <v>0</v>
      </c>
      <c r="E4355" s="11" t="s">
        <v>22</v>
      </c>
      <c r="F4355" s="98">
        <v>0</v>
      </c>
      <c r="G4355" s="99">
        <v>0</v>
      </c>
      <c r="H4355" s="99">
        <f t="shared" si="727"/>
        <v>0</v>
      </c>
      <c r="I4355" s="99">
        <v>0</v>
      </c>
      <c r="J4355" s="99">
        <f t="shared" si="728"/>
        <v>0</v>
      </c>
      <c r="K4355" s="99">
        <v>0</v>
      </c>
      <c r="L4355" s="99">
        <f t="shared" si="729"/>
        <v>0</v>
      </c>
      <c r="M4355" s="99">
        <f t="shared" si="736"/>
        <v>0</v>
      </c>
      <c r="N4355" s="100">
        <f t="shared" si="735"/>
        <v>0</v>
      </c>
      <c r="O4355" s="60">
        <v>0</v>
      </c>
      <c r="P4355" s="101">
        <f>O4355</f>
        <v>0</v>
      </c>
      <c r="Q4355" s="99" t="e">
        <f>TRUNC(#REF!*P4355,0)</f>
        <v>#REF!</v>
      </c>
      <c r="R4355" s="143"/>
    </row>
    <row r="4356" spans="2:18" s="102" customFormat="1" ht="19.5" hidden="1" customHeight="1">
      <c r="C4356" s="35" t="s">
        <v>1496</v>
      </c>
      <c r="D4356" s="36" t="s">
        <v>1497</v>
      </c>
      <c r="E4356" s="11" t="s">
        <v>22</v>
      </c>
      <c r="F4356" s="98">
        <v>0</v>
      </c>
      <c r="G4356" s="99">
        <v>0</v>
      </c>
      <c r="H4356" s="99">
        <f t="shared" si="727"/>
        <v>0</v>
      </c>
      <c r="I4356" s="99">
        <v>0</v>
      </c>
      <c r="J4356" s="99">
        <f t="shared" si="728"/>
        <v>0</v>
      </c>
      <c r="K4356" s="99">
        <v>0</v>
      </c>
      <c r="L4356" s="99">
        <f t="shared" si="729"/>
        <v>0</v>
      </c>
      <c r="M4356" s="99">
        <f t="shared" si="736"/>
        <v>0</v>
      </c>
      <c r="N4356" s="100">
        <f t="shared" si="735"/>
        <v>0</v>
      </c>
      <c r="O4356" s="60">
        <v>0</v>
      </c>
      <c r="P4356" s="101">
        <f>O4356</f>
        <v>0</v>
      </c>
      <c r="Q4356" s="99" t="e">
        <f>TRUNC(#REF!*P4356,0)</f>
        <v>#REF!</v>
      </c>
      <c r="R4356" s="143"/>
    </row>
    <row r="4357" spans="2:18" s="102" customFormat="1" ht="19.5" hidden="1" customHeight="1">
      <c r="C4357" s="35" t="s">
        <v>1498</v>
      </c>
      <c r="D4357" s="36" t="s">
        <v>0</v>
      </c>
      <c r="E4357" s="11" t="s">
        <v>3207</v>
      </c>
      <c r="F4357" s="98">
        <v>1042</v>
      </c>
      <c r="G4357" s="99">
        <v>3643</v>
      </c>
      <c r="H4357" s="99">
        <f t="shared" si="727"/>
        <v>3796006</v>
      </c>
      <c r="I4357" s="99">
        <v>3690</v>
      </c>
      <c r="J4357" s="99">
        <f t="shared" si="728"/>
        <v>3844980</v>
      </c>
      <c r="K4357" s="99">
        <v>1144</v>
      </c>
      <c r="L4357" s="99">
        <f t="shared" si="729"/>
        <v>1192048</v>
      </c>
      <c r="M4357" s="99">
        <f t="shared" si="736"/>
        <v>8477</v>
      </c>
      <c r="N4357" s="100">
        <f t="shared" si="735"/>
        <v>8833034</v>
      </c>
      <c r="O4357" s="60">
        <v>1042</v>
      </c>
      <c r="P4357" s="101">
        <f>O4357</f>
        <v>1042</v>
      </c>
      <c r="Q4357" s="99" t="e">
        <f>TRUNC(#REF!*P4357,0)</f>
        <v>#REF!</v>
      </c>
      <c r="R4357" s="143"/>
    </row>
    <row r="4358" spans="2:18" s="102" customFormat="1" ht="19.5" hidden="1" customHeight="1">
      <c r="B4358" s="126">
        <f>B4222+1</f>
        <v>702</v>
      </c>
      <c r="C4358" s="35" t="s">
        <v>1499</v>
      </c>
      <c r="D4358" s="36" t="s">
        <v>0</v>
      </c>
      <c r="E4358" s="11" t="s">
        <v>22</v>
      </c>
      <c r="F4358" s="98">
        <v>0</v>
      </c>
      <c r="G4358" s="99">
        <v>0</v>
      </c>
      <c r="H4358" s="99">
        <f t="shared" ref="H4358:H4421" si="737">TRUNC(F4358*G4358,0)</f>
        <v>0</v>
      </c>
      <c r="I4358" s="99">
        <v>0</v>
      </c>
      <c r="J4358" s="99">
        <f t="shared" ref="J4358:J4421" si="738">TRUNC(F4358*I4358,0)</f>
        <v>0</v>
      </c>
      <c r="K4358" s="99">
        <v>0</v>
      </c>
      <c r="L4358" s="99">
        <f t="shared" si="729"/>
        <v>0</v>
      </c>
      <c r="M4358" s="99">
        <f t="shared" si="736"/>
        <v>0</v>
      </c>
      <c r="N4358" s="100">
        <f t="shared" si="735"/>
        <v>0</v>
      </c>
      <c r="O4358" s="60">
        <v>0</v>
      </c>
      <c r="P4358" s="101">
        <f>O4358</f>
        <v>0</v>
      </c>
      <c r="Q4358" s="99" t="e">
        <f>TRUNC(#REF!*P4358,0)</f>
        <v>#REF!</v>
      </c>
      <c r="R4358" s="143"/>
    </row>
    <row r="4359" spans="2:18" s="102" customFormat="1" ht="19.5" hidden="1" customHeight="1">
      <c r="B4359" s="126">
        <f>B4358+1</f>
        <v>703</v>
      </c>
      <c r="C4359" s="35" t="s">
        <v>1500</v>
      </c>
      <c r="D4359" s="36" t="s">
        <v>0</v>
      </c>
      <c r="E4359" s="11" t="s">
        <v>3207</v>
      </c>
      <c r="F4359" s="98">
        <v>0</v>
      </c>
      <c r="G4359" s="99">
        <v>0</v>
      </c>
      <c r="H4359" s="99">
        <f t="shared" si="737"/>
        <v>0</v>
      </c>
      <c r="I4359" s="99">
        <v>0</v>
      </c>
      <c r="J4359" s="99">
        <f t="shared" si="738"/>
        <v>0</v>
      </c>
      <c r="K4359" s="99">
        <v>0</v>
      </c>
      <c r="L4359" s="99">
        <f t="shared" si="729"/>
        <v>0</v>
      </c>
      <c r="M4359" s="99">
        <f t="shared" si="736"/>
        <v>0</v>
      </c>
      <c r="N4359" s="100">
        <f t="shared" si="735"/>
        <v>0</v>
      </c>
      <c r="O4359" s="60">
        <v>0</v>
      </c>
      <c r="P4359" s="101">
        <f>O4359</f>
        <v>0</v>
      </c>
      <c r="Q4359" s="99" t="e">
        <f>TRUNC(#REF!*P4359,0)</f>
        <v>#REF!</v>
      </c>
      <c r="R4359" s="143"/>
    </row>
    <row r="4360" spans="2:18" s="102" customFormat="1" ht="19.5" hidden="1" customHeight="1">
      <c r="B4360" s="126">
        <f t="shared" ref="B4360:B4361" si="739">B4359+1</f>
        <v>704</v>
      </c>
      <c r="C4360" s="35" t="s">
        <v>1501</v>
      </c>
      <c r="D4360" s="36" t="s">
        <v>90</v>
      </c>
      <c r="E4360" s="11" t="s">
        <v>22</v>
      </c>
      <c r="F4360" s="98">
        <v>0</v>
      </c>
      <c r="G4360" s="99">
        <v>0</v>
      </c>
      <c r="H4360" s="99">
        <f t="shared" si="737"/>
        <v>0</v>
      </c>
      <c r="I4360" s="99">
        <v>0</v>
      </c>
      <c r="J4360" s="99">
        <f t="shared" si="738"/>
        <v>0</v>
      </c>
      <c r="K4360" s="99">
        <v>0</v>
      </c>
      <c r="L4360" s="99">
        <f t="shared" si="729"/>
        <v>0</v>
      </c>
      <c r="M4360" s="99">
        <f t="shared" si="736"/>
        <v>0</v>
      </c>
      <c r="N4360" s="100">
        <f t="shared" si="735"/>
        <v>0</v>
      </c>
      <c r="O4360" s="60">
        <v>0</v>
      </c>
      <c r="P4360" s="101">
        <f>O4360</f>
        <v>0</v>
      </c>
      <c r="Q4360" s="99" t="e">
        <f>TRUNC(#REF!*P4360,0)</f>
        <v>#REF!</v>
      </c>
      <c r="R4360" s="143"/>
    </row>
    <row r="4361" spans="2:18" s="102" customFormat="1" ht="19.5" hidden="1" customHeight="1">
      <c r="B4361" s="126">
        <f t="shared" si="739"/>
        <v>705</v>
      </c>
      <c r="C4361" s="35" t="s">
        <v>1502</v>
      </c>
      <c r="D4361" s="36" t="s">
        <v>0</v>
      </c>
      <c r="E4361" s="11" t="s">
        <v>3207</v>
      </c>
      <c r="F4361" s="98">
        <v>915</v>
      </c>
      <c r="G4361" s="99">
        <v>3190</v>
      </c>
      <c r="H4361" s="99">
        <f t="shared" si="737"/>
        <v>2918850</v>
      </c>
      <c r="I4361" s="99">
        <v>25822</v>
      </c>
      <c r="J4361" s="99">
        <f t="shared" si="738"/>
        <v>23627130</v>
      </c>
      <c r="K4361" s="99">
        <v>0</v>
      </c>
      <c r="L4361" s="99">
        <f t="shared" si="729"/>
        <v>0</v>
      </c>
      <c r="M4361" s="99">
        <f t="shared" si="736"/>
        <v>29012</v>
      </c>
      <c r="N4361" s="100">
        <f t="shared" si="735"/>
        <v>26545980</v>
      </c>
      <c r="O4361" s="60">
        <v>915</v>
      </c>
      <c r="P4361" s="101">
        <f>O4361</f>
        <v>915</v>
      </c>
      <c r="Q4361" s="99" t="e">
        <f>TRUNC(#REF!*P4361,0)</f>
        <v>#REF!</v>
      </c>
      <c r="R4361" s="143"/>
    </row>
    <row r="4362" spans="2:18" s="102" customFormat="1" ht="19.5" hidden="1" customHeight="1">
      <c r="C4362" s="35" t="s">
        <v>2701</v>
      </c>
      <c r="D4362" s="36" t="s">
        <v>2702</v>
      </c>
      <c r="E4362" s="11" t="s">
        <v>3207</v>
      </c>
      <c r="F4362" s="98">
        <v>55</v>
      </c>
      <c r="G4362" s="99">
        <v>118881</v>
      </c>
      <c r="H4362" s="99">
        <f t="shared" si="737"/>
        <v>6538455</v>
      </c>
      <c r="I4362" s="99">
        <v>8181</v>
      </c>
      <c r="J4362" s="99">
        <f t="shared" si="738"/>
        <v>449955</v>
      </c>
      <c r="K4362" s="99">
        <v>0</v>
      </c>
      <c r="L4362" s="99">
        <f t="shared" si="729"/>
        <v>0</v>
      </c>
      <c r="M4362" s="99">
        <f t="shared" si="736"/>
        <v>127062</v>
      </c>
      <c r="N4362" s="100">
        <f t="shared" si="735"/>
        <v>6988410</v>
      </c>
      <c r="O4362" s="60">
        <v>55</v>
      </c>
      <c r="P4362" s="101">
        <f>O4362</f>
        <v>55</v>
      </c>
      <c r="Q4362" s="99" t="e">
        <f>TRUNC(#REF!*P4362,0)</f>
        <v>#REF!</v>
      </c>
      <c r="R4362" s="143"/>
    </row>
    <row r="4363" spans="2:18" s="102" customFormat="1" ht="19.5" hidden="1" customHeight="1">
      <c r="C4363" s="35" t="s">
        <v>1503</v>
      </c>
      <c r="D4363" s="36" t="s">
        <v>0</v>
      </c>
      <c r="E4363" s="11" t="s">
        <v>3212</v>
      </c>
      <c r="F4363" s="98">
        <v>2</v>
      </c>
      <c r="G4363" s="99">
        <v>688800</v>
      </c>
      <c r="H4363" s="99">
        <f t="shared" si="737"/>
        <v>1377600</v>
      </c>
      <c r="I4363" s="99">
        <v>0</v>
      </c>
      <c r="J4363" s="99">
        <f t="shared" si="738"/>
        <v>0</v>
      </c>
      <c r="K4363" s="99">
        <v>792000</v>
      </c>
      <c r="L4363" s="99">
        <f t="shared" si="729"/>
        <v>1584000</v>
      </c>
      <c r="M4363" s="99">
        <f t="shared" si="736"/>
        <v>1480800</v>
      </c>
      <c r="N4363" s="100">
        <f t="shared" si="735"/>
        <v>2961600</v>
      </c>
      <c r="O4363" s="60">
        <v>2</v>
      </c>
      <c r="P4363" s="101">
        <f>O4363</f>
        <v>2</v>
      </c>
      <c r="Q4363" s="99" t="e">
        <f>TRUNC(#REF!*P4363,0)</f>
        <v>#REF!</v>
      </c>
      <c r="R4363" s="143"/>
    </row>
    <row r="4364" spans="2:18" s="102" customFormat="1" ht="19.5" hidden="1" customHeight="1">
      <c r="C4364" s="35" t="s">
        <v>1504</v>
      </c>
      <c r="D4364" s="36" t="s">
        <v>0</v>
      </c>
      <c r="E4364" s="11" t="s">
        <v>22</v>
      </c>
      <c r="F4364" s="98">
        <v>0</v>
      </c>
      <c r="G4364" s="99">
        <v>0</v>
      </c>
      <c r="H4364" s="99">
        <f t="shared" si="737"/>
        <v>0</v>
      </c>
      <c r="I4364" s="99">
        <v>0</v>
      </c>
      <c r="J4364" s="99">
        <f t="shared" si="738"/>
        <v>0</v>
      </c>
      <c r="K4364" s="99">
        <v>0</v>
      </c>
      <c r="L4364" s="99">
        <f t="shared" si="729"/>
        <v>0</v>
      </c>
      <c r="M4364" s="99">
        <f t="shared" si="736"/>
        <v>0</v>
      </c>
      <c r="N4364" s="100">
        <f t="shared" si="735"/>
        <v>0</v>
      </c>
      <c r="O4364" s="60">
        <v>0</v>
      </c>
      <c r="P4364" s="101">
        <f>O4364</f>
        <v>0</v>
      </c>
      <c r="Q4364" s="99" t="e">
        <f>TRUNC(#REF!*P4364,0)</f>
        <v>#REF!</v>
      </c>
      <c r="R4364" s="143"/>
    </row>
    <row r="4365" spans="2:18" s="102" customFormat="1" ht="19.5" hidden="1" customHeight="1">
      <c r="C4365" s="35" t="s">
        <v>1505</v>
      </c>
      <c r="D4365" s="36" t="s">
        <v>0</v>
      </c>
      <c r="E4365" s="11" t="s">
        <v>22</v>
      </c>
      <c r="F4365" s="98">
        <v>0</v>
      </c>
      <c r="G4365" s="99">
        <v>0</v>
      </c>
      <c r="H4365" s="99">
        <f t="shared" si="737"/>
        <v>0</v>
      </c>
      <c r="I4365" s="99">
        <v>0</v>
      </c>
      <c r="J4365" s="99">
        <f t="shared" si="738"/>
        <v>0</v>
      </c>
      <c r="K4365" s="99">
        <v>0</v>
      </c>
      <c r="L4365" s="99">
        <f t="shared" si="729"/>
        <v>0</v>
      </c>
      <c r="M4365" s="99">
        <f t="shared" si="736"/>
        <v>0</v>
      </c>
      <c r="N4365" s="100">
        <f t="shared" si="735"/>
        <v>0</v>
      </c>
      <c r="O4365" s="60">
        <v>0</v>
      </c>
      <c r="P4365" s="101">
        <f>O4365</f>
        <v>0</v>
      </c>
      <c r="Q4365" s="99" t="e">
        <f>TRUNC(#REF!*P4365,0)</f>
        <v>#REF!</v>
      </c>
      <c r="R4365" s="143"/>
    </row>
    <row r="4366" spans="2:18" s="102" customFormat="1" ht="19.5" hidden="1" customHeight="1">
      <c r="C4366" s="35" t="s">
        <v>1506</v>
      </c>
      <c r="D4366" s="36" t="s">
        <v>1507</v>
      </c>
      <c r="E4366" s="11" t="s">
        <v>22</v>
      </c>
      <c r="F4366" s="98">
        <v>0</v>
      </c>
      <c r="G4366" s="99">
        <v>0</v>
      </c>
      <c r="H4366" s="99">
        <f t="shared" si="737"/>
        <v>0</v>
      </c>
      <c r="I4366" s="99">
        <v>0</v>
      </c>
      <c r="J4366" s="99">
        <f t="shared" si="738"/>
        <v>0</v>
      </c>
      <c r="K4366" s="99">
        <v>0</v>
      </c>
      <c r="L4366" s="99">
        <f t="shared" si="729"/>
        <v>0</v>
      </c>
      <c r="M4366" s="99">
        <f t="shared" si="736"/>
        <v>0</v>
      </c>
      <c r="N4366" s="100">
        <f t="shared" si="736"/>
        <v>0</v>
      </c>
      <c r="O4366" s="60">
        <v>0</v>
      </c>
      <c r="P4366" s="101">
        <f>O4366</f>
        <v>0</v>
      </c>
      <c r="Q4366" s="99" t="e">
        <f>TRUNC(#REF!*P4366,0)</f>
        <v>#REF!</v>
      </c>
      <c r="R4366" s="143"/>
    </row>
    <row r="4367" spans="2:18" s="102" customFormat="1" ht="19.5" hidden="1" customHeight="1">
      <c r="C4367" s="35" t="s">
        <v>1508</v>
      </c>
      <c r="D4367" s="36" t="s">
        <v>1509</v>
      </c>
      <c r="E4367" s="11" t="s">
        <v>22</v>
      </c>
      <c r="F4367" s="98">
        <v>0</v>
      </c>
      <c r="G4367" s="99">
        <v>0</v>
      </c>
      <c r="H4367" s="99">
        <f t="shared" si="737"/>
        <v>0</v>
      </c>
      <c r="I4367" s="99">
        <v>0</v>
      </c>
      <c r="J4367" s="99">
        <f t="shared" si="738"/>
        <v>0</v>
      </c>
      <c r="K4367" s="99">
        <v>0</v>
      </c>
      <c r="L4367" s="99">
        <f t="shared" si="729"/>
        <v>0</v>
      </c>
      <c r="M4367" s="99">
        <f t="shared" si="736"/>
        <v>0</v>
      </c>
      <c r="N4367" s="100">
        <f t="shared" si="736"/>
        <v>0</v>
      </c>
      <c r="O4367" s="60">
        <v>0</v>
      </c>
      <c r="P4367" s="101">
        <f>O4367</f>
        <v>0</v>
      </c>
      <c r="Q4367" s="99" t="e">
        <f>TRUNC(#REF!*P4367,0)</f>
        <v>#REF!</v>
      </c>
      <c r="R4367" s="143"/>
    </row>
    <row r="4368" spans="2:18" s="102" customFormat="1" ht="19.5" hidden="1" customHeight="1">
      <c r="C4368" s="35" t="s">
        <v>1510</v>
      </c>
      <c r="D4368" s="36" t="s">
        <v>0</v>
      </c>
      <c r="E4368" s="11" t="s">
        <v>3207</v>
      </c>
      <c r="F4368" s="98">
        <v>40</v>
      </c>
      <c r="G4368" s="99">
        <v>160220</v>
      </c>
      <c r="H4368" s="99">
        <f t="shared" si="737"/>
        <v>6408800</v>
      </c>
      <c r="I4368" s="99">
        <v>13246</v>
      </c>
      <c r="J4368" s="99">
        <f t="shared" si="738"/>
        <v>529840</v>
      </c>
      <c r="K4368" s="99">
        <v>789</v>
      </c>
      <c r="L4368" s="99">
        <f t="shared" si="729"/>
        <v>31560</v>
      </c>
      <c r="M4368" s="99">
        <f t="shared" si="736"/>
        <v>174255</v>
      </c>
      <c r="N4368" s="100">
        <f t="shared" si="736"/>
        <v>6970200</v>
      </c>
      <c r="O4368" s="60">
        <v>40</v>
      </c>
      <c r="P4368" s="101">
        <f>O4368</f>
        <v>40</v>
      </c>
      <c r="Q4368" s="99" t="e">
        <f>TRUNC(#REF!*P4368,0)</f>
        <v>#REF!</v>
      </c>
      <c r="R4368" s="143"/>
    </row>
    <row r="4369" spans="3:18" s="102" customFormat="1" ht="19.5" hidden="1" customHeight="1">
      <c r="C4369" s="35" t="s">
        <v>1511</v>
      </c>
      <c r="D4369" s="36" t="s">
        <v>0</v>
      </c>
      <c r="E4369" s="11" t="s">
        <v>3199</v>
      </c>
      <c r="F4369" s="98">
        <v>6</v>
      </c>
      <c r="G4369" s="99">
        <v>1837807</v>
      </c>
      <c r="H4369" s="99">
        <f t="shared" si="737"/>
        <v>11026842</v>
      </c>
      <c r="I4369" s="99">
        <v>137372</v>
      </c>
      <c r="J4369" s="99">
        <f t="shared" si="738"/>
        <v>824232</v>
      </c>
      <c r="K4369" s="99">
        <v>5460</v>
      </c>
      <c r="L4369" s="99">
        <f t="shared" si="729"/>
        <v>32760</v>
      </c>
      <c r="M4369" s="99">
        <f t="shared" si="736"/>
        <v>1980639</v>
      </c>
      <c r="N4369" s="100">
        <f t="shared" si="736"/>
        <v>11883834</v>
      </c>
      <c r="O4369" s="60">
        <v>6</v>
      </c>
      <c r="P4369" s="101">
        <f>O4369</f>
        <v>6</v>
      </c>
      <c r="Q4369" s="99" t="e">
        <f>TRUNC(#REF!*P4369,0)</f>
        <v>#REF!</v>
      </c>
      <c r="R4369" s="143"/>
    </row>
    <row r="4370" spans="3:18" s="102" customFormat="1" ht="19.5" hidden="1" customHeight="1">
      <c r="C4370" s="35" t="s">
        <v>1512</v>
      </c>
      <c r="D4370" s="36" t="s">
        <v>0</v>
      </c>
      <c r="E4370" s="11" t="s">
        <v>3199</v>
      </c>
      <c r="F4370" s="98">
        <v>2</v>
      </c>
      <c r="G4370" s="99">
        <v>461090</v>
      </c>
      <c r="H4370" s="99">
        <f t="shared" si="737"/>
        <v>922180</v>
      </c>
      <c r="I4370" s="99">
        <v>25360</v>
      </c>
      <c r="J4370" s="99">
        <f t="shared" si="738"/>
        <v>50720</v>
      </c>
      <c r="K4370" s="99">
        <v>0</v>
      </c>
      <c r="L4370" s="99">
        <f t="shared" si="729"/>
        <v>0</v>
      </c>
      <c r="M4370" s="99">
        <f t="shared" si="736"/>
        <v>486450</v>
      </c>
      <c r="N4370" s="100">
        <f t="shared" si="736"/>
        <v>972900</v>
      </c>
      <c r="O4370" s="60">
        <v>2</v>
      </c>
      <c r="P4370" s="101">
        <f>O4370</f>
        <v>2</v>
      </c>
      <c r="Q4370" s="99" t="e">
        <f>TRUNC(#REF!*P4370,0)</f>
        <v>#REF!</v>
      </c>
      <c r="R4370" s="143"/>
    </row>
    <row r="4371" spans="3:18" s="102" customFormat="1" ht="19.5" hidden="1" customHeight="1">
      <c r="C4371" s="35" t="s">
        <v>1513</v>
      </c>
      <c r="D4371" s="36" t="s">
        <v>1514</v>
      </c>
      <c r="E4371" s="11" t="s">
        <v>22</v>
      </c>
      <c r="F4371" s="98">
        <v>0</v>
      </c>
      <c r="G4371" s="99">
        <v>0</v>
      </c>
      <c r="H4371" s="99">
        <f t="shared" si="737"/>
        <v>0</v>
      </c>
      <c r="I4371" s="99">
        <v>0</v>
      </c>
      <c r="J4371" s="99">
        <f t="shared" si="738"/>
        <v>0</v>
      </c>
      <c r="K4371" s="99">
        <v>0</v>
      </c>
      <c r="L4371" s="99">
        <f t="shared" si="729"/>
        <v>0</v>
      </c>
      <c r="M4371" s="99">
        <f t="shared" si="736"/>
        <v>0</v>
      </c>
      <c r="N4371" s="100">
        <f t="shared" si="736"/>
        <v>0</v>
      </c>
      <c r="O4371" s="60">
        <v>0</v>
      </c>
      <c r="P4371" s="101">
        <f>O4371</f>
        <v>0</v>
      </c>
      <c r="Q4371" s="99" t="e">
        <f>TRUNC(#REF!*P4371,0)</f>
        <v>#REF!</v>
      </c>
      <c r="R4371" s="143"/>
    </row>
    <row r="4372" spans="3:18" s="102" customFormat="1" ht="19.5" hidden="1" customHeight="1">
      <c r="C4372" s="35" t="s">
        <v>1515</v>
      </c>
      <c r="D4372" s="36" t="s">
        <v>0</v>
      </c>
      <c r="E4372" s="11" t="s">
        <v>22</v>
      </c>
      <c r="F4372" s="98">
        <v>0</v>
      </c>
      <c r="G4372" s="99">
        <v>0</v>
      </c>
      <c r="H4372" s="99">
        <f t="shared" si="737"/>
        <v>0</v>
      </c>
      <c r="I4372" s="99">
        <v>0</v>
      </c>
      <c r="J4372" s="99">
        <f t="shared" si="738"/>
        <v>0</v>
      </c>
      <c r="K4372" s="99">
        <v>0</v>
      </c>
      <c r="L4372" s="99">
        <f t="shared" si="729"/>
        <v>0</v>
      </c>
      <c r="M4372" s="99">
        <f t="shared" si="736"/>
        <v>0</v>
      </c>
      <c r="N4372" s="100">
        <f t="shared" si="736"/>
        <v>0</v>
      </c>
      <c r="O4372" s="60">
        <v>0</v>
      </c>
      <c r="P4372" s="101">
        <f>O4372</f>
        <v>0</v>
      </c>
      <c r="Q4372" s="99" t="e">
        <f>TRUNC(#REF!*P4372,0)</f>
        <v>#REF!</v>
      </c>
      <c r="R4372" s="143"/>
    </row>
    <row r="4373" spans="3:18" s="102" customFormat="1" ht="19.5" hidden="1" customHeight="1">
      <c r="C4373" s="35" t="s">
        <v>1516</v>
      </c>
      <c r="D4373" s="36" t="s">
        <v>1517</v>
      </c>
      <c r="E4373" s="11" t="s">
        <v>3207</v>
      </c>
      <c r="F4373" s="98">
        <v>686</v>
      </c>
      <c r="G4373" s="99">
        <v>257192</v>
      </c>
      <c r="H4373" s="99">
        <f t="shared" si="737"/>
        <v>176433712</v>
      </c>
      <c r="I4373" s="99">
        <v>35502</v>
      </c>
      <c r="J4373" s="99">
        <f t="shared" si="738"/>
        <v>24354372</v>
      </c>
      <c r="K4373" s="99">
        <v>1357</v>
      </c>
      <c r="L4373" s="99">
        <f t="shared" si="729"/>
        <v>930902</v>
      </c>
      <c r="M4373" s="99">
        <f t="shared" si="736"/>
        <v>294051</v>
      </c>
      <c r="N4373" s="100">
        <f t="shared" si="736"/>
        <v>201718986</v>
      </c>
      <c r="O4373" s="60">
        <v>686</v>
      </c>
      <c r="P4373" s="101">
        <f>O4373</f>
        <v>686</v>
      </c>
      <c r="Q4373" s="99" t="e">
        <f>TRUNC(#REF!*P4373,0)</f>
        <v>#REF!</v>
      </c>
      <c r="R4373" s="143"/>
    </row>
    <row r="4374" spans="3:18" s="102" customFormat="1" ht="19.5" hidden="1" customHeight="1">
      <c r="C4374" s="35" t="s">
        <v>1518</v>
      </c>
      <c r="D4374" s="36" t="s">
        <v>0</v>
      </c>
      <c r="E4374" s="11" t="s">
        <v>3199</v>
      </c>
      <c r="F4374" s="98">
        <v>33</v>
      </c>
      <c r="G4374" s="99">
        <v>2528084</v>
      </c>
      <c r="H4374" s="99">
        <f t="shared" si="737"/>
        <v>83426772</v>
      </c>
      <c r="I4374" s="99">
        <v>264082</v>
      </c>
      <c r="J4374" s="99">
        <f t="shared" si="738"/>
        <v>8714706</v>
      </c>
      <c r="K4374" s="99">
        <v>9750</v>
      </c>
      <c r="L4374" s="99">
        <f t="shared" si="729"/>
        <v>321750</v>
      </c>
      <c r="M4374" s="99">
        <f t="shared" si="736"/>
        <v>2801916</v>
      </c>
      <c r="N4374" s="100">
        <f t="shared" si="736"/>
        <v>92463228</v>
      </c>
      <c r="O4374" s="60">
        <v>33</v>
      </c>
      <c r="P4374" s="101">
        <f>O4374</f>
        <v>33</v>
      </c>
      <c r="Q4374" s="99" t="e">
        <f>TRUNC(#REF!*P4374,0)</f>
        <v>#REF!</v>
      </c>
      <c r="R4374" s="143"/>
    </row>
    <row r="4375" spans="3:18" s="102" customFormat="1" ht="19.5" hidden="1" customHeight="1">
      <c r="C4375" s="35" t="s">
        <v>1519</v>
      </c>
      <c r="D4375" s="36" t="s">
        <v>0</v>
      </c>
      <c r="E4375" s="11" t="s">
        <v>3199</v>
      </c>
      <c r="F4375" s="98">
        <v>8</v>
      </c>
      <c r="G4375" s="99">
        <v>547200</v>
      </c>
      <c r="H4375" s="99">
        <f t="shared" si="737"/>
        <v>4377600</v>
      </c>
      <c r="I4375" s="99">
        <v>27360</v>
      </c>
      <c r="J4375" s="99">
        <f t="shared" si="738"/>
        <v>218880</v>
      </c>
      <c r="K4375" s="99">
        <v>0</v>
      </c>
      <c r="L4375" s="99">
        <f t="shared" si="729"/>
        <v>0</v>
      </c>
      <c r="M4375" s="99">
        <f t="shared" si="736"/>
        <v>574560</v>
      </c>
      <c r="N4375" s="100">
        <f t="shared" si="736"/>
        <v>4596480</v>
      </c>
      <c r="O4375" s="60">
        <v>8</v>
      </c>
      <c r="P4375" s="101">
        <f>O4375</f>
        <v>8</v>
      </c>
      <c r="Q4375" s="99" t="e">
        <f>TRUNC(#REF!*P4375,0)</f>
        <v>#REF!</v>
      </c>
      <c r="R4375" s="143"/>
    </row>
    <row r="4376" spans="3:18" s="102" customFormat="1" ht="19.5" hidden="1" customHeight="1">
      <c r="C4376" s="35" t="s">
        <v>1520</v>
      </c>
      <c r="D4376" s="36" t="s">
        <v>91</v>
      </c>
      <c r="E4376" s="11" t="s">
        <v>3207</v>
      </c>
      <c r="F4376" s="98">
        <v>90</v>
      </c>
      <c r="G4376" s="99">
        <v>256862</v>
      </c>
      <c r="H4376" s="99">
        <f t="shared" si="737"/>
        <v>23117580</v>
      </c>
      <c r="I4376" s="99">
        <v>26740</v>
      </c>
      <c r="J4376" s="99">
        <f t="shared" si="738"/>
        <v>2406600</v>
      </c>
      <c r="K4376" s="99">
        <v>1001</v>
      </c>
      <c r="L4376" s="99">
        <f t="shared" si="729"/>
        <v>90090</v>
      </c>
      <c r="M4376" s="99">
        <f t="shared" si="736"/>
        <v>284603</v>
      </c>
      <c r="N4376" s="100">
        <f t="shared" si="736"/>
        <v>25614270</v>
      </c>
      <c r="O4376" s="60">
        <v>90</v>
      </c>
      <c r="P4376" s="101">
        <f>O4376</f>
        <v>90</v>
      </c>
      <c r="Q4376" s="99" t="e">
        <f>TRUNC(#REF!*P4376,0)</f>
        <v>#REF!</v>
      </c>
      <c r="R4376" s="143"/>
    </row>
    <row r="4377" spans="3:18" s="102" customFormat="1" ht="19.5" hidden="1" customHeight="1">
      <c r="C4377" s="35" t="s">
        <v>1521</v>
      </c>
      <c r="D4377" s="36" t="s">
        <v>0</v>
      </c>
      <c r="E4377" s="11" t="s">
        <v>3199</v>
      </c>
      <c r="F4377" s="98">
        <v>3</v>
      </c>
      <c r="G4377" s="99">
        <v>2525733</v>
      </c>
      <c r="H4377" s="99">
        <f t="shared" si="737"/>
        <v>7577199</v>
      </c>
      <c r="I4377" s="99">
        <v>194895</v>
      </c>
      <c r="J4377" s="99">
        <f t="shared" si="738"/>
        <v>584685</v>
      </c>
      <c r="K4377" s="99">
        <v>6948</v>
      </c>
      <c r="L4377" s="99">
        <f t="shared" si="729"/>
        <v>20844</v>
      </c>
      <c r="M4377" s="99">
        <f t="shared" si="736"/>
        <v>2727576</v>
      </c>
      <c r="N4377" s="100">
        <f t="shared" si="736"/>
        <v>8182728</v>
      </c>
      <c r="O4377" s="60">
        <v>3</v>
      </c>
      <c r="P4377" s="101">
        <f>O4377</f>
        <v>3</v>
      </c>
      <c r="Q4377" s="99" t="e">
        <f>TRUNC(#REF!*P4377,0)</f>
        <v>#REF!</v>
      </c>
      <c r="R4377" s="143"/>
    </row>
    <row r="4378" spans="3:18" s="102" customFormat="1" ht="19.5" hidden="1" customHeight="1">
      <c r="C4378" s="35" t="s">
        <v>1522</v>
      </c>
      <c r="D4378" s="36" t="s">
        <v>0</v>
      </c>
      <c r="E4378" s="11" t="s">
        <v>22</v>
      </c>
      <c r="F4378" s="98">
        <v>0</v>
      </c>
      <c r="G4378" s="99">
        <v>0</v>
      </c>
      <c r="H4378" s="99">
        <f t="shared" si="737"/>
        <v>0</v>
      </c>
      <c r="I4378" s="99">
        <v>0</v>
      </c>
      <c r="J4378" s="99">
        <f t="shared" si="738"/>
        <v>0</v>
      </c>
      <c r="K4378" s="99">
        <v>0</v>
      </c>
      <c r="L4378" s="99">
        <f t="shared" si="729"/>
        <v>0</v>
      </c>
      <c r="M4378" s="99">
        <f t="shared" si="736"/>
        <v>0</v>
      </c>
      <c r="N4378" s="100">
        <f t="shared" si="736"/>
        <v>0</v>
      </c>
      <c r="O4378" s="60">
        <v>0</v>
      </c>
      <c r="P4378" s="101">
        <f>O4378</f>
        <v>0</v>
      </c>
      <c r="Q4378" s="99" t="e">
        <f>TRUNC(#REF!*P4378,0)</f>
        <v>#REF!</v>
      </c>
      <c r="R4378" s="143"/>
    </row>
    <row r="4379" spans="3:18" s="102" customFormat="1" ht="19.5" hidden="1" customHeight="1">
      <c r="C4379" s="35" t="s">
        <v>1523</v>
      </c>
      <c r="D4379" s="36" t="s">
        <v>92</v>
      </c>
      <c r="E4379" s="11" t="s">
        <v>3189</v>
      </c>
      <c r="F4379" s="98">
        <v>8112</v>
      </c>
      <c r="G4379" s="99">
        <v>14619</v>
      </c>
      <c r="H4379" s="99">
        <f t="shared" si="737"/>
        <v>118589328</v>
      </c>
      <c r="I4379" s="99">
        <v>2256</v>
      </c>
      <c r="J4379" s="99">
        <f t="shared" si="738"/>
        <v>18300672</v>
      </c>
      <c r="K4379" s="99">
        <v>1112</v>
      </c>
      <c r="L4379" s="99">
        <f t="shared" si="729"/>
        <v>9020544</v>
      </c>
      <c r="M4379" s="99">
        <f t="shared" si="736"/>
        <v>17987</v>
      </c>
      <c r="N4379" s="100">
        <f t="shared" si="736"/>
        <v>145910544</v>
      </c>
      <c r="O4379" s="60">
        <v>8112</v>
      </c>
      <c r="P4379" s="101">
        <f>O4379</f>
        <v>8112</v>
      </c>
      <c r="Q4379" s="99" t="e">
        <f>TRUNC(#REF!*P4379,0)</f>
        <v>#REF!</v>
      </c>
      <c r="R4379" s="143"/>
    </row>
    <row r="4380" spans="3:18" s="102" customFormat="1" ht="19.5" hidden="1" customHeight="1">
      <c r="C4380" s="35" t="s">
        <v>1524</v>
      </c>
      <c r="D4380" s="36" t="s">
        <v>0</v>
      </c>
      <c r="E4380" s="11" t="s">
        <v>22</v>
      </c>
      <c r="F4380" s="98">
        <v>0</v>
      </c>
      <c r="G4380" s="99">
        <v>0</v>
      </c>
      <c r="H4380" s="99">
        <f t="shared" si="737"/>
        <v>0</v>
      </c>
      <c r="I4380" s="99">
        <v>0</v>
      </c>
      <c r="J4380" s="99">
        <f t="shared" si="738"/>
        <v>0</v>
      </c>
      <c r="K4380" s="99">
        <v>0</v>
      </c>
      <c r="L4380" s="99">
        <f t="shared" si="729"/>
        <v>0</v>
      </c>
      <c r="M4380" s="99">
        <f t="shared" si="736"/>
        <v>0</v>
      </c>
      <c r="N4380" s="100">
        <f t="shared" si="736"/>
        <v>0</v>
      </c>
      <c r="O4380" s="60">
        <v>0</v>
      </c>
      <c r="P4380" s="101">
        <f>O4380</f>
        <v>0</v>
      </c>
      <c r="Q4380" s="99" t="e">
        <f>TRUNC(#REF!*P4380,0)</f>
        <v>#REF!</v>
      </c>
      <c r="R4380" s="143"/>
    </row>
    <row r="4381" spans="3:18" s="102" customFormat="1" ht="19.5" hidden="1" customHeight="1">
      <c r="C4381" s="35" t="s">
        <v>1525</v>
      </c>
      <c r="D4381" s="36" t="s">
        <v>1526</v>
      </c>
      <c r="E4381" s="11" t="s">
        <v>22</v>
      </c>
      <c r="F4381" s="98">
        <v>0</v>
      </c>
      <c r="G4381" s="99">
        <v>0</v>
      </c>
      <c r="H4381" s="99">
        <f t="shared" si="737"/>
        <v>0</v>
      </c>
      <c r="I4381" s="99">
        <v>0</v>
      </c>
      <c r="J4381" s="99">
        <f t="shared" si="738"/>
        <v>0</v>
      </c>
      <c r="K4381" s="99">
        <v>0</v>
      </c>
      <c r="L4381" s="99">
        <f t="shared" si="729"/>
        <v>0</v>
      </c>
      <c r="M4381" s="99">
        <f t="shared" si="736"/>
        <v>0</v>
      </c>
      <c r="N4381" s="100">
        <f t="shared" si="736"/>
        <v>0</v>
      </c>
      <c r="O4381" s="60">
        <v>0</v>
      </c>
      <c r="P4381" s="101">
        <f>O4381</f>
        <v>0</v>
      </c>
      <c r="Q4381" s="99" t="e">
        <f>TRUNC(#REF!*P4381,0)</f>
        <v>#REF!</v>
      </c>
      <c r="R4381" s="143"/>
    </row>
    <row r="4382" spans="3:18" s="102" customFormat="1" ht="19.5" hidden="1" customHeight="1">
      <c r="C4382" s="35" t="s">
        <v>2703</v>
      </c>
      <c r="D4382" s="36" t="s">
        <v>2704</v>
      </c>
      <c r="E4382" s="11" t="s">
        <v>3207</v>
      </c>
      <c r="F4382" s="98">
        <v>3224</v>
      </c>
      <c r="G4382" s="99">
        <v>24602</v>
      </c>
      <c r="H4382" s="99">
        <f t="shared" si="737"/>
        <v>79316848</v>
      </c>
      <c r="I4382" s="99">
        <v>13735</v>
      </c>
      <c r="J4382" s="99">
        <f t="shared" si="738"/>
        <v>44281640</v>
      </c>
      <c r="K4382" s="99">
        <v>1399</v>
      </c>
      <c r="L4382" s="99">
        <f t="shared" si="729"/>
        <v>4510376</v>
      </c>
      <c r="M4382" s="99">
        <f t="shared" si="736"/>
        <v>39736</v>
      </c>
      <c r="N4382" s="100">
        <f t="shared" si="736"/>
        <v>128108864</v>
      </c>
      <c r="O4382" s="60">
        <v>3224</v>
      </c>
      <c r="P4382" s="101">
        <f>O4382</f>
        <v>3224</v>
      </c>
      <c r="Q4382" s="99" t="e">
        <f>TRUNC(#REF!*P4382,0)</f>
        <v>#REF!</v>
      </c>
      <c r="R4382" s="143"/>
    </row>
    <row r="4383" spans="3:18" s="102" customFormat="1" ht="19.5" hidden="1" customHeight="1">
      <c r="C4383" s="35" t="s">
        <v>3248</v>
      </c>
      <c r="D4383" s="36" t="s">
        <v>3247</v>
      </c>
      <c r="E4383" s="11" t="s">
        <v>3207</v>
      </c>
      <c r="F4383" s="98">
        <v>757</v>
      </c>
      <c r="G4383" s="99">
        <v>37032</v>
      </c>
      <c r="H4383" s="99">
        <f t="shared" ref="H4383" si="740">TRUNC(F4383*G4383,0)</f>
        <v>28033224</v>
      </c>
      <c r="I4383" s="99">
        <v>21540</v>
      </c>
      <c r="J4383" s="99">
        <f t="shared" ref="J4383" si="741">TRUNC(F4383*I4383,0)</f>
        <v>16305780</v>
      </c>
      <c r="K4383" s="99">
        <v>15</v>
      </c>
      <c r="L4383" s="99">
        <f t="shared" ref="L4383" si="742">TRUNC(F4383*K4383,0)</f>
        <v>11355</v>
      </c>
      <c r="M4383" s="99">
        <f t="shared" ref="M4383" si="743">G4383+I4383+K4383</f>
        <v>58587</v>
      </c>
      <c r="N4383" s="100">
        <f t="shared" ref="N4383" si="744">H4383+J4383+L4383</f>
        <v>44350359</v>
      </c>
      <c r="O4383" s="60">
        <v>757</v>
      </c>
      <c r="P4383" s="101">
        <v>1399</v>
      </c>
      <c r="Q4383" s="99" t="e">
        <f>TRUNC(#REF!*P4383,0)</f>
        <v>#REF!</v>
      </c>
      <c r="R4383" s="143"/>
    </row>
    <row r="4384" spans="3:18" s="102" customFormat="1" ht="19.5" hidden="1" customHeight="1">
      <c r="C4384" s="35" t="s">
        <v>3249</v>
      </c>
      <c r="D4384" s="36" t="s">
        <v>3250</v>
      </c>
      <c r="E4384" s="11" t="s">
        <v>3207</v>
      </c>
      <c r="F4384" s="98">
        <v>1242</v>
      </c>
      <c r="G4384" s="99">
        <v>42544</v>
      </c>
      <c r="H4384" s="99">
        <f t="shared" ref="H4384" si="745">TRUNC(F4384*G4384,0)</f>
        <v>52839648</v>
      </c>
      <c r="I4384" s="99">
        <v>21540</v>
      </c>
      <c r="J4384" s="99">
        <f t="shared" ref="J4384" si="746">TRUNC(F4384*I4384,0)</f>
        <v>26752680</v>
      </c>
      <c r="K4384" s="99">
        <v>15</v>
      </c>
      <c r="L4384" s="99">
        <f t="shared" ref="L4384" si="747">TRUNC(F4384*K4384,0)</f>
        <v>18630</v>
      </c>
      <c r="M4384" s="99">
        <f t="shared" ref="M4384" si="748">G4384+I4384+K4384</f>
        <v>64099</v>
      </c>
      <c r="N4384" s="100">
        <f t="shared" ref="N4384" si="749">H4384+J4384+L4384</f>
        <v>79610958</v>
      </c>
      <c r="O4384" s="60">
        <v>1242</v>
      </c>
      <c r="P4384" s="101">
        <v>1538</v>
      </c>
      <c r="Q4384" s="99" t="e">
        <f>TRUNC(#REF!*P4384,0)</f>
        <v>#REF!</v>
      </c>
      <c r="R4384" s="143"/>
    </row>
    <row r="4385" spans="3:18" s="102" customFormat="1" ht="19.5" hidden="1" customHeight="1">
      <c r="C4385" s="35" t="s">
        <v>1527</v>
      </c>
      <c r="D4385" s="36" t="s">
        <v>1528</v>
      </c>
      <c r="E4385" s="11" t="s">
        <v>3207</v>
      </c>
      <c r="F4385" s="98">
        <v>6291</v>
      </c>
      <c r="G4385" s="99">
        <v>30633</v>
      </c>
      <c r="H4385" s="99">
        <f t="shared" si="737"/>
        <v>192712203</v>
      </c>
      <c r="I4385" s="99">
        <v>24540</v>
      </c>
      <c r="J4385" s="99">
        <f t="shared" si="738"/>
        <v>154381140</v>
      </c>
      <c r="K4385" s="99">
        <v>0</v>
      </c>
      <c r="L4385" s="99">
        <f t="shared" si="729"/>
        <v>0</v>
      </c>
      <c r="M4385" s="99">
        <f t="shared" ref="M4385:N4512" si="750">G4385+I4385+K4385</f>
        <v>55173</v>
      </c>
      <c r="N4385" s="100">
        <f t="shared" si="750"/>
        <v>347093343</v>
      </c>
      <c r="O4385" s="60">
        <v>6291</v>
      </c>
      <c r="P4385" s="101">
        <f>O4385</f>
        <v>6291</v>
      </c>
      <c r="Q4385" s="99" t="e">
        <f>TRUNC(#REF!*P4385,0)</f>
        <v>#REF!</v>
      </c>
      <c r="R4385" s="143"/>
    </row>
    <row r="4386" spans="3:18" s="102" customFormat="1" ht="19.5" hidden="1" customHeight="1">
      <c r="C4386" s="35" t="s">
        <v>1529</v>
      </c>
      <c r="D4386" s="36" t="s">
        <v>87</v>
      </c>
      <c r="E4386" s="11" t="s">
        <v>3199</v>
      </c>
      <c r="F4386" s="98">
        <v>27</v>
      </c>
      <c r="G4386" s="99">
        <v>176000</v>
      </c>
      <c r="H4386" s="99">
        <f t="shared" si="737"/>
        <v>4752000</v>
      </c>
      <c r="I4386" s="99">
        <v>18528</v>
      </c>
      <c r="J4386" s="99">
        <f t="shared" si="738"/>
        <v>500256</v>
      </c>
      <c r="K4386" s="99">
        <v>0</v>
      </c>
      <c r="L4386" s="99">
        <f t="shared" si="729"/>
        <v>0</v>
      </c>
      <c r="M4386" s="99">
        <f t="shared" si="750"/>
        <v>194528</v>
      </c>
      <c r="N4386" s="100">
        <f t="shared" si="750"/>
        <v>5252256</v>
      </c>
      <c r="O4386" s="60">
        <v>27</v>
      </c>
      <c r="P4386" s="101">
        <f>O4386</f>
        <v>27</v>
      </c>
      <c r="Q4386" s="99" t="e">
        <f>TRUNC(#REF!*P4386,0)</f>
        <v>#REF!</v>
      </c>
      <c r="R4386" s="143"/>
    </row>
    <row r="4387" spans="3:18" s="102" customFormat="1" ht="19.5" hidden="1" customHeight="1">
      <c r="C4387" s="35" t="s">
        <v>1530</v>
      </c>
      <c r="D4387" s="36" t="s">
        <v>88</v>
      </c>
      <c r="E4387" s="11" t="s">
        <v>3199</v>
      </c>
      <c r="F4387" s="98">
        <v>86</v>
      </c>
      <c r="G4387" s="99">
        <v>200000</v>
      </c>
      <c r="H4387" s="99">
        <f t="shared" si="737"/>
        <v>17200000</v>
      </c>
      <c r="I4387" s="99">
        <v>18528</v>
      </c>
      <c r="J4387" s="99">
        <f t="shared" si="738"/>
        <v>1593408</v>
      </c>
      <c r="K4387" s="99">
        <v>0</v>
      </c>
      <c r="L4387" s="99">
        <f t="shared" si="729"/>
        <v>0</v>
      </c>
      <c r="M4387" s="99">
        <f t="shared" si="750"/>
        <v>218528</v>
      </c>
      <c r="N4387" s="100">
        <f t="shared" si="750"/>
        <v>18793408</v>
      </c>
      <c r="O4387" s="60">
        <v>86</v>
      </c>
      <c r="P4387" s="101">
        <f>O4387</f>
        <v>86</v>
      </c>
      <c r="Q4387" s="99" t="e">
        <f>TRUNC(#REF!*P4387,0)</f>
        <v>#REF!</v>
      </c>
      <c r="R4387" s="143"/>
    </row>
    <row r="4388" spans="3:18" s="102" customFormat="1" ht="19.5" hidden="1" customHeight="1">
      <c r="C4388" s="35" t="s">
        <v>1531</v>
      </c>
      <c r="D4388" s="36" t="s">
        <v>0</v>
      </c>
      <c r="E4388" s="11" t="s">
        <v>22</v>
      </c>
      <c r="F4388" s="98">
        <v>0</v>
      </c>
      <c r="G4388" s="99">
        <v>0</v>
      </c>
      <c r="H4388" s="99">
        <f t="shared" si="737"/>
        <v>0</v>
      </c>
      <c r="I4388" s="99">
        <v>0</v>
      </c>
      <c r="J4388" s="99">
        <f t="shared" si="738"/>
        <v>0</v>
      </c>
      <c r="K4388" s="99">
        <v>0</v>
      </c>
      <c r="L4388" s="99">
        <f t="shared" si="729"/>
        <v>0</v>
      </c>
      <c r="M4388" s="99">
        <f t="shared" si="750"/>
        <v>0</v>
      </c>
      <c r="N4388" s="100">
        <f t="shared" si="750"/>
        <v>0</v>
      </c>
      <c r="O4388" s="60">
        <v>0</v>
      </c>
      <c r="P4388" s="101">
        <f>O4388</f>
        <v>0</v>
      </c>
      <c r="Q4388" s="99" t="e">
        <f>TRUNC(#REF!*P4388,0)</f>
        <v>#REF!</v>
      </c>
      <c r="R4388" s="143"/>
    </row>
    <row r="4389" spans="3:18" s="102" customFormat="1" ht="19.5" hidden="1" customHeight="1">
      <c r="C4389" s="35" t="s">
        <v>1532</v>
      </c>
      <c r="D4389" s="36" t="s">
        <v>0</v>
      </c>
      <c r="E4389" s="11" t="s">
        <v>1</v>
      </c>
      <c r="F4389" s="98">
        <v>1</v>
      </c>
      <c r="G4389" s="99">
        <v>48713992</v>
      </c>
      <c r="H4389" s="99">
        <f t="shared" si="737"/>
        <v>48713992</v>
      </c>
      <c r="I4389" s="99">
        <v>2600812</v>
      </c>
      <c r="J4389" s="99">
        <f t="shared" si="738"/>
        <v>2600812</v>
      </c>
      <c r="K4389" s="99">
        <v>453247296</v>
      </c>
      <c r="L4389" s="99">
        <f t="shared" si="729"/>
        <v>453247296</v>
      </c>
      <c r="M4389" s="99">
        <f t="shared" si="750"/>
        <v>504562100</v>
      </c>
      <c r="N4389" s="100">
        <f t="shared" si="750"/>
        <v>504562100</v>
      </c>
      <c r="O4389" s="60">
        <v>1</v>
      </c>
      <c r="P4389" s="101">
        <f>O4389</f>
        <v>1</v>
      </c>
      <c r="Q4389" s="99" t="e">
        <f>TRUNC(#REF!*P4389,0)</f>
        <v>#REF!</v>
      </c>
      <c r="R4389" s="143"/>
    </row>
    <row r="4390" spans="3:18" s="102" customFormat="1" ht="19.5" hidden="1" customHeight="1">
      <c r="C4390" s="35" t="s">
        <v>1533</v>
      </c>
      <c r="D4390" s="36" t="s">
        <v>0</v>
      </c>
      <c r="E4390" s="11" t="s">
        <v>22</v>
      </c>
      <c r="F4390" s="98">
        <v>0</v>
      </c>
      <c r="G4390" s="99">
        <v>0</v>
      </c>
      <c r="H4390" s="99">
        <f t="shared" si="737"/>
        <v>0</v>
      </c>
      <c r="I4390" s="99">
        <v>0</v>
      </c>
      <c r="J4390" s="99">
        <f t="shared" si="738"/>
        <v>0</v>
      </c>
      <c r="K4390" s="99">
        <v>0</v>
      </c>
      <c r="L4390" s="99">
        <f t="shared" si="729"/>
        <v>0</v>
      </c>
      <c r="M4390" s="99">
        <f t="shared" si="750"/>
        <v>0</v>
      </c>
      <c r="N4390" s="100">
        <f t="shared" si="750"/>
        <v>0</v>
      </c>
      <c r="O4390" s="60">
        <v>0</v>
      </c>
      <c r="P4390" s="101">
        <f>O4390</f>
        <v>0</v>
      </c>
      <c r="Q4390" s="99" t="e">
        <f>TRUNC(#REF!*P4390,0)</f>
        <v>#REF!</v>
      </c>
      <c r="R4390" s="143"/>
    </row>
    <row r="4391" spans="3:18" s="102" customFormat="1" ht="19.5" hidden="1" customHeight="1">
      <c r="C4391" s="35" t="s">
        <v>1534</v>
      </c>
      <c r="D4391" s="36" t="s">
        <v>1535</v>
      </c>
      <c r="E4391" s="11" t="s">
        <v>3199</v>
      </c>
      <c r="F4391" s="98">
        <v>3</v>
      </c>
      <c r="G4391" s="99">
        <v>4400000</v>
      </c>
      <c r="H4391" s="99">
        <f t="shared" si="737"/>
        <v>13200000</v>
      </c>
      <c r="I4391" s="99">
        <v>1346280</v>
      </c>
      <c r="J4391" s="99">
        <f t="shared" si="738"/>
        <v>4038840</v>
      </c>
      <c r="K4391" s="99">
        <v>0</v>
      </c>
      <c r="L4391" s="99">
        <f t="shared" si="729"/>
        <v>0</v>
      </c>
      <c r="M4391" s="99">
        <f t="shared" si="750"/>
        <v>5746280</v>
      </c>
      <c r="N4391" s="100">
        <f t="shared" si="750"/>
        <v>17238840</v>
      </c>
      <c r="O4391" s="60">
        <v>3</v>
      </c>
      <c r="P4391" s="101">
        <f>O4391</f>
        <v>3</v>
      </c>
      <c r="Q4391" s="99" t="e">
        <f>TRUNC(#REF!*P4391,0)</f>
        <v>#REF!</v>
      </c>
      <c r="R4391" s="143"/>
    </row>
    <row r="4392" spans="3:18" s="102" customFormat="1" ht="19.5" hidden="1" customHeight="1">
      <c r="C4392" s="35" t="s">
        <v>1536</v>
      </c>
      <c r="D4392" s="36" t="s">
        <v>1537</v>
      </c>
      <c r="E4392" s="11" t="s">
        <v>3199</v>
      </c>
      <c r="F4392" s="98">
        <v>4</v>
      </c>
      <c r="G4392" s="99">
        <v>13200000</v>
      </c>
      <c r="H4392" s="99">
        <f t="shared" si="737"/>
        <v>52800000</v>
      </c>
      <c r="I4392" s="99">
        <v>1366584</v>
      </c>
      <c r="J4392" s="99">
        <f t="shared" si="738"/>
        <v>5466336</v>
      </c>
      <c r="K4392" s="99">
        <v>0</v>
      </c>
      <c r="L4392" s="99">
        <f t="shared" si="729"/>
        <v>0</v>
      </c>
      <c r="M4392" s="99">
        <f t="shared" si="750"/>
        <v>14566584</v>
      </c>
      <c r="N4392" s="100">
        <f t="shared" si="750"/>
        <v>58266336</v>
      </c>
      <c r="O4392" s="60">
        <v>4</v>
      </c>
      <c r="P4392" s="101">
        <f>O4392</f>
        <v>4</v>
      </c>
      <c r="Q4392" s="99" t="e">
        <f>TRUNC(#REF!*P4392,0)</f>
        <v>#REF!</v>
      </c>
      <c r="R4392" s="143"/>
    </row>
    <row r="4393" spans="3:18" s="102" customFormat="1" ht="19.5" hidden="1" customHeight="1">
      <c r="C4393" s="35" t="s">
        <v>1538</v>
      </c>
      <c r="D4393" s="36" t="s">
        <v>1539</v>
      </c>
      <c r="E4393" s="11" t="s">
        <v>22</v>
      </c>
      <c r="F4393" s="98">
        <v>0</v>
      </c>
      <c r="G4393" s="99">
        <v>0</v>
      </c>
      <c r="H4393" s="99">
        <f t="shared" si="737"/>
        <v>0</v>
      </c>
      <c r="I4393" s="99">
        <v>0</v>
      </c>
      <c r="J4393" s="99">
        <f t="shared" si="738"/>
        <v>0</v>
      </c>
      <c r="K4393" s="99">
        <v>0</v>
      </c>
      <c r="L4393" s="99">
        <f t="shared" si="729"/>
        <v>0</v>
      </c>
      <c r="M4393" s="99">
        <f t="shared" si="750"/>
        <v>0</v>
      </c>
      <c r="N4393" s="100">
        <f t="shared" si="750"/>
        <v>0</v>
      </c>
      <c r="O4393" s="60">
        <v>0</v>
      </c>
      <c r="P4393" s="101">
        <f>O4393</f>
        <v>0</v>
      </c>
      <c r="Q4393" s="99" t="e">
        <f>TRUNC(#REF!*P4393,0)</f>
        <v>#REF!</v>
      </c>
      <c r="R4393" s="143"/>
    </row>
    <row r="4394" spans="3:18" s="102" customFormat="1" ht="19.5" hidden="1" customHeight="1">
      <c r="C4394" s="35" t="s">
        <v>2705</v>
      </c>
      <c r="D4394" s="36" t="s">
        <v>2643</v>
      </c>
      <c r="E4394" s="11" t="s">
        <v>22</v>
      </c>
      <c r="F4394" s="98">
        <v>0</v>
      </c>
      <c r="G4394" s="99">
        <v>0</v>
      </c>
      <c r="H4394" s="99">
        <f t="shared" si="737"/>
        <v>0</v>
      </c>
      <c r="I4394" s="99">
        <v>0</v>
      </c>
      <c r="J4394" s="99">
        <f t="shared" si="738"/>
        <v>0</v>
      </c>
      <c r="K4394" s="99">
        <v>0</v>
      </c>
      <c r="L4394" s="99">
        <f t="shared" si="729"/>
        <v>0</v>
      </c>
      <c r="M4394" s="99">
        <f t="shared" si="750"/>
        <v>0</v>
      </c>
      <c r="N4394" s="100">
        <f t="shared" si="750"/>
        <v>0</v>
      </c>
      <c r="O4394" s="60">
        <v>0</v>
      </c>
      <c r="P4394" s="101">
        <f>O4394</f>
        <v>0</v>
      </c>
      <c r="Q4394" s="99" t="e">
        <f>TRUNC(#REF!*P4394,0)</f>
        <v>#REF!</v>
      </c>
      <c r="R4394" s="143"/>
    </row>
    <row r="4395" spans="3:18" s="102" customFormat="1" ht="19.5" hidden="1" customHeight="1">
      <c r="C4395" s="35" t="s">
        <v>2706</v>
      </c>
      <c r="D4395" s="36" t="s">
        <v>0</v>
      </c>
      <c r="E4395" s="11" t="s">
        <v>22</v>
      </c>
      <c r="F4395" s="98">
        <v>0</v>
      </c>
      <c r="G4395" s="99">
        <v>0</v>
      </c>
      <c r="H4395" s="99">
        <f t="shared" si="737"/>
        <v>0</v>
      </c>
      <c r="I4395" s="99">
        <v>0</v>
      </c>
      <c r="J4395" s="99">
        <f t="shared" si="738"/>
        <v>0</v>
      </c>
      <c r="K4395" s="99">
        <v>0</v>
      </c>
      <c r="L4395" s="99">
        <f t="shared" si="729"/>
        <v>0</v>
      </c>
      <c r="M4395" s="99">
        <f t="shared" si="750"/>
        <v>0</v>
      </c>
      <c r="N4395" s="100">
        <f t="shared" si="750"/>
        <v>0</v>
      </c>
      <c r="O4395" s="60">
        <v>0</v>
      </c>
      <c r="P4395" s="101">
        <f>O4395</f>
        <v>0</v>
      </c>
      <c r="Q4395" s="99" t="e">
        <f>TRUNC(#REF!*P4395,0)</f>
        <v>#REF!</v>
      </c>
      <c r="R4395" s="143"/>
    </row>
    <row r="4396" spans="3:18" s="102" customFormat="1" ht="19.5" hidden="1" customHeight="1">
      <c r="C4396" s="35" t="s">
        <v>2707</v>
      </c>
      <c r="D4396" s="36" t="s">
        <v>1540</v>
      </c>
      <c r="E4396" s="11" t="s">
        <v>22</v>
      </c>
      <c r="F4396" s="98">
        <v>0</v>
      </c>
      <c r="G4396" s="99">
        <v>0</v>
      </c>
      <c r="H4396" s="99">
        <f t="shared" si="737"/>
        <v>0</v>
      </c>
      <c r="I4396" s="99">
        <v>0</v>
      </c>
      <c r="J4396" s="99">
        <f t="shared" si="738"/>
        <v>0</v>
      </c>
      <c r="K4396" s="99">
        <v>0</v>
      </c>
      <c r="L4396" s="99">
        <f t="shared" si="729"/>
        <v>0</v>
      </c>
      <c r="M4396" s="99">
        <f t="shared" si="750"/>
        <v>0</v>
      </c>
      <c r="N4396" s="100">
        <f t="shared" si="750"/>
        <v>0</v>
      </c>
      <c r="O4396" s="60">
        <v>0</v>
      </c>
      <c r="P4396" s="101">
        <f>O4396</f>
        <v>0</v>
      </c>
      <c r="Q4396" s="99" t="e">
        <f>TRUNC(#REF!*P4396,0)</f>
        <v>#REF!</v>
      </c>
      <c r="R4396" s="143"/>
    </row>
    <row r="4397" spans="3:18" s="102" customFormat="1" ht="19.5" hidden="1" customHeight="1">
      <c r="C4397" s="35" t="s">
        <v>2708</v>
      </c>
      <c r="D4397" s="36" t="s">
        <v>2709</v>
      </c>
      <c r="E4397" s="11" t="s">
        <v>3199</v>
      </c>
      <c r="F4397" s="98">
        <v>4</v>
      </c>
      <c r="G4397" s="99">
        <v>423527</v>
      </c>
      <c r="H4397" s="99">
        <f t="shared" si="737"/>
        <v>1694108</v>
      </c>
      <c r="I4397" s="99">
        <v>170358</v>
      </c>
      <c r="J4397" s="99">
        <f t="shared" si="738"/>
        <v>681432</v>
      </c>
      <c r="K4397" s="99">
        <v>8526</v>
      </c>
      <c r="L4397" s="99">
        <f t="shared" si="729"/>
        <v>34104</v>
      </c>
      <c r="M4397" s="99">
        <f t="shared" si="750"/>
        <v>602411</v>
      </c>
      <c r="N4397" s="100">
        <f t="shared" si="750"/>
        <v>2409644</v>
      </c>
      <c r="O4397" s="60">
        <v>4</v>
      </c>
      <c r="P4397" s="101">
        <f>O4397</f>
        <v>4</v>
      </c>
      <c r="Q4397" s="99" t="e">
        <f>TRUNC(#REF!*P4397,0)</f>
        <v>#REF!</v>
      </c>
      <c r="R4397" s="143"/>
    </row>
    <row r="4398" spans="3:18" s="102" customFormat="1" ht="19.5" hidden="1" customHeight="1">
      <c r="C4398" s="35" t="s">
        <v>2710</v>
      </c>
      <c r="D4398" s="36" t="s">
        <v>2711</v>
      </c>
      <c r="E4398" s="11" t="s">
        <v>3199</v>
      </c>
      <c r="F4398" s="98">
        <v>4</v>
      </c>
      <c r="G4398" s="99">
        <v>225460</v>
      </c>
      <c r="H4398" s="99">
        <f t="shared" si="737"/>
        <v>901840</v>
      </c>
      <c r="I4398" s="99">
        <v>170358</v>
      </c>
      <c r="J4398" s="99">
        <f t="shared" si="738"/>
        <v>681432</v>
      </c>
      <c r="K4398" s="99">
        <v>8486</v>
      </c>
      <c r="L4398" s="99">
        <f t="shared" ref="L4398:L4461" si="751">TRUNC(F4398*K4398,0)</f>
        <v>33944</v>
      </c>
      <c r="M4398" s="99">
        <f t="shared" si="750"/>
        <v>404304</v>
      </c>
      <c r="N4398" s="100">
        <f t="shared" si="750"/>
        <v>1617216</v>
      </c>
      <c r="O4398" s="60">
        <v>4</v>
      </c>
      <c r="P4398" s="101">
        <f>O4398</f>
        <v>4</v>
      </c>
      <c r="Q4398" s="99" t="e">
        <f>TRUNC(#REF!*P4398,0)</f>
        <v>#REF!</v>
      </c>
      <c r="R4398" s="143"/>
    </row>
    <row r="4399" spans="3:18" s="102" customFormat="1" ht="19.5" hidden="1" customHeight="1">
      <c r="C4399" s="35" t="s">
        <v>2712</v>
      </c>
      <c r="D4399" s="36" t="s">
        <v>1540</v>
      </c>
      <c r="E4399" s="11" t="s">
        <v>22</v>
      </c>
      <c r="F4399" s="98">
        <v>0</v>
      </c>
      <c r="G4399" s="99">
        <v>0</v>
      </c>
      <c r="H4399" s="99">
        <f t="shared" si="737"/>
        <v>0</v>
      </c>
      <c r="I4399" s="99">
        <v>0</v>
      </c>
      <c r="J4399" s="99">
        <f t="shared" si="738"/>
        <v>0</v>
      </c>
      <c r="K4399" s="99">
        <v>0</v>
      </c>
      <c r="L4399" s="99">
        <f t="shared" si="751"/>
        <v>0</v>
      </c>
      <c r="M4399" s="99">
        <f t="shared" si="750"/>
        <v>0</v>
      </c>
      <c r="N4399" s="100">
        <f t="shared" si="750"/>
        <v>0</v>
      </c>
      <c r="O4399" s="60">
        <v>0</v>
      </c>
      <c r="P4399" s="101">
        <f>O4399</f>
        <v>0</v>
      </c>
      <c r="Q4399" s="99" t="e">
        <f>TRUNC(#REF!*P4399,0)</f>
        <v>#REF!</v>
      </c>
      <c r="R4399" s="143"/>
    </row>
    <row r="4400" spans="3:18" s="102" customFormat="1" ht="19.5" hidden="1" customHeight="1">
      <c r="C4400" s="35" t="s">
        <v>2713</v>
      </c>
      <c r="D4400" s="36" t="s">
        <v>1541</v>
      </c>
      <c r="E4400" s="11" t="s">
        <v>3199</v>
      </c>
      <c r="F4400" s="98">
        <v>2</v>
      </c>
      <c r="G4400" s="99">
        <v>570273</v>
      </c>
      <c r="H4400" s="99">
        <f t="shared" si="737"/>
        <v>1140546</v>
      </c>
      <c r="I4400" s="99">
        <v>212310</v>
      </c>
      <c r="J4400" s="99">
        <f t="shared" si="738"/>
        <v>424620</v>
      </c>
      <c r="K4400" s="99">
        <v>10405</v>
      </c>
      <c r="L4400" s="99">
        <f t="shared" si="751"/>
        <v>20810</v>
      </c>
      <c r="M4400" s="99">
        <f t="shared" si="750"/>
        <v>792988</v>
      </c>
      <c r="N4400" s="100">
        <f t="shared" si="750"/>
        <v>1585976</v>
      </c>
      <c r="O4400" s="60">
        <v>2</v>
      </c>
      <c r="P4400" s="101">
        <f>O4400</f>
        <v>2</v>
      </c>
      <c r="Q4400" s="99" t="e">
        <f>TRUNC(#REF!*P4400,0)</f>
        <v>#REF!</v>
      </c>
      <c r="R4400" s="143"/>
    </row>
    <row r="4401" spans="3:18" s="102" customFormat="1" ht="19.5" hidden="1" customHeight="1">
      <c r="C4401" s="35" t="s">
        <v>2714</v>
      </c>
      <c r="D4401" s="36" t="s">
        <v>1540</v>
      </c>
      <c r="E4401" s="11" t="s">
        <v>22</v>
      </c>
      <c r="F4401" s="98">
        <v>0</v>
      </c>
      <c r="G4401" s="99">
        <v>0</v>
      </c>
      <c r="H4401" s="99">
        <f t="shared" si="737"/>
        <v>0</v>
      </c>
      <c r="I4401" s="99">
        <v>0</v>
      </c>
      <c r="J4401" s="99">
        <f t="shared" si="738"/>
        <v>0</v>
      </c>
      <c r="K4401" s="99">
        <v>0</v>
      </c>
      <c r="L4401" s="99">
        <f t="shared" si="751"/>
        <v>0</v>
      </c>
      <c r="M4401" s="99">
        <f t="shared" si="750"/>
        <v>0</v>
      </c>
      <c r="N4401" s="100">
        <f t="shared" si="750"/>
        <v>0</v>
      </c>
      <c r="O4401" s="60">
        <v>0</v>
      </c>
      <c r="P4401" s="101">
        <f>O4401</f>
        <v>0</v>
      </c>
      <c r="Q4401" s="99" t="e">
        <f>TRUNC(#REF!*P4401,0)</f>
        <v>#REF!</v>
      </c>
      <c r="R4401" s="143"/>
    </row>
    <row r="4402" spans="3:18" s="102" customFormat="1" ht="19.5" hidden="1" customHeight="1">
      <c r="C4402" s="35" t="s">
        <v>2715</v>
      </c>
      <c r="D4402" s="36" t="s">
        <v>1542</v>
      </c>
      <c r="E4402" s="11" t="s">
        <v>3199</v>
      </c>
      <c r="F4402" s="98">
        <v>6</v>
      </c>
      <c r="G4402" s="99">
        <v>692442</v>
      </c>
      <c r="H4402" s="99">
        <f t="shared" si="737"/>
        <v>4154652</v>
      </c>
      <c r="I4402" s="99">
        <v>364065</v>
      </c>
      <c r="J4402" s="99">
        <f t="shared" si="738"/>
        <v>2184390</v>
      </c>
      <c r="K4402" s="99">
        <v>25443</v>
      </c>
      <c r="L4402" s="99">
        <f t="shared" si="751"/>
        <v>152658</v>
      </c>
      <c r="M4402" s="99">
        <f t="shared" si="750"/>
        <v>1081950</v>
      </c>
      <c r="N4402" s="100">
        <f t="shared" si="750"/>
        <v>6491700</v>
      </c>
      <c r="O4402" s="60">
        <v>6</v>
      </c>
      <c r="P4402" s="101">
        <f>O4402</f>
        <v>6</v>
      </c>
      <c r="Q4402" s="99" t="e">
        <f>TRUNC(#REF!*P4402,0)</f>
        <v>#REF!</v>
      </c>
      <c r="R4402" s="143"/>
    </row>
    <row r="4403" spans="3:18" s="102" customFormat="1" ht="19.5" hidden="1" customHeight="1">
      <c r="C4403" s="35" t="s">
        <v>2716</v>
      </c>
      <c r="D4403" s="36" t="s">
        <v>1544</v>
      </c>
      <c r="E4403" s="11" t="s">
        <v>22</v>
      </c>
      <c r="F4403" s="98">
        <v>0</v>
      </c>
      <c r="G4403" s="99">
        <v>0</v>
      </c>
      <c r="H4403" s="99">
        <f t="shared" si="737"/>
        <v>0</v>
      </c>
      <c r="I4403" s="99">
        <v>0</v>
      </c>
      <c r="J4403" s="99">
        <f t="shared" si="738"/>
        <v>0</v>
      </c>
      <c r="K4403" s="99">
        <v>0</v>
      </c>
      <c r="L4403" s="99">
        <f t="shared" si="751"/>
        <v>0</v>
      </c>
      <c r="M4403" s="99">
        <f t="shared" si="750"/>
        <v>0</v>
      </c>
      <c r="N4403" s="100">
        <f t="shared" si="750"/>
        <v>0</v>
      </c>
      <c r="O4403" s="60">
        <v>0</v>
      </c>
      <c r="P4403" s="101">
        <f>O4403</f>
        <v>0</v>
      </c>
      <c r="Q4403" s="99" t="e">
        <f>TRUNC(#REF!*P4403,0)</f>
        <v>#REF!</v>
      </c>
      <c r="R4403" s="143"/>
    </row>
    <row r="4404" spans="3:18" s="102" customFormat="1" ht="19.5" hidden="1" customHeight="1">
      <c r="C4404" s="35" t="s">
        <v>2717</v>
      </c>
      <c r="D4404" s="36" t="s">
        <v>1543</v>
      </c>
      <c r="E4404" s="11" t="s">
        <v>3199</v>
      </c>
      <c r="F4404" s="98">
        <v>2</v>
      </c>
      <c r="G4404" s="99">
        <v>992994</v>
      </c>
      <c r="H4404" s="99">
        <f t="shared" si="737"/>
        <v>1985988</v>
      </c>
      <c r="I4404" s="99">
        <v>347187</v>
      </c>
      <c r="J4404" s="99">
        <f t="shared" si="738"/>
        <v>694374</v>
      </c>
      <c r="K4404" s="99">
        <v>34328</v>
      </c>
      <c r="L4404" s="99">
        <f t="shared" si="751"/>
        <v>68656</v>
      </c>
      <c r="M4404" s="99">
        <f t="shared" si="750"/>
        <v>1374509</v>
      </c>
      <c r="N4404" s="100">
        <f t="shared" si="750"/>
        <v>2749018</v>
      </c>
      <c r="O4404" s="60">
        <v>2</v>
      </c>
      <c r="P4404" s="101">
        <f>O4404</f>
        <v>2</v>
      </c>
      <c r="Q4404" s="99" t="e">
        <f>TRUNC(#REF!*P4404,0)</f>
        <v>#REF!</v>
      </c>
      <c r="R4404" s="143"/>
    </row>
    <row r="4405" spans="3:18" s="102" customFormat="1" ht="19.5" hidden="1" customHeight="1">
      <c r="C4405" s="35" t="s">
        <v>2718</v>
      </c>
      <c r="D4405" s="36" t="s">
        <v>1545</v>
      </c>
      <c r="E4405" s="11" t="s">
        <v>22</v>
      </c>
      <c r="F4405" s="98">
        <v>0</v>
      </c>
      <c r="G4405" s="99">
        <v>0</v>
      </c>
      <c r="H4405" s="99">
        <f t="shared" si="737"/>
        <v>0</v>
      </c>
      <c r="I4405" s="99">
        <v>0</v>
      </c>
      <c r="J4405" s="99">
        <f t="shared" si="738"/>
        <v>0</v>
      </c>
      <c r="K4405" s="99">
        <v>0</v>
      </c>
      <c r="L4405" s="99">
        <f t="shared" si="751"/>
        <v>0</v>
      </c>
      <c r="M4405" s="99">
        <f t="shared" si="750"/>
        <v>0</v>
      </c>
      <c r="N4405" s="100">
        <f t="shared" si="750"/>
        <v>0</v>
      </c>
      <c r="O4405" s="60">
        <v>0</v>
      </c>
      <c r="P4405" s="101">
        <f>O4405</f>
        <v>0</v>
      </c>
      <c r="Q4405" s="99" t="e">
        <f>TRUNC(#REF!*P4405,0)</f>
        <v>#REF!</v>
      </c>
      <c r="R4405" s="143"/>
    </row>
    <row r="4406" spans="3:18" s="102" customFormat="1" ht="19.5" hidden="1" customHeight="1">
      <c r="C4406" s="35" t="s">
        <v>2719</v>
      </c>
      <c r="D4406" s="36" t="s">
        <v>1546</v>
      </c>
      <c r="E4406" s="11" t="s">
        <v>3199</v>
      </c>
      <c r="F4406" s="98">
        <v>1</v>
      </c>
      <c r="G4406" s="99">
        <v>3113747</v>
      </c>
      <c r="H4406" s="99">
        <f t="shared" si="737"/>
        <v>3113747</v>
      </c>
      <c r="I4406" s="99">
        <v>782184</v>
      </c>
      <c r="J4406" s="99">
        <f t="shared" si="738"/>
        <v>782184</v>
      </c>
      <c r="K4406" s="99">
        <v>58303</v>
      </c>
      <c r="L4406" s="99">
        <f t="shared" si="751"/>
        <v>58303</v>
      </c>
      <c r="M4406" s="99">
        <f t="shared" si="750"/>
        <v>3954234</v>
      </c>
      <c r="N4406" s="100">
        <f t="shared" si="750"/>
        <v>3954234</v>
      </c>
      <c r="O4406" s="60">
        <v>1</v>
      </c>
      <c r="P4406" s="101">
        <f>O4406</f>
        <v>1</v>
      </c>
      <c r="Q4406" s="99" t="e">
        <f>TRUNC(#REF!*P4406,0)</f>
        <v>#REF!</v>
      </c>
      <c r="R4406" s="143"/>
    </row>
    <row r="4407" spans="3:18" s="102" customFormat="1" ht="19.5" hidden="1" customHeight="1">
      <c r="C4407" s="35" t="s">
        <v>2720</v>
      </c>
      <c r="D4407" s="36" t="s">
        <v>2721</v>
      </c>
      <c r="E4407" s="11" t="s">
        <v>22</v>
      </c>
      <c r="F4407" s="98">
        <v>0</v>
      </c>
      <c r="G4407" s="99">
        <v>0</v>
      </c>
      <c r="H4407" s="99">
        <f t="shared" si="737"/>
        <v>0</v>
      </c>
      <c r="I4407" s="99">
        <v>0</v>
      </c>
      <c r="J4407" s="99">
        <f t="shared" si="738"/>
        <v>0</v>
      </c>
      <c r="K4407" s="99">
        <v>0</v>
      </c>
      <c r="L4407" s="99">
        <f t="shared" si="751"/>
        <v>0</v>
      </c>
      <c r="M4407" s="99">
        <f t="shared" si="750"/>
        <v>0</v>
      </c>
      <c r="N4407" s="100">
        <f t="shared" si="750"/>
        <v>0</v>
      </c>
      <c r="O4407" s="60">
        <v>0</v>
      </c>
      <c r="P4407" s="101">
        <f>O4407</f>
        <v>0</v>
      </c>
      <c r="Q4407" s="99" t="e">
        <f>TRUNC(#REF!*P4407,0)</f>
        <v>#REF!</v>
      </c>
      <c r="R4407" s="143"/>
    </row>
    <row r="4408" spans="3:18" s="102" customFormat="1" ht="19.5" hidden="1" customHeight="1">
      <c r="C4408" s="35" t="s">
        <v>2722</v>
      </c>
      <c r="D4408" s="36" t="s">
        <v>2723</v>
      </c>
      <c r="E4408" s="11" t="s">
        <v>3199</v>
      </c>
      <c r="F4408" s="98">
        <v>6</v>
      </c>
      <c r="G4408" s="99">
        <v>2544296</v>
      </c>
      <c r="H4408" s="99">
        <f t="shared" si="737"/>
        <v>15265776</v>
      </c>
      <c r="I4408" s="99">
        <v>755901</v>
      </c>
      <c r="J4408" s="99">
        <f t="shared" si="738"/>
        <v>4535406</v>
      </c>
      <c r="K4408" s="99">
        <v>60272</v>
      </c>
      <c r="L4408" s="99">
        <f t="shared" si="751"/>
        <v>361632</v>
      </c>
      <c r="M4408" s="99">
        <f t="shared" si="750"/>
        <v>3360469</v>
      </c>
      <c r="N4408" s="100">
        <f t="shared" si="750"/>
        <v>20162814</v>
      </c>
      <c r="O4408" s="60">
        <v>6</v>
      </c>
      <c r="P4408" s="101">
        <f>O4408</f>
        <v>6</v>
      </c>
      <c r="Q4408" s="99" t="e">
        <f>TRUNC(#REF!*P4408,0)</f>
        <v>#REF!</v>
      </c>
      <c r="R4408" s="143"/>
    </row>
    <row r="4409" spans="3:18" s="102" customFormat="1" ht="19.5" hidden="1" customHeight="1">
      <c r="C4409" s="35" t="s">
        <v>2724</v>
      </c>
      <c r="D4409" s="36" t="s">
        <v>0</v>
      </c>
      <c r="E4409" s="11" t="s">
        <v>22</v>
      </c>
      <c r="F4409" s="98">
        <v>0</v>
      </c>
      <c r="G4409" s="99">
        <v>0</v>
      </c>
      <c r="H4409" s="99">
        <f t="shared" si="737"/>
        <v>0</v>
      </c>
      <c r="I4409" s="99">
        <v>0</v>
      </c>
      <c r="J4409" s="99">
        <f t="shared" si="738"/>
        <v>0</v>
      </c>
      <c r="K4409" s="99">
        <v>0</v>
      </c>
      <c r="L4409" s="99">
        <f t="shared" si="751"/>
        <v>0</v>
      </c>
      <c r="M4409" s="99">
        <f t="shared" si="750"/>
        <v>0</v>
      </c>
      <c r="N4409" s="100">
        <f t="shared" si="750"/>
        <v>0</v>
      </c>
      <c r="O4409" s="60">
        <v>0</v>
      </c>
      <c r="P4409" s="101">
        <f>O4409</f>
        <v>0</v>
      </c>
      <c r="Q4409" s="99" t="e">
        <f>TRUNC(#REF!*P4409,0)</f>
        <v>#REF!</v>
      </c>
      <c r="R4409" s="143"/>
    </row>
    <row r="4410" spans="3:18" s="102" customFormat="1" ht="19.5" hidden="1" customHeight="1">
      <c r="C4410" s="35" t="s">
        <v>2725</v>
      </c>
      <c r="D4410" s="36" t="s">
        <v>1567</v>
      </c>
      <c r="E4410" s="11" t="s">
        <v>3199</v>
      </c>
      <c r="F4410" s="98">
        <v>1</v>
      </c>
      <c r="G4410" s="99">
        <v>7776110</v>
      </c>
      <c r="H4410" s="99">
        <f t="shared" si="737"/>
        <v>7776110</v>
      </c>
      <c r="I4410" s="99">
        <v>1558214</v>
      </c>
      <c r="J4410" s="99">
        <f t="shared" si="738"/>
        <v>1558214</v>
      </c>
      <c r="K4410" s="99">
        <v>144841</v>
      </c>
      <c r="L4410" s="99">
        <f t="shared" si="751"/>
        <v>144841</v>
      </c>
      <c r="M4410" s="99">
        <f t="shared" si="750"/>
        <v>9479165</v>
      </c>
      <c r="N4410" s="100">
        <f t="shared" si="750"/>
        <v>9479165</v>
      </c>
      <c r="O4410" s="60">
        <v>1</v>
      </c>
      <c r="P4410" s="101">
        <f>O4410</f>
        <v>1</v>
      </c>
      <c r="Q4410" s="99" t="e">
        <f>TRUNC(#REF!*P4410,0)</f>
        <v>#REF!</v>
      </c>
      <c r="R4410" s="143"/>
    </row>
    <row r="4411" spans="3:18" s="102" customFormat="1" ht="19.5" hidden="1" customHeight="1">
      <c r="C4411" s="35" t="s">
        <v>1547</v>
      </c>
      <c r="D4411" s="36" t="s">
        <v>0</v>
      </c>
      <c r="E4411" s="11" t="s">
        <v>22</v>
      </c>
      <c r="F4411" s="98">
        <v>0</v>
      </c>
      <c r="G4411" s="99">
        <v>0</v>
      </c>
      <c r="H4411" s="99">
        <f t="shared" si="737"/>
        <v>0</v>
      </c>
      <c r="I4411" s="99">
        <v>0</v>
      </c>
      <c r="J4411" s="99">
        <f t="shared" si="738"/>
        <v>0</v>
      </c>
      <c r="K4411" s="99">
        <v>0</v>
      </c>
      <c r="L4411" s="99">
        <f t="shared" si="751"/>
        <v>0</v>
      </c>
      <c r="M4411" s="99">
        <f t="shared" si="750"/>
        <v>0</v>
      </c>
      <c r="N4411" s="100">
        <f t="shared" si="750"/>
        <v>0</v>
      </c>
      <c r="O4411" s="60">
        <v>0</v>
      </c>
      <c r="P4411" s="101">
        <f>O4411</f>
        <v>0</v>
      </c>
      <c r="Q4411" s="99" t="e">
        <f>TRUNC(#REF!*P4411,0)</f>
        <v>#REF!</v>
      </c>
      <c r="R4411" s="143"/>
    </row>
    <row r="4412" spans="3:18" s="102" customFormat="1" ht="19.5" hidden="1" customHeight="1">
      <c r="C4412" s="35" t="s">
        <v>2726</v>
      </c>
      <c r="D4412" s="36" t="s">
        <v>0</v>
      </c>
      <c r="E4412" s="11" t="s">
        <v>22</v>
      </c>
      <c r="F4412" s="98">
        <v>0</v>
      </c>
      <c r="G4412" s="99">
        <v>0</v>
      </c>
      <c r="H4412" s="99">
        <f t="shared" si="737"/>
        <v>0</v>
      </c>
      <c r="I4412" s="99">
        <v>0</v>
      </c>
      <c r="J4412" s="99">
        <f t="shared" si="738"/>
        <v>0</v>
      </c>
      <c r="K4412" s="99">
        <v>0</v>
      </c>
      <c r="L4412" s="99">
        <f t="shared" si="751"/>
        <v>0</v>
      </c>
      <c r="M4412" s="99">
        <f t="shared" si="750"/>
        <v>0</v>
      </c>
      <c r="N4412" s="100">
        <f t="shared" si="750"/>
        <v>0</v>
      </c>
      <c r="O4412" s="60">
        <v>0</v>
      </c>
      <c r="P4412" s="101">
        <f>O4412</f>
        <v>0</v>
      </c>
      <c r="Q4412" s="99" t="e">
        <f>TRUNC(#REF!*P4412,0)</f>
        <v>#REF!</v>
      </c>
      <c r="R4412" s="143"/>
    </row>
    <row r="4413" spans="3:18" s="102" customFormat="1" ht="19.5" hidden="1" customHeight="1">
      <c r="C4413" s="35" t="s">
        <v>2727</v>
      </c>
      <c r="D4413" s="36" t="s">
        <v>1550</v>
      </c>
      <c r="E4413" s="11" t="s">
        <v>3199</v>
      </c>
      <c r="F4413" s="98">
        <v>15</v>
      </c>
      <c r="G4413" s="99">
        <v>85774</v>
      </c>
      <c r="H4413" s="99">
        <f t="shared" si="737"/>
        <v>1286610</v>
      </c>
      <c r="I4413" s="99">
        <v>3494</v>
      </c>
      <c r="J4413" s="99">
        <f t="shared" si="738"/>
        <v>52410</v>
      </c>
      <c r="K4413" s="99">
        <v>0</v>
      </c>
      <c r="L4413" s="99">
        <f t="shared" si="751"/>
        <v>0</v>
      </c>
      <c r="M4413" s="99">
        <f t="shared" si="750"/>
        <v>89268</v>
      </c>
      <c r="N4413" s="100">
        <f t="shared" si="750"/>
        <v>1339020</v>
      </c>
      <c r="O4413" s="60">
        <v>15</v>
      </c>
      <c r="P4413" s="101">
        <f>O4413</f>
        <v>15</v>
      </c>
      <c r="Q4413" s="99" t="e">
        <f>TRUNC(#REF!*P4413,0)</f>
        <v>#REF!</v>
      </c>
      <c r="R4413" s="143"/>
    </row>
    <row r="4414" spans="3:18" s="102" customFormat="1" ht="19.5" hidden="1" customHeight="1">
      <c r="C4414" s="35" t="s">
        <v>2728</v>
      </c>
      <c r="D4414" s="36" t="s">
        <v>1550</v>
      </c>
      <c r="E4414" s="11" t="s">
        <v>3199</v>
      </c>
      <c r="F4414" s="98">
        <v>2</v>
      </c>
      <c r="G4414" s="99">
        <v>85774</v>
      </c>
      <c r="H4414" s="99">
        <f t="shared" si="737"/>
        <v>171548</v>
      </c>
      <c r="I4414" s="99">
        <v>3494</v>
      </c>
      <c r="J4414" s="99">
        <f t="shared" si="738"/>
        <v>6988</v>
      </c>
      <c r="K4414" s="99">
        <v>0</v>
      </c>
      <c r="L4414" s="99">
        <f t="shared" si="751"/>
        <v>0</v>
      </c>
      <c r="M4414" s="99">
        <f t="shared" si="750"/>
        <v>89268</v>
      </c>
      <c r="N4414" s="100">
        <f t="shared" si="750"/>
        <v>178536</v>
      </c>
      <c r="O4414" s="60">
        <v>2</v>
      </c>
      <c r="P4414" s="101">
        <f>O4414</f>
        <v>2</v>
      </c>
      <c r="Q4414" s="99" t="e">
        <f>TRUNC(#REF!*P4414,0)</f>
        <v>#REF!</v>
      </c>
      <c r="R4414" s="143"/>
    </row>
    <row r="4415" spans="3:18" s="102" customFormat="1" ht="19.5" hidden="1" customHeight="1">
      <c r="C4415" s="35" t="s">
        <v>1548</v>
      </c>
      <c r="D4415" s="36" t="s">
        <v>0</v>
      </c>
      <c r="E4415" s="11" t="s">
        <v>22</v>
      </c>
      <c r="F4415" s="98">
        <v>0</v>
      </c>
      <c r="G4415" s="99">
        <v>0</v>
      </c>
      <c r="H4415" s="99">
        <f t="shared" si="737"/>
        <v>0</v>
      </c>
      <c r="I4415" s="99">
        <v>0</v>
      </c>
      <c r="J4415" s="99">
        <f t="shared" si="738"/>
        <v>0</v>
      </c>
      <c r="K4415" s="99">
        <v>0</v>
      </c>
      <c r="L4415" s="99">
        <f t="shared" si="751"/>
        <v>0</v>
      </c>
      <c r="M4415" s="99">
        <f t="shared" si="750"/>
        <v>0</v>
      </c>
      <c r="N4415" s="100">
        <f t="shared" si="750"/>
        <v>0</v>
      </c>
      <c r="O4415" s="60">
        <v>0</v>
      </c>
      <c r="P4415" s="101">
        <f>O4415</f>
        <v>0</v>
      </c>
      <c r="Q4415" s="99" t="e">
        <f>TRUNC(#REF!*P4415,0)</f>
        <v>#REF!</v>
      </c>
      <c r="R4415" s="143"/>
    </row>
    <row r="4416" spans="3:18" s="102" customFormat="1" ht="19.5" hidden="1" customHeight="1">
      <c r="C4416" s="35" t="s">
        <v>1549</v>
      </c>
      <c r="D4416" s="36" t="s">
        <v>1550</v>
      </c>
      <c r="E4416" s="11" t="s">
        <v>3199</v>
      </c>
      <c r="F4416" s="98">
        <v>2</v>
      </c>
      <c r="G4416" s="99">
        <v>85774</v>
      </c>
      <c r="H4416" s="99">
        <f t="shared" si="737"/>
        <v>171548</v>
      </c>
      <c r="I4416" s="99">
        <v>3494</v>
      </c>
      <c r="J4416" s="99">
        <f t="shared" si="738"/>
        <v>6988</v>
      </c>
      <c r="K4416" s="99">
        <v>0</v>
      </c>
      <c r="L4416" s="99">
        <f t="shared" si="751"/>
        <v>0</v>
      </c>
      <c r="M4416" s="99">
        <f t="shared" si="750"/>
        <v>89268</v>
      </c>
      <c r="N4416" s="100">
        <f t="shared" si="750"/>
        <v>178536</v>
      </c>
      <c r="O4416" s="60">
        <v>2</v>
      </c>
      <c r="P4416" s="101">
        <f>O4416</f>
        <v>2</v>
      </c>
      <c r="Q4416" s="99" t="e">
        <f>TRUNC(#REF!*P4416,0)</f>
        <v>#REF!</v>
      </c>
      <c r="R4416" s="143"/>
    </row>
    <row r="4417" spans="3:18" s="102" customFormat="1" ht="19.5" hidden="1" customHeight="1">
      <c r="C4417" s="35" t="s">
        <v>1551</v>
      </c>
      <c r="D4417" s="36" t="s">
        <v>1550</v>
      </c>
      <c r="E4417" s="11" t="s">
        <v>3199</v>
      </c>
      <c r="F4417" s="98">
        <v>4</v>
      </c>
      <c r="G4417" s="99">
        <v>85774</v>
      </c>
      <c r="H4417" s="99">
        <f t="shared" si="737"/>
        <v>343096</v>
      </c>
      <c r="I4417" s="99">
        <v>3494</v>
      </c>
      <c r="J4417" s="99">
        <f t="shared" si="738"/>
        <v>13976</v>
      </c>
      <c r="K4417" s="99">
        <v>0</v>
      </c>
      <c r="L4417" s="99">
        <f t="shared" si="751"/>
        <v>0</v>
      </c>
      <c r="M4417" s="99">
        <f t="shared" si="750"/>
        <v>89268</v>
      </c>
      <c r="N4417" s="100">
        <f t="shared" si="750"/>
        <v>357072</v>
      </c>
      <c r="O4417" s="60">
        <v>4</v>
      </c>
      <c r="P4417" s="101">
        <f>O4417</f>
        <v>4</v>
      </c>
      <c r="Q4417" s="99" t="e">
        <f>TRUNC(#REF!*P4417,0)</f>
        <v>#REF!</v>
      </c>
      <c r="R4417" s="143"/>
    </row>
    <row r="4418" spans="3:18" s="102" customFormat="1" ht="19.5" hidden="1" customHeight="1">
      <c r="C4418" s="35" t="s">
        <v>1552</v>
      </c>
      <c r="D4418" s="36" t="s">
        <v>0</v>
      </c>
      <c r="E4418" s="11" t="s">
        <v>22</v>
      </c>
      <c r="F4418" s="98">
        <v>0</v>
      </c>
      <c r="G4418" s="99">
        <v>0</v>
      </c>
      <c r="H4418" s="99">
        <f t="shared" si="737"/>
        <v>0</v>
      </c>
      <c r="I4418" s="99">
        <v>0</v>
      </c>
      <c r="J4418" s="99">
        <f t="shared" si="738"/>
        <v>0</v>
      </c>
      <c r="K4418" s="99">
        <v>0</v>
      </c>
      <c r="L4418" s="99">
        <f t="shared" si="751"/>
        <v>0</v>
      </c>
      <c r="M4418" s="99">
        <f t="shared" si="750"/>
        <v>0</v>
      </c>
      <c r="N4418" s="100">
        <f t="shared" si="750"/>
        <v>0</v>
      </c>
      <c r="O4418" s="60">
        <v>0</v>
      </c>
      <c r="P4418" s="101">
        <f>O4418</f>
        <v>0</v>
      </c>
      <c r="Q4418" s="99" t="e">
        <f>TRUNC(#REF!*P4418,0)</f>
        <v>#REF!</v>
      </c>
      <c r="R4418" s="143"/>
    </row>
    <row r="4419" spans="3:18" s="102" customFormat="1" ht="19.5" hidden="1" customHeight="1">
      <c r="C4419" s="35" t="s">
        <v>1553</v>
      </c>
      <c r="D4419" s="36" t="s">
        <v>1554</v>
      </c>
      <c r="E4419" s="11" t="s">
        <v>3199</v>
      </c>
      <c r="F4419" s="98">
        <v>100</v>
      </c>
      <c r="G4419" s="99">
        <v>47947</v>
      </c>
      <c r="H4419" s="99">
        <f t="shared" si="737"/>
        <v>4794700</v>
      </c>
      <c r="I4419" s="99">
        <v>3494</v>
      </c>
      <c r="J4419" s="99">
        <f t="shared" si="738"/>
        <v>349400</v>
      </c>
      <c r="K4419" s="99">
        <v>0</v>
      </c>
      <c r="L4419" s="99">
        <f t="shared" si="751"/>
        <v>0</v>
      </c>
      <c r="M4419" s="99">
        <f t="shared" si="750"/>
        <v>51441</v>
      </c>
      <c r="N4419" s="100">
        <f t="shared" si="750"/>
        <v>5144100</v>
      </c>
      <c r="O4419" s="60">
        <v>100</v>
      </c>
      <c r="P4419" s="101">
        <f>O4419</f>
        <v>100</v>
      </c>
      <c r="Q4419" s="99" t="e">
        <f>TRUNC(#REF!*P4419,0)</f>
        <v>#REF!</v>
      </c>
      <c r="R4419" s="143"/>
    </row>
    <row r="4420" spans="3:18" s="102" customFormat="1" ht="19.5" hidden="1" customHeight="1">
      <c r="C4420" s="35" t="s">
        <v>2729</v>
      </c>
      <c r="D4420" s="36" t="s">
        <v>0</v>
      </c>
      <c r="E4420" s="11" t="s">
        <v>22</v>
      </c>
      <c r="F4420" s="98">
        <v>0</v>
      </c>
      <c r="G4420" s="99">
        <v>0</v>
      </c>
      <c r="H4420" s="99">
        <f t="shared" si="737"/>
        <v>0</v>
      </c>
      <c r="I4420" s="99">
        <v>0</v>
      </c>
      <c r="J4420" s="99">
        <f t="shared" si="738"/>
        <v>0</v>
      </c>
      <c r="K4420" s="99">
        <v>0</v>
      </c>
      <c r="L4420" s="99">
        <f t="shared" si="751"/>
        <v>0</v>
      </c>
      <c r="M4420" s="99">
        <f t="shared" si="750"/>
        <v>0</v>
      </c>
      <c r="N4420" s="100">
        <f t="shared" si="750"/>
        <v>0</v>
      </c>
      <c r="O4420" s="60">
        <v>0</v>
      </c>
      <c r="P4420" s="101">
        <f>O4420</f>
        <v>0</v>
      </c>
      <c r="Q4420" s="99" t="e">
        <f>TRUNC(#REF!*P4420,0)</f>
        <v>#REF!</v>
      </c>
      <c r="R4420" s="143"/>
    </row>
    <row r="4421" spans="3:18" s="102" customFormat="1" ht="19.5" hidden="1" customHeight="1">
      <c r="C4421" s="35" t="s">
        <v>2730</v>
      </c>
      <c r="D4421" s="36" t="s">
        <v>2731</v>
      </c>
      <c r="E4421" s="11" t="s">
        <v>3199</v>
      </c>
      <c r="F4421" s="98">
        <v>4</v>
      </c>
      <c r="G4421" s="99">
        <v>54196</v>
      </c>
      <c r="H4421" s="99">
        <f t="shared" si="737"/>
        <v>216784</v>
      </c>
      <c r="I4421" s="99">
        <v>3494</v>
      </c>
      <c r="J4421" s="99">
        <f t="shared" si="738"/>
        <v>13976</v>
      </c>
      <c r="K4421" s="99">
        <v>0</v>
      </c>
      <c r="L4421" s="99">
        <f t="shared" si="751"/>
        <v>0</v>
      </c>
      <c r="M4421" s="99">
        <f t="shared" si="750"/>
        <v>57690</v>
      </c>
      <c r="N4421" s="100">
        <f t="shared" si="750"/>
        <v>230760</v>
      </c>
      <c r="O4421" s="60">
        <v>4</v>
      </c>
      <c r="P4421" s="101">
        <f>O4421</f>
        <v>4</v>
      </c>
      <c r="Q4421" s="99" t="e">
        <f>TRUNC(#REF!*P4421,0)</f>
        <v>#REF!</v>
      </c>
      <c r="R4421" s="143"/>
    </row>
    <row r="4422" spans="3:18" s="102" customFormat="1" ht="19.5" hidden="1" customHeight="1">
      <c r="C4422" s="35" t="s">
        <v>1555</v>
      </c>
      <c r="D4422" s="36" t="s">
        <v>0</v>
      </c>
      <c r="E4422" s="11" t="s">
        <v>22</v>
      </c>
      <c r="F4422" s="98">
        <v>0</v>
      </c>
      <c r="G4422" s="99">
        <v>0</v>
      </c>
      <c r="H4422" s="99">
        <f t="shared" ref="H4422:H4485" si="752">TRUNC(F4422*G4422,0)</f>
        <v>0</v>
      </c>
      <c r="I4422" s="99">
        <v>0</v>
      </c>
      <c r="J4422" s="99">
        <f t="shared" ref="J4422:J4485" si="753">TRUNC(F4422*I4422,0)</f>
        <v>0</v>
      </c>
      <c r="K4422" s="99">
        <v>0</v>
      </c>
      <c r="L4422" s="99">
        <f t="shared" si="751"/>
        <v>0</v>
      </c>
      <c r="M4422" s="99">
        <f t="shared" si="750"/>
        <v>0</v>
      </c>
      <c r="N4422" s="100">
        <f t="shared" si="750"/>
        <v>0</v>
      </c>
      <c r="O4422" s="60">
        <v>0</v>
      </c>
      <c r="P4422" s="101">
        <f>O4422</f>
        <v>0</v>
      </c>
      <c r="Q4422" s="99" t="e">
        <f>TRUNC(#REF!*P4422,0)</f>
        <v>#REF!</v>
      </c>
      <c r="R4422" s="143"/>
    </row>
    <row r="4423" spans="3:18" s="102" customFormat="1" ht="19.5" hidden="1" customHeight="1">
      <c r="C4423" s="35" t="s">
        <v>1556</v>
      </c>
      <c r="D4423" s="36" t="s">
        <v>1557</v>
      </c>
      <c r="E4423" s="11" t="s">
        <v>3199</v>
      </c>
      <c r="F4423" s="98">
        <v>40</v>
      </c>
      <c r="G4423" s="99">
        <v>49600</v>
      </c>
      <c r="H4423" s="99">
        <f t="shared" si="752"/>
        <v>1984000</v>
      </c>
      <c r="I4423" s="99">
        <v>4478</v>
      </c>
      <c r="J4423" s="99">
        <f t="shared" si="753"/>
        <v>179120</v>
      </c>
      <c r="K4423" s="99">
        <v>0</v>
      </c>
      <c r="L4423" s="99">
        <f t="shared" si="751"/>
        <v>0</v>
      </c>
      <c r="M4423" s="99">
        <f t="shared" si="750"/>
        <v>54078</v>
      </c>
      <c r="N4423" s="100">
        <f t="shared" si="750"/>
        <v>2163120</v>
      </c>
      <c r="O4423" s="60">
        <v>40</v>
      </c>
      <c r="P4423" s="101">
        <f>O4423</f>
        <v>40</v>
      </c>
      <c r="Q4423" s="99" t="e">
        <f>TRUNC(#REF!*P4423,0)</f>
        <v>#REF!</v>
      </c>
      <c r="R4423" s="143"/>
    </row>
    <row r="4424" spans="3:18" s="102" customFormat="1" ht="19.5" hidden="1" customHeight="1">
      <c r="C4424" s="35" t="s">
        <v>1558</v>
      </c>
      <c r="D4424" s="36" t="s">
        <v>1557</v>
      </c>
      <c r="E4424" s="11" t="s">
        <v>3199</v>
      </c>
      <c r="F4424" s="98">
        <v>44</v>
      </c>
      <c r="G4424" s="99">
        <v>49600</v>
      </c>
      <c r="H4424" s="99">
        <f t="shared" si="752"/>
        <v>2182400</v>
      </c>
      <c r="I4424" s="99">
        <v>4478</v>
      </c>
      <c r="J4424" s="99">
        <f t="shared" si="753"/>
        <v>197032</v>
      </c>
      <c r="K4424" s="99">
        <v>0</v>
      </c>
      <c r="L4424" s="99">
        <f t="shared" si="751"/>
        <v>0</v>
      </c>
      <c r="M4424" s="99">
        <f t="shared" si="750"/>
        <v>54078</v>
      </c>
      <c r="N4424" s="100">
        <f t="shared" si="750"/>
        <v>2379432</v>
      </c>
      <c r="O4424" s="60">
        <v>44</v>
      </c>
      <c r="P4424" s="101">
        <f>O4424</f>
        <v>44</v>
      </c>
      <c r="Q4424" s="99" t="e">
        <f>TRUNC(#REF!*P4424,0)</f>
        <v>#REF!</v>
      </c>
      <c r="R4424" s="143"/>
    </row>
    <row r="4425" spans="3:18" s="102" customFormat="1" ht="19.5" hidden="1" customHeight="1">
      <c r="C4425" s="35" t="s">
        <v>1559</v>
      </c>
      <c r="D4425" s="36" t="s">
        <v>1557</v>
      </c>
      <c r="E4425" s="11" t="s">
        <v>3199</v>
      </c>
      <c r="F4425" s="98">
        <v>44</v>
      </c>
      <c r="G4425" s="99">
        <v>35200</v>
      </c>
      <c r="H4425" s="99">
        <f t="shared" si="752"/>
        <v>1548800</v>
      </c>
      <c r="I4425" s="99">
        <v>4478</v>
      </c>
      <c r="J4425" s="99">
        <f t="shared" si="753"/>
        <v>197032</v>
      </c>
      <c r="K4425" s="99">
        <v>0</v>
      </c>
      <c r="L4425" s="99">
        <f t="shared" si="751"/>
        <v>0</v>
      </c>
      <c r="M4425" s="99">
        <f t="shared" si="750"/>
        <v>39678</v>
      </c>
      <c r="N4425" s="100">
        <f t="shared" si="750"/>
        <v>1745832</v>
      </c>
      <c r="O4425" s="60">
        <v>44</v>
      </c>
      <c r="P4425" s="101">
        <f>O4425</f>
        <v>44</v>
      </c>
      <c r="Q4425" s="99" t="e">
        <f>TRUNC(#REF!*P4425,0)</f>
        <v>#REF!</v>
      </c>
      <c r="R4425" s="143"/>
    </row>
    <row r="4426" spans="3:18" s="102" customFormat="1" ht="19.5" hidden="1" customHeight="1">
      <c r="C4426" s="35" t="s">
        <v>1560</v>
      </c>
      <c r="D4426" s="36" t="s">
        <v>0</v>
      </c>
      <c r="E4426" s="11" t="s">
        <v>22</v>
      </c>
      <c r="F4426" s="98">
        <v>0</v>
      </c>
      <c r="G4426" s="99">
        <v>0</v>
      </c>
      <c r="H4426" s="99">
        <f t="shared" si="752"/>
        <v>0</v>
      </c>
      <c r="I4426" s="99">
        <v>0</v>
      </c>
      <c r="J4426" s="99">
        <f t="shared" si="753"/>
        <v>0</v>
      </c>
      <c r="K4426" s="99">
        <v>0</v>
      </c>
      <c r="L4426" s="99">
        <f t="shared" si="751"/>
        <v>0</v>
      </c>
      <c r="M4426" s="99">
        <f t="shared" si="750"/>
        <v>0</v>
      </c>
      <c r="N4426" s="100">
        <f t="shared" si="750"/>
        <v>0</v>
      </c>
      <c r="O4426" s="60">
        <v>0</v>
      </c>
      <c r="P4426" s="101">
        <f>O4426</f>
        <v>0</v>
      </c>
      <c r="Q4426" s="99" t="e">
        <f>TRUNC(#REF!*P4426,0)</f>
        <v>#REF!</v>
      </c>
      <c r="R4426" s="143"/>
    </row>
    <row r="4427" spans="3:18" s="102" customFormat="1" ht="19.5" hidden="1" customHeight="1">
      <c r="C4427" s="35" t="s">
        <v>1561</v>
      </c>
      <c r="D4427" s="36" t="s">
        <v>1562</v>
      </c>
      <c r="E4427" s="11" t="s">
        <v>3199</v>
      </c>
      <c r="F4427" s="98">
        <v>113</v>
      </c>
      <c r="G4427" s="99">
        <v>75612</v>
      </c>
      <c r="H4427" s="99">
        <f t="shared" si="752"/>
        <v>8544156</v>
      </c>
      <c r="I4427" s="99">
        <v>45735</v>
      </c>
      <c r="J4427" s="99">
        <f t="shared" si="753"/>
        <v>5168055</v>
      </c>
      <c r="K4427" s="99">
        <v>914</v>
      </c>
      <c r="L4427" s="99">
        <f t="shared" si="751"/>
        <v>103282</v>
      </c>
      <c r="M4427" s="99">
        <f t="shared" si="750"/>
        <v>122261</v>
      </c>
      <c r="N4427" s="100">
        <f t="shared" si="750"/>
        <v>13815493</v>
      </c>
      <c r="O4427" s="60">
        <v>113</v>
      </c>
      <c r="P4427" s="101">
        <f>O4427</f>
        <v>113</v>
      </c>
      <c r="Q4427" s="99" t="e">
        <f>TRUNC(#REF!*P4427,0)</f>
        <v>#REF!</v>
      </c>
      <c r="R4427" s="143"/>
    </row>
    <row r="4428" spans="3:18" s="102" customFormat="1" ht="19.5" hidden="1" customHeight="1">
      <c r="C4428" s="35" t="s">
        <v>1563</v>
      </c>
      <c r="D4428" s="36" t="s">
        <v>1564</v>
      </c>
      <c r="E4428" s="11" t="s">
        <v>3199</v>
      </c>
      <c r="F4428" s="98">
        <v>113</v>
      </c>
      <c r="G4428" s="99">
        <v>75612</v>
      </c>
      <c r="H4428" s="99">
        <f t="shared" si="752"/>
        <v>8544156</v>
      </c>
      <c r="I4428" s="99">
        <v>45735</v>
      </c>
      <c r="J4428" s="99">
        <f t="shared" si="753"/>
        <v>5168055</v>
      </c>
      <c r="K4428" s="99">
        <v>914</v>
      </c>
      <c r="L4428" s="99">
        <f t="shared" si="751"/>
        <v>103282</v>
      </c>
      <c r="M4428" s="99">
        <f t="shared" si="750"/>
        <v>122261</v>
      </c>
      <c r="N4428" s="100">
        <f t="shared" si="750"/>
        <v>13815493</v>
      </c>
      <c r="O4428" s="60">
        <v>113</v>
      </c>
      <c r="P4428" s="101">
        <f>O4428</f>
        <v>113</v>
      </c>
      <c r="Q4428" s="99" t="e">
        <f>TRUNC(#REF!*P4428,0)</f>
        <v>#REF!</v>
      </c>
      <c r="R4428" s="143"/>
    </row>
    <row r="4429" spans="3:18" s="102" customFormat="1" ht="19.5" hidden="1" customHeight="1">
      <c r="C4429" s="35" t="s">
        <v>2732</v>
      </c>
      <c r="D4429" s="36" t="s">
        <v>2643</v>
      </c>
      <c r="E4429" s="11" t="s">
        <v>22</v>
      </c>
      <c r="F4429" s="98">
        <v>0</v>
      </c>
      <c r="G4429" s="99">
        <v>0</v>
      </c>
      <c r="H4429" s="99">
        <f t="shared" si="752"/>
        <v>0</v>
      </c>
      <c r="I4429" s="99">
        <v>0</v>
      </c>
      <c r="J4429" s="99">
        <f t="shared" si="753"/>
        <v>0</v>
      </c>
      <c r="K4429" s="99">
        <v>0</v>
      </c>
      <c r="L4429" s="99">
        <f t="shared" si="751"/>
        <v>0</v>
      </c>
      <c r="M4429" s="99">
        <f t="shared" si="750"/>
        <v>0</v>
      </c>
      <c r="N4429" s="100">
        <f t="shared" si="750"/>
        <v>0</v>
      </c>
      <c r="O4429" s="60">
        <v>0</v>
      </c>
      <c r="P4429" s="101">
        <f>O4429</f>
        <v>0</v>
      </c>
      <c r="Q4429" s="99" t="e">
        <f>TRUNC(#REF!*P4429,0)</f>
        <v>#REF!</v>
      </c>
      <c r="R4429" s="143"/>
    </row>
    <row r="4430" spans="3:18" s="102" customFormat="1" ht="19.5" hidden="1" customHeight="1">
      <c r="C4430" s="35" t="s">
        <v>2733</v>
      </c>
      <c r="D4430" s="36" t="s">
        <v>0</v>
      </c>
      <c r="E4430" s="11" t="s">
        <v>22</v>
      </c>
      <c r="F4430" s="98">
        <v>0</v>
      </c>
      <c r="G4430" s="99">
        <v>0</v>
      </c>
      <c r="H4430" s="99">
        <f t="shared" si="752"/>
        <v>0</v>
      </c>
      <c r="I4430" s="99">
        <v>0</v>
      </c>
      <c r="J4430" s="99">
        <f t="shared" si="753"/>
        <v>0</v>
      </c>
      <c r="K4430" s="99">
        <v>0</v>
      </c>
      <c r="L4430" s="99">
        <f t="shared" si="751"/>
        <v>0</v>
      </c>
      <c r="M4430" s="99">
        <f t="shared" si="750"/>
        <v>0</v>
      </c>
      <c r="N4430" s="100">
        <f t="shared" si="750"/>
        <v>0</v>
      </c>
      <c r="O4430" s="60">
        <v>0</v>
      </c>
      <c r="P4430" s="101">
        <f>O4430</f>
        <v>0</v>
      </c>
      <c r="Q4430" s="99" t="e">
        <f>TRUNC(#REF!*P4430,0)</f>
        <v>#REF!</v>
      </c>
      <c r="R4430" s="143"/>
    </row>
    <row r="4431" spans="3:18" s="102" customFormat="1" ht="19.5" hidden="1" customHeight="1">
      <c r="C4431" s="35" t="s">
        <v>2734</v>
      </c>
      <c r="D4431" s="36" t="s">
        <v>2735</v>
      </c>
      <c r="E4431" s="11" t="s">
        <v>22</v>
      </c>
      <c r="F4431" s="98">
        <v>0</v>
      </c>
      <c r="G4431" s="99">
        <v>0</v>
      </c>
      <c r="H4431" s="99">
        <f t="shared" si="752"/>
        <v>0</v>
      </c>
      <c r="I4431" s="99">
        <v>0</v>
      </c>
      <c r="J4431" s="99">
        <f t="shared" si="753"/>
        <v>0</v>
      </c>
      <c r="K4431" s="99">
        <v>0</v>
      </c>
      <c r="L4431" s="99">
        <f t="shared" si="751"/>
        <v>0</v>
      </c>
      <c r="M4431" s="99">
        <f t="shared" si="750"/>
        <v>0</v>
      </c>
      <c r="N4431" s="100">
        <f t="shared" si="750"/>
        <v>0</v>
      </c>
      <c r="O4431" s="60">
        <v>0</v>
      </c>
      <c r="P4431" s="101">
        <f>O4431</f>
        <v>0</v>
      </c>
      <c r="Q4431" s="99" t="e">
        <f>TRUNC(#REF!*P4431,0)</f>
        <v>#REF!</v>
      </c>
      <c r="R4431" s="143"/>
    </row>
    <row r="4432" spans="3:18" s="102" customFormat="1" ht="19.5" hidden="1" customHeight="1">
      <c r="C4432" s="35" t="s">
        <v>2736</v>
      </c>
      <c r="D4432" s="36" t="s">
        <v>1565</v>
      </c>
      <c r="E4432" s="11" t="s">
        <v>3199</v>
      </c>
      <c r="F4432" s="98">
        <v>2</v>
      </c>
      <c r="G4432" s="99">
        <v>2791763</v>
      </c>
      <c r="H4432" s="99">
        <f t="shared" si="752"/>
        <v>5583526</v>
      </c>
      <c r="I4432" s="99">
        <v>1592700</v>
      </c>
      <c r="J4432" s="99">
        <f t="shared" si="753"/>
        <v>3185400</v>
      </c>
      <c r="K4432" s="99">
        <v>116376</v>
      </c>
      <c r="L4432" s="99">
        <f t="shared" si="751"/>
        <v>232752</v>
      </c>
      <c r="M4432" s="99">
        <f t="shared" si="750"/>
        <v>4500839</v>
      </c>
      <c r="N4432" s="100">
        <f t="shared" si="750"/>
        <v>9001678</v>
      </c>
      <c r="O4432" s="60">
        <v>2</v>
      </c>
      <c r="P4432" s="101">
        <f>O4432</f>
        <v>2</v>
      </c>
      <c r="Q4432" s="99" t="e">
        <f>TRUNC(#REF!*P4432,0)</f>
        <v>#REF!</v>
      </c>
      <c r="R4432" s="143"/>
    </row>
    <row r="4433" spans="3:18" s="102" customFormat="1" ht="19.5" hidden="1" customHeight="1">
      <c r="C4433" s="35" t="s">
        <v>2737</v>
      </c>
      <c r="D4433" s="36" t="s">
        <v>2738</v>
      </c>
      <c r="E4433" s="11" t="s">
        <v>3199</v>
      </c>
      <c r="F4433" s="98">
        <v>2</v>
      </c>
      <c r="G4433" s="99">
        <v>2791763</v>
      </c>
      <c r="H4433" s="99">
        <f t="shared" si="752"/>
        <v>5583526</v>
      </c>
      <c r="I4433" s="99">
        <v>1592700</v>
      </c>
      <c r="J4433" s="99">
        <f t="shared" si="753"/>
        <v>3185400</v>
      </c>
      <c r="K4433" s="99">
        <v>116376</v>
      </c>
      <c r="L4433" s="99">
        <f t="shared" si="751"/>
        <v>232752</v>
      </c>
      <c r="M4433" s="99">
        <f t="shared" si="750"/>
        <v>4500839</v>
      </c>
      <c r="N4433" s="100">
        <f t="shared" si="750"/>
        <v>9001678</v>
      </c>
      <c r="O4433" s="60">
        <v>2</v>
      </c>
      <c r="P4433" s="101">
        <f>O4433</f>
        <v>2</v>
      </c>
      <c r="Q4433" s="99" t="e">
        <f>TRUNC(#REF!*P4433,0)</f>
        <v>#REF!</v>
      </c>
      <c r="R4433" s="143"/>
    </row>
    <row r="4434" spans="3:18" s="102" customFormat="1" ht="19.5" hidden="1" customHeight="1">
      <c r="C4434" s="35" t="s">
        <v>2739</v>
      </c>
      <c r="D4434" s="36" t="s">
        <v>1565</v>
      </c>
      <c r="E4434" s="11" t="s">
        <v>3199</v>
      </c>
      <c r="F4434" s="98">
        <v>1</v>
      </c>
      <c r="G4434" s="99">
        <v>2791763</v>
      </c>
      <c r="H4434" s="99">
        <f t="shared" si="752"/>
        <v>2791763</v>
      </c>
      <c r="I4434" s="99">
        <v>1592700</v>
      </c>
      <c r="J4434" s="99">
        <f t="shared" si="753"/>
        <v>1592700</v>
      </c>
      <c r="K4434" s="99">
        <v>116376</v>
      </c>
      <c r="L4434" s="99">
        <f t="shared" si="751"/>
        <v>116376</v>
      </c>
      <c r="M4434" s="99">
        <f t="shared" si="750"/>
        <v>4500839</v>
      </c>
      <c r="N4434" s="100">
        <f t="shared" si="750"/>
        <v>4500839</v>
      </c>
      <c r="O4434" s="60">
        <v>1</v>
      </c>
      <c r="P4434" s="101">
        <f>O4434</f>
        <v>1</v>
      </c>
      <c r="Q4434" s="99" t="e">
        <f>TRUNC(#REF!*P4434,0)</f>
        <v>#REF!</v>
      </c>
      <c r="R4434" s="143"/>
    </row>
    <row r="4435" spans="3:18" s="102" customFormat="1" ht="19.5" hidden="1" customHeight="1">
      <c r="C4435" s="35" t="s">
        <v>2740</v>
      </c>
      <c r="D4435" s="36" t="s">
        <v>2741</v>
      </c>
      <c r="E4435" s="11" t="s">
        <v>22</v>
      </c>
      <c r="F4435" s="98">
        <v>0</v>
      </c>
      <c r="G4435" s="99">
        <v>0</v>
      </c>
      <c r="H4435" s="99">
        <f t="shared" si="752"/>
        <v>0</v>
      </c>
      <c r="I4435" s="99">
        <v>0</v>
      </c>
      <c r="J4435" s="99">
        <f t="shared" si="753"/>
        <v>0</v>
      </c>
      <c r="K4435" s="99">
        <v>0</v>
      </c>
      <c r="L4435" s="99">
        <f t="shared" si="751"/>
        <v>0</v>
      </c>
      <c r="M4435" s="99">
        <f t="shared" si="750"/>
        <v>0</v>
      </c>
      <c r="N4435" s="100">
        <f t="shared" si="750"/>
        <v>0</v>
      </c>
      <c r="O4435" s="60">
        <v>0</v>
      </c>
      <c r="P4435" s="101">
        <f>O4435</f>
        <v>0</v>
      </c>
      <c r="Q4435" s="99" t="e">
        <f>TRUNC(#REF!*P4435,0)</f>
        <v>#REF!</v>
      </c>
      <c r="R4435" s="143"/>
    </row>
    <row r="4436" spans="3:18" s="102" customFormat="1" ht="19.5" hidden="1" customHeight="1">
      <c r="C4436" s="35" t="s">
        <v>2742</v>
      </c>
      <c r="D4436" s="36" t="s">
        <v>1566</v>
      </c>
      <c r="E4436" s="11" t="s">
        <v>3199</v>
      </c>
      <c r="F4436" s="98">
        <v>1</v>
      </c>
      <c r="G4436" s="99">
        <v>5124654</v>
      </c>
      <c r="H4436" s="99">
        <f t="shared" si="752"/>
        <v>5124654</v>
      </c>
      <c r="I4436" s="99">
        <v>1955723</v>
      </c>
      <c r="J4436" s="99">
        <f t="shared" si="753"/>
        <v>1955723</v>
      </c>
      <c r="K4436" s="99">
        <v>148160</v>
      </c>
      <c r="L4436" s="99">
        <f t="shared" si="751"/>
        <v>148160</v>
      </c>
      <c r="M4436" s="99">
        <f t="shared" si="750"/>
        <v>7228537</v>
      </c>
      <c r="N4436" s="100">
        <f t="shared" si="750"/>
        <v>7228537</v>
      </c>
      <c r="O4436" s="60">
        <v>1</v>
      </c>
      <c r="P4436" s="101">
        <f>O4436</f>
        <v>1</v>
      </c>
      <c r="Q4436" s="99" t="e">
        <f>TRUNC(#REF!*P4436,0)</f>
        <v>#REF!</v>
      </c>
      <c r="R4436" s="143"/>
    </row>
    <row r="4437" spans="3:18" s="102" customFormat="1" ht="19.5" hidden="1" customHeight="1">
      <c r="C4437" s="35" t="s">
        <v>2743</v>
      </c>
      <c r="D4437" s="36" t="s">
        <v>2744</v>
      </c>
      <c r="E4437" s="11" t="s">
        <v>22</v>
      </c>
      <c r="F4437" s="98">
        <v>0</v>
      </c>
      <c r="G4437" s="99">
        <v>0</v>
      </c>
      <c r="H4437" s="99">
        <f t="shared" si="752"/>
        <v>0</v>
      </c>
      <c r="I4437" s="99">
        <v>0</v>
      </c>
      <c r="J4437" s="99">
        <f t="shared" si="753"/>
        <v>0</v>
      </c>
      <c r="K4437" s="99">
        <v>0</v>
      </c>
      <c r="L4437" s="99">
        <f t="shared" si="751"/>
        <v>0</v>
      </c>
      <c r="M4437" s="99">
        <f t="shared" si="750"/>
        <v>0</v>
      </c>
      <c r="N4437" s="100">
        <f t="shared" si="750"/>
        <v>0</v>
      </c>
      <c r="O4437" s="60">
        <v>0</v>
      </c>
      <c r="P4437" s="101">
        <f>O4437</f>
        <v>0</v>
      </c>
      <c r="Q4437" s="99" t="e">
        <f>TRUNC(#REF!*P4437,0)</f>
        <v>#REF!</v>
      </c>
      <c r="R4437" s="143"/>
    </row>
    <row r="4438" spans="3:18" s="102" customFormat="1" ht="19.5" hidden="1" customHeight="1">
      <c r="C4438" s="35" t="s">
        <v>2745</v>
      </c>
      <c r="D4438" s="36" t="s">
        <v>2746</v>
      </c>
      <c r="E4438" s="11" t="s">
        <v>3199</v>
      </c>
      <c r="F4438" s="98">
        <v>2</v>
      </c>
      <c r="G4438" s="99">
        <v>5875412</v>
      </c>
      <c r="H4438" s="99">
        <f t="shared" si="752"/>
        <v>11750824</v>
      </c>
      <c r="I4438" s="99">
        <v>2303734</v>
      </c>
      <c r="J4438" s="99">
        <f t="shared" si="753"/>
        <v>4607468</v>
      </c>
      <c r="K4438" s="99">
        <v>186633</v>
      </c>
      <c r="L4438" s="99">
        <f t="shared" si="751"/>
        <v>373266</v>
      </c>
      <c r="M4438" s="99">
        <f t="shared" si="750"/>
        <v>8365779</v>
      </c>
      <c r="N4438" s="100">
        <f t="shared" si="750"/>
        <v>16731558</v>
      </c>
      <c r="O4438" s="60">
        <v>2</v>
      </c>
      <c r="P4438" s="101">
        <f>O4438</f>
        <v>2</v>
      </c>
      <c r="Q4438" s="99" t="e">
        <f>TRUNC(#REF!*P4438,0)</f>
        <v>#REF!</v>
      </c>
      <c r="R4438" s="143"/>
    </row>
    <row r="4439" spans="3:18" s="102" customFormat="1" ht="19.5" hidden="1" customHeight="1">
      <c r="C4439" s="35" t="s">
        <v>2747</v>
      </c>
      <c r="D4439" s="36" t="s">
        <v>2748</v>
      </c>
      <c r="E4439" s="11" t="s">
        <v>22</v>
      </c>
      <c r="F4439" s="98">
        <v>0</v>
      </c>
      <c r="G4439" s="99">
        <v>0</v>
      </c>
      <c r="H4439" s="99">
        <f t="shared" si="752"/>
        <v>0</v>
      </c>
      <c r="I4439" s="99">
        <v>0</v>
      </c>
      <c r="J4439" s="99">
        <f t="shared" si="753"/>
        <v>0</v>
      </c>
      <c r="K4439" s="99">
        <v>0</v>
      </c>
      <c r="L4439" s="99">
        <f t="shared" si="751"/>
        <v>0</v>
      </c>
      <c r="M4439" s="99">
        <f t="shared" si="750"/>
        <v>0</v>
      </c>
      <c r="N4439" s="100">
        <f t="shared" si="750"/>
        <v>0</v>
      </c>
      <c r="O4439" s="60">
        <v>0</v>
      </c>
      <c r="P4439" s="101">
        <f>O4439</f>
        <v>0</v>
      </c>
      <c r="Q4439" s="99" t="e">
        <f>TRUNC(#REF!*P4439,0)</f>
        <v>#REF!</v>
      </c>
      <c r="R4439" s="143"/>
    </row>
    <row r="4440" spans="3:18" s="102" customFormat="1" ht="19.5" hidden="1" customHeight="1">
      <c r="C4440" s="35" t="s">
        <v>2749</v>
      </c>
      <c r="D4440" s="36" t="s">
        <v>2750</v>
      </c>
      <c r="E4440" s="11" t="s">
        <v>3199</v>
      </c>
      <c r="F4440" s="98">
        <v>1</v>
      </c>
      <c r="G4440" s="99">
        <v>10159720</v>
      </c>
      <c r="H4440" s="99">
        <f t="shared" si="752"/>
        <v>10159720</v>
      </c>
      <c r="I4440" s="99">
        <v>2829774</v>
      </c>
      <c r="J4440" s="99">
        <f t="shared" si="753"/>
        <v>2829774</v>
      </c>
      <c r="K4440" s="99">
        <v>214561</v>
      </c>
      <c r="L4440" s="99">
        <f t="shared" si="751"/>
        <v>214561</v>
      </c>
      <c r="M4440" s="99">
        <f t="shared" si="750"/>
        <v>13204055</v>
      </c>
      <c r="N4440" s="100">
        <f t="shared" si="750"/>
        <v>13204055</v>
      </c>
      <c r="O4440" s="60">
        <v>1</v>
      </c>
      <c r="P4440" s="101">
        <f>O4440</f>
        <v>1</v>
      </c>
      <c r="Q4440" s="99" t="e">
        <f>TRUNC(#REF!*P4440,0)</f>
        <v>#REF!</v>
      </c>
      <c r="R4440" s="143"/>
    </row>
    <row r="4441" spans="3:18" s="102" customFormat="1" ht="19.5" hidden="1" customHeight="1">
      <c r="C4441" s="35" t="s">
        <v>2751</v>
      </c>
      <c r="D4441" s="36" t="s">
        <v>2752</v>
      </c>
      <c r="E4441" s="11" t="s">
        <v>22</v>
      </c>
      <c r="F4441" s="98">
        <v>0</v>
      </c>
      <c r="G4441" s="99">
        <v>0</v>
      </c>
      <c r="H4441" s="99">
        <f t="shared" si="752"/>
        <v>0</v>
      </c>
      <c r="I4441" s="99">
        <v>0</v>
      </c>
      <c r="J4441" s="99">
        <f t="shared" si="753"/>
        <v>0</v>
      </c>
      <c r="K4441" s="99">
        <v>0</v>
      </c>
      <c r="L4441" s="99">
        <f t="shared" si="751"/>
        <v>0</v>
      </c>
      <c r="M4441" s="99">
        <f t="shared" si="750"/>
        <v>0</v>
      </c>
      <c r="N4441" s="100">
        <f t="shared" si="750"/>
        <v>0</v>
      </c>
      <c r="O4441" s="60">
        <v>0</v>
      </c>
      <c r="P4441" s="101">
        <f>O4441</f>
        <v>0</v>
      </c>
      <c r="Q4441" s="99" t="e">
        <f>TRUNC(#REF!*P4441,0)</f>
        <v>#REF!</v>
      </c>
      <c r="R4441" s="143"/>
    </row>
    <row r="4442" spans="3:18" s="102" customFormat="1" ht="19.5" hidden="1" customHeight="1">
      <c r="C4442" s="35" t="s">
        <v>2753</v>
      </c>
      <c r="D4442" s="36" t="s">
        <v>1567</v>
      </c>
      <c r="E4442" s="11" t="s">
        <v>3199</v>
      </c>
      <c r="F4442" s="98">
        <v>1</v>
      </c>
      <c r="G4442" s="99">
        <v>10345354</v>
      </c>
      <c r="H4442" s="99">
        <f t="shared" si="752"/>
        <v>10345354</v>
      </c>
      <c r="I4442" s="99">
        <v>2616031</v>
      </c>
      <c r="J4442" s="99">
        <f t="shared" si="753"/>
        <v>2616031</v>
      </c>
      <c r="K4442" s="99">
        <v>214503</v>
      </c>
      <c r="L4442" s="99">
        <f t="shared" si="751"/>
        <v>214503</v>
      </c>
      <c r="M4442" s="99">
        <f t="shared" si="750"/>
        <v>13175888</v>
      </c>
      <c r="N4442" s="100">
        <f t="shared" si="750"/>
        <v>13175888</v>
      </c>
      <c r="O4442" s="60">
        <v>1</v>
      </c>
      <c r="P4442" s="101">
        <f>O4442</f>
        <v>1</v>
      </c>
      <c r="Q4442" s="99" t="e">
        <f>TRUNC(#REF!*P4442,0)</f>
        <v>#REF!</v>
      </c>
      <c r="R4442" s="143"/>
    </row>
    <row r="4443" spans="3:18" s="102" customFormat="1" ht="19.5" hidden="1" customHeight="1">
      <c r="C4443" s="35" t="s">
        <v>2754</v>
      </c>
      <c r="D4443" s="36" t="s">
        <v>1567</v>
      </c>
      <c r="E4443" s="11" t="s">
        <v>3199</v>
      </c>
      <c r="F4443" s="98">
        <v>2</v>
      </c>
      <c r="G4443" s="99">
        <v>10345354</v>
      </c>
      <c r="H4443" s="99">
        <f t="shared" si="752"/>
        <v>20690708</v>
      </c>
      <c r="I4443" s="99">
        <v>2616031</v>
      </c>
      <c r="J4443" s="99">
        <f t="shared" si="753"/>
        <v>5232062</v>
      </c>
      <c r="K4443" s="99">
        <v>214503</v>
      </c>
      <c r="L4443" s="99">
        <f t="shared" si="751"/>
        <v>429006</v>
      </c>
      <c r="M4443" s="99">
        <f t="shared" si="750"/>
        <v>13175888</v>
      </c>
      <c r="N4443" s="100">
        <f t="shared" si="750"/>
        <v>26351776</v>
      </c>
      <c r="O4443" s="60">
        <v>2</v>
      </c>
      <c r="P4443" s="101">
        <f>O4443</f>
        <v>2</v>
      </c>
      <c r="Q4443" s="99" t="e">
        <f>TRUNC(#REF!*P4443,0)</f>
        <v>#REF!</v>
      </c>
      <c r="R4443" s="143"/>
    </row>
    <row r="4444" spans="3:18" s="102" customFormat="1" ht="19.5" hidden="1" customHeight="1">
      <c r="C4444" s="35" t="s">
        <v>2755</v>
      </c>
      <c r="D4444" s="36" t="s">
        <v>1567</v>
      </c>
      <c r="E4444" s="11" t="s">
        <v>3199</v>
      </c>
      <c r="F4444" s="98">
        <v>2</v>
      </c>
      <c r="G4444" s="99">
        <v>10318976</v>
      </c>
      <c r="H4444" s="99">
        <f t="shared" si="752"/>
        <v>20637952</v>
      </c>
      <c r="I4444" s="99">
        <v>2659402</v>
      </c>
      <c r="J4444" s="99">
        <f t="shared" si="753"/>
        <v>5318804</v>
      </c>
      <c r="K4444" s="99">
        <v>215948</v>
      </c>
      <c r="L4444" s="99">
        <f t="shared" si="751"/>
        <v>431896</v>
      </c>
      <c r="M4444" s="99">
        <f t="shared" si="750"/>
        <v>13194326</v>
      </c>
      <c r="N4444" s="100">
        <f t="shared" si="750"/>
        <v>26388652</v>
      </c>
      <c r="O4444" s="60">
        <v>2</v>
      </c>
      <c r="P4444" s="101">
        <f>O4444</f>
        <v>2</v>
      </c>
      <c r="Q4444" s="99" t="e">
        <f>TRUNC(#REF!*P4444,0)</f>
        <v>#REF!</v>
      </c>
      <c r="R4444" s="143"/>
    </row>
    <row r="4445" spans="3:18" s="102" customFormat="1" ht="19.5" hidden="1" customHeight="1">
      <c r="C4445" s="35" t="s">
        <v>2756</v>
      </c>
      <c r="D4445" s="36" t="s">
        <v>1567</v>
      </c>
      <c r="E4445" s="11" t="s">
        <v>3199</v>
      </c>
      <c r="F4445" s="98">
        <v>2</v>
      </c>
      <c r="G4445" s="99">
        <v>10318976</v>
      </c>
      <c r="H4445" s="99">
        <f t="shared" si="752"/>
        <v>20637952</v>
      </c>
      <c r="I4445" s="99">
        <v>2659402</v>
      </c>
      <c r="J4445" s="99">
        <f t="shared" si="753"/>
        <v>5318804</v>
      </c>
      <c r="K4445" s="99">
        <v>215948</v>
      </c>
      <c r="L4445" s="99">
        <f t="shared" si="751"/>
        <v>431896</v>
      </c>
      <c r="M4445" s="99">
        <f t="shared" si="750"/>
        <v>13194326</v>
      </c>
      <c r="N4445" s="100">
        <f t="shared" si="750"/>
        <v>26388652</v>
      </c>
      <c r="O4445" s="60">
        <v>2</v>
      </c>
      <c r="P4445" s="101">
        <f>O4445</f>
        <v>2</v>
      </c>
      <c r="Q4445" s="99" t="e">
        <f>TRUNC(#REF!*P4445,0)</f>
        <v>#REF!</v>
      </c>
      <c r="R4445" s="143"/>
    </row>
    <row r="4446" spans="3:18" s="102" customFormat="1" ht="19.5" hidden="1" customHeight="1">
      <c r="C4446" s="35" t="s">
        <v>2757</v>
      </c>
      <c r="D4446" s="36" t="s">
        <v>2758</v>
      </c>
      <c r="E4446" s="11" t="s">
        <v>22</v>
      </c>
      <c r="F4446" s="98">
        <v>0</v>
      </c>
      <c r="G4446" s="99">
        <v>0</v>
      </c>
      <c r="H4446" s="99">
        <f t="shared" si="752"/>
        <v>0</v>
      </c>
      <c r="I4446" s="99">
        <v>0</v>
      </c>
      <c r="J4446" s="99">
        <f t="shared" si="753"/>
        <v>0</v>
      </c>
      <c r="K4446" s="99">
        <v>0</v>
      </c>
      <c r="L4446" s="99">
        <f t="shared" si="751"/>
        <v>0</v>
      </c>
      <c r="M4446" s="99">
        <f t="shared" si="750"/>
        <v>0</v>
      </c>
      <c r="N4446" s="100">
        <f t="shared" si="750"/>
        <v>0</v>
      </c>
      <c r="O4446" s="60">
        <v>0</v>
      </c>
      <c r="P4446" s="101">
        <f>O4446</f>
        <v>0</v>
      </c>
      <c r="Q4446" s="99" t="e">
        <f>TRUNC(#REF!*P4446,0)</f>
        <v>#REF!</v>
      </c>
      <c r="R4446" s="143"/>
    </row>
    <row r="4447" spans="3:18" s="102" customFormat="1" ht="19.5" hidden="1" customHeight="1">
      <c r="C4447" s="35" t="s">
        <v>2759</v>
      </c>
      <c r="D4447" s="36" t="s">
        <v>2760</v>
      </c>
      <c r="E4447" s="11" t="s">
        <v>22</v>
      </c>
      <c r="F4447" s="98">
        <v>0</v>
      </c>
      <c r="G4447" s="99">
        <v>0</v>
      </c>
      <c r="H4447" s="99">
        <f t="shared" si="752"/>
        <v>0</v>
      </c>
      <c r="I4447" s="99">
        <v>0</v>
      </c>
      <c r="J4447" s="99">
        <f t="shared" si="753"/>
        <v>0</v>
      </c>
      <c r="K4447" s="99">
        <v>0</v>
      </c>
      <c r="L4447" s="99">
        <f t="shared" si="751"/>
        <v>0</v>
      </c>
      <c r="M4447" s="99">
        <f t="shared" si="750"/>
        <v>0</v>
      </c>
      <c r="N4447" s="100">
        <f t="shared" si="750"/>
        <v>0</v>
      </c>
      <c r="O4447" s="60">
        <v>0</v>
      </c>
      <c r="P4447" s="101">
        <f>O4447</f>
        <v>0</v>
      </c>
      <c r="Q4447" s="99" t="e">
        <f>TRUNC(#REF!*P4447,0)</f>
        <v>#REF!</v>
      </c>
      <c r="R4447" s="143"/>
    </row>
    <row r="4448" spans="3:18" s="102" customFormat="1" ht="19.5" hidden="1" customHeight="1">
      <c r="C4448" s="35" t="s">
        <v>2761</v>
      </c>
      <c r="D4448" s="36" t="s">
        <v>2762</v>
      </c>
      <c r="E4448" s="11" t="s">
        <v>3199</v>
      </c>
      <c r="F4448" s="98">
        <v>3</v>
      </c>
      <c r="G4448" s="99">
        <v>6312991</v>
      </c>
      <c r="H4448" s="99">
        <f t="shared" si="752"/>
        <v>18938973</v>
      </c>
      <c r="I4448" s="99">
        <v>2284625</v>
      </c>
      <c r="J4448" s="99">
        <f t="shared" si="753"/>
        <v>6853875</v>
      </c>
      <c r="K4448" s="99">
        <v>173438</v>
      </c>
      <c r="L4448" s="99">
        <f t="shared" si="751"/>
        <v>520314</v>
      </c>
      <c r="M4448" s="99">
        <f t="shared" si="750"/>
        <v>8771054</v>
      </c>
      <c r="N4448" s="100">
        <f t="shared" si="750"/>
        <v>26313162</v>
      </c>
      <c r="O4448" s="60">
        <v>3</v>
      </c>
      <c r="P4448" s="101">
        <f>O4448</f>
        <v>3</v>
      </c>
      <c r="Q4448" s="99" t="e">
        <f>TRUNC(#REF!*P4448,0)</f>
        <v>#REF!</v>
      </c>
      <c r="R4448" s="143"/>
    </row>
    <row r="4449" spans="2:18" s="102" customFormat="1" ht="19.5" hidden="1" customHeight="1">
      <c r="C4449" s="35" t="s">
        <v>2763</v>
      </c>
      <c r="D4449" s="36" t="s">
        <v>1568</v>
      </c>
      <c r="E4449" s="11" t="s">
        <v>3199</v>
      </c>
      <c r="F4449" s="98">
        <v>6</v>
      </c>
      <c r="G4449" s="99">
        <v>6312991</v>
      </c>
      <c r="H4449" s="99">
        <f t="shared" si="752"/>
        <v>37877946</v>
      </c>
      <c r="I4449" s="99">
        <v>2284625</v>
      </c>
      <c r="J4449" s="99">
        <f t="shared" si="753"/>
        <v>13707750</v>
      </c>
      <c r="K4449" s="99">
        <v>173438</v>
      </c>
      <c r="L4449" s="99">
        <f t="shared" si="751"/>
        <v>1040628</v>
      </c>
      <c r="M4449" s="99">
        <f t="shared" si="750"/>
        <v>8771054</v>
      </c>
      <c r="N4449" s="100">
        <f t="shared" si="750"/>
        <v>52626324</v>
      </c>
      <c r="O4449" s="60">
        <v>6</v>
      </c>
      <c r="P4449" s="101">
        <f>O4449</f>
        <v>6</v>
      </c>
      <c r="Q4449" s="99" t="e">
        <f>TRUNC(#REF!*P4449,0)</f>
        <v>#REF!</v>
      </c>
      <c r="R4449" s="143"/>
    </row>
    <row r="4450" spans="2:18" s="102" customFormat="1" ht="19.5" hidden="1" customHeight="1">
      <c r="C4450" s="35" t="s">
        <v>2764</v>
      </c>
      <c r="D4450" s="36" t="s">
        <v>2765</v>
      </c>
      <c r="E4450" s="11" t="s">
        <v>3199</v>
      </c>
      <c r="F4450" s="98">
        <v>4</v>
      </c>
      <c r="G4450" s="99">
        <v>3572564</v>
      </c>
      <c r="H4450" s="99">
        <f t="shared" si="752"/>
        <v>14290256</v>
      </c>
      <c r="I4450" s="99">
        <v>1592700</v>
      </c>
      <c r="J4450" s="99">
        <f t="shared" si="753"/>
        <v>6370800</v>
      </c>
      <c r="K4450" s="99">
        <v>116376</v>
      </c>
      <c r="L4450" s="99">
        <f t="shared" si="751"/>
        <v>465504</v>
      </c>
      <c r="M4450" s="99">
        <f t="shared" si="750"/>
        <v>5281640</v>
      </c>
      <c r="N4450" s="100">
        <f t="shared" si="750"/>
        <v>21126560</v>
      </c>
      <c r="O4450" s="60">
        <v>4</v>
      </c>
      <c r="P4450" s="101">
        <f>O4450</f>
        <v>4</v>
      </c>
      <c r="Q4450" s="99" t="e">
        <f>TRUNC(#REF!*P4450,0)</f>
        <v>#REF!</v>
      </c>
      <c r="R4450" s="143"/>
    </row>
    <row r="4451" spans="2:18" s="102" customFormat="1" ht="19.5" hidden="1" customHeight="1">
      <c r="B4451" s="126">
        <f>B4361+1</f>
        <v>706</v>
      </c>
      <c r="C4451" s="35" t="s">
        <v>1569</v>
      </c>
      <c r="D4451" s="36" t="s">
        <v>0</v>
      </c>
      <c r="E4451" s="11" t="s">
        <v>22</v>
      </c>
      <c r="F4451" s="98">
        <v>0</v>
      </c>
      <c r="G4451" s="99">
        <v>0</v>
      </c>
      <c r="H4451" s="99">
        <f t="shared" si="752"/>
        <v>0</v>
      </c>
      <c r="I4451" s="99">
        <v>0</v>
      </c>
      <c r="J4451" s="99">
        <f t="shared" si="753"/>
        <v>0</v>
      </c>
      <c r="K4451" s="99">
        <v>0</v>
      </c>
      <c r="L4451" s="99">
        <f t="shared" si="751"/>
        <v>0</v>
      </c>
      <c r="M4451" s="99">
        <f t="shared" si="750"/>
        <v>0</v>
      </c>
      <c r="N4451" s="100">
        <f t="shared" si="750"/>
        <v>0</v>
      </c>
      <c r="O4451" s="60">
        <v>0</v>
      </c>
      <c r="P4451" s="101">
        <f>O4451</f>
        <v>0</v>
      </c>
      <c r="Q4451" s="99" t="e">
        <f>TRUNC(#REF!*P4451,0)</f>
        <v>#REF!</v>
      </c>
      <c r="R4451" s="143"/>
    </row>
    <row r="4452" spans="2:18" s="102" customFormat="1" ht="19.5" hidden="1" customHeight="1">
      <c r="C4452" s="35" t="s">
        <v>1570</v>
      </c>
      <c r="D4452" s="36" t="s">
        <v>0</v>
      </c>
      <c r="E4452" s="11" t="s">
        <v>22</v>
      </c>
      <c r="F4452" s="98">
        <v>0</v>
      </c>
      <c r="G4452" s="99">
        <v>0</v>
      </c>
      <c r="H4452" s="99">
        <f t="shared" si="752"/>
        <v>0</v>
      </c>
      <c r="I4452" s="99">
        <v>0</v>
      </c>
      <c r="J4452" s="99">
        <f t="shared" si="753"/>
        <v>0</v>
      </c>
      <c r="K4452" s="99">
        <v>0</v>
      </c>
      <c r="L4452" s="99">
        <f t="shared" si="751"/>
        <v>0</v>
      </c>
      <c r="M4452" s="99">
        <f t="shared" si="750"/>
        <v>0</v>
      </c>
      <c r="N4452" s="100">
        <f t="shared" si="750"/>
        <v>0</v>
      </c>
      <c r="O4452" s="60">
        <v>0</v>
      </c>
      <c r="P4452" s="101">
        <f>O4452</f>
        <v>0</v>
      </c>
      <c r="Q4452" s="99" t="e">
        <f>TRUNC(#REF!*P4452,0)</f>
        <v>#REF!</v>
      </c>
      <c r="R4452" s="143"/>
    </row>
    <row r="4453" spans="2:18" s="102" customFormat="1" ht="19.5" hidden="1" customHeight="1">
      <c r="C4453" s="35" t="s">
        <v>1571</v>
      </c>
      <c r="D4453" s="36" t="s">
        <v>0</v>
      </c>
      <c r="E4453" s="11" t="s">
        <v>22</v>
      </c>
      <c r="F4453" s="98">
        <v>0</v>
      </c>
      <c r="G4453" s="99">
        <v>0</v>
      </c>
      <c r="H4453" s="99">
        <f t="shared" si="752"/>
        <v>0</v>
      </c>
      <c r="I4453" s="99">
        <v>0</v>
      </c>
      <c r="J4453" s="99">
        <f t="shared" si="753"/>
        <v>0</v>
      </c>
      <c r="K4453" s="99">
        <v>0</v>
      </c>
      <c r="L4453" s="99">
        <f t="shared" si="751"/>
        <v>0</v>
      </c>
      <c r="M4453" s="99">
        <f t="shared" si="750"/>
        <v>0</v>
      </c>
      <c r="N4453" s="100">
        <f t="shared" si="750"/>
        <v>0</v>
      </c>
      <c r="O4453" s="60">
        <v>0</v>
      </c>
      <c r="P4453" s="101">
        <f>O4453</f>
        <v>0</v>
      </c>
      <c r="Q4453" s="99" t="e">
        <f>TRUNC(#REF!*P4453,0)</f>
        <v>#REF!</v>
      </c>
      <c r="R4453" s="143"/>
    </row>
    <row r="4454" spans="2:18" s="102" customFormat="1" ht="19.5" hidden="1" customHeight="1">
      <c r="C4454" s="35" t="s">
        <v>1572</v>
      </c>
      <c r="D4454" s="36" t="s">
        <v>0</v>
      </c>
      <c r="E4454" s="11" t="s">
        <v>3189</v>
      </c>
      <c r="F4454" s="98">
        <v>21975</v>
      </c>
      <c r="G4454" s="99">
        <v>87200</v>
      </c>
      <c r="H4454" s="99">
        <f t="shared" si="752"/>
        <v>1916220000</v>
      </c>
      <c r="I4454" s="99">
        <v>0</v>
      </c>
      <c r="J4454" s="99">
        <f t="shared" si="753"/>
        <v>0</v>
      </c>
      <c r="K4454" s="99">
        <v>0</v>
      </c>
      <c r="L4454" s="99">
        <f t="shared" si="751"/>
        <v>0</v>
      </c>
      <c r="M4454" s="99">
        <f t="shared" si="750"/>
        <v>87200</v>
      </c>
      <c r="N4454" s="100">
        <f t="shared" si="750"/>
        <v>1916220000</v>
      </c>
      <c r="O4454" s="60">
        <v>21787</v>
      </c>
      <c r="P4454" s="101">
        <f>O4454</f>
        <v>21787</v>
      </c>
      <c r="Q4454" s="99" t="e">
        <f>TRUNC(#REF!*P4454,0)</f>
        <v>#REF!</v>
      </c>
      <c r="R4454" s="143"/>
    </row>
    <row r="4455" spans="2:18" s="102" customFormat="1" ht="19.5" hidden="1" customHeight="1">
      <c r="C4455" s="35" t="s">
        <v>2766</v>
      </c>
      <c r="D4455" s="36" t="s">
        <v>0</v>
      </c>
      <c r="E4455" s="11" t="s">
        <v>3189</v>
      </c>
      <c r="F4455" s="98">
        <v>2656</v>
      </c>
      <c r="G4455" s="99">
        <v>80103</v>
      </c>
      <c r="H4455" s="99">
        <f t="shared" si="752"/>
        <v>212753568</v>
      </c>
      <c r="I4455" s="99">
        <v>0</v>
      </c>
      <c r="J4455" s="99">
        <f t="shared" si="753"/>
        <v>0</v>
      </c>
      <c r="K4455" s="99">
        <v>0</v>
      </c>
      <c r="L4455" s="99">
        <f t="shared" si="751"/>
        <v>0</v>
      </c>
      <c r="M4455" s="99">
        <f t="shared" si="750"/>
        <v>80103</v>
      </c>
      <c r="N4455" s="100">
        <f t="shared" si="750"/>
        <v>212753568</v>
      </c>
      <c r="O4455" s="60">
        <v>2656</v>
      </c>
      <c r="P4455" s="101">
        <f>O4455</f>
        <v>2656</v>
      </c>
      <c r="Q4455" s="99" t="e">
        <f>TRUNC(#REF!*P4455,0)</f>
        <v>#REF!</v>
      </c>
      <c r="R4455" s="143"/>
    </row>
    <row r="4456" spans="2:18" s="102" customFormat="1" ht="19.5" hidden="1" customHeight="1">
      <c r="C4456" s="35" t="s">
        <v>1573</v>
      </c>
      <c r="D4456" s="36" t="s">
        <v>0</v>
      </c>
      <c r="E4456" s="11" t="s">
        <v>22</v>
      </c>
      <c r="F4456" s="98">
        <v>0</v>
      </c>
      <c r="G4456" s="99">
        <v>0</v>
      </c>
      <c r="H4456" s="99">
        <f t="shared" si="752"/>
        <v>0</v>
      </c>
      <c r="I4456" s="99">
        <v>0</v>
      </c>
      <c r="J4456" s="99">
        <f t="shared" si="753"/>
        <v>0</v>
      </c>
      <c r="K4456" s="99">
        <v>0</v>
      </c>
      <c r="L4456" s="99">
        <f t="shared" si="751"/>
        <v>0</v>
      </c>
      <c r="M4456" s="99">
        <f t="shared" si="750"/>
        <v>0</v>
      </c>
      <c r="N4456" s="100">
        <f t="shared" si="750"/>
        <v>0</v>
      </c>
      <c r="O4456" s="60">
        <v>0</v>
      </c>
      <c r="P4456" s="101">
        <f>O4456</f>
        <v>0</v>
      </c>
      <c r="Q4456" s="99" t="e">
        <f>TRUNC(#REF!*P4456,0)</f>
        <v>#REF!</v>
      </c>
      <c r="R4456" s="143"/>
    </row>
    <row r="4457" spans="2:18" s="102" customFormat="1" ht="19.5" hidden="1" customHeight="1">
      <c r="C4457" s="35" t="s">
        <v>1574</v>
      </c>
      <c r="D4457" s="36" t="s">
        <v>0</v>
      </c>
      <c r="E4457" s="11" t="s">
        <v>3189</v>
      </c>
      <c r="F4457" s="98">
        <v>8295</v>
      </c>
      <c r="G4457" s="99">
        <v>90400</v>
      </c>
      <c r="H4457" s="99">
        <f t="shared" si="752"/>
        <v>749868000</v>
      </c>
      <c r="I4457" s="99">
        <v>0</v>
      </c>
      <c r="J4457" s="99">
        <f t="shared" si="753"/>
        <v>0</v>
      </c>
      <c r="K4457" s="99">
        <v>0</v>
      </c>
      <c r="L4457" s="99">
        <f t="shared" si="751"/>
        <v>0</v>
      </c>
      <c r="M4457" s="99">
        <f t="shared" si="750"/>
        <v>90400</v>
      </c>
      <c r="N4457" s="100">
        <f t="shared" si="750"/>
        <v>749868000</v>
      </c>
      <c r="O4457" s="60">
        <v>8175</v>
      </c>
      <c r="P4457" s="101">
        <f>O4457</f>
        <v>8175</v>
      </c>
      <c r="Q4457" s="99" t="e">
        <f>TRUNC(#REF!*P4457,0)</f>
        <v>#REF!</v>
      </c>
      <c r="R4457" s="143"/>
    </row>
    <row r="4458" spans="2:18" s="102" customFormat="1" ht="19.5" hidden="1" customHeight="1">
      <c r="C4458" s="35" t="s">
        <v>1575</v>
      </c>
      <c r="D4458" s="36" t="s">
        <v>1576</v>
      </c>
      <c r="E4458" s="11" t="s">
        <v>22</v>
      </c>
      <c r="F4458" s="98">
        <v>0</v>
      </c>
      <c r="G4458" s="99">
        <v>0</v>
      </c>
      <c r="H4458" s="99">
        <f t="shared" si="752"/>
        <v>0</v>
      </c>
      <c r="I4458" s="99">
        <v>0</v>
      </c>
      <c r="J4458" s="99">
        <f t="shared" si="753"/>
        <v>0</v>
      </c>
      <c r="K4458" s="99">
        <v>0</v>
      </c>
      <c r="L4458" s="99">
        <f t="shared" si="751"/>
        <v>0</v>
      </c>
      <c r="M4458" s="99">
        <f t="shared" si="750"/>
        <v>0</v>
      </c>
      <c r="N4458" s="100">
        <f t="shared" si="750"/>
        <v>0</v>
      </c>
      <c r="O4458" s="60">
        <v>0</v>
      </c>
      <c r="P4458" s="101">
        <f>O4458</f>
        <v>0</v>
      </c>
      <c r="Q4458" s="99" t="e">
        <f>TRUNC(#REF!*P4458,0)</f>
        <v>#REF!</v>
      </c>
      <c r="R4458" s="143"/>
    </row>
    <row r="4459" spans="2:18" s="102" customFormat="1" ht="19.5" hidden="1" customHeight="1">
      <c r="C4459" s="35" t="s">
        <v>1577</v>
      </c>
      <c r="D4459" s="36" t="s">
        <v>0</v>
      </c>
      <c r="E4459" s="11" t="s">
        <v>22</v>
      </c>
      <c r="F4459" s="98">
        <v>0</v>
      </c>
      <c r="G4459" s="99">
        <v>0</v>
      </c>
      <c r="H4459" s="99">
        <f t="shared" si="752"/>
        <v>0</v>
      </c>
      <c r="I4459" s="99">
        <v>0</v>
      </c>
      <c r="J4459" s="99">
        <f t="shared" si="753"/>
        <v>0</v>
      </c>
      <c r="K4459" s="99">
        <v>0</v>
      </c>
      <c r="L4459" s="99">
        <f t="shared" si="751"/>
        <v>0</v>
      </c>
      <c r="M4459" s="99">
        <f t="shared" si="750"/>
        <v>0</v>
      </c>
      <c r="N4459" s="100">
        <f t="shared" si="750"/>
        <v>0</v>
      </c>
      <c r="O4459" s="60">
        <v>0</v>
      </c>
      <c r="P4459" s="101">
        <f>O4459</f>
        <v>0</v>
      </c>
      <c r="Q4459" s="99" t="e">
        <f>TRUNC(#REF!*P4459,0)</f>
        <v>#REF!</v>
      </c>
      <c r="R4459" s="143"/>
    </row>
    <row r="4460" spans="2:18" s="102" customFormat="1" ht="19.5" hidden="1" customHeight="1">
      <c r="C4460" s="35" t="s">
        <v>2767</v>
      </c>
      <c r="D4460" s="36" t="s">
        <v>2768</v>
      </c>
      <c r="E4460" s="11" t="s">
        <v>22</v>
      </c>
      <c r="F4460" s="98">
        <v>0</v>
      </c>
      <c r="G4460" s="99">
        <v>0</v>
      </c>
      <c r="H4460" s="99">
        <f t="shared" si="752"/>
        <v>0</v>
      </c>
      <c r="I4460" s="99">
        <v>0</v>
      </c>
      <c r="J4460" s="99">
        <f t="shared" si="753"/>
        <v>0</v>
      </c>
      <c r="K4460" s="99">
        <v>0</v>
      </c>
      <c r="L4460" s="99">
        <f t="shared" si="751"/>
        <v>0</v>
      </c>
      <c r="M4460" s="99">
        <f t="shared" si="750"/>
        <v>0</v>
      </c>
      <c r="N4460" s="100">
        <f t="shared" si="750"/>
        <v>0</v>
      </c>
      <c r="O4460" s="60">
        <v>0</v>
      </c>
      <c r="P4460" s="101">
        <f>O4460</f>
        <v>0</v>
      </c>
      <c r="Q4460" s="99" t="e">
        <f>TRUNC(#REF!*P4460,0)</f>
        <v>#REF!</v>
      </c>
      <c r="R4460" s="143"/>
    </row>
    <row r="4461" spans="2:18" s="102" customFormat="1" ht="19.5" hidden="1" customHeight="1">
      <c r="C4461" s="35" t="s">
        <v>2769</v>
      </c>
      <c r="D4461" s="36" t="s">
        <v>0</v>
      </c>
      <c r="E4461" s="11" t="s">
        <v>3189</v>
      </c>
      <c r="F4461" s="98">
        <v>442</v>
      </c>
      <c r="G4461" s="99">
        <v>568</v>
      </c>
      <c r="H4461" s="99">
        <f t="shared" si="752"/>
        <v>251056</v>
      </c>
      <c r="I4461" s="99">
        <v>6144</v>
      </c>
      <c r="J4461" s="99">
        <f t="shared" si="753"/>
        <v>2715648</v>
      </c>
      <c r="K4461" s="99">
        <v>753</v>
      </c>
      <c r="L4461" s="99">
        <f t="shared" si="751"/>
        <v>332826</v>
      </c>
      <c r="M4461" s="99">
        <f t="shared" si="750"/>
        <v>7465</v>
      </c>
      <c r="N4461" s="100">
        <f t="shared" si="750"/>
        <v>3299530</v>
      </c>
      <c r="O4461" s="60">
        <v>442</v>
      </c>
      <c r="P4461" s="101">
        <f>O4461</f>
        <v>442</v>
      </c>
      <c r="Q4461" s="99" t="e">
        <f>TRUNC(#REF!*P4461,0)</f>
        <v>#REF!</v>
      </c>
      <c r="R4461" s="143"/>
    </row>
    <row r="4462" spans="2:18" s="102" customFormat="1" ht="19.5" hidden="1" customHeight="1">
      <c r="C4462" s="35" t="s">
        <v>2770</v>
      </c>
      <c r="D4462" s="36" t="s">
        <v>0</v>
      </c>
      <c r="E4462" s="11" t="s">
        <v>3189</v>
      </c>
      <c r="F4462" s="98">
        <v>144</v>
      </c>
      <c r="G4462" s="99">
        <v>568</v>
      </c>
      <c r="H4462" s="99">
        <f t="shared" si="752"/>
        <v>81792</v>
      </c>
      <c r="I4462" s="99">
        <v>6144</v>
      </c>
      <c r="J4462" s="99">
        <f t="shared" si="753"/>
        <v>884736</v>
      </c>
      <c r="K4462" s="99">
        <v>753</v>
      </c>
      <c r="L4462" s="99">
        <f t="shared" ref="L4462:L4526" si="754">TRUNC(F4462*K4462,0)</f>
        <v>108432</v>
      </c>
      <c r="M4462" s="99">
        <f t="shared" si="750"/>
        <v>7465</v>
      </c>
      <c r="N4462" s="100">
        <f t="shared" si="750"/>
        <v>1074960</v>
      </c>
      <c r="O4462" s="60">
        <v>144</v>
      </c>
      <c r="P4462" s="101">
        <f>O4462</f>
        <v>144</v>
      </c>
      <c r="Q4462" s="99" t="e">
        <f>TRUNC(#REF!*P4462,0)</f>
        <v>#REF!</v>
      </c>
      <c r="R4462" s="143"/>
    </row>
    <row r="4463" spans="2:18" s="102" customFormat="1" ht="19.5" hidden="1" customHeight="1">
      <c r="C4463" s="35" t="s">
        <v>2771</v>
      </c>
      <c r="D4463" s="36" t="s">
        <v>0</v>
      </c>
      <c r="E4463" s="11" t="s">
        <v>3189</v>
      </c>
      <c r="F4463" s="98">
        <v>1148</v>
      </c>
      <c r="G4463" s="99">
        <v>897</v>
      </c>
      <c r="H4463" s="99">
        <f t="shared" si="752"/>
        <v>1029756</v>
      </c>
      <c r="I4463" s="99">
        <v>6363</v>
      </c>
      <c r="J4463" s="99">
        <f t="shared" si="753"/>
        <v>7304724</v>
      </c>
      <c r="K4463" s="99">
        <v>1090</v>
      </c>
      <c r="L4463" s="99">
        <f t="shared" si="754"/>
        <v>1251320</v>
      </c>
      <c r="M4463" s="99">
        <f t="shared" si="750"/>
        <v>8350</v>
      </c>
      <c r="N4463" s="100">
        <f t="shared" si="750"/>
        <v>9585800</v>
      </c>
      <c r="O4463" s="60">
        <v>1148</v>
      </c>
      <c r="P4463" s="101">
        <f>O4463</f>
        <v>1148</v>
      </c>
      <c r="Q4463" s="99" t="e">
        <f>TRUNC(#REF!*P4463,0)</f>
        <v>#REF!</v>
      </c>
      <c r="R4463" s="143"/>
    </row>
    <row r="4464" spans="2:18" s="102" customFormat="1" ht="19.5" hidden="1" customHeight="1">
      <c r="C4464" s="35" t="s">
        <v>2772</v>
      </c>
      <c r="D4464" s="36" t="s">
        <v>0</v>
      </c>
      <c r="E4464" s="11" t="s">
        <v>3189</v>
      </c>
      <c r="F4464" s="98">
        <v>568</v>
      </c>
      <c r="G4464" s="99">
        <v>897</v>
      </c>
      <c r="H4464" s="99">
        <f t="shared" si="752"/>
        <v>509496</v>
      </c>
      <c r="I4464" s="99">
        <v>6363</v>
      </c>
      <c r="J4464" s="99">
        <f t="shared" si="753"/>
        <v>3614184</v>
      </c>
      <c r="K4464" s="99">
        <v>1090</v>
      </c>
      <c r="L4464" s="99">
        <f t="shared" si="754"/>
        <v>619120</v>
      </c>
      <c r="M4464" s="99">
        <f t="shared" si="750"/>
        <v>8350</v>
      </c>
      <c r="N4464" s="100">
        <f t="shared" si="750"/>
        <v>4742800</v>
      </c>
      <c r="O4464" s="60">
        <v>568</v>
      </c>
      <c r="P4464" s="101">
        <f>O4464</f>
        <v>568</v>
      </c>
      <c r="Q4464" s="99" t="e">
        <f>TRUNC(#REF!*P4464,0)</f>
        <v>#REF!</v>
      </c>
      <c r="R4464" s="143"/>
    </row>
    <row r="4465" spans="3:18" s="102" customFormat="1" ht="19.5" hidden="1" customHeight="1">
      <c r="C4465" s="35" t="s">
        <v>2773</v>
      </c>
      <c r="D4465" s="36" t="s">
        <v>0</v>
      </c>
      <c r="E4465" s="11" t="s">
        <v>3189</v>
      </c>
      <c r="F4465" s="98">
        <v>230</v>
      </c>
      <c r="G4465" s="99">
        <v>897</v>
      </c>
      <c r="H4465" s="99">
        <f t="shared" si="752"/>
        <v>206310</v>
      </c>
      <c r="I4465" s="99">
        <v>6363</v>
      </c>
      <c r="J4465" s="99">
        <f t="shared" si="753"/>
        <v>1463490</v>
      </c>
      <c r="K4465" s="99">
        <v>1090</v>
      </c>
      <c r="L4465" s="99">
        <f t="shared" si="754"/>
        <v>250700</v>
      </c>
      <c r="M4465" s="99">
        <f t="shared" si="750"/>
        <v>8350</v>
      </c>
      <c r="N4465" s="100">
        <f t="shared" si="750"/>
        <v>1920500</v>
      </c>
      <c r="O4465" s="60">
        <v>230</v>
      </c>
      <c r="P4465" s="101">
        <f>O4465</f>
        <v>230</v>
      </c>
      <c r="Q4465" s="99" t="e">
        <f>TRUNC(#REF!*P4465,0)</f>
        <v>#REF!</v>
      </c>
      <c r="R4465" s="143"/>
    </row>
    <row r="4466" spans="3:18" s="102" customFormat="1" ht="19.5" hidden="1" customHeight="1">
      <c r="C4466" s="35" t="s">
        <v>2774</v>
      </c>
      <c r="D4466" s="36" t="s">
        <v>0</v>
      </c>
      <c r="E4466" s="11" t="s">
        <v>3189</v>
      </c>
      <c r="F4466" s="98">
        <v>1232</v>
      </c>
      <c r="G4466" s="99">
        <v>1040</v>
      </c>
      <c r="H4466" s="99">
        <f t="shared" si="752"/>
        <v>1281280</v>
      </c>
      <c r="I4466" s="99">
        <v>7379</v>
      </c>
      <c r="J4466" s="99">
        <f t="shared" si="753"/>
        <v>9090928</v>
      </c>
      <c r="K4466" s="99">
        <v>1264</v>
      </c>
      <c r="L4466" s="99">
        <f t="shared" si="754"/>
        <v>1557248</v>
      </c>
      <c r="M4466" s="99">
        <f t="shared" si="750"/>
        <v>9683</v>
      </c>
      <c r="N4466" s="100">
        <f t="shared" si="750"/>
        <v>11929456</v>
      </c>
      <c r="O4466" s="60">
        <v>1232</v>
      </c>
      <c r="P4466" s="101">
        <f>O4466</f>
        <v>1232</v>
      </c>
      <c r="Q4466" s="99" t="e">
        <f>TRUNC(#REF!*P4466,0)</f>
        <v>#REF!</v>
      </c>
      <c r="R4466" s="143"/>
    </row>
    <row r="4467" spans="3:18" s="102" customFormat="1" ht="19.5" hidden="1" customHeight="1">
      <c r="C4467" s="35" t="s">
        <v>2775</v>
      </c>
      <c r="D4467" s="36" t="s">
        <v>0</v>
      </c>
      <c r="E4467" s="11" t="s">
        <v>3189</v>
      </c>
      <c r="F4467" s="98">
        <v>1881</v>
      </c>
      <c r="G4467" s="99">
        <v>1040</v>
      </c>
      <c r="H4467" s="99">
        <f t="shared" si="752"/>
        <v>1956240</v>
      </c>
      <c r="I4467" s="99">
        <v>7379</v>
      </c>
      <c r="J4467" s="99">
        <f t="shared" si="753"/>
        <v>13879899</v>
      </c>
      <c r="K4467" s="99">
        <v>1264</v>
      </c>
      <c r="L4467" s="99">
        <f t="shared" si="754"/>
        <v>2377584</v>
      </c>
      <c r="M4467" s="99">
        <f t="shared" si="750"/>
        <v>9683</v>
      </c>
      <c r="N4467" s="100">
        <f t="shared" si="750"/>
        <v>18213723</v>
      </c>
      <c r="O4467" s="60">
        <v>1881</v>
      </c>
      <c r="P4467" s="101">
        <f>O4467</f>
        <v>1881</v>
      </c>
      <c r="Q4467" s="99" t="e">
        <f>TRUNC(#REF!*P4467,0)</f>
        <v>#REF!</v>
      </c>
      <c r="R4467" s="143"/>
    </row>
    <row r="4468" spans="3:18" s="102" customFormat="1" ht="19.5" hidden="1" customHeight="1">
      <c r="C4468" s="35" t="s">
        <v>1578</v>
      </c>
      <c r="D4468" s="36" t="s">
        <v>1579</v>
      </c>
      <c r="E4468" s="11" t="s">
        <v>22</v>
      </c>
      <c r="F4468" s="98">
        <v>0</v>
      </c>
      <c r="G4468" s="99">
        <v>0</v>
      </c>
      <c r="H4468" s="99">
        <f t="shared" si="752"/>
        <v>0</v>
      </c>
      <c r="I4468" s="99">
        <v>0</v>
      </c>
      <c r="J4468" s="99">
        <f t="shared" si="753"/>
        <v>0</v>
      </c>
      <c r="K4468" s="99">
        <v>0</v>
      </c>
      <c r="L4468" s="99">
        <f t="shared" si="754"/>
        <v>0</v>
      </c>
      <c r="M4468" s="99">
        <f t="shared" si="750"/>
        <v>0</v>
      </c>
      <c r="N4468" s="100">
        <f t="shared" si="750"/>
        <v>0</v>
      </c>
      <c r="O4468" s="60">
        <v>0</v>
      </c>
      <c r="P4468" s="101">
        <f>O4468</f>
        <v>0</v>
      </c>
      <c r="Q4468" s="99" t="e">
        <f>TRUNC(#REF!*P4468,0)</f>
        <v>#REF!</v>
      </c>
      <c r="R4468" s="143"/>
    </row>
    <row r="4469" spans="3:18" s="102" customFormat="1" ht="19.5" hidden="1" customHeight="1">
      <c r="C4469" s="35" t="s">
        <v>1580</v>
      </c>
      <c r="D4469" s="36" t="s">
        <v>0</v>
      </c>
      <c r="E4469" s="11" t="s">
        <v>3189</v>
      </c>
      <c r="F4469" s="98">
        <v>2540</v>
      </c>
      <c r="G4469" s="99">
        <v>355</v>
      </c>
      <c r="H4469" s="99">
        <f t="shared" si="752"/>
        <v>901700</v>
      </c>
      <c r="I4469" s="99">
        <v>3849</v>
      </c>
      <c r="J4469" s="99">
        <f t="shared" si="753"/>
        <v>9776460</v>
      </c>
      <c r="K4469" s="99">
        <v>472</v>
      </c>
      <c r="L4469" s="99">
        <f t="shared" si="754"/>
        <v>1198880</v>
      </c>
      <c r="M4469" s="99">
        <f t="shared" si="750"/>
        <v>4676</v>
      </c>
      <c r="N4469" s="100">
        <f t="shared" si="750"/>
        <v>11877040</v>
      </c>
      <c r="O4469" s="60">
        <v>2540</v>
      </c>
      <c r="P4469" s="101">
        <f>O4469</f>
        <v>2540</v>
      </c>
      <c r="Q4469" s="99" t="e">
        <f>TRUNC(#REF!*P4469,0)</f>
        <v>#REF!</v>
      </c>
      <c r="R4469" s="143"/>
    </row>
    <row r="4470" spans="3:18" s="102" customFormat="1" ht="19.5" hidden="1" customHeight="1">
      <c r="C4470" s="35" t="s">
        <v>2776</v>
      </c>
      <c r="D4470" s="36" t="s">
        <v>0</v>
      </c>
      <c r="E4470" s="11" t="s">
        <v>3189</v>
      </c>
      <c r="F4470" s="98">
        <v>187</v>
      </c>
      <c r="G4470" s="99">
        <v>355</v>
      </c>
      <c r="H4470" s="99">
        <f t="shared" si="752"/>
        <v>66385</v>
      </c>
      <c r="I4470" s="99">
        <v>3849</v>
      </c>
      <c r="J4470" s="99">
        <f t="shared" si="753"/>
        <v>719763</v>
      </c>
      <c r="K4470" s="99">
        <v>472</v>
      </c>
      <c r="L4470" s="99">
        <f t="shared" si="754"/>
        <v>88264</v>
      </c>
      <c r="M4470" s="99">
        <f t="shared" si="750"/>
        <v>4676</v>
      </c>
      <c r="N4470" s="100">
        <f t="shared" si="750"/>
        <v>874412</v>
      </c>
      <c r="O4470" s="60">
        <v>0</v>
      </c>
      <c r="P4470" s="101">
        <f>O4470</f>
        <v>0</v>
      </c>
      <c r="Q4470" s="99" t="e">
        <f>TRUNC(#REF!*P4470,0)</f>
        <v>#REF!</v>
      </c>
      <c r="R4470" s="143"/>
    </row>
    <row r="4471" spans="3:18" s="102" customFormat="1" ht="19.5" hidden="1" customHeight="1">
      <c r="C4471" s="35" t="s">
        <v>1581</v>
      </c>
      <c r="D4471" s="36" t="s">
        <v>0</v>
      </c>
      <c r="E4471" s="11" t="s">
        <v>3189</v>
      </c>
      <c r="F4471" s="98">
        <v>3903</v>
      </c>
      <c r="G4471" s="99">
        <v>355</v>
      </c>
      <c r="H4471" s="99">
        <f t="shared" si="752"/>
        <v>1385565</v>
      </c>
      <c r="I4471" s="99">
        <v>3849</v>
      </c>
      <c r="J4471" s="99">
        <f t="shared" si="753"/>
        <v>15022647</v>
      </c>
      <c r="K4471" s="99">
        <v>472</v>
      </c>
      <c r="L4471" s="99">
        <f t="shared" si="754"/>
        <v>1842216</v>
      </c>
      <c r="M4471" s="99">
        <f t="shared" si="750"/>
        <v>4676</v>
      </c>
      <c r="N4471" s="100">
        <f t="shared" si="750"/>
        <v>18250428</v>
      </c>
      <c r="O4471" s="60">
        <v>3903</v>
      </c>
      <c r="P4471" s="101">
        <f>O4471</f>
        <v>3903</v>
      </c>
      <c r="Q4471" s="99" t="e">
        <f>TRUNC(#REF!*P4471,0)</f>
        <v>#REF!</v>
      </c>
      <c r="R4471" s="143"/>
    </row>
    <row r="4472" spans="3:18" s="102" customFormat="1" ht="19.5" hidden="1" customHeight="1">
      <c r="C4472" s="35" t="s">
        <v>1582</v>
      </c>
      <c r="D4472" s="36" t="s">
        <v>0</v>
      </c>
      <c r="E4472" s="11" t="s">
        <v>3189</v>
      </c>
      <c r="F4472" s="98">
        <v>542</v>
      </c>
      <c r="G4472" s="99">
        <v>511</v>
      </c>
      <c r="H4472" s="99">
        <f t="shared" si="752"/>
        <v>276962</v>
      </c>
      <c r="I4472" s="99">
        <v>3628</v>
      </c>
      <c r="J4472" s="99">
        <f t="shared" si="753"/>
        <v>1966376</v>
      </c>
      <c r="K4472" s="99">
        <v>621</v>
      </c>
      <c r="L4472" s="99">
        <f t="shared" si="754"/>
        <v>336582</v>
      </c>
      <c r="M4472" s="99">
        <f t="shared" si="750"/>
        <v>4760</v>
      </c>
      <c r="N4472" s="100">
        <f t="shared" si="750"/>
        <v>2579920</v>
      </c>
      <c r="O4472" s="60">
        <v>542</v>
      </c>
      <c r="P4472" s="101">
        <f>O4472</f>
        <v>542</v>
      </c>
      <c r="Q4472" s="99" t="e">
        <f>TRUNC(#REF!*P4472,0)</f>
        <v>#REF!</v>
      </c>
      <c r="R4472" s="143"/>
    </row>
    <row r="4473" spans="3:18" s="102" customFormat="1" ht="19.5" hidden="1" customHeight="1">
      <c r="C4473" s="35" t="s">
        <v>1583</v>
      </c>
      <c r="D4473" s="36" t="s">
        <v>0</v>
      </c>
      <c r="E4473" s="11" t="s">
        <v>3189</v>
      </c>
      <c r="F4473" s="98">
        <v>732</v>
      </c>
      <c r="G4473" s="99">
        <v>511</v>
      </c>
      <c r="H4473" s="99">
        <f t="shared" si="752"/>
        <v>374052</v>
      </c>
      <c r="I4473" s="99">
        <v>3628</v>
      </c>
      <c r="J4473" s="99">
        <f t="shared" si="753"/>
        <v>2655696</v>
      </c>
      <c r="K4473" s="99">
        <v>621</v>
      </c>
      <c r="L4473" s="99">
        <f t="shared" si="754"/>
        <v>454572</v>
      </c>
      <c r="M4473" s="99">
        <f t="shared" si="750"/>
        <v>4760</v>
      </c>
      <c r="N4473" s="100">
        <f t="shared" si="750"/>
        <v>3484320</v>
      </c>
      <c r="O4473" s="60">
        <v>732</v>
      </c>
      <c r="P4473" s="101">
        <f>O4473</f>
        <v>732</v>
      </c>
      <c r="Q4473" s="99" t="e">
        <f>TRUNC(#REF!*P4473,0)</f>
        <v>#REF!</v>
      </c>
      <c r="R4473" s="143"/>
    </row>
    <row r="4474" spans="3:18" s="102" customFormat="1" ht="19.5" hidden="1" customHeight="1">
      <c r="C4474" s="35" t="s">
        <v>2777</v>
      </c>
      <c r="D4474" s="36" t="s">
        <v>0</v>
      </c>
      <c r="E4474" s="11" t="s">
        <v>3189</v>
      </c>
      <c r="F4474" s="98">
        <v>1370</v>
      </c>
      <c r="G4474" s="99">
        <v>511</v>
      </c>
      <c r="H4474" s="99">
        <f t="shared" si="752"/>
        <v>700070</v>
      </c>
      <c r="I4474" s="99">
        <v>3628</v>
      </c>
      <c r="J4474" s="99">
        <f t="shared" si="753"/>
        <v>4970360</v>
      </c>
      <c r="K4474" s="99">
        <v>621</v>
      </c>
      <c r="L4474" s="99">
        <f t="shared" si="754"/>
        <v>850770</v>
      </c>
      <c r="M4474" s="99">
        <f t="shared" si="750"/>
        <v>4760</v>
      </c>
      <c r="N4474" s="100">
        <f t="shared" si="750"/>
        <v>6521200</v>
      </c>
      <c r="O4474" s="60">
        <v>1370</v>
      </c>
      <c r="P4474" s="101">
        <f>O4474</f>
        <v>1370</v>
      </c>
      <c r="Q4474" s="99" t="e">
        <f>TRUNC(#REF!*P4474,0)</f>
        <v>#REF!</v>
      </c>
      <c r="R4474" s="143"/>
    </row>
    <row r="4475" spans="3:18" s="102" customFormat="1" ht="19.5" hidden="1" customHeight="1">
      <c r="C4475" s="35" t="s">
        <v>2778</v>
      </c>
      <c r="D4475" s="36" t="s">
        <v>0</v>
      </c>
      <c r="E4475" s="11" t="s">
        <v>3189</v>
      </c>
      <c r="F4475" s="98">
        <v>7792</v>
      </c>
      <c r="G4475" s="99">
        <v>651</v>
      </c>
      <c r="H4475" s="99">
        <f t="shared" si="752"/>
        <v>5072592</v>
      </c>
      <c r="I4475" s="99">
        <v>4621</v>
      </c>
      <c r="J4475" s="99">
        <f t="shared" si="753"/>
        <v>36006832</v>
      </c>
      <c r="K4475" s="99">
        <v>792</v>
      </c>
      <c r="L4475" s="99">
        <f t="shared" si="754"/>
        <v>6171264</v>
      </c>
      <c r="M4475" s="99">
        <f t="shared" si="750"/>
        <v>6064</v>
      </c>
      <c r="N4475" s="100">
        <f t="shared" si="750"/>
        <v>47250688</v>
      </c>
      <c r="O4475" s="60">
        <v>7792</v>
      </c>
      <c r="P4475" s="101">
        <f>O4475</f>
        <v>7792</v>
      </c>
      <c r="Q4475" s="99" t="e">
        <f>TRUNC(#REF!*P4475,0)</f>
        <v>#REF!</v>
      </c>
      <c r="R4475" s="143"/>
    </row>
    <row r="4476" spans="3:18" s="102" customFormat="1" ht="19.5" hidden="1" customHeight="1">
      <c r="C4476" s="35" t="s">
        <v>2779</v>
      </c>
      <c r="D4476" s="36" t="s">
        <v>0</v>
      </c>
      <c r="E4476" s="11" t="s">
        <v>3189</v>
      </c>
      <c r="F4476" s="98">
        <v>1919</v>
      </c>
      <c r="G4476" s="99">
        <v>720</v>
      </c>
      <c r="H4476" s="99">
        <f t="shared" si="752"/>
        <v>1381680</v>
      </c>
      <c r="I4476" s="99">
        <v>5105</v>
      </c>
      <c r="J4476" s="99">
        <f t="shared" si="753"/>
        <v>9796495</v>
      </c>
      <c r="K4476" s="99">
        <v>874</v>
      </c>
      <c r="L4476" s="99">
        <f t="shared" si="754"/>
        <v>1677206</v>
      </c>
      <c r="M4476" s="99">
        <f t="shared" si="750"/>
        <v>6699</v>
      </c>
      <c r="N4476" s="100">
        <f t="shared" si="750"/>
        <v>12855381</v>
      </c>
      <c r="O4476" s="60">
        <v>1919</v>
      </c>
      <c r="P4476" s="101">
        <f>O4476</f>
        <v>1919</v>
      </c>
      <c r="Q4476" s="99" t="e">
        <f>TRUNC(#REF!*P4476,0)</f>
        <v>#REF!</v>
      </c>
      <c r="R4476" s="143"/>
    </row>
    <row r="4477" spans="3:18" s="102" customFormat="1" ht="19.5" hidden="1" customHeight="1">
      <c r="C4477" s="35" t="s">
        <v>2780</v>
      </c>
      <c r="D4477" s="36" t="s">
        <v>2768</v>
      </c>
      <c r="E4477" s="11" t="s">
        <v>22</v>
      </c>
      <c r="F4477" s="98">
        <v>0</v>
      </c>
      <c r="G4477" s="99">
        <v>0</v>
      </c>
      <c r="H4477" s="99">
        <f t="shared" si="752"/>
        <v>0</v>
      </c>
      <c r="I4477" s="99">
        <v>0</v>
      </c>
      <c r="J4477" s="99">
        <f t="shared" si="753"/>
        <v>0</v>
      </c>
      <c r="K4477" s="99">
        <v>0</v>
      </c>
      <c r="L4477" s="99">
        <f t="shared" si="754"/>
        <v>0</v>
      </c>
      <c r="M4477" s="99">
        <f t="shared" si="750"/>
        <v>0</v>
      </c>
      <c r="N4477" s="100">
        <f t="shared" si="750"/>
        <v>0</v>
      </c>
      <c r="O4477" s="60">
        <v>0</v>
      </c>
      <c r="P4477" s="101">
        <f>O4477</f>
        <v>0</v>
      </c>
      <c r="Q4477" s="99" t="e">
        <f>TRUNC(#REF!*P4477,0)</f>
        <v>#REF!</v>
      </c>
      <c r="R4477" s="143"/>
    </row>
    <row r="4478" spans="3:18" s="102" customFormat="1" ht="19.5" hidden="1" customHeight="1">
      <c r="C4478" s="35" t="s">
        <v>2781</v>
      </c>
      <c r="D4478" s="36" t="s">
        <v>0</v>
      </c>
      <c r="E4478" s="11" t="s">
        <v>3189</v>
      </c>
      <c r="F4478" s="98">
        <v>204</v>
      </c>
      <c r="G4478" s="99">
        <v>568</v>
      </c>
      <c r="H4478" s="99">
        <f t="shared" si="752"/>
        <v>115872</v>
      </c>
      <c r="I4478" s="99">
        <v>6144</v>
      </c>
      <c r="J4478" s="99">
        <f t="shared" si="753"/>
        <v>1253376</v>
      </c>
      <c r="K4478" s="99">
        <v>753</v>
      </c>
      <c r="L4478" s="99">
        <f t="shared" si="754"/>
        <v>153612</v>
      </c>
      <c r="M4478" s="99">
        <f t="shared" si="750"/>
        <v>7465</v>
      </c>
      <c r="N4478" s="100">
        <f t="shared" si="750"/>
        <v>1522860</v>
      </c>
      <c r="O4478" s="60">
        <v>204</v>
      </c>
      <c r="P4478" s="101">
        <f>O4478</f>
        <v>204</v>
      </c>
      <c r="Q4478" s="99" t="e">
        <f>TRUNC(#REF!*P4478,0)</f>
        <v>#REF!</v>
      </c>
      <c r="R4478" s="143"/>
    </row>
    <row r="4479" spans="3:18" s="102" customFormat="1" ht="19.5" hidden="1" customHeight="1">
      <c r="C4479" s="35" t="s">
        <v>2782</v>
      </c>
      <c r="D4479" s="36" t="s">
        <v>0</v>
      </c>
      <c r="E4479" s="11" t="s">
        <v>3189</v>
      </c>
      <c r="F4479" s="98">
        <v>138</v>
      </c>
      <c r="G4479" s="99">
        <v>568</v>
      </c>
      <c r="H4479" s="99">
        <f t="shared" si="752"/>
        <v>78384</v>
      </c>
      <c r="I4479" s="99">
        <v>6144</v>
      </c>
      <c r="J4479" s="99">
        <f t="shared" si="753"/>
        <v>847872</v>
      </c>
      <c r="K4479" s="99">
        <v>753</v>
      </c>
      <c r="L4479" s="99">
        <f t="shared" si="754"/>
        <v>103914</v>
      </c>
      <c r="M4479" s="99">
        <f t="shared" si="750"/>
        <v>7465</v>
      </c>
      <c r="N4479" s="100">
        <f t="shared" si="750"/>
        <v>1030170</v>
      </c>
      <c r="O4479" s="60">
        <v>138</v>
      </c>
      <c r="P4479" s="101">
        <f>O4479</f>
        <v>138</v>
      </c>
      <c r="Q4479" s="99" t="e">
        <f>TRUNC(#REF!*P4479,0)</f>
        <v>#REF!</v>
      </c>
      <c r="R4479" s="143"/>
    </row>
    <row r="4480" spans="3:18" s="102" customFormat="1" ht="19.5" hidden="1" customHeight="1">
      <c r="C4480" s="35" t="s">
        <v>2783</v>
      </c>
      <c r="D4480" s="36" t="s">
        <v>0</v>
      </c>
      <c r="E4480" s="11" t="s">
        <v>3189</v>
      </c>
      <c r="F4480" s="98">
        <v>396</v>
      </c>
      <c r="G4480" s="99">
        <v>897</v>
      </c>
      <c r="H4480" s="99">
        <f t="shared" si="752"/>
        <v>355212</v>
      </c>
      <c r="I4480" s="99">
        <v>6363</v>
      </c>
      <c r="J4480" s="99">
        <f t="shared" si="753"/>
        <v>2519748</v>
      </c>
      <c r="K4480" s="99">
        <v>1090</v>
      </c>
      <c r="L4480" s="99">
        <f t="shared" si="754"/>
        <v>431640</v>
      </c>
      <c r="M4480" s="99">
        <f t="shared" si="750"/>
        <v>8350</v>
      </c>
      <c r="N4480" s="100">
        <f t="shared" si="750"/>
        <v>3306600</v>
      </c>
      <c r="O4480" s="60">
        <v>396</v>
      </c>
      <c r="P4480" s="101">
        <f>O4480</f>
        <v>396</v>
      </c>
      <c r="Q4480" s="99" t="e">
        <f>TRUNC(#REF!*P4480,0)</f>
        <v>#REF!</v>
      </c>
      <c r="R4480" s="143"/>
    </row>
    <row r="4481" spans="3:18" s="102" customFormat="1" ht="19.5" hidden="1" customHeight="1">
      <c r="C4481" s="35" t="s">
        <v>1584</v>
      </c>
      <c r="D4481" s="36" t="s">
        <v>1579</v>
      </c>
      <c r="E4481" s="11" t="s">
        <v>22</v>
      </c>
      <c r="F4481" s="98">
        <v>0</v>
      </c>
      <c r="G4481" s="99">
        <v>0</v>
      </c>
      <c r="H4481" s="99">
        <f t="shared" si="752"/>
        <v>0</v>
      </c>
      <c r="I4481" s="99">
        <v>0</v>
      </c>
      <c r="J4481" s="99">
        <f t="shared" si="753"/>
        <v>0</v>
      </c>
      <c r="K4481" s="99">
        <v>0</v>
      </c>
      <c r="L4481" s="99">
        <f t="shared" si="754"/>
        <v>0</v>
      </c>
      <c r="M4481" s="99">
        <f t="shared" si="750"/>
        <v>0</v>
      </c>
      <c r="N4481" s="100">
        <f t="shared" si="750"/>
        <v>0</v>
      </c>
      <c r="O4481" s="60">
        <v>0</v>
      </c>
      <c r="P4481" s="101">
        <f>O4481</f>
        <v>0</v>
      </c>
      <c r="Q4481" s="99" t="e">
        <f>TRUNC(#REF!*P4481,0)</f>
        <v>#REF!</v>
      </c>
      <c r="R4481" s="143"/>
    </row>
    <row r="4482" spans="3:18" s="102" customFormat="1" ht="19.5" hidden="1" customHeight="1">
      <c r="C4482" s="35" t="s">
        <v>1585</v>
      </c>
      <c r="D4482" s="36" t="s">
        <v>0</v>
      </c>
      <c r="E4482" s="11" t="s">
        <v>3189</v>
      </c>
      <c r="F4482" s="98">
        <v>2316</v>
      </c>
      <c r="G4482" s="99">
        <v>355</v>
      </c>
      <c r="H4482" s="99">
        <f t="shared" si="752"/>
        <v>822180</v>
      </c>
      <c r="I4482" s="99">
        <v>3849</v>
      </c>
      <c r="J4482" s="99">
        <f t="shared" si="753"/>
        <v>8914284</v>
      </c>
      <c r="K4482" s="99">
        <v>472</v>
      </c>
      <c r="L4482" s="99">
        <f t="shared" si="754"/>
        <v>1093152</v>
      </c>
      <c r="M4482" s="99">
        <f t="shared" si="750"/>
        <v>4676</v>
      </c>
      <c r="N4482" s="100">
        <f t="shared" si="750"/>
        <v>10829616</v>
      </c>
      <c r="O4482" s="60">
        <v>2316</v>
      </c>
      <c r="P4482" s="101">
        <f>O4482</f>
        <v>2316</v>
      </c>
      <c r="Q4482" s="99" t="e">
        <f>TRUNC(#REF!*P4482,0)</f>
        <v>#REF!</v>
      </c>
      <c r="R4482" s="143"/>
    </row>
    <row r="4483" spans="3:18" s="102" customFormat="1" ht="19.5" hidden="1" customHeight="1">
      <c r="C4483" s="35" t="s">
        <v>2784</v>
      </c>
      <c r="D4483" s="36" t="s">
        <v>0</v>
      </c>
      <c r="E4483" s="11" t="s">
        <v>3189</v>
      </c>
      <c r="F4483" s="98">
        <v>325</v>
      </c>
      <c r="G4483" s="99">
        <v>355</v>
      </c>
      <c r="H4483" s="99">
        <f t="shared" si="752"/>
        <v>115375</v>
      </c>
      <c r="I4483" s="99">
        <v>3849</v>
      </c>
      <c r="J4483" s="99">
        <f t="shared" si="753"/>
        <v>1250925</v>
      </c>
      <c r="K4483" s="99">
        <v>472</v>
      </c>
      <c r="L4483" s="99">
        <f t="shared" si="754"/>
        <v>153400</v>
      </c>
      <c r="M4483" s="99">
        <f t="shared" si="750"/>
        <v>4676</v>
      </c>
      <c r="N4483" s="100">
        <f t="shared" si="750"/>
        <v>1519700</v>
      </c>
      <c r="O4483" s="60">
        <v>325</v>
      </c>
      <c r="P4483" s="101">
        <f>O4483</f>
        <v>325</v>
      </c>
      <c r="Q4483" s="99" t="e">
        <f>TRUNC(#REF!*P4483,0)</f>
        <v>#REF!</v>
      </c>
      <c r="R4483" s="143"/>
    </row>
    <row r="4484" spans="3:18" s="102" customFormat="1" ht="19.5" hidden="1" customHeight="1">
      <c r="C4484" s="35" t="s">
        <v>1586</v>
      </c>
      <c r="D4484" s="36" t="s">
        <v>0</v>
      </c>
      <c r="E4484" s="11" t="s">
        <v>3189</v>
      </c>
      <c r="F4484" s="98">
        <v>1452</v>
      </c>
      <c r="G4484" s="99">
        <v>355</v>
      </c>
      <c r="H4484" s="99">
        <f t="shared" si="752"/>
        <v>515460</v>
      </c>
      <c r="I4484" s="99">
        <v>3849</v>
      </c>
      <c r="J4484" s="99">
        <f t="shared" si="753"/>
        <v>5588748</v>
      </c>
      <c r="K4484" s="99">
        <v>472</v>
      </c>
      <c r="L4484" s="99">
        <f t="shared" si="754"/>
        <v>685344</v>
      </c>
      <c r="M4484" s="99">
        <f t="shared" si="750"/>
        <v>4676</v>
      </c>
      <c r="N4484" s="100">
        <f t="shared" si="750"/>
        <v>6789552</v>
      </c>
      <c r="O4484" s="60">
        <v>1332</v>
      </c>
      <c r="P4484" s="101">
        <f>O4484</f>
        <v>1332</v>
      </c>
      <c r="Q4484" s="99" t="e">
        <f>TRUNC(#REF!*P4484,0)</f>
        <v>#REF!</v>
      </c>
      <c r="R4484" s="143"/>
    </row>
    <row r="4485" spans="3:18" s="102" customFormat="1" ht="19.5" hidden="1" customHeight="1">
      <c r="C4485" s="35" t="s">
        <v>2785</v>
      </c>
      <c r="D4485" s="36" t="s">
        <v>0</v>
      </c>
      <c r="E4485" s="11" t="s">
        <v>3189</v>
      </c>
      <c r="F4485" s="98">
        <v>3244</v>
      </c>
      <c r="G4485" s="99">
        <v>511</v>
      </c>
      <c r="H4485" s="99">
        <f t="shared" si="752"/>
        <v>1657684</v>
      </c>
      <c r="I4485" s="99">
        <v>3628</v>
      </c>
      <c r="J4485" s="99">
        <f t="shared" si="753"/>
        <v>11769232</v>
      </c>
      <c r="K4485" s="99">
        <v>621</v>
      </c>
      <c r="L4485" s="99">
        <f t="shared" si="754"/>
        <v>2014524</v>
      </c>
      <c r="M4485" s="99">
        <f t="shared" si="750"/>
        <v>4760</v>
      </c>
      <c r="N4485" s="100">
        <f t="shared" si="750"/>
        <v>15441440</v>
      </c>
      <c r="O4485" s="60">
        <v>3244</v>
      </c>
      <c r="P4485" s="101">
        <f>O4485</f>
        <v>3244</v>
      </c>
      <c r="Q4485" s="99" t="e">
        <f>TRUNC(#REF!*P4485,0)</f>
        <v>#REF!</v>
      </c>
      <c r="R4485" s="143"/>
    </row>
    <row r="4486" spans="3:18" s="102" customFormat="1" ht="19.5" hidden="1" customHeight="1">
      <c r="C4486" s="35" t="s">
        <v>2786</v>
      </c>
      <c r="D4486" s="36" t="s">
        <v>0</v>
      </c>
      <c r="E4486" s="11" t="s">
        <v>3189</v>
      </c>
      <c r="F4486" s="98">
        <v>220</v>
      </c>
      <c r="G4486" s="99">
        <v>600</v>
      </c>
      <c r="H4486" s="99">
        <f t="shared" ref="H4486:H4564" si="755">TRUNC(F4486*G4486,0)</f>
        <v>132000</v>
      </c>
      <c r="I4486" s="99">
        <v>4262</v>
      </c>
      <c r="J4486" s="99">
        <f t="shared" ref="J4486:J4564" si="756">TRUNC(F4486*I4486,0)</f>
        <v>937640</v>
      </c>
      <c r="K4486" s="99">
        <v>730</v>
      </c>
      <c r="L4486" s="99">
        <f t="shared" si="754"/>
        <v>160600</v>
      </c>
      <c r="M4486" s="99">
        <f t="shared" si="750"/>
        <v>5592</v>
      </c>
      <c r="N4486" s="100">
        <f t="shared" si="750"/>
        <v>1230240</v>
      </c>
      <c r="O4486" s="60">
        <v>220</v>
      </c>
      <c r="P4486" s="101">
        <f>O4486</f>
        <v>220</v>
      </c>
      <c r="Q4486" s="99" t="e">
        <f>TRUNC(#REF!*P4486,0)</f>
        <v>#REF!</v>
      </c>
      <c r="R4486" s="143"/>
    </row>
    <row r="4487" spans="3:18" s="102" customFormat="1" ht="19.5" hidden="1" customHeight="1">
      <c r="C4487" s="35" t="s">
        <v>1587</v>
      </c>
      <c r="D4487" s="36" t="s">
        <v>0</v>
      </c>
      <c r="E4487" s="11" t="s">
        <v>22</v>
      </c>
      <c r="F4487" s="98">
        <v>0</v>
      </c>
      <c r="G4487" s="99">
        <v>0</v>
      </c>
      <c r="H4487" s="99">
        <f t="shared" si="755"/>
        <v>0</v>
      </c>
      <c r="I4487" s="99">
        <v>0</v>
      </c>
      <c r="J4487" s="99">
        <f t="shared" si="756"/>
        <v>0</v>
      </c>
      <c r="K4487" s="99">
        <v>0</v>
      </c>
      <c r="L4487" s="99">
        <f t="shared" si="754"/>
        <v>0</v>
      </c>
      <c r="M4487" s="99">
        <f t="shared" si="750"/>
        <v>0</v>
      </c>
      <c r="N4487" s="100">
        <f t="shared" si="750"/>
        <v>0</v>
      </c>
      <c r="O4487" s="60">
        <v>0</v>
      </c>
      <c r="P4487" s="101">
        <f>O4487</f>
        <v>0</v>
      </c>
      <c r="Q4487" s="99" t="e">
        <f>TRUNC(#REF!*P4487,0)</f>
        <v>#REF!</v>
      </c>
      <c r="R4487" s="143"/>
    </row>
    <row r="4488" spans="3:18" s="102" customFormat="1" ht="19.5" hidden="1" customHeight="1">
      <c r="C4488" s="35" t="s">
        <v>2787</v>
      </c>
      <c r="D4488" s="36" t="s">
        <v>0</v>
      </c>
      <c r="E4488" s="11" t="s">
        <v>22</v>
      </c>
      <c r="F4488" s="98">
        <v>0</v>
      </c>
      <c r="G4488" s="99">
        <v>0</v>
      </c>
      <c r="H4488" s="99">
        <f t="shared" si="755"/>
        <v>0</v>
      </c>
      <c r="I4488" s="99">
        <v>0</v>
      </c>
      <c r="J4488" s="99">
        <f t="shared" si="756"/>
        <v>0</v>
      </c>
      <c r="K4488" s="99">
        <v>0</v>
      </c>
      <c r="L4488" s="99">
        <f t="shared" si="754"/>
        <v>0</v>
      </c>
      <c r="M4488" s="99">
        <f t="shared" si="750"/>
        <v>0</v>
      </c>
      <c r="N4488" s="100">
        <f t="shared" si="750"/>
        <v>0</v>
      </c>
      <c r="O4488" s="60">
        <v>0</v>
      </c>
      <c r="P4488" s="101">
        <f>O4488</f>
        <v>0</v>
      </c>
      <c r="Q4488" s="99" t="e">
        <f>TRUNC(#REF!*P4488,0)</f>
        <v>#REF!</v>
      </c>
      <c r="R4488" s="143"/>
    </row>
    <row r="4489" spans="3:18" s="102" customFormat="1" ht="19.5" hidden="1" customHeight="1">
      <c r="C4489" s="35" t="s">
        <v>2788</v>
      </c>
      <c r="D4489" s="36" t="s">
        <v>0</v>
      </c>
      <c r="E4489" s="11" t="s">
        <v>3199</v>
      </c>
      <c r="F4489" s="98">
        <v>163</v>
      </c>
      <c r="G4489" s="99">
        <v>102532</v>
      </c>
      <c r="H4489" s="99">
        <f t="shared" si="755"/>
        <v>16712716</v>
      </c>
      <c r="I4489" s="99">
        <v>21916</v>
      </c>
      <c r="J4489" s="99">
        <f t="shared" si="756"/>
        <v>3572308</v>
      </c>
      <c r="K4489" s="99">
        <v>3356</v>
      </c>
      <c r="L4489" s="99">
        <f t="shared" si="754"/>
        <v>547028</v>
      </c>
      <c r="M4489" s="99">
        <f t="shared" si="750"/>
        <v>127804</v>
      </c>
      <c r="N4489" s="100">
        <f t="shared" si="750"/>
        <v>20832052</v>
      </c>
      <c r="O4489" s="60">
        <v>163</v>
      </c>
      <c r="P4489" s="101">
        <f>O4489</f>
        <v>163</v>
      </c>
      <c r="Q4489" s="99" t="e">
        <f>TRUNC(#REF!*P4489,0)</f>
        <v>#REF!</v>
      </c>
      <c r="R4489" s="143"/>
    </row>
    <row r="4490" spans="3:18" s="102" customFormat="1" ht="19.5" hidden="1" customHeight="1">
      <c r="C4490" s="35" t="s">
        <v>2789</v>
      </c>
      <c r="D4490" s="36" t="s">
        <v>0</v>
      </c>
      <c r="E4490" s="11" t="s">
        <v>3199</v>
      </c>
      <c r="F4490" s="98">
        <v>119</v>
      </c>
      <c r="G4490" s="99">
        <v>152452</v>
      </c>
      <c r="H4490" s="99">
        <f t="shared" si="755"/>
        <v>18141788</v>
      </c>
      <c r="I4490" s="99">
        <v>21916</v>
      </c>
      <c r="J4490" s="99">
        <f t="shared" si="756"/>
        <v>2608004</v>
      </c>
      <c r="K4490" s="99">
        <v>3356</v>
      </c>
      <c r="L4490" s="99">
        <f t="shared" si="754"/>
        <v>399364</v>
      </c>
      <c r="M4490" s="99">
        <f t="shared" si="750"/>
        <v>177724</v>
      </c>
      <c r="N4490" s="100">
        <f t="shared" si="750"/>
        <v>21149156</v>
      </c>
      <c r="O4490" s="60">
        <v>119</v>
      </c>
      <c r="P4490" s="101">
        <f>O4490</f>
        <v>119</v>
      </c>
      <c r="Q4490" s="99" t="e">
        <f>TRUNC(#REF!*P4490,0)</f>
        <v>#REF!</v>
      </c>
      <c r="R4490" s="143"/>
    </row>
    <row r="4491" spans="3:18" s="102" customFormat="1" ht="19.5" hidden="1" customHeight="1">
      <c r="C4491" s="35" t="s">
        <v>2790</v>
      </c>
      <c r="D4491" s="36" t="s">
        <v>0</v>
      </c>
      <c r="E4491" s="11" t="s">
        <v>3199</v>
      </c>
      <c r="F4491" s="98">
        <v>99</v>
      </c>
      <c r="G4491" s="99">
        <v>177816</v>
      </c>
      <c r="H4491" s="99">
        <f t="shared" si="755"/>
        <v>17603784</v>
      </c>
      <c r="I4491" s="99">
        <v>25204</v>
      </c>
      <c r="J4491" s="99">
        <f t="shared" si="756"/>
        <v>2495196</v>
      </c>
      <c r="K4491" s="99">
        <v>3860</v>
      </c>
      <c r="L4491" s="99">
        <f t="shared" si="754"/>
        <v>382140</v>
      </c>
      <c r="M4491" s="99">
        <f t="shared" si="750"/>
        <v>206880</v>
      </c>
      <c r="N4491" s="100">
        <f t="shared" si="750"/>
        <v>20481120</v>
      </c>
      <c r="O4491" s="60">
        <v>99</v>
      </c>
      <c r="P4491" s="101">
        <f>O4491</f>
        <v>99</v>
      </c>
      <c r="Q4491" s="99" t="e">
        <f>TRUNC(#REF!*P4491,0)</f>
        <v>#REF!</v>
      </c>
      <c r="R4491" s="143"/>
    </row>
    <row r="4492" spans="3:18" s="102" customFormat="1" ht="19.5" hidden="1" customHeight="1">
      <c r="C4492" s="35" t="s">
        <v>2791</v>
      </c>
      <c r="D4492" s="36" t="s">
        <v>0</v>
      </c>
      <c r="E4492" s="11" t="s">
        <v>3199</v>
      </c>
      <c r="F4492" s="98">
        <v>122</v>
      </c>
      <c r="G4492" s="99">
        <v>253976</v>
      </c>
      <c r="H4492" s="99">
        <f t="shared" si="755"/>
        <v>30985072</v>
      </c>
      <c r="I4492" s="99">
        <v>25204</v>
      </c>
      <c r="J4492" s="99">
        <f t="shared" si="756"/>
        <v>3074888</v>
      </c>
      <c r="K4492" s="99">
        <v>3860</v>
      </c>
      <c r="L4492" s="99">
        <f t="shared" si="754"/>
        <v>470920</v>
      </c>
      <c r="M4492" s="99">
        <f t="shared" si="750"/>
        <v>283040</v>
      </c>
      <c r="N4492" s="100">
        <f t="shared" si="750"/>
        <v>34530880</v>
      </c>
      <c r="O4492" s="60">
        <v>122</v>
      </c>
      <c r="P4492" s="101">
        <f>O4492</f>
        <v>122</v>
      </c>
      <c r="Q4492" s="99" t="e">
        <f>TRUNC(#REF!*P4492,0)</f>
        <v>#REF!</v>
      </c>
      <c r="R4492" s="143"/>
    </row>
    <row r="4493" spans="3:18" s="102" customFormat="1" ht="19.5" hidden="1" customHeight="1">
      <c r="C4493" s="35" t="s">
        <v>2792</v>
      </c>
      <c r="D4493" s="36" t="s">
        <v>0</v>
      </c>
      <c r="E4493" s="11" t="s">
        <v>3199</v>
      </c>
      <c r="F4493" s="98">
        <v>74</v>
      </c>
      <c r="G4493" s="99">
        <v>1083963</v>
      </c>
      <c r="H4493" s="99">
        <f t="shared" si="755"/>
        <v>80213262</v>
      </c>
      <c r="I4493" s="99">
        <v>33604</v>
      </c>
      <c r="J4493" s="99">
        <f t="shared" si="756"/>
        <v>2486696</v>
      </c>
      <c r="K4493" s="99">
        <v>4659</v>
      </c>
      <c r="L4493" s="99">
        <f t="shared" si="754"/>
        <v>344766</v>
      </c>
      <c r="M4493" s="99">
        <f t="shared" si="750"/>
        <v>1122226</v>
      </c>
      <c r="N4493" s="100">
        <f t="shared" si="750"/>
        <v>83044724</v>
      </c>
      <c r="O4493" s="60">
        <v>74</v>
      </c>
      <c r="P4493" s="101">
        <f>O4493</f>
        <v>74</v>
      </c>
      <c r="Q4493" s="99" t="e">
        <f>TRUNC(#REF!*P4493,0)</f>
        <v>#REF!</v>
      </c>
      <c r="R4493" s="143"/>
    </row>
    <row r="4494" spans="3:18" s="102" customFormat="1" ht="19.5" hidden="1" customHeight="1">
      <c r="C4494" s="35" t="s">
        <v>2793</v>
      </c>
      <c r="D4494" s="36" t="s">
        <v>0</v>
      </c>
      <c r="E4494" s="11" t="s">
        <v>3199</v>
      </c>
      <c r="F4494" s="98">
        <v>100</v>
      </c>
      <c r="G4494" s="99">
        <v>1219003</v>
      </c>
      <c r="H4494" s="99">
        <f t="shared" si="755"/>
        <v>121900300</v>
      </c>
      <c r="I4494" s="99">
        <v>33604</v>
      </c>
      <c r="J4494" s="99">
        <f t="shared" si="756"/>
        <v>3360400</v>
      </c>
      <c r="K4494" s="99">
        <v>4659</v>
      </c>
      <c r="L4494" s="99">
        <f t="shared" si="754"/>
        <v>465900</v>
      </c>
      <c r="M4494" s="99">
        <f t="shared" si="750"/>
        <v>1257266</v>
      </c>
      <c r="N4494" s="100">
        <f t="shared" si="750"/>
        <v>125726600</v>
      </c>
      <c r="O4494" s="60">
        <v>100</v>
      </c>
      <c r="P4494" s="101">
        <f>O4494</f>
        <v>100</v>
      </c>
      <c r="Q4494" s="99" t="e">
        <f>TRUNC(#REF!*P4494,0)</f>
        <v>#REF!</v>
      </c>
      <c r="R4494" s="143"/>
    </row>
    <row r="4495" spans="3:18" s="102" customFormat="1" ht="19.5" hidden="1" customHeight="1">
      <c r="C4495" s="35" t="s">
        <v>2794</v>
      </c>
      <c r="D4495" s="36" t="s">
        <v>2795</v>
      </c>
      <c r="E4495" s="11" t="s">
        <v>3199</v>
      </c>
      <c r="F4495" s="98">
        <v>1</v>
      </c>
      <c r="G4495" s="99">
        <v>745816</v>
      </c>
      <c r="H4495" s="99">
        <f t="shared" si="755"/>
        <v>745816</v>
      </c>
      <c r="I4495" s="99">
        <v>25204</v>
      </c>
      <c r="J4495" s="99">
        <f t="shared" si="756"/>
        <v>25204</v>
      </c>
      <c r="K4495" s="99">
        <v>3860</v>
      </c>
      <c r="L4495" s="99">
        <f t="shared" si="754"/>
        <v>3860</v>
      </c>
      <c r="M4495" s="99">
        <f t="shared" si="750"/>
        <v>774880</v>
      </c>
      <c r="N4495" s="100">
        <f t="shared" si="750"/>
        <v>774880</v>
      </c>
      <c r="O4495" s="60">
        <v>1</v>
      </c>
      <c r="P4495" s="101">
        <f>O4495</f>
        <v>1</v>
      </c>
      <c r="Q4495" s="99" t="e">
        <f>TRUNC(#REF!*P4495,0)</f>
        <v>#REF!</v>
      </c>
      <c r="R4495" s="143"/>
    </row>
    <row r="4496" spans="3:18" s="102" customFormat="1" ht="19.5" hidden="1" customHeight="1">
      <c r="C4496" s="35" t="s">
        <v>1588</v>
      </c>
      <c r="D4496" s="36" t="s">
        <v>0</v>
      </c>
      <c r="E4496" s="11" t="s">
        <v>22</v>
      </c>
      <c r="F4496" s="98">
        <v>0</v>
      </c>
      <c r="G4496" s="99">
        <v>0</v>
      </c>
      <c r="H4496" s="99">
        <f t="shared" si="755"/>
        <v>0</v>
      </c>
      <c r="I4496" s="99">
        <v>0</v>
      </c>
      <c r="J4496" s="99">
        <f t="shared" si="756"/>
        <v>0</v>
      </c>
      <c r="K4496" s="99">
        <v>0</v>
      </c>
      <c r="L4496" s="99">
        <f t="shared" si="754"/>
        <v>0</v>
      </c>
      <c r="M4496" s="99">
        <f t="shared" si="750"/>
        <v>0</v>
      </c>
      <c r="N4496" s="100">
        <f t="shared" si="750"/>
        <v>0</v>
      </c>
      <c r="O4496" s="60">
        <v>0</v>
      </c>
      <c r="P4496" s="101">
        <f>O4496</f>
        <v>0</v>
      </c>
      <c r="Q4496" s="99" t="e">
        <f>TRUNC(#REF!*P4496,0)</f>
        <v>#REF!</v>
      </c>
      <c r="R4496" s="143"/>
    </row>
    <row r="4497" spans="2:18" s="102" customFormat="1" ht="19.5" hidden="1" customHeight="1">
      <c r="C4497" s="35" t="s">
        <v>1589</v>
      </c>
      <c r="D4497" s="36" t="s">
        <v>0</v>
      </c>
      <c r="E4497" s="11" t="s">
        <v>3199</v>
      </c>
      <c r="F4497" s="98">
        <v>527</v>
      </c>
      <c r="G4497" s="99">
        <v>102788</v>
      </c>
      <c r="H4497" s="99">
        <f t="shared" si="755"/>
        <v>54169276</v>
      </c>
      <c r="I4497" s="99">
        <v>24004</v>
      </c>
      <c r="J4497" s="99">
        <f t="shared" si="756"/>
        <v>12650108</v>
      </c>
      <c r="K4497" s="99">
        <v>3676</v>
      </c>
      <c r="L4497" s="99">
        <f t="shared" si="754"/>
        <v>1937252</v>
      </c>
      <c r="M4497" s="99">
        <f t="shared" si="750"/>
        <v>130468</v>
      </c>
      <c r="N4497" s="100">
        <f t="shared" si="750"/>
        <v>68756636</v>
      </c>
      <c r="O4497" s="60">
        <v>527</v>
      </c>
      <c r="P4497" s="101">
        <f>O4497</f>
        <v>527</v>
      </c>
      <c r="Q4497" s="99" t="e">
        <f>TRUNC(#REF!*P4497,0)</f>
        <v>#REF!</v>
      </c>
      <c r="R4497" s="143"/>
    </row>
    <row r="4498" spans="2:18" s="102" customFormat="1" ht="19.5" hidden="1" customHeight="1">
      <c r="C4498" s="35" t="s">
        <v>2796</v>
      </c>
      <c r="D4498" s="36" t="s">
        <v>0</v>
      </c>
      <c r="E4498" s="11" t="s">
        <v>3199</v>
      </c>
      <c r="F4498" s="98">
        <v>135</v>
      </c>
      <c r="G4498" s="99">
        <v>127748</v>
      </c>
      <c r="H4498" s="99">
        <f t="shared" si="755"/>
        <v>17245980</v>
      </c>
      <c r="I4498" s="99">
        <v>24004</v>
      </c>
      <c r="J4498" s="99">
        <f t="shared" si="756"/>
        <v>3240540</v>
      </c>
      <c r="K4498" s="99">
        <v>3676</v>
      </c>
      <c r="L4498" s="99">
        <f t="shared" si="754"/>
        <v>496260</v>
      </c>
      <c r="M4498" s="99">
        <f t="shared" si="750"/>
        <v>155428</v>
      </c>
      <c r="N4498" s="100">
        <f t="shared" si="750"/>
        <v>20982780</v>
      </c>
      <c r="O4498" s="60">
        <v>116</v>
      </c>
      <c r="P4498" s="101">
        <f>O4498</f>
        <v>116</v>
      </c>
      <c r="Q4498" s="99" t="e">
        <f>TRUNC(#REF!*P4498,0)</f>
        <v>#REF!</v>
      </c>
      <c r="R4498" s="143"/>
    </row>
    <row r="4499" spans="2:18" s="102" customFormat="1" ht="19.5" hidden="1" customHeight="1">
      <c r="C4499" s="35" t="s">
        <v>1590</v>
      </c>
      <c r="D4499" s="36" t="s">
        <v>0</v>
      </c>
      <c r="E4499" s="11" t="s">
        <v>3199</v>
      </c>
      <c r="F4499" s="98">
        <v>447</v>
      </c>
      <c r="G4499" s="99">
        <v>152708</v>
      </c>
      <c r="H4499" s="99">
        <f t="shared" si="755"/>
        <v>68260476</v>
      </c>
      <c r="I4499" s="99">
        <v>24004</v>
      </c>
      <c r="J4499" s="99">
        <f t="shared" si="756"/>
        <v>10729788</v>
      </c>
      <c r="K4499" s="99">
        <v>3676</v>
      </c>
      <c r="L4499" s="99">
        <f t="shared" si="754"/>
        <v>1643172</v>
      </c>
      <c r="M4499" s="99">
        <f t="shared" si="750"/>
        <v>180388</v>
      </c>
      <c r="N4499" s="100">
        <f t="shared" si="750"/>
        <v>80633436</v>
      </c>
      <c r="O4499" s="60">
        <v>437</v>
      </c>
      <c r="P4499" s="101">
        <f>O4499</f>
        <v>437</v>
      </c>
      <c r="Q4499" s="99" t="e">
        <f>TRUNC(#REF!*P4499,0)</f>
        <v>#REF!</v>
      </c>
      <c r="R4499" s="143"/>
    </row>
    <row r="4500" spans="2:18" s="102" customFormat="1" ht="19.5" hidden="1" customHeight="1">
      <c r="C4500" s="35" t="s">
        <v>1591</v>
      </c>
      <c r="D4500" s="36" t="s">
        <v>0</v>
      </c>
      <c r="E4500" s="11" t="s">
        <v>3199</v>
      </c>
      <c r="F4500" s="98">
        <v>40</v>
      </c>
      <c r="G4500" s="99">
        <v>178160</v>
      </c>
      <c r="H4500" s="99">
        <f t="shared" si="755"/>
        <v>7126400</v>
      </c>
      <c r="I4500" s="99">
        <v>28004</v>
      </c>
      <c r="J4500" s="99">
        <f t="shared" si="756"/>
        <v>1120160</v>
      </c>
      <c r="K4500" s="99">
        <v>4288</v>
      </c>
      <c r="L4500" s="99">
        <f t="shared" si="754"/>
        <v>171520</v>
      </c>
      <c r="M4500" s="99">
        <f t="shared" si="750"/>
        <v>210452</v>
      </c>
      <c r="N4500" s="100">
        <f t="shared" si="750"/>
        <v>8418080</v>
      </c>
      <c r="O4500" s="60">
        <v>40</v>
      </c>
      <c r="P4500" s="101">
        <f>O4500</f>
        <v>40</v>
      </c>
      <c r="Q4500" s="99" t="e">
        <f>TRUNC(#REF!*P4500,0)</f>
        <v>#REF!</v>
      </c>
      <c r="R4500" s="143"/>
    </row>
    <row r="4501" spans="2:18" s="102" customFormat="1" ht="19.5" hidden="1" customHeight="1">
      <c r="C4501" s="35" t="s">
        <v>1592</v>
      </c>
      <c r="D4501" s="36" t="s">
        <v>0</v>
      </c>
      <c r="E4501" s="11" t="s">
        <v>3199</v>
      </c>
      <c r="F4501" s="98">
        <v>250</v>
      </c>
      <c r="G4501" s="99">
        <v>254320</v>
      </c>
      <c r="H4501" s="99">
        <f t="shared" si="755"/>
        <v>63580000</v>
      </c>
      <c r="I4501" s="99">
        <v>28004</v>
      </c>
      <c r="J4501" s="99">
        <f t="shared" si="756"/>
        <v>7001000</v>
      </c>
      <c r="K4501" s="99">
        <v>4288</v>
      </c>
      <c r="L4501" s="99">
        <f t="shared" si="754"/>
        <v>1072000</v>
      </c>
      <c r="M4501" s="99">
        <f t="shared" si="750"/>
        <v>286612</v>
      </c>
      <c r="N4501" s="100">
        <f t="shared" si="750"/>
        <v>71653000</v>
      </c>
      <c r="O4501" s="60">
        <v>250</v>
      </c>
      <c r="P4501" s="101">
        <f>O4501</f>
        <v>250</v>
      </c>
      <c r="Q4501" s="99" t="e">
        <f>TRUNC(#REF!*P4501,0)</f>
        <v>#REF!</v>
      </c>
      <c r="R4501" s="143"/>
    </row>
    <row r="4502" spans="2:18" s="102" customFormat="1" ht="19.5" hidden="1" customHeight="1">
      <c r="C4502" s="35" t="s">
        <v>2797</v>
      </c>
      <c r="D4502" s="36" t="s">
        <v>0</v>
      </c>
      <c r="E4502" s="11" t="s">
        <v>3199</v>
      </c>
      <c r="F4502" s="98">
        <v>83</v>
      </c>
      <c r="G4502" s="99">
        <v>317040</v>
      </c>
      <c r="H4502" s="99">
        <f t="shared" si="755"/>
        <v>26314320</v>
      </c>
      <c r="I4502" s="99">
        <v>28004</v>
      </c>
      <c r="J4502" s="99">
        <f t="shared" si="756"/>
        <v>2324332</v>
      </c>
      <c r="K4502" s="99">
        <v>4288</v>
      </c>
      <c r="L4502" s="99">
        <f t="shared" si="754"/>
        <v>355904</v>
      </c>
      <c r="M4502" s="99">
        <f t="shared" si="750"/>
        <v>349332</v>
      </c>
      <c r="N4502" s="100">
        <f t="shared" si="750"/>
        <v>28994556</v>
      </c>
      <c r="O4502" s="60">
        <v>83</v>
      </c>
      <c r="P4502" s="101">
        <f>O4502</f>
        <v>83</v>
      </c>
      <c r="Q4502" s="99" t="e">
        <f>TRUNC(#REF!*P4502,0)</f>
        <v>#REF!</v>
      </c>
      <c r="R4502" s="143"/>
    </row>
    <row r="4503" spans="2:18" s="102" customFormat="1" ht="19.5" hidden="1" customHeight="1">
      <c r="C4503" s="35" t="s">
        <v>2798</v>
      </c>
      <c r="D4503" s="36" t="s">
        <v>0</v>
      </c>
      <c r="E4503" s="11" t="s">
        <v>3199</v>
      </c>
      <c r="F4503" s="98">
        <v>11</v>
      </c>
      <c r="G4503" s="99">
        <v>348400</v>
      </c>
      <c r="H4503" s="99">
        <f t="shared" si="755"/>
        <v>3832400</v>
      </c>
      <c r="I4503" s="99">
        <v>28004</v>
      </c>
      <c r="J4503" s="99">
        <f t="shared" si="756"/>
        <v>308044</v>
      </c>
      <c r="K4503" s="99">
        <v>4288</v>
      </c>
      <c r="L4503" s="99">
        <f t="shared" si="754"/>
        <v>47168</v>
      </c>
      <c r="M4503" s="99">
        <f t="shared" si="750"/>
        <v>380692</v>
      </c>
      <c r="N4503" s="100">
        <f t="shared" si="750"/>
        <v>4187612</v>
      </c>
      <c r="O4503" s="60">
        <v>11</v>
      </c>
      <c r="P4503" s="101">
        <f>O4503</f>
        <v>11</v>
      </c>
      <c r="Q4503" s="99" t="e">
        <f>TRUNC(#REF!*P4503,0)</f>
        <v>#REF!</v>
      </c>
      <c r="R4503" s="143"/>
    </row>
    <row r="4504" spans="2:18" s="102" customFormat="1" ht="19.5" hidden="1" customHeight="1">
      <c r="C4504" s="35" t="s">
        <v>2799</v>
      </c>
      <c r="D4504" s="36" t="s">
        <v>0</v>
      </c>
      <c r="E4504" s="11" t="s">
        <v>3199</v>
      </c>
      <c r="F4504" s="98">
        <v>245</v>
      </c>
      <c r="G4504" s="99">
        <v>1083910</v>
      </c>
      <c r="H4504" s="99">
        <f t="shared" si="755"/>
        <v>265557950</v>
      </c>
      <c r="I4504" s="99">
        <v>33116</v>
      </c>
      <c r="J4504" s="99">
        <f t="shared" si="756"/>
        <v>8113420</v>
      </c>
      <c r="K4504" s="99">
        <v>4592</v>
      </c>
      <c r="L4504" s="99">
        <f t="shared" si="754"/>
        <v>1125040</v>
      </c>
      <c r="M4504" s="99">
        <f t="shared" si="750"/>
        <v>1121618</v>
      </c>
      <c r="N4504" s="100">
        <f t="shared" si="750"/>
        <v>274796410</v>
      </c>
      <c r="O4504" s="60">
        <v>245</v>
      </c>
      <c r="P4504" s="101">
        <f>O4504</f>
        <v>245</v>
      </c>
      <c r="Q4504" s="99" t="e">
        <f>TRUNC(#REF!*P4504,0)</f>
        <v>#REF!</v>
      </c>
      <c r="R4504" s="143"/>
    </row>
    <row r="4505" spans="2:18" s="102" customFormat="1" ht="19.5" hidden="1" customHeight="1">
      <c r="C4505" s="35" t="s">
        <v>2800</v>
      </c>
      <c r="D4505" s="36" t="s">
        <v>0</v>
      </c>
      <c r="E4505" s="11" t="s">
        <v>3199</v>
      </c>
      <c r="F4505" s="98">
        <v>52</v>
      </c>
      <c r="G4505" s="99">
        <v>1286720</v>
      </c>
      <c r="H4505" s="99">
        <f t="shared" si="755"/>
        <v>66909440</v>
      </c>
      <c r="I4505" s="99">
        <v>35428</v>
      </c>
      <c r="J4505" s="99">
        <f t="shared" si="756"/>
        <v>1842256</v>
      </c>
      <c r="K4505" s="99">
        <v>4912</v>
      </c>
      <c r="L4505" s="99">
        <f t="shared" si="754"/>
        <v>255424</v>
      </c>
      <c r="M4505" s="99">
        <f t="shared" si="750"/>
        <v>1327060</v>
      </c>
      <c r="N4505" s="100">
        <f t="shared" si="750"/>
        <v>69007120</v>
      </c>
      <c r="O4505" s="60">
        <v>52</v>
      </c>
      <c r="P4505" s="101">
        <f>O4505</f>
        <v>52</v>
      </c>
      <c r="Q4505" s="99" t="e">
        <f>TRUNC(#REF!*P4505,0)</f>
        <v>#REF!</v>
      </c>
      <c r="R4505" s="143"/>
    </row>
    <row r="4506" spans="2:18" s="102" customFormat="1" ht="19.5" hidden="1" customHeight="1">
      <c r="C4506" s="35" t="s">
        <v>1593</v>
      </c>
      <c r="D4506" s="36" t="s">
        <v>0</v>
      </c>
      <c r="E4506" s="11" t="s">
        <v>22</v>
      </c>
      <c r="F4506" s="98">
        <v>0</v>
      </c>
      <c r="G4506" s="99">
        <v>0</v>
      </c>
      <c r="H4506" s="99">
        <f t="shared" si="755"/>
        <v>0</v>
      </c>
      <c r="I4506" s="99">
        <v>0</v>
      </c>
      <c r="J4506" s="99">
        <f t="shared" si="756"/>
        <v>0</v>
      </c>
      <c r="K4506" s="99">
        <v>0</v>
      </c>
      <c r="L4506" s="99">
        <f t="shared" si="754"/>
        <v>0</v>
      </c>
      <c r="M4506" s="99">
        <f t="shared" si="750"/>
        <v>0</v>
      </c>
      <c r="N4506" s="100">
        <f t="shared" si="750"/>
        <v>0</v>
      </c>
      <c r="O4506" s="60">
        <v>0</v>
      </c>
      <c r="P4506" s="101">
        <f>O4506</f>
        <v>0</v>
      </c>
      <c r="Q4506" s="99" t="e">
        <f>TRUNC(#REF!*P4506,0)</f>
        <v>#REF!</v>
      </c>
      <c r="R4506" s="143"/>
    </row>
    <row r="4507" spans="2:18" s="102" customFormat="1" ht="19.5" hidden="1" customHeight="1">
      <c r="C4507" s="35" t="s">
        <v>1594</v>
      </c>
      <c r="D4507" s="36" t="s">
        <v>1595</v>
      </c>
      <c r="E4507" s="11" t="s">
        <v>3199</v>
      </c>
      <c r="F4507" s="98">
        <v>1673</v>
      </c>
      <c r="G4507" s="99">
        <v>30720</v>
      </c>
      <c r="H4507" s="99">
        <f t="shared" si="755"/>
        <v>51394560</v>
      </c>
      <c r="I4507" s="99">
        <v>6608</v>
      </c>
      <c r="J4507" s="99">
        <f t="shared" si="756"/>
        <v>11055184</v>
      </c>
      <c r="K4507" s="99">
        <v>197</v>
      </c>
      <c r="L4507" s="99">
        <f t="shared" si="754"/>
        <v>329581</v>
      </c>
      <c r="M4507" s="99">
        <f t="shared" si="750"/>
        <v>37525</v>
      </c>
      <c r="N4507" s="100">
        <f t="shared" si="750"/>
        <v>62779325</v>
      </c>
      <c r="O4507" s="60">
        <v>1644</v>
      </c>
      <c r="P4507" s="101">
        <f>O4507</f>
        <v>1644</v>
      </c>
      <c r="Q4507" s="99" t="e">
        <f>TRUNC(#REF!*P4507,0)</f>
        <v>#REF!</v>
      </c>
      <c r="R4507" s="143"/>
    </row>
    <row r="4508" spans="2:18" s="102" customFormat="1" ht="19.5" hidden="1" customHeight="1">
      <c r="C4508" s="35" t="s">
        <v>1596</v>
      </c>
      <c r="D4508" s="36" t="s">
        <v>1595</v>
      </c>
      <c r="E4508" s="11" t="s">
        <v>3199</v>
      </c>
      <c r="F4508" s="98">
        <v>732</v>
      </c>
      <c r="G4508" s="99">
        <v>30720</v>
      </c>
      <c r="H4508" s="99">
        <f t="shared" si="755"/>
        <v>22487040</v>
      </c>
      <c r="I4508" s="99">
        <v>6608</v>
      </c>
      <c r="J4508" s="99">
        <f t="shared" si="756"/>
        <v>4837056</v>
      </c>
      <c r="K4508" s="99">
        <v>197</v>
      </c>
      <c r="L4508" s="99">
        <f t="shared" si="754"/>
        <v>144204</v>
      </c>
      <c r="M4508" s="99">
        <f t="shared" si="750"/>
        <v>37525</v>
      </c>
      <c r="N4508" s="100">
        <f t="shared" si="750"/>
        <v>27468300</v>
      </c>
      <c r="O4508" s="60">
        <v>732</v>
      </c>
      <c r="P4508" s="101">
        <f>O4508</f>
        <v>732</v>
      </c>
      <c r="Q4508" s="99" t="e">
        <f>TRUNC(#REF!*P4508,0)</f>
        <v>#REF!</v>
      </c>
      <c r="R4508" s="143"/>
    </row>
    <row r="4509" spans="2:18" s="102" customFormat="1" ht="19.5" hidden="1" customHeight="1">
      <c r="C4509" s="35" t="s">
        <v>2801</v>
      </c>
      <c r="D4509" s="36" t="s">
        <v>2802</v>
      </c>
      <c r="E4509" s="11" t="s">
        <v>3199</v>
      </c>
      <c r="F4509" s="98">
        <v>83</v>
      </c>
      <c r="G4509" s="99">
        <v>79360</v>
      </c>
      <c r="H4509" s="99">
        <f t="shared" si="755"/>
        <v>6586880</v>
      </c>
      <c r="I4509" s="99">
        <v>6608</v>
      </c>
      <c r="J4509" s="99">
        <f t="shared" si="756"/>
        <v>548464</v>
      </c>
      <c r="K4509" s="99">
        <v>197</v>
      </c>
      <c r="L4509" s="99">
        <f t="shared" si="754"/>
        <v>16351</v>
      </c>
      <c r="M4509" s="99">
        <f t="shared" si="750"/>
        <v>86165</v>
      </c>
      <c r="N4509" s="100">
        <f t="shared" si="750"/>
        <v>7151695</v>
      </c>
      <c r="O4509" s="60">
        <v>83</v>
      </c>
      <c r="P4509" s="101">
        <f>O4509</f>
        <v>83</v>
      </c>
      <c r="Q4509" s="99" t="e">
        <f>TRUNC(#REF!*P4509,0)</f>
        <v>#REF!</v>
      </c>
      <c r="R4509" s="143"/>
    </row>
    <row r="4510" spans="2:18" s="102" customFormat="1" ht="19.5" hidden="1" customHeight="1">
      <c r="C4510" s="35" t="s">
        <v>2803</v>
      </c>
      <c r="D4510" s="36" t="s">
        <v>2802</v>
      </c>
      <c r="E4510" s="11" t="s">
        <v>3199</v>
      </c>
      <c r="F4510" s="98">
        <v>11</v>
      </c>
      <c r="G4510" s="99">
        <v>79360</v>
      </c>
      <c r="H4510" s="99">
        <f t="shared" si="755"/>
        <v>872960</v>
      </c>
      <c r="I4510" s="99">
        <v>6608</v>
      </c>
      <c r="J4510" s="99">
        <f t="shared" si="756"/>
        <v>72688</v>
      </c>
      <c r="K4510" s="99">
        <v>197</v>
      </c>
      <c r="L4510" s="99">
        <f t="shared" si="754"/>
        <v>2167</v>
      </c>
      <c r="M4510" s="99">
        <f t="shared" si="750"/>
        <v>86165</v>
      </c>
      <c r="N4510" s="100">
        <f t="shared" si="750"/>
        <v>947815</v>
      </c>
      <c r="O4510" s="60">
        <v>11</v>
      </c>
      <c r="P4510" s="101">
        <f>O4510</f>
        <v>11</v>
      </c>
      <c r="Q4510" s="99" t="e">
        <f>TRUNC(#REF!*P4510,0)</f>
        <v>#REF!</v>
      </c>
      <c r="R4510" s="143"/>
    </row>
    <row r="4511" spans="2:18" s="102" customFormat="1" ht="19.5" hidden="1" customHeight="1">
      <c r="C4511" s="35" t="s">
        <v>2804</v>
      </c>
      <c r="D4511" s="36" t="s">
        <v>2805</v>
      </c>
      <c r="E4511" s="11" t="s">
        <v>3199</v>
      </c>
      <c r="F4511" s="98">
        <v>645</v>
      </c>
      <c r="G4511" s="99">
        <v>107228</v>
      </c>
      <c r="H4511" s="99">
        <f t="shared" si="755"/>
        <v>69162060</v>
      </c>
      <c r="I4511" s="99">
        <v>6608</v>
      </c>
      <c r="J4511" s="99">
        <f t="shared" si="756"/>
        <v>4262160</v>
      </c>
      <c r="K4511" s="99">
        <v>197</v>
      </c>
      <c r="L4511" s="99">
        <f t="shared" si="754"/>
        <v>127065</v>
      </c>
      <c r="M4511" s="99">
        <f t="shared" si="750"/>
        <v>114033</v>
      </c>
      <c r="N4511" s="100">
        <f t="shared" si="750"/>
        <v>73551285</v>
      </c>
      <c r="O4511" s="60">
        <v>645</v>
      </c>
      <c r="P4511" s="101">
        <f>O4511</f>
        <v>645</v>
      </c>
      <c r="Q4511" s="99" t="e">
        <f>TRUNC(#REF!*P4511,0)</f>
        <v>#REF!</v>
      </c>
      <c r="R4511" s="143"/>
    </row>
    <row r="4512" spans="2:18" s="102" customFormat="1" ht="19.5" hidden="1" customHeight="1">
      <c r="B4512" s="126">
        <f>B4451+1</f>
        <v>707</v>
      </c>
      <c r="C4512" s="35" t="s">
        <v>1597</v>
      </c>
      <c r="D4512" s="36" t="s">
        <v>0</v>
      </c>
      <c r="E4512" s="11" t="s">
        <v>22</v>
      </c>
      <c r="F4512" s="98">
        <v>0</v>
      </c>
      <c r="G4512" s="99">
        <v>0</v>
      </c>
      <c r="H4512" s="99">
        <f t="shared" si="755"/>
        <v>0</v>
      </c>
      <c r="I4512" s="99">
        <v>0</v>
      </c>
      <c r="J4512" s="99">
        <f t="shared" si="756"/>
        <v>0</v>
      </c>
      <c r="K4512" s="99">
        <v>0</v>
      </c>
      <c r="L4512" s="99">
        <f t="shared" si="754"/>
        <v>0</v>
      </c>
      <c r="M4512" s="99">
        <f t="shared" si="750"/>
        <v>0</v>
      </c>
      <c r="N4512" s="100">
        <f t="shared" ref="N4512:N4713" si="757">H4512+J4512+L4512</f>
        <v>0</v>
      </c>
      <c r="O4512" s="60">
        <v>0</v>
      </c>
      <c r="P4512" s="101">
        <f>O4512</f>
        <v>0</v>
      </c>
      <c r="Q4512" s="99" t="e">
        <f>TRUNC(#REF!*P4512,0)</f>
        <v>#REF!</v>
      </c>
      <c r="R4512" s="143"/>
    </row>
    <row r="4513" spans="2:18" s="102" customFormat="1" ht="19.5" hidden="1" customHeight="1">
      <c r="C4513" s="35" t="s">
        <v>1598</v>
      </c>
      <c r="D4513" s="36" t="s">
        <v>0</v>
      </c>
      <c r="E4513" s="11" t="s">
        <v>22</v>
      </c>
      <c r="F4513" s="98">
        <v>0</v>
      </c>
      <c r="G4513" s="99">
        <v>0</v>
      </c>
      <c r="H4513" s="99">
        <f t="shared" si="755"/>
        <v>0</v>
      </c>
      <c r="I4513" s="99">
        <v>0</v>
      </c>
      <c r="J4513" s="99">
        <f t="shared" si="756"/>
        <v>0</v>
      </c>
      <c r="K4513" s="99">
        <v>0</v>
      </c>
      <c r="L4513" s="99">
        <f t="shared" si="754"/>
        <v>0</v>
      </c>
      <c r="M4513" s="99">
        <f t="shared" ref="M4513:N4752" si="758">G4513+I4513+K4513</f>
        <v>0</v>
      </c>
      <c r="N4513" s="100">
        <f t="shared" si="757"/>
        <v>0</v>
      </c>
      <c r="O4513" s="60">
        <v>0</v>
      </c>
      <c r="P4513" s="101">
        <f>O4513</f>
        <v>0</v>
      </c>
      <c r="Q4513" s="99" t="e">
        <f>TRUNC(#REF!*P4513,0)</f>
        <v>#REF!</v>
      </c>
      <c r="R4513" s="143"/>
    </row>
    <row r="4514" spans="2:18" s="102" customFormat="1" ht="19.5" hidden="1" customHeight="1">
      <c r="C4514" s="35" t="s">
        <v>1599</v>
      </c>
      <c r="D4514" s="36" t="s">
        <v>0</v>
      </c>
      <c r="E4514" s="11" t="s">
        <v>3188</v>
      </c>
      <c r="F4514" s="98">
        <v>888</v>
      </c>
      <c r="G4514" s="99">
        <v>296</v>
      </c>
      <c r="H4514" s="99">
        <f t="shared" si="755"/>
        <v>262848</v>
      </c>
      <c r="I4514" s="99">
        <v>1324</v>
      </c>
      <c r="J4514" s="99">
        <f t="shared" si="756"/>
        <v>1175712</v>
      </c>
      <c r="K4514" s="99">
        <v>271</v>
      </c>
      <c r="L4514" s="99">
        <f t="shared" si="754"/>
        <v>240648</v>
      </c>
      <c r="M4514" s="99">
        <f t="shared" si="758"/>
        <v>1891</v>
      </c>
      <c r="N4514" s="100">
        <f t="shared" si="757"/>
        <v>1679208</v>
      </c>
      <c r="O4514" s="60">
        <v>1</v>
      </c>
      <c r="P4514" s="101">
        <f>O4514</f>
        <v>1</v>
      </c>
      <c r="Q4514" s="99" t="e">
        <f>TRUNC(#REF!*P4514,0)</f>
        <v>#REF!</v>
      </c>
      <c r="R4514" s="143"/>
    </row>
    <row r="4515" spans="2:18" s="102" customFormat="1" ht="19.5" hidden="1" customHeight="1">
      <c r="C4515" s="35" t="s">
        <v>1600</v>
      </c>
      <c r="D4515" s="36" t="s">
        <v>0</v>
      </c>
      <c r="E4515" s="11" t="s">
        <v>3188</v>
      </c>
      <c r="F4515" s="98">
        <v>5376</v>
      </c>
      <c r="G4515" s="99">
        <v>389</v>
      </c>
      <c r="H4515" s="99">
        <f t="shared" si="755"/>
        <v>2091264</v>
      </c>
      <c r="I4515" s="99">
        <v>2237</v>
      </c>
      <c r="J4515" s="99">
        <f t="shared" si="756"/>
        <v>12026112</v>
      </c>
      <c r="K4515" s="99">
        <v>279</v>
      </c>
      <c r="L4515" s="99">
        <f t="shared" si="754"/>
        <v>1499904</v>
      </c>
      <c r="M4515" s="99">
        <f t="shared" si="758"/>
        <v>2905</v>
      </c>
      <c r="N4515" s="100">
        <f t="shared" si="757"/>
        <v>15617280</v>
      </c>
      <c r="O4515" s="60">
        <v>5352</v>
      </c>
      <c r="P4515" s="101">
        <f>O4515</f>
        <v>5352</v>
      </c>
      <c r="Q4515" s="99" t="e">
        <f>TRUNC(#REF!*P4515,0)</f>
        <v>#REF!</v>
      </c>
      <c r="R4515" s="143"/>
    </row>
    <row r="4516" spans="2:18" s="102" customFormat="1" ht="19.5" hidden="1" customHeight="1">
      <c r="C4516" s="35" t="s">
        <v>1601</v>
      </c>
      <c r="D4516" s="36" t="s">
        <v>0</v>
      </c>
      <c r="E4516" s="11" t="s">
        <v>3188</v>
      </c>
      <c r="F4516" s="98">
        <v>139</v>
      </c>
      <c r="G4516" s="99">
        <v>0</v>
      </c>
      <c r="H4516" s="99">
        <f t="shared" si="755"/>
        <v>0</v>
      </c>
      <c r="I4516" s="99">
        <v>13436</v>
      </c>
      <c r="J4516" s="99">
        <f t="shared" si="756"/>
        <v>1867604</v>
      </c>
      <c r="K4516" s="99">
        <v>0</v>
      </c>
      <c r="L4516" s="99">
        <f t="shared" si="754"/>
        <v>0</v>
      </c>
      <c r="M4516" s="99">
        <f t="shared" si="758"/>
        <v>13436</v>
      </c>
      <c r="N4516" s="100">
        <f t="shared" si="757"/>
        <v>1867604</v>
      </c>
      <c r="O4516" s="60">
        <v>1</v>
      </c>
      <c r="P4516" s="101">
        <f>O4516</f>
        <v>1</v>
      </c>
      <c r="Q4516" s="99" t="e">
        <f>TRUNC(#REF!*P4516,0)</f>
        <v>#REF!</v>
      </c>
      <c r="R4516" s="143"/>
    </row>
    <row r="4517" spans="2:18" s="102" customFormat="1" ht="19.5" hidden="1" customHeight="1">
      <c r="B4517" s="126">
        <f>B4512+1</f>
        <v>708</v>
      </c>
      <c r="C4517" s="35" t="s">
        <v>1602</v>
      </c>
      <c r="D4517" s="36" t="s">
        <v>0</v>
      </c>
      <c r="E4517" s="11" t="s">
        <v>22</v>
      </c>
      <c r="F4517" s="98">
        <v>0</v>
      </c>
      <c r="G4517" s="99">
        <v>0</v>
      </c>
      <c r="H4517" s="99">
        <f t="shared" si="755"/>
        <v>0</v>
      </c>
      <c r="I4517" s="99">
        <v>0</v>
      </c>
      <c r="J4517" s="99">
        <f t="shared" si="756"/>
        <v>0</v>
      </c>
      <c r="K4517" s="99">
        <v>0</v>
      </c>
      <c r="L4517" s="99">
        <f t="shared" si="754"/>
        <v>0</v>
      </c>
      <c r="M4517" s="99">
        <f t="shared" si="758"/>
        <v>0</v>
      </c>
      <c r="N4517" s="100">
        <f t="shared" si="757"/>
        <v>0</v>
      </c>
      <c r="O4517" s="60">
        <v>0</v>
      </c>
      <c r="P4517" s="101">
        <f>O4517</f>
        <v>0</v>
      </c>
      <c r="Q4517" s="99" t="e">
        <f>TRUNC(#REF!*P4517,0)</f>
        <v>#REF!</v>
      </c>
      <c r="R4517" s="143"/>
    </row>
    <row r="4518" spans="2:18" s="102" customFormat="1" ht="19.5" hidden="1" customHeight="1">
      <c r="B4518" s="126">
        <f>B4517+1</f>
        <v>709</v>
      </c>
      <c r="C4518" s="35" t="s">
        <v>1603</v>
      </c>
      <c r="D4518" s="36" t="s">
        <v>1604</v>
      </c>
      <c r="E4518" s="11" t="s">
        <v>3188</v>
      </c>
      <c r="F4518" s="98">
        <v>8953</v>
      </c>
      <c r="G4518" s="99">
        <v>989</v>
      </c>
      <c r="H4518" s="99">
        <f t="shared" si="755"/>
        <v>8854517</v>
      </c>
      <c r="I4518" s="99">
        <v>6591</v>
      </c>
      <c r="J4518" s="99">
        <f t="shared" si="756"/>
        <v>59009223</v>
      </c>
      <c r="K4518" s="99">
        <v>1242</v>
      </c>
      <c r="L4518" s="99">
        <f t="shared" si="754"/>
        <v>11119626</v>
      </c>
      <c r="M4518" s="99">
        <f t="shared" si="758"/>
        <v>8822</v>
      </c>
      <c r="N4518" s="100">
        <f t="shared" si="757"/>
        <v>78983366</v>
      </c>
      <c r="O4518" s="60">
        <v>577</v>
      </c>
      <c r="P4518" s="101">
        <f>O4518</f>
        <v>577</v>
      </c>
      <c r="Q4518" s="99" t="e">
        <f>TRUNC(#REF!*P4518,0)</f>
        <v>#REF!</v>
      </c>
      <c r="R4518" s="143"/>
    </row>
    <row r="4519" spans="2:18" s="102" customFormat="1" ht="19.5" hidden="1" customHeight="1">
      <c r="B4519" s="126">
        <f t="shared" ref="B4519:B4522" si="759">B4518+1</f>
        <v>710</v>
      </c>
      <c r="C4519" s="35" t="s">
        <v>1605</v>
      </c>
      <c r="D4519" s="36" t="s">
        <v>1606</v>
      </c>
      <c r="E4519" s="11" t="s">
        <v>3188</v>
      </c>
      <c r="F4519" s="98">
        <v>993</v>
      </c>
      <c r="G4519" s="99">
        <v>0</v>
      </c>
      <c r="H4519" s="99">
        <f t="shared" si="755"/>
        <v>0</v>
      </c>
      <c r="I4519" s="99">
        <v>18024</v>
      </c>
      <c r="J4519" s="99">
        <f t="shared" si="756"/>
        <v>17897832</v>
      </c>
      <c r="K4519" s="99">
        <v>0</v>
      </c>
      <c r="L4519" s="99">
        <f t="shared" si="754"/>
        <v>0</v>
      </c>
      <c r="M4519" s="99">
        <f t="shared" si="758"/>
        <v>18024</v>
      </c>
      <c r="N4519" s="100">
        <f t="shared" si="757"/>
        <v>17897832</v>
      </c>
      <c r="O4519" s="60">
        <v>1233</v>
      </c>
      <c r="P4519" s="101">
        <f>O4519</f>
        <v>1233</v>
      </c>
      <c r="Q4519" s="99" t="e">
        <f>TRUNC(#REF!*P4519,0)</f>
        <v>#REF!</v>
      </c>
      <c r="R4519" s="143"/>
    </row>
    <row r="4520" spans="2:18" s="102" customFormat="1" ht="19.5" hidden="1" customHeight="1">
      <c r="B4520" s="126">
        <f t="shared" si="759"/>
        <v>711</v>
      </c>
      <c r="C4520" s="35" t="s">
        <v>1607</v>
      </c>
      <c r="D4520" s="36" t="s">
        <v>0</v>
      </c>
      <c r="E4520" s="11" t="s">
        <v>22</v>
      </c>
      <c r="F4520" s="98">
        <v>0</v>
      </c>
      <c r="G4520" s="99">
        <v>0</v>
      </c>
      <c r="H4520" s="99">
        <f t="shared" si="755"/>
        <v>0</v>
      </c>
      <c r="I4520" s="99">
        <v>0</v>
      </c>
      <c r="J4520" s="99">
        <f t="shared" si="756"/>
        <v>0</v>
      </c>
      <c r="K4520" s="99">
        <v>0</v>
      </c>
      <c r="L4520" s="99">
        <f t="shared" si="754"/>
        <v>0</v>
      </c>
      <c r="M4520" s="99">
        <f t="shared" si="758"/>
        <v>0</v>
      </c>
      <c r="N4520" s="100">
        <f t="shared" si="757"/>
        <v>0</v>
      </c>
      <c r="O4520" s="60">
        <v>0</v>
      </c>
      <c r="P4520" s="101">
        <f>O4520</f>
        <v>0</v>
      </c>
      <c r="Q4520" s="99" t="e">
        <f>TRUNC(#REF!*P4520,0)</f>
        <v>#REF!</v>
      </c>
      <c r="R4520" s="143"/>
    </row>
    <row r="4521" spans="2:18" s="102" customFormat="1" ht="19.5" hidden="1" customHeight="1">
      <c r="B4521" s="126">
        <f t="shared" si="759"/>
        <v>712</v>
      </c>
      <c r="C4521" s="35" t="s">
        <v>1608</v>
      </c>
      <c r="D4521" s="36" t="s">
        <v>0</v>
      </c>
      <c r="E4521" s="11" t="s">
        <v>3189</v>
      </c>
      <c r="F4521" s="98">
        <v>31410</v>
      </c>
      <c r="G4521" s="99">
        <v>2148</v>
      </c>
      <c r="H4521" s="99">
        <f t="shared" si="755"/>
        <v>67468680</v>
      </c>
      <c r="I4521" s="99">
        <v>9160</v>
      </c>
      <c r="J4521" s="99">
        <f t="shared" si="756"/>
        <v>287715600</v>
      </c>
      <c r="K4521" s="99">
        <v>0</v>
      </c>
      <c r="L4521" s="99">
        <f t="shared" si="754"/>
        <v>0</v>
      </c>
      <c r="M4521" s="99">
        <f t="shared" si="758"/>
        <v>11308</v>
      </c>
      <c r="N4521" s="100">
        <f t="shared" si="757"/>
        <v>355184280</v>
      </c>
      <c r="O4521" s="60">
        <v>2528</v>
      </c>
      <c r="P4521" s="101">
        <f>O4521</f>
        <v>2528</v>
      </c>
      <c r="Q4521" s="99" t="e">
        <f>TRUNC(#REF!*P4521,0)</f>
        <v>#REF!</v>
      </c>
      <c r="R4521" s="143"/>
    </row>
    <row r="4522" spans="2:18" s="102" customFormat="1" ht="19.5" hidden="1" customHeight="1">
      <c r="B4522" s="126">
        <f t="shared" si="759"/>
        <v>713</v>
      </c>
      <c r="C4522" s="35" t="s">
        <v>1609</v>
      </c>
      <c r="D4522" s="36" t="s">
        <v>61</v>
      </c>
      <c r="E4522" s="11" t="s">
        <v>3191</v>
      </c>
      <c r="F4522" s="103">
        <v>1472.5530000000001</v>
      </c>
      <c r="G4522" s="99">
        <v>5398</v>
      </c>
      <c r="H4522" s="99">
        <f t="shared" si="755"/>
        <v>7948841</v>
      </c>
      <c r="I4522" s="99">
        <v>264504</v>
      </c>
      <c r="J4522" s="99">
        <f t="shared" si="756"/>
        <v>389496158</v>
      </c>
      <c r="K4522" s="99">
        <v>0</v>
      </c>
      <c r="L4522" s="99">
        <f t="shared" si="754"/>
        <v>0</v>
      </c>
      <c r="M4522" s="99">
        <f t="shared" si="758"/>
        <v>269902</v>
      </c>
      <c r="N4522" s="100">
        <f t="shared" si="757"/>
        <v>397444999</v>
      </c>
      <c r="O4522" s="87">
        <v>43.127999999999929</v>
      </c>
      <c r="P4522" s="101">
        <f>O4522</f>
        <v>43.127999999999929</v>
      </c>
      <c r="Q4522" s="99" t="e">
        <f>TRUNC(#REF!*P4522,0)</f>
        <v>#REF!</v>
      </c>
      <c r="R4522" s="143"/>
    </row>
    <row r="4523" spans="2:18" s="102" customFormat="1" ht="19.5" hidden="1" customHeight="1">
      <c r="C4523" s="35" t="s">
        <v>3042</v>
      </c>
      <c r="D4523" s="36"/>
      <c r="E4523" s="11" t="s">
        <v>3188</v>
      </c>
      <c r="F4523" s="103"/>
      <c r="G4523" s="99"/>
      <c r="H4523" s="99"/>
      <c r="I4523" s="99"/>
      <c r="J4523" s="99"/>
      <c r="K4523" s="99"/>
      <c r="L4523" s="99"/>
      <c r="M4523" s="99"/>
      <c r="N4523" s="100"/>
      <c r="O4523" s="60">
        <v>0</v>
      </c>
      <c r="P4523" s="101">
        <v>279</v>
      </c>
      <c r="Q4523" s="99" t="e">
        <f>TRUNC(#REF!*P4523,0)</f>
        <v>#REF!</v>
      </c>
      <c r="R4523" s="143"/>
    </row>
    <row r="4524" spans="2:18" s="102" customFormat="1" ht="19.5" hidden="1" customHeight="1">
      <c r="C4524" s="35" t="s">
        <v>1610</v>
      </c>
      <c r="D4524" s="36" t="s">
        <v>0</v>
      </c>
      <c r="E4524" s="11" t="s">
        <v>22</v>
      </c>
      <c r="F4524" s="98">
        <v>0</v>
      </c>
      <c r="G4524" s="99">
        <v>0</v>
      </c>
      <c r="H4524" s="99">
        <f t="shared" si="755"/>
        <v>0</v>
      </c>
      <c r="I4524" s="99">
        <v>0</v>
      </c>
      <c r="J4524" s="99">
        <f t="shared" si="756"/>
        <v>0</v>
      </c>
      <c r="K4524" s="99">
        <v>0</v>
      </c>
      <c r="L4524" s="99">
        <f t="shared" si="754"/>
        <v>0</v>
      </c>
      <c r="M4524" s="99">
        <f t="shared" si="758"/>
        <v>0</v>
      </c>
      <c r="N4524" s="100">
        <f t="shared" si="757"/>
        <v>0</v>
      </c>
      <c r="O4524" s="60">
        <v>0</v>
      </c>
      <c r="P4524" s="101">
        <f>O4524</f>
        <v>0</v>
      </c>
      <c r="Q4524" s="99" t="e">
        <f>TRUNC(#REF!*P4524,0)</f>
        <v>#REF!</v>
      </c>
      <c r="R4524" s="143"/>
    </row>
    <row r="4525" spans="2:18" s="102" customFormat="1" ht="19.5" hidden="1" customHeight="1">
      <c r="C4525" s="35" t="s">
        <v>1611</v>
      </c>
      <c r="D4525" s="36" t="s">
        <v>94</v>
      </c>
      <c r="E4525" s="11" t="s">
        <v>3198</v>
      </c>
      <c r="F4525" s="98">
        <v>8</v>
      </c>
      <c r="G4525" s="99">
        <v>1440000</v>
      </c>
      <c r="H4525" s="99">
        <f t="shared" si="755"/>
        <v>11520000</v>
      </c>
      <c r="I4525" s="99">
        <v>0</v>
      </c>
      <c r="J4525" s="99">
        <f t="shared" si="756"/>
        <v>0</v>
      </c>
      <c r="K4525" s="99">
        <v>0</v>
      </c>
      <c r="L4525" s="99">
        <f t="shared" si="754"/>
        <v>0</v>
      </c>
      <c r="M4525" s="99">
        <f t="shared" si="758"/>
        <v>1440000</v>
      </c>
      <c r="N4525" s="100">
        <f t="shared" si="757"/>
        <v>11520000</v>
      </c>
      <c r="O4525" s="60">
        <v>8</v>
      </c>
      <c r="P4525" s="101">
        <f>O4525</f>
        <v>8</v>
      </c>
      <c r="Q4525" s="99" t="e">
        <f>TRUNC(#REF!*P4525,0)</f>
        <v>#REF!</v>
      </c>
      <c r="R4525" s="143"/>
    </row>
    <row r="4526" spans="2:18" s="102" customFormat="1" ht="19.5" hidden="1" customHeight="1">
      <c r="C4526" s="35" t="s">
        <v>1612</v>
      </c>
      <c r="D4526" s="36" t="s">
        <v>93</v>
      </c>
      <c r="E4526" s="11" t="s">
        <v>3198</v>
      </c>
      <c r="F4526" s="98">
        <v>7</v>
      </c>
      <c r="G4526" s="99">
        <v>1440000</v>
      </c>
      <c r="H4526" s="99">
        <f t="shared" si="755"/>
        <v>10080000</v>
      </c>
      <c r="I4526" s="99">
        <v>0</v>
      </c>
      <c r="J4526" s="99">
        <f t="shared" si="756"/>
        <v>0</v>
      </c>
      <c r="K4526" s="99">
        <v>0</v>
      </c>
      <c r="L4526" s="99">
        <f t="shared" si="754"/>
        <v>0</v>
      </c>
      <c r="M4526" s="99">
        <f t="shared" si="758"/>
        <v>1440000</v>
      </c>
      <c r="N4526" s="100">
        <f t="shared" si="757"/>
        <v>10080000</v>
      </c>
      <c r="O4526" s="60">
        <v>7</v>
      </c>
      <c r="P4526" s="101">
        <f>O4526</f>
        <v>7</v>
      </c>
      <c r="Q4526" s="99" t="e">
        <f>TRUNC(#REF!*P4526,0)</f>
        <v>#REF!</v>
      </c>
      <c r="R4526" s="143"/>
    </row>
    <row r="4527" spans="2:18" s="102" customFormat="1" ht="19.5" hidden="1" customHeight="1">
      <c r="C4527" s="35" t="s">
        <v>3043</v>
      </c>
      <c r="D4527" s="36" t="s">
        <v>0</v>
      </c>
      <c r="E4527" s="11" t="s">
        <v>22</v>
      </c>
      <c r="F4527" s="98">
        <v>0</v>
      </c>
      <c r="G4527" s="99">
        <v>0</v>
      </c>
      <c r="H4527" s="99">
        <f t="shared" ref="H4527:H4530" si="760">TRUNC(F4527*G4527,0)</f>
        <v>0</v>
      </c>
      <c r="I4527" s="99">
        <v>0</v>
      </c>
      <c r="J4527" s="99">
        <f t="shared" ref="J4527:J4530" si="761">TRUNC(F4527*I4527,0)</f>
        <v>0</v>
      </c>
      <c r="K4527" s="99">
        <v>0</v>
      </c>
      <c r="L4527" s="99">
        <f t="shared" ref="L4527:L4530" si="762">TRUNC(F4527*K4527,0)</f>
        <v>0</v>
      </c>
      <c r="M4527" s="99">
        <f t="shared" ref="M4527:M4530" si="763">G4527+I4527+K4527</f>
        <v>0</v>
      </c>
      <c r="N4527" s="100">
        <f t="shared" ref="N4527:N4530" si="764">H4527+J4527+L4527</f>
        <v>0</v>
      </c>
      <c r="O4527" s="60">
        <v>0</v>
      </c>
      <c r="P4527" s="101">
        <f>O4527</f>
        <v>0</v>
      </c>
      <c r="Q4527" s="99" t="e">
        <f>TRUNC(#REF!*P4527,0)</f>
        <v>#REF!</v>
      </c>
      <c r="R4527" s="143"/>
    </row>
    <row r="4528" spans="2:18" s="102" customFormat="1" ht="19.5" hidden="1" customHeight="1">
      <c r="C4528" s="35" t="s">
        <v>3044</v>
      </c>
      <c r="D4528" s="36" t="s">
        <v>3121</v>
      </c>
      <c r="E4528" s="11" t="s">
        <v>3047</v>
      </c>
      <c r="F4528" s="98"/>
      <c r="G4528" s="99"/>
      <c r="H4528" s="99">
        <f t="shared" si="760"/>
        <v>0</v>
      </c>
      <c r="I4528" s="99"/>
      <c r="J4528" s="99">
        <f t="shared" si="761"/>
        <v>0</v>
      </c>
      <c r="K4528" s="99"/>
      <c r="L4528" s="99">
        <f t="shared" si="762"/>
        <v>0</v>
      </c>
      <c r="M4528" s="99">
        <f t="shared" si="763"/>
        <v>0</v>
      </c>
      <c r="N4528" s="100">
        <f t="shared" si="764"/>
        <v>0</v>
      </c>
      <c r="O4528" s="60">
        <v>2098</v>
      </c>
      <c r="P4528" s="101">
        <v>52976</v>
      </c>
      <c r="Q4528" s="99" t="e">
        <f>TRUNC(#REF!*P4528,0)</f>
        <v>#REF!</v>
      </c>
      <c r="R4528" s="143"/>
    </row>
    <row r="4529" spans="2:18" s="102" customFormat="1" ht="19.5" hidden="1" customHeight="1">
      <c r="C4529" s="35" t="s">
        <v>3045</v>
      </c>
      <c r="D4529" s="36" t="s">
        <v>3122</v>
      </c>
      <c r="E4529" s="11" t="s">
        <v>3047</v>
      </c>
      <c r="F4529" s="98"/>
      <c r="G4529" s="99"/>
      <c r="H4529" s="99">
        <f t="shared" si="760"/>
        <v>0</v>
      </c>
      <c r="I4529" s="99"/>
      <c r="J4529" s="99">
        <f t="shared" si="761"/>
        <v>0</v>
      </c>
      <c r="K4529" s="99"/>
      <c r="L4529" s="99">
        <f t="shared" si="762"/>
        <v>0</v>
      </c>
      <c r="M4529" s="99">
        <f t="shared" si="763"/>
        <v>0</v>
      </c>
      <c r="N4529" s="100">
        <f t="shared" si="764"/>
        <v>0</v>
      </c>
      <c r="O4529" s="60">
        <v>460</v>
      </c>
      <c r="P4529" s="101">
        <v>53940</v>
      </c>
      <c r="Q4529" s="99" t="e">
        <f>TRUNC(#REF!*P4529,0)</f>
        <v>#REF!</v>
      </c>
      <c r="R4529" s="143"/>
    </row>
    <row r="4530" spans="2:18" s="102" customFormat="1" ht="19.5" hidden="1" customHeight="1">
      <c r="C4530" s="35" t="s">
        <v>3046</v>
      </c>
      <c r="D4530" s="36" t="s">
        <v>3123</v>
      </c>
      <c r="E4530" s="11" t="s">
        <v>3047</v>
      </c>
      <c r="F4530" s="98"/>
      <c r="G4530" s="99">
        <v>0</v>
      </c>
      <c r="H4530" s="99">
        <f t="shared" si="760"/>
        <v>0</v>
      </c>
      <c r="I4530" s="99"/>
      <c r="J4530" s="99">
        <f t="shared" si="761"/>
        <v>0</v>
      </c>
      <c r="K4530" s="99">
        <v>0</v>
      </c>
      <c r="L4530" s="99">
        <f t="shared" si="762"/>
        <v>0</v>
      </c>
      <c r="M4530" s="99">
        <f t="shared" si="763"/>
        <v>0</v>
      </c>
      <c r="N4530" s="100">
        <f t="shared" si="764"/>
        <v>0</v>
      </c>
      <c r="O4530" s="60">
        <v>1745</v>
      </c>
      <c r="P4530" s="101">
        <v>54884</v>
      </c>
      <c r="Q4530" s="99" t="e">
        <f>TRUNC(#REF!*P4530,0)</f>
        <v>#REF!</v>
      </c>
      <c r="R4530" s="143"/>
    </row>
    <row r="4531" spans="2:18" s="102" customFormat="1" ht="19.5" hidden="1" customHeight="1">
      <c r="C4531" s="35" t="s">
        <v>3048</v>
      </c>
      <c r="D4531" s="36" t="s">
        <v>3124</v>
      </c>
      <c r="E4531" s="11" t="s">
        <v>3047</v>
      </c>
      <c r="F4531" s="98"/>
      <c r="G4531" s="99">
        <v>0</v>
      </c>
      <c r="H4531" s="99">
        <f t="shared" ref="H4531:H4535" si="765">TRUNC(F4531*G4531,0)</f>
        <v>0</v>
      </c>
      <c r="I4531" s="99"/>
      <c r="J4531" s="99">
        <f t="shared" ref="J4531:J4535" si="766">TRUNC(F4531*I4531,0)</f>
        <v>0</v>
      </c>
      <c r="K4531" s="99">
        <v>0</v>
      </c>
      <c r="L4531" s="99">
        <f t="shared" ref="L4531:L4535" si="767">TRUNC(F4531*K4531,0)</f>
        <v>0</v>
      </c>
      <c r="M4531" s="99">
        <f t="shared" ref="M4531:M4535" si="768">G4531+I4531+K4531</f>
        <v>0</v>
      </c>
      <c r="N4531" s="100">
        <f t="shared" ref="N4531:N4535" si="769">H4531+J4531+L4531</f>
        <v>0</v>
      </c>
      <c r="O4531" s="60">
        <v>155</v>
      </c>
      <c r="P4531" s="101">
        <v>59170</v>
      </c>
      <c r="Q4531" s="99" t="e">
        <f>TRUNC(#REF!*P4531,0)</f>
        <v>#REF!</v>
      </c>
      <c r="R4531" s="143"/>
    </row>
    <row r="4532" spans="2:18" s="102" customFormat="1" ht="19.5" hidden="1" customHeight="1">
      <c r="C4532" s="35" t="s">
        <v>3049</v>
      </c>
      <c r="D4532" s="36" t="s">
        <v>3125</v>
      </c>
      <c r="E4532" s="11" t="s">
        <v>3047</v>
      </c>
      <c r="F4532" s="98"/>
      <c r="G4532" s="99">
        <v>0</v>
      </c>
      <c r="H4532" s="99">
        <f t="shared" si="765"/>
        <v>0</v>
      </c>
      <c r="I4532" s="99"/>
      <c r="J4532" s="99">
        <f t="shared" si="766"/>
        <v>0</v>
      </c>
      <c r="K4532" s="99">
        <v>0</v>
      </c>
      <c r="L4532" s="99">
        <f t="shared" si="767"/>
        <v>0</v>
      </c>
      <c r="M4532" s="99">
        <f t="shared" si="768"/>
        <v>0</v>
      </c>
      <c r="N4532" s="100">
        <f t="shared" si="769"/>
        <v>0</v>
      </c>
      <c r="O4532" s="60">
        <v>919</v>
      </c>
      <c r="P4532" s="101">
        <v>68569</v>
      </c>
      <c r="Q4532" s="99" t="e">
        <f>TRUNC(#REF!*P4532,0)</f>
        <v>#REF!</v>
      </c>
      <c r="R4532" s="143"/>
    </row>
    <row r="4533" spans="2:18" s="102" customFormat="1" ht="19.5" hidden="1" customHeight="1">
      <c r="C4533" s="35" t="s">
        <v>3050</v>
      </c>
      <c r="D4533" s="36" t="s">
        <v>3126</v>
      </c>
      <c r="E4533" s="11" t="s">
        <v>3047</v>
      </c>
      <c r="F4533" s="98"/>
      <c r="G4533" s="99">
        <v>0</v>
      </c>
      <c r="H4533" s="99">
        <f t="shared" si="765"/>
        <v>0</v>
      </c>
      <c r="I4533" s="99"/>
      <c r="J4533" s="99">
        <f t="shared" si="766"/>
        <v>0</v>
      </c>
      <c r="K4533" s="99">
        <v>0</v>
      </c>
      <c r="L4533" s="99">
        <f t="shared" si="767"/>
        <v>0</v>
      </c>
      <c r="M4533" s="99">
        <f t="shared" si="768"/>
        <v>0</v>
      </c>
      <c r="N4533" s="100">
        <f t="shared" si="769"/>
        <v>0</v>
      </c>
      <c r="O4533" s="60">
        <v>274</v>
      </c>
      <c r="P4533" s="101">
        <v>68994</v>
      </c>
      <c r="Q4533" s="99" t="e">
        <f>TRUNC(#REF!*P4533,0)</f>
        <v>#REF!</v>
      </c>
      <c r="R4533" s="143"/>
    </row>
    <row r="4534" spans="2:18" s="102" customFormat="1" ht="19.5" hidden="1" customHeight="1">
      <c r="C4534" s="35" t="s">
        <v>3051</v>
      </c>
      <c r="D4534" s="36" t="s">
        <v>3127</v>
      </c>
      <c r="E4534" s="11" t="s">
        <v>3047</v>
      </c>
      <c r="F4534" s="98"/>
      <c r="G4534" s="99">
        <v>0</v>
      </c>
      <c r="H4534" s="99">
        <f t="shared" si="765"/>
        <v>0</v>
      </c>
      <c r="I4534" s="99"/>
      <c r="J4534" s="99">
        <f t="shared" si="766"/>
        <v>0</v>
      </c>
      <c r="K4534" s="99">
        <v>0</v>
      </c>
      <c r="L4534" s="99">
        <f t="shared" si="767"/>
        <v>0</v>
      </c>
      <c r="M4534" s="99">
        <f t="shared" si="768"/>
        <v>0</v>
      </c>
      <c r="N4534" s="100">
        <f t="shared" si="769"/>
        <v>0</v>
      </c>
      <c r="O4534" s="60">
        <v>40</v>
      </c>
      <c r="P4534" s="101">
        <v>70000</v>
      </c>
      <c r="Q4534" s="99" t="e">
        <f>TRUNC(#REF!*P4534,0)</f>
        <v>#REF!</v>
      </c>
      <c r="R4534" s="143"/>
    </row>
    <row r="4535" spans="2:18" s="102" customFormat="1" ht="19.5" hidden="1" customHeight="1">
      <c r="C4535" s="35" t="s">
        <v>3052</v>
      </c>
      <c r="D4535" s="36" t="s">
        <v>3128</v>
      </c>
      <c r="E4535" s="11" t="s">
        <v>3047</v>
      </c>
      <c r="F4535" s="98"/>
      <c r="G4535" s="99">
        <v>0</v>
      </c>
      <c r="H4535" s="99">
        <f t="shared" si="765"/>
        <v>0</v>
      </c>
      <c r="I4535" s="99"/>
      <c r="J4535" s="99">
        <f t="shared" si="766"/>
        <v>0</v>
      </c>
      <c r="K4535" s="99">
        <v>0</v>
      </c>
      <c r="L4535" s="99">
        <f t="shared" si="767"/>
        <v>0</v>
      </c>
      <c r="M4535" s="99">
        <f t="shared" si="768"/>
        <v>0</v>
      </c>
      <c r="N4535" s="100">
        <f t="shared" si="769"/>
        <v>0</v>
      </c>
      <c r="O4535" s="60">
        <v>974</v>
      </c>
      <c r="P4535" s="101">
        <v>111097</v>
      </c>
      <c r="Q4535" s="99" t="e">
        <f>TRUNC(#REF!*P4535,0)</f>
        <v>#REF!</v>
      </c>
      <c r="R4535" s="143"/>
    </row>
    <row r="4536" spans="2:18" s="102" customFormat="1" ht="19.5" hidden="1" customHeight="1">
      <c r="B4536" s="126">
        <f>B4522+1</f>
        <v>714</v>
      </c>
      <c r="C4536" s="35" t="s">
        <v>1613</v>
      </c>
      <c r="D4536" s="36" t="s">
        <v>0</v>
      </c>
      <c r="E4536" s="11" t="s">
        <v>22</v>
      </c>
      <c r="F4536" s="98">
        <v>0</v>
      </c>
      <c r="G4536" s="99">
        <v>0</v>
      </c>
      <c r="H4536" s="99">
        <f t="shared" si="755"/>
        <v>0</v>
      </c>
      <c r="I4536" s="99">
        <v>0</v>
      </c>
      <c r="J4536" s="99">
        <f t="shared" si="756"/>
        <v>0</v>
      </c>
      <c r="K4536" s="99">
        <v>0</v>
      </c>
      <c r="L4536" s="99">
        <f t="shared" ref="L4536:L4604" si="770">TRUNC(F4536*K4536,0)</f>
        <v>0</v>
      </c>
      <c r="M4536" s="99">
        <f t="shared" si="758"/>
        <v>0</v>
      </c>
      <c r="N4536" s="100">
        <f t="shared" si="757"/>
        <v>0</v>
      </c>
      <c r="O4536" s="60">
        <v>0</v>
      </c>
      <c r="P4536" s="101">
        <f>O4536</f>
        <v>0</v>
      </c>
      <c r="Q4536" s="99" t="e">
        <f>TRUNC(#REF!*P4536,0)</f>
        <v>#REF!</v>
      </c>
      <c r="R4536" s="143"/>
    </row>
    <row r="4537" spans="2:18" s="102" customFormat="1" ht="19.5" hidden="1" customHeight="1">
      <c r="C4537" s="35" t="s">
        <v>1614</v>
      </c>
      <c r="D4537" s="36" t="s">
        <v>0</v>
      </c>
      <c r="E4537" s="11" t="s">
        <v>22</v>
      </c>
      <c r="F4537" s="98">
        <v>0</v>
      </c>
      <c r="G4537" s="99">
        <v>0</v>
      </c>
      <c r="H4537" s="99">
        <f t="shared" si="755"/>
        <v>0</v>
      </c>
      <c r="I4537" s="99">
        <v>0</v>
      </c>
      <c r="J4537" s="99">
        <f t="shared" si="756"/>
        <v>0</v>
      </c>
      <c r="K4537" s="99">
        <v>0</v>
      </c>
      <c r="L4537" s="99">
        <f t="shared" si="770"/>
        <v>0</v>
      </c>
      <c r="M4537" s="99">
        <f t="shared" si="758"/>
        <v>0</v>
      </c>
      <c r="N4537" s="100">
        <f t="shared" si="757"/>
        <v>0</v>
      </c>
      <c r="O4537" s="60">
        <v>0</v>
      </c>
      <c r="P4537" s="101">
        <f>O4537</f>
        <v>0</v>
      </c>
      <c r="Q4537" s="99" t="e">
        <f>TRUNC(#REF!*P4537,0)</f>
        <v>#REF!</v>
      </c>
      <c r="R4537" s="143"/>
    </row>
    <row r="4538" spans="2:18" s="102" customFormat="1" ht="19.5" hidden="1" customHeight="1">
      <c r="C4538" s="35" t="s">
        <v>1615</v>
      </c>
      <c r="D4538" s="36" t="s">
        <v>40</v>
      </c>
      <c r="E4538" s="11" t="s">
        <v>3188</v>
      </c>
      <c r="F4538" s="98">
        <v>10220</v>
      </c>
      <c r="G4538" s="99">
        <v>276</v>
      </c>
      <c r="H4538" s="99">
        <f t="shared" si="755"/>
        <v>2820720</v>
      </c>
      <c r="I4538" s="99">
        <v>366</v>
      </c>
      <c r="J4538" s="99">
        <f t="shared" si="756"/>
        <v>3740520</v>
      </c>
      <c r="K4538" s="99">
        <v>250</v>
      </c>
      <c r="L4538" s="99">
        <f t="shared" si="770"/>
        <v>2555000</v>
      </c>
      <c r="M4538" s="99">
        <f t="shared" si="758"/>
        <v>892</v>
      </c>
      <c r="N4538" s="100">
        <f t="shared" si="757"/>
        <v>9116240</v>
      </c>
      <c r="O4538" s="60">
        <v>7535</v>
      </c>
      <c r="P4538" s="101">
        <f>O4538</f>
        <v>7535</v>
      </c>
      <c r="Q4538" s="99" t="e">
        <f>TRUNC(#REF!*P4538,0)</f>
        <v>#REF!</v>
      </c>
      <c r="R4538" s="143"/>
    </row>
    <row r="4539" spans="2:18" s="102" customFormat="1" ht="19.5" hidden="1" customHeight="1">
      <c r="C4539" s="35" t="s">
        <v>1616</v>
      </c>
      <c r="D4539" s="36" t="s">
        <v>1617</v>
      </c>
      <c r="E4539" s="11" t="s">
        <v>3188</v>
      </c>
      <c r="F4539" s="98">
        <v>10220</v>
      </c>
      <c r="G4539" s="99">
        <v>406</v>
      </c>
      <c r="H4539" s="99">
        <f t="shared" si="755"/>
        <v>4149320</v>
      </c>
      <c r="I4539" s="99">
        <v>126</v>
      </c>
      <c r="J4539" s="99">
        <f t="shared" si="756"/>
        <v>1287720</v>
      </c>
      <c r="K4539" s="99">
        <v>176</v>
      </c>
      <c r="L4539" s="99">
        <f t="shared" si="770"/>
        <v>1798720</v>
      </c>
      <c r="M4539" s="99">
        <f t="shared" si="758"/>
        <v>708</v>
      </c>
      <c r="N4539" s="100">
        <f t="shared" si="757"/>
        <v>7235760</v>
      </c>
      <c r="O4539" s="60">
        <v>7535</v>
      </c>
      <c r="P4539" s="101">
        <f>O4539</f>
        <v>7535</v>
      </c>
      <c r="Q4539" s="99" t="e">
        <f>TRUNC(#REF!*P4539,0)</f>
        <v>#REF!</v>
      </c>
      <c r="R4539" s="143"/>
    </row>
    <row r="4540" spans="2:18" s="102" customFormat="1" ht="19.5" hidden="1" customHeight="1">
      <c r="C4540" s="35" t="s">
        <v>2806</v>
      </c>
      <c r="D4540" s="36" t="s">
        <v>2807</v>
      </c>
      <c r="E4540" s="11" t="s">
        <v>3189</v>
      </c>
      <c r="F4540" s="98">
        <v>11242</v>
      </c>
      <c r="G4540" s="99">
        <v>124</v>
      </c>
      <c r="H4540" s="99">
        <f t="shared" si="755"/>
        <v>1394008</v>
      </c>
      <c r="I4540" s="99">
        <v>124</v>
      </c>
      <c r="J4540" s="99">
        <f t="shared" si="756"/>
        <v>1394008</v>
      </c>
      <c r="K4540" s="99">
        <v>88</v>
      </c>
      <c r="L4540" s="99">
        <f t="shared" si="770"/>
        <v>989296</v>
      </c>
      <c r="M4540" s="99">
        <f t="shared" si="758"/>
        <v>336</v>
      </c>
      <c r="N4540" s="100">
        <f t="shared" si="757"/>
        <v>3777312</v>
      </c>
      <c r="O4540" s="60">
        <v>8289</v>
      </c>
      <c r="P4540" s="101">
        <f>O4540</f>
        <v>8289</v>
      </c>
      <c r="Q4540" s="99" t="e">
        <f>TRUNC(#REF!*P4540,0)</f>
        <v>#REF!</v>
      </c>
      <c r="R4540" s="143"/>
    </row>
    <row r="4541" spans="2:18" s="102" customFormat="1" ht="19.5" hidden="1" customHeight="1">
      <c r="C4541" s="35" t="s">
        <v>1618</v>
      </c>
      <c r="D4541" s="36" t="s">
        <v>0</v>
      </c>
      <c r="E4541" s="11" t="s">
        <v>22</v>
      </c>
      <c r="F4541" s="98">
        <v>0</v>
      </c>
      <c r="G4541" s="99">
        <v>0</v>
      </c>
      <c r="H4541" s="99">
        <f t="shared" si="755"/>
        <v>0</v>
      </c>
      <c r="I4541" s="99">
        <v>0</v>
      </c>
      <c r="J4541" s="99">
        <f t="shared" si="756"/>
        <v>0</v>
      </c>
      <c r="K4541" s="99">
        <v>0</v>
      </c>
      <c r="L4541" s="99">
        <f t="shared" si="770"/>
        <v>0</v>
      </c>
      <c r="M4541" s="99">
        <f t="shared" si="758"/>
        <v>0</v>
      </c>
      <c r="N4541" s="100">
        <f t="shared" si="757"/>
        <v>0</v>
      </c>
      <c r="O4541" s="60">
        <v>0</v>
      </c>
      <c r="P4541" s="101">
        <f>O4541</f>
        <v>0</v>
      </c>
      <c r="Q4541" s="99" t="e">
        <f>TRUNC(#REF!*P4541,0)</f>
        <v>#REF!</v>
      </c>
      <c r="R4541" s="143"/>
    </row>
    <row r="4542" spans="2:18" s="102" customFormat="1" ht="19.5" hidden="1" customHeight="1">
      <c r="C4542" s="35" t="s">
        <v>1619</v>
      </c>
      <c r="D4542" s="36" t="s">
        <v>0</v>
      </c>
      <c r="E4542" s="11" t="s">
        <v>3189</v>
      </c>
      <c r="F4542" s="98">
        <v>3747</v>
      </c>
      <c r="G4542" s="99">
        <v>631</v>
      </c>
      <c r="H4542" s="99">
        <f t="shared" si="755"/>
        <v>2364357</v>
      </c>
      <c r="I4542" s="99">
        <v>563</v>
      </c>
      <c r="J4542" s="99">
        <f t="shared" si="756"/>
        <v>2109561</v>
      </c>
      <c r="K4542" s="99">
        <v>37</v>
      </c>
      <c r="L4542" s="99">
        <f t="shared" si="770"/>
        <v>138639</v>
      </c>
      <c r="M4542" s="99">
        <f t="shared" si="758"/>
        <v>1231</v>
      </c>
      <c r="N4542" s="100">
        <f t="shared" si="757"/>
        <v>4612557</v>
      </c>
      <c r="O4542" s="60">
        <v>2763</v>
      </c>
      <c r="P4542" s="101">
        <f>O4542</f>
        <v>2763</v>
      </c>
      <c r="Q4542" s="99" t="e">
        <f>TRUNC(#REF!*P4542,0)</f>
        <v>#REF!</v>
      </c>
      <c r="R4542" s="143"/>
    </row>
    <row r="4543" spans="2:18" s="102" customFormat="1" ht="19.5" hidden="1" customHeight="1">
      <c r="C4543" s="35" t="s">
        <v>3059</v>
      </c>
      <c r="D4543" s="36" t="s">
        <v>0</v>
      </c>
      <c r="E4543" s="11" t="s">
        <v>22</v>
      </c>
      <c r="F4543" s="98">
        <v>0</v>
      </c>
      <c r="G4543" s="99">
        <v>0</v>
      </c>
      <c r="H4543" s="99">
        <f t="shared" ref="H4543:H4547" si="771">TRUNC(F4543*G4543,0)</f>
        <v>0</v>
      </c>
      <c r="I4543" s="99">
        <v>0</v>
      </c>
      <c r="J4543" s="99">
        <f t="shared" ref="J4543:J4547" si="772">TRUNC(F4543*I4543,0)</f>
        <v>0</v>
      </c>
      <c r="K4543" s="99">
        <v>0</v>
      </c>
      <c r="L4543" s="99">
        <f t="shared" ref="L4543:L4547" si="773">TRUNC(F4543*K4543,0)</f>
        <v>0</v>
      </c>
      <c r="M4543" s="99">
        <f t="shared" ref="M4543:M4547" si="774">G4543+I4543+K4543</f>
        <v>0</v>
      </c>
      <c r="N4543" s="100">
        <f t="shared" ref="N4543:N4547" si="775">H4543+J4543+L4543</f>
        <v>0</v>
      </c>
      <c r="O4543" s="60">
        <v>0</v>
      </c>
      <c r="P4543" s="101">
        <f>O4543</f>
        <v>0</v>
      </c>
      <c r="Q4543" s="99" t="e">
        <f>TRUNC(#REF!*P4543,0)</f>
        <v>#REF!</v>
      </c>
      <c r="R4543" s="143"/>
    </row>
    <row r="4544" spans="2:18" s="102" customFormat="1" ht="19.5" hidden="1" customHeight="1">
      <c r="C4544" s="35" t="s">
        <v>3060</v>
      </c>
      <c r="D4544" s="36" t="s">
        <v>3064</v>
      </c>
      <c r="E4544" s="11" t="s">
        <v>3189</v>
      </c>
      <c r="F4544" s="98">
        <v>0</v>
      </c>
      <c r="G4544" s="99">
        <v>4189</v>
      </c>
      <c r="H4544" s="99">
        <f t="shared" si="771"/>
        <v>0</v>
      </c>
      <c r="I4544" s="99">
        <v>9480</v>
      </c>
      <c r="J4544" s="99">
        <f t="shared" si="772"/>
        <v>0</v>
      </c>
      <c r="K4544" s="99">
        <v>473</v>
      </c>
      <c r="L4544" s="99">
        <f t="shared" si="773"/>
        <v>0</v>
      </c>
      <c r="M4544" s="99">
        <f t="shared" si="774"/>
        <v>14142</v>
      </c>
      <c r="N4544" s="100">
        <f t="shared" si="775"/>
        <v>0</v>
      </c>
      <c r="O4544" s="60">
        <v>60</v>
      </c>
      <c r="P4544" s="101">
        <f>O4544</f>
        <v>60</v>
      </c>
      <c r="Q4544" s="99" t="e">
        <f>TRUNC(#REF!*P4544,0)</f>
        <v>#REF!</v>
      </c>
      <c r="R4544" s="143"/>
    </row>
    <row r="4545" spans="3:18" s="102" customFormat="1" ht="19.5" hidden="1" customHeight="1">
      <c r="C4545" s="35" t="s">
        <v>3061</v>
      </c>
      <c r="D4545" s="36" t="s">
        <v>1233</v>
      </c>
      <c r="E4545" s="11" t="s">
        <v>3189</v>
      </c>
      <c r="F4545" s="98">
        <v>0</v>
      </c>
      <c r="G4545" s="99">
        <v>3174</v>
      </c>
      <c r="H4545" s="99">
        <f t="shared" si="771"/>
        <v>0</v>
      </c>
      <c r="I4545" s="99">
        <v>26</v>
      </c>
      <c r="J4545" s="99">
        <f t="shared" si="772"/>
        <v>0</v>
      </c>
      <c r="K4545" s="99">
        <v>8</v>
      </c>
      <c r="L4545" s="99">
        <f t="shared" si="773"/>
        <v>0</v>
      </c>
      <c r="M4545" s="99">
        <f t="shared" si="774"/>
        <v>3208</v>
      </c>
      <c r="N4545" s="100">
        <f t="shared" si="775"/>
        <v>0</v>
      </c>
      <c r="O4545" s="60">
        <v>300</v>
      </c>
      <c r="P4545" s="101">
        <f>O4545</f>
        <v>300</v>
      </c>
      <c r="Q4545" s="99" t="e">
        <f>TRUNC(#REF!*P4545,0)</f>
        <v>#REF!</v>
      </c>
      <c r="R4545" s="143"/>
    </row>
    <row r="4546" spans="3:18" s="102" customFormat="1" ht="19.5" hidden="1" customHeight="1">
      <c r="C4546" s="35" t="s">
        <v>3062</v>
      </c>
      <c r="D4546" s="36" t="s">
        <v>52</v>
      </c>
      <c r="E4546" s="11" t="s">
        <v>3188</v>
      </c>
      <c r="F4546" s="98">
        <v>0</v>
      </c>
      <c r="G4546" s="99">
        <v>271</v>
      </c>
      <c r="H4546" s="99">
        <f t="shared" si="771"/>
        <v>0</v>
      </c>
      <c r="I4546" s="99">
        <v>0</v>
      </c>
      <c r="J4546" s="99">
        <f t="shared" si="772"/>
        <v>0</v>
      </c>
      <c r="K4546" s="99">
        <v>0</v>
      </c>
      <c r="L4546" s="99">
        <f t="shared" si="773"/>
        <v>0</v>
      </c>
      <c r="M4546" s="99">
        <f t="shared" si="774"/>
        <v>271</v>
      </c>
      <c r="N4546" s="100">
        <f t="shared" si="775"/>
        <v>0</v>
      </c>
      <c r="O4546" s="60">
        <v>313</v>
      </c>
      <c r="P4546" s="101">
        <f>O4546</f>
        <v>313</v>
      </c>
      <c r="Q4546" s="99" t="e">
        <f>TRUNC(#REF!*P4546,0)</f>
        <v>#REF!</v>
      </c>
      <c r="R4546" s="143"/>
    </row>
    <row r="4547" spans="3:18" s="102" customFormat="1" ht="19.5" hidden="1" customHeight="1">
      <c r="C4547" s="35" t="s">
        <v>3063</v>
      </c>
      <c r="D4547" s="36" t="s">
        <v>3065</v>
      </c>
      <c r="E4547" s="11" t="s">
        <v>3189</v>
      </c>
      <c r="F4547" s="98">
        <v>0</v>
      </c>
      <c r="G4547" s="99">
        <v>2148</v>
      </c>
      <c r="H4547" s="99">
        <f t="shared" si="771"/>
        <v>0</v>
      </c>
      <c r="I4547" s="99">
        <v>9160</v>
      </c>
      <c r="J4547" s="99">
        <f t="shared" si="772"/>
        <v>0</v>
      </c>
      <c r="K4547" s="99">
        <v>0</v>
      </c>
      <c r="L4547" s="99">
        <f t="shared" si="773"/>
        <v>0</v>
      </c>
      <c r="M4547" s="99">
        <f t="shared" si="774"/>
        <v>11308</v>
      </c>
      <c r="N4547" s="100">
        <f t="shared" si="775"/>
        <v>0</v>
      </c>
      <c r="O4547" s="60">
        <v>26</v>
      </c>
      <c r="P4547" s="101">
        <f>O4547</f>
        <v>26</v>
      </c>
      <c r="Q4547" s="99" t="e">
        <f>TRUNC(#REF!*P4547,0)</f>
        <v>#REF!</v>
      </c>
      <c r="R4547" s="143"/>
    </row>
    <row r="4548" spans="3:18" s="102" customFormat="1" ht="19.5" hidden="1" customHeight="1">
      <c r="C4548" s="35" t="s">
        <v>1620</v>
      </c>
      <c r="D4548" s="36" t="s">
        <v>0</v>
      </c>
      <c r="E4548" s="11" t="s">
        <v>22</v>
      </c>
      <c r="F4548" s="98">
        <v>0</v>
      </c>
      <c r="G4548" s="99">
        <v>0</v>
      </c>
      <c r="H4548" s="99">
        <f t="shared" si="755"/>
        <v>0</v>
      </c>
      <c r="I4548" s="99">
        <v>0</v>
      </c>
      <c r="J4548" s="99">
        <f t="shared" si="756"/>
        <v>0</v>
      </c>
      <c r="K4548" s="99">
        <v>0</v>
      </c>
      <c r="L4548" s="99">
        <f t="shared" si="770"/>
        <v>0</v>
      </c>
      <c r="M4548" s="99">
        <f t="shared" si="758"/>
        <v>0</v>
      </c>
      <c r="N4548" s="100">
        <f t="shared" si="757"/>
        <v>0</v>
      </c>
      <c r="O4548" s="60">
        <v>0</v>
      </c>
      <c r="P4548" s="101">
        <f>O4548</f>
        <v>0</v>
      </c>
      <c r="Q4548" s="99" t="e">
        <f>TRUNC(#REF!*P4548,0)</f>
        <v>#REF!</v>
      </c>
      <c r="R4548" s="143"/>
    </row>
    <row r="4549" spans="3:18" s="102" customFormat="1" ht="19.5" hidden="1" customHeight="1">
      <c r="C4549" s="35" t="s">
        <v>1621</v>
      </c>
      <c r="D4549" s="36" t="s">
        <v>1622</v>
      </c>
      <c r="E4549" s="11" t="s">
        <v>3189</v>
      </c>
      <c r="F4549" s="98">
        <v>2650</v>
      </c>
      <c r="G4549" s="99">
        <v>161</v>
      </c>
      <c r="H4549" s="99">
        <f t="shared" si="755"/>
        <v>426650</v>
      </c>
      <c r="I4549" s="99">
        <v>21</v>
      </c>
      <c r="J4549" s="99">
        <f t="shared" si="756"/>
        <v>55650</v>
      </c>
      <c r="K4549" s="99">
        <v>0</v>
      </c>
      <c r="L4549" s="99">
        <f t="shared" si="770"/>
        <v>0</v>
      </c>
      <c r="M4549" s="99">
        <f t="shared" si="758"/>
        <v>182</v>
      </c>
      <c r="N4549" s="100">
        <f t="shared" si="757"/>
        <v>482300</v>
      </c>
      <c r="O4549" s="60">
        <v>3778</v>
      </c>
      <c r="P4549" s="101">
        <f>O4549</f>
        <v>3778</v>
      </c>
      <c r="Q4549" s="99" t="e">
        <f>TRUNC(#REF!*P4549,0)</f>
        <v>#REF!</v>
      </c>
      <c r="R4549" s="143"/>
    </row>
    <row r="4550" spans="3:18" s="102" customFormat="1" ht="19.5" hidden="1" customHeight="1">
      <c r="C4550" s="35" t="s">
        <v>1623</v>
      </c>
      <c r="D4550" s="36" t="s">
        <v>1624</v>
      </c>
      <c r="E4550" s="11" t="s">
        <v>3189</v>
      </c>
      <c r="F4550" s="98">
        <v>3638</v>
      </c>
      <c r="G4550" s="99">
        <v>809</v>
      </c>
      <c r="H4550" s="99">
        <f t="shared" si="755"/>
        <v>2943142</v>
      </c>
      <c r="I4550" s="99">
        <v>74</v>
      </c>
      <c r="J4550" s="99">
        <f t="shared" si="756"/>
        <v>269212</v>
      </c>
      <c r="K4550" s="99">
        <v>6</v>
      </c>
      <c r="L4550" s="99">
        <f t="shared" si="770"/>
        <v>21828</v>
      </c>
      <c r="M4550" s="99">
        <f t="shared" si="758"/>
        <v>889</v>
      </c>
      <c r="N4550" s="100">
        <f t="shared" si="757"/>
        <v>3234182</v>
      </c>
      <c r="O4550" s="60">
        <v>4766</v>
      </c>
      <c r="P4550" s="101">
        <f>O4550</f>
        <v>4766</v>
      </c>
      <c r="Q4550" s="99" t="e">
        <f>TRUNC(#REF!*P4550,0)</f>
        <v>#REF!</v>
      </c>
      <c r="R4550" s="143"/>
    </row>
    <row r="4551" spans="3:18" s="102" customFormat="1" ht="19.5" hidden="1" customHeight="1">
      <c r="C4551" s="35" t="s">
        <v>1625</v>
      </c>
      <c r="D4551" s="36" t="s">
        <v>52</v>
      </c>
      <c r="E4551" s="11" t="s">
        <v>3188</v>
      </c>
      <c r="F4551" s="98">
        <v>806</v>
      </c>
      <c r="G4551" s="99">
        <v>826</v>
      </c>
      <c r="H4551" s="99">
        <f t="shared" si="755"/>
        <v>665756</v>
      </c>
      <c r="I4551" s="99">
        <v>1008</v>
      </c>
      <c r="J4551" s="99">
        <f t="shared" si="756"/>
        <v>812448</v>
      </c>
      <c r="K4551" s="99">
        <v>564</v>
      </c>
      <c r="L4551" s="99">
        <f t="shared" si="770"/>
        <v>454584</v>
      </c>
      <c r="M4551" s="99">
        <f t="shared" si="758"/>
        <v>2398</v>
      </c>
      <c r="N4551" s="100">
        <f t="shared" si="757"/>
        <v>1932788</v>
      </c>
      <c r="O4551" s="60">
        <v>985</v>
      </c>
      <c r="P4551" s="101">
        <f>O4551</f>
        <v>985</v>
      </c>
      <c r="Q4551" s="99" t="e">
        <f>TRUNC(#REF!*P4551,0)</f>
        <v>#REF!</v>
      </c>
      <c r="R4551" s="143"/>
    </row>
    <row r="4552" spans="3:18" s="102" customFormat="1" ht="19.5" hidden="1" customHeight="1">
      <c r="C4552" s="35" t="s">
        <v>1626</v>
      </c>
      <c r="D4552" s="36" t="s">
        <v>1627</v>
      </c>
      <c r="E4552" s="11" t="s">
        <v>3189</v>
      </c>
      <c r="F4552" s="98">
        <v>3062</v>
      </c>
      <c r="G4552" s="99">
        <v>111</v>
      </c>
      <c r="H4552" s="99">
        <f t="shared" si="755"/>
        <v>339882</v>
      </c>
      <c r="I4552" s="99">
        <v>211</v>
      </c>
      <c r="J4552" s="99">
        <f t="shared" si="756"/>
        <v>646082</v>
      </c>
      <c r="K4552" s="99">
        <v>100</v>
      </c>
      <c r="L4552" s="99">
        <f t="shared" si="770"/>
        <v>306200</v>
      </c>
      <c r="M4552" s="99">
        <f t="shared" si="758"/>
        <v>422</v>
      </c>
      <c r="N4552" s="100">
        <f t="shared" si="757"/>
        <v>1292164</v>
      </c>
      <c r="O4552" s="60">
        <v>4354</v>
      </c>
      <c r="P4552" s="101">
        <f>O4552</f>
        <v>4354</v>
      </c>
      <c r="Q4552" s="99" t="e">
        <f>TRUNC(#REF!*P4552,0)</f>
        <v>#REF!</v>
      </c>
      <c r="R4552" s="143"/>
    </row>
    <row r="4553" spans="3:18" s="102" customFormat="1" ht="19.5" hidden="1" customHeight="1">
      <c r="C4553" s="35" t="s">
        <v>1628</v>
      </c>
      <c r="D4553" s="36" t="s">
        <v>0</v>
      </c>
      <c r="E4553" s="11" t="s">
        <v>22</v>
      </c>
      <c r="F4553" s="98">
        <v>0</v>
      </c>
      <c r="G4553" s="99">
        <v>0</v>
      </c>
      <c r="H4553" s="99">
        <f t="shared" si="755"/>
        <v>0</v>
      </c>
      <c r="I4553" s="99">
        <v>0</v>
      </c>
      <c r="J4553" s="99">
        <f t="shared" si="756"/>
        <v>0</v>
      </c>
      <c r="K4553" s="99">
        <v>0</v>
      </c>
      <c r="L4553" s="99">
        <f t="shared" si="770"/>
        <v>0</v>
      </c>
      <c r="M4553" s="99">
        <f t="shared" si="758"/>
        <v>0</v>
      </c>
      <c r="N4553" s="100">
        <f t="shared" si="757"/>
        <v>0</v>
      </c>
      <c r="O4553" s="60">
        <v>0</v>
      </c>
      <c r="P4553" s="101">
        <f>O4553</f>
        <v>0</v>
      </c>
      <c r="Q4553" s="99" t="e">
        <f>TRUNC(#REF!*P4553,0)</f>
        <v>#REF!</v>
      </c>
      <c r="R4553" s="143"/>
    </row>
    <row r="4554" spans="3:18" s="102" customFormat="1" ht="19.5" hidden="1" customHeight="1">
      <c r="C4554" s="35" t="s">
        <v>1629</v>
      </c>
      <c r="D4554" s="36" t="s">
        <v>1630</v>
      </c>
      <c r="E4554" s="11" t="s">
        <v>3189</v>
      </c>
      <c r="F4554" s="98">
        <v>3638</v>
      </c>
      <c r="G4554" s="99">
        <v>137</v>
      </c>
      <c r="H4554" s="99">
        <f t="shared" si="755"/>
        <v>498406</v>
      </c>
      <c r="I4554" s="99">
        <v>247</v>
      </c>
      <c r="J4554" s="99">
        <f t="shared" si="756"/>
        <v>898586</v>
      </c>
      <c r="K4554" s="99">
        <v>120</v>
      </c>
      <c r="L4554" s="99">
        <f t="shared" si="770"/>
        <v>436560</v>
      </c>
      <c r="M4554" s="99">
        <f t="shared" si="758"/>
        <v>504</v>
      </c>
      <c r="N4554" s="100">
        <f t="shared" si="757"/>
        <v>1833552</v>
      </c>
      <c r="O4554" s="60">
        <v>4354</v>
      </c>
      <c r="P4554" s="101">
        <f>O4554</f>
        <v>4354</v>
      </c>
      <c r="Q4554" s="99" t="e">
        <f>TRUNC(#REF!*P4554,0)</f>
        <v>#REF!</v>
      </c>
      <c r="R4554" s="143"/>
    </row>
    <row r="4555" spans="3:18" s="102" customFormat="1" ht="19.5" hidden="1" customHeight="1">
      <c r="C4555" s="35" t="s">
        <v>1631</v>
      </c>
      <c r="D4555" s="36" t="s">
        <v>0</v>
      </c>
      <c r="E4555" s="11" t="s">
        <v>22</v>
      </c>
      <c r="F4555" s="98">
        <v>0</v>
      </c>
      <c r="G4555" s="99">
        <v>0</v>
      </c>
      <c r="H4555" s="99">
        <f t="shared" si="755"/>
        <v>0</v>
      </c>
      <c r="I4555" s="99">
        <v>0</v>
      </c>
      <c r="J4555" s="99">
        <f t="shared" si="756"/>
        <v>0</v>
      </c>
      <c r="K4555" s="99">
        <v>0</v>
      </c>
      <c r="L4555" s="99">
        <f t="shared" si="770"/>
        <v>0</v>
      </c>
      <c r="M4555" s="99">
        <f t="shared" si="758"/>
        <v>0</v>
      </c>
      <c r="N4555" s="100">
        <f t="shared" si="757"/>
        <v>0</v>
      </c>
      <c r="O4555" s="60">
        <v>0</v>
      </c>
      <c r="P4555" s="101">
        <f>O4555</f>
        <v>0</v>
      </c>
      <c r="Q4555" s="99" t="e">
        <f>TRUNC(#REF!*P4555,0)</f>
        <v>#REF!</v>
      </c>
      <c r="R4555" s="143"/>
    </row>
    <row r="4556" spans="3:18" s="102" customFormat="1" ht="19.5" hidden="1" customHeight="1">
      <c r="C4556" s="35" t="s">
        <v>1632</v>
      </c>
      <c r="D4556" s="36" t="s">
        <v>1633</v>
      </c>
      <c r="E4556" s="11" t="s">
        <v>22</v>
      </c>
      <c r="F4556" s="98">
        <v>0</v>
      </c>
      <c r="G4556" s="99">
        <v>0</v>
      </c>
      <c r="H4556" s="99">
        <f t="shared" si="755"/>
        <v>0</v>
      </c>
      <c r="I4556" s="99">
        <v>0</v>
      </c>
      <c r="J4556" s="99">
        <f t="shared" si="756"/>
        <v>0</v>
      </c>
      <c r="K4556" s="99">
        <v>0</v>
      </c>
      <c r="L4556" s="99">
        <f t="shared" si="770"/>
        <v>0</v>
      </c>
      <c r="M4556" s="99">
        <f t="shared" si="758"/>
        <v>0</v>
      </c>
      <c r="N4556" s="100">
        <f t="shared" si="757"/>
        <v>0</v>
      </c>
      <c r="O4556" s="60">
        <v>0</v>
      </c>
      <c r="P4556" s="101">
        <f>O4556</f>
        <v>0</v>
      </c>
      <c r="Q4556" s="99" t="e">
        <f>TRUNC(#REF!*P4556,0)</f>
        <v>#REF!</v>
      </c>
      <c r="R4556" s="143"/>
    </row>
    <row r="4557" spans="3:18" s="102" customFormat="1" ht="19.5" hidden="1" customHeight="1">
      <c r="C4557" s="35" t="s">
        <v>1634</v>
      </c>
      <c r="D4557" s="36" t="s">
        <v>0</v>
      </c>
      <c r="E4557" s="11" t="s">
        <v>22</v>
      </c>
      <c r="F4557" s="98">
        <v>0</v>
      </c>
      <c r="G4557" s="99">
        <v>0</v>
      </c>
      <c r="H4557" s="99">
        <f t="shared" si="755"/>
        <v>0</v>
      </c>
      <c r="I4557" s="99">
        <v>0</v>
      </c>
      <c r="J4557" s="99">
        <f t="shared" si="756"/>
        <v>0</v>
      </c>
      <c r="K4557" s="99">
        <v>0</v>
      </c>
      <c r="L4557" s="99">
        <f t="shared" si="770"/>
        <v>0</v>
      </c>
      <c r="M4557" s="99">
        <f t="shared" si="758"/>
        <v>0</v>
      </c>
      <c r="N4557" s="100">
        <f t="shared" si="757"/>
        <v>0</v>
      </c>
      <c r="O4557" s="60">
        <v>0</v>
      </c>
      <c r="P4557" s="101">
        <f>O4557</f>
        <v>0</v>
      </c>
      <c r="Q4557" s="99" t="e">
        <f>TRUNC(#REF!*P4557,0)</f>
        <v>#REF!</v>
      </c>
      <c r="R4557" s="143"/>
    </row>
    <row r="4558" spans="3:18" s="102" customFormat="1" ht="19.5" hidden="1" customHeight="1">
      <c r="C4558" s="35" t="s">
        <v>1635</v>
      </c>
      <c r="D4558" s="36" t="s">
        <v>1441</v>
      </c>
      <c r="E4558" s="11" t="s">
        <v>3189</v>
      </c>
      <c r="F4558" s="98">
        <v>277</v>
      </c>
      <c r="G4558" s="99">
        <v>2104</v>
      </c>
      <c r="H4558" s="99">
        <f t="shared" si="755"/>
        <v>582808</v>
      </c>
      <c r="I4558" s="99">
        <v>328</v>
      </c>
      <c r="J4558" s="99">
        <f t="shared" si="756"/>
        <v>90856</v>
      </c>
      <c r="K4558" s="99">
        <v>0</v>
      </c>
      <c r="L4558" s="99">
        <f t="shared" si="770"/>
        <v>0</v>
      </c>
      <c r="M4558" s="99">
        <f t="shared" si="758"/>
        <v>2432</v>
      </c>
      <c r="N4558" s="100">
        <f t="shared" si="757"/>
        <v>673664</v>
      </c>
      <c r="O4558" s="60">
        <v>358</v>
      </c>
      <c r="P4558" s="101">
        <f>O4558</f>
        <v>358</v>
      </c>
      <c r="Q4558" s="99" t="e">
        <f>TRUNC(#REF!*P4558,0)</f>
        <v>#REF!</v>
      </c>
      <c r="R4558" s="143"/>
    </row>
    <row r="4559" spans="3:18" s="102" customFormat="1" ht="19.5" hidden="1" customHeight="1">
      <c r="C4559" s="35" t="s">
        <v>1636</v>
      </c>
      <c r="D4559" s="36" t="s">
        <v>1443</v>
      </c>
      <c r="E4559" s="11" t="s">
        <v>3189</v>
      </c>
      <c r="F4559" s="98">
        <v>277</v>
      </c>
      <c r="G4559" s="99">
        <v>26</v>
      </c>
      <c r="H4559" s="99">
        <f t="shared" si="755"/>
        <v>7202</v>
      </c>
      <c r="I4559" s="99">
        <v>79</v>
      </c>
      <c r="J4559" s="99">
        <f t="shared" si="756"/>
        <v>21883</v>
      </c>
      <c r="K4559" s="99">
        <v>11</v>
      </c>
      <c r="L4559" s="99">
        <f t="shared" si="770"/>
        <v>3047</v>
      </c>
      <c r="M4559" s="99">
        <f t="shared" si="758"/>
        <v>116</v>
      </c>
      <c r="N4559" s="100">
        <f t="shared" si="757"/>
        <v>32132</v>
      </c>
      <c r="O4559" s="60">
        <v>358</v>
      </c>
      <c r="P4559" s="101">
        <f>O4559</f>
        <v>358</v>
      </c>
      <c r="Q4559" s="99" t="e">
        <f>TRUNC(#REF!*P4559,0)</f>
        <v>#REF!</v>
      </c>
      <c r="R4559" s="143"/>
    </row>
    <row r="4560" spans="3:18" s="102" customFormat="1" ht="19.5" hidden="1" customHeight="1">
      <c r="C4560" s="35" t="s">
        <v>1637</v>
      </c>
      <c r="D4560" s="36" t="s">
        <v>0</v>
      </c>
      <c r="E4560" s="11" t="s">
        <v>22</v>
      </c>
      <c r="F4560" s="98">
        <v>0</v>
      </c>
      <c r="G4560" s="99">
        <v>0</v>
      </c>
      <c r="H4560" s="99">
        <f t="shared" si="755"/>
        <v>0</v>
      </c>
      <c r="I4560" s="99">
        <v>0</v>
      </c>
      <c r="J4560" s="99">
        <f t="shared" si="756"/>
        <v>0</v>
      </c>
      <c r="K4560" s="99">
        <v>0</v>
      </c>
      <c r="L4560" s="99">
        <f t="shared" si="770"/>
        <v>0</v>
      </c>
      <c r="M4560" s="99">
        <f t="shared" si="758"/>
        <v>0</v>
      </c>
      <c r="N4560" s="100">
        <f t="shared" si="757"/>
        <v>0</v>
      </c>
      <c r="O4560" s="60">
        <v>0</v>
      </c>
      <c r="P4560" s="101">
        <f>O4560</f>
        <v>0</v>
      </c>
      <c r="Q4560" s="99" t="e">
        <f>TRUNC(#REF!*P4560,0)</f>
        <v>#REF!</v>
      </c>
      <c r="R4560" s="143"/>
    </row>
    <row r="4561" spans="2:18" s="102" customFormat="1" ht="19.5" hidden="1" customHeight="1">
      <c r="C4561" s="35" t="s">
        <v>1638</v>
      </c>
      <c r="D4561" s="36" t="s">
        <v>1441</v>
      </c>
      <c r="E4561" s="11" t="s">
        <v>3189</v>
      </c>
      <c r="F4561" s="98">
        <v>85</v>
      </c>
      <c r="G4561" s="99">
        <v>2511</v>
      </c>
      <c r="H4561" s="99">
        <f t="shared" si="755"/>
        <v>213435</v>
      </c>
      <c r="I4561" s="99">
        <v>328</v>
      </c>
      <c r="J4561" s="99">
        <f t="shared" si="756"/>
        <v>27880</v>
      </c>
      <c r="K4561" s="99">
        <v>0</v>
      </c>
      <c r="L4561" s="99">
        <f t="shared" si="770"/>
        <v>0</v>
      </c>
      <c r="M4561" s="99">
        <f t="shared" si="758"/>
        <v>2839</v>
      </c>
      <c r="N4561" s="100">
        <f t="shared" si="757"/>
        <v>241315</v>
      </c>
      <c r="O4561" s="60">
        <v>85</v>
      </c>
      <c r="P4561" s="101">
        <f>O4561</f>
        <v>85</v>
      </c>
      <c r="Q4561" s="99" t="e">
        <f>TRUNC(#REF!*P4561,0)</f>
        <v>#REF!</v>
      </c>
      <c r="R4561" s="143"/>
    </row>
    <row r="4562" spans="2:18" s="102" customFormat="1" ht="19.5" hidden="1" customHeight="1">
      <c r="C4562" s="35" t="s">
        <v>1639</v>
      </c>
      <c r="D4562" s="36" t="s">
        <v>1443</v>
      </c>
      <c r="E4562" s="11" t="s">
        <v>3189</v>
      </c>
      <c r="F4562" s="98">
        <v>85</v>
      </c>
      <c r="G4562" s="99">
        <v>26</v>
      </c>
      <c r="H4562" s="99">
        <f t="shared" si="755"/>
        <v>2210</v>
      </c>
      <c r="I4562" s="99">
        <v>79</v>
      </c>
      <c r="J4562" s="99">
        <f t="shared" si="756"/>
        <v>6715</v>
      </c>
      <c r="K4562" s="99">
        <v>11</v>
      </c>
      <c r="L4562" s="99">
        <f t="shared" si="770"/>
        <v>935</v>
      </c>
      <c r="M4562" s="99">
        <f t="shared" si="758"/>
        <v>116</v>
      </c>
      <c r="N4562" s="100">
        <f t="shared" si="757"/>
        <v>9860</v>
      </c>
      <c r="O4562" s="60">
        <v>85</v>
      </c>
      <c r="P4562" s="101">
        <f>O4562</f>
        <v>85</v>
      </c>
      <c r="Q4562" s="99" t="e">
        <f>TRUNC(#REF!*P4562,0)</f>
        <v>#REF!</v>
      </c>
      <c r="R4562" s="143"/>
    </row>
    <row r="4563" spans="2:18" s="102" customFormat="1" ht="19.5" hidden="1" customHeight="1">
      <c r="C4563" s="35" t="s">
        <v>2808</v>
      </c>
      <c r="D4563" s="36" t="s">
        <v>68</v>
      </c>
      <c r="E4563" s="11" t="s">
        <v>22</v>
      </c>
      <c r="F4563" s="98">
        <v>0</v>
      </c>
      <c r="G4563" s="99">
        <v>0</v>
      </c>
      <c r="H4563" s="99">
        <f t="shared" si="755"/>
        <v>0</v>
      </c>
      <c r="I4563" s="99">
        <v>0</v>
      </c>
      <c r="J4563" s="99">
        <f t="shared" si="756"/>
        <v>0</v>
      </c>
      <c r="K4563" s="99">
        <v>0</v>
      </c>
      <c r="L4563" s="99">
        <f t="shared" si="770"/>
        <v>0</v>
      </c>
      <c r="M4563" s="99">
        <f t="shared" si="758"/>
        <v>0</v>
      </c>
      <c r="N4563" s="100">
        <f t="shared" si="757"/>
        <v>0</v>
      </c>
      <c r="O4563" s="60">
        <v>0</v>
      </c>
      <c r="P4563" s="101">
        <f>O4563</f>
        <v>0</v>
      </c>
      <c r="Q4563" s="99" t="e">
        <f>TRUNC(#REF!*P4563,0)</f>
        <v>#REF!</v>
      </c>
      <c r="R4563" s="143"/>
    </row>
    <row r="4564" spans="2:18" s="102" customFormat="1" ht="19.5" hidden="1" customHeight="1">
      <c r="C4564" s="35" t="s">
        <v>2809</v>
      </c>
      <c r="D4564" s="36" t="s">
        <v>0</v>
      </c>
      <c r="E4564" s="11" t="s">
        <v>22</v>
      </c>
      <c r="F4564" s="98">
        <v>0</v>
      </c>
      <c r="G4564" s="99">
        <v>0</v>
      </c>
      <c r="H4564" s="99">
        <f t="shared" si="755"/>
        <v>0</v>
      </c>
      <c r="I4564" s="99">
        <v>0</v>
      </c>
      <c r="J4564" s="99">
        <f t="shared" si="756"/>
        <v>0</v>
      </c>
      <c r="K4564" s="99">
        <v>0</v>
      </c>
      <c r="L4564" s="99">
        <f t="shared" si="770"/>
        <v>0</v>
      </c>
      <c r="M4564" s="99">
        <f t="shared" si="758"/>
        <v>0</v>
      </c>
      <c r="N4564" s="100">
        <f t="shared" si="757"/>
        <v>0</v>
      </c>
      <c r="O4564" s="60">
        <v>0</v>
      </c>
      <c r="P4564" s="101">
        <f>O4564</f>
        <v>0</v>
      </c>
      <c r="Q4564" s="99" t="e">
        <f>TRUNC(#REF!*P4564,0)</f>
        <v>#REF!</v>
      </c>
      <c r="R4564" s="143"/>
    </row>
    <row r="4565" spans="2:18" s="102" customFormat="1" ht="19.5" hidden="1" customHeight="1">
      <c r="C4565" s="35" t="s">
        <v>2810</v>
      </c>
      <c r="D4565" s="36" t="s">
        <v>0</v>
      </c>
      <c r="E4565" s="11" t="s">
        <v>3189</v>
      </c>
      <c r="F4565" s="98">
        <v>15</v>
      </c>
      <c r="G4565" s="99">
        <v>3452</v>
      </c>
      <c r="H4565" s="99">
        <f t="shared" ref="H4565:H4628" si="776">TRUNC(F4565*G4565,0)</f>
        <v>51780</v>
      </c>
      <c r="I4565" s="99">
        <v>1740</v>
      </c>
      <c r="J4565" s="99">
        <f t="shared" ref="J4565:J4628" si="777">TRUNC(F4565*I4565,0)</f>
        <v>26100</v>
      </c>
      <c r="K4565" s="99">
        <v>0</v>
      </c>
      <c r="L4565" s="99">
        <f t="shared" si="770"/>
        <v>0</v>
      </c>
      <c r="M4565" s="99">
        <f t="shared" si="758"/>
        <v>5192</v>
      </c>
      <c r="N4565" s="100">
        <f t="shared" si="757"/>
        <v>77880</v>
      </c>
      <c r="O4565" s="60">
        <v>15</v>
      </c>
      <c r="P4565" s="101">
        <f>O4565</f>
        <v>15</v>
      </c>
      <c r="Q4565" s="99" t="e">
        <f>TRUNC(#REF!*P4565,0)</f>
        <v>#REF!</v>
      </c>
      <c r="R4565" s="143"/>
    </row>
    <row r="4566" spans="2:18" s="102" customFormat="1" ht="19.5" hidden="1" customHeight="1">
      <c r="C4566" s="35" t="s">
        <v>2811</v>
      </c>
      <c r="D4566" s="36" t="s">
        <v>69</v>
      </c>
      <c r="E4566" s="11" t="s">
        <v>3189</v>
      </c>
      <c r="F4566" s="98">
        <v>15</v>
      </c>
      <c r="G4566" s="99">
        <v>646</v>
      </c>
      <c r="H4566" s="99">
        <f t="shared" si="776"/>
        <v>9690</v>
      </c>
      <c r="I4566" s="99">
        <v>4046</v>
      </c>
      <c r="J4566" s="99">
        <f t="shared" si="777"/>
        <v>60690</v>
      </c>
      <c r="K4566" s="99">
        <v>413</v>
      </c>
      <c r="L4566" s="99">
        <f t="shared" si="770"/>
        <v>6195</v>
      </c>
      <c r="M4566" s="99">
        <f t="shared" si="758"/>
        <v>5105</v>
      </c>
      <c r="N4566" s="100">
        <f t="shared" si="757"/>
        <v>76575</v>
      </c>
      <c r="O4566" s="60">
        <v>15</v>
      </c>
      <c r="P4566" s="101">
        <f>O4566</f>
        <v>15</v>
      </c>
      <c r="Q4566" s="99" t="e">
        <f>TRUNC(#REF!*P4566,0)</f>
        <v>#REF!</v>
      </c>
      <c r="R4566" s="143"/>
    </row>
    <row r="4567" spans="2:18" s="102" customFormat="1" ht="19.5" hidden="1" customHeight="1">
      <c r="C4567" s="35" t="s">
        <v>2812</v>
      </c>
      <c r="D4567" s="36" t="s">
        <v>0</v>
      </c>
      <c r="E4567" s="11" t="s">
        <v>3189</v>
      </c>
      <c r="F4567" s="98">
        <v>300</v>
      </c>
      <c r="G4567" s="99">
        <v>1988</v>
      </c>
      <c r="H4567" s="99">
        <f t="shared" si="776"/>
        <v>596400</v>
      </c>
      <c r="I4567" s="99">
        <v>18548</v>
      </c>
      <c r="J4567" s="99">
        <f t="shared" si="777"/>
        <v>5564400</v>
      </c>
      <c r="K4567" s="99">
        <v>792</v>
      </c>
      <c r="L4567" s="99">
        <f t="shared" si="770"/>
        <v>237600</v>
      </c>
      <c r="M4567" s="99">
        <f t="shared" si="758"/>
        <v>21328</v>
      </c>
      <c r="N4567" s="100">
        <f t="shared" si="757"/>
        <v>6398400</v>
      </c>
      <c r="O4567" s="60">
        <v>300</v>
      </c>
      <c r="P4567" s="101">
        <f>O4567</f>
        <v>300</v>
      </c>
      <c r="Q4567" s="99" t="e">
        <f>TRUNC(#REF!*P4567,0)</f>
        <v>#REF!</v>
      </c>
      <c r="R4567" s="143"/>
    </row>
    <row r="4568" spans="2:18" s="102" customFormat="1" ht="19.5" hidden="1" customHeight="1">
      <c r="B4568" s="126">
        <f>B4536+1</f>
        <v>715</v>
      </c>
      <c r="C4568" s="35" t="s">
        <v>2813</v>
      </c>
      <c r="D4568" s="36" t="s">
        <v>0</v>
      </c>
      <c r="E4568" s="11" t="s">
        <v>22</v>
      </c>
      <c r="F4568" s="98">
        <v>0</v>
      </c>
      <c r="G4568" s="99">
        <v>0</v>
      </c>
      <c r="H4568" s="99">
        <f t="shared" si="776"/>
        <v>0</v>
      </c>
      <c r="I4568" s="99">
        <v>0</v>
      </c>
      <c r="J4568" s="99">
        <f t="shared" si="777"/>
        <v>0</v>
      </c>
      <c r="K4568" s="99">
        <v>0</v>
      </c>
      <c r="L4568" s="99">
        <f t="shared" si="770"/>
        <v>0</v>
      </c>
      <c r="M4568" s="99">
        <f t="shared" si="758"/>
        <v>0</v>
      </c>
      <c r="N4568" s="100">
        <f t="shared" si="757"/>
        <v>0</v>
      </c>
      <c r="O4568" s="60">
        <v>0</v>
      </c>
      <c r="P4568" s="101">
        <f>O4568</f>
        <v>0</v>
      </c>
      <c r="Q4568" s="99" t="e">
        <f>TRUNC(#REF!*P4568,0)</f>
        <v>#REF!</v>
      </c>
      <c r="R4568" s="143"/>
    </row>
    <row r="4569" spans="2:18" s="102" customFormat="1" ht="19.5" hidden="1" customHeight="1">
      <c r="B4569" s="126">
        <f>B4568+1</f>
        <v>716</v>
      </c>
      <c r="C4569" s="35" t="s">
        <v>2814</v>
      </c>
      <c r="D4569" s="36" t="s">
        <v>2815</v>
      </c>
      <c r="E4569" s="11" t="s">
        <v>3207</v>
      </c>
      <c r="F4569" s="98">
        <v>1080</v>
      </c>
      <c r="G4569" s="99">
        <v>66891</v>
      </c>
      <c r="H4569" s="99">
        <f t="shared" si="776"/>
        <v>72242280</v>
      </c>
      <c r="I4569" s="99">
        <v>10148</v>
      </c>
      <c r="J4569" s="99">
        <f t="shared" si="777"/>
        <v>10959840</v>
      </c>
      <c r="K4569" s="99">
        <v>1598</v>
      </c>
      <c r="L4569" s="99">
        <f t="shared" si="770"/>
        <v>1725840</v>
      </c>
      <c r="M4569" s="99">
        <f t="shared" si="758"/>
        <v>78637</v>
      </c>
      <c r="N4569" s="100">
        <f t="shared" si="757"/>
        <v>84927960</v>
      </c>
      <c r="O4569" s="60">
        <v>1080</v>
      </c>
      <c r="P4569" s="101">
        <f>O4569</f>
        <v>1080</v>
      </c>
      <c r="Q4569" s="99" t="e">
        <f>TRUNC(#REF!*P4569,0)</f>
        <v>#REF!</v>
      </c>
      <c r="R4569" s="143"/>
    </row>
    <row r="4570" spans="2:18" s="102" customFormat="1" ht="19.5" hidden="1" customHeight="1">
      <c r="B4570" s="126">
        <f>B4569+1</f>
        <v>717</v>
      </c>
      <c r="C4570" s="35" t="s">
        <v>1640</v>
      </c>
      <c r="D4570" s="36" t="s">
        <v>0</v>
      </c>
      <c r="E4570" s="11" t="s">
        <v>22</v>
      </c>
      <c r="F4570" s="98">
        <v>0</v>
      </c>
      <c r="G4570" s="99">
        <v>0</v>
      </c>
      <c r="H4570" s="99">
        <f t="shared" si="776"/>
        <v>0</v>
      </c>
      <c r="I4570" s="99">
        <v>0</v>
      </c>
      <c r="J4570" s="99">
        <f t="shared" si="777"/>
        <v>0</v>
      </c>
      <c r="K4570" s="99">
        <v>0</v>
      </c>
      <c r="L4570" s="99">
        <f t="shared" si="770"/>
        <v>0</v>
      </c>
      <c r="M4570" s="99">
        <f t="shared" si="758"/>
        <v>0</v>
      </c>
      <c r="N4570" s="100">
        <f t="shared" si="757"/>
        <v>0</v>
      </c>
      <c r="O4570" s="60">
        <v>0</v>
      </c>
      <c r="P4570" s="101">
        <f>O4570</f>
        <v>0</v>
      </c>
      <c r="Q4570" s="99" t="e">
        <f>TRUNC(#REF!*P4570,0)</f>
        <v>#REF!</v>
      </c>
      <c r="R4570" s="143"/>
    </row>
    <row r="4571" spans="2:18" s="102" customFormat="1" ht="19.5" hidden="1" customHeight="1">
      <c r="B4571" s="126">
        <f>B4570+1</f>
        <v>718</v>
      </c>
      <c r="C4571" s="35" t="s">
        <v>1641</v>
      </c>
      <c r="D4571" s="36" t="s">
        <v>0</v>
      </c>
      <c r="E4571" s="11" t="s">
        <v>22</v>
      </c>
      <c r="F4571" s="98">
        <v>0</v>
      </c>
      <c r="G4571" s="99">
        <v>0</v>
      </c>
      <c r="H4571" s="99">
        <f t="shared" si="776"/>
        <v>0</v>
      </c>
      <c r="I4571" s="99">
        <v>0</v>
      </c>
      <c r="J4571" s="99">
        <f t="shared" si="777"/>
        <v>0</v>
      </c>
      <c r="K4571" s="99">
        <v>0</v>
      </c>
      <c r="L4571" s="99">
        <f t="shared" si="770"/>
        <v>0</v>
      </c>
      <c r="M4571" s="99">
        <f t="shared" si="758"/>
        <v>0</v>
      </c>
      <c r="N4571" s="100">
        <f t="shared" si="757"/>
        <v>0</v>
      </c>
      <c r="O4571" s="60">
        <v>0</v>
      </c>
      <c r="P4571" s="101">
        <f>O4571</f>
        <v>0</v>
      </c>
      <c r="Q4571" s="99" t="e">
        <f>TRUNC(#REF!*P4571,0)</f>
        <v>#REF!</v>
      </c>
      <c r="R4571" s="143"/>
    </row>
    <row r="4572" spans="2:18" s="102" customFormat="1" ht="19.5" hidden="1" customHeight="1">
      <c r="C4572" s="35" t="s">
        <v>1642</v>
      </c>
      <c r="D4572" s="36" t="s">
        <v>293</v>
      </c>
      <c r="E4572" s="11" t="s">
        <v>3188</v>
      </c>
      <c r="F4572" s="98">
        <v>3604</v>
      </c>
      <c r="G4572" s="99">
        <v>276</v>
      </c>
      <c r="H4572" s="99">
        <f t="shared" si="776"/>
        <v>994704</v>
      </c>
      <c r="I4572" s="99">
        <v>366</v>
      </c>
      <c r="J4572" s="99">
        <f t="shared" si="777"/>
        <v>1319064</v>
      </c>
      <c r="K4572" s="99">
        <v>250</v>
      </c>
      <c r="L4572" s="99">
        <f t="shared" si="770"/>
        <v>901000</v>
      </c>
      <c r="M4572" s="99">
        <f t="shared" si="758"/>
        <v>892</v>
      </c>
      <c r="N4572" s="100">
        <f t="shared" si="757"/>
        <v>3214768</v>
      </c>
      <c r="O4572" s="60">
        <v>3604</v>
      </c>
      <c r="P4572" s="101">
        <f>O4572</f>
        <v>3604</v>
      </c>
      <c r="Q4572" s="99" t="e">
        <f>TRUNC(#REF!*P4572,0)</f>
        <v>#REF!</v>
      </c>
      <c r="R4572" s="143"/>
    </row>
    <row r="4573" spans="2:18" s="102" customFormat="1" ht="19.5" hidden="1" customHeight="1">
      <c r="C4573" s="35" t="s">
        <v>2816</v>
      </c>
      <c r="D4573" s="36" t="s">
        <v>2817</v>
      </c>
      <c r="E4573" s="11" t="s">
        <v>3188</v>
      </c>
      <c r="F4573" s="98">
        <v>3699</v>
      </c>
      <c r="G4573" s="99">
        <v>312</v>
      </c>
      <c r="H4573" s="99">
        <f t="shared" si="776"/>
        <v>1154088</v>
      </c>
      <c r="I4573" s="99">
        <v>268</v>
      </c>
      <c r="J4573" s="99">
        <f t="shared" si="777"/>
        <v>991332</v>
      </c>
      <c r="K4573" s="99">
        <v>184</v>
      </c>
      <c r="L4573" s="99">
        <f t="shared" si="770"/>
        <v>680616</v>
      </c>
      <c r="M4573" s="99">
        <f t="shared" si="758"/>
        <v>764</v>
      </c>
      <c r="N4573" s="100">
        <f t="shared" si="757"/>
        <v>2826036</v>
      </c>
      <c r="O4573" s="60">
        <v>3699</v>
      </c>
      <c r="P4573" s="101">
        <f>O4573</f>
        <v>3699</v>
      </c>
      <c r="Q4573" s="99" t="e">
        <f>TRUNC(#REF!*P4573,0)</f>
        <v>#REF!</v>
      </c>
      <c r="R4573" s="143"/>
    </row>
    <row r="4574" spans="2:18" s="102" customFormat="1" ht="19.5" hidden="1" customHeight="1">
      <c r="C4574" s="35" t="s">
        <v>2818</v>
      </c>
      <c r="D4574" s="36" t="s">
        <v>198</v>
      </c>
      <c r="E4574" s="11" t="s">
        <v>3189</v>
      </c>
      <c r="F4574" s="98">
        <v>3667</v>
      </c>
      <c r="G4574" s="99">
        <v>631</v>
      </c>
      <c r="H4574" s="99">
        <f t="shared" si="776"/>
        <v>2313877</v>
      </c>
      <c r="I4574" s="99">
        <v>563</v>
      </c>
      <c r="J4574" s="99">
        <f t="shared" si="777"/>
        <v>2064521</v>
      </c>
      <c r="K4574" s="99">
        <v>37</v>
      </c>
      <c r="L4574" s="99">
        <f t="shared" si="770"/>
        <v>135679</v>
      </c>
      <c r="M4574" s="99">
        <f t="shared" si="758"/>
        <v>1231</v>
      </c>
      <c r="N4574" s="100">
        <f t="shared" si="757"/>
        <v>4514077</v>
      </c>
      <c r="O4574" s="60">
        <v>3667</v>
      </c>
      <c r="P4574" s="101">
        <f>O4574</f>
        <v>3667</v>
      </c>
      <c r="Q4574" s="99" t="e">
        <f>TRUNC(#REF!*P4574,0)</f>
        <v>#REF!</v>
      </c>
      <c r="R4574" s="143"/>
    </row>
    <row r="4575" spans="2:18" s="102" customFormat="1" ht="19.5" hidden="1" customHeight="1">
      <c r="C4575" s="35" t="s">
        <v>1643</v>
      </c>
      <c r="D4575" s="36" t="s">
        <v>1617</v>
      </c>
      <c r="E4575" s="11" t="s">
        <v>3188</v>
      </c>
      <c r="F4575" s="98">
        <v>3668</v>
      </c>
      <c r="G4575" s="99">
        <v>406</v>
      </c>
      <c r="H4575" s="99">
        <f t="shared" si="776"/>
        <v>1489208</v>
      </c>
      <c r="I4575" s="99">
        <v>126</v>
      </c>
      <c r="J4575" s="99">
        <f t="shared" si="777"/>
        <v>462168</v>
      </c>
      <c r="K4575" s="99">
        <v>176</v>
      </c>
      <c r="L4575" s="99">
        <f t="shared" si="770"/>
        <v>645568</v>
      </c>
      <c r="M4575" s="99">
        <f t="shared" si="758"/>
        <v>708</v>
      </c>
      <c r="N4575" s="100">
        <f t="shared" si="757"/>
        <v>2596944</v>
      </c>
      <c r="O4575" s="60">
        <v>3668</v>
      </c>
      <c r="P4575" s="101">
        <f>O4575</f>
        <v>3668</v>
      </c>
      <c r="Q4575" s="99" t="e">
        <f>TRUNC(#REF!*P4575,0)</f>
        <v>#REF!</v>
      </c>
      <c r="R4575" s="143"/>
    </row>
    <row r="4576" spans="2:18" s="102" customFormat="1" ht="19.5" hidden="1" customHeight="1">
      <c r="C4576" s="35" t="s">
        <v>1644</v>
      </c>
      <c r="D4576" s="36" t="s">
        <v>52</v>
      </c>
      <c r="E4576" s="11" t="s">
        <v>3188</v>
      </c>
      <c r="F4576" s="98">
        <v>1495</v>
      </c>
      <c r="G4576" s="99">
        <v>826</v>
      </c>
      <c r="H4576" s="99">
        <f t="shared" si="776"/>
        <v>1234870</v>
      </c>
      <c r="I4576" s="99">
        <v>1008</v>
      </c>
      <c r="J4576" s="99">
        <f t="shared" si="777"/>
        <v>1506960</v>
      </c>
      <c r="K4576" s="99">
        <v>564</v>
      </c>
      <c r="L4576" s="99">
        <f t="shared" si="770"/>
        <v>843180</v>
      </c>
      <c r="M4576" s="99">
        <f t="shared" si="758"/>
        <v>2398</v>
      </c>
      <c r="N4576" s="100">
        <f t="shared" si="757"/>
        <v>3585010</v>
      </c>
      <c r="O4576" s="60">
        <v>1495</v>
      </c>
      <c r="P4576" s="101">
        <f>O4576</f>
        <v>1495</v>
      </c>
      <c r="Q4576" s="99" t="e">
        <f>TRUNC(#REF!*P4576,0)</f>
        <v>#REF!</v>
      </c>
      <c r="R4576" s="143"/>
    </row>
    <row r="4577" spans="2:18" s="102" customFormat="1" ht="19.5" hidden="1" customHeight="1">
      <c r="B4577" s="126">
        <f>B4571+1</f>
        <v>719</v>
      </c>
      <c r="C4577" s="35" t="s">
        <v>1645</v>
      </c>
      <c r="D4577" s="36" t="s">
        <v>1646</v>
      </c>
      <c r="E4577" s="11" t="s">
        <v>3188</v>
      </c>
      <c r="F4577" s="98">
        <v>801</v>
      </c>
      <c r="G4577" s="99">
        <v>4094</v>
      </c>
      <c r="H4577" s="99">
        <f t="shared" si="776"/>
        <v>3279294</v>
      </c>
      <c r="I4577" s="99">
        <v>4740</v>
      </c>
      <c r="J4577" s="99">
        <f t="shared" si="777"/>
        <v>3796740</v>
      </c>
      <c r="K4577" s="99">
        <v>236</v>
      </c>
      <c r="L4577" s="99">
        <f t="shared" si="770"/>
        <v>189036</v>
      </c>
      <c r="M4577" s="99">
        <f t="shared" si="758"/>
        <v>9070</v>
      </c>
      <c r="N4577" s="100">
        <f t="shared" si="757"/>
        <v>7265070</v>
      </c>
      <c r="O4577" s="60">
        <v>801</v>
      </c>
      <c r="P4577" s="101">
        <f>O4577</f>
        <v>801</v>
      </c>
      <c r="Q4577" s="99" t="e">
        <f>TRUNC(#REF!*P4577,0)</f>
        <v>#REF!</v>
      </c>
      <c r="R4577" s="143"/>
    </row>
    <row r="4578" spans="2:18" s="102" customFormat="1" ht="19.5" hidden="1" customHeight="1">
      <c r="B4578" s="126">
        <f>B4577+1</f>
        <v>720</v>
      </c>
      <c r="C4578" s="35" t="s">
        <v>1647</v>
      </c>
      <c r="D4578" s="36" t="s">
        <v>60</v>
      </c>
      <c r="E4578" s="11" t="s">
        <v>3189</v>
      </c>
      <c r="F4578" s="98">
        <v>4274</v>
      </c>
      <c r="G4578" s="99">
        <v>271</v>
      </c>
      <c r="H4578" s="99">
        <f t="shared" si="776"/>
        <v>1158254</v>
      </c>
      <c r="I4578" s="99">
        <v>0</v>
      </c>
      <c r="J4578" s="99">
        <f t="shared" si="777"/>
        <v>0</v>
      </c>
      <c r="K4578" s="99">
        <v>0</v>
      </c>
      <c r="L4578" s="99">
        <f t="shared" si="770"/>
        <v>0</v>
      </c>
      <c r="M4578" s="99">
        <f t="shared" si="758"/>
        <v>271</v>
      </c>
      <c r="N4578" s="100">
        <f t="shared" si="757"/>
        <v>1158254</v>
      </c>
      <c r="O4578" s="60">
        <v>4274</v>
      </c>
      <c r="P4578" s="101">
        <f>O4578</f>
        <v>4274</v>
      </c>
      <c r="Q4578" s="99" t="e">
        <f>TRUNC(#REF!*P4578,0)</f>
        <v>#REF!</v>
      </c>
      <c r="R4578" s="143"/>
    </row>
    <row r="4579" spans="2:18" s="102" customFormat="1" ht="19.5" hidden="1" customHeight="1">
      <c r="B4579" s="126">
        <f t="shared" ref="B4579:B4581" si="778">B4578+1</f>
        <v>721</v>
      </c>
      <c r="C4579" s="35" t="s">
        <v>1648</v>
      </c>
      <c r="D4579" s="36" t="s">
        <v>1649</v>
      </c>
      <c r="E4579" s="11" t="s">
        <v>3189</v>
      </c>
      <c r="F4579" s="98">
        <v>534</v>
      </c>
      <c r="G4579" s="99">
        <v>2148</v>
      </c>
      <c r="H4579" s="99">
        <f t="shared" si="776"/>
        <v>1147032</v>
      </c>
      <c r="I4579" s="99">
        <v>9160</v>
      </c>
      <c r="J4579" s="99">
        <f t="shared" si="777"/>
        <v>4891440</v>
      </c>
      <c r="K4579" s="99">
        <v>0</v>
      </c>
      <c r="L4579" s="99">
        <f t="shared" si="770"/>
        <v>0</v>
      </c>
      <c r="M4579" s="99">
        <f t="shared" si="758"/>
        <v>11308</v>
      </c>
      <c r="N4579" s="100">
        <f t="shared" si="757"/>
        <v>6038472</v>
      </c>
      <c r="O4579" s="60">
        <v>534</v>
      </c>
      <c r="P4579" s="101">
        <f>O4579</f>
        <v>534</v>
      </c>
      <c r="Q4579" s="99" t="e">
        <f>TRUNC(#REF!*P4579,0)</f>
        <v>#REF!</v>
      </c>
      <c r="R4579" s="143"/>
    </row>
    <row r="4580" spans="2:18" s="102" customFormat="1" ht="19.5" hidden="1" customHeight="1">
      <c r="B4580" s="126">
        <f t="shared" si="778"/>
        <v>722</v>
      </c>
      <c r="C4580" s="35" t="s">
        <v>1650</v>
      </c>
      <c r="D4580" s="36" t="s">
        <v>57</v>
      </c>
      <c r="E4580" s="11" t="s">
        <v>3207</v>
      </c>
      <c r="F4580" s="98">
        <v>801</v>
      </c>
      <c r="G4580" s="99">
        <v>909</v>
      </c>
      <c r="H4580" s="99">
        <f t="shared" si="776"/>
        <v>728109</v>
      </c>
      <c r="I4580" s="99">
        <v>618</v>
      </c>
      <c r="J4580" s="99">
        <f t="shared" si="777"/>
        <v>495018</v>
      </c>
      <c r="K4580" s="99">
        <v>8</v>
      </c>
      <c r="L4580" s="99">
        <f t="shared" si="770"/>
        <v>6408</v>
      </c>
      <c r="M4580" s="99">
        <f t="shared" si="758"/>
        <v>1535</v>
      </c>
      <c r="N4580" s="100">
        <f t="shared" si="757"/>
        <v>1229535</v>
      </c>
      <c r="O4580" s="60">
        <v>801</v>
      </c>
      <c r="P4580" s="101">
        <f>O4580</f>
        <v>801</v>
      </c>
      <c r="Q4580" s="99" t="e">
        <f>TRUNC(#REF!*P4580,0)</f>
        <v>#REF!</v>
      </c>
      <c r="R4580" s="143"/>
    </row>
    <row r="4581" spans="2:18" s="102" customFormat="1" ht="19.5" hidden="1" customHeight="1">
      <c r="B4581" s="126">
        <f t="shared" si="778"/>
        <v>723</v>
      </c>
      <c r="C4581" s="35" t="s">
        <v>1651</v>
      </c>
      <c r="D4581" s="36" t="s">
        <v>1652</v>
      </c>
      <c r="E4581" s="11" t="s">
        <v>3189</v>
      </c>
      <c r="F4581" s="98">
        <v>4274</v>
      </c>
      <c r="G4581" s="99">
        <v>2098</v>
      </c>
      <c r="H4581" s="99">
        <f t="shared" si="776"/>
        <v>8966852</v>
      </c>
      <c r="I4581" s="99">
        <v>39</v>
      </c>
      <c r="J4581" s="99">
        <f t="shared" si="777"/>
        <v>166686</v>
      </c>
      <c r="K4581" s="99">
        <v>11</v>
      </c>
      <c r="L4581" s="99">
        <f t="shared" si="770"/>
        <v>47014</v>
      </c>
      <c r="M4581" s="99">
        <f t="shared" si="758"/>
        <v>2148</v>
      </c>
      <c r="N4581" s="100">
        <f t="shared" si="757"/>
        <v>9180552</v>
      </c>
      <c r="O4581" s="60">
        <v>4274</v>
      </c>
      <c r="P4581" s="101">
        <f>O4581</f>
        <v>4274</v>
      </c>
      <c r="Q4581" s="99" t="e">
        <f>TRUNC(#REF!*P4581,0)</f>
        <v>#REF!</v>
      </c>
      <c r="R4581" s="143"/>
    </row>
    <row r="4582" spans="2:18" s="102" customFormat="1" ht="19.5" hidden="1" customHeight="1">
      <c r="B4582" s="126">
        <f>B4581+1</f>
        <v>724</v>
      </c>
      <c r="C4582" s="35" t="s">
        <v>1653</v>
      </c>
      <c r="D4582" s="36" t="s">
        <v>0</v>
      </c>
      <c r="E4582" s="11" t="s">
        <v>22</v>
      </c>
      <c r="F4582" s="98">
        <v>0</v>
      </c>
      <c r="G4582" s="99">
        <v>0</v>
      </c>
      <c r="H4582" s="99">
        <f t="shared" si="776"/>
        <v>0</v>
      </c>
      <c r="I4582" s="99">
        <v>0</v>
      </c>
      <c r="J4582" s="99">
        <f t="shared" si="777"/>
        <v>0</v>
      </c>
      <c r="K4582" s="99">
        <v>0</v>
      </c>
      <c r="L4582" s="99">
        <f t="shared" si="770"/>
        <v>0</v>
      </c>
      <c r="M4582" s="99">
        <f t="shared" si="758"/>
        <v>0</v>
      </c>
      <c r="N4582" s="100">
        <f t="shared" si="757"/>
        <v>0</v>
      </c>
      <c r="O4582" s="60">
        <v>0</v>
      </c>
      <c r="P4582" s="101">
        <f>O4582</f>
        <v>0</v>
      </c>
      <c r="Q4582" s="99" t="e">
        <f>TRUNC(#REF!*P4582,0)</f>
        <v>#REF!</v>
      </c>
      <c r="R4582" s="143"/>
    </row>
    <row r="4583" spans="2:18" s="102" customFormat="1" ht="19.5" hidden="1" customHeight="1">
      <c r="B4583" s="126">
        <f>B4582+1</f>
        <v>725</v>
      </c>
      <c r="C4583" s="35" t="s">
        <v>1654</v>
      </c>
      <c r="D4583" s="36" t="s">
        <v>1655</v>
      </c>
      <c r="E4583" s="11" t="s">
        <v>3207</v>
      </c>
      <c r="F4583" s="98">
        <v>600</v>
      </c>
      <c r="G4583" s="99">
        <v>66891</v>
      </c>
      <c r="H4583" s="99">
        <f t="shared" si="776"/>
        <v>40134600</v>
      </c>
      <c r="I4583" s="99">
        <v>10148</v>
      </c>
      <c r="J4583" s="99">
        <f t="shared" si="777"/>
        <v>6088800</v>
      </c>
      <c r="K4583" s="99">
        <v>1598</v>
      </c>
      <c r="L4583" s="99">
        <f t="shared" si="770"/>
        <v>958800</v>
      </c>
      <c r="M4583" s="99">
        <f t="shared" si="758"/>
        <v>78637</v>
      </c>
      <c r="N4583" s="100">
        <f t="shared" si="757"/>
        <v>47182200</v>
      </c>
      <c r="O4583" s="60">
        <v>600</v>
      </c>
      <c r="P4583" s="101">
        <f>O4583</f>
        <v>600</v>
      </c>
      <c r="Q4583" s="99" t="e">
        <f>TRUNC(#REF!*P4583,0)</f>
        <v>#REF!</v>
      </c>
      <c r="R4583" s="143"/>
    </row>
    <row r="4584" spans="2:18" s="102" customFormat="1" ht="19.5" hidden="1" customHeight="1">
      <c r="C4584" s="35" t="s">
        <v>1656</v>
      </c>
      <c r="D4584" s="36" t="s">
        <v>0</v>
      </c>
      <c r="E4584" s="11" t="s">
        <v>3207</v>
      </c>
      <c r="F4584" s="98">
        <v>2671</v>
      </c>
      <c r="G4584" s="99">
        <v>2224</v>
      </c>
      <c r="H4584" s="99">
        <f t="shared" si="776"/>
        <v>5940304</v>
      </c>
      <c r="I4584" s="99">
        <v>12243</v>
      </c>
      <c r="J4584" s="99">
        <f t="shared" si="777"/>
        <v>32701053</v>
      </c>
      <c r="K4584" s="99">
        <v>1785</v>
      </c>
      <c r="L4584" s="99">
        <f t="shared" si="770"/>
        <v>4767735</v>
      </c>
      <c r="M4584" s="99">
        <f t="shared" si="758"/>
        <v>16252</v>
      </c>
      <c r="N4584" s="100">
        <f t="shared" si="757"/>
        <v>43409092</v>
      </c>
      <c r="O4584" s="60">
        <v>2671</v>
      </c>
      <c r="P4584" s="101">
        <f>O4584</f>
        <v>2671</v>
      </c>
      <c r="Q4584" s="99" t="e">
        <f>TRUNC(#REF!*P4584,0)</f>
        <v>#REF!</v>
      </c>
      <c r="R4584" s="143"/>
    </row>
    <row r="4585" spans="2:18" s="102" customFormat="1" ht="19.5" hidden="1" customHeight="1">
      <c r="C4585" s="35" t="s">
        <v>1657</v>
      </c>
      <c r="D4585" s="36" t="s">
        <v>0</v>
      </c>
      <c r="E4585" s="11" t="s">
        <v>22</v>
      </c>
      <c r="F4585" s="98">
        <v>0</v>
      </c>
      <c r="G4585" s="99">
        <v>0</v>
      </c>
      <c r="H4585" s="99">
        <f t="shared" si="776"/>
        <v>0</v>
      </c>
      <c r="I4585" s="99">
        <v>0</v>
      </c>
      <c r="J4585" s="99">
        <f t="shared" si="777"/>
        <v>0</v>
      </c>
      <c r="K4585" s="99">
        <v>0</v>
      </c>
      <c r="L4585" s="99">
        <f t="shared" si="770"/>
        <v>0</v>
      </c>
      <c r="M4585" s="99">
        <f t="shared" si="758"/>
        <v>0</v>
      </c>
      <c r="N4585" s="100">
        <f t="shared" si="757"/>
        <v>0</v>
      </c>
      <c r="O4585" s="60">
        <v>0</v>
      </c>
      <c r="P4585" s="101">
        <f>O4585</f>
        <v>0</v>
      </c>
      <c r="Q4585" s="99" t="e">
        <f>TRUNC(#REF!*P4585,0)</f>
        <v>#REF!</v>
      </c>
      <c r="R4585" s="143"/>
    </row>
    <row r="4586" spans="2:18" s="102" customFormat="1" ht="19.5" hidden="1" customHeight="1">
      <c r="C4586" s="35" t="s">
        <v>1658</v>
      </c>
      <c r="D4586" s="36" t="s">
        <v>0</v>
      </c>
      <c r="E4586" s="11" t="s">
        <v>22</v>
      </c>
      <c r="F4586" s="98">
        <v>0</v>
      </c>
      <c r="G4586" s="99">
        <v>0</v>
      </c>
      <c r="H4586" s="99">
        <f t="shared" si="776"/>
        <v>0</v>
      </c>
      <c r="I4586" s="99">
        <v>0</v>
      </c>
      <c r="J4586" s="99">
        <f t="shared" si="777"/>
        <v>0</v>
      </c>
      <c r="K4586" s="99">
        <v>0</v>
      </c>
      <c r="L4586" s="99">
        <f t="shared" si="770"/>
        <v>0</v>
      </c>
      <c r="M4586" s="99">
        <f t="shared" si="758"/>
        <v>0</v>
      </c>
      <c r="N4586" s="100">
        <f t="shared" si="757"/>
        <v>0</v>
      </c>
      <c r="O4586" s="60">
        <v>0</v>
      </c>
      <c r="P4586" s="101">
        <f>O4586</f>
        <v>0</v>
      </c>
      <c r="Q4586" s="99" t="e">
        <f>TRUNC(#REF!*P4586,0)</f>
        <v>#REF!</v>
      </c>
      <c r="R4586" s="143"/>
    </row>
    <row r="4587" spans="2:18" s="102" customFormat="1" ht="19.5" hidden="1" customHeight="1">
      <c r="C4587" s="35" t="s">
        <v>1659</v>
      </c>
      <c r="D4587" s="36" t="s">
        <v>0</v>
      </c>
      <c r="E4587" s="11" t="s">
        <v>22</v>
      </c>
      <c r="F4587" s="98">
        <v>0</v>
      </c>
      <c r="G4587" s="99">
        <v>0</v>
      </c>
      <c r="H4587" s="99">
        <f t="shared" si="776"/>
        <v>0</v>
      </c>
      <c r="I4587" s="99">
        <v>0</v>
      </c>
      <c r="J4587" s="99">
        <f t="shared" si="777"/>
        <v>0</v>
      </c>
      <c r="K4587" s="99">
        <v>0</v>
      </c>
      <c r="L4587" s="99">
        <f t="shared" si="770"/>
        <v>0</v>
      </c>
      <c r="M4587" s="99">
        <f t="shared" si="758"/>
        <v>0</v>
      </c>
      <c r="N4587" s="100">
        <f t="shared" si="757"/>
        <v>0</v>
      </c>
      <c r="O4587" s="60">
        <v>0</v>
      </c>
      <c r="P4587" s="101">
        <f>O4587</f>
        <v>0</v>
      </c>
      <c r="Q4587" s="99" t="e">
        <f>TRUNC(#REF!*P4587,0)</f>
        <v>#REF!</v>
      </c>
      <c r="R4587" s="143"/>
    </row>
    <row r="4588" spans="2:18" s="102" customFormat="1" ht="19.5" hidden="1" customHeight="1">
      <c r="C4588" s="35" t="s">
        <v>1660</v>
      </c>
      <c r="D4588" s="36" t="s">
        <v>86</v>
      </c>
      <c r="E4588" s="11" t="s">
        <v>3207</v>
      </c>
      <c r="F4588" s="98">
        <v>3515</v>
      </c>
      <c r="G4588" s="99">
        <v>0</v>
      </c>
      <c r="H4588" s="99">
        <f t="shared" si="776"/>
        <v>0</v>
      </c>
      <c r="I4588" s="99">
        <v>0</v>
      </c>
      <c r="J4588" s="99">
        <f t="shared" si="777"/>
        <v>0</v>
      </c>
      <c r="K4588" s="99">
        <v>18187</v>
      </c>
      <c r="L4588" s="99">
        <f t="shared" si="770"/>
        <v>63927305</v>
      </c>
      <c r="M4588" s="99">
        <f t="shared" si="758"/>
        <v>18187</v>
      </c>
      <c r="N4588" s="100">
        <f t="shared" si="757"/>
        <v>63927305</v>
      </c>
      <c r="O4588" s="60">
        <v>3515</v>
      </c>
      <c r="P4588" s="101">
        <f>O4588</f>
        <v>3515</v>
      </c>
      <c r="Q4588" s="99" t="e">
        <f>TRUNC(#REF!*P4588,0)</f>
        <v>#REF!</v>
      </c>
      <c r="R4588" s="143"/>
    </row>
    <row r="4589" spans="2:18" s="102" customFormat="1" ht="19.5" hidden="1" customHeight="1">
      <c r="C4589" s="35" t="s">
        <v>1661</v>
      </c>
      <c r="D4589" s="36" t="s">
        <v>6</v>
      </c>
      <c r="E4589" s="11" t="s">
        <v>22</v>
      </c>
      <c r="F4589" s="98">
        <v>0</v>
      </c>
      <c r="G4589" s="99">
        <v>0</v>
      </c>
      <c r="H4589" s="99">
        <f t="shared" si="776"/>
        <v>0</v>
      </c>
      <c r="I4589" s="99">
        <v>0</v>
      </c>
      <c r="J4589" s="99">
        <f t="shared" si="777"/>
        <v>0</v>
      </c>
      <c r="K4589" s="99">
        <v>0</v>
      </c>
      <c r="L4589" s="99">
        <f t="shared" si="770"/>
        <v>0</v>
      </c>
      <c r="M4589" s="99">
        <f t="shared" si="758"/>
        <v>0</v>
      </c>
      <c r="N4589" s="100">
        <f t="shared" si="757"/>
        <v>0</v>
      </c>
      <c r="O4589" s="60">
        <v>0</v>
      </c>
      <c r="P4589" s="101">
        <f>O4589</f>
        <v>0</v>
      </c>
      <c r="Q4589" s="99" t="e">
        <f>TRUNC(#REF!*P4589,0)</f>
        <v>#REF!</v>
      </c>
      <c r="R4589" s="143"/>
    </row>
    <row r="4590" spans="2:18" s="102" customFormat="1" ht="19.5" hidden="1" customHeight="1">
      <c r="C4590" s="35" t="s">
        <v>1662</v>
      </c>
      <c r="D4590" s="36" t="s">
        <v>1663</v>
      </c>
      <c r="E4590" s="11" t="s">
        <v>3207</v>
      </c>
      <c r="F4590" s="98">
        <v>3425</v>
      </c>
      <c r="G4590" s="99">
        <v>0</v>
      </c>
      <c r="H4590" s="99">
        <f t="shared" si="776"/>
        <v>0</v>
      </c>
      <c r="I4590" s="99">
        <v>0</v>
      </c>
      <c r="J4590" s="99">
        <f t="shared" si="777"/>
        <v>0</v>
      </c>
      <c r="K4590" s="99">
        <v>101587</v>
      </c>
      <c r="L4590" s="99">
        <f t="shared" si="770"/>
        <v>347935475</v>
      </c>
      <c r="M4590" s="99">
        <f t="shared" si="758"/>
        <v>101587</v>
      </c>
      <c r="N4590" s="100">
        <f t="shared" si="757"/>
        <v>347935475</v>
      </c>
      <c r="O4590" s="60">
        <v>3425</v>
      </c>
      <c r="P4590" s="101">
        <f>O4590</f>
        <v>3425</v>
      </c>
      <c r="Q4590" s="99" t="e">
        <f>TRUNC(#REF!*P4590,0)</f>
        <v>#REF!</v>
      </c>
      <c r="R4590" s="143"/>
    </row>
    <row r="4591" spans="2:18" s="102" customFormat="1" ht="19.5" hidden="1" customHeight="1">
      <c r="C4591" s="35" t="s">
        <v>1664</v>
      </c>
      <c r="D4591" s="36" t="s">
        <v>1663</v>
      </c>
      <c r="E4591" s="11" t="s">
        <v>3207</v>
      </c>
      <c r="F4591" s="98">
        <v>90</v>
      </c>
      <c r="G4591" s="99">
        <v>0</v>
      </c>
      <c r="H4591" s="99">
        <f t="shared" si="776"/>
        <v>0</v>
      </c>
      <c r="I4591" s="99">
        <v>0</v>
      </c>
      <c r="J4591" s="99">
        <f t="shared" si="777"/>
        <v>0</v>
      </c>
      <c r="K4591" s="99">
        <v>107285</v>
      </c>
      <c r="L4591" s="99">
        <f t="shared" si="770"/>
        <v>9655650</v>
      </c>
      <c r="M4591" s="99">
        <f t="shared" si="758"/>
        <v>107285</v>
      </c>
      <c r="N4591" s="100">
        <f t="shared" si="757"/>
        <v>9655650</v>
      </c>
      <c r="O4591" s="60">
        <v>90</v>
      </c>
      <c r="P4591" s="101">
        <f>O4591</f>
        <v>90</v>
      </c>
      <c r="Q4591" s="99" t="e">
        <f>TRUNC(#REF!*P4591,0)</f>
        <v>#REF!</v>
      </c>
      <c r="R4591" s="143"/>
    </row>
    <row r="4592" spans="2:18" s="102" customFormat="1" ht="19.5" hidden="1" customHeight="1">
      <c r="C4592" s="35" t="s">
        <v>2819</v>
      </c>
      <c r="D4592" s="36" t="s">
        <v>1663</v>
      </c>
      <c r="E4592" s="11" t="s">
        <v>3207</v>
      </c>
      <c r="F4592" s="98">
        <v>465</v>
      </c>
      <c r="G4592" s="99">
        <v>0</v>
      </c>
      <c r="H4592" s="99">
        <f t="shared" si="776"/>
        <v>0</v>
      </c>
      <c r="I4592" s="99">
        <v>0</v>
      </c>
      <c r="J4592" s="99">
        <f t="shared" si="777"/>
        <v>0</v>
      </c>
      <c r="K4592" s="99">
        <v>103073</v>
      </c>
      <c r="L4592" s="99">
        <f t="shared" si="770"/>
        <v>47928945</v>
      </c>
      <c r="M4592" s="99">
        <f t="shared" si="758"/>
        <v>103073</v>
      </c>
      <c r="N4592" s="100">
        <f t="shared" si="757"/>
        <v>47928945</v>
      </c>
      <c r="O4592" s="60">
        <v>465</v>
      </c>
      <c r="P4592" s="101">
        <f>O4592</f>
        <v>465</v>
      </c>
      <c r="Q4592" s="99" t="e">
        <f>TRUNC(#REF!*P4592,0)</f>
        <v>#REF!</v>
      </c>
      <c r="R4592" s="143"/>
    </row>
    <row r="4593" spans="3:18" s="102" customFormat="1" ht="19.5" hidden="1" customHeight="1">
      <c r="C4593" s="35" t="s">
        <v>1665</v>
      </c>
      <c r="D4593" s="36" t="s">
        <v>1663</v>
      </c>
      <c r="E4593" s="11" t="s">
        <v>3207</v>
      </c>
      <c r="F4593" s="98">
        <v>1120</v>
      </c>
      <c r="G4593" s="99">
        <v>0</v>
      </c>
      <c r="H4593" s="99">
        <f t="shared" si="776"/>
        <v>0</v>
      </c>
      <c r="I4593" s="99">
        <v>0</v>
      </c>
      <c r="J4593" s="99">
        <f t="shared" si="777"/>
        <v>0</v>
      </c>
      <c r="K4593" s="99">
        <v>139932</v>
      </c>
      <c r="L4593" s="99">
        <f t="shared" si="770"/>
        <v>156723840</v>
      </c>
      <c r="M4593" s="99">
        <f t="shared" si="758"/>
        <v>139932</v>
      </c>
      <c r="N4593" s="100">
        <f t="shared" si="757"/>
        <v>156723840</v>
      </c>
      <c r="O4593" s="60">
        <v>1120</v>
      </c>
      <c r="P4593" s="101">
        <f>O4593</f>
        <v>1120</v>
      </c>
      <c r="Q4593" s="99" t="e">
        <f>TRUNC(#REF!*P4593,0)</f>
        <v>#REF!</v>
      </c>
      <c r="R4593" s="143"/>
    </row>
    <row r="4594" spans="3:18" s="102" customFormat="1" ht="19.5" hidden="1" customHeight="1">
      <c r="C4594" s="35" t="s">
        <v>1666</v>
      </c>
      <c r="D4594" s="36" t="s">
        <v>0</v>
      </c>
      <c r="E4594" s="11" t="s">
        <v>22</v>
      </c>
      <c r="F4594" s="98">
        <v>0</v>
      </c>
      <c r="G4594" s="99">
        <v>0</v>
      </c>
      <c r="H4594" s="99">
        <f t="shared" si="776"/>
        <v>0</v>
      </c>
      <c r="I4594" s="99">
        <v>0</v>
      </c>
      <c r="J4594" s="99">
        <f t="shared" si="777"/>
        <v>0</v>
      </c>
      <c r="K4594" s="99">
        <v>0</v>
      </c>
      <c r="L4594" s="99">
        <f t="shared" si="770"/>
        <v>0</v>
      </c>
      <c r="M4594" s="99">
        <f t="shared" si="758"/>
        <v>0</v>
      </c>
      <c r="N4594" s="100">
        <f t="shared" si="757"/>
        <v>0</v>
      </c>
      <c r="O4594" s="60">
        <v>0</v>
      </c>
      <c r="P4594" s="101">
        <f>O4594</f>
        <v>0</v>
      </c>
      <c r="Q4594" s="99" t="e">
        <f>TRUNC(#REF!*P4594,0)</f>
        <v>#REF!</v>
      </c>
      <c r="R4594" s="143"/>
    </row>
    <row r="4595" spans="3:18" s="102" customFormat="1" ht="19.5" hidden="1" customHeight="1">
      <c r="C4595" s="35" t="s">
        <v>1667</v>
      </c>
      <c r="D4595" s="36" t="s">
        <v>6</v>
      </c>
      <c r="E4595" s="11" t="s">
        <v>3199</v>
      </c>
      <c r="F4595" s="98">
        <v>4</v>
      </c>
      <c r="G4595" s="99">
        <v>0</v>
      </c>
      <c r="H4595" s="99">
        <f t="shared" si="776"/>
        <v>0</v>
      </c>
      <c r="I4595" s="99">
        <v>0</v>
      </c>
      <c r="J4595" s="99">
        <f t="shared" si="777"/>
        <v>0</v>
      </c>
      <c r="K4595" s="99">
        <v>20627300</v>
      </c>
      <c r="L4595" s="99">
        <f t="shared" si="770"/>
        <v>82509200</v>
      </c>
      <c r="M4595" s="99">
        <f t="shared" si="758"/>
        <v>20627300</v>
      </c>
      <c r="N4595" s="100">
        <f t="shared" si="757"/>
        <v>82509200</v>
      </c>
      <c r="O4595" s="60">
        <v>4</v>
      </c>
      <c r="P4595" s="101">
        <f>O4595</f>
        <v>4</v>
      </c>
      <c r="Q4595" s="99" t="e">
        <f>TRUNC(#REF!*P4595,0)</f>
        <v>#REF!</v>
      </c>
      <c r="R4595" s="143"/>
    </row>
    <row r="4596" spans="3:18" s="102" customFormat="1" ht="19.5" hidden="1" customHeight="1">
      <c r="C4596" s="35" t="s">
        <v>1668</v>
      </c>
      <c r="D4596" s="36" t="s">
        <v>1669</v>
      </c>
      <c r="E4596" s="11" t="s">
        <v>3199</v>
      </c>
      <c r="F4596" s="98">
        <v>1</v>
      </c>
      <c r="G4596" s="99">
        <v>0</v>
      </c>
      <c r="H4596" s="99">
        <f t="shared" si="776"/>
        <v>0</v>
      </c>
      <c r="I4596" s="99">
        <v>0</v>
      </c>
      <c r="J4596" s="99">
        <f t="shared" si="777"/>
        <v>0</v>
      </c>
      <c r="K4596" s="99">
        <v>7162340</v>
      </c>
      <c r="L4596" s="99">
        <f t="shared" si="770"/>
        <v>7162340</v>
      </c>
      <c r="M4596" s="99">
        <f t="shared" si="758"/>
        <v>7162340</v>
      </c>
      <c r="N4596" s="100">
        <f t="shared" si="757"/>
        <v>7162340</v>
      </c>
      <c r="O4596" s="60">
        <v>1</v>
      </c>
      <c r="P4596" s="101">
        <f>O4596</f>
        <v>1</v>
      </c>
      <c r="Q4596" s="99" t="e">
        <f>TRUNC(#REF!*P4596,0)</f>
        <v>#REF!</v>
      </c>
      <c r="R4596" s="143"/>
    </row>
    <row r="4597" spans="3:18" s="102" customFormat="1" ht="19.5" hidden="1" customHeight="1">
      <c r="C4597" s="35" t="s">
        <v>1670</v>
      </c>
      <c r="D4597" s="36" t="s">
        <v>0</v>
      </c>
      <c r="E4597" s="11" t="s">
        <v>22</v>
      </c>
      <c r="F4597" s="98">
        <v>0</v>
      </c>
      <c r="G4597" s="99">
        <v>0</v>
      </c>
      <c r="H4597" s="99">
        <f t="shared" si="776"/>
        <v>0</v>
      </c>
      <c r="I4597" s="99">
        <v>0</v>
      </c>
      <c r="J4597" s="99">
        <f t="shared" si="777"/>
        <v>0</v>
      </c>
      <c r="K4597" s="99">
        <v>0</v>
      </c>
      <c r="L4597" s="99">
        <f t="shared" si="770"/>
        <v>0</v>
      </c>
      <c r="M4597" s="99">
        <f t="shared" si="758"/>
        <v>0</v>
      </c>
      <c r="N4597" s="100">
        <f t="shared" si="757"/>
        <v>0</v>
      </c>
      <c r="O4597" s="60">
        <v>0</v>
      </c>
      <c r="P4597" s="101">
        <f>O4597</f>
        <v>0</v>
      </c>
      <c r="Q4597" s="99" t="e">
        <f>TRUNC(#REF!*P4597,0)</f>
        <v>#REF!</v>
      </c>
      <c r="R4597" s="143"/>
    </row>
    <row r="4598" spans="3:18" s="102" customFormat="1" ht="19.5" hidden="1" customHeight="1">
      <c r="C4598" s="35" t="s">
        <v>1671</v>
      </c>
      <c r="D4598" s="36" t="s">
        <v>0</v>
      </c>
      <c r="E4598" s="11" t="s">
        <v>22</v>
      </c>
      <c r="F4598" s="98">
        <v>0</v>
      </c>
      <c r="G4598" s="99">
        <v>0</v>
      </c>
      <c r="H4598" s="99">
        <f t="shared" si="776"/>
        <v>0</v>
      </c>
      <c r="I4598" s="99">
        <v>0</v>
      </c>
      <c r="J4598" s="99">
        <f t="shared" si="777"/>
        <v>0</v>
      </c>
      <c r="K4598" s="99">
        <v>0</v>
      </c>
      <c r="L4598" s="99">
        <f t="shared" si="770"/>
        <v>0</v>
      </c>
      <c r="M4598" s="99">
        <f t="shared" si="758"/>
        <v>0</v>
      </c>
      <c r="N4598" s="100">
        <f t="shared" si="757"/>
        <v>0</v>
      </c>
      <c r="O4598" s="60">
        <v>0</v>
      </c>
      <c r="P4598" s="101">
        <f>O4598</f>
        <v>0</v>
      </c>
      <c r="Q4598" s="99" t="e">
        <f>TRUNC(#REF!*P4598,0)</f>
        <v>#REF!</v>
      </c>
      <c r="R4598" s="143"/>
    </row>
    <row r="4599" spans="3:18" s="102" customFormat="1" ht="19.5" hidden="1" customHeight="1">
      <c r="C4599" s="35" t="s">
        <v>1672</v>
      </c>
      <c r="D4599" s="36" t="s">
        <v>1673</v>
      </c>
      <c r="E4599" s="11" t="s">
        <v>3207</v>
      </c>
      <c r="F4599" s="98">
        <v>114</v>
      </c>
      <c r="G4599" s="99">
        <v>0</v>
      </c>
      <c r="H4599" s="99">
        <f t="shared" si="776"/>
        <v>0</v>
      </c>
      <c r="I4599" s="99">
        <v>0</v>
      </c>
      <c r="J4599" s="99">
        <f t="shared" si="777"/>
        <v>0</v>
      </c>
      <c r="K4599" s="99">
        <v>106990</v>
      </c>
      <c r="L4599" s="99">
        <f t="shared" si="770"/>
        <v>12196860</v>
      </c>
      <c r="M4599" s="99">
        <f t="shared" si="758"/>
        <v>106990</v>
      </c>
      <c r="N4599" s="100">
        <f t="shared" si="757"/>
        <v>12196860</v>
      </c>
      <c r="O4599" s="60">
        <v>114</v>
      </c>
      <c r="P4599" s="101">
        <f>O4599</f>
        <v>114</v>
      </c>
      <c r="Q4599" s="99" t="e">
        <f>TRUNC(#REF!*P4599,0)</f>
        <v>#REF!</v>
      </c>
      <c r="R4599" s="143"/>
    </row>
    <row r="4600" spans="3:18" s="102" customFormat="1" ht="19.5" hidden="1" customHeight="1">
      <c r="C4600" s="35" t="s">
        <v>1674</v>
      </c>
      <c r="D4600" s="36" t="s">
        <v>0</v>
      </c>
      <c r="E4600" s="11" t="s">
        <v>3189</v>
      </c>
      <c r="F4600" s="98">
        <v>27125</v>
      </c>
      <c r="G4600" s="99">
        <v>0</v>
      </c>
      <c r="H4600" s="99">
        <f t="shared" si="776"/>
        <v>0</v>
      </c>
      <c r="I4600" s="99">
        <v>0</v>
      </c>
      <c r="J4600" s="99">
        <f t="shared" si="777"/>
        <v>0</v>
      </c>
      <c r="K4600" s="99">
        <v>705</v>
      </c>
      <c r="L4600" s="99">
        <f t="shared" si="770"/>
        <v>19123125</v>
      </c>
      <c r="M4600" s="99">
        <f t="shared" si="758"/>
        <v>705</v>
      </c>
      <c r="N4600" s="100">
        <f t="shared" si="757"/>
        <v>19123125</v>
      </c>
      <c r="O4600" s="60">
        <v>27125</v>
      </c>
      <c r="P4600" s="101">
        <f>O4600</f>
        <v>27125</v>
      </c>
      <c r="Q4600" s="99" t="e">
        <f>TRUNC(#REF!*P4600,0)</f>
        <v>#REF!</v>
      </c>
      <c r="R4600" s="143"/>
    </row>
    <row r="4601" spans="3:18" s="102" customFormat="1" ht="19.5" hidden="1" customHeight="1">
      <c r="C4601" s="35" t="s">
        <v>1675</v>
      </c>
      <c r="D4601" s="36" t="s">
        <v>0</v>
      </c>
      <c r="E4601" s="11" t="s">
        <v>22</v>
      </c>
      <c r="F4601" s="98">
        <v>0</v>
      </c>
      <c r="G4601" s="99">
        <v>0</v>
      </c>
      <c r="H4601" s="99">
        <f t="shared" si="776"/>
        <v>0</v>
      </c>
      <c r="I4601" s="99">
        <v>0</v>
      </c>
      <c r="J4601" s="99">
        <f t="shared" si="777"/>
        <v>0</v>
      </c>
      <c r="K4601" s="99">
        <v>0</v>
      </c>
      <c r="L4601" s="99">
        <f t="shared" si="770"/>
        <v>0</v>
      </c>
      <c r="M4601" s="99">
        <f t="shared" si="758"/>
        <v>0</v>
      </c>
      <c r="N4601" s="100">
        <f t="shared" si="757"/>
        <v>0</v>
      </c>
      <c r="O4601" s="60">
        <v>0</v>
      </c>
      <c r="P4601" s="101">
        <f>O4601</f>
        <v>0</v>
      </c>
      <c r="Q4601" s="99" t="e">
        <f>TRUNC(#REF!*P4601,0)</f>
        <v>#REF!</v>
      </c>
      <c r="R4601" s="143"/>
    </row>
    <row r="4602" spans="3:18" s="102" customFormat="1" ht="19.5" hidden="1" customHeight="1">
      <c r="C4602" s="35" t="s">
        <v>1676</v>
      </c>
      <c r="D4602" s="36" t="s">
        <v>5</v>
      </c>
      <c r="E4602" s="11" t="s">
        <v>3191</v>
      </c>
      <c r="F4602" s="98">
        <v>24628</v>
      </c>
      <c r="G4602" s="99">
        <v>0</v>
      </c>
      <c r="H4602" s="99">
        <f t="shared" si="776"/>
        <v>0</v>
      </c>
      <c r="I4602" s="99">
        <v>0</v>
      </c>
      <c r="J4602" s="99">
        <f t="shared" si="777"/>
        <v>0</v>
      </c>
      <c r="K4602" s="99">
        <v>472</v>
      </c>
      <c r="L4602" s="99">
        <f t="shared" si="770"/>
        <v>11624416</v>
      </c>
      <c r="M4602" s="99">
        <f t="shared" si="758"/>
        <v>472</v>
      </c>
      <c r="N4602" s="100">
        <f t="shared" si="757"/>
        <v>11624416</v>
      </c>
      <c r="O4602" s="60">
        <v>24898</v>
      </c>
      <c r="P4602" s="101">
        <f>O4602</f>
        <v>24898</v>
      </c>
      <c r="Q4602" s="99" t="e">
        <f>TRUNC(#REF!*P4602,0)</f>
        <v>#REF!</v>
      </c>
      <c r="R4602" s="143"/>
    </row>
    <row r="4603" spans="3:18" s="102" customFormat="1" ht="19.5" hidden="1" customHeight="1">
      <c r="C4603" s="35" t="s">
        <v>1677</v>
      </c>
      <c r="D4603" s="36" t="s">
        <v>4</v>
      </c>
      <c r="E4603" s="11" t="s">
        <v>3191</v>
      </c>
      <c r="F4603" s="98">
        <v>12823</v>
      </c>
      <c r="G4603" s="99">
        <v>0</v>
      </c>
      <c r="H4603" s="99">
        <f t="shared" si="776"/>
        <v>0</v>
      </c>
      <c r="I4603" s="99">
        <v>0</v>
      </c>
      <c r="J4603" s="99">
        <f t="shared" si="777"/>
        <v>0</v>
      </c>
      <c r="K4603" s="99">
        <v>462</v>
      </c>
      <c r="L4603" s="99">
        <f t="shared" si="770"/>
        <v>5924226</v>
      </c>
      <c r="M4603" s="99">
        <f t="shared" si="758"/>
        <v>462</v>
      </c>
      <c r="N4603" s="100">
        <f t="shared" si="757"/>
        <v>5924226</v>
      </c>
      <c r="O4603" s="60">
        <v>12969</v>
      </c>
      <c r="P4603" s="101">
        <f>O4603</f>
        <v>12969</v>
      </c>
      <c r="Q4603" s="99" t="e">
        <f>TRUNC(#REF!*P4603,0)</f>
        <v>#REF!</v>
      </c>
      <c r="R4603" s="143"/>
    </row>
    <row r="4604" spans="3:18" s="102" customFormat="1" ht="19.5" hidden="1" customHeight="1">
      <c r="C4604" s="35" t="s">
        <v>1678</v>
      </c>
      <c r="D4604" s="36" t="s">
        <v>7</v>
      </c>
      <c r="E4604" s="11" t="s">
        <v>3191</v>
      </c>
      <c r="F4604" s="98">
        <v>10373</v>
      </c>
      <c r="G4604" s="99">
        <v>0</v>
      </c>
      <c r="H4604" s="99">
        <f t="shared" si="776"/>
        <v>0</v>
      </c>
      <c r="I4604" s="99">
        <v>0</v>
      </c>
      <c r="J4604" s="99">
        <f t="shared" si="777"/>
        <v>0</v>
      </c>
      <c r="K4604" s="99">
        <v>1726</v>
      </c>
      <c r="L4604" s="99">
        <f t="shared" si="770"/>
        <v>17903798</v>
      </c>
      <c r="M4604" s="99">
        <f t="shared" si="758"/>
        <v>1726</v>
      </c>
      <c r="N4604" s="100">
        <f t="shared" si="757"/>
        <v>17903798</v>
      </c>
      <c r="O4604" s="60">
        <v>10373</v>
      </c>
      <c r="P4604" s="101">
        <f>O4604</f>
        <v>10373</v>
      </c>
      <c r="Q4604" s="99" t="e">
        <f>TRUNC(#REF!*P4604,0)</f>
        <v>#REF!</v>
      </c>
      <c r="R4604" s="143"/>
    </row>
    <row r="4605" spans="3:18" s="102" customFormat="1" ht="19.5" hidden="1" customHeight="1">
      <c r="C4605" s="35" t="s">
        <v>1679</v>
      </c>
      <c r="D4605" s="36" t="s">
        <v>0</v>
      </c>
      <c r="E4605" s="11" t="s">
        <v>22</v>
      </c>
      <c r="F4605" s="98">
        <v>0</v>
      </c>
      <c r="G4605" s="99">
        <v>0</v>
      </c>
      <c r="H4605" s="99">
        <f t="shared" si="776"/>
        <v>0</v>
      </c>
      <c r="I4605" s="99">
        <v>0</v>
      </c>
      <c r="J4605" s="99">
        <f t="shared" si="777"/>
        <v>0</v>
      </c>
      <c r="K4605" s="99">
        <v>0</v>
      </c>
      <c r="L4605" s="99">
        <f t="shared" ref="L4605:L4668" si="779">TRUNC(F4605*K4605,0)</f>
        <v>0</v>
      </c>
      <c r="M4605" s="99">
        <f t="shared" si="758"/>
        <v>0</v>
      </c>
      <c r="N4605" s="100">
        <f t="shared" si="757"/>
        <v>0</v>
      </c>
      <c r="O4605" s="60">
        <v>0</v>
      </c>
      <c r="P4605" s="101">
        <f>O4605</f>
        <v>0</v>
      </c>
      <c r="Q4605" s="99" t="e">
        <f>TRUNC(#REF!*P4605,0)</f>
        <v>#REF!</v>
      </c>
      <c r="R4605" s="143"/>
    </row>
    <row r="4606" spans="3:18" s="102" customFormat="1" ht="19.5" hidden="1" customHeight="1">
      <c r="C4606" s="35" t="s">
        <v>1680</v>
      </c>
      <c r="D4606" s="36" t="s">
        <v>1681</v>
      </c>
      <c r="E4606" s="11" t="s">
        <v>3188</v>
      </c>
      <c r="F4606" s="98">
        <v>9261</v>
      </c>
      <c r="G4606" s="99">
        <v>0</v>
      </c>
      <c r="H4606" s="99">
        <f t="shared" si="776"/>
        <v>0</v>
      </c>
      <c r="I4606" s="99">
        <v>0</v>
      </c>
      <c r="J4606" s="99">
        <f t="shared" si="777"/>
        <v>0</v>
      </c>
      <c r="K4606" s="99">
        <v>1696</v>
      </c>
      <c r="L4606" s="99">
        <f t="shared" si="779"/>
        <v>15706656</v>
      </c>
      <c r="M4606" s="99">
        <f t="shared" si="758"/>
        <v>1696</v>
      </c>
      <c r="N4606" s="100">
        <f t="shared" si="757"/>
        <v>15706656</v>
      </c>
      <c r="O4606" s="60">
        <v>9261</v>
      </c>
      <c r="P4606" s="101">
        <f>O4606</f>
        <v>9261</v>
      </c>
      <c r="Q4606" s="99" t="e">
        <f>TRUNC(#REF!*P4606,0)</f>
        <v>#REF!</v>
      </c>
      <c r="R4606" s="143"/>
    </row>
    <row r="4607" spans="3:18" s="102" customFormat="1" ht="19.5" hidden="1" customHeight="1">
      <c r="C4607" s="35" t="s">
        <v>1682</v>
      </c>
      <c r="D4607" s="36" t="s">
        <v>3</v>
      </c>
      <c r="E4607" s="11" t="s">
        <v>3189</v>
      </c>
      <c r="F4607" s="98">
        <v>5879</v>
      </c>
      <c r="G4607" s="99">
        <v>0</v>
      </c>
      <c r="H4607" s="99">
        <f t="shared" si="776"/>
        <v>0</v>
      </c>
      <c r="I4607" s="99">
        <v>0</v>
      </c>
      <c r="J4607" s="99">
        <f t="shared" si="777"/>
        <v>0</v>
      </c>
      <c r="K4607" s="99">
        <v>27883</v>
      </c>
      <c r="L4607" s="99">
        <f t="shared" si="779"/>
        <v>163924157</v>
      </c>
      <c r="M4607" s="99">
        <f t="shared" si="758"/>
        <v>27883</v>
      </c>
      <c r="N4607" s="100">
        <f t="shared" si="757"/>
        <v>163924157</v>
      </c>
      <c r="O4607" s="60">
        <v>5879</v>
      </c>
      <c r="P4607" s="101">
        <f>O4607</f>
        <v>5879</v>
      </c>
      <c r="Q4607" s="99" t="e">
        <f>TRUNC(#REF!*P4607,0)</f>
        <v>#REF!</v>
      </c>
      <c r="R4607" s="143"/>
    </row>
    <row r="4608" spans="3:18" s="102" customFormat="1" ht="19.5" hidden="1" customHeight="1">
      <c r="C4608" s="35" t="s">
        <v>1683</v>
      </c>
      <c r="D4608" s="36" t="s">
        <v>2</v>
      </c>
      <c r="E4608" s="11" t="s">
        <v>3188</v>
      </c>
      <c r="F4608" s="98">
        <v>9261</v>
      </c>
      <c r="G4608" s="99">
        <v>0</v>
      </c>
      <c r="H4608" s="99">
        <f t="shared" si="776"/>
        <v>0</v>
      </c>
      <c r="I4608" s="99">
        <v>0</v>
      </c>
      <c r="J4608" s="99">
        <f t="shared" si="777"/>
        <v>0</v>
      </c>
      <c r="K4608" s="99">
        <v>2905</v>
      </c>
      <c r="L4608" s="99">
        <f t="shared" si="779"/>
        <v>26903205</v>
      </c>
      <c r="M4608" s="99">
        <f t="shared" si="758"/>
        <v>2905</v>
      </c>
      <c r="N4608" s="100">
        <f t="shared" si="757"/>
        <v>26903205</v>
      </c>
      <c r="O4608" s="60">
        <v>9261</v>
      </c>
      <c r="P4608" s="101">
        <f>O4608</f>
        <v>9261</v>
      </c>
      <c r="Q4608" s="99" t="e">
        <f>TRUNC(#REF!*P4608,0)</f>
        <v>#REF!</v>
      </c>
      <c r="R4608" s="143"/>
    </row>
    <row r="4609" spans="3:18" s="102" customFormat="1" ht="19.5" hidden="1" customHeight="1">
      <c r="C4609" s="35" t="s">
        <v>1684</v>
      </c>
      <c r="D4609" s="36" t="s">
        <v>0</v>
      </c>
      <c r="E4609" s="11" t="s">
        <v>3189</v>
      </c>
      <c r="F4609" s="98">
        <v>7563</v>
      </c>
      <c r="G4609" s="99">
        <v>0</v>
      </c>
      <c r="H4609" s="99">
        <f t="shared" si="776"/>
        <v>0</v>
      </c>
      <c r="I4609" s="99">
        <v>0</v>
      </c>
      <c r="J4609" s="99">
        <f t="shared" si="777"/>
        <v>0</v>
      </c>
      <c r="K4609" s="99">
        <v>501</v>
      </c>
      <c r="L4609" s="99">
        <f t="shared" si="779"/>
        <v>3789063</v>
      </c>
      <c r="M4609" s="99">
        <f t="shared" si="758"/>
        <v>501</v>
      </c>
      <c r="N4609" s="100">
        <f t="shared" si="757"/>
        <v>3789063</v>
      </c>
      <c r="O4609" s="60">
        <v>7563</v>
      </c>
      <c r="P4609" s="101">
        <f>O4609</f>
        <v>7563</v>
      </c>
      <c r="Q4609" s="99" t="e">
        <f>TRUNC(#REF!*P4609,0)</f>
        <v>#REF!</v>
      </c>
      <c r="R4609" s="143"/>
    </row>
    <row r="4610" spans="3:18" s="102" customFormat="1" ht="19.5" hidden="1" customHeight="1">
      <c r="C4610" s="35" t="s">
        <v>1685</v>
      </c>
      <c r="D4610" s="36" t="s">
        <v>0</v>
      </c>
      <c r="E4610" s="11" t="s">
        <v>22</v>
      </c>
      <c r="F4610" s="98">
        <v>0</v>
      </c>
      <c r="G4610" s="99">
        <v>0</v>
      </c>
      <c r="H4610" s="99">
        <f t="shared" si="776"/>
        <v>0</v>
      </c>
      <c r="I4610" s="99">
        <v>0</v>
      </c>
      <c r="J4610" s="99">
        <f t="shared" si="777"/>
        <v>0</v>
      </c>
      <c r="K4610" s="99">
        <v>0</v>
      </c>
      <c r="L4610" s="99">
        <f t="shared" si="779"/>
        <v>0</v>
      </c>
      <c r="M4610" s="99">
        <f t="shared" si="758"/>
        <v>0</v>
      </c>
      <c r="N4610" s="100">
        <f t="shared" si="757"/>
        <v>0</v>
      </c>
      <c r="O4610" s="60">
        <v>0</v>
      </c>
      <c r="P4610" s="101">
        <f>O4610</f>
        <v>0</v>
      </c>
      <c r="Q4610" s="99" t="e">
        <f>TRUNC(#REF!*P4610,0)</f>
        <v>#REF!</v>
      </c>
      <c r="R4610" s="143"/>
    </row>
    <row r="4611" spans="3:18" s="102" customFormat="1" ht="19.5" hidden="1" customHeight="1">
      <c r="C4611" s="35" t="s">
        <v>1686</v>
      </c>
      <c r="D4611" s="36" t="s">
        <v>1687</v>
      </c>
      <c r="E4611" s="11" t="s">
        <v>3207</v>
      </c>
      <c r="F4611" s="98">
        <v>778</v>
      </c>
      <c r="G4611" s="99">
        <v>0</v>
      </c>
      <c r="H4611" s="99">
        <f t="shared" si="776"/>
        <v>0</v>
      </c>
      <c r="I4611" s="99">
        <v>0</v>
      </c>
      <c r="J4611" s="99">
        <f t="shared" si="777"/>
        <v>0</v>
      </c>
      <c r="K4611" s="99">
        <v>81103</v>
      </c>
      <c r="L4611" s="99">
        <f t="shared" si="779"/>
        <v>63098134</v>
      </c>
      <c r="M4611" s="99">
        <f t="shared" si="758"/>
        <v>81103</v>
      </c>
      <c r="N4611" s="100">
        <f t="shared" si="757"/>
        <v>63098134</v>
      </c>
      <c r="O4611" s="60">
        <v>432</v>
      </c>
      <c r="P4611" s="101">
        <f>O4611</f>
        <v>432</v>
      </c>
      <c r="Q4611" s="99" t="e">
        <f>TRUNC(#REF!*P4611,0)</f>
        <v>#REF!</v>
      </c>
      <c r="R4611" s="143"/>
    </row>
    <row r="4612" spans="3:18" s="102" customFormat="1" ht="19.5" hidden="1" customHeight="1">
      <c r="C4612" s="35" t="s">
        <v>1688</v>
      </c>
      <c r="D4612" s="36" t="s">
        <v>0</v>
      </c>
      <c r="E4612" s="11" t="s">
        <v>3211</v>
      </c>
      <c r="F4612" s="98">
        <v>8208</v>
      </c>
      <c r="G4612" s="99">
        <v>0</v>
      </c>
      <c r="H4612" s="99">
        <f t="shared" si="776"/>
        <v>0</v>
      </c>
      <c r="I4612" s="99">
        <v>0</v>
      </c>
      <c r="J4612" s="99">
        <f t="shared" si="777"/>
        <v>0</v>
      </c>
      <c r="K4612" s="99">
        <v>16276</v>
      </c>
      <c r="L4612" s="99">
        <f t="shared" si="779"/>
        <v>133593408</v>
      </c>
      <c r="M4612" s="99">
        <f t="shared" si="758"/>
        <v>16276</v>
      </c>
      <c r="N4612" s="100">
        <f t="shared" si="757"/>
        <v>133593408</v>
      </c>
      <c r="O4612" s="60">
        <v>8208</v>
      </c>
      <c r="P4612" s="101">
        <f>O4612</f>
        <v>8208</v>
      </c>
      <c r="Q4612" s="99" t="e">
        <f>TRUNC(#REF!*P4612,0)</f>
        <v>#REF!</v>
      </c>
      <c r="R4612" s="143"/>
    </row>
    <row r="4613" spans="3:18" s="102" customFormat="1" ht="19.5" hidden="1" customHeight="1">
      <c r="C4613" s="35" t="s">
        <v>1689</v>
      </c>
      <c r="D4613" s="36" t="s">
        <v>1690</v>
      </c>
      <c r="E4613" s="11" t="s">
        <v>1</v>
      </c>
      <c r="F4613" s="98">
        <v>1</v>
      </c>
      <c r="G4613" s="99">
        <v>0</v>
      </c>
      <c r="H4613" s="99">
        <f t="shared" si="776"/>
        <v>0</v>
      </c>
      <c r="I4613" s="99">
        <v>0</v>
      </c>
      <c r="J4613" s="99">
        <f t="shared" si="777"/>
        <v>0</v>
      </c>
      <c r="K4613" s="101">
        <f>TRUNC(SUM(N4586:N4612)*12%)-1</f>
        <v>142755575</v>
      </c>
      <c r="L4613" s="99">
        <f>TRUNC(F4613*K4613,0)</f>
        <v>142755575</v>
      </c>
      <c r="M4613" s="99">
        <f t="shared" si="758"/>
        <v>142755575</v>
      </c>
      <c r="N4613" s="100">
        <f t="shared" si="757"/>
        <v>142755575</v>
      </c>
      <c r="O4613" s="60">
        <v>1</v>
      </c>
      <c r="P4613" s="101">
        <f>TRUNC(SUM(T4586:T4612)*12%)-1-23385</f>
        <v>-23386</v>
      </c>
      <c r="Q4613" s="99" t="e">
        <f>TRUNC(#REF!*P4613,0)</f>
        <v>#REF!</v>
      </c>
      <c r="R4613" s="143"/>
    </row>
    <row r="4614" spans="3:18" s="102" customFormat="1" ht="19.5" hidden="1" customHeight="1">
      <c r="C4614" s="35" t="s">
        <v>1691</v>
      </c>
      <c r="D4614" s="36" t="s">
        <v>0</v>
      </c>
      <c r="E4614" s="11" t="s">
        <v>22</v>
      </c>
      <c r="F4614" s="98">
        <v>0</v>
      </c>
      <c r="G4614" s="99">
        <v>0</v>
      </c>
      <c r="H4614" s="99">
        <f t="shared" si="776"/>
        <v>0</v>
      </c>
      <c r="I4614" s="99">
        <v>0</v>
      </c>
      <c r="J4614" s="99">
        <f t="shared" si="777"/>
        <v>0</v>
      </c>
      <c r="K4614" s="99">
        <v>0</v>
      </c>
      <c r="L4614" s="99">
        <f t="shared" si="779"/>
        <v>0</v>
      </c>
      <c r="M4614" s="99">
        <f t="shared" si="758"/>
        <v>0</v>
      </c>
      <c r="N4614" s="100">
        <f t="shared" si="757"/>
        <v>0</v>
      </c>
      <c r="O4614" s="60">
        <v>0</v>
      </c>
      <c r="P4614" s="101">
        <f>O4614</f>
        <v>0</v>
      </c>
      <c r="Q4614" s="99" t="e">
        <f>TRUNC(#REF!*P4614,0)</f>
        <v>#REF!</v>
      </c>
      <c r="R4614" s="143"/>
    </row>
    <row r="4615" spans="3:18" s="102" customFormat="1" ht="19.5" hidden="1" customHeight="1">
      <c r="C4615" s="35" t="s">
        <v>1692</v>
      </c>
      <c r="D4615" s="36" t="s">
        <v>0</v>
      </c>
      <c r="E4615" s="11" t="s">
        <v>22</v>
      </c>
      <c r="F4615" s="98">
        <v>0</v>
      </c>
      <c r="G4615" s="99">
        <v>0</v>
      </c>
      <c r="H4615" s="99">
        <f t="shared" si="776"/>
        <v>0</v>
      </c>
      <c r="I4615" s="99">
        <v>0</v>
      </c>
      <c r="J4615" s="99">
        <f t="shared" si="777"/>
        <v>0</v>
      </c>
      <c r="K4615" s="99">
        <v>0</v>
      </c>
      <c r="L4615" s="99">
        <f t="shared" si="779"/>
        <v>0</v>
      </c>
      <c r="M4615" s="99">
        <f t="shared" si="758"/>
        <v>0</v>
      </c>
      <c r="N4615" s="100">
        <f t="shared" si="757"/>
        <v>0</v>
      </c>
      <c r="O4615" s="60">
        <v>0</v>
      </c>
      <c r="P4615" s="101">
        <f>O4615</f>
        <v>0</v>
      </c>
      <c r="Q4615" s="99" t="e">
        <f>TRUNC(#REF!*P4615,0)</f>
        <v>#REF!</v>
      </c>
      <c r="R4615" s="143"/>
    </row>
    <row r="4616" spans="3:18" s="102" customFormat="1" ht="19.5" hidden="1" customHeight="1">
      <c r="C4616" s="35" t="s">
        <v>1693</v>
      </c>
      <c r="D4616" s="36" t="s">
        <v>95</v>
      </c>
      <c r="E4616" s="11" t="s">
        <v>3207</v>
      </c>
      <c r="F4616" s="98">
        <v>1076</v>
      </c>
      <c r="G4616" s="99">
        <v>14681</v>
      </c>
      <c r="H4616" s="99">
        <f t="shared" si="776"/>
        <v>15796756</v>
      </c>
      <c r="I4616" s="99">
        <v>19297</v>
      </c>
      <c r="J4616" s="99">
        <f t="shared" si="777"/>
        <v>20763572</v>
      </c>
      <c r="K4616" s="99">
        <v>1590</v>
      </c>
      <c r="L4616" s="99">
        <f t="shared" si="779"/>
        <v>1710840</v>
      </c>
      <c r="M4616" s="99">
        <f t="shared" si="758"/>
        <v>35568</v>
      </c>
      <c r="N4616" s="100">
        <f t="shared" si="757"/>
        <v>38271168</v>
      </c>
      <c r="O4616" s="60">
        <v>1076</v>
      </c>
      <c r="P4616" s="101">
        <f>O4616</f>
        <v>1076</v>
      </c>
      <c r="Q4616" s="99" t="e">
        <f>TRUNC(#REF!*P4616,0)</f>
        <v>#REF!</v>
      </c>
      <c r="R4616" s="143"/>
    </row>
    <row r="4617" spans="3:18" s="102" customFormat="1" ht="19.5" hidden="1" customHeight="1">
      <c r="C4617" s="35" t="s">
        <v>1694</v>
      </c>
      <c r="D4617" s="36" t="s">
        <v>1695</v>
      </c>
      <c r="E4617" s="11" t="s">
        <v>3199</v>
      </c>
      <c r="F4617" s="98">
        <v>69</v>
      </c>
      <c r="G4617" s="99">
        <v>1859</v>
      </c>
      <c r="H4617" s="99">
        <f t="shared" si="776"/>
        <v>128271</v>
      </c>
      <c r="I4617" s="99">
        <v>16564</v>
      </c>
      <c r="J4617" s="99">
        <f t="shared" si="777"/>
        <v>1142916</v>
      </c>
      <c r="K4617" s="99">
        <v>128</v>
      </c>
      <c r="L4617" s="99">
        <f t="shared" si="779"/>
        <v>8832</v>
      </c>
      <c r="M4617" s="99">
        <f t="shared" si="758"/>
        <v>18551</v>
      </c>
      <c r="N4617" s="100">
        <f t="shared" si="757"/>
        <v>1280019</v>
      </c>
      <c r="O4617" s="60">
        <v>69</v>
      </c>
      <c r="P4617" s="101">
        <f>O4617</f>
        <v>69</v>
      </c>
      <c r="Q4617" s="99" t="e">
        <f>TRUNC(#REF!*P4617,0)</f>
        <v>#REF!</v>
      </c>
      <c r="R4617" s="143"/>
    </row>
    <row r="4618" spans="3:18" s="102" customFormat="1" ht="19.5" hidden="1" customHeight="1">
      <c r="C4618" s="35" t="s">
        <v>1696</v>
      </c>
      <c r="D4618" s="36" t="s">
        <v>0</v>
      </c>
      <c r="E4618" s="11" t="s">
        <v>22</v>
      </c>
      <c r="F4618" s="98">
        <v>0</v>
      </c>
      <c r="G4618" s="99">
        <v>0</v>
      </c>
      <c r="H4618" s="99">
        <f t="shared" si="776"/>
        <v>0</v>
      </c>
      <c r="I4618" s="99">
        <v>0</v>
      </c>
      <c r="J4618" s="99">
        <f t="shared" si="777"/>
        <v>0</v>
      </c>
      <c r="K4618" s="99">
        <v>0</v>
      </c>
      <c r="L4618" s="99">
        <f t="shared" si="779"/>
        <v>0</v>
      </c>
      <c r="M4618" s="99">
        <f t="shared" si="758"/>
        <v>0</v>
      </c>
      <c r="N4618" s="100">
        <f t="shared" si="757"/>
        <v>0</v>
      </c>
      <c r="O4618" s="60">
        <v>0</v>
      </c>
      <c r="P4618" s="101">
        <f>O4618</f>
        <v>0</v>
      </c>
      <c r="Q4618" s="99" t="e">
        <f>TRUNC(#REF!*P4618,0)</f>
        <v>#REF!</v>
      </c>
      <c r="R4618" s="143"/>
    </row>
    <row r="4619" spans="3:18" s="102" customFormat="1" ht="19.5" hidden="1" customHeight="1">
      <c r="C4619" s="35" t="s">
        <v>1697</v>
      </c>
      <c r="D4619" s="36" t="s">
        <v>0</v>
      </c>
      <c r="E4619" s="11" t="s">
        <v>22</v>
      </c>
      <c r="F4619" s="98">
        <v>0</v>
      </c>
      <c r="G4619" s="99">
        <v>0</v>
      </c>
      <c r="H4619" s="99">
        <f t="shared" si="776"/>
        <v>0</v>
      </c>
      <c r="I4619" s="99">
        <v>0</v>
      </c>
      <c r="J4619" s="99">
        <f t="shared" si="777"/>
        <v>0</v>
      </c>
      <c r="K4619" s="99">
        <v>0</v>
      </c>
      <c r="L4619" s="99">
        <f t="shared" si="779"/>
        <v>0</v>
      </c>
      <c r="M4619" s="99">
        <f t="shared" si="758"/>
        <v>0</v>
      </c>
      <c r="N4619" s="100">
        <f t="shared" si="757"/>
        <v>0</v>
      </c>
      <c r="O4619" s="60">
        <v>0</v>
      </c>
      <c r="P4619" s="101">
        <f>O4619</f>
        <v>0</v>
      </c>
      <c r="Q4619" s="99" t="e">
        <f>TRUNC(#REF!*P4619,0)</f>
        <v>#REF!</v>
      </c>
      <c r="R4619" s="143"/>
    </row>
    <row r="4620" spans="3:18" s="102" customFormat="1" ht="19.5" hidden="1" customHeight="1">
      <c r="C4620" s="35" t="s">
        <v>1698</v>
      </c>
      <c r="D4620" s="36" t="s">
        <v>114</v>
      </c>
      <c r="E4620" s="11" t="s">
        <v>3207</v>
      </c>
      <c r="F4620" s="98">
        <v>528</v>
      </c>
      <c r="G4620" s="99">
        <v>142812</v>
      </c>
      <c r="H4620" s="99">
        <f t="shared" si="776"/>
        <v>75404736</v>
      </c>
      <c r="I4620" s="99">
        <v>81824</v>
      </c>
      <c r="J4620" s="99">
        <f t="shared" si="777"/>
        <v>43203072</v>
      </c>
      <c r="K4620" s="99">
        <v>2263</v>
      </c>
      <c r="L4620" s="99">
        <f t="shared" si="779"/>
        <v>1194864</v>
      </c>
      <c r="M4620" s="99">
        <f t="shared" si="758"/>
        <v>226899</v>
      </c>
      <c r="N4620" s="100">
        <f t="shared" si="757"/>
        <v>119802672</v>
      </c>
      <c r="O4620" s="60">
        <v>528</v>
      </c>
      <c r="P4620" s="101">
        <f>O4620</f>
        <v>528</v>
      </c>
      <c r="Q4620" s="99" t="e">
        <f>TRUNC(#REF!*P4620,0)</f>
        <v>#REF!</v>
      </c>
      <c r="R4620" s="143"/>
    </row>
    <row r="4621" spans="3:18" s="102" customFormat="1" ht="19.5" hidden="1" customHeight="1">
      <c r="C4621" s="35" t="s">
        <v>2820</v>
      </c>
      <c r="D4621" s="36" t="s">
        <v>362</v>
      </c>
      <c r="E4621" s="11" t="s">
        <v>3207</v>
      </c>
      <c r="F4621" s="98">
        <v>178</v>
      </c>
      <c r="G4621" s="99">
        <v>10679</v>
      </c>
      <c r="H4621" s="99">
        <f t="shared" si="776"/>
        <v>1900862</v>
      </c>
      <c r="I4621" s="99">
        <v>18840</v>
      </c>
      <c r="J4621" s="99">
        <f t="shared" si="777"/>
        <v>3353520</v>
      </c>
      <c r="K4621" s="99">
        <v>56</v>
      </c>
      <c r="L4621" s="99">
        <f t="shared" si="779"/>
        <v>9968</v>
      </c>
      <c r="M4621" s="99">
        <f t="shared" si="758"/>
        <v>29575</v>
      </c>
      <c r="N4621" s="100">
        <f t="shared" si="757"/>
        <v>5264350</v>
      </c>
      <c r="O4621" s="60">
        <v>178</v>
      </c>
      <c r="P4621" s="101">
        <f>O4621</f>
        <v>178</v>
      </c>
      <c r="Q4621" s="99" t="e">
        <f>TRUNC(#REF!*P4621,0)</f>
        <v>#REF!</v>
      </c>
      <c r="R4621" s="143"/>
    </row>
    <row r="4622" spans="3:18" s="102" customFormat="1" ht="19.5" hidden="1" customHeight="1">
      <c r="C4622" s="35" t="s">
        <v>1699</v>
      </c>
      <c r="D4622" s="36" t="s">
        <v>0</v>
      </c>
      <c r="E4622" s="11" t="s">
        <v>22</v>
      </c>
      <c r="F4622" s="98">
        <v>0</v>
      </c>
      <c r="G4622" s="99">
        <v>0</v>
      </c>
      <c r="H4622" s="99">
        <f t="shared" si="776"/>
        <v>0</v>
      </c>
      <c r="I4622" s="99">
        <v>0</v>
      </c>
      <c r="J4622" s="99">
        <f t="shared" si="777"/>
        <v>0</v>
      </c>
      <c r="K4622" s="99">
        <v>0</v>
      </c>
      <c r="L4622" s="99">
        <f t="shared" si="779"/>
        <v>0</v>
      </c>
      <c r="M4622" s="99">
        <f t="shared" si="758"/>
        <v>0</v>
      </c>
      <c r="N4622" s="100">
        <f t="shared" si="757"/>
        <v>0</v>
      </c>
      <c r="O4622" s="60">
        <v>0</v>
      </c>
      <c r="P4622" s="101">
        <f>O4622</f>
        <v>0</v>
      </c>
      <c r="Q4622" s="99" t="e">
        <f>TRUNC(#REF!*P4622,0)</f>
        <v>#REF!</v>
      </c>
      <c r="R4622" s="143"/>
    </row>
    <row r="4623" spans="3:18" s="102" customFormat="1" ht="19.5" hidden="1" customHeight="1">
      <c r="C4623" s="35" t="s">
        <v>1698</v>
      </c>
      <c r="D4623" s="36" t="s">
        <v>114</v>
      </c>
      <c r="E4623" s="11" t="s">
        <v>3199</v>
      </c>
      <c r="F4623" s="98">
        <v>78</v>
      </c>
      <c r="G4623" s="99">
        <v>124676</v>
      </c>
      <c r="H4623" s="99">
        <f t="shared" si="776"/>
        <v>9724728</v>
      </c>
      <c r="I4623" s="99">
        <v>352412</v>
      </c>
      <c r="J4623" s="99">
        <f t="shared" si="777"/>
        <v>27488136</v>
      </c>
      <c r="K4623" s="99">
        <v>12628</v>
      </c>
      <c r="L4623" s="99">
        <f t="shared" si="779"/>
        <v>984984</v>
      </c>
      <c r="M4623" s="99">
        <f t="shared" si="758"/>
        <v>489716</v>
      </c>
      <c r="N4623" s="100">
        <f t="shared" si="757"/>
        <v>38197848</v>
      </c>
      <c r="O4623" s="60">
        <v>78</v>
      </c>
      <c r="P4623" s="101">
        <f>O4623</f>
        <v>78</v>
      </c>
      <c r="Q4623" s="99" t="e">
        <f>TRUNC(#REF!*P4623,0)</f>
        <v>#REF!</v>
      </c>
      <c r="R4623" s="143"/>
    </row>
    <row r="4624" spans="3:18" s="102" customFormat="1" ht="19.5" hidden="1" customHeight="1">
      <c r="C4624" s="35" t="s">
        <v>2820</v>
      </c>
      <c r="D4624" s="36" t="s">
        <v>362</v>
      </c>
      <c r="E4624" s="11" t="s">
        <v>3199</v>
      </c>
      <c r="F4624" s="98">
        <v>28</v>
      </c>
      <c r="G4624" s="99">
        <v>12063</v>
      </c>
      <c r="H4624" s="99">
        <f t="shared" si="776"/>
        <v>337764</v>
      </c>
      <c r="I4624" s="99">
        <v>27411</v>
      </c>
      <c r="J4624" s="99">
        <f t="shared" si="777"/>
        <v>767508</v>
      </c>
      <c r="K4624" s="99">
        <v>94</v>
      </c>
      <c r="L4624" s="99">
        <f t="shared" si="779"/>
        <v>2632</v>
      </c>
      <c r="M4624" s="99">
        <f t="shared" si="758"/>
        <v>39568</v>
      </c>
      <c r="N4624" s="100">
        <f t="shared" si="757"/>
        <v>1107904</v>
      </c>
      <c r="O4624" s="60">
        <v>28</v>
      </c>
      <c r="P4624" s="101">
        <f>O4624</f>
        <v>28</v>
      </c>
      <c r="Q4624" s="99" t="e">
        <f>TRUNC(#REF!*P4624,0)</f>
        <v>#REF!</v>
      </c>
      <c r="R4624" s="143"/>
    </row>
    <row r="4625" spans="3:18" s="102" customFormat="1" ht="19.5" hidden="1" customHeight="1">
      <c r="C4625" s="35" t="s">
        <v>1700</v>
      </c>
      <c r="D4625" s="36" t="s">
        <v>0</v>
      </c>
      <c r="E4625" s="11" t="s">
        <v>22</v>
      </c>
      <c r="F4625" s="98">
        <v>0</v>
      </c>
      <c r="G4625" s="99">
        <v>0</v>
      </c>
      <c r="H4625" s="99">
        <f t="shared" si="776"/>
        <v>0</v>
      </c>
      <c r="I4625" s="99">
        <v>0</v>
      </c>
      <c r="J4625" s="99">
        <f t="shared" si="777"/>
        <v>0</v>
      </c>
      <c r="K4625" s="99">
        <v>0</v>
      </c>
      <c r="L4625" s="99">
        <f t="shared" si="779"/>
        <v>0</v>
      </c>
      <c r="M4625" s="99">
        <f t="shared" si="758"/>
        <v>0</v>
      </c>
      <c r="N4625" s="100">
        <f t="shared" si="757"/>
        <v>0</v>
      </c>
      <c r="O4625" s="60">
        <v>0</v>
      </c>
      <c r="P4625" s="101">
        <f>O4625</f>
        <v>0</v>
      </c>
      <c r="Q4625" s="99" t="e">
        <f>TRUNC(#REF!*P4625,0)</f>
        <v>#REF!</v>
      </c>
      <c r="R4625" s="143"/>
    </row>
    <row r="4626" spans="3:18" s="102" customFormat="1" ht="19.5" hidden="1" customHeight="1">
      <c r="C4626" s="35" t="s">
        <v>1701</v>
      </c>
      <c r="D4626" s="36" t="s">
        <v>96</v>
      </c>
      <c r="E4626" s="11" t="s">
        <v>3199</v>
      </c>
      <c r="F4626" s="98">
        <v>7</v>
      </c>
      <c r="G4626" s="99">
        <v>173515</v>
      </c>
      <c r="H4626" s="99">
        <f t="shared" si="776"/>
        <v>1214605</v>
      </c>
      <c r="I4626" s="99">
        <v>114531</v>
      </c>
      <c r="J4626" s="99">
        <f t="shared" si="777"/>
        <v>801717</v>
      </c>
      <c r="K4626" s="99">
        <v>0</v>
      </c>
      <c r="L4626" s="99">
        <f t="shared" si="779"/>
        <v>0</v>
      </c>
      <c r="M4626" s="99">
        <f t="shared" si="758"/>
        <v>288046</v>
      </c>
      <c r="N4626" s="100">
        <f t="shared" si="757"/>
        <v>2016322</v>
      </c>
      <c r="O4626" s="60">
        <v>7</v>
      </c>
      <c r="P4626" s="101">
        <f>O4626</f>
        <v>7</v>
      </c>
      <c r="Q4626" s="99" t="e">
        <f>TRUNC(#REF!*P4626,0)</f>
        <v>#REF!</v>
      </c>
      <c r="R4626" s="143"/>
    </row>
    <row r="4627" spans="3:18" s="102" customFormat="1" ht="19.5" hidden="1" customHeight="1">
      <c r="C4627" s="35" t="s">
        <v>1702</v>
      </c>
      <c r="D4627" s="36" t="s">
        <v>97</v>
      </c>
      <c r="E4627" s="11" t="s">
        <v>3199</v>
      </c>
      <c r="F4627" s="98">
        <v>14</v>
      </c>
      <c r="G4627" s="99">
        <v>184871</v>
      </c>
      <c r="H4627" s="99">
        <f t="shared" si="776"/>
        <v>2588194</v>
      </c>
      <c r="I4627" s="99">
        <v>128913</v>
      </c>
      <c r="J4627" s="99">
        <f t="shared" si="777"/>
        <v>1804782</v>
      </c>
      <c r="K4627" s="99">
        <v>0</v>
      </c>
      <c r="L4627" s="99">
        <f t="shared" si="779"/>
        <v>0</v>
      </c>
      <c r="M4627" s="99">
        <f t="shared" si="758"/>
        <v>313784</v>
      </c>
      <c r="N4627" s="100">
        <f t="shared" si="757"/>
        <v>4392976</v>
      </c>
      <c r="O4627" s="60">
        <v>14</v>
      </c>
      <c r="P4627" s="101">
        <f>O4627</f>
        <v>14</v>
      </c>
      <c r="Q4627" s="99" t="e">
        <f>TRUNC(#REF!*P4627,0)</f>
        <v>#REF!</v>
      </c>
      <c r="R4627" s="143"/>
    </row>
    <row r="4628" spans="3:18" s="102" customFormat="1" ht="19.5" hidden="1" customHeight="1">
      <c r="C4628" s="35" t="s">
        <v>1703</v>
      </c>
      <c r="D4628" s="36" t="s">
        <v>0</v>
      </c>
      <c r="E4628" s="11" t="s">
        <v>22</v>
      </c>
      <c r="F4628" s="98">
        <v>0</v>
      </c>
      <c r="G4628" s="99">
        <v>0</v>
      </c>
      <c r="H4628" s="99">
        <f t="shared" si="776"/>
        <v>0</v>
      </c>
      <c r="I4628" s="99">
        <v>0</v>
      </c>
      <c r="J4628" s="99">
        <f t="shared" si="777"/>
        <v>0</v>
      </c>
      <c r="K4628" s="99">
        <v>0</v>
      </c>
      <c r="L4628" s="99">
        <f t="shared" si="779"/>
        <v>0</v>
      </c>
      <c r="M4628" s="99">
        <f t="shared" si="758"/>
        <v>0</v>
      </c>
      <c r="N4628" s="100">
        <f t="shared" si="757"/>
        <v>0</v>
      </c>
      <c r="O4628" s="60">
        <v>0</v>
      </c>
      <c r="P4628" s="101">
        <f>O4628</f>
        <v>0</v>
      </c>
      <c r="Q4628" s="99" t="e">
        <f>TRUNC(#REF!*P4628,0)</f>
        <v>#REF!</v>
      </c>
      <c r="R4628" s="143"/>
    </row>
    <row r="4629" spans="3:18" s="102" customFormat="1" ht="19.5" hidden="1" customHeight="1">
      <c r="C4629" s="35" t="s">
        <v>1704</v>
      </c>
      <c r="D4629" s="36" t="s">
        <v>0</v>
      </c>
      <c r="E4629" s="11" t="s">
        <v>1</v>
      </c>
      <c r="F4629" s="116">
        <v>1</v>
      </c>
      <c r="G4629" s="99">
        <v>0</v>
      </c>
      <c r="H4629" s="99">
        <f t="shared" ref="H4629:H4692" si="780">TRUNC(F4629*G4629,0)</f>
        <v>0</v>
      </c>
      <c r="I4629" s="99">
        <v>0</v>
      </c>
      <c r="J4629" s="99">
        <f t="shared" ref="J4629:J4692" si="781">TRUNC(F4629*I4629,0)</f>
        <v>0</v>
      </c>
      <c r="K4629" s="99">
        <v>1438449762</v>
      </c>
      <c r="L4629" s="99">
        <f t="shared" si="779"/>
        <v>1438449762</v>
      </c>
      <c r="M4629" s="99">
        <f t="shared" si="758"/>
        <v>1438449762</v>
      </c>
      <c r="N4629" s="100">
        <f t="shared" si="757"/>
        <v>1438449762</v>
      </c>
      <c r="O4629" s="60">
        <v>1</v>
      </c>
      <c r="P4629" s="101">
        <f>O4629</f>
        <v>1</v>
      </c>
      <c r="Q4629" s="99" t="e">
        <f>TRUNC(#REF!*P4629,0)</f>
        <v>#REF!</v>
      </c>
      <c r="R4629" s="143"/>
    </row>
    <row r="4630" spans="3:18" s="102" customFormat="1" ht="19.5" hidden="1" customHeight="1">
      <c r="C4630" s="35" t="s">
        <v>1705</v>
      </c>
      <c r="D4630" s="36" t="s">
        <v>0</v>
      </c>
      <c r="E4630" s="11" t="s">
        <v>3210</v>
      </c>
      <c r="F4630" s="98">
        <v>60</v>
      </c>
      <c r="G4630" s="99">
        <v>0</v>
      </c>
      <c r="H4630" s="99">
        <f t="shared" si="780"/>
        <v>0</v>
      </c>
      <c r="I4630" s="99">
        <v>0</v>
      </c>
      <c r="J4630" s="99">
        <f t="shared" si="781"/>
        <v>0</v>
      </c>
      <c r="K4630" s="99">
        <v>8135444</v>
      </c>
      <c r="L4630" s="99">
        <f t="shared" si="779"/>
        <v>488126640</v>
      </c>
      <c r="M4630" s="99">
        <f t="shared" si="758"/>
        <v>8135444</v>
      </c>
      <c r="N4630" s="100">
        <f t="shared" si="757"/>
        <v>488126640</v>
      </c>
      <c r="O4630" s="60">
        <v>60</v>
      </c>
      <c r="P4630" s="101">
        <f>O4630</f>
        <v>60</v>
      </c>
      <c r="Q4630" s="99" t="e">
        <f>TRUNC(#REF!*P4630,0)</f>
        <v>#REF!</v>
      </c>
      <c r="R4630" s="143"/>
    </row>
    <row r="4631" spans="3:18" s="102" customFormat="1" ht="19.5" hidden="1" customHeight="1">
      <c r="C4631" s="35" t="s">
        <v>1706</v>
      </c>
      <c r="D4631" s="36" t="s">
        <v>0</v>
      </c>
      <c r="E4631" s="11" t="s">
        <v>22</v>
      </c>
      <c r="F4631" s="98">
        <v>0</v>
      </c>
      <c r="G4631" s="99">
        <v>0</v>
      </c>
      <c r="H4631" s="99">
        <f t="shared" si="780"/>
        <v>0</v>
      </c>
      <c r="I4631" s="99">
        <v>0</v>
      </c>
      <c r="J4631" s="99">
        <f t="shared" si="781"/>
        <v>0</v>
      </c>
      <c r="K4631" s="99">
        <v>0</v>
      </c>
      <c r="L4631" s="99">
        <f t="shared" si="779"/>
        <v>0</v>
      </c>
      <c r="M4631" s="99">
        <f t="shared" si="758"/>
        <v>0</v>
      </c>
      <c r="N4631" s="100">
        <f t="shared" si="757"/>
        <v>0</v>
      </c>
      <c r="O4631" s="60">
        <v>0</v>
      </c>
      <c r="P4631" s="101">
        <f>O4631</f>
        <v>0</v>
      </c>
      <c r="Q4631" s="99" t="e">
        <f>TRUNC(#REF!*P4631,0)</f>
        <v>#REF!</v>
      </c>
      <c r="R4631" s="143"/>
    </row>
    <row r="4632" spans="3:18" s="102" customFormat="1" ht="19.5" hidden="1" customHeight="1">
      <c r="C4632" s="35" t="s">
        <v>1707</v>
      </c>
      <c r="D4632" s="36" t="s">
        <v>0</v>
      </c>
      <c r="E4632" s="11" t="s">
        <v>3189</v>
      </c>
      <c r="F4632" s="98">
        <v>4251</v>
      </c>
      <c r="G4632" s="99">
        <v>0</v>
      </c>
      <c r="H4632" s="99">
        <f t="shared" si="780"/>
        <v>0</v>
      </c>
      <c r="I4632" s="99">
        <v>0</v>
      </c>
      <c r="J4632" s="99">
        <f t="shared" si="781"/>
        <v>0</v>
      </c>
      <c r="K4632" s="99">
        <v>30075</v>
      </c>
      <c r="L4632" s="99">
        <f t="shared" si="779"/>
        <v>127848825</v>
      </c>
      <c r="M4632" s="99">
        <f t="shared" si="758"/>
        <v>30075</v>
      </c>
      <c r="N4632" s="100">
        <f t="shared" si="757"/>
        <v>127848825</v>
      </c>
      <c r="O4632" s="60">
        <v>4251</v>
      </c>
      <c r="P4632" s="101">
        <f>O4632</f>
        <v>4251</v>
      </c>
      <c r="Q4632" s="99" t="e">
        <f>TRUNC(#REF!*P4632,0)</f>
        <v>#REF!</v>
      </c>
      <c r="R4632" s="143"/>
    </row>
    <row r="4633" spans="3:18" s="102" customFormat="1" ht="19.5" hidden="1" customHeight="1">
      <c r="C4633" s="35" t="s">
        <v>1708</v>
      </c>
      <c r="D4633" s="36" t="s">
        <v>1709</v>
      </c>
      <c r="E4633" s="11" t="s">
        <v>3192</v>
      </c>
      <c r="F4633" s="98">
        <v>34</v>
      </c>
      <c r="G4633" s="99">
        <v>0</v>
      </c>
      <c r="H4633" s="99">
        <f t="shared" si="780"/>
        <v>0</v>
      </c>
      <c r="I4633" s="99">
        <v>0</v>
      </c>
      <c r="J4633" s="99">
        <f t="shared" si="781"/>
        <v>0</v>
      </c>
      <c r="K4633" s="99">
        <v>144168</v>
      </c>
      <c r="L4633" s="99">
        <f t="shared" si="779"/>
        <v>4901712</v>
      </c>
      <c r="M4633" s="99">
        <f t="shared" si="758"/>
        <v>144168</v>
      </c>
      <c r="N4633" s="100">
        <f t="shared" si="757"/>
        <v>4901712</v>
      </c>
      <c r="O4633" s="60">
        <v>34</v>
      </c>
      <c r="P4633" s="101">
        <f>O4633</f>
        <v>34</v>
      </c>
      <c r="Q4633" s="99" t="e">
        <f>TRUNC(#REF!*P4633,0)</f>
        <v>#REF!</v>
      </c>
      <c r="R4633" s="143"/>
    </row>
    <row r="4634" spans="3:18" s="102" customFormat="1" ht="19.5" hidden="1" customHeight="1">
      <c r="C4634" s="35" t="s">
        <v>1708</v>
      </c>
      <c r="D4634" s="36" t="s">
        <v>1710</v>
      </c>
      <c r="E4634" s="11" t="s">
        <v>3192</v>
      </c>
      <c r="F4634" s="98">
        <v>23</v>
      </c>
      <c r="G4634" s="99">
        <v>0</v>
      </c>
      <c r="H4634" s="99">
        <f t="shared" si="780"/>
        <v>0</v>
      </c>
      <c r="I4634" s="99">
        <v>0</v>
      </c>
      <c r="J4634" s="99">
        <f t="shared" si="781"/>
        <v>0</v>
      </c>
      <c r="K4634" s="99">
        <v>103379</v>
      </c>
      <c r="L4634" s="99">
        <f t="shared" si="779"/>
        <v>2377717</v>
      </c>
      <c r="M4634" s="99">
        <f t="shared" si="758"/>
        <v>103379</v>
      </c>
      <c r="N4634" s="100">
        <f t="shared" si="757"/>
        <v>2377717</v>
      </c>
      <c r="O4634" s="60">
        <v>23</v>
      </c>
      <c r="P4634" s="101">
        <f>O4634</f>
        <v>23</v>
      </c>
      <c r="Q4634" s="99" t="e">
        <f>TRUNC(#REF!*P4634,0)</f>
        <v>#REF!</v>
      </c>
      <c r="R4634" s="143"/>
    </row>
    <row r="4635" spans="3:18" s="102" customFormat="1" ht="19.5" hidden="1" customHeight="1">
      <c r="C4635" s="35" t="s">
        <v>1711</v>
      </c>
      <c r="D4635" s="36" t="s">
        <v>0</v>
      </c>
      <c r="E4635" s="11" t="s">
        <v>22</v>
      </c>
      <c r="F4635" s="98">
        <v>0</v>
      </c>
      <c r="G4635" s="99">
        <v>0</v>
      </c>
      <c r="H4635" s="99">
        <f t="shared" si="780"/>
        <v>0</v>
      </c>
      <c r="I4635" s="99">
        <v>0</v>
      </c>
      <c r="J4635" s="99">
        <f t="shared" si="781"/>
        <v>0</v>
      </c>
      <c r="K4635" s="99">
        <v>0</v>
      </c>
      <c r="L4635" s="99">
        <f t="shared" si="779"/>
        <v>0</v>
      </c>
      <c r="M4635" s="99">
        <f t="shared" si="758"/>
        <v>0</v>
      </c>
      <c r="N4635" s="100">
        <f t="shared" si="757"/>
        <v>0</v>
      </c>
      <c r="O4635" s="60">
        <v>0</v>
      </c>
      <c r="P4635" s="101">
        <f>O4635</f>
        <v>0</v>
      </c>
      <c r="Q4635" s="99" t="e">
        <f>TRUNC(#REF!*P4635,0)</f>
        <v>#REF!</v>
      </c>
      <c r="R4635" s="143"/>
    </row>
    <row r="4636" spans="3:18" s="102" customFormat="1" ht="19.5" hidden="1" customHeight="1">
      <c r="C4636" s="35" t="s">
        <v>1712</v>
      </c>
      <c r="D4636" s="36" t="s">
        <v>0</v>
      </c>
      <c r="E4636" s="11" t="s">
        <v>22</v>
      </c>
      <c r="F4636" s="98">
        <v>0</v>
      </c>
      <c r="G4636" s="99">
        <v>0</v>
      </c>
      <c r="H4636" s="99">
        <f t="shared" si="780"/>
        <v>0</v>
      </c>
      <c r="I4636" s="99">
        <v>0</v>
      </c>
      <c r="J4636" s="99">
        <f t="shared" si="781"/>
        <v>0</v>
      </c>
      <c r="K4636" s="99">
        <v>0</v>
      </c>
      <c r="L4636" s="99">
        <f t="shared" si="779"/>
        <v>0</v>
      </c>
      <c r="M4636" s="99">
        <f t="shared" si="758"/>
        <v>0</v>
      </c>
      <c r="N4636" s="100">
        <f t="shared" si="757"/>
        <v>0</v>
      </c>
      <c r="O4636" s="60">
        <v>0</v>
      </c>
      <c r="P4636" s="101">
        <f>O4636</f>
        <v>0</v>
      </c>
      <c r="Q4636" s="99" t="e">
        <f>TRUNC(#REF!*P4636,0)</f>
        <v>#REF!</v>
      </c>
      <c r="R4636" s="143"/>
    </row>
    <row r="4637" spans="3:18" s="102" customFormat="1" ht="19.5" hidden="1" customHeight="1">
      <c r="C4637" s="35" t="s">
        <v>1713</v>
      </c>
      <c r="D4637" s="36" t="s">
        <v>0</v>
      </c>
      <c r="E4637" s="11" t="s">
        <v>1</v>
      </c>
      <c r="F4637" s="98">
        <v>1</v>
      </c>
      <c r="G4637" s="99">
        <v>0</v>
      </c>
      <c r="H4637" s="99">
        <f t="shared" si="780"/>
        <v>0</v>
      </c>
      <c r="I4637" s="99">
        <v>0</v>
      </c>
      <c r="J4637" s="99">
        <f t="shared" si="781"/>
        <v>0</v>
      </c>
      <c r="K4637" s="99">
        <v>297534352</v>
      </c>
      <c r="L4637" s="99">
        <f t="shared" si="779"/>
        <v>297534352</v>
      </c>
      <c r="M4637" s="99">
        <f t="shared" si="758"/>
        <v>297534352</v>
      </c>
      <c r="N4637" s="100">
        <f t="shared" si="757"/>
        <v>297534352</v>
      </c>
      <c r="O4637" s="60">
        <v>1</v>
      </c>
      <c r="P4637" s="101">
        <f>O4637</f>
        <v>1</v>
      </c>
      <c r="Q4637" s="99" t="e">
        <f>TRUNC(#REF!*P4637,0)</f>
        <v>#REF!</v>
      </c>
      <c r="R4637" s="143"/>
    </row>
    <row r="4638" spans="3:18" s="102" customFormat="1" ht="19.5" hidden="1" customHeight="1">
      <c r="C4638" s="35" t="s">
        <v>1714</v>
      </c>
      <c r="D4638" s="36" t="s">
        <v>0</v>
      </c>
      <c r="E4638" s="11" t="s">
        <v>22</v>
      </c>
      <c r="F4638" s="98">
        <v>0</v>
      </c>
      <c r="G4638" s="99">
        <v>0</v>
      </c>
      <c r="H4638" s="99">
        <f t="shared" si="780"/>
        <v>0</v>
      </c>
      <c r="I4638" s="99">
        <v>0</v>
      </c>
      <c r="J4638" s="99">
        <f t="shared" si="781"/>
        <v>0</v>
      </c>
      <c r="K4638" s="99">
        <v>0</v>
      </c>
      <c r="L4638" s="99">
        <f t="shared" si="779"/>
        <v>0</v>
      </c>
      <c r="M4638" s="99">
        <f t="shared" si="758"/>
        <v>0</v>
      </c>
      <c r="N4638" s="100">
        <f t="shared" si="757"/>
        <v>0</v>
      </c>
      <c r="O4638" s="60">
        <v>0</v>
      </c>
      <c r="P4638" s="101">
        <f>O4638</f>
        <v>0</v>
      </c>
      <c r="Q4638" s="99" t="e">
        <f>TRUNC(#REF!*P4638,0)</f>
        <v>#REF!</v>
      </c>
      <c r="R4638" s="143"/>
    </row>
    <row r="4639" spans="3:18" s="102" customFormat="1" ht="19.5" hidden="1" customHeight="1">
      <c r="C4639" s="35" t="s">
        <v>1715</v>
      </c>
      <c r="D4639" s="36" t="s">
        <v>1716</v>
      </c>
      <c r="E4639" s="11" t="s">
        <v>1</v>
      </c>
      <c r="F4639" s="98">
        <v>1</v>
      </c>
      <c r="G4639" s="99">
        <v>0</v>
      </c>
      <c r="H4639" s="99">
        <f t="shared" si="780"/>
        <v>0</v>
      </c>
      <c r="I4639" s="99">
        <v>0</v>
      </c>
      <c r="J4639" s="99">
        <f t="shared" si="781"/>
        <v>0</v>
      </c>
      <c r="K4639" s="99">
        <v>27563867</v>
      </c>
      <c r="L4639" s="99">
        <f t="shared" si="779"/>
        <v>27563867</v>
      </c>
      <c r="M4639" s="99">
        <f t="shared" si="758"/>
        <v>27563867</v>
      </c>
      <c r="N4639" s="100">
        <f t="shared" si="757"/>
        <v>27563867</v>
      </c>
      <c r="O4639" s="60">
        <v>1</v>
      </c>
      <c r="P4639" s="101">
        <f>O4639</f>
        <v>1</v>
      </c>
      <c r="Q4639" s="99" t="e">
        <f>TRUNC(#REF!*P4639,0)</f>
        <v>#REF!</v>
      </c>
      <c r="R4639" s="143"/>
    </row>
    <row r="4640" spans="3:18" s="102" customFormat="1" ht="19.5" hidden="1" customHeight="1">
      <c r="C4640" s="35" t="s">
        <v>1717</v>
      </c>
      <c r="D4640" s="36" t="s">
        <v>0</v>
      </c>
      <c r="E4640" s="11" t="s">
        <v>22</v>
      </c>
      <c r="F4640" s="98">
        <v>0</v>
      </c>
      <c r="G4640" s="99">
        <v>0</v>
      </c>
      <c r="H4640" s="99">
        <f t="shared" si="780"/>
        <v>0</v>
      </c>
      <c r="I4640" s="99">
        <v>0</v>
      </c>
      <c r="J4640" s="99">
        <f t="shared" si="781"/>
        <v>0</v>
      </c>
      <c r="K4640" s="99">
        <v>0</v>
      </c>
      <c r="L4640" s="99">
        <f t="shared" si="779"/>
        <v>0</v>
      </c>
      <c r="M4640" s="99">
        <f t="shared" si="758"/>
        <v>0</v>
      </c>
      <c r="N4640" s="100">
        <f t="shared" si="757"/>
        <v>0</v>
      </c>
      <c r="O4640" s="60">
        <v>0</v>
      </c>
      <c r="P4640" s="101">
        <f>O4640</f>
        <v>0</v>
      </c>
      <c r="Q4640" s="99" t="e">
        <f>TRUNC(#REF!*P4640,0)</f>
        <v>#REF!</v>
      </c>
      <c r="R4640" s="143"/>
    </row>
    <row r="4641" spans="3:18" s="102" customFormat="1" ht="19.5" hidden="1" customHeight="1">
      <c r="C4641" s="35" t="s">
        <v>1718</v>
      </c>
      <c r="D4641" s="36" t="s">
        <v>0</v>
      </c>
      <c r="E4641" s="11" t="s">
        <v>3189</v>
      </c>
      <c r="F4641" s="98">
        <v>7500</v>
      </c>
      <c r="G4641" s="99">
        <v>0</v>
      </c>
      <c r="H4641" s="99">
        <f t="shared" si="780"/>
        <v>0</v>
      </c>
      <c r="I4641" s="99">
        <v>0</v>
      </c>
      <c r="J4641" s="99">
        <f t="shared" si="781"/>
        <v>0</v>
      </c>
      <c r="K4641" s="99">
        <v>1989</v>
      </c>
      <c r="L4641" s="99">
        <f t="shared" si="779"/>
        <v>14917500</v>
      </c>
      <c r="M4641" s="99">
        <f t="shared" si="758"/>
        <v>1989</v>
      </c>
      <c r="N4641" s="100">
        <f t="shared" si="757"/>
        <v>14917500</v>
      </c>
      <c r="O4641" s="60">
        <v>0</v>
      </c>
      <c r="P4641" s="101">
        <f>O4641</f>
        <v>0</v>
      </c>
      <c r="Q4641" s="99" t="e">
        <f>TRUNC(#REF!*P4641,0)</f>
        <v>#REF!</v>
      </c>
      <c r="R4641" s="143"/>
    </row>
    <row r="4642" spans="3:18" s="102" customFormat="1" ht="19.5" hidden="1" customHeight="1">
      <c r="C4642" s="35" t="s">
        <v>1719</v>
      </c>
      <c r="D4642" s="36" t="s">
        <v>0</v>
      </c>
      <c r="E4642" s="11" t="s">
        <v>3189</v>
      </c>
      <c r="F4642" s="98">
        <v>2816</v>
      </c>
      <c r="G4642" s="99">
        <v>0</v>
      </c>
      <c r="H4642" s="99">
        <f t="shared" si="780"/>
        <v>0</v>
      </c>
      <c r="I4642" s="99">
        <v>0</v>
      </c>
      <c r="J4642" s="99">
        <f t="shared" si="781"/>
        <v>0</v>
      </c>
      <c r="K4642" s="99">
        <v>2672</v>
      </c>
      <c r="L4642" s="99">
        <f t="shared" si="779"/>
        <v>7524352</v>
      </c>
      <c r="M4642" s="99">
        <f t="shared" si="758"/>
        <v>2672</v>
      </c>
      <c r="N4642" s="100">
        <f t="shared" si="757"/>
        <v>7524352</v>
      </c>
      <c r="O4642" s="60">
        <v>2816</v>
      </c>
      <c r="P4642" s="101">
        <f>O4642</f>
        <v>2816</v>
      </c>
      <c r="Q4642" s="99" t="e">
        <f>TRUNC(#REF!*P4642,0)</f>
        <v>#REF!</v>
      </c>
      <c r="R4642" s="143"/>
    </row>
    <row r="4643" spans="3:18" s="102" customFormat="1" ht="19.5" hidden="1" customHeight="1">
      <c r="C4643" s="35" t="s">
        <v>1720</v>
      </c>
      <c r="D4643" s="36" t="s">
        <v>0</v>
      </c>
      <c r="E4643" s="11" t="s">
        <v>3189</v>
      </c>
      <c r="F4643" s="98">
        <v>11685</v>
      </c>
      <c r="G4643" s="99">
        <v>0</v>
      </c>
      <c r="H4643" s="99">
        <f t="shared" si="780"/>
        <v>0</v>
      </c>
      <c r="I4643" s="99">
        <v>0</v>
      </c>
      <c r="J4643" s="99">
        <f t="shared" si="781"/>
        <v>0</v>
      </c>
      <c r="K4643" s="99">
        <v>7960</v>
      </c>
      <c r="L4643" s="99">
        <f t="shared" si="779"/>
        <v>93012600</v>
      </c>
      <c r="M4643" s="99">
        <f t="shared" si="758"/>
        <v>7960</v>
      </c>
      <c r="N4643" s="100">
        <f t="shared" si="757"/>
        <v>93012600</v>
      </c>
      <c r="O4643" s="60">
        <v>11685</v>
      </c>
      <c r="P4643" s="101">
        <f>O4643</f>
        <v>11685</v>
      </c>
      <c r="Q4643" s="99" t="e">
        <f>TRUNC(#REF!*P4643,0)</f>
        <v>#REF!</v>
      </c>
      <c r="R4643" s="143"/>
    </row>
    <row r="4644" spans="3:18" s="102" customFormat="1" ht="19.5" hidden="1" customHeight="1">
      <c r="C4644" s="35" t="s">
        <v>1721</v>
      </c>
      <c r="D4644" s="36" t="s">
        <v>0</v>
      </c>
      <c r="E4644" s="11" t="s">
        <v>3189</v>
      </c>
      <c r="F4644" s="98">
        <v>225</v>
      </c>
      <c r="G4644" s="99">
        <v>0</v>
      </c>
      <c r="H4644" s="99">
        <f t="shared" si="780"/>
        <v>0</v>
      </c>
      <c r="I4644" s="99">
        <v>0</v>
      </c>
      <c r="J4644" s="99">
        <f t="shared" si="781"/>
        <v>0</v>
      </c>
      <c r="K4644" s="99">
        <v>7960</v>
      </c>
      <c r="L4644" s="99">
        <f t="shared" si="779"/>
        <v>1791000</v>
      </c>
      <c r="M4644" s="99">
        <f t="shared" si="758"/>
        <v>7960</v>
      </c>
      <c r="N4644" s="100">
        <f t="shared" si="757"/>
        <v>1791000</v>
      </c>
      <c r="O4644" s="60">
        <v>225</v>
      </c>
      <c r="P4644" s="101">
        <f>O4644</f>
        <v>225</v>
      </c>
      <c r="Q4644" s="99" t="e">
        <f>TRUNC(#REF!*P4644,0)</f>
        <v>#REF!</v>
      </c>
      <c r="R4644" s="143"/>
    </row>
    <row r="4645" spans="3:18" s="102" customFormat="1" ht="19.5" hidden="1" customHeight="1">
      <c r="C4645" s="35" t="s">
        <v>1722</v>
      </c>
      <c r="D4645" s="36" t="s">
        <v>0</v>
      </c>
      <c r="E4645" s="11" t="s">
        <v>3189</v>
      </c>
      <c r="F4645" s="98">
        <v>3048</v>
      </c>
      <c r="G4645" s="99">
        <v>0</v>
      </c>
      <c r="H4645" s="99">
        <f t="shared" si="780"/>
        <v>0</v>
      </c>
      <c r="I4645" s="99">
        <v>0</v>
      </c>
      <c r="J4645" s="99">
        <f t="shared" si="781"/>
        <v>0</v>
      </c>
      <c r="K4645" s="99">
        <v>2672</v>
      </c>
      <c r="L4645" s="99">
        <f t="shared" si="779"/>
        <v>8144256</v>
      </c>
      <c r="M4645" s="99">
        <f t="shared" si="758"/>
        <v>2672</v>
      </c>
      <c r="N4645" s="100">
        <f t="shared" si="757"/>
        <v>8144256</v>
      </c>
      <c r="O4645" s="60">
        <v>3048</v>
      </c>
      <c r="P4645" s="101">
        <f>O4645</f>
        <v>3048</v>
      </c>
      <c r="Q4645" s="99" t="e">
        <f>TRUNC(#REF!*P4645,0)</f>
        <v>#REF!</v>
      </c>
      <c r="R4645" s="143"/>
    </row>
    <row r="4646" spans="3:18" s="102" customFormat="1" ht="19.5" hidden="1" customHeight="1">
      <c r="C4646" s="35" t="s">
        <v>1723</v>
      </c>
      <c r="D4646" s="36" t="s">
        <v>0</v>
      </c>
      <c r="E4646" s="11" t="s">
        <v>3189</v>
      </c>
      <c r="F4646" s="98">
        <v>2976</v>
      </c>
      <c r="G4646" s="99">
        <v>0</v>
      </c>
      <c r="H4646" s="99">
        <f t="shared" si="780"/>
        <v>0</v>
      </c>
      <c r="I4646" s="99">
        <v>0</v>
      </c>
      <c r="J4646" s="99">
        <f t="shared" si="781"/>
        <v>0</v>
      </c>
      <c r="K4646" s="99">
        <v>7960</v>
      </c>
      <c r="L4646" s="99">
        <f t="shared" si="779"/>
        <v>23688960</v>
      </c>
      <c r="M4646" s="99">
        <f t="shared" si="758"/>
        <v>7960</v>
      </c>
      <c r="N4646" s="100">
        <f t="shared" si="757"/>
        <v>23688960</v>
      </c>
      <c r="O4646" s="60">
        <v>2976</v>
      </c>
      <c r="P4646" s="101">
        <f>O4646</f>
        <v>2976</v>
      </c>
      <c r="Q4646" s="99" t="e">
        <f>TRUNC(#REF!*P4646,0)</f>
        <v>#REF!</v>
      </c>
      <c r="R4646" s="143"/>
    </row>
    <row r="4647" spans="3:18" s="102" customFormat="1" ht="19.5" hidden="1" customHeight="1">
      <c r="C4647" s="35" t="s">
        <v>1724</v>
      </c>
      <c r="D4647" s="36" t="s">
        <v>0</v>
      </c>
      <c r="E4647" s="11" t="s">
        <v>3189</v>
      </c>
      <c r="F4647" s="98">
        <v>10056</v>
      </c>
      <c r="G4647" s="99">
        <v>0</v>
      </c>
      <c r="H4647" s="99">
        <f t="shared" si="780"/>
        <v>0</v>
      </c>
      <c r="I4647" s="99">
        <v>0</v>
      </c>
      <c r="J4647" s="99">
        <f t="shared" si="781"/>
        <v>0</v>
      </c>
      <c r="K4647" s="99">
        <v>2672</v>
      </c>
      <c r="L4647" s="99">
        <f t="shared" si="779"/>
        <v>26869632</v>
      </c>
      <c r="M4647" s="99">
        <f t="shared" si="758"/>
        <v>2672</v>
      </c>
      <c r="N4647" s="100">
        <f t="shared" si="757"/>
        <v>26869632</v>
      </c>
      <c r="O4647" s="60">
        <v>10056</v>
      </c>
      <c r="P4647" s="101">
        <f>O4647</f>
        <v>10056</v>
      </c>
      <c r="Q4647" s="99" t="e">
        <f>TRUNC(#REF!*P4647,0)</f>
        <v>#REF!</v>
      </c>
      <c r="R4647" s="143"/>
    </row>
    <row r="4648" spans="3:18" s="102" customFormat="1" ht="19.5" hidden="1" customHeight="1">
      <c r="C4648" s="35" t="s">
        <v>1725</v>
      </c>
      <c r="D4648" s="36" t="s">
        <v>0</v>
      </c>
      <c r="E4648" s="11" t="s">
        <v>3189</v>
      </c>
      <c r="F4648" s="98">
        <v>26000</v>
      </c>
      <c r="G4648" s="99">
        <v>0</v>
      </c>
      <c r="H4648" s="99">
        <f t="shared" si="780"/>
        <v>0</v>
      </c>
      <c r="I4648" s="99">
        <v>0</v>
      </c>
      <c r="J4648" s="99">
        <f t="shared" si="781"/>
        <v>0</v>
      </c>
      <c r="K4648" s="99">
        <v>1336</v>
      </c>
      <c r="L4648" s="99">
        <f t="shared" si="779"/>
        <v>34736000</v>
      </c>
      <c r="M4648" s="99">
        <f t="shared" si="758"/>
        <v>1336</v>
      </c>
      <c r="N4648" s="100">
        <f t="shared" si="757"/>
        <v>34736000</v>
      </c>
      <c r="O4648" s="60">
        <v>26000</v>
      </c>
      <c r="P4648" s="101">
        <f>O4648</f>
        <v>26000</v>
      </c>
      <c r="Q4648" s="99" t="e">
        <f>TRUNC(#REF!*P4648,0)</f>
        <v>#REF!</v>
      </c>
      <c r="R4648" s="143"/>
    </row>
    <row r="4649" spans="3:18" s="102" customFormat="1" ht="19.5" hidden="1" customHeight="1">
      <c r="C4649" s="35" t="s">
        <v>1726</v>
      </c>
      <c r="D4649" s="36" t="s">
        <v>0</v>
      </c>
      <c r="E4649" s="11" t="s">
        <v>22</v>
      </c>
      <c r="F4649" s="98">
        <v>0</v>
      </c>
      <c r="G4649" s="99">
        <v>0</v>
      </c>
      <c r="H4649" s="99">
        <f t="shared" si="780"/>
        <v>0</v>
      </c>
      <c r="I4649" s="99">
        <v>0</v>
      </c>
      <c r="J4649" s="99">
        <f t="shared" si="781"/>
        <v>0</v>
      </c>
      <c r="K4649" s="99">
        <v>0</v>
      </c>
      <c r="L4649" s="99">
        <f t="shared" si="779"/>
        <v>0</v>
      </c>
      <c r="M4649" s="99">
        <f t="shared" si="758"/>
        <v>0</v>
      </c>
      <c r="N4649" s="100">
        <f t="shared" si="757"/>
        <v>0</v>
      </c>
      <c r="O4649" s="60">
        <v>0</v>
      </c>
      <c r="P4649" s="101">
        <f>O4649</f>
        <v>0</v>
      </c>
      <c r="Q4649" s="99" t="e">
        <f>TRUNC(#REF!*P4649,0)</f>
        <v>#REF!</v>
      </c>
      <c r="R4649" s="143"/>
    </row>
    <row r="4650" spans="3:18" s="102" customFormat="1" ht="19.5" hidden="1" customHeight="1">
      <c r="C4650" s="35" t="s">
        <v>1727</v>
      </c>
      <c r="D4650" s="36" t="s">
        <v>0</v>
      </c>
      <c r="E4650" s="11" t="s">
        <v>3189</v>
      </c>
      <c r="F4650" s="98">
        <v>12900</v>
      </c>
      <c r="G4650" s="99">
        <v>4428</v>
      </c>
      <c r="H4650" s="99">
        <f t="shared" si="780"/>
        <v>57121200</v>
      </c>
      <c r="I4650" s="99">
        <v>2456</v>
      </c>
      <c r="J4650" s="99">
        <f t="shared" si="781"/>
        <v>31682400</v>
      </c>
      <c r="K4650" s="99">
        <v>104</v>
      </c>
      <c r="L4650" s="99">
        <f t="shared" si="779"/>
        <v>1341600</v>
      </c>
      <c r="M4650" s="99">
        <f t="shared" si="758"/>
        <v>6988</v>
      </c>
      <c r="N4650" s="100">
        <f t="shared" si="757"/>
        <v>90145200</v>
      </c>
      <c r="O4650" s="60">
        <v>12900</v>
      </c>
      <c r="P4650" s="101">
        <f>O4650</f>
        <v>12900</v>
      </c>
      <c r="Q4650" s="99" t="e">
        <f>TRUNC(#REF!*P4650,0)</f>
        <v>#REF!</v>
      </c>
      <c r="R4650" s="143"/>
    </row>
    <row r="4651" spans="3:18" s="102" customFormat="1" ht="19.5" hidden="1" customHeight="1">
      <c r="C4651" s="35" t="s">
        <v>1728</v>
      </c>
      <c r="D4651" s="36" t="s">
        <v>0</v>
      </c>
      <c r="E4651" s="11" t="s">
        <v>1</v>
      </c>
      <c r="F4651" s="98">
        <v>1</v>
      </c>
      <c r="G4651" s="99">
        <v>11442340</v>
      </c>
      <c r="H4651" s="99">
        <f t="shared" si="780"/>
        <v>11442340</v>
      </c>
      <c r="I4651" s="99">
        <v>12456215</v>
      </c>
      <c r="J4651" s="99">
        <f t="shared" si="781"/>
        <v>12456215</v>
      </c>
      <c r="K4651" s="99">
        <v>10972351</v>
      </c>
      <c r="L4651" s="99">
        <f t="shared" si="779"/>
        <v>10972351</v>
      </c>
      <c r="M4651" s="99">
        <f t="shared" si="758"/>
        <v>34870906</v>
      </c>
      <c r="N4651" s="100">
        <f t="shared" si="757"/>
        <v>34870906</v>
      </c>
      <c r="O4651" s="60">
        <v>1</v>
      </c>
      <c r="P4651" s="101">
        <f>O4651</f>
        <v>1</v>
      </c>
      <c r="Q4651" s="99" t="e">
        <f>TRUNC(#REF!*P4651,0)</f>
        <v>#REF!</v>
      </c>
      <c r="R4651" s="143"/>
    </row>
    <row r="4652" spans="3:18" s="102" customFormat="1" ht="19.5" hidden="1" customHeight="1">
      <c r="C4652" s="35" t="s">
        <v>1729</v>
      </c>
      <c r="D4652" s="36" t="s">
        <v>0</v>
      </c>
      <c r="E4652" s="11" t="s">
        <v>22</v>
      </c>
      <c r="F4652" s="98">
        <v>0</v>
      </c>
      <c r="G4652" s="99">
        <v>0</v>
      </c>
      <c r="H4652" s="99">
        <f t="shared" si="780"/>
        <v>0</v>
      </c>
      <c r="I4652" s="99">
        <v>0</v>
      </c>
      <c r="J4652" s="99">
        <f t="shared" si="781"/>
        <v>0</v>
      </c>
      <c r="K4652" s="99">
        <v>0</v>
      </c>
      <c r="L4652" s="99">
        <f t="shared" si="779"/>
        <v>0</v>
      </c>
      <c r="M4652" s="99">
        <f t="shared" si="758"/>
        <v>0</v>
      </c>
      <c r="N4652" s="100">
        <f t="shared" si="757"/>
        <v>0</v>
      </c>
      <c r="O4652" s="60">
        <v>0</v>
      </c>
      <c r="P4652" s="101">
        <f>O4652</f>
        <v>0</v>
      </c>
      <c r="Q4652" s="99" t="e">
        <f>TRUNC(#REF!*P4652,0)</f>
        <v>#REF!</v>
      </c>
      <c r="R4652" s="143"/>
    </row>
    <row r="4653" spans="3:18" s="102" customFormat="1" ht="19.5" hidden="1" customHeight="1">
      <c r="C4653" s="35" t="s">
        <v>1730</v>
      </c>
      <c r="D4653" s="36" t="s">
        <v>0</v>
      </c>
      <c r="E4653" s="11" t="s">
        <v>3199</v>
      </c>
      <c r="F4653" s="98">
        <v>2</v>
      </c>
      <c r="G4653" s="99">
        <v>723947</v>
      </c>
      <c r="H4653" s="99">
        <f t="shared" si="780"/>
        <v>1447894</v>
      </c>
      <c r="I4653" s="99">
        <v>834172</v>
      </c>
      <c r="J4653" s="99">
        <f t="shared" si="781"/>
        <v>1668344</v>
      </c>
      <c r="K4653" s="99">
        <v>0</v>
      </c>
      <c r="L4653" s="99">
        <f t="shared" si="779"/>
        <v>0</v>
      </c>
      <c r="M4653" s="99">
        <f t="shared" si="758"/>
        <v>1558119</v>
      </c>
      <c r="N4653" s="100">
        <f t="shared" si="757"/>
        <v>3116238</v>
      </c>
      <c r="O4653" s="60">
        <v>2</v>
      </c>
      <c r="P4653" s="101">
        <f>O4653</f>
        <v>2</v>
      </c>
      <c r="Q4653" s="99" t="e">
        <f>TRUNC(#REF!*P4653,0)</f>
        <v>#REF!</v>
      </c>
      <c r="R4653" s="143"/>
    </row>
    <row r="4654" spans="3:18" s="102" customFormat="1" ht="19.5" hidden="1" customHeight="1">
      <c r="C4654" s="35" t="s">
        <v>1731</v>
      </c>
      <c r="D4654" s="36" t="s">
        <v>0</v>
      </c>
      <c r="E4654" s="11" t="s">
        <v>22</v>
      </c>
      <c r="F4654" s="98">
        <v>0</v>
      </c>
      <c r="G4654" s="99">
        <v>0</v>
      </c>
      <c r="H4654" s="99">
        <f t="shared" si="780"/>
        <v>0</v>
      </c>
      <c r="I4654" s="99">
        <v>0</v>
      </c>
      <c r="J4654" s="99">
        <f t="shared" si="781"/>
        <v>0</v>
      </c>
      <c r="K4654" s="99">
        <v>0</v>
      </c>
      <c r="L4654" s="99">
        <f t="shared" si="779"/>
        <v>0</v>
      </c>
      <c r="M4654" s="99">
        <f t="shared" si="758"/>
        <v>0</v>
      </c>
      <c r="N4654" s="100">
        <f t="shared" si="757"/>
        <v>0</v>
      </c>
      <c r="O4654" s="60">
        <v>0</v>
      </c>
      <c r="P4654" s="101">
        <f>O4654</f>
        <v>0</v>
      </c>
      <c r="Q4654" s="99" t="e">
        <f>TRUNC(#REF!*P4654,0)</f>
        <v>#REF!</v>
      </c>
      <c r="R4654" s="143"/>
    </row>
    <row r="4655" spans="3:18" s="102" customFormat="1" ht="19.5" hidden="1" customHeight="1">
      <c r="C4655" s="35" t="s">
        <v>1732</v>
      </c>
      <c r="D4655" s="36" t="s">
        <v>1733</v>
      </c>
      <c r="E4655" s="11" t="s">
        <v>3199</v>
      </c>
      <c r="F4655" s="98">
        <v>191</v>
      </c>
      <c r="G4655" s="99">
        <v>10229</v>
      </c>
      <c r="H4655" s="99">
        <f t="shared" si="780"/>
        <v>1953739</v>
      </c>
      <c r="I4655" s="99">
        <v>1960</v>
      </c>
      <c r="J4655" s="99">
        <f t="shared" si="781"/>
        <v>374360</v>
      </c>
      <c r="K4655" s="99">
        <v>64</v>
      </c>
      <c r="L4655" s="99">
        <f t="shared" si="779"/>
        <v>12224</v>
      </c>
      <c r="M4655" s="99">
        <f t="shared" si="758"/>
        <v>12253</v>
      </c>
      <c r="N4655" s="100">
        <f t="shared" si="757"/>
        <v>2340323</v>
      </c>
      <c r="O4655" s="60">
        <v>191</v>
      </c>
      <c r="P4655" s="101">
        <f>O4655</f>
        <v>191</v>
      </c>
      <c r="Q4655" s="99" t="e">
        <f>TRUNC(#REF!*P4655,0)</f>
        <v>#REF!</v>
      </c>
      <c r="R4655" s="143"/>
    </row>
    <row r="4656" spans="3:18" s="102" customFormat="1" ht="19.5" hidden="1" customHeight="1">
      <c r="C4656" s="35" t="s">
        <v>1734</v>
      </c>
      <c r="D4656" s="36" t="s">
        <v>1735</v>
      </c>
      <c r="E4656" s="11" t="s">
        <v>3199</v>
      </c>
      <c r="F4656" s="98">
        <v>669</v>
      </c>
      <c r="G4656" s="99">
        <v>5928</v>
      </c>
      <c r="H4656" s="99">
        <f t="shared" si="780"/>
        <v>3965832</v>
      </c>
      <c r="I4656" s="99">
        <v>1798</v>
      </c>
      <c r="J4656" s="99">
        <f t="shared" si="781"/>
        <v>1202862</v>
      </c>
      <c r="K4656" s="99">
        <v>92</v>
      </c>
      <c r="L4656" s="99">
        <f t="shared" si="779"/>
        <v>61548</v>
      </c>
      <c r="M4656" s="99">
        <f t="shared" si="758"/>
        <v>7818</v>
      </c>
      <c r="N4656" s="100">
        <f t="shared" si="757"/>
        <v>5230242</v>
      </c>
      <c r="O4656" s="60">
        <v>669</v>
      </c>
      <c r="P4656" s="101">
        <f>O4656</f>
        <v>669</v>
      </c>
      <c r="Q4656" s="99" t="e">
        <f>TRUNC(#REF!*P4656,0)</f>
        <v>#REF!</v>
      </c>
      <c r="R4656" s="143"/>
    </row>
    <row r="4657" spans="3:18" s="102" customFormat="1" ht="19.5" hidden="1" customHeight="1">
      <c r="C4657" s="35" t="s">
        <v>1736</v>
      </c>
      <c r="D4657" s="36" t="s">
        <v>0</v>
      </c>
      <c r="E4657" s="11" t="s">
        <v>22</v>
      </c>
      <c r="F4657" s="98">
        <v>0</v>
      </c>
      <c r="G4657" s="99">
        <v>0</v>
      </c>
      <c r="H4657" s="99">
        <f t="shared" si="780"/>
        <v>0</v>
      </c>
      <c r="I4657" s="99">
        <v>0</v>
      </c>
      <c r="J4657" s="99">
        <f t="shared" si="781"/>
        <v>0</v>
      </c>
      <c r="K4657" s="99">
        <v>0</v>
      </c>
      <c r="L4657" s="99">
        <f t="shared" si="779"/>
        <v>0</v>
      </c>
      <c r="M4657" s="99">
        <f t="shared" si="758"/>
        <v>0</v>
      </c>
      <c r="N4657" s="100">
        <f t="shared" si="757"/>
        <v>0</v>
      </c>
      <c r="O4657" s="60">
        <v>0</v>
      </c>
      <c r="P4657" s="101">
        <f>O4657</f>
        <v>0</v>
      </c>
      <c r="Q4657" s="99" t="e">
        <f>TRUNC(#REF!*P4657,0)</f>
        <v>#REF!</v>
      </c>
      <c r="R4657" s="143"/>
    </row>
    <row r="4658" spans="3:18" s="102" customFormat="1" ht="19.5" hidden="1" customHeight="1">
      <c r="C4658" s="35" t="s">
        <v>1737</v>
      </c>
      <c r="D4658" s="36" t="s">
        <v>0</v>
      </c>
      <c r="E4658" s="11" t="s">
        <v>1</v>
      </c>
      <c r="F4658" s="98">
        <v>1</v>
      </c>
      <c r="G4658" s="99">
        <v>0</v>
      </c>
      <c r="H4658" s="99">
        <f t="shared" si="780"/>
        <v>0</v>
      </c>
      <c r="I4658" s="99">
        <v>0</v>
      </c>
      <c r="J4658" s="99">
        <f t="shared" si="781"/>
        <v>0</v>
      </c>
      <c r="K4658" s="99">
        <v>239874989</v>
      </c>
      <c r="L4658" s="99">
        <f t="shared" si="779"/>
        <v>239874989</v>
      </c>
      <c r="M4658" s="99">
        <f t="shared" si="758"/>
        <v>239874989</v>
      </c>
      <c r="N4658" s="100">
        <f t="shared" si="757"/>
        <v>239874989</v>
      </c>
      <c r="O4658" s="60">
        <v>1</v>
      </c>
      <c r="P4658" s="101">
        <f>O4658</f>
        <v>1</v>
      </c>
      <c r="Q4658" s="99" t="e">
        <f>TRUNC(#REF!*P4658,0)</f>
        <v>#REF!</v>
      </c>
      <c r="R4658" s="143"/>
    </row>
    <row r="4659" spans="3:18" s="102" customFormat="1" ht="19.5" hidden="1" customHeight="1">
      <c r="C4659" s="35" t="s">
        <v>1738</v>
      </c>
      <c r="D4659" s="36" t="s">
        <v>0</v>
      </c>
      <c r="E4659" s="11" t="s">
        <v>3199</v>
      </c>
      <c r="F4659" s="98">
        <v>58</v>
      </c>
      <c r="G4659" s="99">
        <v>0</v>
      </c>
      <c r="H4659" s="99">
        <f t="shared" si="780"/>
        <v>0</v>
      </c>
      <c r="I4659" s="99">
        <v>0</v>
      </c>
      <c r="J4659" s="99">
        <f t="shared" si="781"/>
        <v>0</v>
      </c>
      <c r="K4659" s="99">
        <v>228561</v>
      </c>
      <c r="L4659" s="99">
        <f t="shared" si="779"/>
        <v>13256538</v>
      </c>
      <c r="M4659" s="99">
        <f t="shared" si="758"/>
        <v>228561</v>
      </c>
      <c r="N4659" s="100">
        <f t="shared" si="757"/>
        <v>13256538</v>
      </c>
      <c r="O4659" s="60">
        <v>58</v>
      </c>
      <c r="P4659" s="101">
        <f>O4659</f>
        <v>58</v>
      </c>
      <c r="Q4659" s="99" t="e">
        <f>TRUNC(#REF!*P4659,0)</f>
        <v>#REF!</v>
      </c>
      <c r="R4659" s="143"/>
    </row>
    <row r="4660" spans="3:18" s="102" customFormat="1" ht="19.5" hidden="1" customHeight="1">
      <c r="C4660" s="35" t="s">
        <v>1739</v>
      </c>
      <c r="D4660" s="36" t="s">
        <v>0</v>
      </c>
      <c r="E4660" s="11" t="s">
        <v>22</v>
      </c>
      <c r="F4660" s="98">
        <v>0</v>
      </c>
      <c r="G4660" s="99">
        <v>0</v>
      </c>
      <c r="H4660" s="99">
        <f t="shared" si="780"/>
        <v>0</v>
      </c>
      <c r="I4660" s="99">
        <v>0</v>
      </c>
      <c r="J4660" s="99">
        <f t="shared" si="781"/>
        <v>0</v>
      </c>
      <c r="K4660" s="99">
        <v>0</v>
      </c>
      <c r="L4660" s="99">
        <f t="shared" si="779"/>
        <v>0</v>
      </c>
      <c r="M4660" s="99">
        <f t="shared" si="758"/>
        <v>0</v>
      </c>
      <c r="N4660" s="100">
        <f t="shared" si="757"/>
        <v>0</v>
      </c>
      <c r="O4660" s="60">
        <v>0</v>
      </c>
      <c r="P4660" s="101">
        <f>O4660</f>
        <v>0</v>
      </c>
      <c r="Q4660" s="99" t="e">
        <f>TRUNC(#REF!*P4660,0)</f>
        <v>#REF!</v>
      </c>
      <c r="R4660" s="143"/>
    </row>
    <row r="4661" spans="3:18" s="102" customFormat="1" ht="19.5" hidden="1" customHeight="1">
      <c r="C4661" s="35" t="s">
        <v>1740</v>
      </c>
      <c r="D4661" s="36" t="s">
        <v>0</v>
      </c>
      <c r="E4661" s="11" t="s">
        <v>22</v>
      </c>
      <c r="F4661" s="98">
        <v>0</v>
      </c>
      <c r="G4661" s="99">
        <v>0</v>
      </c>
      <c r="H4661" s="99">
        <f t="shared" si="780"/>
        <v>0</v>
      </c>
      <c r="I4661" s="99">
        <v>0</v>
      </c>
      <c r="J4661" s="99">
        <f t="shared" si="781"/>
        <v>0</v>
      </c>
      <c r="K4661" s="99">
        <v>0</v>
      </c>
      <c r="L4661" s="99">
        <f t="shared" si="779"/>
        <v>0</v>
      </c>
      <c r="M4661" s="99">
        <f t="shared" si="758"/>
        <v>0</v>
      </c>
      <c r="N4661" s="100">
        <f t="shared" si="757"/>
        <v>0</v>
      </c>
      <c r="O4661" s="60">
        <v>0</v>
      </c>
      <c r="P4661" s="101">
        <f>O4661</f>
        <v>0</v>
      </c>
      <c r="Q4661" s="99" t="e">
        <f>TRUNC(#REF!*P4661,0)</f>
        <v>#REF!</v>
      </c>
      <c r="R4661" s="143"/>
    </row>
    <row r="4662" spans="3:18" s="102" customFormat="1" ht="19.5" hidden="1" customHeight="1">
      <c r="C4662" s="35" t="s">
        <v>1741</v>
      </c>
      <c r="D4662" s="36" t="s">
        <v>0</v>
      </c>
      <c r="E4662" s="11" t="s">
        <v>3207</v>
      </c>
      <c r="F4662" s="98">
        <v>55</v>
      </c>
      <c r="G4662" s="99">
        <v>0</v>
      </c>
      <c r="H4662" s="99">
        <f t="shared" si="780"/>
        <v>0</v>
      </c>
      <c r="I4662" s="99">
        <v>0</v>
      </c>
      <c r="J4662" s="99">
        <f t="shared" si="781"/>
        <v>0</v>
      </c>
      <c r="K4662" s="99">
        <v>64000</v>
      </c>
      <c r="L4662" s="99">
        <f t="shared" si="779"/>
        <v>3520000</v>
      </c>
      <c r="M4662" s="99">
        <f t="shared" si="758"/>
        <v>64000</v>
      </c>
      <c r="N4662" s="100">
        <f t="shared" si="757"/>
        <v>3520000</v>
      </c>
      <c r="O4662" s="60">
        <v>55</v>
      </c>
      <c r="P4662" s="101">
        <f>O4662</f>
        <v>55</v>
      </c>
      <c r="Q4662" s="99" t="e">
        <f>TRUNC(#REF!*P4662,0)</f>
        <v>#REF!</v>
      </c>
      <c r="R4662" s="143"/>
    </row>
    <row r="4663" spans="3:18" s="102" customFormat="1" ht="19.5" hidden="1" customHeight="1">
      <c r="C4663" s="35" t="s">
        <v>2821</v>
      </c>
      <c r="D4663" s="36" t="s">
        <v>0</v>
      </c>
      <c r="E4663" s="11" t="s">
        <v>3207</v>
      </c>
      <c r="F4663" s="98">
        <v>352</v>
      </c>
      <c r="G4663" s="99">
        <v>0</v>
      </c>
      <c r="H4663" s="99">
        <f t="shared" si="780"/>
        <v>0</v>
      </c>
      <c r="I4663" s="99">
        <v>0</v>
      </c>
      <c r="J4663" s="99">
        <f t="shared" si="781"/>
        <v>0</v>
      </c>
      <c r="K4663" s="99">
        <v>76000</v>
      </c>
      <c r="L4663" s="99">
        <f t="shared" si="779"/>
        <v>26752000</v>
      </c>
      <c r="M4663" s="99">
        <f t="shared" si="758"/>
        <v>76000</v>
      </c>
      <c r="N4663" s="100">
        <f t="shared" si="757"/>
        <v>26752000</v>
      </c>
      <c r="O4663" s="60">
        <v>352</v>
      </c>
      <c r="P4663" s="101">
        <f>O4663</f>
        <v>352</v>
      </c>
      <c r="Q4663" s="99" t="e">
        <f>TRUNC(#REF!*P4663,0)</f>
        <v>#REF!</v>
      </c>
      <c r="R4663" s="143"/>
    </row>
    <row r="4664" spans="3:18" s="102" customFormat="1" ht="19.5" hidden="1" customHeight="1">
      <c r="C4664" s="35" t="s">
        <v>1742</v>
      </c>
      <c r="D4664" s="36" t="s">
        <v>0</v>
      </c>
      <c r="E4664" s="11" t="s">
        <v>3207</v>
      </c>
      <c r="F4664" s="98">
        <v>551</v>
      </c>
      <c r="G4664" s="99">
        <v>0</v>
      </c>
      <c r="H4664" s="99">
        <f t="shared" si="780"/>
        <v>0</v>
      </c>
      <c r="I4664" s="99">
        <v>0</v>
      </c>
      <c r="J4664" s="99">
        <f t="shared" si="781"/>
        <v>0</v>
      </c>
      <c r="K4664" s="99">
        <v>89600</v>
      </c>
      <c r="L4664" s="99">
        <f t="shared" si="779"/>
        <v>49369600</v>
      </c>
      <c r="M4664" s="99">
        <f t="shared" si="758"/>
        <v>89600</v>
      </c>
      <c r="N4664" s="100">
        <f t="shared" si="757"/>
        <v>49369600</v>
      </c>
      <c r="O4664" s="60">
        <v>551</v>
      </c>
      <c r="P4664" s="101">
        <f>O4664</f>
        <v>551</v>
      </c>
      <c r="Q4664" s="99" t="e">
        <f>TRUNC(#REF!*P4664,0)</f>
        <v>#REF!</v>
      </c>
      <c r="R4664" s="143"/>
    </row>
    <row r="4665" spans="3:18" s="102" customFormat="1" ht="19.5" hidden="1" customHeight="1">
      <c r="C4665" s="35" t="s">
        <v>1743</v>
      </c>
      <c r="D4665" s="36" t="s">
        <v>0</v>
      </c>
      <c r="E4665" s="11" t="s">
        <v>3207</v>
      </c>
      <c r="F4665" s="98">
        <v>34</v>
      </c>
      <c r="G4665" s="99">
        <v>0</v>
      </c>
      <c r="H4665" s="99">
        <f t="shared" si="780"/>
        <v>0</v>
      </c>
      <c r="I4665" s="99">
        <v>0</v>
      </c>
      <c r="J4665" s="99">
        <f t="shared" si="781"/>
        <v>0</v>
      </c>
      <c r="K4665" s="99">
        <v>176000</v>
      </c>
      <c r="L4665" s="99">
        <f t="shared" si="779"/>
        <v>5984000</v>
      </c>
      <c r="M4665" s="99">
        <f t="shared" si="758"/>
        <v>176000</v>
      </c>
      <c r="N4665" s="100">
        <f t="shared" si="757"/>
        <v>5984000</v>
      </c>
      <c r="O4665" s="60">
        <v>34</v>
      </c>
      <c r="P4665" s="101">
        <f>O4665</f>
        <v>34</v>
      </c>
      <c r="Q4665" s="99" t="e">
        <f>TRUNC(#REF!*P4665,0)</f>
        <v>#REF!</v>
      </c>
      <c r="R4665" s="143"/>
    </row>
    <row r="4666" spans="3:18" s="102" customFormat="1" ht="19.5" hidden="1" customHeight="1">
      <c r="C4666" s="35" t="s">
        <v>1744</v>
      </c>
      <c r="D4666" s="36" t="s">
        <v>0</v>
      </c>
      <c r="E4666" s="11" t="s">
        <v>3207</v>
      </c>
      <c r="F4666" s="98">
        <v>163</v>
      </c>
      <c r="G4666" s="99">
        <v>0</v>
      </c>
      <c r="H4666" s="99">
        <f t="shared" si="780"/>
        <v>0</v>
      </c>
      <c r="I4666" s="99">
        <v>0</v>
      </c>
      <c r="J4666" s="99">
        <f t="shared" si="781"/>
        <v>0</v>
      </c>
      <c r="K4666" s="99">
        <v>110400</v>
      </c>
      <c r="L4666" s="99">
        <f t="shared" si="779"/>
        <v>17995200</v>
      </c>
      <c r="M4666" s="99">
        <f t="shared" si="758"/>
        <v>110400</v>
      </c>
      <c r="N4666" s="100">
        <f t="shared" si="757"/>
        <v>17995200</v>
      </c>
      <c r="O4666" s="60">
        <v>163</v>
      </c>
      <c r="P4666" s="101">
        <f>O4666</f>
        <v>163</v>
      </c>
      <c r="Q4666" s="99" t="e">
        <f>TRUNC(#REF!*P4666,0)</f>
        <v>#REF!</v>
      </c>
      <c r="R4666" s="143"/>
    </row>
    <row r="4667" spans="3:18" s="102" customFormat="1" ht="19.5" hidden="1" customHeight="1">
      <c r="C4667" s="35" t="s">
        <v>1745</v>
      </c>
      <c r="D4667" s="36" t="s">
        <v>0</v>
      </c>
      <c r="E4667" s="11" t="s">
        <v>3207</v>
      </c>
      <c r="F4667" s="98">
        <v>298</v>
      </c>
      <c r="G4667" s="99">
        <v>0</v>
      </c>
      <c r="H4667" s="99">
        <f t="shared" si="780"/>
        <v>0</v>
      </c>
      <c r="I4667" s="99">
        <v>0</v>
      </c>
      <c r="J4667" s="99">
        <f t="shared" si="781"/>
        <v>0</v>
      </c>
      <c r="K4667" s="99">
        <v>188000</v>
      </c>
      <c r="L4667" s="99">
        <f t="shared" si="779"/>
        <v>56024000</v>
      </c>
      <c r="M4667" s="99">
        <f t="shared" si="758"/>
        <v>188000</v>
      </c>
      <c r="N4667" s="100">
        <f t="shared" si="757"/>
        <v>56024000</v>
      </c>
      <c r="O4667" s="60">
        <v>298</v>
      </c>
      <c r="P4667" s="101">
        <f>O4667</f>
        <v>298</v>
      </c>
      <c r="Q4667" s="99" t="e">
        <f>TRUNC(#REF!*P4667,0)</f>
        <v>#REF!</v>
      </c>
      <c r="R4667" s="143"/>
    </row>
    <row r="4668" spans="3:18" s="102" customFormat="1" ht="19.5" hidden="1" customHeight="1">
      <c r="C4668" s="35" t="s">
        <v>1746</v>
      </c>
      <c r="D4668" s="36" t="s">
        <v>0</v>
      </c>
      <c r="E4668" s="11" t="s">
        <v>22</v>
      </c>
      <c r="F4668" s="98">
        <v>0</v>
      </c>
      <c r="G4668" s="99">
        <v>0</v>
      </c>
      <c r="H4668" s="99">
        <f t="shared" si="780"/>
        <v>0</v>
      </c>
      <c r="I4668" s="99">
        <v>0</v>
      </c>
      <c r="J4668" s="99">
        <f t="shared" si="781"/>
        <v>0</v>
      </c>
      <c r="K4668" s="99">
        <v>0</v>
      </c>
      <c r="L4668" s="99">
        <f t="shared" si="779"/>
        <v>0</v>
      </c>
      <c r="M4668" s="99">
        <f t="shared" si="758"/>
        <v>0</v>
      </c>
      <c r="N4668" s="100">
        <f t="shared" si="757"/>
        <v>0</v>
      </c>
      <c r="O4668" s="60">
        <v>0</v>
      </c>
      <c r="P4668" s="101">
        <f>O4668</f>
        <v>0</v>
      </c>
      <c r="Q4668" s="99" t="e">
        <f>TRUNC(#REF!*P4668,0)</f>
        <v>#REF!</v>
      </c>
      <c r="R4668" s="143"/>
    </row>
    <row r="4669" spans="3:18" s="102" customFormat="1" ht="19.5" hidden="1" customHeight="1">
      <c r="C4669" s="35" t="s">
        <v>1747</v>
      </c>
      <c r="D4669" s="36" t="s">
        <v>0</v>
      </c>
      <c r="E4669" s="11" t="s">
        <v>22</v>
      </c>
      <c r="F4669" s="98">
        <v>0</v>
      </c>
      <c r="G4669" s="99">
        <v>0</v>
      </c>
      <c r="H4669" s="99">
        <f t="shared" si="780"/>
        <v>0</v>
      </c>
      <c r="I4669" s="99">
        <v>0</v>
      </c>
      <c r="J4669" s="99">
        <f t="shared" si="781"/>
        <v>0</v>
      </c>
      <c r="K4669" s="99">
        <v>0</v>
      </c>
      <c r="L4669" s="99">
        <f t="shared" ref="L4669:L4741" si="782">TRUNC(F4669*K4669,0)</f>
        <v>0</v>
      </c>
      <c r="M4669" s="99">
        <f t="shared" si="758"/>
        <v>0</v>
      </c>
      <c r="N4669" s="100">
        <f t="shared" si="757"/>
        <v>0</v>
      </c>
      <c r="O4669" s="60">
        <v>0</v>
      </c>
      <c r="P4669" s="101">
        <f>O4669</f>
        <v>0</v>
      </c>
      <c r="Q4669" s="99" t="e">
        <f>TRUNC(#REF!*P4669,0)</f>
        <v>#REF!</v>
      </c>
      <c r="R4669" s="143"/>
    </row>
    <row r="4670" spans="3:18" s="102" customFormat="1" ht="19.5" hidden="1" customHeight="1">
      <c r="C4670" s="35" t="s">
        <v>1748</v>
      </c>
      <c r="D4670" s="36" t="s">
        <v>0</v>
      </c>
      <c r="E4670" s="11" t="s">
        <v>3196</v>
      </c>
      <c r="F4670" s="98">
        <v>992</v>
      </c>
      <c r="G4670" s="99">
        <v>0</v>
      </c>
      <c r="H4670" s="99">
        <f t="shared" si="780"/>
        <v>0</v>
      </c>
      <c r="I4670" s="99">
        <v>0</v>
      </c>
      <c r="J4670" s="99">
        <f t="shared" si="781"/>
        <v>0</v>
      </c>
      <c r="K4670" s="99">
        <v>16000</v>
      </c>
      <c r="L4670" s="99">
        <f t="shared" si="782"/>
        <v>15872000</v>
      </c>
      <c r="M4670" s="99">
        <f t="shared" si="758"/>
        <v>16000</v>
      </c>
      <c r="N4670" s="100">
        <f t="shared" si="757"/>
        <v>15872000</v>
      </c>
      <c r="O4670" s="60">
        <v>992</v>
      </c>
      <c r="P4670" s="101">
        <f>O4670</f>
        <v>992</v>
      </c>
      <c r="Q4670" s="99" t="e">
        <f>TRUNC(#REF!*P4670,0)</f>
        <v>#REF!</v>
      </c>
      <c r="R4670" s="143"/>
    </row>
    <row r="4671" spans="3:18" s="102" customFormat="1" ht="19.5" hidden="1" customHeight="1">
      <c r="C4671" s="35" t="s">
        <v>1749</v>
      </c>
      <c r="D4671" s="36" t="s">
        <v>0</v>
      </c>
      <c r="E4671" s="11" t="s">
        <v>22</v>
      </c>
      <c r="F4671" s="98">
        <v>0</v>
      </c>
      <c r="G4671" s="99">
        <v>0</v>
      </c>
      <c r="H4671" s="99">
        <f t="shared" si="780"/>
        <v>0</v>
      </c>
      <c r="I4671" s="99">
        <v>0</v>
      </c>
      <c r="J4671" s="99">
        <f t="shared" si="781"/>
        <v>0</v>
      </c>
      <c r="K4671" s="99">
        <v>0</v>
      </c>
      <c r="L4671" s="99">
        <f t="shared" si="782"/>
        <v>0</v>
      </c>
      <c r="M4671" s="99">
        <f t="shared" si="758"/>
        <v>0</v>
      </c>
      <c r="N4671" s="100">
        <f t="shared" si="757"/>
        <v>0</v>
      </c>
      <c r="O4671" s="60">
        <v>0</v>
      </c>
      <c r="P4671" s="101">
        <f>O4671</f>
        <v>0</v>
      </c>
      <c r="Q4671" s="99" t="e">
        <f>TRUNC(#REF!*P4671,0)</f>
        <v>#REF!</v>
      </c>
      <c r="R4671" s="143"/>
    </row>
    <row r="4672" spans="3:18" s="102" customFormat="1" ht="19.5" hidden="1" customHeight="1">
      <c r="C4672" s="35" t="s">
        <v>1750</v>
      </c>
      <c r="D4672" s="36" t="s">
        <v>0</v>
      </c>
      <c r="E4672" s="11" t="s">
        <v>3196</v>
      </c>
      <c r="F4672" s="98">
        <v>58</v>
      </c>
      <c r="G4672" s="99">
        <v>0</v>
      </c>
      <c r="H4672" s="99">
        <f t="shared" si="780"/>
        <v>0</v>
      </c>
      <c r="I4672" s="99">
        <v>0</v>
      </c>
      <c r="J4672" s="99">
        <f t="shared" si="781"/>
        <v>0</v>
      </c>
      <c r="K4672" s="99">
        <v>6306</v>
      </c>
      <c r="L4672" s="99">
        <f t="shared" si="782"/>
        <v>365748</v>
      </c>
      <c r="M4672" s="99">
        <f t="shared" si="758"/>
        <v>6306</v>
      </c>
      <c r="N4672" s="100">
        <f t="shared" si="757"/>
        <v>365748</v>
      </c>
      <c r="O4672" s="60">
        <v>58</v>
      </c>
      <c r="P4672" s="101">
        <f>O4672</f>
        <v>58</v>
      </c>
      <c r="Q4672" s="99" t="e">
        <f>TRUNC(#REF!*P4672,0)</f>
        <v>#REF!</v>
      </c>
      <c r="R4672" s="143"/>
    </row>
    <row r="4673" spans="1:19" s="102" customFormat="1" ht="19.5" hidden="1" customHeight="1">
      <c r="C4673" s="35" t="s">
        <v>1751</v>
      </c>
      <c r="D4673" s="36" t="s">
        <v>0</v>
      </c>
      <c r="E4673" s="11" t="s">
        <v>3196</v>
      </c>
      <c r="F4673" s="98">
        <v>58</v>
      </c>
      <c r="G4673" s="99">
        <v>0</v>
      </c>
      <c r="H4673" s="99">
        <f t="shared" si="780"/>
        <v>0</v>
      </c>
      <c r="I4673" s="99">
        <v>0</v>
      </c>
      <c r="J4673" s="99">
        <f t="shared" si="781"/>
        <v>0</v>
      </c>
      <c r="K4673" s="99">
        <v>20257</v>
      </c>
      <c r="L4673" s="99">
        <f t="shared" si="782"/>
        <v>1174906</v>
      </c>
      <c r="M4673" s="99">
        <f t="shared" si="758"/>
        <v>20257</v>
      </c>
      <c r="N4673" s="100">
        <f t="shared" si="757"/>
        <v>1174906</v>
      </c>
      <c r="O4673" s="60">
        <v>58</v>
      </c>
      <c r="P4673" s="101">
        <f>O4673</f>
        <v>58</v>
      </c>
      <c r="Q4673" s="99" t="e">
        <f>TRUNC(#REF!*P4673,0)</f>
        <v>#REF!</v>
      </c>
      <c r="R4673" s="143"/>
    </row>
    <row r="4674" spans="1:19" s="102" customFormat="1" ht="19.5" hidden="1" customHeight="1">
      <c r="C4674" s="35" t="s">
        <v>1752</v>
      </c>
      <c r="D4674" s="36" t="s">
        <v>0</v>
      </c>
      <c r="E4674" s="11" t="s">
        <v>3196</v>
      </c>
      <c r="F4674" s="98">
        <v>58</v>
      </c>
      <c r="G4674" s="99">
        <v>0</v>
      </c>
      <c r="H4674" s="99">
        <f t="shared" si="780"/>
        <v>0</v>
      </c>
      <c r="I4674" s="99">
        <v>0</v>
      </c>
      <c r="J4674" s="99">
        <f t="shared" si="781"/>
        <v>0</v>
      </c>
      <c r="K4674" s="99">
        <v>51200</v>
      </c>
      <c r="L4674" s="99">
        <f t="shared" si="782"/>
        <v>2969600</v>
      </c>
      <c r="M4674" s="99">
        <f t="shared" si="758"/>
        <v>51200</v>
      </c>
      <c r="N4674" s="100">
        <f t="shared" si="757"/>
        <v>2969600</v>
      </c>
      <c r="O4674" s="60">
        <v>58</v>
      </c>
      <c r="P4674" s="101">
        <f>O4674</f>
        <v>58</v>
      </c>
      <c r="Q4674" s="99" t="e">
        <f>TRUNC(#REF!*P4674,0)</f>
        <v>#REF!</v>
      </c>
      <c r="R4674" s="143"/>
    </row>
    <row r="4675" spans="1:19" s="102" customFormat="1" ht="19.5" hidden="1" customHeight="1">
      <c r="C4675" s="35" t="s">
        <v>1753</v>
      </c>
      <c r="D4675" s="36" t="s">
        <v>0</v>
      </c>
      <c r="E4675" s="11" t="s">
        <v>3196</v>
      </c>
      <c r="F4675" s="98">
        <v>58</v>
      </c>
      <c r="G4675" s="99">
        <v>0</v>
      </c>
      <c r="H4675" s="99">
        <f t="shared" si="780"/>
        <v>0</v>
      </c>
      <c r="I4675" s="99">
        <v>0</v>
      </c>
      <c r="J4675" s="99">
        <f t="shared" si="781"/>
        <v>0</v>
      </c>
      <c r="K4675" s="99">
        <v>15416</v>
      </c>
      <c r="L4675" s="99">
        <f t="shared" si="782"/>
        <v>894128</v>
      </c>
      <c r="M4675" s="99">
        <f t="shared" si="758"/>
        <v>15416</v>
      </c>
      <c r="N4675" s="100">
        <f t="shared" si="757"/>
        <v>894128</v>
      </c>
      <c r="O4675" s="60">
        <v>58</v>
      </c>
      <c r="P4675" s="101">
        <f>O4675</f>
        <v>58</v>
      </c>
      <c r="Q4675" s="99" t="e">
        <f>TRUNC(#REF!*P4675,0)</f>
        <v>#REF!</v>
      </c>
      <c r="R4675" s="143"/>
    </row>
    <row r="4676" spans="1:19" s="102" customFormat="1" ht="19.5" hidden="1" customHeight="1">
      <c r="C4676" s="35" t="s">
        <v>1754</v>
      </c>
      <c r="D4676" s="36" t="s">
        <v>0</v>
      </c>
      <c r="E4676" s="11" t="s">
        <v>3196</v>
      </c>
      <c r="F4676" s="98">
        <v>58</v>
      </c>
      <c r="G4676" s="99">
        <v>0</v>
      </c>
      <c r="H4676" s="99">
        <f t="shared" si="780"/>
        <v>0</v>
      </c>
      <c r="I4676" s="99">
        <v>0</v>
      </c>
      <c r="J4676" s="99">
        <f t="shared" si="781"/>
        <v>0</v>
      </c>
      <c r="K4676" s="99">
        <v>31286</v>
      </c>
      <c r="L4676" s="99">
        <f t="shared" si="782"/>
        <v>1814588</v>
      </c>
      <c r="M4676" s="99">
        <f t="shared" si="758"/>
        <v>31286</v>
      </c>
      <c r="N4676" s="100">
        <f t="shared" si="757"/>
        <v>1814588</v>
      </c>
      <c r="O4676" s="60">
        <v>58</v>
      </c>
      <c r="P4676" s="101">
        <f>O4676</f>
        <v>58</v>
      </c>
      <c r="Q4676" s="99" t="e">
        <f>TRUNC(#REF!*P4676,0)</f>
        <v>#REF!</v>
      </c>
      <c r="R4676" s="143"/>
    </row>
    <row r="4677" spans="1:19" s="102" customFormat="1" ht="19.5" hidden="1" customHeight="1">
      <c r="C4677" s="35" t="s">
        <v>1755</v>
      </c>
      <c r="D4677" s="36" t="s">
        <v>0</v>
      </c>
      <c r="E4677" s="11" t="s">
        <v>3196</v>
      </c>
      <c r="F4677" s="98">
        <v>58</v>
      </c>
      <c r="G4677" s="99">
        <v>0</v>
      </c>
      <c r="H4677" s="99">
        <f t="shared" si="780"/>
        <v>0</v>
      </c>
      <c r="I4677" s="99">
        <v>0</v>
      </c>
      <c r="J4677" s="99">
        <f t="shared" si="781"/>
        <v>0</v>
      </c>
      <c r="K4677" s="99">
        <v>24848</v>
      </c>
      <c r="L4677" s="99">
        <f t="shared" si="782"/>
        <v>1441184</v>
      </c>
      <c r="M4677" s="99">
        <f t="shared" si="758"/>
        <v>24848</v>
      </c>
      <c r="N4677" s="100">
        <f t="shared" si="757"/>
        <v>1441184</v>
      </c>
      <c r="O4677" s="60">
        <v>58</v>
      </c>
      <c r="P4677" s="101">
        <f>O4677</f>
        <v>58</v>
      </c>
      <c r="Q4677" s="99" t="e">
        <f>TRUNC(#REF!*P4677,0)</f>
        <v>#REF!</v>
      </c>
      <c r="R4677" s="143"/>
    </row>
    <row r="4678" spans="1:19" s="85" customFormat="1" ht="19.5" hidden="1" customHeight="1">
      <c r="A4678" s="49"/>
      <c r="B4678" s="49"/>
      <c r="C4678" s="37" t="s">
        <v>1756</v>
      </c>
      <c r="D4678" s="38" t="s">
        <v>0</v>
      </c>
      <c r="E4678" s="17" t="s">
        <v>22</v>
      </c>
      <c r="F4678" s="98">
        <v>0</v>
      </c>
      <c r="G4678" s="104">
        <v>0</v>
      </c>
      <c r="H4678" s="104">
        <f t="shared" si="780"/>
        <v>0</v>
      </c>
      <c r="I4678" s="104">
        <v>0</v>
      </c>
      <c r="J4678" s="104">
        <f t="shared" si="781"/>
        <v>0</v>
      </c>
      <c r="K4678" s="104">
        <v>0</v>
      </c>
      <c r="L4678" s="104">
        <f t="shared" si="782"/>
        <v>0</v>
      </c>
      <c r="M4678" s="99">
        <f t="shared" si="758"/>
        <v>0</v>
      </c>
      <c r="N4678" s="100">
        <f t="shared" si="757"/>
        <v>0</v>
      </c>
      <c r="O4678" s="60">
        <v>0</v>
      </c>
      <c r="P4678" s="101">
        <f>O4678</f>
        <v>0</v>
      </c>
      <c r="Q4678" s="104" t="e">
        <f>TRUNC(#REF!*P4678,0)</f>
        <v>#REF!</v>
      </c>
      <c r="R4678" s="52"/>
      <c r="S4678" s="49"/>
    </row>
    <row r="4679" spans="1:19" s="85" customFormat="1" ht="19.5" hidden="1" customHeight="1">
      <c r="A4679" s="49"/>
      <c r="B4679" s="49"/>
      <c r="C4679" s="37" t="s">
        <v>1757</v>
      </c>
      <c r="D4679" s="38" t="s">
        <v>0</v>
      </c>
      <c r="E4679" s="17" t="s">
        <v>3196</v>
      </c>
      <c r="F4679" s="98">
        <v>28</v>
      </c>
      <c r="G4679" s="104">
        <v>0</v>
      </c>
      <c r="H4679" s="104">
        <f t="shared" si="780"/>
        <v>0</v>
      </c>
      <c r="I4679" s="104">
        <v>0</v>
      </c>
      <c r="J4679" s="104">
        <f t="shared" si="781"/>
        <v>0</v>
      </c>
      <c r="K4679" s="104">
        <v>32075</v>
      </c>
      <c r="L4679" s="104">
        <f t="shared" si="782"/>
        <v>898100</v>
      </c>
      <c r="M4679" s="99">
        <f t="shared" si="758"/>
        <v>32075</v>
      </c>
      <c r="N4679" s="100">
        <f t="shared" si="757"/>
        <v>898100</v>
      </c>
      <c r="O4679" s="60">
        <v>28</v>
      </c>
      <c r="P4679" s="101">
        <f>O4679</f>
        <v>28</v>
      </c>
      <c r="Q4679" s="104" t="e">
        <f>TRUNC(#REF!*P4679,0)</f>
        <v>#REF!</v>
      </c>
      <c r="R4679" s="52"/>
      <c r="S4679" s="49"/>
    </row>
    <row r="4680" spans="1:19" s="85" customFormat="1" ht="19.5" hidden="1" customHeight="1">
      <c r="A4680" s="49"/>
      <c r="B4680" s="49"/>
      <c r="C4680" s="37" t="s">
        <v>1758</v>
      </c>
      <c r="D4680" s="38" t="s">
        <v>0</v>
      </c>
      <c r="E4680" s="17" t="s">
        <v>3196</v>
      </c>
      <c r="F4680" s="98">
        <v>28</v>
      </c>
      <c r="G4680" s="104">
        <v>0</v>
      </c>
      <c r="H4680" s="104">
        <f t="shared" si="780"/>
        <v>0</v>
      </c>
      <c r="I4680" s="104">
        <v>0</v>
      </c>
      <c r="J4680" s="104">
        <f t="shared" si="781"/>
        <v>0</v>
      </c>
      <c r="K4680" s="104">
        <v>160000</v>
      </c>
      <c r="L4680" s="104">
        <f t="shared" si="782"/>
        <v>4480000</v>
      </c>
      <c r="M4680" s="99">
        <f t="shared" si="758"/>
        <v>160000</v>
      </c>
      <c r="N4680" s="100">
        <f t="shared" si="757"/>
        <v>4480000</v>
      </c>
      <c r="O4680" s="60">
        <v>28</v>
      </c>
      <c r="P4680" s="101">
        <f>O4680</f>
        <v>28</v>
      </c>
      <c r="Q4680" s="104" t="e">
        <f>TRUNC(#REF!*P4680,0)</f>
        <v>#REF!</v>
      </c>
      <c r="R4680" s="52"/>
      <c r="S4680" s="49"/>
    </row>
    <row r="4681" spans="1:19" s="85" customFormat="1" ht="19.5" hidden="1" customHeight="1">
      <c r="A4681" s="49"/>
      <c r="B4681" s="49"/>
      <c r="C4681" s="37" t="s">
        <v>1759</v>
      </c>
      <c r="D4681" s="38" t="s">
        <v>0</v>
      </c>
      <c r="E4681" s="17" t="s">
        <v>3196</v>
      </c>
      <c r="F4681" s="98">
        <v>28</v>
      </c>
      <c r="G4681" s="104">
        <v>0</v>
      </c>
      <c r="H4681" s="104">
        <f t="shared" si="780"/>
        <v>0</v>
      </c>
      <c r="I4681" s="104">
        <v>0</v>
      </c>
      <c r="J4681" s="104">
        <f t="shared" si="781"/>
        <v>0</v>
      </c>
      <c r="K4681" s="104">
        <v>160000</v>
      </c>
      <c r="L4681" s="104">
        <f t="shared" si="782"/>
        <v>4480000</v>
      </c>
      <c r="M4681" s="99">
        <f t="shared" si="758"/>
        <v>160000</v>
      </c>
      <c r="N4681" s="100">
        <f t="shared" si="757"/>
        <v>4480000</v>
      </c>
      <c r="O4681" s="60">
        <v>28</v>
      </c>
      <c r="P4681" s="101">
        <f>O4681</f>
        <v>28</v>
      </c>
      <c r="Q4681" s="104" t="e">
        <f>TRUNC(#REF!*P4681,0)</f>
        <v>#REF!</v>
      </c>
      <c r="R4681" s="52"/>
      <c r="S4681" s="49"/>
    </row>
    <row r="4682" spans="1:19" s="85" customFormat="1" ht="19.5" hidden="1" customHeight="1">
      <c r="A4682" s="49"/>
      <c r="B4682" s="49"/>
      <c r="C4682" s="37" t="s">
        <v>1760</v>
      </c>
      <c r="D4682" s="38" t="s">
        <v>0</v>
      </c>
      <c r="E4682" s="17" t="s">
        <v>3196</v>
      </c>
      <c r="F4682" s="98">
        <v>28</v>
      </c>
      <c r="G4682" s="104">
        <v>0</v>
      </c>
      <c r="H4682" s="104">
        <f t="shared" si="780"/>
        <v>0</v>
      </c>
      <c r="I4682" s="104">
        <v>0</v>
      </c>
      <c r="J4682" s="104">
        <f t="shared" si="781"/>
        <v>0</v>
      </c>
      <c r="K4682" s="104">
        <v>160000</v>
      </c>
      <c r="L4682" s="104">
        <f t="shared" si="782"/>
        <v>4480000</v>
      </c>
      <c r="M4682" s="99">
        <f t="shared" si="758"/>
        <v>160000</v>
      </c>
      <c r="N4682" s="100">
        <f t="shared" si="757"/>
        <v>4480000</v>
      </c>
      <c r="O4682" s="60">
        <v>28</v>
      </c>
      <c r="P4682" s="101">
        <f>O4682</f>
        <v>28</v>
      </c>
      <c r="Q4682" s="104" t="e">
        <f>TRUNC(#REF!*P4682,0)</f>
        <v>#REF!</v>
      </c>
      <c r="R4682" s="52"/>
      <c r="S4682" s="49"/>
    </row>
    <row r="4683" spans="1:19" s="85" customFormat="1" ht="19.5" hidden="1" customHeight="1">
      <c r="A4683" s="49"/>
      <c r="B4683" s="49"/>
      <c r="C4683" s="37" t="s">
        <v>1761</v>
      </c>
      <c r="D4683" s="38" t="s">
        <v>0</v>
      </c>
      <c r="E4683" s="17" t="s">
        <v>3196</v>
      </c>
      <c r="F4683" s="98">
        <v>25</v>
      </c>
      <c r="G4683" s="104">
        <v>0</v>
      </c>
      <c r="H4683" s="104">
        <f t="shared" si="780"/>
        <v>0</v>
      </c>
      <c r="I4683" s="104">
        <v>0</v>
      </c>
      <c r="J4683" s="104">
        <f t="shared" si="781"/>
        <v>0</v>
      </c>
      <c r="K4683" s="104">
        <v>80000</v>
      </c>
      <c r="L4683" s="104">
        <f t="shared" si="782"/>
        <v>2000000</v>
      </c>
      <c r="M4683" s="99">
        <f t="shared" si="758"/>
        <v>80000</v>
      </c>
      <c r="N4683" s="100">
        <f t="shared" si="757"/>
        <v>2000000</v>
      </c>
      <c r="O4683" s="60">
        <v>25</v>
      </c>
      <c r="P4683" s="101">
        <f>O4683</f>
        <v>25</v>
      </c>
      <c r="Q4683" s="104" t="e">
        <f>TRUNC(#REF!*P4683,0)</f>
        <v>#REF!</v>
      </c>
      <c r="R4683" s="52"/>
      <c r="S4683" s="49"/>
    </row>
    <row r="4684" spans="1:19" s="85" customFormat="1" ht="19.5" hidden="1" customHeight="1">
      <c r="A4684" s="49"/>
      <c r="B4684" s="49"/>
      <c r="C4684" s="37" t="s">
        <v>2822</v>
      </c>
      <c r="D4684" s="38" t="s">
        <v>0</v>
      </c>
      <c r="E4684" s="17" t="s">
        <v>3196</v>
      </c>
      <c r="F4684" s="98">
        <v>3</v>
      </c>
      <c r="G4684" s="104">
        <v>0</v>
      </c>
      <c r="H4684" s="104">
        <f t="shared" si="780"/>
        <v>0</v>
      </c>
      <c r="I4684" s="104">
        <v>0</v>
      </c>
      <c r="J4684" s="104">
        <f t="shared" si="781"/>
        <v>0</v>
      </c>
      <c r="K4684" s="104">
        <v>1200000</v>
      </c>
      <c r="L4684" s="104">
        <f t="shared" si="782"/>
        <v>3600000</v>
      </c>
      <c r="M4684" s="99">
        <f t="shared" si="758"/>
        <v>1200000</v>
      </c>
      <c r="N4684" s="100">
        <f t="shared" si="757"/>
        <v>3600000</v>
      </c>
      <c r="O4684" s="60">
        <v>3</v>
      </c>
      <c r="P4684" s="101">
        <f>O4684</f>
        <v>3</v>
      </c>
      <c r="Q4684" s="104" t="e">
        <f>TRUNC(#REF!*P4684,0)</f>
        <v>#REF!</v>
      </c>
      <c r="R4684" s="52"/>
      <c r="S4684" s="49"/>
    </row>
    <row r="4685" spans="1:19" s="85" customFormat="1" ht="19.5" hidden="1" customHeight="1">
      <c r="A4685" s="49"/>
      <c r="B4685" s="49"/>
      <c r="C4685" s="37" t="s">
        <v>1762</v>
      </c>
      <c r="D4685" s="38" t="s">
        <v>0</v>
      </c>
      <c r="E4685" s="17" t="s">
        <v>22</v>
      </c>
      <c r="F4685" s="98">
        <v>0</v>
      </c>
      <c r="G4685" s="104">
        <v>0</v>
      </c>
      <c r="H4685" s="104">
        <f t="shared" si="780"/>
        <v>0</v>
      </c>
      <c r="I4685" s="104">
        <v>0</v>
      </c>
      <c r="J4685" s="104">
        <f t="shared" si="781"/>
        <v>0</v>
      </c>
      <c r="K4685" s="104">
        <v>0</v>
      </c>
      <c r="L4685" s="104">
        <f t="shared" si="782"/>
        <v>0</v>
      </c>
      <c r="M4685" s="99">
        <f t="shared" si="758"/>
        <v>0</v>
      </c>
      <c r="N4685" s="100">
        <f t="shared" si="757"/>
        <v>0</v>
      </c>
      <c r="O4685" s="60">
        <v>0</v>
      </c>
      <c r="P4685" s="101">
        <f>O4685</f>
        <v>0</v>
      </c>
      <c r="Q4685" s="104" t="e">
        <f>TRUNC(#REF!*P4685,0)</f>
        <v>#REF!</v>
      </c>
      <c r="R4685" s="52"/>
      <c r="S4685" s="49"/>
    </row>
    <row r="4686" spans="1:19" s="85" customFormat="1" ht="19.5" hidden="1" customHeight="1">
      <c r="A4686" s="49"/>
      <c r="B4686" s="49"/>
      <c r="C4686" s="37" t="s">
        <v>1763</v>
      </c>
      <c r="D4686" s="38" t="s">
        <v>0</v>
      </c>
      <c r="E4686" s="17" t="s">
        <v>3196</v>
      </c>
      <c r="F4686" s="98">
        <v>13</v>
      </c>
      <c r="G4686" s="104">
        <v>0</v>
      </c>
      <c r="H4686" s="104">
        <f t="shared" si="780"/>
        <v>0</v>
      </c>
      <c r="I4686" s="104">
        <v>0</v>
      </c>
      <c r="J4686" s="104">
        <f t="shared" si="781"/>
        <v>0</v>
      </c>
      <c r="K4686" s="104">
        <v>760000</v>
      </c>
      <c r="L4686" s="104">
        <f t="shared" si="782"/>
        <v>9880000</v>
      </c>
      <c r="M4686" s="99">
        <f t="shared" si="758"/>
        <v>760000</v>
      </c>
      <c r="N4686" s="100">
        <f t="shared" si="757"/>
        <v>9880000</v>
      </c>
      <c r="O4686" s="60">
        <v>13</v>
      </c>
      <c r="P4686" s="101">
        <f>O4686</f>
        <v>13</v>
      </c>
      <c r="Q4686" s="104" t="e">
        <f>TRUNC(#REF!*P4686,0)</f>
        <v>#REF!</v>
      </c>
      <c r="R4686" s="52"/>
      <c r="S4686" s="49"/>
    </row>
    <row r="4687" spans="1:19" s="85" customFormat="1" ht="19.5" hidden="1" customHeight="1">
      <c r="A4687" s="49"/>
      <c r="B4687" s="49"/>
      <c r="C4687" s="37" t="s">
        <v>2823</v>
      </c>
      <c r="D4687" s="38" t="s">
        <v>0</v>
      </c>
      <c r="E4687" s="17" t="s">
        <v>3196</v>
      </c>
      <c r="F4687" s="98">
        <v>3</v>
      </c>
      <c r="G4687" s="104">
        <v>0</v>
      </c>
      <c r="H4687" s="104">
        <f t="shared" si="780"/>
        <v>0</v>
      </c>
      <c r="I4687" s="104">
        <v>0</v>
      </c>
      <c r="J4687" s="104">
        <f t="shared" si="781"/>
        <v>0</v>
      </c>
      <c r="K4687" s="104">
        <v>3600000</v>
      </c>
      <c r="L4687" s="104">
        <f t="shared" si="782"/>
        <v>10800000</v>
      </c>
      <c r="M4687" s="99">
        <f t="shared" si="758"/>
        <v>3600000</v>
      </c>
      <c r="N4687" s="100">
        <f t="shared" si="757"/>
        <v>10800000</v>
      </c>
      <c r="O4687" s="60">
        <v>3</v>
      </c>
      <c r="P4687" s="101">
        <f>O4687</f>
        <v>3</v>
      </c>
      <c r="Q4687" s="104" t="e">
        <f>TRUNC(#REF!*P4687,0)</f>
        <v>#REF!</v>
      </c>
      <c r="R4687" s="52"/>
      <c r="S4687" s="49"/>
    </row>
    <row r="4688" spans="1:19" s="85" customFormat="1" ht="19.5" hidden="1" customHeight="1">
      <c r="A4688" s="49"/>
      <c r="B4688" s="49"/>
      <c r="C4688" s="37" t="s">
        <v>1764</v>
      </c>
      <c r="D4688" s="38" t="s">
        <v>0</v>
      </c>
      <c r="E4688" s="17" t="s">
        <v>3196</v>
      </c>
      <c r="F4688" s="98">
        <v>3</v>
      </c>
      <c r="G4688" s="104">
        <v>0</v>
      </c>
      <c r="H4688" s="104">
        <f t="shared" si="780"/>
        <v>0</v>
      </c>
      <c r="I4688" s="104">
        <v>0</v>
      </c>
      <c r="J4688" s="104">
        <f t="shared" si="781"/>
        <v>0</v>
      </c>
      <c r="K4688" s="104">
        <v>763746</v>
      </c>
      <c r="L4688" s="104">
        <f t="shared" si="782"/>
        <v>2291238</v>
      </c>
      <c r="M4688" s="99">
        <f t="shared" si="758"/>
        <v>763746</v>
      </c>
      <c r="N4688" s="100">
        <f t="shared" si="757"/>
        <v>2291238</v>
      </c>
      <c r="O4688" s="60">
        <v>3</v>
      </c>
      <c r="P4688" s="101">
        <f>O4688</f>
        <v>3</v>
      </c>
      <c r="Q4688" s="104" t="e">
        <f>TRUNC(#REF!*P4688,0)</f>
        <v>#REF!</v>
      </c>
      <c r="R4688" s="52"/>
      <c r="S4688" s="49"/>
    </row>
    <row r="4689" spans="1:19" s="85" customFormat="1" ht="19.5" hidden="1" customHeight="1">
      <c r="A4689" s="49"/>
      <c r="B4689" s="49"/>
      <c r="C4689" s="37" t="s">
        <v>2824</v>
      </c>
      <c r="D4689" s="38" t="s">
        <v>0</v>
      </c>
      <c r="E4689" s="17" t="s">
        <v>3196</v>
      </c>
      <c r="F4689" s="98">
        <v>3</v>
      </c>
      <c r="G4689" s="104">
        <v>0</v>
      </c>
      <c r="H4689" s="104">
        <f t="shared" si="780"/>
        <v>0</v>
      </c>
      <c r="I4689" s="104">
        <v>0</v>
      </c>
      <c r="J4689" s="104">
        <f t="shared" si="781"/>
        <v>0</v>
      </c>
      <c r="K4689" s="104">
        <v>400000</v>
      </c>
      <c r="L4689" s="104">
        <f t="shared" si="782"/>
        <v>1200000</v>
      </c>
      <c r="M4689" s="99">
        <f t="shared" si="758"/>
        <v>400000</v>
      </c>
      <c r="N4689" s="100">
        <f t="shared" si="757"/>
        <v>1200000</v>
      </c>
      <c r="O4689" s="60">
        <v>3</v>
      </c>
      <c r="P4689" s="101">
        <f>O4689</f>
        <v>3</v>
      </c>
      <c r="Q4689" s="104" t="e">
        <f>TRUNC(#REF!*P4689,0)</f>
        <v>#REF!</v>
      </c>
      <c r="R4689" s="52"/>
      <c r="S4689" s="49"/>
    </row>
    <row r="4690" spans="1:19" s="85" customFormat="1" ht="19.5" hidden="1" customHeight="1">
      <c r="A4690" s="49"/>
      <c r="B4690" s="49"/>
      <c r="C4690" s="37" t="s">
        <v>1765</v>
      </c>
      <c r="D4690" s="38" t="s">
        <v>0</v>
      </c>
      <c r="E4690" s="17" t="s">
        <v>3196</v>
      </c>
      <c r="F4690" s="98">
        <v>9</v>
      </c>
      <c r="G4690" s="104">
        <v>0</v>
      </c>
      <c r="H4690" s="104">
        <f t="shared" si="780"/>
        <v>0</v>
      </c>
      <c r="I4690" s="104">
        <v>0</v>
      </c>
      <c r="J4690" s="104">
        <f t="shared" si="781"/>
        <v>0</v>
      </c>
      <c r="K4690" s="104">
        <v>36400</v>
      </c>
      <c r="L4690" s="104">
        <f t="shared" si="782"/>
        <v>327600</v>
      </c>
      <c r="M4690" s="99">
        <f t="shared" si="758"/>
        <v>36400</v>
      </c>
      <c r="N4690" s="100">
        <f t="shared" si="757"/>
        <v>327600</v>
      </c>
      <c r="O4690" s="60">
        <v>9</v>
      </c>
      <c r="P4690" s="101">
        <f>O4690</f>
        <v>9</v>
      </c>
      <c r="Q4690" s="104" t="e">
        <f>TRUNC(#REF!*P4690,0)</f>
        <v>#REF!</v>
      </c>
      <c r="R4690" s="52"/>
      <c r="S4690" s="49"/>
    </row>
    <row r="4691" spans="1:19" s="85" customFormat="1" ht="19.5" hidden="1" customHeight="1">
      <c r="A4691" s="49"/>
      <c r="B4691" s="49"/>
      <c r="C4691" s="37" t="s">
        <v>1766</v>
      </c>
      <c r="D4691" s="38" t="s">
        <v>1767</v>
      </c>
      <c r="E4691" s="17" t="s">
        <v>3196</v>
      </c>
      <c r="F4691" s="98">
        <v>52</v>
      </c>
      <c r="G4691" s="104">
        <v>0</v>
      </c>
      <c r="H4691" s="104">
        <f t="shared" si="780"/>
        <v>0</v>
      </c>
      <c r="I4691" s="104">
        <v>0</v>
      </c>
      <c r="J4691" s="104">
        <f t="shared" si="781"/>
        <v>0</v>
      </c>
      <c r="K4691" s="104">
        <v>2984101</v>
      </c>
      <c r="L4691" s="104">
        <f t="shared" si="782"/>
        <v>155173252</v>
      </c>
      <c r="M4691" s="99">
        <f t="shared" si="758"/>
        <v>2984101</v>
      </c>
      <c r="N4691" s="100">
        <f t="shared" si="757"/>
        <v>155173252</v>
      </c>
      <c r="O4691" s="60">
        <v>52</v>
      </c>
      <c r="P4691" s="101">
        <f>O4691</f>
        <v>52</v>
      </c>
      <c r="Q4691" s="104" t="e">
        <f>TRUNC(#REF!*P4691,0)</f>
        <v>#REF!</v>
      </c>
      <c r="R4691" s="52"/>
      <c r="S4691" s="49"/>
    </row>
    <row r="4692" spans="1:19" s="85" customFormat="1" ht="19.5" hidden="1" customHeight="1">
      <c r="A4692" s="49"/>
      <c r="B4692" s="49"/>
      <c r="C4692" s="37" t="s">
        <v>1768</v>
      </c>
      <c r="D4692" s="38" t="s">
        <v>0</v>
      </c>
      <c r="E4692" s="17" t="s">
        <v>1</v>
      </c>
      <c r="F4692" s="98">
        <v>1</v>
      </c>
      <c r="G4692" s="104">
        <v>0</v>
      </c>
      <c r="H4692" s="104">
        <f t="shared" si="780"/>
        <v>0</v>
      </c>
      <c r="I4692" s="104">
        <v>0</v>
      </c>
      <c r="J4692" s="104">
        <f t="shared" si="781"/>
        <v>0</v>
      </c>
      <c r="K4692" s="104">
        <v>2752744</v>
      </c>
      <c r="L4692" s="104">
        <f t="shared" si="782"/>
        <v>2752744</v>
      </c>
      <c r="M4692" s="99">
        <f t="shared" si="758"/>
        <v>2752744</v>
      </c>
      <c r="N4692" s="100">
        <f t="shared" si="757"/>
        <v>2752744</v>
      </c>
      <c r="O4692" s="60">
        <v>1</v>
      </c>
      <c r="P4692" s="101">
        <f>O4692</f>
        <v>1</v>
      </c>
      <c r="Q4692" s="104" t="e">
        <f>TRUNC(#REF!*P4692,0)</f>
        <v>#REF!</v>
      </c>
      <c r="R4692" s="52"/>
      <c r="S4692" s="49"/>
    </row>
    <row r="4693" spans="1:19" s="85" customFormat="1" ht="19.5" hidden="1" customHeight="1">
      <c r="A4693" s="49"/>
      <c r="B4693" s="49"/>
      <c r="C4693" s="37" t="s">
        <v>1769</v>
      </c>
      <c r="D4693" s="38" t="s">
        <v>0</v>
      </c>
      <c r="E4693" s="17" t="s">
        <v>3210</v>
      </c>
      <c r="F4693" s="98">
        <v>60</v>
      </c>
      <c r="G4693" s="104">
        <v>0</v>
      </c>
      <c r="H4693" s="104">
        <f t="shared" ref="H4693:H4766" si="783">TRUNC(F4693*G4693,0)</f>
        <v>0</v>
      </c>
      <c r="I4693" s="104">
        <v>0</v>
      </c>
      <c r="J4693" s="104">
        <f t="shared" ref="J4693:J4766" si="784">TRUNC(F4693*I4693,0)</f>
        <v>0</v>
      </c>
      <c r="K4693" s="104">
        <v>175090</v>
      </c>
      <c r="L4693" s="104">
        <f t="shared" si="782"/>
        <v>10505400</v>
      </c>
      <c r="M4693" s="99">
        <f t="shared" si="758"/>
        <v>175090</v>
      </c>
      <c r="N4693" s="100">
        <f t="shared" si="757"/>
        <v>10505400</v>
      </c>
      <c r="O4693" s="60">
        <v>60</v>
      </c>
      <c r="P4693" s="101">
        <f>O4693</f>
        <v>60</v>
      </c>
      <c r="Q4693" s="104" t="e">
        <f>TRUNC(#REF!*P4693,0)</f>
        <v>#REF!</v>
      </c>
      <c r="R4693" s="52"/>
      <c r="S4693" s="49"/>
    </row>
    <row r="4694" spans="1:19" s="85" customFormat="1" ht="19.5" hidden="1" customHeight="1">
      <c r="A4694" s="49"/>
      <c r="B4694" s="49"/>
      <c r="C4694" s="37" t="s">
        <v>1770</v>
      </c>
      <c r="D4694" s="38" t="s">
        <v>0</v>
      </c>
      <c r="E4694" s="17" t="s">
        <v>22</v>
      </c>
      <c r="F4694" s="98">
        <v>0</v>
      </c>
      <c r="G4694" s="104">
        <v>0</v>
      </c>
      <c r="H4694" s="104">
        <f t="shared" si="783"/>
        <v>0</v>
      </c>
      <c r="I4694" s="104">
        <v>0</v>
      </c>
      <c r="J4694" s="104">
        <f t="shared" si="784"/>
        <v>0</v>
      </c>
      <c r="K4694" s="104">
        <v>0</v>
      </c>
      <c r="L4694" s="104">
        <f t="shared" si="782"/>
        <v>0</v>
      </c>
      <c r="M4694" s="99">
        <f t="shared" si="758"/>
        <v>0</v>
      </c>
      <c r="N4694" s="100">
        <f t="shared" si="757"/>
        <v>0</v>
      </c>
      <c r="O4694" s="60">
        <v>0</v>
      </c>
      <c r="P4694" s="101">
        <f>O4694</f>
        <v>0</v>
      </c>
      <c r="Q4694" s="104" t="e">
        <f>TRUNC(#REF!*P4694,0)</f>
        <v>#REF!</v>
      </c>
      <c r="R4694" s="52"/>
      <c r="S4694" s="49"/>
    </row>
    <row r="4695" spans="1:19" s="85" customFormat="1" ht="19.5" hidden="1" customHeight="1">
      <c r="A4695" s="49"/>
      <c r="B4695" s="49"/>
      <c r="C4695" s="37" t="s">
        <v>1771</v>
      </c>
      <c r="D4695" s="38" t="s">
        <v>1772</v>
      </c>
      <c r="E4695" s="17" t="s">
        <v>3199</v>
      </c>
      <c r="F4695" s="98">
        <v>8</v>
      </c>
      <c r="G4695" s="104">
        <v>0</v>
      </c>
      <c r="H4695" s="104">
        <f t="shared" si="783"/>
        <v>0</v>
      </c>
      <c r="I4695" s="104">
        <v>0</v>
      </c>
      <c r="J4695" s="104">
        <f t="shared" si="784"/>
        <v>0</v>
      </c>
      <c r="K4695" s="104">
        <v>151200</v>
      </c>
      <c r="L4695" s="104">
        <f t="shared" si="782"/>
        <v>1209600</v>
      </c>
      <c r="M4695" s="99">
        <f t="shared" si="758"/>
        <v>151200</v>
      </c>
      <c r="N4695" s="100">
        <f t="shared" si="757"/>
        <v>1209600</v>
      </c>
      <c r="O4695" s="60">
        <v>8</v>
      </c>
      <c r="P4695" s="101">
        <f>O4695</f>
        <v>8</v>
      </c>
      <c r="Q4695" s="104" t="e">
        <f>TRUNC(#REF!*P4695,0)</f>
        <v>#REF!</v>
      </c>
      <c r="R4695" s="52"/>
      <c r="S4695" s="49"/>
    </row>
    <row r="4696" spans="1:19" s="85" customFormat="1" ht="19.5" hidden="1" customHeight="1">
      <c r="A4696" s="49"/>
      <c r="B4696" s="49"/>
      <c r="C4696" s="37" t="s">
        <v>1773</v>
      </c>
      <c r="D4696" s="38" t="s">
        <v>0</v>
      </c>
      <c r="E4696" s="17" t="s">
        <v>22</v>
      </c>
      <c r="F4696" s="98">
        <v>0</v>
      </c>
      <c r="G4696" s="104">
        <v>0</v>
      </c>
      <c r="H4696" s="104">
        <f t="shared" si="783"/>
        <v>0</v>
      </c>
      <c r="I4696" s="104">
        <v>0</v>
      </c>
      <c r="J4696" s="104">
        <f t="shared" si="784"/>
        <v>0</v>
      </c>
      <c r="K4696" s="104">
        <v>0</v>
      </c>
      <c r="L4696" s="104">
        <f t="shared" si="782"/>
        <v>0</v>
      </c>
      <c r="M4696" s="99">
        <f t="shared" si="758"/>
        <v>0</v>
      </c>
      <c r="N4696" s="100">
        <f t="shared" si="757"/>
        <v>0</v>
      </c>
      <c r="O4696" s="60">
        <v>0</v>
      </c>
      <c r="P4696" s="101">
        <f>O4696</f>
        <v>0</v>
      </c>
      <c r="Q4696" s="104" t="e">
        <f>TRUNC(#REF!*P4696,0)</f>
        <v>#REF!</v>
      </c>
      <c r="R4696" s="52"/>
      <c r="S4696" s="49"/>
    </row>
    <row r="4697" spans="1:19" s="85" customFormat="1" ht="19.5" hidden="1" customHeight="1">
      <c r="A4697" s="49"/>
      <c r="B4697" s="49"/>
      <c r="C4697" s="37" t="s">
        <v>1774</v>
      </c>
      <c r="D4697" s="38" t="s">
        <v>1775</v>
      </c>
      <c r="E4697" s="17" t="s">
        <v>1</v>
      </c>
      <c r="F4697" s="98">
        <v>1</v>
      </c>
      <c r="G4697" s="104">
        <v>77038400</v>
      </c>
      <c r="H4697" s="104">
        <f t="shared" si="783"/>
        <v>77038400</v>
      </c>
      <c r="I4697" s="104">
        <v>0</v>
      </c>
      <c r="J4697" s="104">
        <f t="shared" si="784"/>
        <v>0</v>
      </c>
      <c r="K4697" s="104">
        <v>42633488</v>
      </c>
      <c r="L4697" s="104">
        <f t="shared" si="782"/>
        <v>42633488</v>
      </c>
      <c r="M4697" s="99">
        <f t="shared" si="758"/>
        <v>119671888</v>
      </c>
      <c r="N4697" s="100">
        <f t="shared" si="757"/>
        <v>119671888</v>
      </c>
      <c r="O4697" s="60">
        <v>1</v>
      </c>
      <c r="P4697" s="101">
        <f>O4697</f>
        <v>1</v>
      </c>
      <c r="Q4697" s="104" t="e">
        <f>TRUNC(#REF!*P4697,0)</f>
        <v>#REF!</v>
      </c>
      <c r="R4697" s="52"/>
      <c r="S4697" s="49"/>
    </row>
    <row r="4698" spans="1:19" s="85" customFormat="1" ht="19.5" hidden="1" customHeight="1">
      <c r="A4698" s="49"/>
      <c r="B4698" s="49"/>
      <c r="C4698" s="37" t="s">
        <v>1776</v>
      </c>
      <c r="D4698" s="38" t="s">
        <v>0</v>
      </c>
      <c r="E4698" s="17" t="s">
        <v>3199</v>
      </c>
      <c r="F4698" s="98">
        <v>6</v>
      </c>
      <c r="G4698" s="104">
        <v>5035360</v>
      </c>
      <c r="H4698" s="104">
        <f t="shared" si="783"/>
        <v>30212160</v>
      </c>
      <c r="I4698" s="104">
        <v>1120000</v>
      </c>
      <c r="J4698" s="104">
        <f t="shared" si="784"/>
        <v>6720000</v>
      </c>
      <c r="K4698" s="104">
        <v>560000</v>
      </c>
      <c r="L4698" s="104">
        <f t="shared" si="782"/>
        <v>3360000</v>
      </c>
      <c r="M4698" s="99">
        <f t="shared" si="758"/>
        <v>6715360</v>
      </c>
      <c r="N4698" s="100">
        <f t="shared" si="757"/>
        <v>40292160</v>
      </c>
      <c r="O4698" s="60">
        <v>6</v>
      </c>
      <c r="P4698" s="101">
        <f>O4698</f>
        <v>6</v>
      </c>
      <c r="Q4698" s="104" t="e">
        <f>TRUNC(#REF!*P4698,0)</f>
        <v>#REF!</v>
      </c>
      <c r="R4698" s="52"/>
      <c r="S4698" s="49"/>
    </row>
    <row r="4699" spans="1:19" s="85" customFormat="1" ht="19.5" hidden="1" customHeight="1">
      <c r="A4699" s="49"/>
      <c r="B4699" s="49"/>
      <c r="C4699" s="37" t="s">
        <v>1777</v>
      </c>
      <c r="D4699" s="38" t="s">
        <v>0</v>
      </c>
      <c r="E4699" s="17" t="s">
        <v>22</v>
      </c>
      <c r="F4699" s="98">
        <v>0</v>
      </c>
      <c r="G4699" s="104">
        <v>0</v>
      </c>
      <c r="H4699" s="104">
        <f t="shared" si="783"/>
        <v>0</v>
      </c>
      <c r="I4699" s="104">
        <v>0</v>
      </c>
      <c r="J4699" s="104">
        <f t="shared" si="784"/>
        <v>0</v>
      </c>
      <c r="K4699" s="104">
        <v>0</v>
      </c>
      <c r="L4699" s="104">
        <f t="shared" si="782"/>
        <v>0</v>
      </c>
      <c r="M4699" s="99">
        <f t="shared" si="758"/>
        <v>0</v>
      </c>
      <c r="N4699" s="100">
        <f t="shared" si="758"/>
        <v>0</v>
      </c>
      <c r="O4699" s="60">
        <v>0</v>
      </c>
      <c r="P4699" s="101">
        <f>O4699</f>
        <v>0</v>
      </c>
      <c r="Q4699" s="104" t="e">
        <f>TRUNC(#REF!*P4699,0)</f>
        <v>#REF!</v>
      </c>
      <c r="R4699" s="52"/>
      <c r="S4699" s="49"/>
    </row>
    <row r="4700" spans="1:19" s="85" customFormat="1" ht="19.5" hidden="1" customHeight="1">
      <c r="A4700" s="49"/>
      <c r="B4700" s="49"/>
      <c r="C4700" s="37" t="s">
        <v>1778</v>
      </c>
      <c r="D4700" s="38" t="s">
        <v>2825</v>
      </c>
      <c r="E4700" s="17" t="s">
        <v>3198</v>
      </c>
      <c r="F4700" s="98">
        <v>3</v>
      </c>
      <c r="G4700" s="104">
        <v>0</v>
      </c>
      <c r="H4700" s="104">
        <f t="shared" si="783"/>
        <v>0</v>
      </c>
      <c r="I4700" s="104">
        <v>0</v>
      </c>
      <c r="J4700" s="104">
        <f t="shared" si="784"/>
        <v>0</v>
      </c>
      <c r="K4700" s="104">
        <v>9652001</v>
      </c>
      <c r="L4700" s="104">
        <f t="shared" si="782"/>
        <v>28956003</v>
      </c>
      <c r="M4700" s="99">
        <f t="shared" si="758"/>
        <v>9652001</v>
      </c>
      <c r="N4700" s="100">
        <f t="shared" si="758"/>
        <v>28956003</v>
      </c>
      <c r="O4700" s="60">
        <v>0</v>
      </c>
      <c r="P4700" s="101">
        <f>O4700</f>
        <v>0</v>
      </c>
      <c r="Q4700" s="104" t="e">
        <f>TRUNC(#REF!*P4700,0)</f>
        <v>#REF!</v>
      </c>
      <c r="R4700" s="52"/>
      <c r="S4700" s="49"/>
    </row>
    <row r="4701" spans="1:19" s="85" customFormat="1" ht="19.5" hidden="1" customHeight="1">
      <c r="A4701" s="49"/>
      <c r="B4701" s="49"/>
      <c r="C4701" s="37" t="s">
        <v>1778</v>
      </c>
      <c r="D4701" s="38" t="s">
        <v>2826</v>
      </c>
      <c r="E4701" s="17" t="s">
        <v>3198</v>
      </c>
      <c r="F4701" s="98">
        <v>4</v>
      </c>
      <c r="G4701" s="104">
        <v>0</v>
      </c>
      <c r="H4701" s="104">
        <f t="shared" si="783"/>
        <v>0</v>
      </c>
      <c r="I4701" s="104">
        <v>0</v>
      </c>
      <c r="J4701" s="104">
        <f t="shared" si="784"/>
        <v>0</v>
      </c>
      <c r="K4701" s="104">
        <v>12888387</v>
      </c>
      <c r="L4701" s="104">
        <f t="shared" si="782"/>
        <v>51553548</v>
      </c>
      <c r="M4701" s="99">
        <f t="shared" si="758"/>
        <v>12888387</v>
      </c>
      <c r="N4701" s="100">
        <f t="shared" si="758"/>
        <v>51553548</v>
      </c>
      <c r="O4701" s="60">
        <v>0</v>
      </c>
      <c r="P4701" s="101">
        <f>O4701</f>
        <v>0</v>
      </c>
      <c r="Q4701" s="104" t="e">
        <f>TRUNC(#REF!*P4701,0)</f>
        <v>#REF!</v>
      </c>
      <c r="R4701" s="52"/>
      <c r="S4701" s="49"/>
    </row>
    <row r="4702" spans="1:19" s="85" customFormat="1" ht="19.5" hidden="1" customHeight="1">
      <c r="A4702" s="49"/>
      <c r="B4702" s="49"/>
      <c r="C4702" s="37" t="s">
        <v>1778</v>
      </c>
      <c r="D4702" s="38" t="s">
        <v>2827</v>
      </c>
      <c r="E4702" s="17" t="s">
        <v>3198</v>
      </c>
      <c r="F4702" s="98">
        <v>8</v>
      </c>
      <c r="G4702" s="104">
        <v>0</v>
      </c>
      <c r="H4702" s="104">
        <f t="shared" si="783"/>
        <v>0</v>
      </c>
      <c r="I4702" s="104">
        <v>0</v>
      </c>
      <c r="J4702" s="104">
        <f t="shared" si="784"/>
        <v>0</v>
      </c>
      <c r="K4702" s="104">
        <v>17731296</v>
      </c>
      <c r="L4702" s="104">
        <f t="shared" si="782"/>
        <v>141850368</v>
      </c>
      <c r="M4702" s="99">
        <f t="shared" si="758"/>
        <v>17731296</v>
      </c>
      <c r="N4702" s="100">
        <f t="shared" si="757"/>
        <v>141850368</v>
      </c>
      <c r="O4702" s="60">
        <v>0</v>
      </c>
      <c r="P4702" s="101">
        <f>O4702</f>
        <v>0</v>
      </c>
      <c r="Q4702" s="104" t="e">
        <f>TRUNC(#REF!*P4702,0)</f>
        <v>#REF!</v>
      </c>
      <c r="R4702" s="52"/>
      <c r="S4702" s="49"/>
    </row>
    <row r="4703" spans="1:19" s="85" customFormat="1" ht="19.5" hidden="1" customHeight="1">
      <c r="A4703" s="49"/>
      <c r="B4703" s="49"/>
      <c r="C4703" s="37" t="s">
        <v>1778</v>
      </c>
      <c r="D4703" s="38" t="s">
        <v>1779</v>
      </c>
      <c r="E4703" s="17" t="s">
        <v>3198</v>
      </c>
      <c r="F4703" s="98">
        <v>46</v>
      </c>
      <c r="G4703" s="104">
        <v>0</v>
      </c>
      <c r="H4703" s="104">
        <f t="shared" si="783"/>
        <v>0</v>
      </c>
      <c r="I4703" s="104">
        <v>0</v>
      </c>
      <c r="J4703" s="104">
        <f t="shared" si="784"/>
        <v>0</v>
      </c>
      <c r="K4703" s="104">
        <v>33978476</v>
      </c>
      <c r="L4703" s="104">
        <f t="shared" si="782"/>
        <v>1563009896</v>
      </c>
      <c r="M4703" s="99">
        <f t="shared" si="758"/>
        <v>33978476</v>
      </c>
      <c r="N4703" s="100">
        <f t="shared" si="757"/>
        <v>1563009896</v>
      </c>
      <c r="O4703" s="60">
        <v>0</v>
      </c>
      <c r="P4703" s="101">
        <f>O4703</f>
        <v>0</v>
      </c>
      <c r="Q4703" s="104" t="e">
        <f>TRUNC(#REF!*P4703,0)</f>
        <v>#REF!</v>
      </c>
      <c r="R4703" s="52"/>
      <c r="S4703" s="49"/>
    </row>
    <row r="4704" spans="1:19" s="85" customFormat="1" ht="19.5" hidden="1" customHeight="1">
      <c r="A4704" s="49"/>
      <c r="B4704" s="49"/>
      <c r="C4704" s="37" t="s">
        <v>1778</v>
      </c>
      <c r="D4704" s="38" t="s">
        <v>3251</v>
      </c>
      <c r="E4704" s="17" t="s">
        <v>3198</v>
      </c>
      <c r="F4704" s="98">
        <v>0</v>
      </c>
      <c r="G4704" s="104">
        <v>0</v>
      </c>
      <c r="H4704" s="104">
        <f t="shared" ref="H4704" si="785">TRUNC(F4704*G4704,0)</f>
        <v>0</v>
      </c>
      <c r="I4704" s="104">
        <v>0</v>
      </c>
      <c r="J4704" s="104">
        <f t="shared" ref="J4704" si="786">TRUNC(F4704*I4704,0)</f>
        <v>0</v>
      </c>
      <c r="K4704" s="104"/>
      <c r="L4704" s="104">
        <f t="shared" ref="L4704" si="787">TRUNC(F4704*K4704,0)</f>
        <v>0</v>
      </c>
      <c r="M4704" s="99">
        <f t="shared" ref="M4704" si="788">G4704+I4704+K4704</f>
        <v>0</v>
      </c>
      <c r="N4704" s="100">
        <f t="shared" ref="N4704" si="789">H4704+J4704+L4704</f>
        <v>0</v>
      </c>
      <c r="O4704" s="60">
        <v>3</v>
      </c>
      <c r="P4704" s="101">
        <v>9856243</v>
      </c>
      <c r="Q4704" s="104" t="e">
        <f>TRUNC(#REF!*P4704,0)</f>
        <v>#REF!</v>
      </c>
      <c r="R4704" s="52"/>
      <c r="S4704" s="49"/>
    </row>
    <row r="4705" spans="1:19" s="85" customFormat="1" ht="19.5" hidden="1" customHeight="1">
      <c r="A4705" s="49"/>
      <c r="B4705" s="49"/>
      <c r="C4705" s="37" t="s">
        <v>1778</v>
      </c>
      <c r="D4705" s="38" t="s">
        <v>3252</v>
      </c>
      <c r="E4705" s="17" t="s">
        <v>3198</v>
      </c>
      <c r="F4705" s="98">
        <v>0</v>
      </c>
      <c r="G4705" s="104">
        <v>0</v>
      </c>
      <c r="H4705" s="104">
        <f t="shared" ref="H4705:H4712" si="790">TRUNC(F4705*G4705,0)</f>
        <v>0</v>
      </c>
      <c r="I4705" s="104">
        <v>0</v>
      </c>
      <c r="J4705" s="104">
        <f t="shared" ref="J4705:J4712" si="791">TRUNC(F4705*I4705,0)</f>
        <v>0</v>
      </c>
      <c r="K4705" s="104"/>
      <c r="L4705" s="104">
        <f t="shared" ref="L4705:L4712" si="792">TRUNC(F4705*K4705,0)</f>
        <v>0</v>
      </c>
      <c r="M4705" s="99">
        <f t="shared" ref="M4705:M4712" si="793">G4705+I4705+K4705</f>
        <v>0</v>
      </c>
      <c r="N4705" s="100">
        <f t="shared" ref="N4705:N4712" si="794">H4705+J4705+L4705</f>
        <v>0</v>
      </c>
      <c r="O4705" s="60">
        <v>2</v>
      </c>
      <c r="P4705" s="101">
        <v>12820009</v>
      </c>
      <c r="Q4705" s="104" t="e">
        <f>TRUNC(#REF!*P4705,0)</f>
        <v>#REF!</v>
      </c>
      <c r="R4705" s="52"/>
      <c r="S4705" s="49"/>
    </row>
    <row r="4706" spans="1:19" s="85" customFormat="1" ht="19.5" hidden="1" customHeight="1">
      <c r="A4706" s="49"/>
      <c r="B4706" s="49"/>
      <c r="C4706" s="37" t="s">
        <v>1778</v>
      </c>
      <c r="D4706" s="38" t="s">
        <v>3253</v>
      </c>
      <c r="E4706" s="17" t="s">
        <v>3198</v>
      </c>
      <c r="F4706" s="98">
        <v>0</v>
      </c>
      <c r="G4706" s="104">
        <v>6010240</v>
      </c>
      <c r="H4706" s="104">
        <f t="shared" si="790"/>
        <v>0</v>
      </c>
      <c r="I4706" s="104">
        <v>3606144</v>
      </c>
      <c r="J4706" s="104">
        <f t="shared" si="791"/>
        <v>0</v>
      </c>
      <c r="K4706" s="104">
        <v>2404096</v>
      </c>
      <c r="L4706" s="104">
        <f t="shared" si="792"/>
        <v>0</v>
      </c>
      <c r="M4706" s="99">
        <f t="shared" si="793"/>
        <v>12020480</v>
      </c>
      <c r="N4706" s="100">
        <f t="shared" si="794"/>
        <v>0</v>
      </c>
      <c r="O4706" s="60">
        <v>20</v>
      </c>
      <c r="P4706" s="101">
        <f>O4706</f>
        <v>20</v>
      </c>
      <c r="Q4706" s="104" t="e">
        <f>TRUNC(#REF!*P4706,0)</f>
        <v>#REF!</v>
      </c>
      <c r="R4706" s="52"/>
      <c r="S4706" s="49"/>
    </row>
    <row r="4707" spans="1:19" s="85" customFormat="1" ht="19.5" hidden="1" customHeight="1">
      <c r="A4707" s="49"/>
      <c r="B4707" s="49"/>
      <c r="C4707" s="37" t="s">
        <v>1778</v>
      </c>
      <c r="D4707" s="38" t="s">
        <v>3254</v>
      </c>
      <c r="E4707" s="17" t="s">
        <v>3198</v>
      </c>
      <c r="F4707" s="98">
        <v>0</v>
      </c>
      <c r="G4707" s="104">
        <v>9015360</v>
      </c>
      <c r="H4707" s="104">
        <f t="shared" si="790"/>
        <v>0</v>
      </c>
      <c r="I4707" s="104">
        <v>5409216</v>
      </c>
      <c r="J4707" s="104">
        <f t="shared" si="791"/>
        <v>0</v>
      </c>
      <c r="K4707" s="104">
        <v>3606144</v>
      </c>
      <c r="L4707" s="104">
        <f t="shared" si="792"/>
        <v>0</v>
      </c>
      <c r="M4707" s="99">
        <f t="shared" si="793"/>
        <v>18030720</v>
      </c>
      <c r="N4707" s="100">
        <f t="shared" si="794"/>
        <v>0</v>
      </c>
      <c r="O4707" s="60">
        <v>13</v>
      </c>
      <c r="P4707" s="101">
        <f>O4707</f>
        <v>13</v>
      </c>
      <c r="Q4707" s="104" t="e">
        <f>TRUNC(#REF!*P4707,0)</f>
        <v>#REF!</v>
      </c>
      <c r="R4707" s="52"/>
      <c r="S4707" s="49"/>
    </row>
    <row r="4708" spans="1:19" s="85" customFormat="1" ht="19.5" hidden="1" customHeight="1">
      <c r="A4708" s="49"/>
      <c r="B4708" s="49"/>
      <c r="C4708" s="37" t="s">
        <v>1778</v>
      </c>
      <c r="D4708" s="38" t="s">
        <v>3255</v>
      </c>
      <c r="E4708" s="17" t="s">
        <v>3198</v>
      </c>
      <c r="F4708" s="98">
        <v>0</v>
      </c>
      <c r="G4708" s="104">
        <v>0</v>
      </c>
      <c r="H4708" s="104">
        <f t="shared" si="790"/>
        <v>0</v>
      </c>
      <c r="I4708" s="104">
        <v>0</v>
      </c>
      <c r="J4708" s="104">
        <f t="shared" si="791"/>
        <v>0</v>
      </c>
      <c r="K4708" s="104"/>
      <c r="L4708" s="104">
        <f t="shared" si="792"/>
        <v>0</v>
      </c>
      <c r="M4708" s="99">
        <f t="shared" si="793"/>
        <v>0</v>
      </c>
      <c r="N4708" s="100">
        <f t="shared" si="794"/>
        <v>0</v>
      </c>
      <c r="O4708" s="60">
        <v>17</v>
      </c>
      <c r="P4708" s="101">
        <v>28603784</v>
      </c>
      <c r="Q4708" s="104" t="e">
        <f>TRUNC(#REF!*P4708,0)</f>
        <v>#REF!</v>
      </c>
      <c r="R4708" s="52"/>
      <c r="S4708" s="49"/>
    </row>
    <row r="4709" spans="1:19" s="85" customFormat="1" ht="19.5" hidden="1" customHeight="1">
      <c r="A4709" s="49"/>
      <c r="B4709" s="49"/>
      <c r="C4709" s="37" t="s">
        <v>1778</v>
      </c>
      <c r="D4709" s="38" t="s">
        <v>3256</v>
      </c>
      <c r="E4709" s="17" t="s">
        <v>3198</v>
      </c>
      <c r="F4709" s="98">
        <v>0</v>
      </c>
      <c r="G4709" s="104">
        <v>15401240</v>
      </c>
      <c r="H4709" s="104">
        <f t="shared" si="790"/>
        <v>0</v>
      </c>
      <c r="I4709" s="104">
        <v>9240744</v>
      </c>
      <c r="J4709" s="104">
        <f t="shared" si="791"/>
        <v>0</v>
      </c>
      <c r="K4709" s="104">
        <v>6160496</v>
      </c>
      <c r="L4709" s="104">
        <f t="shared" si="792"/>
        <v>0</v>
      </c>
      <c r="M4709" s="99">
        <f t="shared" si="793"/>
        <v>30802480</v>
      </c>
      <c r="N4709" s="100">
        <f t="shared" si="794"/>
        <v>0</v>
      </c>
      <c r="O4709" s="60">
        <v>5</v>
      </c>
      <c r="P4709" s="101">
        <f>O4709</f>
        <v>5</v>
      </c>
      <c r="Q4709" s="104" t="e">
        <f>TRUNC(#REF!*P4709,0)</f>
        <v>#REF!</v>
      </c>
      <c r="R4709" s="52"/>
      <c r="S4709" s="49"/>
    </row>
    <row r="4710" spans="1:19" s="85" customFormat="1" ht="19.5" hidden="1" customHeight="1">
      <c r="A4710" s="49"/>
      <c r="B4710" s="49"/>
      <c r="C4710" s="37" t="s">
        <v>1778</v>
      </c>
      <c r="D4710" s="38" t="s">
        <v>3257</v>
      </c>
      <c r="E4710" s="17" t="s">
        <v>3198</v>
      </c>
      <c r="F4710" s="98">
        <v>0</v>
      </c>
      <c r="G4710" s="104">
        <v>17655080</v>
      </c>
      <c r="H4710" s="104">
        <f t="shared" si="790"/>
        <v>0</v>
      </c>
      <c r="I4710" s="104">
        <v>10593048</v>
      </c>
      <c r="J4710" s="104">
        <f t="shared" si="791"/>
        <v>0</v>
      </c>
      <c r="K4710" s="104">
        <v>7062032</v>
      </c>
      <c r="L4710" s="104">
        <f t="shared" si="792"/>
        <v>0</v>
      </c>
      <c r="M4710" s="99">
        <f t="shared" si="793"/>
        <v>35310160</v>
      </c>
      <c r="N4710" s="100">
        <f t="shared" si="794"/>
        <v>0</v>
      </c>
      <c r="O4710" s="60">
        <v>1</v>
      </c>
      <c r="P4710" s="101">
        <f>O4710</f>
        <v>1</v>
      </c>
      <c r="Q4710" s="104" t="e">
        <f>TRUNC(#REF!*P4710,0)</f>
        <v>#REF!</v>
      </c>
      <c r="R4710" s="52"/>
      <c r="S4710" s="49"/>
    </row>
    <row r="4711" spans="1:19" s="85" customFormat="1" ht="19.5" hidden="1" customHeight="1">
      <c r="A4711" s="49"/>
      <c r="B4711" s="49"/>
      <c r="C4711" s="37" t="s">
        <v>1778</v>
      </c>
      <c r="D4711" s="38" t="s">
        <v>3258</v>
      </c>
      <c r="E4711" s="17" t="s">
        <v>3198</v>
      </c>
      <c r="F4711" s="98">
        <v>0</v>
      </c>
      <c r="G4711" s="104">
        <v>0</v>
      </c>
      <c r="H4711" s="104">
        <f t="shared" si="790"/>
        <v>0</v>
      </c>
      <c r="I4711" s="104">
        <v>0</v>
      </c>
      <c r="J4711" s="104">
        <f t="shared" si="791"/>
        <v>0</v>
      </c>
      <c r="K4711" s="104"/>
      <c r="L4711" s="104">
        <f t="shared" si="792"/>
        <v>0</v>
      </c>
      <c r="M4711" s="99">
        <f t="shared" si="793"/>
        <v>0</v>
      </c>
      <c r="N4711" s="100">
        <f t="shared" si="794"/>
        <v>0</v>
      </c>
      <c r="O4711" s="60">
        <v>1</v>
      </c>
      <c r="P4711" s="101">
        <v>45834980</v>
      </c>
      <c r="Q4711" s="104" t="e">
        <f>TRUNC(#REF!*P4711,0)</f>
        <v>#REF!</v>
      </c>
      <c r="R4711" s="52"/>
      <c r="S4711" s="49"/>
    </row>
    <row r="4712" spans="1:19" s="85" customFormat="1" ht="19.5" hidden="1" customHeight="1">
      <c r="A4712" s="49"/>
      <c r="B4712" s="49"/>
      <c r="C4712" s="37" t="s">
        <v>1778</v>
      </c>
      <c r="D4712" s="38" t="s">
        <v>3259</v>
      </c>
      <c r="E4712" s="17" t="s">
        <v>3198</v>
      </c>
      <c r="F4712" s="98">
        <v>0</v>
      </c>
      <c r="G4712" s="104">
        <v>0</v>
      </c>
      <c r="H4712" s="104">
        <f t="shared" si="790"/>
        <v>0</v>
      </c>
      <c r="I4712" s="104">
        <v>0</v>
      </c>
      <c r="J4712" s="104">
        <f t="shared" si="791"/>
        <v>0</v>
      </c>
      <c r="K4712" s="104"/>
      <c r="L4712" s="104">
        <f t="shared" si="792"/>
        <v>0</v>
      </c>
      <c r="M4712" s="99">
        <f t="shared" si="793"/>
        <v>0</v>
      </c>
      <c r="N4712" s="100">
        <f t="shared" si="794"/>
        <v>0</v>
      </c>
      <c r="O4712" s="60">
        <v>1</v>
      </c>
      <c r="P4712" s="101">
        <v>49970467</v>
      </c>
      <c r="Q4712" s="104" t="e">
        <f>TRUNC(#REF!*P4712,0)</f>
        <v>#REF!</v>
      </c>
      <c r="R4712" s="52"/>
      <c r="S4712" s="49"/>
    </row>
    <row r="4713" spans="1:19" s="85" customFormat="1" ht="19.5" hidden="1" customHeight="1">
      <c r="A4713" s="49"/>
      <c r="B4713" s="49"/>
      <c r="C4713" s="37" t="s">
        <v>1780</v>
      </c>
      <c r="D4713" s="38" t="s">
        <v>0</v>
      </c>
      <c r="E4713" s="17" t="s">
        <v>22</v>
      </c>
      <c r="F4713" s="98">
        <v>0</v>
      </c>
      <c r="G4713" s="104">
        <v>0</v>
      </c>
      <c r="H4713" s="104">
        <f t="shared" si="783"/>
        <v>0</v>
      </c>
      <c r="I4713" s="104">
        <v>0</v>
      </c>
      <c r="J4713" s="104">
        <f t="shared" si="784"/>
        <v>0</v>
      </c>
      <c r="K4713" s="104">
        <v>0</v>
      </c>
      <c r="L4713" s="104">
        <f t="shared" si="782"/>
        <v>0</v>
      </c>
      <c r="M4713" s="99">
        <f t="shared" si="758"/>
        <v>0</v>
      </c>
      <c r="N4713" s="100">
        <f t="shared" si="757"/>
        <v>0</v>
      </c>
      <c r="O4713" s="60">
        <v>0</v>
      </c>
      <c r="P4713" s="101">
        <f>O4713</f>
        <v>0</v>
      </c>
      <c r="Q4713" s="104" t="e">
        <f>TRUNC(#REF!*P4713,0)</f>
        <v>#REF!</v>
      </c>
      <c r="R4713" s="52"/>
      <c r="S4713" s="49"/>
    </row>
    <row r="4714" spans="1:19" s="85" customFormat="1" ht="19.5" hidden="1" customHeight="1">
      <c r="A4714" s="49"/>
      <c r="B4714" s="49"/>
      <c r="C4714" s="37" t="s">
        <v>1781</v>
      </c>
      <c r="D4714" s="38" t="s">
        <v>0</v>
      </c>
      <c r="E4714" s="17" t="s">
        <v>1</v>
      </c>
      <c r="F4714" s="98">
        <v>1</v>
      </c>
      <c r="G4714" s="104">
        <v>0</v>
      </c>
      <c r="H4714" s="104">
        <f t="shared" si="783"/>
        <v>0</v>
      </c>
      <c r="I4714" s="104">
        <v>0</v>
      </c>
      <c r="J4714" s="104">
        <f t="shared" si="784"/>
        <v>0</v>
      </c>
      <c r="K4714" s="104">
        <v>66188820</v>
      </c>
      <c r="L4714" s="104">
        <f t="shared" si="782"/>
        <v>66188820</v>
      </c>
      <c r="M4714" s="99">
        <f t="shared" si="758"/>
        <v>66188820</v>
      </c>
      <c r="N4714" s="100">
        <f t="shared" si="758"/>
        <v>66188820</v>
      </c>
      <c r="O4714" s="60">
        <v>1</v>
      </c>
      <c r="P4714" s="101">
        <f>O4714</f>
        <v>1</v>
      </c>
      <c r="Q4714" s="104" t="e">
        <f>TRUNC(#REF!*P4714,0)</f>
        <v>#REF!</v>
      </c>
      <c r="R4714" s="52"/>
      <c r="S4714" s="49"/>
    </row>
    <row r="4715" spans="1:19" s="85" customFormat="1" ht="19.5" hidden="1" customHeight="1">
      <c r="A4715" s="49"/>
      <c r="B4715" s="49"/>
      <c r="C4715" s="37" t="s">
        <v>2828</v>
      </c>
      <c r="D4715" s="38" t="s">
        <v>0</v>
      </c>
      <c r="E4715" s="17" t="s">
        <v>1</v>
      </c>
      <c r="F4715" s="98">
        <v>1</v>
      </c>
      <c r="G4715" s="104">
        <v>0</v>
      </c>
      <c r="H4715" s="104">
        <f t="shared" si="783"/>
        <v>0</v>
      </c>
      <c r="I4715" s="104">
        <v>0</v>
      </c>
      <c r="J4715" s="104">
        <f t="shared" si="784"/>
        <v>0</v>
      </c>
      <c r="K4715" s="104">
        <v>800000000</v>
      </c>
      <c r="L4715" s="104">
        <f t="shared" si="782"/>
        <v>800000000</v>
      </c>
      <c r="M4715" s="99">
        <f t="shared" si="758"/>
        <v>800000000</v>
      </c>
      <c r="N4715" s="100">
        <f t="shared" si="758"/>
        <v>800000000</v>
      </c>
      <c r="O4715" s="60">
        <v>1</v>
      </c>
      <c r="P4715" s="101">
        <f>O4715</f>
        <v>1</v>
      </c>
      <c r="Q4715" s="104" t="e">
        <f>TRUNC(#REF!*P4715,0)</f>
        <v>#REF!</v>
      </c>
      <c r="R4715" s="52"/>
      <c r="S4715" s="49"/>
    </row>
    <row r="4716" spans="1:19" s="85" customFormat="1" ht="19.5" hidden="1" customHeight="1">
      <c r="A4716" s="49"/>
      <c r="B4716" s="49"/>
      <c r="C4716" s="37" t="s">
        <v>1782</v>
      </c>
      <c r="D4716" s="38" t="s">
        <v>0</v>
      </c>
      <c r="E4716" s="17" t="s">
        <v>22</v>
      </c>
      <c r="F4716" s="98">
        <v>0</v>
      </c>
      <c r="G4716" s="104">
        <v>0</v>
      </c>
      <c r="H4716" s="104">
        <f t="shared" si="783"/>
        <v>0</v>
      </c>
      <c r="I4716" s="104">
        <v>0</v>
      </c>
      <c r="J4716" s="104">
        <f t="shared" si="784"/>
        <v>0</v>
      </c>
      <c r="K4716" s="104">
        <v>0</v>
      </c>
      <c r="L4716" s="104">
        <f t="shared" si="782"/>
        <v>0</v>
      </c>
      <c r="M4716" s="99">
        <f t="shared" si="758"/>
        <v>0</v>
      </c>
      <c r="N4716" s="100">
        <f t="shared" si="758"/>
        <v>0</v>
      </c>
      <c r="O4716" s="60">
        <v>0</v>
      </c>
      <c r="P4716" s="101">
        <f>O4716</f>
        <v>0</v>
      </c>
      <c r="Q4716" s="104" t="e">
        <f>TRUNC(#REF!*P4716,0)</f>
        <v>#REF!</v>
      </c>
      <c r="R4716" s="52"/>
      <c r="S4716" s="49"/>
    </row>
    <row r="4717" spans="1:19" s="85" customFormat="1" ht="19.5" hidden="1" customHeight="1">
      <c r="A4717" s="49"/>
      <c r="B4717" s="49"/>
      <c r="C4717" s="37" t="s">
        <v>1354</v>
      </c>
      <c r="D4717" s="38" t="s">
        <v>64</v>
      </c>
      <c r="E4717" s="11" t="s">
        <v>3191</v>
      </c>
      <c r="F4717" s="103">
        <v>1555.2380000000001</v>
      </c>
      <c r="G4717" s="104">
        <v>906</v>
      </c>
      <c r="H4717" s="104">
        <f t="shared" si="783"/>
        <v>1409045</v>
      </c>
      <c r="I4717" s="104">
        <v>7386</v>
      </c>
      <c r="J4717" s="104">
        <f t="shared" si="784"/>
        <v>11486987</v>
      </c>
      <c r="K4717" s="104">
        <v>1892</v>
      </c>
      <c r="L4717" s="104">
        <f t="shared" si="782"/>
        <v>2942510</v>
      </c>
      <c r="M4717" s="99">
        <f t="shared" si="758"/>
        <v>10184</v>
      </c>
      <c r="N4717" s="100">
        <f t="shared" si="758"/>
        <v>15838542</v>
      </c>
      <c r="O4717" s="87">
        <v>82.930000000000064</v>
      </c>
      <c r="P4717" s="101">
        <f>O4717</f>
        <v>82.930000000000064</v>
      </c>
      <c r="Q4717" s="104" t="e">
        <f>TRUNC(#REF!*P4717,0)</f>
        <v>#REF!</v>
      </c>
      <c r="R4717" s="52"/>
      <c r="S4717" s="49"/>
    </row>
    <row r="4718" spans="1:19" s="85" customFormat="1" ht="19.5" hidden="1" customHeight="1">
      <c r="A4718" s="49"/>
      <c r="B4718" s="49"/>
      <c r="C4718" s="37" t="s">
        <v>1783</v>
      </c>
      <c r="D4718" s="38" t="s">
        <v>0</v>
      </c>
      <c r="E4718" s="17" t="s">
        <v>22</v>
      </c>
      <c r="F4718" s="98">
        <v>0</v>
      </c>
      <c r="G4718" s="104">
        <v>0</v>
      </c>
      <c r="H4718" s="104">
        <f t="shared" si="783"/>
        <v>0</v>
      </c>
      <c r="I4718" s="104">
        <v>0</v>
      </c>
      <c r="J4718" s="104">
        <f t="shared" si="784"/>
        <v>0</v>
      </c>
      <c r="K4718" s="104">
        <v>0</v>
      </c>
      <c r="L4718" s="104">
        <f t="shared" si="782"/>
        <v>0</v>
      </c>
      <c r="M4718" s="99">
        <f t="shared" si="758"/>
        <v>0</v>
      </c>
      <c r="N4718" s="100">
        <f t="shared" si="758"/>
        <v>0</v>
      </c>
      <c r="O4718" s="60">
        <v>0</v>
      </c>
      <c r="P4718" s="101">
        <f>O4718</f>
        <v>0</v>
      </c>
      <c r="Q4718" s="104" t="e">
        <f>TRUNC(#REF!*P4718,0)</f>
        <v>#REF!</v>
      </c>
      <c r="R4718" s="52"/>
      <c r="S4718" s="49"/>
    </row>
    <row r="4719" spans="1:19" s="85" customFormat="1" ht="19.5" hidden="1" customHeight="1">
      <c r="A4719" s="49"/>
      <c r="B4719" s="49"/>
      <c r="C4719" s="37" t="s">
        <v>1784</v>
      </c>
      <c r="D4719" s="38" t="s">
        <v>723</v>
      </c>
      <c r="E4719" s="17" t="s">
        <v>22</v>
      </c>
      <c r="F4719" s="98">
        <v>0</v>
      </c>
      <c r="G4719" s="104">
        <v>0</v>
      </c>
      <c r="H4719" s="104">
        <f t="shared" si="783"/>
        <v>0</v>
      </c>
      <c r="I4719" s="104">
        <v>0</v>
      </c>
      <c r="J4719" s="104">
        <f t="shared" si="784"/>
        <v>0</v>
      </c>
      <c r="K4719" s="104">
        <v>0</v>
      </c>
      <c r="L4719" s="104">
        <f t="shared" si="782"/>
        <v>0</v>
      </c>
      <c r="M4719" s="99">
        <f t="shared" si="758"/>
        <v>0</v>
      </c>
      <c r="N4719" s="100">
        <f t="shared" si="758"/>
        <v>0</v>
      </c>
      <c r="O4719" s="60">
        <v>0</v>
      </c>
      <c r="P4719" s="101">
        <f>O4719</f>
        <v>0</v>
      </c>
      <c r="Q4719" s="104" t="e">
        <f>TRUNC(#REF!*P4719,0)</f>
        <v>#REF!</v>
      </c>
      <c r="R4719" s="52"/>
      <c r="S4719" s="49"/>
    </row>
    <row r="4720" spans="1:19" s="85" customFormat="1" ht="19.5" hidden="1" customHeight="1">
      <c r="A4720" s="49"/>
      <c r="B4720" s="49"/>
      <c r="C4720" s="37" t="s">
        <v>1785</v>
      </c>
      <c r="D4720" s="38" t="s">
        <v>65</v>
      </c>
      <c r="E4720" s="17" t="s">
        <v>3263</v>
      </c>
      <c r="F4720" s="103">
        <v>1520.7660000000001</v>
      </c>
      <c r="G4720" s="104">
        <v>556000</v>
      </c>
      <c r="H4720" s="104">
        <f t="shared" si="783"/>
        <v>845545896</v>
      </c>
      <c r="I4720" s="104">
        <v>0</v>
      </c>
      <c r="J4720" s="104">
        <f t="shared" si="784"/>
        <v>0</v>
      </c>
      <c r="K4720" s="104">
        <v>0</v>
      </c>
      <c r="L4720" s="104">
        <f t="shared" si="782"/>
        <v>0</v>
      </c>
      <c r="M4720" s="99">
        <f t="shared" si="758"/>
        <v>556000</v>
      </c>
      <c r="N4720" s="100">
        <f t="shared" si="758"/>
        <v>845545896</v>
      </c>
      <c r="O4720" s="60">
        <v>48.458000000000084</v>
      </c>
      <c r="P4720" s="101">
        <f>O4720</f>
        <v>48.458000000000084</v>
      </c>
      <c r="Q4720" s="104" t="e">
        <f>TRUNC(#REF!*P4720,0)</f>
        <v>#REF!</v>
      </c>
      <c r="R4720" s="52"/>
      <c r="S4720" s="49"/>
    </row>
    <row r="4721" spans="1:19" s="85" customFormat="1" ht="19.5" hidden="1" customHeight="1">
      <c r="A4721" s="49"/>
      <c r="B4721" s="49"/>
      <c r="C4721" s="37" t="s">
        <v>1786</v>
      </c>
      <c r="D4721" s="38" t="s">
        <v>1787</v>
      </c>
      <c r="E4721" s="11" t="s">
        <v>3191</v>
      </c>
      <c r="F4721" s="103">
        <v>34.472000000000001</v>
      </c>
      <c r="G4721" s="104">
        <v>552000</v>
      </c>
      <c r="H4721" s="104">
        <f t="shared" si="783"/>
        <v>19028544</v>
      </c>
      <c r="I4721" s="104">
        <v>0</v>
      </c>
      <c r="J4721" s="104">
        <f t="shared" si="784"/>
        <v>0</v>
      </c>
      <c r="K4721" s="104">
        <v>0</v>
      </c>
      <c r="L4721" s="104">
        <f t="shared" si="782"/>
        <v>0</v>
      </c>
      <c r="M4721" s="99">
        <f t="shared" si="758"/>
        <v>552000</v>
      </c>
      <c r="N4721" s="100">
        <f t="shared" si="758"/>
        <v>19028544</v>
      </c>
      <c r="O4721" s="87">
        <v>34.472000000000001</v>
      </c>
      <c r="P4721" s="101">
        <f>O4721</f>
        <v>34.472000000000001</v>
      </c>
      <c r="Q4721" s="104" t="e">
        <f>TRUNC(#REF!*P4721,0)</f>
        <v>#REF!</v>
      </c>
      <c r="R4721" s="52"/>
      <c r="S4721" s="49"/>
    </row>
    <row r="4722" spans="1:19" s="85" customFormat="1" ht="19.5" hidden="1" customHeight="1">
      <c r="A4722" s="49"/>
      <c r="B4722" s="49"/>
      <c r="C4722" s="37" t="s">
        <v>1788</v>
      </c>
      <c r="D4722" s="38" t="s">
        <v>723</v>
      </c>
      <c r="E4722" s="17" t="s">
        <v>22</v>
      </c>
      <c r="F4722" s="98">
        <v>0</v>
      </c>
      <c r="G4722" s="104">
        <v>0</v>
      </c>
      <c r="H4722" s="104">
        <f t="shared" si="783"/>
        <v>0</v>
      </c>
      <c r="I4722" s="104">
        <v>0</v>
      </c>
      <c r="J4722" s="104">
        <f t="shared" si="784"/>
        <v>0</v>
      </c>
      <c r="K4722" s="104">
        <v>0</v>
      </c>
      <c r="L4722" s="104">
        <f t="shared" si="782"/>
        <v>0</v>
      </c>
      <c r="M4722" s="99">
        <f t="shared" si="758"/>
        <v>0</v>
      </c>
      <c r="N4722" s="100">
        <f t="shared" si="758"/>
        <v>0</v>
      </c>
      <c r="O4722" s="60">
        <v>0</v>
      </c>
      <c r="P4722" s="101">
        <f>O4722</f>
        <v>0</v>
      </c>
      <c r="Q4722" s="104" t="e">
        <f>TRUNC(#REF!*P4722,0)</f>
        <v>#REF!</v>
      </c>
      <c r="R4722" s="52"/>
      <c r="S4722" s="49"/>
    </row>
    <row r="4723" spans="1:19" s="85" customFormat="1" ht="19.5" hidden="1" customHeight="1">
      <c r="A4723" s="49"/>
      <c r="B4723" s="49"/>
      <c r="C4723" s="37" t="s">
        <v>1386</v>
      </c>
      <c r="D4723" s="38" t="s">
        <v>0</v>
      </c>
      <c r="E4723" s="11" t="s">
        <v>3188</v>
      </c>
      <c r="F4723" s="98">
        <v>9100</v>
      </c>
      <c r="G4723" s="104">
        <v>52211</v>
      </c>
      <c r="H4723" s="104">
        <f t="shared" si="783"/>
        <v>475120100</v>
      </c>
      <c r="I4723" s="104">
        <v>0</v>
      </c>
      <c r="J4723" s="104">
        <f t="shared" si="784"/>
        <v>0</v>
      </c>
      <c r="K4723" s="104">
        <v>0</v>
      </c>
      <c r="L4723" s="104">
        <f t="shared" si="782"/>
        <v>0</v>
      </c>
      <c r="M4723" s="99">
        <f t="shared" si="758"/>
        <v>52211</v>
      </c>
      <c r="N4723" s="100">
        <f t="shared" si="758"/>
        <v>475120100</v>
      </c>
      <c r="O4723" s="60">
        <v>641</v>
      </c>
      <c r="P4723" s="101">
        <f>O4723</f>
        <v>641</v>
      </c>
      <c r="Q4723" s="104" t="e">
        <f>TRUNC(#REF!*P4723,0)</f>
        <v>#REF!</v>
      </c>
      <c r="R4723" s="52"/>
      <c r="S4723" s="49"/>
    </row>
    <row r="4724" spans="1:19" s="85" customFormat="1" ht="19.5" hidden="1" customHeight="1">
      <c r="A4724" s="49"/>
      <c r="B4724" s="49"/>
      <c r="C4724" s="37" t="s">
        <v>1789</v>
      </c>
      <c r="D4724" s="38" t="s">
        <v>0</v>
      </c>
      <c r="E4724" s="11" t="s">
        <v>3188</v>
      </c>
      <c r="F4724" s="98">
        <v>2283</v>
      </c>
      <c r="G4724" s="104">
        <v>43410</v>
      </c>
      <c r="H4724" s="104">
        <f t="shared" si="783"/>
        <v>99105030</v>
      </c>
      <c r="I4724" s="104">
        <v>0</v>
      </c>
      <c r="J4724" s="104">
        <f t="shared" si="784"/>
        <v>0</v>
      </c>
      <c r="K4724" s="104">
        <v>0</v>
      </c>
      <c r="L4724" s="104">
        <f t="shared" si="782"/>
        <v>0</v>
      </c>
      <c r="M4724" s="99">
        <f t="shared" si="758"/>
        <v>43410</v>
      </c>
      <c r="N4724" s="100">
        <f t="shared" si="758"/>
        <v>99105030</v>
      </c>
      <c r="O4724" s="60">
        <v>2311</v>
      </c>
      <c r="P4724" s="101">
        <f>O4724</f>
        <v>2311</v>
      </c>
      <c r="Q4724" s="104" t="e">
        <f>TRUNC(#REF!*P4724,0)</f>
        <v>#REF!</v>
      </c>
      <c r="R4724" s="52"/>
      <c r="S4724" s="49"/>
    </row>
    <row r="4725" spans="1:19" s="85" customFormat="1" ht="19.5" hidden="1" customHeight="1">
      <c r="A4725" s="49"/>
      <c r="B4725" s="49"/>
      <c r="C4725" s="37" t="s">
        <v>1790</v>
      </c>
      <c r="D4725" s="38" t="s">
        <v>0</v>
      </c>
      <c r="E4725" s="11" t="s">
        <v>3188</v>
      </c>
      <c r="F4725" s="98">
        <v>2991</v>
      </c>
      <c r="G4725" s="104">
        <v>67613</v>
      </c>
      <c r="H4725" s="104">
        <f t="shared" si="783"/>
        <v>202230483</v>
      </c>
      <c r="I4725" s="104">
        <v>0</v>
      </c>
      <c r="J4725" s="104">
        <f t="shared" si="784"/>
        <v>0</v>
      </c>
      <c r="K4725" s="104">
        <v>0</v>
      </c>
      <c r="L4725" s="104">
        <f t="shared" si="782"/>
        <v>0</v>
      </c>
      <c r="M4725" s="99">
        <f t="shared" si="758"/>
        <v>67613</v>
      </c>
      <c r="N4725" s="100">
        <f t="shared" si="758"/>
        <v>202230483</v>
      </c>
      <c r="O4725" s="60">
        <v>2991</v>
      </c>
      <c r="P4725" s="101">
        <f>O4725</f>
        <v>2991</v>
      </c>
      <c r="Q4725" s="104" t="e">
        <f>TRUNC(#REF!*P4725,0)</f>
        <v>#REF!</v>
      </c>
      <c r="R4725" s="52"/>
      <c r="S4725" s="49"/>
    </row>
    <row r="4726" spans="1:19" s="85" customFormat="1" ht="19.5" hidden="1" customHeight="1">
      <c r="A4726" s="49"/>
      <c r="B4726" s="49"/>
      <c r="C4726" s="37" t="s">
        <v>3010</v>
      </c>
      <c r="D4726" s="38"/>
      <c r="E4726" s="11" t="s">
        <v>3188</v>
      </c>
      <c r="F4726" s="98">
        <v>1285</v>
      </c>
      <c r="G4726" s="104">
        <v>41464</v>
      </c>
      <c r="H4726" s="104">
        <f t="shared" ref="H4726" si="795">TRUNC(F4726*G4726,0)</f>
        <v>53281240</v>
      </c>
      <c r="I4726" s="104">
        <v>0</v>
      </c>
      <c r="J4726" s="104">
        <f t="shared" ref="J4726" si="796">TRUNC(F4726*I4726,0)</f>
        <v>0</v>
      </c>
      <c r="K4726" s="104">
        <v>0</v>
      </c>
      <c r="L4726" s="104">
        <f t="shared" ref="L4726" si="797">TRUNC(F4726*K4726,0)</f>
        <v>0</v>
      </c>
      <c r="M4726" s="99">
        <f t="shared" ref="M4726:N4726" si="798">G4726+I4726+K4726</f>
        <v>41464</v>
      </c>
      <c r="N4726" s="100">
        <f t="shared" si="798"/>
        <v>53281240</v>
      </c>
      <c r="O4726" s="60">
        <v>1515</v>
      </c>
      <c r="P4726" s="101">
        <f>O4726</f>
        <v>1515</v>
      </c>
      <c r="Q4726" s="104" t="e">
        <f>TRUNC(#REF!*P4726,0)</f>
        <v>#REF!</v>
      </c>
      <c r="R4726" s="52"/>
      <c r="S4726" s="49"/>
    </row>
    <row r="4727" spans="1:19" s="85" customFormat="1" ht="19.5" hidden="1" customHeight="1">
      <c r="A4727" s="49"/>
      <c r="B4727" s="49"/>
      <c r="C4727" s="37" t="s">
        <v>1791</v>
      </c>
      <c r="D4727" s="38" t="s">
        <v>1359</v>
      </c>
      <c r="E4727" s="17" t="s">
        <v>22</v>
      </c>
      <c r="F4727" s="98">
        <v>0</v>
      </c>
      <c r="G4727" s="104">
        <v>0</v>
      </c>
      <c r="H4727" s="104">
        <f t="shared" si="783"/>
        <v>0</v>
      </c>
      <c r="I4727" s="104">
        <v>0</v>
      </c>
      <c r="J4727" s="104">
        <f t="shared" si="784"/>
        <v>0</v>
      </c>
      <c r="K4727" s="104">
        <v>0</v>
      </c>
      <c r="L4727" s="104">
        <f t="shared" si="782"/>
        <v>0</v>
      </c>
      <c r="M4727" s="99">
        <f t="shared" si="758"/>
        <v>0</v>
      </c>
      <c r="N4727" s="100">
        <f t="shared" si="758"/>
        <v>0</v>
      </c>
      <c r="O4727" s="60">
        <v>0</v>
      </c>
      <c r="P4727" s="101">
        <f>O4727</f>
        <v>0</v>
      </c>
      <c r="Q4727" s="104" t="e">
        <f>TRUNC(#REF!*P4727,0)</f>
        <v>#REF!</v>
      </c>
      <c r="R4727" s="52"/>
      <c r="S4727" s="49"/>
    </row>
    <row r="4728" spans="1:19" s="85" customFormat="1" ht="19.5" hidden="1" customHeight="1">
      <c r="A4728" s="49"/>
      <c r="B4728" s="49"/>
      <c r="C4728" s="37" t="s">
        <v>1792</v>
      </c>
      <c r="D4728" s="38" t="s">
        <v>1373</v>
      </c>
      <c r="E4728" s="11" t="s">
        <v>3191</v>
      </c>
      <c r="F4728" s="98">
        <v>1577</v>
      </c>
      <c r="G4728" s="104">
        <v>57884</v>
      </c>
      <c r="H4728" s="104">
        <f t="shared" si="783"/>
        <v>91283068</v>
      </c>
      <c r="I4728" s="104">
        <v>0</v>
      </c>
      <c r="J4728" s="104">
        <f t="shared" si="784"/>
        <v>0</v>
      </c>
      <c r="K4728" s="104">
        <v>0</v>
      </c>
      <c r="L4728" s="104">
        <f t="shared" si="782"/>
        <v>0</v>
      </c>
      <c r="M4728" s="99">
        <f t="shared" si="758"/>
        <v>57884</v>
      </c>
      <c r="N4728" s="100">
        <f t="shared" si="758"/>
        <v>91283068</v>
      </c>
      <c r="O4728" s="60">
        <v>1735</v>
      </c>
      <c r="P4728" s="101">
        <f>O4728</f>
        <v>1735</v>
      </c>
      <c r="Q4728" s="104" t="e">
        <f>TRUNC(#REF!*P4728,0)</f>
        <v>#REF!</v>
      </c>
      <c r="R4728" s="52"/>
      <c r="S4728" s="49"/>
    </row>
    <row r="4729" spans="1:19" s="85" customFormat="1" ht="19.5" hidden="1" customHeight="1">
      <c r="A4729" s="49"/>
      <c r="B4729" s="49"/>
      <c r="C4729" s="37" t="s">
        <v>1793</v>
      </c>
      <c r="D4729" s="38" t="s">
        <v>1380</v>
      </c>
      <c r="E4729" s="11" t="s">
        <v>3191</v>
      </c>
      <c r="F4729" s="98">
        <v>758</v>
      </c>
      <c r="G4729" s="104">
        <v>45534</v>
      </c>
      <c r="H4729" s="104">
        <f t="shared" si="783"/>
        <v>34514772</v>
      </c>
      <c r="I4729" s="104">
        <v>0</v>
      </c>
      <c r="J4729" s="104">
        <f t="shared" si="784"/>
        <v>0</v>
      </c>
      <c r="K4729" s="104">
        <v>0</v>
      </c>
      <c r="L4729" s="104">
        <f t="shared" si="782"/>
        <v>0</v>
      </c>
      <c r="M4729" s="99">
        <f t="shared" si="758"/>
        <v>45534</v>
      </c>
      <c r="N4729" s="100">
        <f t="shared" si="758"/>
        <v>34514772</v>
      </c>
      <c r="O4729" s="60">
        <v>933</v>
      </c>
      <c r="P4729" s="101">
        <f>O4729</f>
        <v>933</v>
      </c>
      <c r="Q4729" s="104" t="e">
        <f>TRUNC(#REF!*P4729,0)</f>
        <v>#REF!</v>
      </c>
      <c r="R4729" s="52"/>
      <c r="S4729" s="49"/>
    </row>
    <row r="4730" spans="1:19" s="85" customFormat="1" ht="19.5" hidden="1" customHeight="1">
      <c r="A4730" s="49"/>
      <c r="B4730" s="49"/>
      <c r="C4730" s="37" t="s">
        <v>2829</v>
      </c>
      <c r="D4730" s="38" t="s">
        <v>1359</v>
      </c>
      <c r="E4730" s="11" t="s">
        <v>3188</v>
      </c>
      <c r="F4730" s="98">
        <v>1421</v>
      </c>
      <c r="G4730" s="104">
        <v>14000</v>
      </c>
      <c r="H4730" s="104">
        <f t="shared" si="783"/>
        <v>19894000</v>
      </c>
      <c r="I4730" s="104">
        <v>0</v>
      </c>
      <c r="J4730" s="104">
        <f t="shared" si="784"/>
        <v>0</v>
      </c>
      <c r="K4730" s="104">
        <v>0</v>
      </c>
      <c r="L4730" s="104">
        <f t="shared" si="782"/>
        <v>0</v>
      </c>
      <c r="M4730" s="99">
        <f t="shared" si="758"/>
        <v>14000</v>
      </c>
      <c r="N4730" s="100">
        <f t="shared" si="758"/>
        <v>19894000</v>
      </c>
      <c r="O4730" s="60">
        <v>1529</v>
      </c>
      <c r="P4730" s="101">
        <f>O4730</f>
        <v>1529</v>
      </c>
      <c r="Q4730" s="104" t="e">
        <f>TRUNC(#REF!*P4730,0)</f>
        <v>#REF!</v>
      </c>
      <c r="R4730" s="52"/>
      <c r="S4730" s="49"/>
    </row>
    <row r="4731" spans="1:19" s="85" customFormat="1" ht="19.5" hidden="1" customHeight="1">
      <c r="A4731" s="49"/>
      <c r="B4731" s="49"/>
      <c r="C4731" s="37" t="s">
        <v>1794</v>
      </c>
      <c r="D4731" s="38" t="s">
        <v>0</v>
      </c>
      <c r="E4731" s="11" t="s">
        <v>3188</v>
      </c>
      <c r="F4731" s="98">
        <v>947</v>
      </c>
      <c r="G4731" s="104">
        <v>8820</v>
      </c>
      <c r="H4731" s="104">
        <f t="shared" si="783"/>
        <v>8352540</v>
      </c>
      <c r="I4731" s="104">
        <v>2475</v>
      </c>
      <c r="J4731" s="104">
        <f t="shared" si="784"/>
        <v>2343825</v>
      </c>
      <c r="K4731" s="104">
        <v>1857</v>
      </c>
      <c r="L4731" s="104">
        <f t="shared" si="782"/>
        <v>1758579</v>
      </c>
      <c r="M4731" s="99">
        <f t="shared" si="758"/>
        <v>13152</v>
      </c>
      <c r="N4731" s="100">
        <f t="shared" si="758"/>
        <v>12454944</v>
      </c>
      <c r="O4731" s="60">
        <v>1018</v>
      </c>
      <c r="P4731" s="101">
        <f>O4731</f>
        <v>1018</v>
      </c>
      <c r="Q4731" s="104" t="e">
        <f>TRUNC(#REF!*P4731,0)</f>
        <v>#REF!</v>
      </c>
      <c r="R4731" s="52"/>
      <c r="S4731" s="49"/>
    </row>
    <row r="4732" spans="1:19" s="85" customFormat="1" ht="19.5" hidden="1" customHeight="1">
      <c r="A4732" s="49"/>
      <c r="B4732" s="49"/>
      <c r="C4732" s="37" t="s">
        <v>3053</v>
      </c>
      <c r="D4732" s="38" t="s">
        <v>3054</v>
      </c>
      <c r="E4732" s="11" t="s">
        <v>3188</v>
      </c>
      <c r="F4732" s="98">
        <v>0</v>
      </c>
      <c r="G4732" s="104">
        <v>8820</v>
      </c>
      <c r="H4732" s="104">
        <f t="shared" ref="H4732" si="799">TRUNC(F4732*G4732,0)</f>
        <v>0</v>
      </c>
      <c r="I4732" s="104">
        <v>2475</v>
      </c>
      <c r="J4732" s="104">
        <f t="shared" ref="J4732" si="800">TRUNC(F4732*I4732,0)</f>
        <v>0</v>
      </c>
      <c r="K4732" s="104">
        <v>1857</v>
      </c>
      <c r="L4732" s="104">
        <f t="shared" ref="L4732" si="801">TRUNC(F4732*K4732,0)</f>
        <v>0</v>
      </c>
      <c r="M4732" s="99">
        <f t="shared" ref="M4732" si="802">G4732+I4732+K4732</f>
        <v>13152</v>
      </c>
      <c r="N4732" s="100">
        <f t="shared" ref="N4732" si="803">H4732+J4732+L4732</f>
        <v>0</v>
      </c>
      <c r="O4732" s="60">
        <v>453</v>
      </c>
      <c r="P4732" s="101">
        <v>0</v>
      </c>
      <c r="Q4732" s="104" t="e">
        <f>TRUNC(#REF!*P4732,0)</f>
        <v>#REF!</v>
      </c>
      <c r="R4732" s="52"/>
      <c r="S4732" s="49"/>
    </row>
    <row r="4733" spans="1:19" s="85" customFormat="1" ht="19.5" hidden="1" customHeight="1">
      <c r="A4733" s="49"/>
      <c r="B4733" s="49"/>
      <c r="C4733" s="37" t="s">
        <v>1795</v>
      </c>
      <c r="D4733" s="38" t="s">
        <v>106</v>
      </c>
      <c r="E4733" s="11" t="s">
        <v>3191</v>
      </c>
      <c r="F4733" s="103">
        <v>44.936999999999998</v>
      </c>
      <c r="G4733" s="104">
        <v>-296000</v>
      </c>
      <c r="H4733" s="104">
        <f t="shared" si="783"/>
        <v>-13301352</v>
      </c>
      <c r="I4733" s="104">
        <v>0</v>
      </c>
      <c r="J4733" s="104">
        <f t="shared" si="784"/>
        <v>0</v>
      </c>
      <c r="K4733" s="104">
        <v>0</v>
      </c>
      <c r="L4733" s="104">
        <f t="shared" si="782"/>
        <v>0</v>
      </c>
      <c r="M4733" s="99">
        <f t="shared" si="758"/>
        <v>-296000</v>
      </c>
      <c r="N4733" s="100">
        <f t="shared" si="758"/>
        <v>-13301352</v>
      </c>
      <c r="O4733" s="87">
        <v>2.0549999999999997</v>
      </c>
      <c r="P4733" s="101">
        <f>O4733</f>
        <v>2.0549999999999997</v>
      </c>
      <c r="Q4733" s="104" t="e">
        <f>TRUNC(#REF!*P4733,0)</f>
        <v>#REF!</v>
      </c>
      <c r="R4733" s="52"/>
      <c r="S4733" s="49"/>
    </row>
    <row r="4734" spans="1:19" s="85" customFormat="1" ht="19.5" hidden="1" customHeight="1">
      <c r="A4734" s="49"/>
      <c r="B4734" s="49"/>
      <c r="C4734" s="37" t="s">
        <v>1796</v>
      </c>
      <c r="D4734" s="38" t="s">
        <v>0</v>
      </c>
      <c r="E4734" s="17" t="s">
        <v>1</v>
      </c>
      <c r="F4734" s="98">
        <v>1</v>
      </c>
      <c r="G4734" s="104">
        <v>10708684</v>
      </c>
      <c r="H4734" s="104">
        <f t="shared" si="783"/>
        <v>10708684</v>
      </c>
      <c r="I4734" s="104">
        <v>217179906</v>
      </c>
      <c r="J4734" s="104">
        <f t="shared" si="784"/>
        <v>217179906</v>
      </c>
      <c r="K4734" s="104">
        <v>0</v>
      </c>
      <c r="L4734" s="104">
        <f t="shared" si="782"/>
        <v>0</v>
      </c>
      <c r="M4734" s="99">
        <f t="shared" si="758"/>
        <v>227888590</v>
      </c>
      <c r="N4734" s="100">
        <f t="shared" si="758"/>
        <v>227888590</v>
      </c>
      <c r="O4734" s="60">
        <v>1</v>
      </c>
      <c r="P4734" s="101">
        <f>O4734</f>
        <v>1</v>
      </c>
      <c r="Q4734" s="104" t="e">
        <f>TRUNC(#REF!*P4734,0)</f>
        <v>#REF!</v>
      </c>
      <c r="R4734" s="52"/>
      <c r="S4734" s="49"/>
    </row>
    <row r="4735" spans="1:19" s="85" customFormat="1" ht="19.5" hidden="1" customHeight="1">
      <c r="A4735" s="49"/>
      <c r="B4735" s="49"/>
      <c r="C4735" s="37" t="s">
        <v>1797</v>
      </c>
      <c r="D4735" s="38" t="s">
        <v>0</v>
      </c>
      <c r="E4735" s="17" t="s">
        <v>1</v>
      </c>
      <c r="F4735" s="98">
        <v>1</v>
      </c>
      <c r="G4735" s="104">
        <v>0</v>
      </c>
      <c r="H4735" s="104">
        <f t="shared" si="783"/>
        <v>0</v>
      </c>
      <c r="I4735" s="104">
        <v>0</v>
      </c>
      <c r="J4735" s="104">
        <f t="shared" si="784"/>
        <v>0</v>
      </c>
      <c r="K4735" s="104">
        <v>499807778</v>
      </c>
      <c r="L4735" s="104">
        <f t="shared" si="782"/>
        <v>499807778</v>
      </c>
      <c r="M4735" s="99">
        <f t="shared" si="758"/>
        <v>499807778</v>
      </c>
      <c r="N4735" s="100">
        <f t="shared" si="758"/>
        <v>499807778</v>
      </c>
      <c r="O4735" s="60">
        <v>1</v>
      </c>
      <c r="P4735" s="101">
        <f>O4735</f>
        <v>1</v>
      </c>
      <c r="Q4735" s="104" t="e">
        <f>TRUNC(#REF!*P4735,0)</f>
        <v>#REF!</v>
      </c>
      <c r="R4735" s="52"/>
      <c r="S4735" s="49"/>
    </row>
    <row r="4736" spans="1:19" s="85" customFormat="1" ht="19.5" hidden="1" customHeight="1">
      <c r="A4736" s="49"/>
      <c r="B4736" s="49"/>
      <c r="C4736" s="37" t="s">
        <v>1798</v>
      </c>
      <c r="D4736" s="38" t="s">
        <v>0</v>
      </c>
      <c r="E4736" s="17" t="s">
        <v>1</v>
      </c>
      <c r="F4736" s="98">
        <v>1</v>
      </c>
      <c r="G4736" s="104">
        <v>0</v>
      </c>
      <c r="H4736" s="104">
        <f t="shared" si="783"/>
        <v>0</v>
      </c>
      <c r="I4736" s="104">
        <v>0</v>
      </c>
      <c r="J4736" s="104">
        <f t="shared" si="784"/>
        <v>0</v>
      </c>
      <c r="K4736" s="104">
        <v>10993040</v>
      </c>
      <c r="L4736" s="104">
        <f t="shared" si="782"/>
        <v>10993040</v>
      </c>
      <c r="M4736" s="99">
        <f t="shared" si="758"/>
        <v>10993040</v>
      </c>
      <c r="N4736" s="100">
        <f t="shared" si="758"/>
        <v>10993040</v>
      </c>
      <c r="O4736" s="60">
        <v>1</v>
      </c>
      <c r="P4736" s="101">
        <f>O4736</f>
        <v>1</v>
      </c>
      <c r="Q4736" s="104" t="e">
        <f>TRUNC(#REF!*P4736,0)</f>
        <v>#REF!</v>
      </c>
      <c r="R4736" s="52"/>
      <c r="S4736" s="49"/>
    </row>
    <row r="4737" spans="1:19" s="85" customFormat="1" ht="19.5" hidden="1" customHeight="1">
      <c r="A4737" s="49"/>
      <c r="B4737" s="49"/>
      <c r="C4737" s="37" t="s">
        <v>2926</v>
      </c>
      <c r="D4737" s="38"/>
      <c r="E4737" s="17" t="s">
        <v>22</v>
      </c>
      <c r="F4737" s="98">
        <v>0</v>
      </c>
      <c r="G4737" s="104">
        <v>0</v>
      </c>
      <c r="H4737" s="104">
        <f t="shared" si="783"/>
        <v>0</v>
      </c>
      <c r="I4737" s="104">
        <v>0</v>
      </c>
      <c r="J4737" s="104">
        <f t="shared" si="784"/>
        <v>0</v>
      </c>
      <c r="K4737" s="104">
        <v>0</v>
      </c>
      <c r="L4737" s="104">
        <f t="shared" si="782"/>
        <v>0</v>
      </c>
      <c r="M4737" s="99">
        <f t="shared" si="758"/>
        <v>0</v>
      </c>
      <c r="N4737" s="100">
        <f t="shared" si="758"/>
        <v>0</v>
      </c>
      <c r="O4737" s="60">
        <v>0</v>
      </c>
      <c r="P4737" s="101">
        <f>O4737</f>
        <v>0</v>
      </c>
      <c r="Q4737" s="104" t="e">
        <f>TRUNC(#REF!*P4737,0)</f>
        <v>#REF!</v>
      </c>
      <c r="R4737" s="52"/>
      <c r="S4737" s="49"/>
    </row>
    <row r="4738" spans="1:19" s="85" customFormat="1" ht="19.5" hidden="1" customHeight="1">
      <c r="A4738" s="49"/>
      <c r="B4738" s="49"/>
      <c r="C4738" s="37" t="s">
        <v>2927</v>
      </c>
      <c r="D4738" s="38" t="s">
        <v>2934</v>
      </c>
      <c r="E4738" s="17" t="s">
        <v>3198</v>
      </c>
      <c r="F4738" s="98">
        <v>1</v>
      </c>
      <c r="G4738" s="101">
        <v>1388</v>
      </c>
      <c r="H4738" s="104">
        <f t="shared" si="783"/>
        <v>1388</v>
      </c>
      <c r="I4738" s="101">
        <v>354688</v>
      </c>
      <c r="J4738" s="104">
        <f t="shared" si="784"/>
        <v>354688</v>
      </c>
      <c r="K4738" s="104">
        <v>0</v>
      </c>
      <c r="L4738" s="104">
        <f t="shared" si="782"/>
        <v>0</v>
      </c>
      <c r="M4738" s="99">
        <f t="shared" si="758"/>
        <v>356076</v>
      </c>
      <c r="N4738" s="100">
        <f t="shared" si="758"/>
        <v>356076</v>
      </c>
      <c r="O4738" s="60">
        <v>1</v>
      </c>
      <c r="P4738" s="101">
        <f>O4738</f>
        <v>1</v>
      </c>
      <c r="Q4738" s="104" t="e">
        <f>TRUNC(#REF!*P4738,0)</f>
        <v>#REF!</v>
      </c>
      <c r="R4738" s="52"/>
      <c r="S4738" s="49"/>
    </row>
    <row r="4739" spans="1:19" s="85" customFormat="1" ht="19.5" hidden="1" customHeight="1">
      <c r="A4739" s="49"/>
      <c r="B4739" s="49"/>
      <c r="C4739" s="37" t="s">
        <v>2928</v>
      </c>
      <c r="D4739" s="38" t="s">
        <v>2935</v>
      </c>
      <c r="E4739" s="17" t="s">
        <v>3198</v>
      </c>
      <c r="F4739" s="98">
        <v>12</v>
      </c>
      <c r="G4739" s="101">
        <v>3767</v>
      </c>
      <c r="H4739" s="104">
        <f t="shared" si="783"/>
        <v>45204</v>
      </c>
      <c r="I4739" s="101">
        <v>741309</v>
      </c>
      <c r="J4739" s="104">
        <f t="shared" si="784"/>
        <v>8895708</v>
      </c>
      <c r="K4739" s="104">
        <v>0</v>
      </c>
      <c r="L4739" s="104">
        <f t="shared" si="782"/>
        <v>0</v>
      </c>
      <c r="M4739" s="99">
        <f t="shared" si="758"/>
        <v>745076</v>
      </c>
      <c r="N4739" s="100">
        <f t="shared" si="758"/>
        <v>8940912</v>
      </c>
      <c r="O4739" s="60">
        <v>12</v>
      </c>
      <c r="P4739" s="101">
        <f>O4739</f>
        <v>12</v>
      </c>
      <c r="Q4739" s="104" t="e">
        <f>TRUNC(#REF!*P4739,0)</f>
        <v>#REF!</v>
      </c>
      <c r="R4739" s="52"/>
      <c r="S4739" s="49"/>
    </row>
    <row r="4740" spans="1:19" s="85" customFormat="1" ht="19.5" hidden="1" customHeight="1">
      <c r="A4740" s="49"/>
      <c r="B4740" s="49"/>
      <c r="C4740" s="37" t="s">
        <v>2929</v>
      </c>
      <c r="D4740" s="38" t="s">
        <v>2936</v>
      </c>
      <c r="E4740" s="17" t="s">
        <v>3198</v>
      </c>
      <c r="F4740" s="98">
        <v>1</v>
      </c>
      <c r="G4740" s="101">
        <v>5870</v>
      </c>
      <c r="H4740" s="104">
        <f t="shared" si="783"/>
        <v>5870</v>
      </c>
      <c r="I4740" s="101">
        <v>835018</v>
      </c>
      <c r="J4740" s="104">
        <f t="shared" si="784"/>
        <v>835018</v>
      </c>
      <c r="K4740" s="104">
        <v>0</v>
      </c>
      <c r="L4740" s="104">
        <f t="shared" si="782"/>
        <v>0</v>
      </c>
      <c r="M4740" s="99">
        <f t="shared" si="758"/>
        <v>840888</v>
      </c>
      <c r="N4740" s="100">
        <f t="shared" si="758"/>
        <v>840888</v>
      </c>
      <c r="O4740" s="60">
        <v>1</v>
      </c>
      <c r="P4740" s="101">
        <f>O4740</f>
        <v>1</v>
      </c>
      <c r="Q4740" s="104" t="e">
        <f>TRUNC(#REF!*P4740,0)</f>
        <v>#REF!</v>
      </c>
      <c r="R4740" s="52"/>
      <c r="S4740" s="49"/>
    </row>
    <row r="4741" spans="1:19" s="85" customFormat="1" ht="19.5" hidden="1" customHeight="1">
      <c r="A4741" s="49"/>
      <c r="B4741" s="49"/>
      <c r="C4741" s="37" t="s">
        <v>2930</v>
      </c>
      <c r="D4741" s="38" t="s">
        <v>2937</v>
      </c>
      <c r="E4741" s="17" t="s">
        <v>3198</v>
      </c>
      <c r="F4741" s="98">
        <v>3</v>
      </c>
      <c r="G4741" s="101">
        <v>7323</v>
      </c>
      <c r="H4741" s="104">
        <f t="shared" si="783"/>
        <v>21969</v>
      </c>
      <c r="I4741" s="101">
        <v>754193</v>
      </c>
      <c r="J4741" s="104">
        <f t="shared" si="784"/>
        <v>2262579</v>
      </c>
      <c r="K4741" s="104">
        <v>0</v>
      </c>
      <c r="L4741" s="104">
        <f t="shared" si="782"/>
        <v>0</v>
      </c>
      <c r="M4741" s="99">
        <f t="shared" si="758"/>
        <v>761516</v>
      </c>
      <c r="N4741" s="100">
        <f t="shared" si="758"/>
        <v>2284548</v>
      </c>
      <c r="O4741" s="60">
        <v>3</v>
      </c>
      <c r="P4741" s="101">
        <f>O4741</f>
        <v>3</v>
      </c>
      <c r="Q4741" s="104" t="e">
        <f>TRUNC(#REF!*P4741,0)</f>
        <v>#REF!</v>
      </c>
      <c r="R4741" s="52"/>
      <c r="S4741" s="49"/>
    </row>
    <row r="4742" spans="1:19" s="85" customFormat="1" ht="19.5" hidden="1" customHeight="1">
      <c r="A4742" s="49"/>
      <c r="B4742" s="49"/>
      <c r="C4742" s="37" t="s">
        <v>2931</v>
      </c>
      <c r="D4742" s="38" t="s">
        <v>2938</v>
      </c>
      <c r="E4742" s="17" t="s">
        <v>3198</v>
      </c>
      <c r="F4742" s="98">
        <v>10</v>
      </c>
      <c r="G4742" s="101">
        <v>8597</v>
      </c>
      <c r="H4742" s="104">
        <f t="shared" si="783"/>
        <v>85970</v>
      </c>
      <c r="I4742" s="101">
        <v>854915</v>
      </c>
      <c r="J4742" s="104">
        <f t="shared" si="784"/>
        <v>8549150</v>
      </c>
      <c r="K4742" s="104">
        <v>0</v>
      </c>
      <c r="L4742" s="104">
        <f t="shared" ref="L4742:L4806" si="804">TRUNC(F4742*K4742,0)</f>
        <v>0</v>
      </c>
      <c r="M4742" s="99">
        <f t="shared" si="758"/>
        <v>863512</v>
      </c>
      <c r="N4742" s="100">
        <f t="shared" si="758"/>
        <v>8635120</v>
      </c>
      <c r="O4742" s="60">
        <v>10</v>
      </c>
      <c r="P4742" s="101">
        <f>O4742</f>
        <v>10</v>
      </c>
      <c r="Q4742" s="104" t="e">
        <f>TRUNC(#REF!*P4742,0)</f>
        <v>#REF!</v>
      </c>
      <c r="R4742" s="52"/>
      <c r="S4742" s="49"/>
    </row>
    <row r="4743" spans="1:19" s="85" customFormat="1" ht="19.5" hidden="1" customHeight="1">
      <c r="A4743" s="49"/>
      <c r="B4743" s="49"/>
      <c r="C4743" s="37" t="s">
        <v>2932</v>
      </c>
      <c r="D4743" s="38" t="s">
        <v>2939</v>
      </c>
      <c r="E4743" s="17" t="s">
        <v>3198</v>
      </c>
      <c r="F4743" s="98">
        <v>10</v>
      </c>
      <c r="G4743" s="101">
        <v>47832</v>
      </c>
      <c r="H4743" s="104">
        <f t="shared" si="783"/>
        <v>478320</v>
      </c>
      <c r="I4743" s="101">
        <v>2436745</v>
      </c>
      <c r="J4743" s="104">
        <f t="shared" si="784"/>
        <v>24367450</v>
      </c>
      <c r="K4743" s="104">
        <v>0</v>
      </c>
      <c r="L4743" s="104">
        <f t="shared" si="804"/>
        <v>0</v>
      </c>
      <c r="M4743" s="99">
        <f t="shared" si="758"/>
        <v>2484577</v>
      </c>
      <c r="N4743" s="100">
        <f t="shared" si="758"/>
        <v>24845770</v>
      </c>
      <c r="O4743" s="60">
        <v>10</v>
      </c>
      <c r="P4743" s="101">
        <f>O4743</f>
        <v>10</v>
      </c>
      <c r="Q4743" s="104" t="e">
        <f>TRUNC(#REF!*P4743,0)</f>
        <v>#REF!</v>
      </c>
      <c r="R4743" s="52"/>
      <c r="S4743" s="49"/>
    </row>
    <row r="4744" spans="1:19" s="85" customFormat="1" ht="19.5" hidden="1" customHeight="1">
      <c r="A4744" s="49"/>
      <c r="B4744" s="49"/>
      <c r="C4744" s="37" t="s">
        <v>2933</v>
      </c>
      <c r="D4744" s="38" t="s">
        <v>2940</v>
      </c>
      <c r="E4744" s="17" t="s">
        <v>3198</v>
      </c>
      <c r="F4744" s="98">
        <v>3</v>
      </c>
      <c r="G4744" s="101">
        <v>92916</v>
      </c>
      <c r="H4744" s="104">
        <f t="shared" si="783"/>
        <v>278748</v>
      </c>
      <c r="I4744" s="101">
        <v>3429077</v>
      </c>
      <c r="J4744" s="104">
        <f t="shared" si="784"/>
        <v>10287231</v>
      </c>
      <c r="K4744" s="104">
        <v>0</v>
      </c>
      <c r="L4744" s="104">
        <f t="shared" si="804"/>
        <v>0</v>
      </c>
      <c r="M4744" s="99">
        <f t="shared" si="758"/>
        <v>3521993</v>
      </c>
      <c r="N4744" s="100">
        <f t="shared" si="758"/>
        <v>10565979</v>
      </c>
      <c r="O4744" s="60">
        <v>3</v>
      </c>
      <c r="P4744" s="101">
        <f>O4744</f>
        <v>3</v>
      </c>
      <c r="Q4744" s="104" t="e">
        <f>TRUNC(#REF!*P4744,0)</f>
        <v>#REF!</v>
      </c>
      <c r="R4744" s="52"/>
      <c r="S4744" s="49"/>
    </row>
    <row r="4745" spans="1:19" s="85" customFormat="1" ht="19.5" hidden="1" customHeight="1">
      <c r="A4745" s="49"/>
      <c r="B4745" s="49"/>
      <c r="C4745" s="37" t="s">
        <v>3277</v>
      </c>
      <c r="D4745" s="38"/>
      <c r="E4745" s="17" t="s">
        <v>3278</v>
      </c>
      <c r="F4745" s="98">
        <v>3</v>
      </c>
      <c r="G4745" s="101">
        <v>92916</v>
      </c>
      <c r="H4745" s="104">
        <f t="shared" ref="H4745" si="805">TRUNC(F4745*G4745,0)</f>
        <v>278748</v>
      </c>
      <c r="I4745" s="101">
        <v>3429077</v>
      </c>
      <c r="J4745" s="104">
        <f t="shared" ref="J4745" si="806">TRUNC(F4745*I4745,0)</f>
        <v>10287231</v>
      </c>
      <c r="K4745" s="104">
        <v>0</v>
      </c>
      <c r="L4745" s="104">
        <f t="shared" ref="L4745" si="807">TRUNC(F4745*K4745,0)</f>
        <v>0</v>
      </c>
      <c r="M4745" s="99">
        <f t="shared" ref="M4745" si="808">G4745+I4745+K4745</f>
        <v>3521993</v>
      </c>
      <c r="N4745" s="100">
        <f t="shared" ref="N4745" si="809">H4745+J4745+L4745</f>
        <v>10565979</v>
      </c>
      <c r="O4745" s="60">
        <v>1</v>
      </c>
      <c r="P4745" s="101">
        <v>46769230</v>
      </c>
      <c r="Q4745" s="104" t="e">
        <f>TRUNC(#REF!*P4745,0)</f>
        <v>#REF!</v>
      </c>
      <c r="R4745" s="52"/>
      <c r="S4745" s="49"/>
    </row>
    <row r="4746" spans="1:19" s="85" customFormat="1" ht="19.5" hidden="1" customHeight="1">
      <c r="A4746" s="49"/>
      <c r="B4746" s="49"/>
      <c r="C4746" s="37"/>
      <c r="D4746" s="38"/>
      <c r="E4746" s="17"/>
      <c r="F4746" s="98"/>
      <c r="G4746" s="101"/>
      <c r="H4746" s="104"/>
      <c r="I4746" s="101"/>
      <c r="J4746" s="104"/>
      <c r="K4746" s="104"/>
      <c r="L4746" s="104"/>
      <c r="M4746" s="99"/>
      <c r="N4746" s="100"/>
      <c r="O4746" s="60"/>
      <c r="P4746" s="101"/>
      <c r="Q4746" s="104"/>
      <c r="R4746" s="52"/>
      <c r="S4746" s="49"/>
    </row>
    <row r="4747" spans="1:19" s="85" customFormat="1" ht="19.5" hidden="1" customHeight="1">
      <c r="A4747" s="49"/>
      <c r="B4747" s="49"/>
      <c r="C4747" s="37"/>
      <c r="D4747" s="38"/>
      <c r="E4747" s="17"/>
      <c r="F4747" s="98"/>
      <c r="G4747" s="104"/>
      <c r="H4747" s="104"/>
      <c r="I4747" s="104"/>
      <c r="J4747" s="104"/>
      <c r="K4747" s="104"/>
      <c r="L4747" s="104"/>
      <c r="M4747" s="99"/>
      <c r="N4747" s="100"/>
      <c r="O4747" s="60"/>
      <c r="P4747" s="101"/>
      <c r="Q4747" s="104"/>
      <c r="R4747" s="52"/>
      <c r="S4747" s="49"/>
    </row>
    <row r="4748" spans="1:19" s="115" customFormat="1" ht="19.5" hidden="1" customHeight="1">
      <c r="A4748" s="50"/>
      <c r="B4748" s="50"/>
      <c r="C4748" s="39" t="s">
        <v>100</v>
      </c>
      <c r="D4748" s="40"/>
      <c r="E4748" s="14" t="s">
        <v>1</v>
      </c>
      <c r="F4748" s="110">
        <v>1</v>
      </c>
      <c r="G4748" s="111"/>
      <c r="H4748" s="112">
        <f>SUM(H4749:H4750)</f>
        <v>5490354498</v>
      </c>
      <c r="I4748" s="111"/>
      <c r="J4748" s="112">
        <f>SUM(J4749:J4750)</f>
        <v>4037815727</v>
      </c>
      <c r="K4748" s="111"/>
      <c r="L4748" s="112">
        <f>SUM(L4749:L4750)</f>
        <v>2346249359</v>
      </c>
      <c r="M4748" s="112">
        <f t="shared" si="758"/>
        <v>0</v>
      </c>
      <c r="N4748" s="113">
        <f t="shared" si="758"/>
        <v>11874419584</v>
      </c>
      <c r="O4748" s="91">
        <v>1</v>
      </c>
      <c r="P4748" s="114"/>
      <c r="Q4748" s="112" t="e">
        <f>SUM(Q4749:Q4750)</f>
        <v>#REF!</v>
      </c>
      <c r="R4748" s="146"/>
      <c r="S4748" s="50"/>
    </row>
    <row r="4749" spans="1:19" s="84" customFormat="1" ht="19.5" hidden="1" customHeight="1">
      <c r="A4749" s="51"/>
      <c r="B4749" s="51"/>
      <c r="C4749" s="41" t="s">
        <v>2830</v>
      </c>
      <c r="D4749" s="42" t="s">
        <v>2831</v>
      </c>
      <c r="E4749" s="15" t="s">
        <v>1</v>
      </c>
      <c r="F4749" s="105">
        <v>1</v>
      </c>
      <c r="G4749" s="117"/>
      <c r="H4749" s="106">
        <f>H4753</f>
        <v>2865276963</v>
      </c>
      <c r="I4749" s="117"/>
      <c r="J4749" s="106">
        <f>J4753</f>
        <v>2294649452</v>
      </c>
      <c r="K4749" s="117"/>
      <c r="L4749" s="106">
        <f>L4753</f>
        <v>1196432927</v>
      </c>
      <c r="M4749" s="106">
        <f t="shared" si="758"/>
        <v>0</v>
      </c>
      <c r="N4749" s="107">
        <f t="shared" si="758"/>
        <v>6356359342</v>
      </c>
      <c r="O4749" s="81">
        <v>1</v>
      </c>
      <c r="P4749" s="108"/>
      <c r="Q4749" s="106" t="e">
        <f>Q4753</f>
        <v>#REF!</v>
      </c>
      <c r="R4749" s="145"/>
      <c r="S4749" s="51"/>
    </row>
    <row r="4750" spans="1:19" s="84" customFormat="1" ht="19.5" hidden="1" customHeight="1">
      <c r="A4750" s="51"/>
      <c r="B4750" s="51"/>
      <c r="C4750" s="41" t="s">
        <v>2832</v>
      </c>
      <c r="D4750" s="42" t="s">
        <v>2833</v>
      </c>
      <c r="E4750" s="15" t="s">
        <v>1</v>
      </c>
      <c r="F4750" s="105">
        <v>1</v>
      </c>
      <c r="G4750" s="117"/>
      <c r="H4750" s="106">
        <f>H5049</f>
        <v>2625077535</v>
      </c>
      <c r="I4750" s="117"/>
      <c r="J4750" s="106">
        <f>J5049</f>
        <v>1743166275</v>
      </c>
      <c r="K4750" s="117"/>
      <c r="L4750" s="106">
        <f>L5049</f>
        <v>1149816432</v>
      </c>
      <c r="M4750" s="106">
        <f t="shared" si="758"/>
        <v>0</v>
      </c>
      <c r="N4750" s="107">
        <f t="shared" si="758"/>
        <v>5518060242</v>
      </c>
      <c r="O4750" s="81">
        <v>1</v>
      </c>
      <c r="P4750" s="108"/>
      <c r="Q4750" s="106" t="e">
        <f>Q5049</f>
        <v>#REF!</v>
      </c>
      <c r="R4750" s="145"/>
      <c r="S4750" s="51"/>
    </row>
    <row r="4751" spans="1:19" s="85" customFormat="1" ht="19.5" hidden="1" customHeight="1">
      <c r="A4751" s="49"/>
      <c r="B4751" s="49"/>
      <c r="C4751" s="37" t="s">
        <v>21</v>
      </c>
      <c r="D4751" s="38" t="s">
        <v>0</v>
      </c>
      <c r="E4751" s="17" t="s">
        <v>0</v>
      </c>
      <c r="F4751" s="98">
        <v>0</v>
      </c>
      <c r="G4751" s="104"/>
      <c r="H4751" s="104">
        <f t="shared" si="783"/>
        <v>0</v>
      </c>
      <c r="I4751" s="104"/>
      <c r="J4751" s="104">
        <f t="shared" si="784"/>
        <v>0</v>
      </c>
      <c r="K4751" s="104"/>
      <c r="L4751" s="104">
        <f t="shared" si="804"/>
        <v>0</v>
      </c>
      <c r="M4751" s="99">
        <f t="shared" si="758"/>
        <v>0</v>
      </c>
      <c r="N4751" s="100">
        <f t="shared" si="758"/>
        <v>0</v>
      </c>
      <c r="O4751" s="60">
        <v>0</v>
      </c>
      <c r="P4751" s="101">
        <f>O4751</f>
        <v>0</v>
      </c>
      <c r="Q4751" s="104" t="e">
        <f>TRUNC(#REF!*P4751,0)</f>
        <v>#REF!</v>
      </c>
      <c r="R4751" s="52"/>
      <c r="S4751" s="49"/>
    </row>
    <row r="4752" spans="1:19" s="85" customFormat="1" ht="19.5" hidden="1" customHeight="1">
      <c r="A4752" s="49"/>
      <c r="B4752" s="49"/>
      <c r="C4752" s="37"/>
      <c r="D4752" s="38"/>
      <c r="E4752" s="17"/>
      <c r="F4752" s="98">
        <v>0</v>
      </c>
      <c r="G4752" s="104"/>
      <c r="H4752" s="104">
        <f t="shared" si="783"/>
        <v>0</v>
      </c>
      <c r="I4752" s="104"/>
      <c r="J4752" s="104">
        <f t="shared" si="784"/>
        <v>0</v>
      </c>
      <c r="K4752" s="104"/>
      <c r="L4752" s="104">
        <f t="shared" si="804"/>
        <v>0</v>
      </c>
      <c r="M4752" s="99">
        <f t="shared" si="758"/>
        <v>0</v>
      </c>
      <c r="N4752" s="100">
        <f t="shared" ref="M4752:N4767" si="810">H4752+J4752+L4752</f>
        <v>0</v>
      </c>
      <c r="O4752" s="60">
        <v>0</v>
      </c>
      <c r="P4752" s="101">
        <f>O4752</f>
        <v>0</v>
      </c>
      <c r="Q4752" s="104" t="e">
        <f>TRUNC(#REF!*P4752,0)</f>
        <v>#REF!</v>
      </c>
      <c r="R4752" s="52"/>
      <c r="S4752" s="49"/>
    </row>
    <row r="4753" spans="3:18" s="109" customFormat="1" ht="19.5" hidden="1" customHeight="1">
      <c r="C4753" s="41" t="s">
        <v>2830</v>
      </c>
      <c r="D4753" s="42" t="s">
        <v>2831</v>
      </c>
      <c r="E4753" s="16" t="s">
        <v>1</v>
      </c>
      <c r="F4753" s="105">
        <v>1</v>
      </c>
      <c r="G4753" s="106"/>
      <c r="H4753" s="106">
        <f>SUM(H4754:H5048)</f>
        <v>2865276963</v>
      </c>
      <c r="I4753" s="106"/>
      <c r="J4753" s="106">
        <f>SUM(J4754:J5048)</f>
        <v>2294649452</v>
      </c>
      <c r="K4753" s="106"/>
      <c r="L4753" s="106">
        <f>SUM(L4754:L5048)</f>
        <v>1196432927</v>
      </c>
      <c r="M4753" s="106">
        <f t="shared" si="810"/>
        <v>0</v>
      </c>
      <c r="N4753" s="107">
        <f t="shared" si="810"/>
        <v>6356359342</v>
      </c>
      <c r="O4753" s="81">
        <v>1</v>
      </c>
      <c r="P4753" s="108"/>
      <c r="Q4753" s="106" t="e">
        <f>SUM(Q4754:Q5048)</f>
        <v>#REF!</v>
      </c>
      <c r="R4753" s="145"/>
    </row>
    <row r="4754" spans="3:18" s="102" customFormat="1" ht="19.5" hidden="1" customHeight="1">
      <c r="C4754" s="35" t="s">
        <v>1799</v>
      </c>
      <c r="D4754" s="36" t="s">
        <v>1800</v>
      </c>
      <c r="E4754" s="11" t="s">
        <v>22</v>
      </c>
      <c r="F4754" s="98">
        <v>0</v>
      </c>
      <c r="G4754" s="99">
        <v>0</v>
      </c>
      <c r="H4754" s="99">
        <f t="shared" si="783"/>
        <v>0</v>
      </c>
      <c r="I4754" s="99">
        <v>0</v>
      </c>
      <c r="J4754" s="99">
        <f t="shared" si="784"/>
        <v>0</v>
      </c>
      <c r="K4754" s="99">
        <v>0</v>
      </c>
      <c r="L4754" s="99">
        <f t="shared" si="804"/>
        <v>0</v>
      </c>
      <c r="M4754" s="99">
        <f t="shared" si="810"/>
        <v>0</v>
      </c>
      <c r="N4754" s="100">
        <f t="shared" si="810"/>
        <v>0</v>
      </c>
      <c r="O4754" s="60">
        <v>0</v>
      </c>
      <c r="P4754" s="101">
        <f>O4754</f>
        <v>0</v>
      </c>
      <c r="Q4754" s="99" t="e">
        <f>TRUNC(#REF!*P4754,0)</f>
        <v>#REF!</v>
      </c>
      <c r="R4754" s="143"/>
    </row>
    <row r="4755" spans="3:18" s="102" customFormat="1" ht="19.5" hidden="1" customHeight="1">
      <c r="C4755" s="35" t="s">
        <v>1801</v>
      </c>
      <c r="D4755" s="36" t="s">
        <v>0</v>
      </c>
      <c r="E4755" s="11" t="s">
        <v>22</v>
      </c>
      <c r="F4755" s="98">
        <v>0</v>
      </c>
      <c r="G4755" s="99">
        <v>0</v>
      </c>
      <c r="H4755" s="99">
        <f t="shared" si="783"/>
        <v>0</v>
      </c>
      <c r="I4755" s="99">
        <v>0</v>
      </c>
      <c r="J4755" s="99">
        <f t="shared" si="784"/>
        <v>0</v>
      </c>
      <c r="K4755" s="99">
        <v>0</v>
      </c>
      <c r="L4755" s="99">
        <f t="shared" si="804"/>
        <v>0</v>
      </c>
      <c r="M4755" s="99">
        <f t="shared" si="810"/>
        <v>0</v>
      </c>
      <c r="N4755" s="100">
        <f t="shared" si="810"/>
        <v>0</v>
      </c>
      <c r="O4755" s="60">
        <v>0</v>
      </c>
      <c r="P4755" s="101">
        <f>O4755</f>
        <v>0</v>
      </c>
      <c r="Q4755" s="99" t="e">
        <f>TRUNC(#REF!*P4755,0)</f>
        <v>#REF!</v>
      </c>
      <c r="R4755" s="143"/>
    </row>
    <row r="4756" spans="3:18" s="102" customFormat="1" ht="19.5" hidden="1" customHeight="1">
      <c r="C4756" s="35" t="s">
        <v>1802</v>
      </c>
      <c r="D4756" s="36" t="s">
        <v>1803</v>
      </c>
      <c r="E4756" s="11" t="s">
        <v>22</v>
      </c>
      <c r="F4756" s="98">
        <v>0</v>
      </c>
      <c r="G4756" s="99">
        <v>0</v>
      </c>
      <c r="H4756" s="99">
        <f t="shared" si="783"/>
        <v>0</v>
      </c>
      <c r="I4756" s="99">
        <v>0</v>
      </c>
      <c r="J4756" s="99">
        <f t="shared" si="784"/>
        <v>0</v>
      </c>
      <c r="K4756" s="99">
        <v>0</v>
      </c>
      <c r="L4756" s="99">
        <f t="shared" si="804"/>
        <v>0</v>
      </c>
      <c r="M4756" s="99">
        <f t="shared" si="810"/>
        <v>0</v>
      </c>
      <c r="N4756" s="100">
        <f t="shared" si="810"/>
        <v>0</v>
      </c>
      <c r="O4756" s="60">
        <v>0</v>
      </c>
      <c r="P4756" s="101">
        <f>O4756</f>
        <v>0</v>
      </c>
      <c r="Q4756" s="99" t="e">
        <f>TRUNC(#REF!*P4756,0)</f>
        <v>#REF!</v>
      </c>
      <c r="R4756" s="143"/>
    </row>
    <row r="4757" spans="3:18" s="102" customFormat="1" ht="19.5" hidden="1" customHeight="1">
      <c r="C4757" s="35" t="s">
        <v>2834</v>
      </c>
      <c r="D4757" s="36" t="s">
        <v>2835</v>
      </c>
      <c r="E4757" s="11" t="s">
        <v>3188</v>
      </c>
      <c r="F4757" s="98">
        <v>5173</v>
      </c>
      <c r="G4757" s="99">
        <v>5416</v>
      </c>
      <c r="H4757" s="99">
        <f t="shared" si="783"/>
        <v>28016968</v>
      </c>
      <c r="I4757" s="99">
        <v>3890</v>
      </c>
      <c r="J4757" s="99">
        <f t="shared" si="784"/>
        <v>20122970</v>
      </c>
      <c r="K4757" s="99">
        <v>2857</v>
      </c>
      <c r="L4757" s="99">
        <f t="shared" si="804"/>
        <v>14779261</v>
      </c>
      <c r="M4757" s="99">
        <f t="shared" si="810"/>
        <v>12163</v>
      </c>
      <c r="N4757" s="100">
        <f t="shared" si="810"/>
        <v>62919199</v>
      </c>
      <c r="O4757" s="60">
        <v>5173</v>
      </c>
      <c r="P4757" s="101">
        <f>O4757</f>
        <v>5173</v>
      </c>
      <c r="Q4757" s="99" t="e">
        <f>TRUNC(#REF!*P4757,0)</f>
        <v>#REF!</v>
      </c>
      <c r="R4757" s="143"/>
    </row>
    <row r="4758" spans="3:18" s="102" customFormat="1" ht="19.5" hidden="1" customHeight="1">
      <c r="C4758" s="35" t="s">
        <v>1805</v>
      </c>
      <c r="D4758" s="36" t="s">
        <v>1806</v>
      </c>
      <c r="E4758" s="11" t="s">
        <v>22</v>
      </c>
      <c r="F4758" s="98">
        <v>0</v>
      </c>
      <c r="G4758" s="99">
        <v>0</v>
      </c>
      <c r="H4758" s="99">
        <f t="shared" si="783"/>
        <v>0</v>
      </c>
      <c r="I4758" s="99">
        <v>0</v>
      </c>
      <c r="J4758" s="99">
        <f t="shared" si="784"/>
        <v>0</v>
      </c>
      <c r="K4758" s="99">
        <v>0</v>
      </c>
      <c r="L4758" s="99">
        <f t="shared" si="804"/>
        <v>0</v>
      </c>
      <c r="M4758" s="99">
        <f t="shared" si="810"/>
        <v>0</v>
      </c>
      <c r="N4758" s="100">
        <f t="shared" si="810"/>
        <v>0</v>
      </c>
      <c r="O4758" s="60">
        <v>0</v>
      </c>
      <c r="P4758" s="101">
        <f>O4758</f>
        <v>0</v>
      </c>
      <c r="Q4758" s="99" t="e">
        <f>TRUNC(#REF!*P4758,0)</f>
        <v>#REF!</v>
      </c>
      <c r="R4758" s="143"/>
    </row>
    <row r="4759" spans="3:18" s="102" customFormat="1" ht="19.5" hidden="1" customHeight="1">
      <c r="C4759" s="35" t="s">
        <v>2836</v>
      </c>
      <c r="D4759" s="36" t="s">
        <v>2835</v>
      </c>
      <c r="E4759" s="11" t="s">
        <v>3188</v>
      </c>
      <c r="F4759" s="98">
        <v>13241</v>
      </c>
      <c r="G4759" s="99">
        <v>5308</v>
      </c>
      <c r="H4759" s="99">
        <f t="shared" si="783"/>
        <v>70283228</v>
      </c>
      <c r="I4759" s="99">
        <v>4101</v>
      </c>
      <c r="J4759" s="99">
        <f t="shared" si="784"/>
        <v>54301341</v>
      </c>
      <c r="K4759" s="99">
        <v>2861</v>
      </c>
      <c r="L4759" s="99">
        <f t="shared" si="804"/>
        <v>37882501</v>
      </c>
      <c r="M4759" s="99">
        <f t="shared" si="810"/>
        <v>12270</v>
      </c>
      <c r="N4759" s="100">
        <f t="shared" si="810"/>
        <v>162467070</v>
      </c>
      <c r="O4759" s="60">
        <v>13241</v>
      </c>
      <c r="P4759" s="101">
        <f>O4759</f>
        <v>13241</v>
      </c>
      <c r="Q4759" s="99" t="e">
        <f>TRUNC(#REF!*P4759,0)</f>
        <v>#REF!</v>
      </c>
      <c r="R4759" s="143"/>
    </row>
    <row r="4760" spans="3:18" s="102" customFormat="1" ht="19.5" hidden="1" customHeight="1">
      <c r="C4760" s="35" t="s">
        <v>1807</v>
      </c>
      <c r="D4760" s="36" t="s">
        <v>1808</v>
      </c>
      <c r="E4760" s="11" t="s">
        <v>22</v>
      </c>
      <c r="F4760" s="98">
        <v>0</v>
      </c>
      <c r="G4760" s="99">
        <v>0</v>
      </c>
      <c r="H4760" s="99">
        <f t="shared" si="783"/>
        <v>0</v>
      </c>
      <c r="I4760" s="99">
        <v>0</v>
      </c>
      <c r="J4760" s="99">
        <f t="shared" si="784"/>
        <v>0</v>
      </c>
      <c r="K4760" s="99">
        <v>0</v>
      </c>
      <c r="L4760" s="99">
        <f t="shared" si="804"/>
        <v>0</v>
      </c>
      <c r="M4760" s="99">
        <f t="shared" si="810"/>
        <v>0</v>
      </c>
      <c r="N4760" s="100">
        <f t="shared" si="810"/>
        <v>0</v>
      </c>
      <c r="O4760" s="60">
        <v>0</v>
      </c>
      <c r="P4760" s="101">
        <f>O4760</f>
        <v>0</v>
      </c>
      <c r="Q4760" s="99" t="e">
        <f>TRUNC(#REF!*P4760,0)</f>
        <v>#REF!</v>
      </c>
      <c r="R4760" s="143"/>
    </row>
    <row r="4761" spans="3:18" s="102" customFormat="1" ht="19.5" hidden="1" customHeight="1">
      <c r="C4761" s="35" t="s">
        <v>1809</v>
      </c>
      <c r="D4761" s="36" t="s">
        <v>1804</v>
      </c>
      <c r="E4761" s="11" t="s">
        <v>3188</v>
      </c>
      <c r="F4761" s="98">
        <v>408</v>
      </c>
      <c r="G4761" s="99">
        <v>5978</v>
      </c>
      <c r="H4761" s="99">
        <f t="shared" si="783"/>
        <v>2439024</v>
      </c>
      <c r="I4761" s="99">
        <v>5191</v>
      </c>
      <c r="J4761" s="99">
        <f t="shared" si="784"/>
        <v>2117928</v>
      </c>
      <c r="K4761" s="99">
        <v>3691</v>
      </c>
      <c r="L4761" s="99">
        <f t="shared" si="804"/>
        <v>1505928</v>
      </c>
      <c r="M4761" s="99">
        <f t="shared" si="810"/>
        <v>14860</v>
      </c>
      <c r="N4761" s="100">
        <f t="shared" si="810"/>
        <v>6062880</v>
      </c>
      <c r="O4761" s="60">
        <v>408</v>
      </c>
      <c r="P4761" s="101">
        <f>O4761</f>
        <v>408</v>
      </c>
      <c r="Q4761" s="99" t="e">
        <f>TRUNC(#REF!*P4761,0)</f>
        <v>#REF!</v>
      </c>
      <c r="R4761" s="143"/>
    </row>
    <row r="4762" spans="3:18" s="102" customFormat="1" ht="19.5" hidden="1" customHeight="1">
      <c r="C4762" s="35" t="s">
        <v>2837</v>
      </c>
      <c r="D4762" s="36" t="s">
        <v>2835</v>
      </c>
      <c r="E4762" s="11" t="s">
        <v>3188</v>
      </c>
      <c r="F4762" s="98">
        <v>6092</v>
      </c>
      <c r="G4762" s="99">
        <v>5998</v>
      </c>
      <c r="H4762" s="99">
        <f t="shared" si="783"/>
        <v>36539816</v>
      </c>
      <c r="I4762" s="99">
        <v>5209</v>
      </c>
      <c r="J4762" s="99">
        <f t="shared" si="784"/>
        <v>31733228</v>
      </c>
      <c r="K4762" s="99">
        <v>3704</v>
      </c>
      <c r="L4762" s="99">
        <f t="shared" si="804"/>
        <v>22564768</v>
      </c>
      <c r="M4762" s="99">
        <f t="shared" si="810"/>
        <v>14911</v>
      </c>
      <c r="N4762" s="100">
        <f t="shared" si="810"/>
        <v>90837812</v>
      </c>
      <c r="O4762" s="60">
        <v>6092</v>
      </c>
      <c r="P4762" s="101">
        <f>O4762</f>
        <v>6092</v>
      </c>
      <c r="Q4762" s="99" t="e">
        <f>TRUNC(#REF!*P4762,0)</f>
        <v>#REF!</v>
      </c>
      <c r="R4762" s="143"/>
    </row>
    <row r="4763" spans="3:18" s="102" customFormat="1" ht="19.5" hidden="1" customHeight="1">
      <c r="C4763" s="35" t="s">
        <v>1810</v>
      </c>
      <c r="D4763" s="36" t="s">
        <v>0</v>
      </c>
      <c r="E4763" s="11" t="s">
        <v>22</v>
      </c>
      <c r="F4763" s="98">
        <v>0</v>
      </c>
      <c r="G4763" s="99">
        <v>0</v>
      </c>
      <c r="H4763" s="99">
        <f t="shared" si="783"/>
        <v>0</v>
      </c>
      <c r="I4763" s="99">
        <v>0</v>
      </c>
      <c r="J4763" s="99">
        <f t="shared" si="784"/>
        <v>0</v>
      </c>
      <c r="K4763" s="99">
        <v>0</v>
      </c>
      <c r="L4763" s="99">
        <f t="shared" si="804"/>
        <v>0</v>
      </c>
      <c r="M4763" s="99">
        <f t="shared" si="810"/>
        <v>0</v>
      </c>
      <c r="N4763" s="100">
        <f t="shared" si="810"/>
        <v>0</v>
      </c>
      <c r="O4763" s="60">
        <v>0</v>
      </c>
      <c r="P4763" s="101">
        <f>O4763</f>
        <v>0</v>
      </c>
      <c r="Q4763" s="99" t="e">
        <f>TRUNC(#REF!*P4763,0)</f>
        <v>#REF!</v>
      </c>
      <c r="R4763" s="143"/>
    </row>
    <row r="4764" spans="3:18" s="102" customFormat="1" ht="19.5" hidden="1" customHeight="1">
      <c r="C4764" s="35" t="s">
        <v>1811</v>
      </c>
      <c r="D4764" s="36" t="s">
        <v>1812</v>
      </c>
      <c r="E4764" s="11" t="s">
        <v>22</v>
      </c>
      <c r="F4764" s="98">
        <v>0</v>
      </c>
      <c r="G4764" s="99">
        <v>0</v>
      </c>
      <c r="H4764" s="99">
        <f t="shared" si="783"/>
        <v>0</v>
      </c>
      <c r="I4764" s="99">
        <v>0</v>
      </c>
      <c r="J4764" s="99">
        <f t="shared" si="784"/>
        <v>0</v>
      </c>
      <c r="K4764" s="99">
        <v>0</v>
      </c>
      <c r="L4764" s="99">
        <f t="shared" si="804"/>
        <v>0</v>
      </c>
      <c r="M4764" s="99">
        <f t="shared" si="810"/>
        <v>0</v>
      </c>
      <c r="N4764" s="100">
        <f t="shared" si="810"/>
        <v>0</v>
      </c>
      <c r="O4764" s="60">
        <v>0</v>
      </c>
      <c r="P4764" s="101">
        <f>O4764</f>
        <v>0</v>
      </c>
      <c r="Q4764" s="99" t="e">
        <f>TRUNC(#REF!*P4764,0)</f>
        <v>#REF!</v>
      </c>
      <c r="R4764" s="143"/>
    </row>
    <row r="4765" spans="3:18" s="102" customFormat="1" ht="19.5" hidden="1" customHeight="1">
      <c r="C4765" s="35" t="s">
        <v>1813</v>
      </c>
      <c r="D4765" s="36" t="s">
        <v>1804</v>
      </c>
      <c r="E4765" s="11" t="s">
        <v>3188</v>
      </c>
      <c r="F4765" s="98">
        <v>1992</v>
      </c>
      <c r="G4765" s="99">
        <v>7641</v>
      </c>
      <c r="H4765" s="99">
        <f t="shared" si="783"/>
        <v>15220872</v>
      </c>
      <c r="I4765" s="99">
        <v>8942</v>
      </c>
      <c r="J4765" s="99">
        <f t="shared" si="784"/>
        <v>17812464</v>
      </c>
      <c r="K4765" s="99">
        <v>6204</v>
      </c>
      <c r="L4765" s="99">
        <f t="shared" si="804"/>
        <v>12358368</v>
      </c>
      <c r="M4765" s="99">
        <f t="shared" si="810"/>
        <v>22787</v>
      </c>
      <c r="N4765" s="100">
        <f t="shared" si="810"/>
        <v>45391704</v>
      </c>
      <c r="O4765" s="60">
        <v>1992</v>
      </c>
      <c r="P4765" s="101">
        <f>O4765</f>
        <v>1992</v>
      </c>
      <c r="Q4765" s="99" t="e">
        <f>TRUNC(#REF!*P4765,0)</f>
        <v>#REF!</v>
      </c>
      <c r="R4765" s="143"/>
    </row>
    <row r="4766" spans="3:18" s="102" customFormat="1" ht="19.5" hidden="1" customHeight="1">
      <c r="C4766" s="35" t="s">
        <v>1814</v>
      </c>
      <c r="D4766" s="36" t="s">
        <v>1804</v>
      </c>
      <c r="E4766" s="11" t="s">
        <v>3188</v>
      </c>
      <c r="F4766" s="98">
        <v>726</v>
      </c>
      <c r="G4766" s="99">
        <v>5044</v>
      </c>
      <c r="H4766" s="99">
        <f t="shared" si="783"/>
        <v>3661944</v>
      </c>
      <c r="I4766" s="99">
        <v>7550</v>
      </c>
      <c r="J4766" s="99">
        <f t="shared" si="784"/>
        <v>5481300</v>
      </c>
      <c r="K4766" s="99">
        <v>5837</v>
      </c>
      <c r="L4766" s="99">
        <f t="shared" si="804"/>
        <v>4237662</v>
      </c>
      <c r="M4766" s="99">
        <f t="shared" si="810"/>
        <v>18431</v>
      </c>
      <c r="N4766" s="100">
        <f t="shared" si="810"/>
        <v>13380906</v>
      </c>
      <c r="O4766" s="60">
        <v>726</v>
      </c>
      <c r="P4766" s="101">
        <f>O4766</f>
        <v>726</v>
      </c>
      <c r="Q4766" s="99" t="e">
        <f>TRUNC(#REF!*P4766,0)</f>
        <v>#REF!</v>
      </c>
      <c r="R4766" s="143"/>
    </row>
    <row r="4767" spans="3:18" s="102" customFormat="1" ht="19.5" hidden="1" customHeight="1">
      <c r="C4767" s="35" t="s">
        <v>1815</v>
      </c>
      <c r="D4767" s="36" t="s">
        <v>1816</v>
      </c>
      <c r="E4767" s="11" t="s">
        <v>22</v>
      </c>
      <c r="F4767" s="98">
        <v>0</v>
      </c>
      <c r="G4767" s="99">
        <v>0</v>
      </c>
      <c r="H4767" s="99">
        <f t="shared" ref="H4767:H4830" si="811">TRUNC(F4767*G4767,0)</f>
        <v>0</v>
      </c>
      <c r="I4767" s="99">
        <v>0</v>
      </c>
      <c r="J4767" s="99">
        <f t="shared" ref="J4767:J4830" si="812">TRUNC(F4767*I4767,0)</f>
        <v>0</v>
      </c>
      <c r="K4767" s="99">
        <v>0</v>
      </c>
      <c r="L4767" s="99">
        <f t="shared" si="804"/>
        <v>0</v>
      </c>
      <c r="M4767" s="99">
        <f t="shared" si="810"/>
        <v>0</v>
      </c>
      <c r="N4767" s="100">
        <f t="shared" si="810"/>
        <v>0</v>
      </c>
      <c r="O4767" s="60">
        <v>0</v>
      </c>
      <c r="P4767" s="101">
        <f>O4767</f>
        <v>0</v>
      </c>
      <c r="Q4767" s="99" t="e">
        <f>TRUNC(#REF!*P4767,0)</f>
        <v>#REF!</v>
      </c>
      <c r="R4767" s="143"/>
    </row>
    <row r="4768" spans="3:18" s="102" customFormat="1" ht="19.5" hidden="1" customHeight="1">
      <c r="C4768" s="35" t="s">
        <v>1817</v>
      </c>
      <c r="D4768" s="36" t="s">
        <v>1804</v>
      </c>
      <c r="E4768" s="11" t="s">
        <v>3188</v>
      </c>
      <c r="F4768" s="98">
        <v>6234</v>
      </c>
      <c r="G4768" s="99">
        <v>8657</v>
      </c>
      <c r="H4768" s="99">
        <f t="shared" si="811"/>
        <v>53967738</v>
      </c>
      <c r="I4768" s="99">
        <v>10586</v>
      </c>
      <c r="J4768" s="99">
        <f t="shared" si="812"/>
        <v>65993124</v>
      </c>
      <c r="K4768" s="99">
        <v>7495</v>
      </c>
      <c r="L4768" s="99">
        <f t="shared" si="804"/>
        <v>46723830</v>
      </c>
      <c r="M4768" s="99">
        <f t="shared" ref="M4768:N4895" si="813">G4768+I4768+K4768</f>
        <v>26738</v>
      </c>
      <c r="N4768" s="100">
        <f t="shared" si="813"/>
        <v>166684692</v>
      </c>
      <c r="O4768" s="60">
        <v>6234</v>
      </c>
      <c r="P4768" s="101">
        <f>O4768</f>
        <v>6234</v>
      </c>
      <c r="Q4768" s="99" t="e">
        <f>TRUNC(#REF!*P4768,0)</f>
        <v>#REF!</v>
      </c>
      <c r="R4768" s="143"/>
    </row>
    <row r="4769" spans="3:18" s="102" customFormat="1" ht="19.5" hidden="1" customHeight="1">
      <c r="C4769" s="35" t="s">
        <v>1818</v>
      </c>
      <c r="D4769" s="36" t="s">
        <v>1804</v>
      </c>
      <c r="E4769" s="11" t="s">
        <v>3188</v>
      </c>
      <c r="F4769" s="98">
        <v>2250</v>
      </c>
      <c r="G4769" s="99">
        <v>7968</v>
      </c>
      <c r="H4769" s="99">
        <f t="shared" si="811"/>
        <v>17928000</v>
      </c>
      <c r="I4769" s="99">
        <v>14538</v>
      </c>
      <c r="J4769" s="99">
        <f t="shared" si="812"/>
        <v>32710500</v>
      </c>
      <c r="K4769" s="99">
        <v>12342</v>
      </c>
      <c r="L4769" s="99">
        <f t="shared" si="804"/>
        <v>27769500</v>
      </c>
      <c r="M4769" s="99">
        <f t="shared" si="813"/>
        <v>34848</v>
      </c>
      <c r="N4769" s="100">
        <f t="shared" si="813"/>
        <v>78408000</v>
      </c>
      <c r="O4769" s="60">
        <v>2250</v>
      </c>
      <c r="P4769" s="101">
        <f>O4769</f>
        <v>2250</v>
      </c>
      <c r="Q4769" s="99" t="e">
        <f>TRUNC(#REF!*P4769,0)</f>
        <v>#REF!</v>
      </c>
      <c r="R4769" s="143"/>
    </row>
    <row r="4770" spans="3:18" s="102" customFormat="1" ht="19.5" hidden="1" customHeight="1">
      <c r="C4770" s="35" t="s">
        <v>1819</v>
      </c>
      <c r="D4770" s="36" t="s">
        <v>1820</v>
      </c>
      <c r="E4770" s="11" t="s">
        <v>22</v>
      </c>
      <c r="F4770" s="98">
        <v>0</v>
      </c>
      <c r="G4770" s="99">
        <v>0</v>
      </c>
      <c r="H4770" s="99">
        <f t="shared" si="811"/>
        <v>0</v>
      </c>
      <c r="I4770" s="99">
        <v>0</v>
      </c>
      <c r="J4770" s="99">
        <f t="shared" si="812"/>
        <v>0</v>
      </c>
      <c r="K4770" s="99">
        <v>0</v>
      </c>
      <c r="L4770" s="99">
        <f t="shared" si="804"/>
        <v>0</v>
      </c>
      <c r="M4770" s="99">
        <f t="shared" si="813"/>
        <v>0</v>
      </c>
      <c r="N4770" s="100">
        <f t="shared" si="813"/>
        <v>0</v>
      </c>
      <c r="O4770" s="60">
        <v>0</v>
      </c>
      <c r="P4770" s="101">
        <f>O4770</f>
        <v>0</v>
      </c>
      <c r="Q4770" s="99" t="e">
        <f>TRUNC(#REF!*P4770,0)</f>
        <v>#REF!</v>
      </c>
      <c r="R4770" s="143"/>
    </row>
    <row r="4771" spans="3:18" s="102" customFormat="1" ht="19.5" hidden="1" customHeight="1">
      <c r="C4771" s="35" t="s">
        <v>1821</v>
      </c>
      <c r="D4771" s="36" t="s">
        <v>1804</v>
      </c>
      <c r="E4771" s="11" t="s">
        <v>3188</v>
      </c>
      <c r="F4771" s="98">
        <v>1100</v>
      </c>
      <c r="G4771" s="99">
        <v>9404</v>
      </c>
      <c r="H4771" s="99">
        <f t="shared" si="811"/>
        <v>10344400</v>
      </c>
      <c r="I4771" s="99">
        <v>10532</v>
      </c>
      <c r="J4771" s="99">
        <f t="shared" si="812"/>
        <v>11585200</v>
      </c>
      <c r="K4771" s="99">
        <v>8360</v>
      </c>
      <c r="L4771" s="99">
        <f t="shared" si="804"/>
        <v>9196000</v>
      </c>
      <c r="M4771" s="99">
        <f t="shared" si="813"/>
        <v>28296</v>
      </c>
      <c r="N4771" s="100">
        <f t="shared" si="813"/>
        <v>31125600</v>
      </c>
      <c r="O4771" s="60">
        <v>1100</v>
      </c>
      <c r="P4771" s="101">
        <f>O4771</f>
        <v>1100</v>
      </c>
      <c r="Q4771" s="99" t="e">
        <f>TRUNC(#REF!*P4771,0)</f>
        <v>#REF!</v>
      </c>
      <c r="R4771" s="143"/>
    </row>
    <row r="4772" spans="3:18" s="102" customFormat="1" ht="19.5" hidden="1" customHeight="1">
      <c r="C4772" s="35" t="s">
        <v>1822</v>
      </c>
      <c r="D4772" s="36" t="s">
        <v>1804</v>
      </c>
      <c r="E4772" s="11" t="s">
        <v>3188</v>
      </c>
      <c r="F4772" s="98">
        <v>396</v>
      </c>
      <c r="G4772" s="99">
        <v>8686</v>
      </c>
      <c r="H4772" s="99">
        <f t="shared" si="811"/>
        <v>3439656</v>
      </c>
      <c r="I4772" s="99">
        <v>16612</v>
      </c>
      <c r="J4772" s="99">
        <f t="shared" si="812"/>
        <v>6578352</v>
      </c>
      <c r="K4772" s="99">
        <v>14224</v>
      </c>
      <c r="L4772" s="99">
        <f t="shared" si="804"/>
        <v>5632704</v>
      </c>
      <c r="M4772" s="99">
        <f t="shared" si="813"/>
        <v>39522</v>
      </c>
      <c r="N4772" s="100">
        <f t="shared" si="813"/>
        <v>15650712</v>
      </c>
      <c r="O4772" s="60">
        <v>396</v>
      </c>
      <c r="P4772" s="101">
        <f>O4772</f>
        <v>396</v>
      </c>
      <c r="Q4772" s="99" t="e">
        <f>TRUNC(#REF!*P4772,0)</f>
        <v>#REF!</v>
      </c>
      <c r="R4772" s="143"/>
    </row>
    <row r="4773" spans="3:18" s="102" customFormat="1" ht="19.5" hidden="1" customHeight="1">
      <c r="C4773" s="35" t="s">
        <v>2838</v>
      </c>
      <c r="D4773" s="36" t="s">
        <v>2839</v>
      </c>
      <c r="E4773" s="11" t="s">
        <v>22</v>
      </c>
      <c r="F4773" s="98">
        <v>0</v>
      </c>
      <c r="G4773" s="99">
        <v>0</v>
      </c>
      <c r="H4773" s="99">
        <f t="shared" si="811"/>
        <v>0</v>
      </c>
      <c r="I4773" s="99">
        <v>0</v>
      </c>
      <c r="J4773" s="99">
        <f t="shared" si="812"/>
        <v>0</v>
      </c>
      <c r="K4773" s="99">
        <v>0</v>
      </c>
      <c r="L4773" s="99">
        <f t="shared" si="804"/>
        <v>0</v>
      </c>
      <c r="M4773" s="99">
        <f t="shared" si="813"/>
        <v>0</v>
      </c>
      <c r="N4773" s="100">
        <f t="shared" si="813"/>
        <v>0</v>
      </c>
      <c r="O4773" s="60">
        <v>0</v>
      </c>
      <c r="P4773" s="101">
        <f>O4773</f>
        <v>0</v>
      </c>
      <c r="Q4773" s="99" t="e">
        <f>TRUNC(#REF!*P4773,0)</f>
        <v>#REF!</v>
      </c>
      <c r="R4773" s="143"/>
    </row>
    <row r="4774" spans="3:18" s="102" customFormat="1" ht="19.5" hidden="1" customHeight="1">
      <c r="C4774" s="35" t="s">
        <v>2840</v>
      </c>
      <c r="D4774" s="36" t="s">
        <v>1804</v>
      </c>
      <c r="E4774" s="11" t="s">
        <v>3188</v>
      </c>
      <c r="F4774" s="98">
        <v>8916</v>
      </c>
      <c r="G4774" s="99">
        <v>8826</v>
      </c>
      <c r="H4774" s="99">
        <f t="shared" si="811"/>
        <v>78692616</v>
      </c>
      <c r="I4774" s="99">
        <v>9974</v>
      </c>
      <c r="J4774" s="99">
        <f t="shared" si="812"/>
        <v>88928184</v>
      </c>
      <c r="K4774" s="99">
        <v>8239</v>
      </c>
      <c r="L4774" s="99">
        <f t="shared" si="804"/>
        <v>73458924</v>
      </c>
      <c r="M4774" s="99">
        <f t="shared" si="813"/>
        <v>27039</v>
      </c>
      <c r="N4774" s="100">
        <f t="shared" si="813"/>
        <v>241079724</v>
      </c>
      <c r="O4774" s="60">
        <v>8916</v>
      </c>
      <c r="P4774" s="101">
        <f>O4774</f>
        <v>8916</v>
      </c>
      <c r="Q4774" s="99" t="e">
        <f>TRUNC(#REF!*P4774,0)</f>
        <v>#REF!</v>
      </c>
      <c r="R4774" s="143"/>
    </row>
    <row r="4775" spans="3:18" s="102" customFormat="1" ht="19.5" hidden="1" customHeight="1">
      <c r="C4775" s="35" t="s">
        <v>2841</v>
      </c>
      <c r="D4775" s="36" t="s">
        <v>1804</v>
      </c>
      <c r="E4775" s="11" t="s">
        <v>3188</v>
      </c>
      <c r="F4775" s="98">
        <v>3201</v>
      </c>
      <c r="G4775" s="99">
        <v>7507</v>
      </c>
      <c r="H4775" s="99">
        <f t="shared" si="811"/>
        <v>24029907</v>
      </c>
      <c r="I4775" s="99">
        <v>16463</v>
      </c>
      <c r="J4775" s="99">
        <f t="shared" si="812"/>
        <v>52698063</v>
      </c>
      <c r="K4775" s="99">
        <v>13903</v>
      </c>
      <c r="L4775" s="99">
        <f t="shared" si="804"/>
        <v>44503503</v>
      </c>
      <c r="M4775" s="99">
        <f t="shared" si="813"/>
        <v>37873</v>
      </c>
      <c r="N4775" s="100">
        <f t="shared" si="813"/>
        <v>121231473</v>
      </c>
      <c r="O4775" s="60">
        <v>3201</v>
      </c>
      <c r="P4775" s="101">
        <f>O4775</f>
        <v>3201</v>
      </c>
      <c r="Q4775" s="99" t="e">
        <f>TRUNC(#REF!*P4775,0)</f>
        <v>#REF!</v>
      </c>
      <c r="R4775" s="143"/>
    </row>
    <row r="4776" spans="3:18" s="102" customFormat="1" ht="19.5" hidden="1" customHeight="1">
      <c r="C4776" s="35" t="s">
        <v>1823</v>
      </c>
      <c r="D4776" s="36" t="s">
        <v>1824</v>
      </c>
      <c r="E4776" s="11" t="s">
        <v>3188</v>
      </c>
      <c r="F4776" s="98">
        <v>71</v>
      </c>
      <c r="G4776" s="99">
        <v>4022</v>
      </c>
      <c r="H4776" s="99">
        <f t="shared" si="811"/>
        <v>285562</v>
      </c>
      <c r="I4776" s="99">
        <v>20143</v>
      </c>
      <c r="J4776" s="99">
        <f t="shared" si="812"/>
        <v>1430153</v>
      </c>
      <c r="K4776" s="99">
        <v>1332</v>
      </c>
      <c r="L4776" s="99">
        <f t="shared" si="804"/>
        <v>94572</v>
      </c>
      <c r="M4776" s="99">
        <f t="shared" si="813"/>
        <v>25497</v>
      </c>
      <c r="N4776" s="100">
        <f t="shared" si="813"/>
        <v>1810287</v>
      </c>
      <c r="O4776" s="60">
        <v>71</v>
      </c>
      <c r="P4776" s="101">
        <f>O4776</f>
        <v>71</v>
      </c>
      <c r="Q4776" s="99" t="e">
        <f>TRUNC(#REF!*P4776,0)</f>
        <v>#REF!</v>
      </c>
      <c r="R4776" s="143"/>
    </row>
    <row r="4777" spans="3:18" s="102" customFormat="1" ht="19.5" hidden="1" customHeight="1">
      <c r="C4777" s="35" t="s">
        <v>1825</v>
      </c>
      <c r="D4777" s="36" t="s">
        <v>1826</v>
      </c>
      <c r="E4777" s="11" t="s">
        <v>22</v>
      </c>
      <c r="F4777" s="98">
        <v>0</v>
      </c>
      <c r="G4777" s="99">
        <v>0</v>
      </c>
      <c r="H4777" s="99">
        <f t="shared" si="811"/>
        <v>0</v>
      </c>
      <c r="I4777" s="99">
        <v>0</v>
      </c>
      <c r="J4777" s="99">
        <f t="shared" si="812"/>
        <v>0</v>
      </c>
      <c r="K4777" s="99">
        <v>0</v>
      </c>
      <c r="L4777" s="99">
        <f t="shared" si="804"/>
        <v>0</v>
      </c>
      <c r="M4777" s="99">
        <f t="shared" si="813"/>
        <v>0</v>
      </c>
      <c r="N4777" s="100">
        <f t="shared" si="813"/>
        <v>0</v>
      </c>
      <c r="O4777" s="60">
        <v>0</v>
      </c>
      <c r="P4777" s="101">
        <f>O4777</f>
        <v>0</v>
      </c>
      <c r="Q4777" s="99" t="e">
        <f>TRUNC(#REF!*P4777,0)</f>
        <v>#REF!</v>
      </c>
      <c r="R4777" s="143"/>
    </row>
    <row r="4778" spans="3:18" s="102" customFormat="1" ht="19.5" hidden="1" customHeight="1">
      <c r="C4778" s="35" t="s">
        <v>1827</v>
      </c>
      <c r="D4778" s="36" t="s">
        <v>0</v>
      </c>
      <c r="E4778" s="11" t="s">
        <v>22</v>
      </c>
      <c r="F4778" s="98">
        <v>0</v>
      </c>
      <c r="G4778" s="99">
        <v>0</v>
      </c>
      <c r="H4778" s="99">
        <f t="shared" si="811"/>
        <v>0</v>
      </c>
      <c r="I4778" s="99">
        <v>0</v>
      </c>
      <c r="J4778" s="99">
        <f t="shared" si="812"/>
        <v>0</v>
      </c>
      <c r="K4778" s="99">
        <v>0</v>
      </c>
      <c r="L4778" s="99">
        <f t="shared" si="804"/>
        <v>0</v>
      </c>
      <c r="M4778" s="99">
        <f t="shared" si="813"/>
        <v>0</v>
      </c>
      <c r="N4778" s="100">
        <f t="shared" si="813"/>
        <v>0</v>
      </c>
      <c r="O4778" s="60">
        <v>0</v>
      </c>
      <c r="P4778" s="101">
        <f>O4778</f>
        <v>0</v>
      </c>
      <c r="Q4778" s="99" t="e">
        <f>TRUNC(#REF!*P4778,0)</f>
        <v>#REF!</v>
      </c>
      <c r="R4778" s="143"/>
    </row>
    <row r="4779" spans="3:18" s="102" customFormat="1" ht="19.5" hidden="1" customHeight="1">
      <c r="C4779" s="35" t="s">
        <v>1828</v>
      </c>
      <c r="D4779" s="36" t="s">
        <v>0</v>
      </c>
      <c r="E4779" s="11" t="s">
        <v>22</v>
      </c>
      <c r="F4779" s="98">
        <v>0</v>
      </c>
      <c r="G4779" s="99">
        <v>0</v>
      </c>
      <c r="H4779" s="99">
        <f t="shared" si="811"/>
        <v>0</v>
      </c>
      <c r="I4779" s="99">
        <v>0</v>
      </c>
      <c r="J4779" s="99">
        <f t="shared" si="812"/>
        <v>0</v>
      </c>
      <c r="K4779" s="99">
        <v>0</v>
      </c>
      <c r="L4779" s="99">
        <f t="shared" si="804"/>
        <v>0</v>
      </c>
      <c r="M4779" s="99">
        <f t="shared" si="813"/>
        <v>0</v>
      </c>
      <c r="N4779" s="100">
        <f t="shared" si="813"/>
        <v>0</v>
      </c>
      <c r="O4779" s="60">
        <v>0</v>
      </c>
      <c r="P4779" s="101">
        <f>O4779</f>
        <v>0</v>
      </c>
      <c r="Q4779" s="99" t="e">
        <f>TRUNC(#REF!*P4779,0)</f>
        <v>#REF!</v>
      </c>
      <c r="R4779" s="143"/>
    </row>
    <row r="4780" spans="3:18" s="102" customFormat="1" ht="19.5" hidden="1" customHeight="1">
      <c r="C4780" s="35" t="s">
        <v>1829</v>
      </c>
      <c r="D4780" s="36" t="s">
        <v>1803</v>
      </c>
      <c r="E4780" s="11" t="s">
        <v>3188</v>
      </c>
      <c r="F4780" s="98">
        <v>5434</v>
      </c>
      <c r="G4780" s="99">
        <v>1410</v>
      </c>
      <c r="H4780" s="99">
        <f t="shared" si="811"/>
        <v>7661940</v>
      </c>
      <c r="I4780" s="99">
        <v>597</v>
      </c>
      <c r="J4780" s="99">
        <f t="shared" si="812"/>
        <v>3244098</v>
      </c>
      <c r="K4780" s="99">
        <v>847</v>
      </c>
      <c r="L4780" s="99">
        <f t="shared" si="804"/>
        <v>4602598</v>
      </c>
      <c r="M4780" s="99">
        <f t="shared" si="813"/>
        <v>2854</v>
      </c>
      <c r="N4780" s="100">
        <f t="shared" si="813"/>
        <v>15508636</v>
      </c>
      <c r="O4780" s="60">
        <v>5434</v>
      </c>
      <c r="P4780" s="101">
        <f>O4780</f>
        <v>5434</v>
      </c>
      <c r="Q4780" s="99" t="e">
        <f>TRUNC(#REF!*P4780,0)</f>
        <v>#REF!</v>
      </c>
      <c r="R4780" s="143"/>
    </row>
    <row r="4781" spans="3:18" s="102" customFormat="1" ht="19.5" hidden="1" customHeight="1">
      <c r="C4781" s="35" t="s">
        <v>1830</v>
      </c>
      <c r="D4781" s="36" t="s">
        <v>0</v>
      </c>
      <c r="E4781" s="11" t="s">
        <v>22</v>
      </c>
      <c r="F4781" s="98">
        <v>0</v>
      </c>
      <c r="G4781" s="99">
        <v>0</v>
      </c>
      <c r="H4781" s="99">
        <f t="shared" si="811"/>
        <v>0</v>
      </c>
      <c r="I4781" s="99">
        <v>0</v>
      </c>
      <c r="J4781" s="99">
        <f t="shared" si="812"/>
        <v>0</v>
      </c>
      <c r="K4781" s="99">
        <v>0</v>
      </c>
      <c r="L4781" s="99">
        <f t="shared" si="804"/>
        <v>0</v>
      </c>
      <c r="M4781" s="99">
        <f t="shared" si="813"/>
        <v>0</v>
      </c>
      <c r="N4781" s="100">
        <f t="shared" si="813"/>
        <v>0</v>
      </c>
      <c r="O4781" s="60">
        <v>0</v>
      </c>
      <c r="P4781" s="101">
        <f>O4781</f>
        <v>0</v>
      </c>
      <c r="Q4781" s="99" t="e">
        <f>TRUNC(#REF!*P4781,0)</f>
        <v>#REF!</v>
      </c>
      <c r="R4781" s="143"/>
    </row>
    <row r="4782" spans="3:18" s="102" customFormat="1" ht="19.5" hidden="1" customHeight="1">
      <c r="C4782" s="35" t="s">
        <v>1831</v>
      </c>
      <c r="D4782" s="36" t="s">
        <v>1806</v>
      </c>
      <c r="E4782" s="11" t="s">
        <v>3188</v>
      </c>
      <c r="F4782" s="98">
        <v>13909</v>
      </c>
      <c r="G4782" s="99">
        <v>1410</v>
      </c>
      <c r="H4782" s="99">
        <f t="shared" si="811"/>
        <v>19611690</v>
      </c>
      <c r="I4782" s="99">
        <v>597</v>
      </c>
      <c r="J4782" s="99">
        <f t="shared" si="812"/>
        <v>8303673</v>
      </c>
      <c r="K4782" s="99">
        <v>847</v>
      </c>
      <c r="L4782" s="99">
        <f t="shared" si="804"/>
        <v>11780923</v>
      </c>
      <c r="M4782" s="99">
        <f t="shared" si="813"/>
        <v>2854</v>
      </c>
      <c r="N4782" s="100">
        <f t="shared" si="813"/>
        <v>39696286</v>
      </c>
      <c r="O4782" s="60">
        <v>13909</v>
      </c>
      <c r="P4782" s="101">
        <f>O4782</f>
        <v>13909</v>
      </c>
      <c r="Q4782" s="99" t="e">
        <f>TRUNC(#REF!*P4782,0)</f>
        <v>#REF!</v>
      </c>
      <c r="R4782" s="143"/>
    </row>
    <row r="4783" spans="3:18" s="102" customFormat="1" ht="19.5" hidden="1" customHeight="1">
      <c r="C4783" s="35" t="s">
        <v>1832</v>
      </c>
      <c r="D4783" s="36" t="s">
        <v>0</v>
      </c>
      <c r="E4783" s="11" t="s">
        <v>22</v>
      </c>
      <c r="F4783" s="98">
        <v>0</v>
      </c>
      <c r="G4783" s="99">
        <v>0</v>
      </c>
      <c r="H4783" s="99">
        <f t="shared" si="811"/>
        <v>0</v>
      </c>
      <c r="I4783" s="99">
        <v>0</v>
      </c>
      <c r="J4783" s="99">
        <f t="shared" si="812"/>
        <v>0</v>
      </c>
      <c r="K4783" s="99">
        <v>0</v>
      </c>
      <c r="L4783" s="99">
        <f t="shared" si="804"/>
        <v>0</v>
      </c>
      <c r="M4783" s="99">
        <f t="shared" si="813"/>
        <v>0</v>
      </c>
      <c r="N4783" s="100">
        <f t="shared" si="813"/>
        <v>0</v>
      </c>
      <c r="O4783" s="60">
        <v>0</v>
      </c>
      <c r="P4783" s="101">
        <f>O4783</f>
        <v>0</v>
      </c>
      <c r="Q4783" s="99" t="e">
        <f>TRUNC(#REF!*P4783,0)</f>
        <v>#REF!</v>
      </c>
      <c r="R4783" s="143"/>
    </row>
    <row r="4784" spans="3:18" s="102" customFormat="1" ht="19.5" hidden="1" customHeight="1">
      <c r="C4784" s="35" t="s">
        <v>1833</v>
      </c>
      <c r="D4784" s="36" t="s">
        <v>1808</v>
      </c>
      <c r="E4784" s="11" t="s">
        <v>3188</v>
      </c>
      <c r="F4784" s="98">
        <v>6923</v>
      </c>
      <c r="G4784" s="99">
        <v>1275</v>
      </c>
      <c r="H4784" s="99">
        <f t="shared" si="811"/>
        <v>8826825</v>
      </c>
      <c r="I4784" s="99">
        <v>534</v>
      </c>
      <c r="J4784" s="99">
        <f t="shared" si="812"/>
        <v>3696882</v>
      </c>
      <c r="K4784" s="99">
        <v>770</v>
      </c>
      <c r="L4784" s="99">
        <f t="shared" si="804"/>
        <v>5330710</v>
      </c>
      <c r="M4784" s="99">
        <f t="shared" si="813"/>
        <v>2579</v>
      </c>
      <c r="N4784" s="100">
        <f t="shared" si="813"/>
        <v>17854417</v>
      </c>
      <c r="O4784" s="60">
        <v>6923</v>
      </c>
      <c r="P4784" s="101">
        <f>O4784</f>
        <v>6923</v>
      </c>
      <c r="Q4784" s="99" t="e">
        <f>TRUNC(#REF!*P4784,0)</f>
        <v>#REF!</v>
      </c>
      <c r="R4784" s="143"/>
    </row>
    <row r="4785" spans="3:18" s="102" customFormat="1" ht="19.5" hidden="1" customHeight="1">
      <c r="C4785" s="35" t="s">
        <v>1834</v>
      </c>
      <c r="D4785" s="36" t="s">
        <v>0</v>
      </c>
      <c r="E4785" s="11" t="s">
        <v>22</v>
      </c>
      <c r="F4785" s="98">
        <v>0</v>
      </c>
      <c r="G4785" s="99">
        <v>0</v>
      </c>
      <c r="H4785" s="99">
        <f t="shared" si="811"/>
        <v>0</v>
      </c>
      <c r="I4785" s="99">
        <v>0</v>
      </c>
      <c r="J4785" s="99">
        <f t="shared" si="812"/>
        <v>0</v>
      </c>
      <c r="K4785" s="99">
        <v>0</v>
      </c>
      <c r="L4785" s="99">
        <f t="shared" si="804"/>
        <v>0</v>
      </c>
      <c r="M4785" s="99">
        <f t="shared" si="813"/>
        <v>0</v>
      </c>
      <c r="N4785" s="100">
        <f t="shared" si="813"/>
        <v>0</v>
      </c>
      <c r="O4785" s="60">
        <v>0</v>
      </c>
      <c r="P4785" s="101">
        <f>O4785</f>
        <v>0</v>
      </c>
      <c r="Q4785" s="99" t="e">
        <f>TRUNC(#REF!*P4785,0)</f>
        <v>#REF!</v>
      </c>
      <c r="R4785" s="143"/>
    </row>
    <row r="4786" spans="3:18" s="102" customFormat="1" ht="19.5" hidden="1" customHeight="1">
      <c r="C4786" s="35" t="s">
        <v>1835</v>
      </c>
      <c r="D4786" s="36" t="s">
        <v>0</v>
      </c>
      <c r="E4786" s="11" t="s">
        <v>22</v>
      </c>
      <c r="F4786" s="98">
        <v>0</v>
      </c>
      <c r="G4786" s="99">
        <v>0</v>
      </c>
      <c r="H4786" s="99">
        <f t="shared" si="811"/>
        <v>0</v>
      </c>
      <c r="I4786" s="99">
        <v>0</v>
      </c>
      <c r="J4786" s="99">
        <f t="shared" si="812"/>
        <v>0</v>
      </c>
      <c r="K4786" s="99">
        <v>0</v>
      </c>
      <c r="L4786" s="99">
        <f t="shared" si="804"/>
        <v>0</v>
      </c>
      <c r="M4786" s="99">
        <f t="shared" si="813"/>
        <v>0</v>
      </c>
      <c r="N4786" s="100">
        <f t="shared" si="813"/>
        <v>0</v>
      </c>
      <c r="O4786" s="60">
        <v>0</v>
      </c>
      <c r="P4786" s="101">
        <f>O4786</f>
        <v>0</v>
      </c>
      <c r="Q4786" s="99" t="e">
        <f>TRUNC(#REF!*P4786,0)</f>
        <v>#REF!</v>
      </c>
      <c r="R4786" s="143"/>
    </row>
    <row r="4787" spans="3:18" s="102" customFormat="1" ht="19.5" hidden="1" customHeight="1">
      <c r="C4787" s="35" t="s">
        <v>1836</v>
      </c>
      <c r="D4787" s="36" t="s">
        <v>1812</v>
      </c>
      <c r="E4787" s="11" t="s">
        <v>3188</v>
      </c>
      <c r="F4787" s="98">
        <v>2124</v>
      </c>
      <c r="G4787" s="99">
        <v>1256</v>
      </c>
      <c r="H4787" s="99">
        <f t="shared" si="811"/>
        <v>2667744</v>
      </c>
      <c r="I4787" s="99">
        <v>505</v>
      </c>
      <c r="J4787" s="99">
        <f t="shared" si="812"/>
        <v>1072620</v>
      </c>
      <c r="K4787" s="99">
        <v>773</v>
      </c>
      <c r="L4787" s="99">
        <f t="shared" si="804"/>
        <v>1641852</v>
      </c>
      <c r="M4787" s="99">
        <f t="shared" si="813"/>
        <v>2534</v>
      </c>
      <c r="N4787" s="100">
        <f t="shared" si="813"/>
        <v>5382216</v>
      </c>
      <c r="O4787" s="60">
        <v>2124</v>
      </c>
      <c r="P4787" s="101">
        <f>O4787</f>
        <v>2124</v>
      </c>
      <c r="Q4787" s="99" t="e">
        <f>TRUNC(#REF!*P4787,0)</f>
        <v>#REF!</v>
      </c>
      <c r="R4787" s="143"/>
    </row>
    <row r="4788" spans="3:18" s="102" customFormat="1" ht="19.5" hidden="1" customHeight="1">
      <c r="C4788" s="35" t="s">
        <v>1837</v>
      </c>
      <c r="D4788" s="36" t="s">
        <v>1812</v>
      </c>
      <c r="E4788" s="11" t="s">
        <v>3188</v>
      </c>
      <c r="F4788" s="98">
        <v>810</v>
      </c>
      <c r="G4788" s="99">
        <v>1236</v>
      </c>
      <c r="H4788" s="99">
        <f t="shared" si="811"/>
        <v>1001160</v>
      </c>
      <c r="I4788" s="99">
        <v>505</v>
      </c>
      <c r="J4788" s="99">
        <f t="shared" si="812"/>
        <v>409050</v>
      </c>
      <c r="K4788" s="99">
        <v>756</v>
      </c>
      <c r="L4788" s="99">
        <f t="shared" si="804"/>
        <v>612360</v>
      </c>
      <c r="M4788" s="99">
        <f t="shared" si="813"/>
        <v>2497</v>
      </c>
      <c r="N4788" s="100">
        <f t="shared" si="813"/>
        <v>2022570</v>
      </c>
      <c r="O4788" s="60">
        <v>810</v>
      </c>
      <c r="P4788" s="101">
        <f>O4788</f>
        <v>810</v>
      </c>
      <c r="Q4788" s="99" t="e">
        <f>TRUNC(#REF!*P4788,0)</f>
        <v>#REF!</v>
      </c>
      <c r="R4788" s="143"/>
    </row>
    <row r="4789" spans="3:18" s="102" customFormat="1" ht="19.5" hidden="1" customHeight="1">
      <c r="C4789" s="35" t="s">
        <v>1838</v>
      </c>
      <c r="D4789" s="36" t="s">
        <v>0</v>
      </c>
      <c r="E4789" s="11" t="s">
        <v>22</v>
      </c>
      <c r="F4789" s="98">
        <v>0</v>
      </c>
      <c r="G4789" s="99">
        <v>0</v>
      </c>
      <c r="H4789" s="99">
        <f t="shared" si="811"/>
        <v>0</v>
      </c>
      <c r="I4789" s="99">
        <v>0</v>
      </c>
      <c r="J4789" s="99">
        <f t="shared" si="812"/>
        <v>0</v>
      </c>
      <c r="K4789" s="99">
        <v>0</v>
      </c>
      <c r="L4789" s="99">
        <f t="shared" si="804"/>
        <v>0</v>
      </c>
      <c r="M4789" s="99">
        <f t="shared" si="813"/>
        <v>0</v>
      </c>
      <c r="N4789" s="100">
        <f t="shared" si="813"/>
        <v>0</v>
      </c>
      <c r="O4789" s="60">
        <v>0</v>
      </c>
      <c r="P4789" s="101">
        <f>O4789</f>
        <v>0</v>
      </c>
      <c r="Q4789" s="99" t="e">
        <f>TRUNC(#REF!*P4789,0)</f>
        <v>#REF!</v>
      </c>
      <c r="R4789" s="143"/>
    </row>
    <row r="4790" spans="3:18" s="102" customFormat="1" ht="19.5" hidden="1" customHeight="1">
      <c r="C4790" s="35" t="s">
        <v>1839</v>
      </c>
      <c r="D4790" s="36" t="s">
        <v>1816</v>
      </c>
      <c r="E4790" s="11" t="s">
        <v>3188</v>
      </c>
      <c r="F4790" s="98">
        <v>6644</v>
      </c>
      <c r="G4790" s="99">
        <v>1177</v>
      </c>
      <c r="H4790" s="99">
        <f t="shared" si="811"/>
        <v>7819988</v>
      </c>
      <c r="I4790" s="99">
        <v>449</v>
      </c>
      <c r="J4790" s="99">
        <f t="shared" si="812"/>
        <v>2983156</v>
      </c>
      <c r="K4790" s="99">
        <v>708</v>
      </c>
      <c r="L4790" s="99">
        <f t="shared" si="804"/>
        <v>4703952</v>
      </c>
      <c r="M4790" s="99">
        <f t="shared" si="813"/>
        <v>2334</v>
      </c>
      <c r="N4790" s="100">
        <f t="shared" si="813"/>
        <v>15507096</v>
      </c>
      <c r="O4790" s="60">
        <v>6644</v>
      </c>
      <c r="P4790" s="101">
        <f>O4790</f>
        <v>6644</v>
      </c>
      <c r="Q4790" s="99" t="e">
        <f>TRUNC(#REF!*P4790,0)</f>
        <v>#REF!</v>
      </c>
      <c r="R4790" s="143"/>
    </row>
    <row r="4791" spans="3:18" s="102" customFormat="1" ht="19.5" hidden="1" customHeight="1">
      <c r="C4791" s="35" t="s">
        <v>1840</v>
      </c>
      <c r="D4791" s="36" t="s">
        <v>1816</v>
      </c>
      <c r="E4791" s="11" t="s">
        <v>3188</v>
      </c>
      <c r="F4791" s="98">
        <v>2511</v>
      </c>
      <c r="G4791" s="99">
        <v>1303</v>
      </c>
      <c r="H4791" s="99">
        <f t="shared" si="811"/>
        <v>3271833</v>
      </c>
      <c r="I4791" s="99">
        <v>449</v>
      </c>
      <c r="J4791" s="99">
        <f t="shared" si="812"/>
        <v>1127439</v>
      </c>
      <c r="K4791" s="99">
        <v>815</v>
      </c>
      <c r="L4791" s="99">
        <f t="shared" si="804"/>
        <v>2046465</v>
      </c>
      <c r="M4791" s="99">
        <f t="shared" si="813"/>
        <v>2567</v>
      </c>
      <c r="N4791" s="100">
        <f t="shared" si="813"/>
        <v>6445737</v>
      </c>
      <c r="O4791" s="60">
        <v>2511</v>
      </c>
      <c r="P4791" s="101">
        <f>O4791</f>
        <v>2511</v>
      </c>
      <c r="Q4791" s="99" t="e">
        <f>TRUNC(#REF!*P4791,0)</f>
        <v>#REF!</v>
      </c>
      <c r="R4791" s="143"/>
    </row>
    <row r="4792" spans="3:18" s="102" customFormat="1" ht="19.5" hidden="1" customHeight="1">
      <c r="C4792" s="35" t="s">
        <v>1841</v>
      </c>
      <c r="D4792" s="36" t="s">
        <v>0</v>
      </c>
      <c r="E4792" s="11" t="s">
        <v>22</v>
      </c>
      <c r="F4792" s="98">
        <v>0</v>
      </c>
      <c r="G4792" s="99">
        <v>0</v>
      </c>
      <c r="H4792" s="99">
        <f t="shared" si="811"/>
        <v>0</v>
      </c>
      <c r="I4792" s="99">
        <v>0</v>
      </c>
      <c r="J4792" s="99">
        <f t="shared" si="812"/>
        <v>0</v>
      </c>
      <c r="K4792" s="99">
        <v>0</v>
      </c>
      <c r="L4792" s="99">
        <f t="shared" si="804"/>
        <v>0</v>
      </c>
      <c r="M4792" s="99">
        <f t="shared" si="813"/>
        <v>0</v>
      </c>
      <c r="N4792" s="100">
        <f t="shared" si="813"/>
        <v>0</v>
      </c>
      <c r="O4792" s="60">
        <v>0</v>
      </c>
      <c r="P4792" s="101">
        <f>O4792</f>
        <v>0</v>
      </c>
      <c r="Q4792" s="99" t="e">
        <f>TRUNC(#REF!*P4792,0)</f>
        <v>#REF!</v>
      </c>
      <c r="R4792" s="143"/>
    </row>
    <row r="4793" spans="3:18" s="102" customFormat="1" ht="19.5" hidden="1" customHeight="1">
      <c r="C4793" s="35" t="s">
        <v>1842</v>
      </c>
      <c r="D4793" s="36" t="s">
        <v>1820</v>
      </c>
      <c r="E4793" s="11" t="s">
        <v>3188</v>
      </c>
      <c r="F4793" s="98">
        <v>1172</v>
      </c>
      <c r="G4793" s="99">
        <v>1212</v>
      </c>
      <c r="H4793" s="99">
        <f t="shared" si="811"/>
        <v>1420464</v>
      </c>
      <c r="I4793" s="99">
        <v>449</v>
      </c>
      <c r="J4793" s="99">
        <f t="shared" si="812"/>
        <v>526228</v>
      </c>
      <c r="K4793" s="99">
        <v>737</v>
      </c>
      <c r="L4793" s="99">
        <f t="shared" si="804"/>
        <v>863764</v>
      </c>
      <c r="M4793" s="99">
        <f t="shared" si="813"/>
        <v>2398</v>
      </c>
      <c r="N4793" s="100">
        <f t="shared" si="813"/>
        <v>2810456</v>
      </c>
      <c r="O4793" s="60">
        <v>1172</v>
      </c>
      <c r="P4793" s="101">
        <f>O4793</f>
        <v>1172</v>
      </c>
      <c r="Q4793" s="99" t="e">
        <f>TRUNC(#REF!*P4793,0)</f>
        <v>#REF!</v>
      </c>
      <c r="R4793" s="143"/>
    </row>
    <row r="4794" spans="3:18" s="102" customFormat="1" ht="19.5" hidden="1" customHeight="1">
      <c r="C4794" s="35" t="s">
        <v>1843</v>
      </c>
      <c r="D4794" s="36" t="s">
        <v>1820</v>
      </c>
      <c r="E4794" s="11" t="s">
        <v>3188</v>
      </c>
      <c r="F4794" s="98">
        <v>442</v>
      </c>
      <c r="G4794" s="99">
        <v>1364</v>
      </c>
      <c r="H4794" s="99">
        <f t="shared" si="811"/>
        <v>602888</v>
      </c>
      <c r="I4794" s="99">
        <v>449</v>
      </c>
      <c r="J4794" s="99">
        <f t="shared" si="812"/>
        <v>198458</v>
      </c>
      <c r="K4794" s="99">
        <v>866</v>
      </c>
      <c r="L4794" s="99">
        <f t="shared" si="804"/>
        <v>382772</v>
      </c>
      <c r="M4794" s="99">
        <f t="shared" si="813"/>
        <v>2679</v>
      </c>
      <c r="N4794" s="100">
        <f t="shared" si="813"/>
        <v>1184118</v>
      </c>
      <c r="O4794" s="60">
        <v>442</v>
      </c>
      <c r="P4794" s="101">
        <f>O4794</f>
        <v>442</v>
      </c>
      <c r="Q4794" s="99" t="e">
        <f>TRUNC(#REF!*P4794,0)</f>
        <v>#REF!</v>
      </c>
      <c r="R4794" s="143"/>
    </row>
    <row r="4795" spans="3:18" s="102" customFormat="1" ht="19.5" hidden="1" customHeight="1">
      <c r="C4795" s="35" t="s">
        <v>2842</v>
      </c>
      <c r="D4795" s="36" t="s">
        <v>0</v>
      </c>
      <c r="E4795" s="11" t="s">
        <v>22</v>
      </c>
      <c r="F4795" s="98">
        <v>0</v>
      </c>
      <c r="G4795" s="99">
        <v>0</v>
      </c>
      <c r="H4795" s="99">
        <f t="shared" si="811"/>
        <v>0</v>
      </c>
      <c r="I4795" s="99">
        <v>0</v>
      </c>
      <c r="J4795" s="99">
        <f t="shared" si="812"/>
        <v>0</v>
      </c>
      <c r="K4795" s="99">
        <v>0</v>
      </c>
      <c r="L4795" s="99">
        <f t="shared" si="804"/>
        <v>0</v>
      </c>
      <c r="M4795" s="99">
        <f t="shared" si="813"/>
        <v>0</v>
      </c>
      <c r="N4795" s="100">
        <f t="shared" si="813"/>
        <v>0</v>
      </c>
      <c r="O4795" s="60">
        <v>0</v>
      </c>
      <c r="P4795" s="101">
        <f>O4795</f>
        <v>0</v>
      </c>
      <c r="Q4795" s="99" t="e">
        <f>TRUNC(#REF!*P4795,0)</f>
        <v>#REF!</v>
      </c>
      <c r="R4795" s="143"/>
    </row>
    <row r="4796" spans="3:18" s="102" customFormat="1" ht="19.5" hidden="1" customHeight="1">
      <c r="C4796" s="35" t="s">
        <v>2843</v>
      </c>
      <c r="D4796" s="36" t="s">
        <v>2839</v>
      </c>
      <c r="E4796" s="11" t="s">
        <v>3188</v>
      </c>
      <c r="F4796" s="98">
        <v>9498</v>
      </c>
      <c r="G4796" s="99">
        <v>1209</v>
      </c>
      <c r="H4796" s="99">
        <f t="shared" si="811"/>
        <v>11483082</v>
      </c>
      <c r="I4796" s="99">
        <v>449</v>
      </c>
      <c r="J4796" s="99">
        <f t="shared" si="812"/>
        <v>4264602</v>
      </c>
      <c r="K4796" s="99">
        <v>735</v>
      </c>
      <c r="L4796" s="99">
        <f t="shared" si="804"/>
        <v>6981030</v>
      </c>
      <c r="M4796" s="99">
        <f t="shared" si="813"/>
        <v>2393</v>
      </c>
      <c r="N4796" s="100">
        <f t="shared" si="813"/>
        <v>22728714</v>
      </c>
      <c r="O4796" s="60">
        <v>9498</v>
      </c>
      <c r="P4796" s="101">
        <f>O4796</f>
        <v>9498</v>
      </c>
      <c r="Q4796" s="99" t="e">
        <f>TRUNC(#REF!*P4796,0)</f>
        <v>#REF!</v>
      </c>
      <c r="R4796" s="143"/>
    </row>
    <row r="4797" spans="3:18" s="102" customFormat="1" ht="19.5" hidden="1" customHeight="1">
      <c r="C4797" s="35" t="s">
        <v>2844</v>
      </c>
      <c r="D4797" s="36" t="s">
        <v>2839</v>
      </c>
      <c r="E4797" s="11" t="s">
        <v>3188</v>
      </c>
      <c r="F4797" s="98">
        <v>3572</v>
      </c>
      <c r="G4797" s="99">
        <v>1359</v>
      </c>
      <c r="H4797" s="99">
        <f t="shared" si="811"/>
        <v>4854348</v>
      </c>
      <c r="I4797" s="99">
        <v>449</v>
      </c>
      <c r="J4797" s="99">
        <f t="shared" si="812"/>
        <v>1603828</v>
      </c>
      <c r="K4797" s="99">
        <v>862</v>
      </c>
      <c r="L4797" s="99">
        <f t="shared" si="804"/>
        <v>3079064</v>
      </c>
      <c r="M4797" s="99">
        <f t="shared" si="813"/>
        <v>2670</v>
      </c>
      <c r="N4797" s="100">
        <f t="shared" si="813"/>
        <v>9537240</v>
      </c>
      <c r="O4797" s="60">
        <v>3572</v>
      </c>
      <c r="P4797" s="101">
        <f>O4797</f>
        <v>3572</v>
      </c>
      <c r="Q4797" s="99" t="e">
        <f>TRUNC(#REF!*P4797,0)</f>
        <v>#REF!</v>
      </c>
      <c r="R4797" s="143"/>
    </row>
    <row r="4798" spans="3:18" s="102" customFormat="1" ht="19.5" hidden="1" customHeight="1">
      <c r="C4798" s="35" t="s">
        <v>1844</v>
      </c>
      <c r="D4798" s="36" t="s">
        <v>0</v>
      </c>
      <c r="E4798" s="11" t="s">
        <v>22</v>
      </c>
      <c r="F4798" s="98">
        <v>0</v>
      </c>
      <c r="G4798" s="99">
        <v>0</v>
      </c>
      <c r="H4798" s="99">
        <f t="shared" si="811"/>
        <v>0</v>
      </c>
      <c r="I4798" s="99">
        <v>0</v>
      </c>
      <c r="J4798" s="99">
        <f t="shared" si="812"/>
        <v>0</v>
      </c>
      <c r="K4798" s="99">
        <v>0</v>
      </c>
      <c r="L4798" s="99">
        <f t="shared" si="804"/>
        <v>0</v>
      </c>
      <c r="M4798" s="99">
        <f t="shared" si="813"/>
        <v>0</v>
      </c>
      <c r="N4798" s="100">
        <f t="shared" si="813"/>
        <v>0</v>
      </c>
      <c r="O4798" s="60">
        <v>0</v>
      </c>
      <c r="P4798" s="101">
        <f>O4798</f>
        <v>0</v>
      </c>
      <c r="Q4798" s="99" t="e">
        <f>TRUNC(#REF!*P4798,0)</f>
        <v>#REF!</v>
      </c>
      <c r="R4798" s="143"/>
    </row>
    <row r="4799" spans="3:18" s="102" customFormat="1" ht="19.5" hidden="1" customHeight="1">
      <c r="C4799" s="35" t="s">
        <v>1845</v>
      </c>
      <c r="D4799" s="36" t="s">
        <v>1846</v>
      </c>
      <c r="E4799" s="11" t="s">
        <v>3188</v>
      </c>
      <c r="F4799" s="98">
        <v>401</v>
      </c>
      <c r="G4799" s="99">
        <v>963</v>
      </c>
      <c r="H4799" s="99">
        <f t="shared" si="811"/>
        <v>386163</v>
      </c>
      <c r="I4799" s="99">
        <v>594</v>
      </c>
      <c r="J4799" s="99">
        <f t="shared" si="812"/>
        <v>238194</v>
      </c>
      <c r="K4799" s="99">
        <v>519</v>
      </c>
      <c r="L4799" s="99">
        <f t="shared" si="804"/>
        <v>208119</v>
      </c>
      <c r="M4799" s="99">
        <f t="shared" si="813"/>
        <v>2076</v>
      </c>
      <c r="N4799" s="100">
        <f t="shared" si="813"/>
        <v>832476</v>
      </c>
      <c r="O4799" s="60">
        <v>401</v>
      </c>
      <c r="P4799" s="101">
        <f>O4799</f>
        <v>401</v>
      </c>
      <c r="Q4799" s="99" t="e">
        <f>TRUNC(#REF!*P4799,0)</f>
        <v>#REF!</v>
      </c>
      <c r="R4799" s="143"/>
    </row>
    <row r="4800" spans="3:18" s="102" customFormat="1" ht="19.5" hidden="1" customHeight="1">
      <c r="C4800" s="35" t="s">
        <v>1845</v>
      </c>
      <c r="D4800" s="36" t="s">
        <v>1847</v>
      </c>
      <c r="E4800" s="11" t="s">
        <v>3188</v>
      </c>
      <c r="F4800" s="98">
        <v>6</v>
      </c>
      <c r="G4800" s="99">
        <v>963</v>
      </c>
      <c r="H4800" s="99">
        <f t="shared" si="811"/>
        <v>5778</v>
      </c>
      <c r="I4800" s="99">
        <v>476</v>
      </c>
      <c r="J4800" s="99">
        <f t="shared" si="812"/>
        <v>2856</v>
      </c>
      <c r="K4800" s="99">
        <v>519</v>
      </c>
      <c r="L4800" s="99">
        <f t="shared" si="804"/>
        <v>3114</v>
      </c>
      <c r="M4800" s="99">
        <f t="shared" si="813"/>
        <v>1958</v>
      </c>
      <c r="N4800" s="100">
        <f t="shared" si="813"/>
        <v>11748</v>
      </c>
      <c r="O4800" s="60">
        <v>6</v>
      </c>
      <c r="P4800" s="101">
        <f>O4800</f>
        <v>6</v>
      </c>
      <c r="Q4800" s="99" t="e">
        <f>TRUNC(#REF!*P4800,0)</f>
        <v>#REF!</v>
      </c>
      <c r="R4800" s="143"/>
    </row>
    <row r="4801" spans="3:18" s="102" customFormat="1" ht="19.5" hidden="1" customHeight="1">
      <c r="C4801" s="35" t="s">
        <v>1848</v>
      </c>
      <c r="D4801" s="36" t="s">
        <v>0</v>
      </c>
      <c r="E4801" s="11" t="s">
        <v>22</v>
      </c>
      <c r="F4801" s="98">
        <v>0</v>
      </c>
      <c r="G4801" s="99">
        <v>0</v>
      </c>
      <c r="H4801" s="99">
        <f t="shared" si="811"/>
        <v>0</v>
      </c>
      <c r="I4801" s="99">
        <v>0</v>
      </c>
      <c r="J4801" s="99">
        <f t="shared" si="812"/>
        <v>0</v>
      </c>
      <c r="K4801" s="99">
        <v>0</v>
      </c>
      <c r="L4801" s="99">
        <f t="shared" si="804"/>
        <v>0</v>
      </c>
      <c r="M4801" s="99">
        <f t="shared" si="813"/>
        <v>0</v>
      </c>
      <c r="N4801" s="100">
        <f t="shared" si="813"/>
        <v>0</v>
      </c>
      <c r="O4801" s="60">
        <v>0</v>
      </c>
      <c r="P4801" s="101">
        <f>O4801</f>
        <v>0</v>
      </c>
      <c r="Q4801" s="99" t="e">
        <f>TRUNC(#REF!*P4801,0)</f>
        <v>#REF!</v>
      </c>
      <c r="R4801" s="143"/>
    </row>
    <row r="4802" spans="3:18" s="102" customFormat="1" ht="19.5" hidden="1" customHeight="1">
      <c r="C4802" s="35" t="s">
        <v>1849</v>
      </c>
      <c r="D4802" s="36" t="s">
        <v>1850</v>
      </c>
      <c r="E4802" s="11" t="s">
        <v>22</v>
      </c>
      <c r="F4802" s="98">
        <v>0</v>
      </c>
      <c r="G4802" s="99">
        <v>0</v>
      </c>
      <c r="H4802" s="99">
        <f t="shared" si="811"/>
        <v>0</v>
      </c>
      <c r="I4802" s="99">
        <v>0</v>
      </c>
      <c r="J4802" s="99">
        <f t="shared" si="812"/>
        <v>0</v>
      </c>
      <c r="K4802" s="99">
        <v>0</v>
      </c>
      <c r="L4802" s="99">
        <f t="shared" si="804"/>
        <v>0</v>
      </c>
      <c r="M4802" s="99">
        <f t="shared" si="813"/>
        <v>0</v>
      </c>
      <c r="N4802" s="100">
        <f t="shared" si="813"/>
        <v>0</v>
      </c>
      <c r="O4802" s="60">
        <v>0</v>
      </c>
      <c r="P4802" s="101">
        <f>O4802</f>
        <v>0</v>
      </c>
      <c r="Q4802" s="99" t="e">
        <f>TRUNC(#REF!*P4802,0)</f>
        <v>#REF!</v>
      </c>
      <c r="R4802" s="143"/>
    </row>
    <row r="4803" spans="3:18" s="102" customFormat="1" ht="19.5" hidden="1" customHeight="1">
      <c r="C4803" s="35" t="s">
        <v>1851</v>
      </c>
      <c r="D4803" s="36" t="s">
        <v>1812</v>
      </c>
      <c r="E4803" s="11" t="s">
        <v>3194</v>
      </c>
      <c r="F4803" s="98">
        <v>22</v>
      </c>
      <c r="G4803" s="99">
        <v>316078</v>
      </c>
      <c r="H4803" s="99">
        <f t="shared" si="811"/>
        <v>6953716</v>
      </c>
      <c r="I4803" s="99">
        <v>361563</v>
      </c>
      <c r="J4803" s="99">
        <f t="shared" si="812"/>
        <v>7954386</v>
      </c>
      <c r="K4803" s="99">
        <v>13825</v>
      </c>
      <c r="L4803" s="99">
        <f t="shared" si="804"/>
        <v>304150</v>
      </c>
      <c r="M4803" s="99">
        <f t="shared" si="813"/>
        <v>691466</v>
      </c>
      <c r="N4803" s="100">
        <f t="shared" si="813"/>
        <v>15212252</v>
      </c>
      <c r="O4803" s="60">
        <v>22</v>
      </c>
      <c r="P4803" s="101">
        <f>O4803</f>
        <v>22</v>
      </c>
      <c r="Q4803" s="99" t="e">
        <f>TRUNC(#REF!*P4803,0)</f>
        <v>#REF!</v>
      </c>
      <c r="R4803" s="143"/>
    </row>
    <row r="4804" spans="3:18" s="102" customFormat="1" ht="19.5" hidden="1" customHeight="1">
      <c r="C4804" s="35" t="s">
        <v>1852</v>
      </c>
      <c r="D4804" s="36" t="s">
        <v>101</v>
      </c>
      <c r="E4804" s="11" t="s">
        <v>22</v>
      </c>
      <c r="F4804" s="98">
        <v>0</v>
      </c>
      <c r="G4804" s="99">
        <v>0</v>
      </c>
      <c r="H4804" s="99">
        <f t="shared" si="811"/>
        <v>0</v>
      </c>
      <c r="I4804" s="99">
        <v>0</v>
      </c>
      <c r="J4804" s="99">
        <f t="shared" si="812"/>
        <v>0</v>
      </c>
      <c r="K4804" s="99">
        <v>0</v>
      </c>
      <c r="L4804" s="99">
        <f t="shared" si="804"/>
        <v>0</v>
      </c>
      <c r="M4804" s="99">
        <f t="shared" si="813"/>
        <v>0</v>
      </c>
      <c r="N4804" s="100">
        <f t="shared" si="813"/>
        <v>0</v>
      </c>
      <c r="O4804" s="60">
        <v>0</v>
      </c>
      <c r="P4804" s="101">
        <f>O4804</f>
        <v>0</v>
      </c>
      <c r="Q4804" s="99" t="e">
        <f>TRUNC(#REF!*P4804,0)</f>
        <v>#REF!</v>
      </c>
      <c r="R4804" s="143"/>
    </row>
    <row r="4805" spans="3:18" s="102" customFormat="1" ht="19.5" hidden="1" customHeight="1">
      <c r="C4805" s="35" t="s">
        <v>1853</v>
      </c>
      <c r="D4805" s="36" t="s">
        <v>1816</v>
      </c>
      <c r="E4805" s="11" t="s">
        <v>3194</v>
      </c>
      <c r="F4805" s="98">
        <v>85</v>
      </c>
      <c r="G4805" s="99">
        <v>310200</v>
      </c>
      <c r="H4805" s="99">
        <f t="shared" si="811"/>
        <v>26367000</v>
      </c>
      <c r="I4805" s="99">
        <v>326468</v>
      </c>
      <c r="J4805" s="99">
        <f t="shared" si="812"/>
        <v>27749780</v>
      </c>
      <c r="K4805" s="99">
        <v>13694</v>
      </c>
      <c r="L4805" s="99">
        <f t="shared" si="804"/>
        <v>1163990</v>
      </c>
      <c r="M4805" s="99">
        <f t="shared" si="813"/>
        <v>650362</v>
      </c>
      <c r="N4805" s="100">
        <f t="shared" si="813"/>
        <v>55280770</v>
      </c>
      <c r="O4805" s="60">
        <v>85</v>
      </c>
      <c r="P4805" s="101">
        <f>O4805</f>
        <v>85</v>
      </c>
      <c r="Q4805" s="99" t="e">
        <f>TRUNC(#REF!*P4805,0)</f>
        <v>#REF!</v>
      </c>
      <c r="R4805" s="143"/>
    </row>
    <row r="4806" spans="3:18" s="102" customFormat="1" ht="19.5" hidden="1" customHeight="1">
      <c r="C4806" s="35" t="s">
        <v>1854</v>
      </c>
      <c r="D4806" s="36" t="s">
        <v>1820</v>
      </c>
      <c r="E4806" s="11" t="s">
        <v>3194</v>
      </c>
      <c r="F4806" s="98">
        <v>18</v>
      </c>
      <c r="G4806" s="99">
        <v>309500</v>
      </c>
      <c r="H4806" s="99">
        <f t="shared" si="811"/>
        <v>5571000</v>
      </c>
      <c r="I4806" s="99">
        <v>326468</v>
      </c>
      <c r="J4806" s="99">
        <f t="shared" si="812"/>
        <v>5876424</v>
      </c>
      <c r="K4806" s="99">
        <v>13694</v>
      </c>
      <c r="L4806" s="99">
        <f t="shared" si="804"/>
        <v>246492</v>
      </c>
      <c r="M4806" s="99">
        <f t="shared" si="813"/>
        <v>649662</v>
      </c>
      <c r="N4806" s="100">
        <f t="shared" si="813"/>
        <v>11693916</v>
      </c>
      <c r="O4806" s="60">
        <v>18</v>
      </c>
      <c r="P4806" s="101">
        <f>O4806</f>
        <v>18</v>
      </c>
      <c r="Q4806" s="99" t="e">
        <f>TRUNC(#REF!*P4806,0)</f>
        <v>#REF!</v>
      </c>
      <c r="R4806" s="143"/>
    </row>
    <row r="4807" spans="3:18" s="102" customFormat="1" ht="19.5" hidden="1" customHeight="1">
      <c r="C4807" s="35" t="s">
        <v>2845</v>
      </c>
      <c r="D4807" s="36" t="s">
        <v>2846</v>
      </c>
      <c r="E4807" s="11" t="s">
        <v>22</v>
      </c>
      <c r="F4807" s="98">
        <v>0</v>
      </c>
      <c r="G4807" s="99">
        <v>0</v>
      </c>
      <c r="H4807" s="99">
        <f t="shared" si="811"/>
        <v>0</v>
      </c>
      <c r="I4807" s="99">
        <v>0</v>
      </c>
      <c r="J4807" s="99">
        <f t="shared" si="812"/>
        <v>0</v>
      </c>
      <c r="K4807" s="99">
        <v>0</v>
      </c>
      <c r="L4807" s="99">
        <f t="shared" ref="L4807:L4870" si="814">TRUNC(F4807*K4807,0)</f>
        <v>0</v>
      </c>
      <c r="M4807" s="99">
        <f t="shared" si="813"/>
        <v>0</v>
      </c>
      <c r="N4807" s="100">
        <f t="shared" si="813"/>
        <v>0</v>
      </c>
      <c r="O4807" s="60">
        <v>0</v>
      </c>
      <c r="P4807" s="101">
        <f>O4807</f>
        <v>0</v>
      </c>
      <c r="Q4807" s="99" t="e">
        <f>TRUNC(#REF!*P4807,0)</f>
        <v>#REF!</v>
      </c>
      <c r="R4807" s="143"/>
    </row>
    <row r="4808" spans="3:18" s="102" customFormat="1" ht="19.5" hidden="1" customHeight="1">
      <c r="C4808" s="35" t="s">
        <v>2847</v>
      </c>
      <c r="D4808" s="36" t="s">
        <v>2839</v>
      </c>
      <c r="E4808" s="11" t="s">
        <v>3194</v>
      </c>
      <c r="F4808" s="98">
        <v>144</v>
      </c>
      <c r="G4808" s="99">
        <v>320757</v>
      </c>
      <c r="H4808" s="99">
        <f t="shared" si="811"/>
        <v>46189008</v>
      </c>
      <c r="I4808" s="99">
        <v>351945</v>
      </c>
      <c r="J4808" s="99">
        <f t="shared" si="812"/>
        <v>50680080</v>
      </c>
      <c r="K4808" s="99">
        <v>14480</v>
      </c>
      <c r="L4808" s="99">
        <f t="shared" si="814"/>
        <v>2085120</v>
      </c>
      <c r="M4808" s="99">
        <f t="shared" si="813"/>
        <v>687182</v>
      </c>
      <c r="N4808" s="100">
        <f t="shared" si="813"/>
        <v>98954208</v>
      </c>
      <c r="O4808" s="60">
        <v>144</v>
      </c>
      <c r="P4808" s="101">
        <f>O4808</f>
        <v>144</v>
      </c>
      <c r="Q4808" s="99" t="e">
        <f>TRUNC(#REF!*P4808,0)</f>
        <v>#REF!</v>
      </c>
      <c r="R4808" s="143"/>
    </row>
    <row r="4809" spans="3:18" s="102" customFormat="1" ht="19.5" hidden="1" customHeight="1">
      <c r="C4809" s="35" t="s">
        <v>1855</v>
      </c>
      <c r="D4809" s="36" t="s">
        <v>0</v>
      </c>
      <c r="E4809" s="11" t="s">
        <v>3189</v>
      </c>
      <c r="F4809" s="98">
        <v>580</v>
      </c>
      <c r="G4809" s="99">
        <v>2088</v>
      </c>
      <c r="H4809" s="99">
        <f t="shared" si="811"/>
        <v>1211040</v>
      </c>
      <c r="I4809" s="99">
        <v>319</v>
      </c>
      <c r="J4809" s="99">
        <f t="shared" si="812"/>
        <v>185020</v>
      </c>
      <c r="K4809" s="99">
        <v>11</v>
      </c>
      <c r="L4809" s="99">
        <f t="shared" si="814"/>
        <v>6380</v>
      </c>
      <c r="M4809" s="99">
        <f t="shared" si="813"/>
        <v>2418</v>
      </c>
      <c r="N4809" s="100">
        <f t="shared" si="813"/>
        <v>1402440</v>
      </c>
      <c r="O4809" s="60">
        <v>580</v>
      </c>
      <c r="P4809" s="101">
        <f>O4809</f>
        <v>580</v>
      </c>
      <c r="Q4809" s="99" t="e">
        <f>TRUNC(#REF!*P4809,0)</f>
        <v>#REF!</v>
      </c>
      <c r="R4809" s="143"/>
    </row>
    <row r="4810" spans="3:18" s="102" customFormat="1" ht="19.5" hidden="1" customHeight="1">
      <c r="C4810" s="35" t="s">
        <v>1856</v>
      </c>
      <c r="D4810" s="36" t="s">
        <v>0</v>
      </c>
      <c r="E4810" s="11" t="s">
        <v>22</v>
      </c>
      <c r="F4810" s="98">
        <v>0</v>
      </c>
      <c r="G4810" s="99">
        <v>0</v>
      </c>
      <c r="H4810" s="99">
        <f t="shared" si="811"/>
        <v>0</v>
      </c>
      <c r="I4810" s="99">
        <v>0</v>
      </c>
      <c r="J4810" s="99">
        <f t="shared" si="812"/>
        <v>0</v>
      </c>
      <c r="K4810" s="99">
        <v>0</v>
      </c>
      <c r="L4810" s="99">
        <f t="shared" si="814"/>
        <v>0</v>
      </c>
      <c r="M4810" s="99">
        <f t="shared" si="813"/>
        <v>0</v>
      </c>
      <c r="N4810" s="100">
        <f t="shared" si="813"/>
        <v>0</v>
      </c>
      <c r="O4810" s="60">
        <v>0</v>
      </c>
      <c r="P4810" s="101">
        <f>O4810</f>
        <v>0</v>
      </c>
      <c r="Q4810" s="99" t="e">
        <f>TRUNC(#REF!*P4810,0)</f>
        <v>#REF!</v>
      </c>
      <c r="R4810" s="143"/>
    </row>
    <row r="4811" spans="3:18" s="102" customFormat="1" ht="19.5" hidden="1" customHeight="1">
      <c r="C4811" s="35" t="s">
        <v>1857</v>
      </c>
      <c r="D4811" s="36" t="s">
        <v>0</v>
      </c>
      <c r="E4811" s="11" t="s">
        <v>22</v>
      </c>
      <c r="F4811" s="98">
        <v>0</v>
      </c>
      <c r="G4811" s="99">
        <v>0</v>
      </c>
      <c r="H4811" s="99">
        <f t="shared" si="811"/>
        <v>0</v>
      </c>
      <c r="I4811" s="99">
        <v>0</v>
      </c>
      <c r="J4811" s="99">
        <f t="shared" si="812"/>
        <v>0</v>
      </c>
      <c r="K4811" s="99">
        <v>0</v>
      </c>
      <c r="L4811" s="99">
        <f t="shared" si="814"/>
        <v>0</v>
      </c>
      <c r="M4811" s="99">
        <f t="shared" si="813"/>
        <v>0</v>
      </c>
      <c r="N4811" s="100">
        <f t="shared" si="813"/>
        <v>0</v>
      </c>
      <c r="O4811" s="60">
        <v>0</v>
      </c>
      <c r="P4811" s="101">
        <f>O4811</f>
        <v>0</v>
      </c>
      <c r="Q4811" s="99" t="e">
        <f>TRUNC(#REF!*P4811,0)</f>
        <v>#REF!</v>
      </c>
      <c r="R4811" s="143"/>
    </row>
    <row r="4812" spans="3:18" s="102" customFormat="1" ht="19.5" hidden="1" customHeight="1">
      <c r="C4812" s="35" t="s">
        <v>1858</v>
      </c>
      <c r="D4812" s="36" t="s">
        <v>0</v>
      </c>
      <c r="E4812" s="11" t="s">
        <v>22</v>
      </c>
      <c r="F4812" s="98">
        <v>0</v>
      </c>
      <c r="G4812" s="99">
        <v>0</v>
      </c>
      <c r="H4812" s="99">
        <f t="shared" si="811"/>
        <v>0</v>
      </c>
      <c r="I4812" s="99">
        <v>0</v>
      </c>
      <c r="J4812" s="99">
        <f t="shared" si="812"/>
        <v>0</v>
      </c>
      <c r="K4812" s="99">
        <v>0</v>
      </c>
      <c r="L4812" s="99">
        <f t="shared" si="814"/>
        <v>0</v>
      </c>
      <c r="M4812" s="99">
        <f t="shared" si="813"/>
        <v>0</v>
      </c>
      <c r="N4812" s="100">
        <f t="shared" si="813"/>
        <v>0</v>
      </c>
      <c r="O4812" s="60">
        <v>0</v>
      </c>
      <c r="P4812" s="101">
        <f>O4812</f>
        <v>0</v>
      </c>
      <c r="Q4812" s="99" t="e">
        <f>TRUNC(#REF!*P4812,0)</f>
        <v>#REF!</v>
      </c>
      <c r="R4812" s="143"/>
    </row>
    <row r="4813" spans="3:18" s="102" customFormat="1" ht="19.5" hidden="1" customHeight="1">
      <c r="C4813" s="35" t="s">
        <v>1859</v>
      </c>
      <c r="D4813" s="36" t="s">
        <v>1803</v>
      </c>
      <c r="E4813" s="11" t="s">
        <v>3188</v>
      </c>
      <c r="F4813" s="98">
        <v>174</v>
      </c>
      <c r="G4813" s="99">
        <v>9061</v>
      </c>
      <c r="H4813" s="99">
        <f t="shared" si="811"/>
        <v>1576614</v>
      </c>
      <c r="I4813" s="99">
        <v>0</v>
      </c>
      <c r="J4813" s="99">
        <f t="shared" si="812"/>
        <v>0</v>
      </c>
      <c r="K4813" s="99">
        <v>12187</v>
      </c>
      <c r="L4813" s="99">
        <f t="shared" si="814"/>
        <v>2120538</v>
      </c>
      <c r="M4813" s="99">
        <f t="shared" si="813"/>
        <v>21248</v>
      </c>
      <c r="N4813" s="100">
        <f t="shared" si="813"/>
        <v>3697152</v>
      </c>
      <c r="O4813" s="60">
        <v>174</v>
      </c>
      <c r="P4813" s="101">
        <f>O4813</f>
        <v>174</v>
      </c>
      <c r="Q4813" s="99" t="e">
        <f>TRUNC(#REF!*P4813,0)</f>
        <v>#REF!</v>
      </c>
      <c r="R4813" s="143"/>
    </row>
    <row r="4814" spans="3:18" s="102" customFormat="1" ht="19.5" hidden="1" customHeight="1">
      <c r="C4814" s="35" t="s">
        <v>1860</v>
      </c>
      <c r="D4814" s="36" t="s">
        <v>0</v>
      </c>
      <c r="E4814" s="11" t="s">
        <v>22</v>
      </c>
      <c r="F4814" s="98">
        <v>0</v>
      </c>
      <c r="G4814" s="99">
        <v>0</v>
      </c>
      <c r="H4814" s="99">
        <f t="shared" si="811"/>
        <v>0</v>
      </c>
      <c r="I4814" s="99">
        <v>0</v>
      </c>
      <c r="J4814" s="99">
        <f t="shared" si="812"/>
        <v>0</v>
      </c>
      <c r="K4814" s="99">
        <v>0</v>
      </c>
      <c r="L4814" s="99">
        <f t="shared" si="814"/>
        <v>0</v>
      </c>
      <c r="M4814" s="99">
        <f t="shared" si="813"/>
        <v>0</v>
      </c>
      <c r="N4814" s="100">
        <f t="shared" si="813"/>
        <v>0</v>
      </c>
      <c r="O4814" s="60">
        <v>0</v>
      </c>
      <c r="P4814" s="101">
        <f>O4814</f>
        <v>0</v>
      </c>
      <c r="Q4814" s="99" t="e">
        <f>TRUNC(#REF!*P4814,0)</f>
        <v>#REF!</v>
      </c>
      <c r="R4814" s="143"/>
    </row>
    <row r="4815" spans="3:18" s="102" customFormat="1" ht="19.5" hidden="1" customHeight="1">
      <c r="C4815" s="35" t="s">
        <v>1861</v>
      </c>
      <c r="D4815" s="36" t="s">
        <v>1806</v>
      </c>
      <c r="E4815" s="11" t="s">
        <v>3188</v>
      </c>
      <c r="F4815" s="98">
        <v>446</v>
      </c>
      <c r="G4815" s="99">
        <v>68261</v>
      </c>
      <c r="H4815" s="99">
        <f t="shared" si="811"/>
        <v>30444406</v>
      </c>
      <c r="I4815" s="99">
        <v>0</v>
      </c>
      <c r="J4815" s="99">
        <f t="shared" si="812"/>
        <v>0</v>
      </c>
      <c r="K4815" s="99">
        <v>12187</v>
      </c>
      <c r="L4815" s="99">
        <f t="shared" si="814"/>
        <v>5435402</v>
      </c>
      <c r="M4815" s="99">
        <f t="shared" si="813"/>
        <v>80448</v>
      </c>
      <c r="N4815" s="100">
        <f t="shared" si="813"/>
        <v>35879808</v>
      </c>
      <c r="O4815" s="60">
        <v>446</v>
      </c>
      <c r="P4815" s="101">
        <f>O4815</f>
        <v>446</v>
      </c>
      <c r="Q4815" s="99" t="e">
        <f>TRUNC(#REF!*P4815,0)</f>
        <v>#REF!</v>
      </c>
      <c r="R4815" s="143"/>
    </row>
    <row r="4816" spans="3:18" s="102" customFormat="1" ht="19.5" hidden="1" customHeight="1">
      <c r="C4816" s="35" t="s">
        <v>1862</v>
      </c>
      <c r="D4816" s="36" t="s">
        <v>0</v>
      </c>
      <c r="E4816" s="11" t="s">
        <v>22</v>
      </c>
      <c r="F4816" s="98">
        <v>0</v>
      </c>
      <c r="G4816" s="99">
        <v>0</v>
      </c>
      <c r="H4816" s="99">
        <f t="shared" si="811"/>
        <v>0</v>
      </c>
      <c r="I4816" s="99">
        <v>0</v>
      </c>
      <c r="J4816" s="99">
        <f t="shared" si="812"/>
        <v>0</v>
      </c>
      <c r="K4816" s="99">
        <v>0</v>
      </c>
      <c r="L4816" s="99">
        <f t="shared" si="814"/>
        <v>0</v>
      </c>
      <c r="M4816" s="99">
        <f t="shared" si="813"/>
        <v>0</v>
      </c>
      <c r="N4816" s="100">
        <f t="shared" si="813"/>
        <v>0</v>
      </c>
      <c r="O4816" s="60">
        <v>0</v>
      </c>
      <c r="P4816" s="101">
        <f>O4816</f>
        <v>0</v>
      </c>
      <c r="Q4816" s="99" t="e">
        <f>TRUNC(#REF!*P4816,0)</f>
        <v>#REF!</v>
      </c>
      <c r="R4816" s="143"/>
    </row>
    <row r="4817" spans="3:18" s="102" customFormat="1" ht="19.5" hidden="1" customHeight="1">
      <c r="C4817" s="35" t="s">
        <v>1863</v>
      </c>
      <c r="D4817" s="36" t="s">
        <v>1808</v>
      </c>
      <c r="E4817" s="11" t="s">
        <v>3188</v>
      </c>
      <c r="F4817" s="98">
        <v>339</v>
      </c>
      <c r="G4817" s="99">
        <v>68208</v>
      </c>
      <c r="H4817" s="99">
        <f t="shared" si="811"/>
        <v>23122512</v>
      </c>
      <c r="I4817" s="99">
        <v>0</v>
      </c>
      <c r="J4817" s="99">
        <f t="shared" si="812"/>
        <v>0</v>
      </c>
      <c r="K4817" s="99">
        <v>10432</v>
      </c>
      <c r="L4817" s="99">
        <f t="shared" si="814"/>
        <v>3536448</v>
      </c>
      <c r="M4817" s="99">
        <f t="shared" si="813"/>
        <v>78640</v>
      </c>
      <c r="N4817" s="100">
        <f t="shared" si="813"/>
        <v>26658960</v>
      </c>
      <c r="O4817" s="60">
        <v>339</v>
      </c>
      <c r="P4817" s="101">
        <f>O4817</f>
        <v>339</v>
      </c>
      <c r="Q4817" s="99" t="e">
        <f>TRUNC(#REF!*P4817,0)</f>
        <v>#REF!</v>
      </c>
      <c r="R4817" s="143"/>
    </row>
    <row r="4818" spans="3:18" s="102" customFormat="1" ht="19.5" hidden="1" customHeight="1">
      <c r="C4818" s="35" t="s">
        <v>1864</v>
      </c>
      <c r="D4818" s="36" t="s">
        <v>0</v>
      </c>
      <c r="E4818" s="11" t="s">
        <v>22</v>
      </c>
      <c r="F4818" s="98">
        <v>0</v>
      </c>
      <c r="G4818" s="99">
        <v>0</v>
      </c>
      <c r="H4818" s="99">
        <f t="shared" si="811"/>
        <v>0</v>
      </c>
      <c r="I4818" s="99">
        <v>0</v>
      </c>
      <c r="J4818" s="99">
        <f t="shared" si="812"/>
        <v>0</v>
      </c>
      <c r="K4818" s="99">
        <v>0</v>
      </c>
      <c r="L4818" s="99">
        <f t="shared" si="814"/>
        <v>0</v>
      </c>
      <c r="M4818" s="99">
        <f t="shared" si="813"/>
        <v>0</v>
      </c>
      <c r="N4818" s="100">
        <f t="shared" si="813"/>
        <v>0</v>
      </c>
      <c r="O4818" s="60">
        <v>0</v>
      </c>
      <c r="P4818" s="101">
        <f>O4818</f>
        <v>0</v>
      </c>
      <c r="Q4818" s="99" t="e">
        <f>TRUNC(#REF!*P4818,0)</f>
        <v>#REF!</v>
      </c>
      <c r="R4818" s="143"/>
    </row>
    <row r="4819" spans="3:18" s="102" customFormat="1" ht="19.5" hidden="1" customHeight="1">
      <c r="C4819" s="35" t="s">
        <v>1865</v>
      </c>
      <c r="D4819" s="36" t="s">
        <v>0</v>
      </c>
      <c r="E4819" s="11" t="s">
        <v>22</v>
      </c>
      <c r="F4819" s="98">
        <v>0</v>
      </c>
      <c r="G4819" s="99">
        <v>0</v>
      </c>
      <c r="H4819" s="99">
        <f t="shared" si="811"/>
        <v>0</v>
      </c>
      <c r="I4819" s="99">
        <v>0</v>
      </c>
      <c r="J4819" s="99">
        <f t="shared" si="812"/>
        <v>0</v>
      </c>
      <c r="K4819" s="99">
        <v>0</v>
      </c>
      <c r="L4819" s="99">
        <f t="shared" si="814"/>
        <v>0</v>
      </c>
      <c r="M4819" s="99">
        <f t="shared" si="813"/>
        <v>0</v>
      </c>
      <c r="N4819" s="100">
        <f t="shared" si="813"/>
        <v>0</v>
      </c>
      <c r="O4819" s="60">
        <v>0</v>
      </c>
      <c r="P4819" s="101">
        <f>O4819</f>
        <v>0</v>
      </c>
      <c r="Q4819" s="99" t="e">
        <f>TRUNC(#REF!*P4819,0)</f>
        <v>#REF!</v>
      </c>
      <c r="R4819" s="143"/>
    </row>
    <row r="4820" spans="3:18" s="102" customFormat="1" ht="19.5" hidden="1" customHeight="1">
      <c r="C4820" s="35" t="s">
        <v>1866</v>
      </c>
      <c r="D4820" s="36" t="s">
        <v>1812</v>
      </c>
      <c r="E4820" s="11" t="s">
        <v>3188</v>
      </c>
      <c r="F4820" s="98">
        <v>166</v>
      </c>
      <c r="G4820" s="99">
        <v>68191</v>
      </c>
      <c r="H4820" s="99">
        <f t="shared" si="811"/>
        <v>11319706</v>
      </c>
      <c r="I4820" s="99">
        <v>0</v>
      </c>
      <c r="J4820" s="99">
        <f t="shared" si="812"/>
        <v>0</v>
      </c>
      <c r="K4820" s="99">
        <v>13716</v>
      </c>
      <c r="L4820" s="99">
        <f t="shared" si="814"/>
        <v>2276856</v>
      </c>
      <c r="M4820" s="99">
        <f t="shared" si="813"/>
        <v>81907</v>
      </c>
      <c r="N4820" s="100">
        <f t="shared" si="813"/>
        <v>13596562</v>
      </c>
      <c r="O4820" s="60">
        <v>166</v>
      </c>
      <c r="P4820" s="101">
        <f>O4820</f>
        <v>166</v>
      </c>
      <c r="Q4820" s="99" t="e">
        <f>TRUNC(#REF!*P4820,0)</f>
        <v>#REF!</v>
      </c>
      <c r="R4820" s="143"/>
    </row>
    <row r="4821" spans="3:18" s="102" customFormat="1" ht="19.5" hidden="1" customHeight="1">
      <c r="C4821" s="35" t="s">
        <v>1867</v>
      </c>
      <c r="D4821" s="36" t="s">
        <v>1812</v>
      </c>
      <c r="E4821" s="11" t="s">
        <v>3188</v>
      </c>
      <c r="F4821" s="98">
        <v>33</v>
      </c>
      <c r="G4821" s="99">
        <v>68253</v>
      </c>
      <c r="H4821" s="99">
        <f t="shared" si="811"/>
        <v>2252349</v>
      </c>
      <c r="I4821" s="99">
        <v>0</v>
      </c>
      <c r="J4821" s="99">
        <f t="shared" si="812"/>
        <v>0</v>
      </c>
      <c r="K4821" s="99">
        <v>19366</v>
      </c>
      <c r="L4821" s="99">
        <f t="shared" si="814"/>
        <v>639078</v>
      </c>
      <c r="M4821" s="99">
        <f t="shared" si="813"/>
        <v>87619</v>
      </c>
      <c r="N4821" s="100">
        <f t="shared" si="813"/>
        <v>2891427</v>
      </c>
      <c r="O4821" s="60">
        <v>33</v>
      </c>
      <c r="P4821" s="101">
        <f>O4821</f>
        <v>33</v>
      </c>
      <c r="Q4821" s="99" t="e">
        <f>TRUNC(#REF!*P4821,0)</f>
        <v>#REF!</v>
      </c>
      <c r="R4821" s="143"/>
    </row>
    <row r="4822" spans="3:18" s="102" customFormat="1" ht="19.5" hidden="1" customHeight="1">
      <c r="C4822" s="35" t="s">
        <v>1868</v>
      </c>
      <c r="D4822" s="36" t="s">
        <v>0</v>
      </c>
      <c r="E4822" s="11" t="s">
        <v>22</v>
      </c>
      <c r="F4822" s="98">
        <v>0</v>
      </c>
      <c r="G4822" s="99">
        <v>0</v>
      </c>
      <c r="H4822" s="99">
        <f t="shared" si="811"/>
        <v>0</v>
      </c>
      <c r="I4822" s="99">
        <v>0</v>
      </c>
      <c r="J4822" s="99">
        <f t="shared" si="812"/>
        <v>0</v>
      </c>
      <c r="K4822" s="99">
        <v>0</v>
      </c>
      <c r="L4822" s="99">
        <f t="shared" si="814"/>
        <v>0</v>
      </c>
      <c r="M4822" s="99">
        <f t="shared" si="813"/>
        <v>0</v>
      </c>
      <c r="N4822" s="100">
        <f t="shared" si="813"/>
        <v>0</v>
      </c>
      <c r="O4822" s="60">
        <v>0</v>
      </c>
      <c r="P4822" s="101">
        <f>O4822</f>
        <v>0</v>
      </c>
      <c r="Q4822" s="99" t="e">
        <f>TRUNC(#REF!*P4822,0)</f>
        <v>#REF!</v>
      </c>
      <c r="R4822" s="143"/>
    </row>
    <row r="4823" spans="3:18" s="102" customFormat="1" ht="19.5" hidden="1" customHeight="1">
      <c r="C4823" s="35" t="s">
        <v>1869</v>
      </c>
      <c r="D4823" s="36" t="s">
        <v>1816</v>
      </c>
      <c r="E4823" s="11" t="s">
        <v>3188</v>
      </c>
      <c r="F4823" s="98">
        <v>610</v>
      </c>
      <c r="G4823" s="99">
        <v>68196</v>
      </c>
      <c r="H4823" s="99">
        <f t="shared" si="811"/>
        <v>41599560</v>
      </c>
      <c r="I4823" s="99">
        <v>0</v>
      </c>
      <c r="J4823" s="99">
        <f t="shared" si="812"/>
        <v>0</v>
      </c>
      <c r="K4823" s="99">
        <v>13739</v>
      </c>
      <c r="L4823" s="99">
        <f t="shared" si="814"/>
        <v>8380790</v>
      </c>
      <c r="M4823" s="99">
        <f t="shared" si="813"/>
        <v>81935</v>
      </c>
      <c r="N4823" s="100">
        <f t="shared" si="813"/>
        <v>49980350</v>
      </c>
      <c r="O4823" s="60">
        <v>610</v>
      </c>
      <c r="P4823" s="101">
        <f>O4823</f>
        <v>610</v>
      </c>
      <c r="Q4823" s="99" t="e">
        <f>TRUNC(#REF!*P4823,0)</f>
        <v>#REF!</v>
      </c>
      <c r="R4823" s="143"/>
    </row>
    <row r="4824" spans="3:18" s="102" customFormat="1" ht="19.5" hidden="1" customHeight="1">
      <c r="C4824" s="35" t="s">
        <v>1870</v>
      </c>
      <c r="D4824" s="36" t="s">
        <v>1816</v>
      </c>
      <c r="E4824" s="11" t="s">
        <v>3188</v>
      </c>
      <c r="F4824" s="98">
        <v>121</v>
      </c>
      <c r="G4824" s="99">
        <v>68284</v>
      </c>
      <c r="H4824" s="99">
        <f t="shared" si="811"/>
        <v>8262364</v>
      </c>
      <c r="I4824" s="99">
        <v>0</v>
      </c>
      <c r="J4824" s="99">
        <f t="shared" si="812"/>
        <v>0</v>
      </c>
      <c r="K4824" s="99">
        <v>32832</v>
      </c>
      <c r="L4824" s="99">
        <f t="shared" si="814"/>
        <v>3972672</v>
      </c>
      <c r="M4824" s="99">
        <f t="shared" si="813"/>
        <v>101116</v>
      </c>
      <c r="N4824" s="100">
        <f t="shared" si="813"/>
        <v>12235036</v>
      </c>
      <c r="O4824" s="60">
        <v>121</v>
      </c>
      <c r="P4824" s="101">
        <f>O4824</f>
        <v>121</v>
      </c>
      <c r="Q4824" s="99" t="e">
        <f>TRUNC(#REF!*P4824,0)</f>
        <v>#REF!</v>
      </c>
      <c r="R4824" s="143"/>
    </row>
    <row r="4825" spans="3:18" s="102" customFormat="1" ht="19.5" hidden="1" customHeight="1">
      <c r="C4825" s="35" t="s">
        <v>1871</v>
      </c>
      <c r="D4825" s="36" t="s">
        <v>0</v>
      </c>
      <c r="E4825" s="11" t="s">
        <v>22</v>
      </c>
      <c r="F4825" s="98">
        <v>0</v>
      </c>
      <c r="G4825" s="99">
        <v>0</v>
      </c>
      <c r="H4825" s="99">
        <f t="shared" si="811"/>
        <v>0</v>
      </c>
      <c r="I4825" s="99">
        <v>0</v>
      </c>
      <c r="J4825" s="99">
        <f t="shared" si="812"/>
        <v>0</v>
      </c>
      <c r="K4825" s="99">
        <v>0</v>
      </c>
      <c r="L4825" s="99">
        <f t="shared" si="814"/>
        <v>0</v>
      </c>
      <c r="M4825" s="99">
        <f t="shared" si="813"/>
        <v>0</v>
      </c>
      <c r="N4825" s="100">
        <f t="shared" si="813"/>
        <v>0</v>
      </c>
      <c r="O4825" s="60">
        <v>0</v>
      </c>
      <c r="P4825" s="101">
        <f>O4825</f>
        <v>0</v>
      </c>
      <c r="Q4825" s="99" t="e">
        <f>TRUNC(#REF!*P4825,0)</f>
        <v>#REF!</v>
      </c>
      <c r="R4825" s="143"/>
    </row>
    <row r="4826" spans="3:18" s="102" customFormat="1" ht="19.5" hidden="1" customHeight="1">
      <c r="C4826" s="35" t="s">
        <v>1872</v>
      </c>
      <c r="D4826" s="36" t="s">
        <v>1820</v>
      </c>
      <c r="E4826" s="11" t="s">
        <v>3188</v>
      </c>
      <c r="F4826" s="98">
        <v>108</v>
      </c>
      <c r="G4826" s="99">
        <v>68199</v>
      </c>
      <c r="H4826" s="99">
        <f t="shared" si="811"/>
        <v>7365492</v>
      </c>
      <c r="I4826" s="99">
        <v>0</v>
      </c>
      <c r="J4826" s="99">
        <f t="shared" si="812"/>
        <v>0</v>
      </c>
      <c r="K4826" s="99">
        <v>15112</v>
      </c>
      <c r="L4826" s="99">
        <f t="shared" si="814"/>
        <v>1632096</v>
      </c>
      <c r="M4826" s="99">
        <f t="shared" si="813"/>
        <v>83311</v>
      </c>
      <c r="N4826" s="100">
        <f t="shared" si="813"/>
        <v>8997588</v>
      </c>
      <c r="O4826" s="60">
        <v>108</v>
      </c>
      <c r="P4826" s="101">
        <f>O4826</f>
        <v>108</v>
      </c>
      <c r="Q4826" s="99" t="e">
        <f>TRUNC(#REF!*P4826,0)</f>
        <v>#REF!</v>
      </c>
      <c r="R4826" s="143"/>
    </row>
    <row r="4827" spans="3:18" s="102" customFormat="1" ht="19.5" hidden="1" customHeight="1">
      <c r="C4827" s="35" t="s">
        <v>1873</v>
      </c>
      <c r="D4827" s="36" t="s">
        <v>1820</v>
      </c>
      <c r="E4827" s="11" t="s">
        <v>3188</v>
      </c>
      <c r="F4827" s="98">
        <v>21</v>
      </c>
      <c r="G4827" s="99">
        <v>68092</v>
      </c>
      <c r="H4827" s="99">
        <f t="shared" si="811"/>
        <v>1429932</v>
      </c>
      <c r="I4827" s="99">
        <v>0</v>
      </c>
      <c r="J4827" s="99">
        <f t="shared" si="812"/>
        <v>0</v>
      </c>
      <c r="K4827" s="99">
        <v>37010</v>
      </c>
      <c r="L4827" s="99">
        <f t="shared" si="814"/>
        <v>777210</v>
      </c>
      <c r="M4827" s="99">
        <f t="shared" si="813"/>
        <v>105102</v>
      </c>
      <c r="N4827" s="100">
        <f t="shared" si="813"/>
        <v>2207142</v>
      </c>
      <c r="O4827" s="60">
        <v>21</v>
      </c>
      <c r="P4827" s="101">
        <f>O4827</f>
        <v>21</v>
      </c>
      <c r="Q4827" s="99" t="e">
        <f>TRUNC(#REF!*P4827,0)</f>
        <v>#REF!</v>
      </c>
      <c r="R4827" s="143"/>
    </row>
    <row r="4828" spans="3:18" s="102" customFormat="1" ht="19.5" hidden="1" customHeight="1">
      <c r="C4828" s="35" t="s">
        <v>2848</v>
      </c>
      <c r="D4828" s="36" t="s">
        <v>0</v>
      </c>
      <c r="E4828" s="11" t="s">
        <v>22</v>
      </c>
      <c r="F4828" s="98">
        <v>0</v>
      </c>
      <c r="G4828" s="99">
        <v>0</v>
      </c>
      <c r="H4828" s="99">
        <f t="shared" si="811"/>
        <v>0</v>
      </c>
      <c r="I4828" s="99">
        <v>0</v>
      </c>
      <c r="J4828" s="99">
        <f t="shared" si="812"/>
        <v>0</v>
      </c>
      <c r="K4828" s="99">
        <v>0</v>
      </c>
      <c r="L4828" s="99">
        <f t="shared" si="814"/>
        <v>0</v>
      </c>
      <c r="M4828" s="99">
        <f t="shared" si="813"/>
        <v>0</v>
      </c>
      <c r="N4828" s="100">
        <f t="shared" si="813"/>
        <v>0</v>
      </c>
      <c r="O4828" s="60">
        <v>0</v>
      </c>
      <c r="P4828" s="101">
        <f>O4828</f>
        <v>0</v>
      </c>
      <c r="Q4828" s="99" t="e">
        <f>TRUNC(#REF!*P4828,0)</f>
        <v>#REF!</v>
      </c>
      <c r="R4828" s="143"/>
    </row>
    <row r="4829" spans="3:18" s="102" customFormat="1" ht="19.5" hidden="1" customHeight="1">
      <c r="C4829" s="35" t="s">
        <v>2849</v>
      </c>
      <c r="D4829" s="36" t="s">
        <v>2839</v>
      </c>
      <c r="E4829" s="11" t="s">
        <v>3188</v>
      </c>
      <c r="F4829" s="98">
        <v>996</v>
      </c>
      <c r="G4829" s="99">
        <v>68241</v>
      </c>
      <c r="H4829" s="99">
        <f t="shared" si="811"/>
        <v>67968036</v>
      </c>
      <c r="I4829" s="99">
        <v>0</v>
      </c>
      <c r="J4829" s="99">
        <f t="shared" si="812"/>
        <v>0</v>
      </c>
      <c r="K4829" s="99">
        <v>13806</v>
      </c>
      <c r="L4829" s="99">
        <f t="shared" si="814"/>
        <v>13750776</v>
      </c>
      <c r="M4829" s="99">
        <f t="shared" si="813"/>
        <v>82047</v>
      </c>
      <c r="N4829" s="100">
        <f t="shared" si="813"/>
        <v>81718812</v>
      </c>
      <c r="O4829" s="60">
        <v>996</v>
      </c>
      <c r="P4829" s="101">
        <f>O4829</f>
        <v>996</v>
      </c>
      <c r="Q4829" s="99" t="e">
        <f>TRUNC(#REF!*P4829,0)</f>
        <v>#REF!</v>
      </c>
      <c r="R4829" s="143"/>
    </row>
    <row r="4830" spans="3:18" s="102" customFormat="1" ht="19.5" hidden="1" customHeight="1">
      <c r="C4830" s="35" t="s">
        <v>2850</v>
      </c>
      <c r="D4830" s="36" t="s">
        <v>2839</v>
      </c>
      <c r="E4830" s="11" t="s">
        <v>3188</v>
      </c>
      <c r="F4830" s="98">
        <v>198</v>
      </c>
      <c r="G4830" s="99">
        <v>68228</v>
      </c>
      <c r="H4830" s="99">
        <f t="shared" si="811"/>
        <v>13509144</v>
      </c>
      <c r="I4830" s="99">
        <v>0</v>
      </c>
      <c r="J4830" s="99">
        <f t="shared" si="812"/>
        <v>0</v>
      </c>
      <c r="K4830" s="99">
        <v>21124</v>
      </c>
      <c r="L4830" s="99">
        <f t="shared" si="814"/>
        <v>4182552</v>
      </c>
      <c r="M4830" s="99">
        <f t="shared" si="813"/>
        <v>89352</v>
      </c>
      <c r="N4830" s="100">
        <f t="shared" si="813"/>
        <v>17691696</v>
      </c>
      <c r="O4830" s="60">
        <v>198</v>
      </c>
      <c r="P4830" s="101">
        <f>O4830</f>
        <v>198</v>
      </c>
      <c r="Q4830" s="99" t="e">
        <f>TRUNC(#REF!*P4830,0)</f>
        <v>#REF!</v>
      </c>
      <c r="R4830" s="143"/>
    </row>
    <row r="4831" spans="3:18" s="102" customFormat="1" ht="19.5" hidden="1" customHeight="1">
      <c r="C4831" s="35" t="s">
        <v>1874</v>
      </c>
      <c r="D4831" s="36" t="s">
        <v>0</v>
      </c>
      <c r="E4831" s="11" t="s">
        <v>22</v>
      </c>
      <c r="F4831" s="98">
        <v>0</v>
      </c>
      <c r="G4831" s="99">
        <v>0</v>
      </c>
      <c r="H4831" s="99">
        <f t="shared" ref="H4831:H4894" si="815">TRUNC(F4831*G4831,0)</f>
        <v>0</v>
      </c>
      <c r="I4831" s="99">
        <v>0</v>
      </c>
      <c r="J4831" s="99">
        <f t="shared" ref="J4831:J4894" si="816">TRUNC(F4831*I4831,0)</f>
        <v>0</v>
      </c>
      <c r="K4831" s="99">
        <v>0</v>
      </c>
      <c r="L4831" s="99">
        <f t="shared" si="814"/>
        <v>0</v>
      </c>
      <c r="M4831" s="99">
        <f t="shared" si="813"/>
        <v>0</v>
      </c>
      <c r="N4831" s="100">
        <f t="shared" si="813"/>
        <v>0</v>
      </c>
      <c r="O4831" s="60">
        <v>0</v>
      </c>
      <c r="P4831" s="101">
        <f>O4831</f>
        <v>0</v>
      </c>
      <c r="Q4831" s="99" t="e">
        <f>TRUNC(#REF!*P4831,0)</f>
        <v>#REF!</v>
      </c>
      <c r="R4831" s="143"/>
    </row>
    <row r="4832" spans="3:18" s="102" customFormat="1" ht="19.5" hidden="1" customHeight="1">
      <c r="C4832" s="35" t="s">
        <v>1875</v>
      </c>
      <c r="D4832" s="36" t="s">
        <v>102</v>
      </c>
      <c r="E4832" s="11" t="s">
        <v>3188</v>
      </c>
      <c r="F4832" s="98">
        <v>64</v>
      </c>
      <c r="G4832" s="99">
        <v>16024</v>
      </c>
      <c r="H4832" s="99">
        <f t="shared" si="815"/>
        <v>1025536</v>
      </c>
      <c r="I4832" s="99">
        <v>21543</v>
      </c>
      <c r="J4832" s="99">
        <f t="shared" si="816"/>
        <v>1378752</v>
      </c>
      <c r="K4832" s="99">
        <v>13289</v>
      </c>
      <c r="L4832" s="99">
        <f t="shared" si="814"/>
        <v>850496</v>
      </c>
      <c r="M4832" s="99">
        <f t="shared" si="813"/>
        <v>50856</v>
      </c>
      <c r="N4832" s="100">
        <f t="shared" si="813"/>
        <v>3254784</v>
      </c>
      <c r="O4832" s="60">
        <v>64</v>
      </c>
      <c r="P4832" s="101">
        <f>O4832</f>
        <v>64</v>
      </c>
      <c r="Q4832" s="99" t="e">
        <f>TRUNC(#REF!*P4832,0)</f>
        <v>#REF!</v>
      </c>
      <c r="R4832" s="143"/>
    </row>
    <row r="4833" spans="3:18" s="102" customFormat="1" ht="19.5" hidden="1" customHeight="1">
      <c r="C4833" s="35" t="s">
        <v>1876</v>
      </c>
      <c r="D4833" s="36" t="s">
        <v>0</v>
      </c>
      <c r="E4833" s="11" t="s">
        <v>22</v>
      </c>
      <c r="F4833" s="98">
        <v>0</v>
      </c>
      <c r="G4833" s="99">
        <v>0</v>
      </c>
      <c r="H4833" s="99">
        <f t="shared" si="815"/>
        <v>0</v>
      </c>
      <c r="I4833" s="99">
        <v>0</v>
      </c>
      <c r="J4833" s="99">
        <f t="shared" si="816"/>
        <v>0</v>
      </c>
      <c r="K4833" s="99">
        <v>0</v>
      </c>
      <c r="L4833" s="99">
        <f t="shared" si="814"/>
        <v>0</v>
      </c>
      <c r="M4833" s="99">
        <f t="shared" si="813"/>
        <v>0</v>
      </c>
      <c r="N4833" s="100">
        <f t="shared" si="813"/>
        <v>0</v>
      </c>
      <c r="O4833" s="60">
        <v>0</v>
      </c>
      <c r="P4833" s="101">
        <f>O4833</f>
        <v>0</v>
      </c>
      <c r="Q4833" s="99" t="e">
        <f>TRUNC(#REF!*P4833,0)</f>
        <v>#REF!</v>
      </c>
      <c r="R4833" s="143"/>
    </row>
    <row r="4834" spans="3:18" s="102" customFormat="1" ht="19.5" hidden="1" customHeight="1">
      <c r="C4834" s="35" t="s">
        <v>1877</v>
      </c>
      <c r="D4834" s="36" t="s">
        <v>0</v>
      </c>
      <c r="E4834" s="11" t="s">
        <v>22</v>
      </c>
      <c r="F4834" s="98">
        <v>0</v>
      </c>
      <c r="G4834" s="99">
        <v>0</v>
      </c>
      <c r="H4834" s="99">
        <f t="shared" si="815"/>
        <v>0</v>
      </c>
      <c r="I4834" s="99">
        <v>0</v>
      </c>
      <c r="J4834" s="99">
        <f t="shared" si="816"/>
        <v>0</v>
      </c>
      <c r="K4834" s="99">
        <v>0</v>
      </c>
      <c r="L4834" s="99">
        <f t="shared" si="814"/>
        <v>0</v>
      </c>
      <c r="M4834" s="99">
        <f t="shared" si="813"/>
        <v>0</v>
      </c>
      <c r="N4834" s="100">
        <f t="shared" si="813"/>
        <v>0</v>
      </c>
      <c r="O4834" s="60">
        <v>0</v>
      </c>
      <c r="P4834" s="101">
        <f>O4834</f>
        <v>0</v>
      </c>
      <c r="Q4834" s="99" t="e">
        <f>TRUNC(#REF!*P4834,0)</f>
        <v>#REF!</v>
      </c>
      <c r="R4834" s="143"/>
    </row>
    <row r="4835" spans="3:18" s="102" customFormat="1" ht="19.5" hidden="1" customHeight="1">
      <c r="C4835" s="35" t="s">
        <v>1878</v>
      </c>
      <c r="D4835" s="36" t="s">
        <v>103</v>
      </c>
      <c r="E4835" s="11" t="s">
        <v>22</v>
      </c>
      <c r="F4835" s="98">
        <v>0</v>
      </c>
      <c r="G4835" s="99">
        <v>0</v>
      </c>
      <c r="H4835" s="99">
        <f t="shared" si="815"/>
        <v>0</v>
      </c>
      <c r="I4835" s="99">
        <v>0</v>
      </c>
      <c r="J4835" s="99">
        <f t="shared" si="816"/>
        <v>0</v>
      </c>
      <c r="K4835" s="99">
        <v>0</v>
      </c>
      <c r="L4835" s="99">
        <f t="shared" si="814"/>
        <v>0</v>
      </c>
      <c r="M4835" s="99">
        <f t="shared" si="813"/>
        <v>0</v>
      </c>
      <c r="N4835" s="100">
        <f t="shared" si="813"/>
        <v>0</v>
      </c>
      <c r="O4835" s="60">
        <v>0</v>
      </c>
      <c r="P4835" s="101">
        <f>O4835</f>
        <v>0</v>
      </c>
      <c r="Q4835" s="99" t="e">
        <f>TRUNC(#REF!*P4835,0)</f>
        <v>#REF!</v>
      </c>
      <c r="R4835" s="143"/>
    </row>
    <row r="4836" spans="3:18" s="102" customFormat="1" ht="19.5" hidden="1" customHeight="1">
      <c r="C4836" s="35" t="s">
        <v>1879</v>
      </c>
      <c r="D4836" s="36" t="s">
        <v>1804</v>
      </c>
      <c r="E4836" s="11" t="s">
        <v>3194</v>
      </c>
      <c r="F4836" s="98">
        <v>32</v>
      </c>
      <c r="G4836" s="99">
        <v>19656</v>
      </c>
      <c r="H4836" s="99">
        <f t="shared" si="815"/>
        <v>628992</v>
      </c>
      <c r="I4836" s="99">
        <v>95</v>
      </c>
      <c r="J4836" s="99">
        <f t="shared" si="816"/>
        <v>3040</v>
      </c>
      <c r="K4836" s="99">
        <v>53589</v>
      </c>
      <c r="L4836" s="99">
        <f t="shared" si="814"/>
        <v>1714848</v>
      </c>
      <c r="M4836" s="99">
        <f t="shared" si="813"/>
        <v>73340</v>
      </c>
      <c r="N4836" s="100">
        <f t="shared" si="813"/>
        <v>2346880</v>
      </c>
      <c r="O4836" s="60">
        <v>32</v>
      </c>
      <c r="P4836" s="101">
        <f>O4836</f>
        <v>32</v>
      </c>
      <c r="Q4836" s="99" t="e">
        <f>TRUNC(#REF!*P4836,0)</f>
        <v>#REF!</v>
      </c>
      <c r="R4836" s="143"/>
    </row>
    <row r="4837" spans="3:18" s="102" customFormat="1" ht="19.5" hidden="1" customHeight="1">
      <c r="C4837" s="35" t="s">
        <v>1880</v>
      </c>
      <c r="D4837" s="36" t="s">
        <v>103</v>
      </c>
      <c r="E4837" s="11" t="s">
        <v>22</v>
      </c>
      <c r="F4837" s="98">
        <v>0</v>
      </c>
      <c r="G4837" s="99">
        <v>0</v>
      </c>
      <c r="H4837" s="99">
        <f t="shared" si="815"/>
        <v>0</v>
      </c>
      <c r="I4837" s="99">
        <v>0</v>
      </c>
      <c r="J4837" s="99">
        <f t="shared" si="816"/>
        <v>0</v>
      </c>
      <c r="K4837" s="99">
        <v>0</v>
      </c>
      <c r="L4837" s="99">
        <f t="shared" si="814"/>
        <v>0</v>
      </c>
      <c r="M4837" s="99">
        <f t="shared" si="813"/>
        <v>0</v>
      </c>
      <c r="N4837" s="100">
        <f t="shared" si="813"/>
        <v>0</v>
      </c>
      <c r="O4837" s="60">
        <v>0</v>
      </c>
      <c r="P4837" s="101">
        <f>O4837</f>
        <v>0</v>
      </c>
      <c r="Q4837" s="99" t="e">
        <f>TRUNC(#REF!*P4837,0)</f>
        <v>#REF!</v>
      </c>
      <c r="R4837" s="143"/>
    </row>
    <row r="4838" spans="3:18" s="102" customFormat="1" ht="19.5" hidden="1" customHeight="1">
      <c r="C4838" s="35" t="s">
        <v>1881</v>
      </c>
      <c r="D4838" s="36" t="s">
        <v>1804</v>
      </c>
      <c r="E4838" s="11" t="s">
        <v>3194</v>
      </c>
      <c r="F4838" s="98">
        <v>410</v>
      </c>
      <c r="G4838" s="99">
        <v>19656</v>
      </c>
      <c r="H4838" s="99">
        <f t="shared" si="815"/>
        <v>8058960</v>
      </c>
      <c r="I4838" s="99">
        <v>95</v>
      </c>
      <c r="J4838" s="99">
        <f t="shared" si="816"/>
        <v>38950</v>
      </c>
      <c r="K4838" s="99">
        <v>24855</v>
      </c>
      <c r="L4838" s="99">
        <f t="shared" si="814"/>
        <v>10190550</v>
      </c>
      <c r="M4838" s="99">
        <f t="shared" si="813"/>
        <v>44606</v>
      </c>
      <c r="N4838" s="100">
        <f t="shared" si="813"/>
        <v>18288460</v>
      </c>
      <c r="O4838" s="60">
        <v>410</v>
      </c>
      <c r="P4838" s="101">
        <f>O4838</f>
        <v>410</v>
      </c>
      <c r="Q4838" s="99" t="e">
        <f>TRUNC(#REF!*P4838,0)</f>
        <v>#REF!</v>
      </c>
      <c r="R4838" s="143"/>
    </row>
    <row r="4839" spans="3:18" s="102" customFormat="1" ht="19.5" hidden="1" customHeight="1">
      <c r="C4839" s="35" t="s">
        <v>1882</v>
      </c>
      <c r="D4839" s="36" t="s">
        <v>104</v>
      </c>
      <c r="E4839" s="11" t="s">
        <v>22</v>
      </c>
      <c r="F4839" s="98">
        <v>0</v>
      </c>
      <c r="G4839" s="99">
        <v>0</v>
      </c>
      <c r="H4839" s="99">
        <f t="shared" si="815"/>
        <v>0</v>
      </c>
      <c r="I4839" s="99">
        <v>0</v>
      </c>
      <c r="J4839" s="99">
        <f t="shared" si="816"/>
        <v>0</v>
      </c>
      <c r="K4839" s="99">
        <v>0</v>
      </c>
      <c r="L4839" s="99">
        <f t="shared" si="814"/>
        <v>0</v>
      </c>
      <c r="M4839" s="99">
        <f t="shared" si="813"/>
        <v>0</v>
      </c>
      <c r="N4839" s="100">
        <f t="shared" si="813"/>
        <v>0</v>
      </c>
      <c r="O4839" s="60">
        <v>0</v>
      </c>
      <c r="P4839" s="101">
        <f>O4839</f>
        <v>0</v>
      </c>
      <c r="Q4839" s="99" t="e">
        <f>TRUNC(#REF!*P4839,0)</f>
        <v>#REF!</v>
      </c>
      <c r="R4839" s="143"/>
    </row>
    <row r="4840" spans="3:18" s="102" customFormat="1" ht="19.5" hidden="1" customHeight="1">
      <c r="C4840" s="35" t="s">
        <v>1883</v>
      </c>
      <c r="D4840" s="36" t="s">
        <v>1804</v>
      </c>
      <c r="E4840" s="11" t="s">
        <v>3194</v>
      </c>
      <c r="F4840" s="98">
        <v>432</v>
      </c>
      <c r="G4840" s="99">
        <v>24153</v>
      </c>
      <c r="H4840" s="99">
        <f t="shared" si="815"/>
        <v>10434096</v>
      </c>
      <c r="I4840" s="99">
        <v>125</v>
      </c>
      <c r="J4840" s="99">
        <f t="shared" si="816"/>
        <v>54000</v>
      </c>
      <c r="K4840" s="99">
        <v>24216</v>
      </c>
      <c r="L4840" s="99">
        <f t="shared" si="814"/>
        <v>10461312</v>
      </c>
      <c r="M4840" s="99">
        <f t="shared" si="813"/>
        <v>48494</v>
      </c>
      <c r="N4840" s="100">
        <f t="shared" si="813"/>
        <v>20949408</v>
      </c>
      <c r="O4840" s="60">
        <v>432</v>
      </c>
      <c r="P4840" s="101">
        <f>O4840</f>
        <v>432</v>
      </c>
      <c r="Q4840" s="99" t="e">
        <f>TRUNC(#REF!*P4840,0)</f>
        <v>#REF!</v>
      </c>
      <c r="R4840" s="143"/>
    </row>
    <row r="4841" spans="3:18" s="102" customFormat="1" ht="19.5" hidden="1" customHeight="1">
      <c r="C4841" s="35" t="s">
        <v>1884</v>
      </c>
      <c r="D4841" s="36" t="s">
        <v>104</v>
      </c>
      <c r="E4841" s="11" t="s">
        <v>22</v>
      </c>
      <c r="F4841" s="98">
        <v>0</v>
      </c>
      <c r="G4841" s="99">
        <v>0</v>
      </c>
      <c r="H4841" s="99">
        <f t="shared" si="815"/>
        <v>0</v>
      </c>
      <c r="I4841" s="99">
        <v>0</v>
      </c>
      <c r="J4841" s="99">
        <f t="shared" si="816"/>
        <v>0</v>
      </c>
      <c r="K4841" s="99">
        <v>0</v>
      </c>
      <c r="L4841" s="99">
        <f t="shared" si="814"/>
        <v>0</v>
      </c>
      <c r="M4841" s="99">
        <f t="shared" si="813"/>
        <v>0</v>
      </c>
      <c r="N4841" s="100">
        <f t="shared" si="813"/>
        <v>0</v>
      </c>
      <c r="O4841" s="60">
        <v>0</v>
      </c>
      <c r="P4841" s="101">
        <f>O4841</f>
        <v>0</v>
      </c>
      <c r="Q4841" s="99" t="e">
        <f>TRUNC(#REF!*P4841,0)</f>
        <v>#REF!</v>
      </c>
      <c r="R4841" s="143"/>
    </row>
    <row r="4842" spans="3:18" s="102" customFormat="1" ht="19.5" hidden="1" customHeight="1">
      <c r="C4842" s="35" t="s">
        <v>1885</v>
      </c>
      <c r="D4842" s="36" t="s">
        <v>1886</v>
      </c>
      <c r="E4842" s="11" t="s">
        <v>3194</v>
      </c>
      <c r="F4842" s="98">
        <v>275</v>
      </c>
      <c r="G4842" s="99">
        <v>24156</v>
      </c>
      <c r="H4842" s="99">
        <f t="shared" si="815"/>
        <v>6642900</v>
      </c>
      <c r="I4842" s="99">
        <v>125</v>
      </c>
      <c r="J4842" s="99">
        <f t="shared" si="816"/>
        <v>34375</v>
      </c>
      <c r="K4842" s="99">
        <v>24888</v>
      </c>
      <c r="L4842" s="99">
        <f t="shared" si="814"/>
        <v>6844200</v>
      </c>
      <c r="M4842" s="99">
        <f t="shared" si="813"/>
        <v>49169</v>
      </c>
      <c r="N4842" s="100">
        <f t="shared" si="813"/>
        <v>13521475</v>
      </c>
      <c r="O4842" s="60">
        <v>275</v>
      </c>
      <c r="P4842" s="101">
        <f>O4842</f>
        <v>275</v>
      </c>
      <c r="Q4842" s="99" t="e">
        <f>TRUNC(#REF!*P4842,0)</f>
        <v>#REF!</v>
      </c>
      <c r="R4842" s="143"/>
    </row>
    <row r="4843" spans="3:18" s="102" customFormat="1" ht="19.5" hidden="1" customHeight="1">
      <c r="C4843" s="35" t="s">
        <v>1887</v>
      </c>
      <c r="D4843" s="36" t="s">
        <v>1888</v>
      </c>
      <c r="E4843" s="11" t="s">
        <v>3194</v>
      </c>
      <c r="F4843" s="98">
        <v>44</v>
      </c>
      <c r="G4843" s="99">
        <v>24156</v>
      </c>
      <c r="H4843" s="99">
        <f t="shared" si="815"/>
        <v>1062864</v>
      </c>
      <c r="I4843" s="99">
        <v>125</v>
      </c>
      <c r="J4843" s="99">
        <f t="shared" si="816"/>
        <v>5500</v>
      </c>
      <c r="K4843" s="99">
        <v>37072</v>
      </c>
      <c r="L4843" s="99">
        <f t="shared" si="814"/>
        <v>1631168</v>
      </c>
      <c r="M4843" s="99">
        <f t="shared" si="813"/>
        <v>61353</v>
      </c>
      <c r="N4843" s="100">
        <f t="shared" si="813"/>
        <v>2699532</v>
      </c>
      <c r="O4843" s="60">
        <v>44</v>
      </c>
      <c r="P4843" s="101">
        <f>O4843</f>
        <v>44</v>
      </c>
      <c r="Q4843" s="99" t="e">
        <f>TRUNC(#REF!*P4843,0)</f>
        <v>#REF!</v>
      </c>
      <c r="R4843" s="143"/>
    </row>
    <row r="4844" spans="3:18" s="102" customFormat="1" ht="19.5" hidden="1" customHeight="1">
      <c r="C4844" s="35" t="s">
        <v>1889</v>
      </c>
      <c r="D4844" s="36" t="s">
        <v>104</v>
      </c>
      <c r="E4844" s="11" t="s">
        <v>22</v>
      </c>
      <c r="F4844" s="98">
        <v>0</v>
      </c>
      <c r="G4844" s="99">
        <v>0</v>
      </c>
      <c r="H4844" s="99">
        <f t="shared" si="815"/>
        <v>0</v>
      </c>
      <c r="I4844" s="99">
        <v>0</v>
      </c>
      <c r="J4844" s="99">
        <f t="shared" si="816"/>
        <v>0</v>
      </c>
      <c r="K4844" s="99">
        <v>0</v>
      </c>
      <c r="L4844" s="99">
        <f t="shared" si="814"/>
        <v>0</v>
      </c>
      <c r="M4844" s="99">
        <f t="shared" si="813"/>
        <v>0</v>
      </c>
      <c r="N4844" s="100">
        <f t="shared" si="813"/>
        <v>0</v>
      </c>
      <c r="O4844" s="60">
        <v>0</v>
      </c>
      <c r="P4844" s="101">
        <f>O4844</f>
        <v>0</v>
      </c>
      <c r="Q4844" s="99" t="e">
        <f>TRUNC(#REF!*P4844,0)</f>
        <v>#REF!</v>
      </c>
      <c r="R4844" s="143"/>
    </row>
    <row r="4845" spans="3:18" s="102" customFormat="1" ht="19.5" hidden="1" customHeight="1">
      <c r="C4845" s="35" t="s">
        <v>1890</v>
      </c>
      <c r="D4845" s="36" t="s">
        <v>1886</v>
      </c>
      <c r="E4845" s="11" t="s">
        <v>3194</v>
      </c>
      <c r="F4845" s="98">
        <v>1063</v>
      </c>
      <c r="G4845" s="99">
        <v>24160</v>
      </c>
      <c r="H4845" s="99">
        <f t="shared" si="815"/>
        <v>25682080</v>
      </c>
      <c r="I4845" s="99">
        <v>125</v>
      </c>
      <c r="J4845" s="99">
        <f t="shared" si="816"/>
        <v>132875</v>
      </c>
      <c r="K4845" s="99">
        <v>25302</v>
      </c>
      <c r="L4845" s="99">
        <f t="shared" si="814"/>
        <v>26896026</v>
      </c>
      <c r="M4845" s="99">
        <f t="shared" si="813"/>
        <v>49587</v>
      </c>
      <c r="N4845" s="100">
        <f t="shared" si="813"/>
        <v>52710981</v>
      </c>
      <c r="O4845" s="60">
        <v>1063</v>
      </c>
      <c r="P4845" s="101">
        <f>O4845</f>
        <v>1063</v>
      </c>
      <c r="Q4845" s="99" t="e">
        <f>TRUNC(#REF!*P4845,0)</f>
        <v>#REF!</v>
      </c>
      <c r="R4845" s="143"/>
    </row>
    <row r="4846" spans="3:18" s="102" customFormat="1" ht="19.5" hidden="1" customHeight="1">
      <c r="C4846" s="35" t="s">
        <v>1891</v>
      </c>
      <c r="D4846" s="36" t="s">
        <v>1888</v>
      </c>
      <c r="E4846" s="11" t="s">
        <v>3194</v>
      </c>
      <c r="F4846" s="98">
        <v>170</v>
      </c>
      <c r="G4846" s="99">
        <v>24160</v>
      </c>
      <c r="H4846" s="99">
        <f t="shared" si="815"/>
        <v>4107200</v>
      </c>
      <c r="I4846" s="99">
        <v>125</v>
      </c>
      <c r="J4846" s="99">
        <f t="shared" si="816"/>
        <v>21250</v>
      </c>
      <c r="K4846" s="99">
        <v>55462</v>
      </c>
      <c r="L4846" s="99">
        <f t="shared" si="814"/>
        <v>9428540</v>
      </c>
      <c r="M4846" s="99">
        <f t="shared" si="813"/>
        <v>79747</v>
      </c>
      <c r="N4846" s="100">
        <f t="shared" si="813"/>
        <v>13556990</v>
      </c>
      <c r="O4846" s="60">
        <v>170</v>
      </c>
      <c r="P4846" s="101">
        <f>O4846</f>
        <v>170</v>
      </c>
      <c r="Q4846" s="99" t="e">
        <f>TRUNC(#REF!*P4846,0)</f>
        <v>#REF!</v>
      </c>
      <c r="R4846" s="143"/>
    </row>
    <row r="4847" spans="3:18" s="102" customFormat="1" ht="19.5" hidden="1" customHeight="1">
      <c r="C4847" s="35" t="s">
        <v>1892</v>
      </c>
      <c r="D4847" s="36" t="s">
        <v>104</v>
      </c>
      <c r="E4847" s="11" t="s">
        <v>22</v>
      </c>
      <c r="F4847" s="98">
        <v>0</v>
      </c>
      <c r="G4847" s="99">
        <v>0</v>
      </c>
      <c r="H4847" s="99">
        <f t="shared" si="815"/>
        <v>0</v>
      </c>
      <c r="I4847" s="99">
        <v>0</v>
      </c>
      <c r="J4847" s="99">
        <f t="shared" si="816"/>
        <v>0</v>
      </c>
      <c r="K4847" s="99">
        <v>0</v>
      </c>
      <c r="L4847" s="99">
        <f t="shared" si="814"/>
        <v>0</v>
      </c>
      <c r="M4847" s="99">
        <f t="shared" si="813"/>
        <v>0</v>
      </c>
      <c r="N4847" s="100">
        <f t="shared" si="813"/>
        <v>0</v>
      </c>
      <c r="O4847" s="60">
        <v>0</v>
      </c>
      <c r="P4847" s="101">
        <f>O4847</f>
        <v>0</v>
      </c>
      <c r="Q4847" s="99" t="e">
        <f>TRUNC(#REF!*P4847,0)</f>
        <v>#REF!</v>
      </c>
      <c r="R4847" s="143"/>
    </row>
    <row r="4848" spans="3:18" s="102" customFormat="1" ht="19.5" hidden="1" customHeight="1">
      <c r="C4848" s="35" t="s">
        <v>1893</v>
      </c>
      <c r="D4848" s="36" t="s">
        <v>1886</v>
      </c>
      <c r="E4848" s="11" t="s">
        <v>3194</v>
      </c>
      <c r="F4848" s="98">
        <v>72</v>
      </c>
      <c r="G4848" s="99">
        <v>24160</v>
      </c>
      <c r="H4848" s="99">
        <f t="shared" si="815"/>
        <v>1739520</v>
      </c>
      <c r="I4848" s="99">
        <v>125</v>
      </c>
      <c r="J4848" s="99">
        <f t="shared" si="816"/>
        <v>9000</v>
      </c>
      <c r="K4848" s="99">
        <v>37503</v>
      </c>
      <c r="L4848" s="99">
        <f t="shared" si="814"/>
        <v>2700216</v>
      </c>
      <c r="M4848" s="99">
        <f t="shared" si="813"/>
        <v>61788</v>
      </c>
      <c r="N4848" s="100">
        <f t="shared" si="813"/>
        <v>4448736</v>
      </c>
      <c r="O4848" s="60">
        <v>72</v>
      </c>
      <c r="P4848" s="101">
        <f>O4848</f>
        <v>72</v>
      </c>
      <c r="Q4848" s="99" t="e">
        <f>TRUNC(#REF!*P4848,0)</f>
        <v>#REF!</v>
      </c>
      <c r="R4848" s="143"/>
    </row>
    <row r="4849" spans="3:18" s="102" customFormat="1" ht="19.5" hidden="1" customHeight="1">
      <c r="C4849" s="35" t="s">
        <v>1894</v>
      </c>
      <c r="D4849" s="36" t="s">
        <v>1888</v>
      </c>
      <c r="E4849" s="11" t="s">
        <v>3194</v>
      </c>
      <c r="F4849" s="98">
        <v>36</v>
      </c>
      <c r="G4849" s="99">
        <v>24160</v>
      </c>
      <c r="H4849" s="99">
        <f t="shared" si="815"/>
        <v>869760</v>
      </c>
      <c r="I4849" s="99">
        <v>125</v>
      </c>
      <c r="J4849" s="99">
        <f t="shared" si="816"/>
        <v>4500</v>
      </c>
      <c r="K4849" s="99">
        <v>55462</v>
      </c>
      <c r="L4849" s="99">
        <f t="shared" si="814"/>
        <v>1996632</v>
      </c>
      <c r="M4849" s="99">
        <f t="shared" si="813"/>
        <v>79747</v>
      </c>
      <c r="N4849" s="100">
        <f t="shared" si="813"/>
        <v>2870892</v>
      </c>
      <c r="O4849" s="60">
        <v>36</v>
      </c>
      <c r="P4849" s="101">
        <f>O4849</f>
        <v>36</v>
      </c>
      <c r="Q4849" s="99" t="e">
        <f>TRUNC(#REF!*P4849,0)</f>
        <v>#REF!</v>
      </c>
      <c r="R4849" s="143"/>
    </row>
    <row r="4850" spans="3:18" s="102" customFormat="1" ht="19.5" hidden="1" customHeight="1">
      <c r="C4850" s="35" t="s">
        <v>2851</v>
      </c>
      <c r="D4850" s="36" t="s">
        <v>104</v>
      </c>
      <c r="E4850" s="11" t="s">
        <v>22</v>
      </c>
      <c r="F4850" s="98">
        <v>0</v>
      </c>
      <c r="G4850" s="99">
        <v>0</v>
      </c>
      <c r="H4850" s="99">
        <f t="shared" si="815"/>
        <v>0</v>
      </c>
      <c r="I4850" s="99">
        <v>0</v>
      </c>
      <c r="J4850" s="99">
        <f t="shared" si="816"/>
        <v>0</v>
      </c>
      <c r="K4850" s="99">
        <v>0</v>
      </c>
      <c r="L4850" s="99">
        <f t="shared" si="814"/>
        <v>0</v>
      </c>
      <c r="M4850" s="99">
        <f t="shared" si="813"/>
        <v>0</v>
      </c>
      <c r="N4850" s="100">
        <f t="shared" si="813"/>
        <v>0</v>
      </c>
      <c r="O4850" s="60">
        <v>0</v>
      </c>
      <c r="P4850" s="101">
        <f>O4850</f>
        <v>0</v>
      </c>
      <c r="Q4850" s="99" t="e">
        <f>TRUNC(#REF!*P4850,0)</f>
        <v>#REF!</v>
      </c>
      <c r="R4850" s="143"/>
    </row>
    <row r="4851" spans="3:18" s="102" customFormat="1" ht="19.5" hidden="1" customHeight="1">
      <c r="C4851" s="35" t="s">
        <v>2852</v>
      </c>
      <c r="D4851" s="36" t="s">
        <v>1888</v>
      </c>
      <c r="E4851" s="11" t="s">
        <v>3194</v>
      </c>
      <c r="F4851" s="98">
        <v>288</v>
      </c>
      <c r="G4851" s="99">
        <v>24156</v>
      </c>
      <c r="H4851" s="99">
        <f t="shared" si="815"/>
        <v>6956928</v>
      </c>
      <c r="I4851" s="99">
        <v>125</v>
      </c>
      <c r="J4851" s="99">
        <f t="shared" si="816"/>
        <v>36000</v>
      </c>
      <c r="K4851" s="99">
        <v>55031</v>
      </c>
      <c r="L4851" s="99">
        <f t="shared" si="814"/>
        <v>15848928</v>
      </c>
      <c r="M4851" s="99">
        <f t="shared" si="813"/>
        <v>79312</v>
      </c>
      <c r="N4851" s="100">
        <f t="shared" si="813"/>
        <v>22841856</v>
      </c>
      <c r="O4851" s="60">
        <v>288</v>
      </c>
      <c r="P4851" s="101">
        <f>O4851</f>
        <v>288</v>
      </c>
      <c r="Q4851" s="99" t="e">
        <f>TRUNC(#REF!*P4851,0)</f>
        <v>#REF!</v>
      </c>
      <c r="R4851" s="143"/>
    </row>
    <row r="4852" spans="3:18" s="102" customFormat="1" ht="19.5" hidden="1" customHeight="1">
      <c r="C4852" s="35" t="s">
        <v>1895</v>
      </c>
      <c r="D4852" s="36" t="s">
        <v>0</v>
      </c>
      <c r="E4852" s="11" t="s">
        <v>22</v>
      </c>
      <c r="F4852" s="98">
        <v>0</v>
      </c>
      <c r="G4852" s="99">
        <v>0</v>
      </c>
      <c r="H4852" s="99">
        <f t="shared" si="815"/>
        <v>0</v>
      </c>
      <c r="I4852" s="99">
        <v>0</v>
      </c>
      <c r="J4852" s="99">
        <f t="shared" si="816"/>
        <v>0</v>
      </c>
      <c r="K4852" s="99">
        <v>0</v>
      </c>
      <c r="L4852" s="99">
        <f t="shared" si="814"/>
        <v>0</v>
      </c>
      <c r="M4852" s="99">
        <f t="shared" si="813"/>
        <v>0</v>
      </c>
      <c r="N4852" s="100">
        <f t="shared" si="813"/>
        <v>0</v>
      </c>
      <c r="O4852" s="60">
        <v>0</v>
      </c>
      <c r="P4852" s="101">
        <f>O4852</f>
        <v>0</v>
      </c>
      <c r="Q4852" s="99" t="e">
        <f>TRUNC(#REF!*P4852,0)</f>
        <v>#REF!</v>
      </c>
      <c r="R4852" s="143"/>
    </row>
    <row r="4853" spans="3:18" s="102" customFormat="1" ht="19.5" hidden="1" customHeight="1">
      <c r="C4853" s="35" t="s">
        <v>2853</v>
      </c>
      <c r="D4853" s="36" t="s">
        <v>0</v>
      </c>
      <c r="E4853" s="11" t="s">
        <v>22</v>
      </c>
      <c r="F4853" s="98">
        <v>0</v>
      </c>
      <c r="G4853" s="99">
        <v>0</v>
      </c>
      <c r="H4853" s="99">
        <f t="shared" si="815"/>
        <v>0</v>
      </c>
      <c r="I4853" s="99">
        <v>0</v>
      </c>
      <c r="J4853" s="99">
        <f t="shared" si="816"/>
        <v>0</v>
      </c>
      <c r="K4853" s="99">
        <v>0</v>
      </c>
      <c r="L4853" s="99">
        <f t="shared" si="814"/>
        <v>0</v>
      </c>
      <c r="M4853" s="99">
        <f t="shared" si="813"/>
        <v>0</v>
      </c>
      <c r="N4853" s="100">
        <f t="shared" si="813"/>
        <v>0</v>
      </c>
      <c r="O4853" s="60">
        <v>0</v>
      </c>
      <c r="P4853" s="101">
        <f>O4853</f>
        <v>0</v>
      </c>
      <c r="Q4853" s="99" t="e">
        <f>TRUNC(#REF!*P4853,0)</f>
        <v>#REF!</v>
      </c>
      <c r="R4853" s="143"/>
    </row>
    <row r="4854" spans="3:18" s="102" customFormat="1" ht="19.5" hidden="1" customHeight="1">
      <c r="C4854" s="35" t="s">
        <v>2854</v>
      </c>
      <c r="D4854" s="36" t="s">
        <v>2855</v>
      </c>
      <c r="E4854" s="11" t="s">
        <v>3194</v>
      </c>
      <c r="F4854" s="98">
        <v>55</v>
      </c>
      <c r="G4854" s="99">
        <v>30340</v>
      </c>
      <c r="H4854" s="99">
        <f t="shared" si="815"/>
        <v>1668700</v>
      </c>
      <c r="I4854" s="99">
        <v>7861</v>
      </c>
      <c r="J4854" s="99">
        <f t="shared" si="816"/>
        <v>432355</v>
      </c>
      <c r="K4854" s="99">
        <v>22992</v>
      </c>
      <c r="L4854" s="99">
        <f t="shared" si="814"/>
        <v>1264560</v>
      </c>
      <c r="M4854" s="99">
        <f t="shared" si="813"/>
        <v>61193</v>
      </c>
      <c r="N4854" s="100">
        <f t="shared" si="813"/>
        <v>3365615</v>
      </c>
      <c r="O4854" s="60">
        <v>55</v>
      </c>
      <c r="P4854" s="101">
        <f>O4854</f>
        <v>55</v>
      </c>
      <c r="Q4854" s="99" t="e">
        <f>TRUNC(#REF!*P4854,0)</f>
        <v>#REF!</v>
      </c>
      <c r="R4854" s="143"/>
    </row>
    <row r="4855" spans="3:18" s="102" customFormat="1" ht="19.5" hidden="1" customHeight="1">
      <c r="C4855" s="35" t="s">
        <v>1896</v>
      </c>
      <c r="D4855" s="36" t="s">
        <v>0</v>
      </c>
      <c r="E4855" s="11" t="s">
        <v>22</v>
      </c>
      <c r="F4855" s="98">
        <v>0</v>
      </c>
      <c r="G4855" s="99">
        <v>0</v>
      </c>
      <c r="H4855" s="99">
        <f t="shared" si="815"/>
        <v>0</v>
      </c>
      <c r="I4855" s="99">
        <v>0</v>
      </c>
      <c r="J4855" s="99">
        <f t="shared" si="816"/>
        <v>0</v>
      </c>
      <c r="K4855" s="99">
        <v>0</v>
      </c>
      <c r="L4855" s="99">
        <f t="shared" si="814"/>
        <v>0</v>
      </c>
      <c r="M4855" s="99">
        <f t="shared" si="813"/>
        <v>0</v>
      </c>
      <c r="N4855" s="100">
        <f t="shared" si="813"/>
        <v>0</v>
      </c>
      <c r="O4855" s="60">
        <v>0</v>
      </c>
      <c r="P4855" s="101">
        <f>O4855</f>
        <v>0</v>
      </c>
      <c r="Q4855" s="99" t="e">
        <f>TRUNC(#REF!*P4855,0)</f>
        <v>#REF!</v>
      </c>
      <c r="R4855" s="143"/>
    </row>
    <row r="4856" spans="3:18" s="102" customFormat="1" ht="19.5" hidden="1" customHeight="1">
      <c r="C4856" s="35" t="s">
        <v>1897</v>
      </c>
      <c r="D4856" s="36" t="s">
        <v>0</v>
      </c>
      <c r="E4856" s="11" t="s">
        <v>22</v>
      </c>
      <c r="F4856" s="98">
        <v>0</v>
      </c>
      <c r="G4856" s="99">
        <v>0</v>
      </c>
      <c r="H4856" s="99">
        <f t="shared" si="815"/>
        <v>0</v>
      </c>
      <c r="I4856" s="99">
        <v>0</v>
      </c>
      <c r="J4856" s="99">
        <f t="shared" si="816"/>
        <v>0</v>
      </c>
      <c r="K4856" s="99">
        <v>0</v>
      </c>
      <c r="L4856" s="99">
        <f t="shared" si="814"/>
        <v>0</v>
      </c>
      <c r="M4856" s="99">
        <f t="shared" si="813"/>
        <v>0</v>
      </c>
      <c r="N4856" s="100">
        <f t="shared" si="813"/>
        <v>0</v>
      </c>
      <c r="O4856" s="60">
        <v>0</v>
      </c>
      <c r="P4856" s="101">
        <f>O4856</f>
        <v>0</v>
      </c>
      <c r="Q4856" s="99" t="e">
        <f>TRUNC(#REF!*P4856,0)</f>
        <v>#REF!</v>
      </c>
      <c r="R4856" s="143"/>
    </row>
    <row r="4857" spans="3:18" s="102" customFormat="1" ht="19.5" hidden="1" customHeight="1">
      <c r="C4857" s="35" t="s">
        <v>1898</v>
      </c>
      <c r="D4857" s="36" t="s">
        <v>1899</v>
      </c>
      <c r="E4857" s="11" t="s">
        <v>3188</v>
      </c>
      <c r="F4857" s="98">
        <v>2459</v>
      </c>
      <c r="G4857" s="99">
        <v>1252</v>
      </c>
      <c r="H4857" s="99">
        <f t="shared" si="815"/>
        <v>3078668</v>
      </c>
      <c r="I4857" s="99">
        <v>7027</v>
      </c>
      <c r="J4857" s="99">
        <f t="shared" si="816"/>
        <v>17279393</v>
      </c>
      <c r="K4857" s="99">
        <v>1154</v>
      </c>
      <c r="L4857" s="99">
        <f t="shared" si="814"/>
        <v>2837686</v>
      </c>
      <c r="M4857" s="99">
        <f t="shared" si="813"/>
        <v>9433</v>
      </c>
      <c r="N4857" s="100">
        <f t="shared" si="813"/>
        <v>23195747</v>
      </c>
      <c r="O4857" s="60">
        <v>2459</v>
      </c>
      <c r="P4857" s="101">
        <f>O4857</f>
        <v>2459</v>
      </c>
      <c r="Q4857" s="99" t="e">
        <f>TRUNC(#REF!*P4857,0)</f>
        <v>#REF!</v>
      </c>
      <c r="R4857" s="143"/>
    </row>
    <row r="4858" spans="3:18" s="102" customFormat="1" ht="19.5" hidden="1" customHeight="1">
      <c r="C4858" s="35" t="s">
        <v>1900</v>
      </c>
      <c r="D4858" s="36" t="s">
        <v>1899</v>
      </c>
      <c r="E4858" s="11" t="s">
        <v>3188</v>
      </c>
      <c r="F4858" s="98">
        <v>2318</v>
      </c>
      <c r="G4858" s="99">
        <v>989</v>
      </c>
      <c r="H4858" s="99">
        <f t="shared" si="815"/>
        <v>2292502</v>
      </c>
      <c r="I4858" s="99">
        <v>6591</v>
      </c>
      <c r="J4858" s="99">
        <f t="shared" si="816"/>
        <v>15277938</v>
      </c>
      <c r="K4858" s="99">
        <v>1242</v>
      </c>
      <c r="L4858" s="99">
        <f t="shared" si="814"/>
        <v>2878956</v>
      </c>
      <c r="M4858" s="99">
        <f t="shared" si="813"/>
        <v>8822</v>
      </c>
      <c r="N4858" s="100">
        <f t="shared" si="813"/>
        <v>20449396</v>
      </c>
      <c r="O4858" s="60">
        <v>2318</v>
      </c>
      <c r="P4858" s="101">
        <f>O4858</f>
        <v>2318</v>
      </c>
      <c r="Q4858" s="99" t="e">
        <f>TRUNC(#REF!*P4858,0)</f>
        <v>#REF!</v>
      </c>
      <c r="R4858" s="143"/>
    </row>
    <row r="4859" spans="3:18" s="102" customFormat="1" ht="19.5" hidden="1" customHeight="1">
      <c r="C4859" s="35" t="s">
        <v>1901</v>
      </c>
      <c r="D4859" s="36" t="s">
        <v>0</v>
      </c>
      <c r="E4859" s="11" t="s">
        <v>22</v>
      </c>
      <c r="F4859" s="98">
        <v>0</v>
      </c>
      <c r="G4859" s="99">
        <v>0</v>
      </c>
      <c r="H4859" s="99">
        <f t="shared" si="815"/>
        <v>0</v>
      </c>
      <c r="I4859" s="99">
        <v>0</v>
      </c>
      <c r="J4859" s="99">
        <f t="shared" si="816"/>
        <v>0</v>
      </c>
      <c r="K4859" s="99">
        <v>0</v>
      </c>
      <c r="L4859" s="99">
        <f t="shared" si="814"/>
        <v>0</v>
      </c>
      <c r="M4859" s="99">
        <f t="shared" si="813"/>
        <v>0</v>
      </c>
      <c r="N4859" s="100">
        <f t="shared" si="813"/>
        <v>0</v>
      </c>
      <c r="O4859" s="60">
        <v>0</v>
      </c>
      <c r="P4859" s="101">
        <f>O4859</f>
        <v>0</v>
      </c>
      <c r="Q4859" s="99" t="e">
        <f>TRUNC(#REF!*P4859,0)</f>
        <v>#REF!</v>
      </c>
      <c r="R4859" s="143"/>
    </row>
    <row r="4860" spans="3:18" s="102" customFormat="1" ht="19.5" hidden="1" customHeight="1">
      <c r="C4860" s="35" t="s">
        <v>1902</v>
      </c>
      <c r="D4860" s="36" t="s">
        <v>1903</v>
      </c>
      <c r="E4860" s="11" t="s">
        <v>3196</v>
      </c>
      <c r="F4860" s="98">
        <v>56</v>
      </c>
      <c r="G4860" s="99">
        <v>726084</v>
      </c>
      <c r="H4860" s="99">
        <f t="shared" si="815"/>
        <v>40660704</v>
      </c>
      <c r="I4860" s="99">
        <v>1499628</v>
      </c>
      <c r="J4860" s="99">
        <f t="shared" si="816"/>
        <v>83979168</v>
      </c>
      <c r="K4860" s="99">
        <v>299743</v>
      </c>
      <c r="L4860" s="99">
        <f t="shared" si="814"/>
        <v>16785608</v>
      </c>
      <c r="M4860" s="99">
        <f t="shared" si="813"/>
        <v>2525455</v>
      </c>
      <c r="N4860" s="100">
        <f t="shared" si="813"/>
        <v>141425480</v>
      </c>
      <c r="O4860" s="60">
        <v>56</v>
      </c>
      <c r="P4860" s="101">
        <f>O4860</f>
        <v>56</v>
      </c>
      <c r="Q4860" s="99" t="e">
        <f>TRUNC(#REF!*P4860,0)</f>
        <v>#REF!</v>
      </c>
      <c r="R4860" s="143"/>
    </row>
    <row r="4861" spans="3:18" s="102" customFormat="1" ht="19.5" hidden="1" customHeight="1">
      <c r="C4861" s="35" t="s">
        <v>1904</v>
      </c>
      <c r="D4861" s="36" t="s">
        <v>526</v>
      </c>
      <c r="E4861" s="11" t="s">
        <v>3189</v>
      </c>
      <c r="F4861" s="98">
        <v>398</v>
      </c>
      <c r="G4861" s="99">
        <v>2148</v>
      </c>
      <c r="H4861" s="99">
        <f t="shared" si="815"/>
        <v>854904</v>
      </c>
      <c r="I4861" s="99">
        <v>9160</v>
      </c>
      <c r="J4861" s="99">
        <f t="shared" si="816"/>
        <v>3645680</v>
      </c>
      <c r="K4861" s="99">
        <v>0</v>
      </c>
      <c r="L4861" s="99">
        <f t="shared" si="814"/>
        <v>0</v>
      </c>
      <c r="M4861" s="99">
        <f t="shared" si="813"/>
        <v>11308</v>
      </c>
      <c r="N4861" s="100">
        <f t="shared" si="813"/>
        <v>4500584</v>
      </c>
      <c r="O4861" s="60">
        <v>398</v>
      </c>
      <c r="P4861" s="101">
        <f>O4861</f>
        <v>398</v>
      </c>
      <c r="Q4861" s="99" t="e">
        <f>TRUNC(#REF!*P4861,0)</f>
        <v>#REF!</v>
      </c>
      <c r="R4861" s="143"/>
    </row>
    <row r="4862" spans="3:18" s="102" customFormat="1" ht="19.5" hidden="1" customHeight="1">
      <c r="C4862" s="35" t="s">
        <v>527</v>
      </c>
      <c r="D4862" s="36" t="s">
        <v>0</v>
      </c>
      <c r="E4862" s="11" t="s">
        <v>22</v>
      </c>
      <c r="F4862" s="98">
        <v>0</v>
      </c>
      <c r="G4862" s="99">
        <v>0</v>
      </c>
      <c r="H4862" s="99">
        <f t="shared" si="815"/>
        <v>0</v>
      </c>
      <c r="I4862" s="99">
        <v>0</v>
      </c>
      <c r="J4862" s="99">
        <f t="shared" si="816"/>
        <v>0</v>
      </c>
      <c r="K4862" s="99">
        <v>0</v>
      </c>
      <c r="L4862" s="99">
        <f t="shared" si="814"/>
        <v>0</v>
      </c>
      <c r="M4862" s="99">
        <f t="shared" si="813"/>
        <v>0</v>
      </c>
      <c r="N4862" s="100">
        <f t="shared" si="813"/>
        <v>0</v>
      </c>
      <c r="O4862" s="60">
        <v>0</v>
      </c>
      <c r="P4862" s="101">
        <f>O4862</f>
        <v>0</v>
      </c>
      <c r="Q4862" s="99" t="e">
        <f>TRUNC(#REF!*P4862,0)</f>
        <v>#REF!</v>
      </c>
      <c r="R4862" s="143"/>
    </row>
    <row r="4863" spans="3:18" s="102" customFormat="1" ht="19.5" hidden="1" customHeight="1">
      <c r="C4863" s="35" t="s">
        <v>1905</v>
      </c>
      <c r="D4863" s="36" t="s">
        <v>108</v>
      </c>
      <c r="E4863" s="11" t="s">
        <v>3191</v>
      </c>
      <c r="F4863" s="103">
        <v>222.68</v>
      </c>
      <c r="G4863" s="99">
        <v>6604</v>
      </c>
      <c r="H4863" s="99">
        <f t="shared" si="815"/>
        <v>1470578</v>
      </c>
      <c r="I4863" s="99">
        <v>323615</v>
      </c>
      <c r="J4863" s="99">
        <f t="shared" si="816"/>
        <v>72062588</v>
      </c>
      <c r="K4863" s="99">
        <v>0</v>
      </c>
      <c r="L4863" s="99">
        <f t="shared" si="814"/>
        <v>0</v>
      </c>
      <c r="M4863" s="99">
        <f t="shared" si="813"/>
        <v>330219</v>
      </c>
      <c r="N4863" s="100">
        <f t="shared" si="813"/>
        <v>73533166</v>
      </c>
      <c r="O4863" s="87">
        <v>222.68</v>
      </c>
      <c r="P4863" s="101">
        <f>O4863</f>
        <v>222.68</v>
      </c>
      <c r="Q4863" s="99" t="e">
        <f>TRUNC(#REF!*P4863,0)</f>
        <v>#REF!</v>
      </c>
      <c r="R4863" s="143"/>
    </row>
    <row r="4864" spans="3:18" s="102" customFormat="1" ht="19.5" hidden="1" customHeight="1">
      <c r="C4864" s="35" t="s">
        <v>1906</v>
      </c>
      <c r="D4864" s="36" t="s">
        <v>0</v>
      </c>
      <c r="E4864" s="11" t="s">
        <v>22</v>
      </c>
      <c r="F4864" s="98">
        <v>0</v>
      </c>
      <c r="G4864" s="99">
        <v>0</v>
      </c>
      <c r="H4864" s="99">
        <f t="shared" si="815"/>
        <v>0</v>
      </c>
      <c r="I4864" s="99">
        <v>0</v>
      </c>
      <c r="J4864" s="99">
        <f t="shared" si="816"/>
        <v>0</v>
      </c>
      <c r="K4864" s="99">
        <v>0</v>
      </c>
      <c r="L4864" s="99">
        <f t="shared" si="814"/>
        <v>0</v>
      </c>
      <c r="M4864" s="99">
        <f t="shared" si="813"/>
        <v>0</v>
      </c>
      <c r="N4864" s="100">
        <f t="shared" si="813"/>
        <v>0</v>
      </c>
      <c r="O4864" s="60">
        <v>0</v>
      </c>
      <c r="P4864" s="101">
        <f>O4864</f>
        <v>0</v>
      </c>
      <c r="Q4864" s="99" t="e">
        <f>TRUNC(#REF!*P4864,0)</f>
        <v>#REF!</v>
      </c>
      <c r="R4864" s="143"/>
    </row>
    <row r="4865" spans="3:18" s="102" customFormat="1" ht="19.5" hidden="1" customHeight="1">
      <c r="C4865" s="35" t="s">
        <v>1907</v>
      </c>
      <c r="D4865" s="36" t="s">
        <v>1908</v>
      </c>
      <c r="E4865" s="11" t="s">
        <v>3189</v>
      </c>
      <c r="F4865" s="98">
        <v>95</v>
      </c>
      <c r="G4865" s="99">
        <v>515</v>
      </c>
      <c r="H4865" s="99">
        <f t="shared" si="815"/>
        <v>48925</v>
      </c>
      <c r="I4865" s="99">
        <v>1262</v>
      </c>
      <c r="J4865" s="99">
        <f t="shared" si="816"/>
        <v>119890</v>
      </c>
      <c r="K4865" s="99">
        <v>0</v>
      </c>
      <c r="L4865" s="99">
        <f t="shared" si="814"/>
        <v>0</v>
      </c>
      <c r="M4865" s="99">
        <f t="shared" si="813"/>
        <v>1777</v>
      </c>
      <c r="N4865" s="100">
        <f t="shared" si="813"/>
        <v>168815</v>
      </c>
      <c r="O4865" s="60">
        <v>95</v>
      </c>
      <c r="P4865" s="101">
        <f>O4865</f>
        <v>95</v>
      </c>
      <c r="Q4865" s="99" t="e">
        <f>TRUNC(#REF!*P4865,0)</f>
        <v>#REF!</v>
      </c>
      <c r="R4865" s="143"/>
    </row>
    <row r="4866" spans="3:18" s="102" customFormat="1" ht="19.5" hidden="1" customHeight="1">
      <c r="C4866" s="35" t="s">
        <v>1909</v>
      </c>
      <c r="D4866" s="36" t="s">
        <v>57</v>
      </c>
      <c r="E4866" s="11" t="s">
        <v>3207</v>
      </c>
      <c r="F4866" s="98">
        <v>237</v>
      </c>
      <c r="G4866" s="99">
        <v>2410</v>
      </c>
      <c r="H4866" s="99">
        <f t="shared" si="815"/>
        <v>571170</v>
      </c>
      <c r="I4866" s="99">
        <v>0</v>
      </c>
      <c r="J4866" s="99">
        <f t="shared" si="816"/>
        <v>0</v>
      </c>
      <c r="K4866" s="99">
        <v>0</v>
      </c>
      <c r="L4866" s="99">
        <f t="shared" si="814"/>
        <v>0</v>
      </c>
      <c r="M4866" s="99">
        <f t="shared" si="813"/>
        <v>2410</v>
      </c>
      <c r="N4866" s="100">
        <f t="shared" si="813"/>
        <v>571170</v>
      </c>
      <c r="O4866" s="60">
        <v>237</v>
      </c>
      <c r="P4866" s="101">
        <f>O4866</f>
        <v>237</v>
      </c>
      <c r="Q4866" s="99" t="e">
        <f>TRUNC(#REF!*P4866,0)</f>
        <v>#REF!</v>
      </c>
      <c r="R4866" s="143"/>
    </row>
    <row r="4867" spans="3:18" s="102" customFormat="1" ht="19.5" hidden="1" customHeight="1">
      <c r="C4867" s="35" t="s">
        <v>1910</v>
      </c>
      <c r="D4867" s="36" t="s">
        <v>0</v>
      </c>
      <c r="E4867" s="11" t="s">
        <v>22</v>
      </c>
      <c r="F4867" s="98">
        <v>0</v>
      </c>
      <c r="G4867" s="99">
        <v>0</v>
      </c>
      <c r="H4867" s="99">
        <f t="shared" si="815"/>
        <v>0</v>
      </c>
      <c r="I4867" s="99">
        <v>0</v>
      </c>
      <c r="J4867" s="99">
        <f t="shared" si="816"/>
        <v>0</v>
      </c>
      <c r="K4867" s="99">
        <v>0</v>
      </c>
      <c r="L4867" s="99">
        <f t="shared" si="814"/>
        <v>0</v>
      </c>
      <c r="M4867" s="99">
        <f t="shared" si="813"/>
        <v>0</v>
      </c>
      <c r="N4867" s="100">
        <f t="shared" si="813"/>
        <v>0</v>
      </c>
      <c r="O4867" s="60">
        <v>0</v>
      </c>
      <c r="P4867" s="101">
        <f>O4867</f>
        <v>0</v>
      </c>
      <c r="Q4867" s="99" t="e">
        <f>TRUNC(#REF!*P4867,0)</f>
        <v>#REF!</v>
      </c>
      <c r="R4867" s="143"/>
    </row>
    <row r="4868" spans="3:18" s="102" customFormat="1" ht="19.5" hidden="1" customHeight="1">
      <c r="C4868" s="35" t="s">
        <v>1911</v>
      </c>
      <c r="D4868" s="36" t="s">
        <v>1912</v>
      </c>
      <c r="E4868" s="11" t="s">
        <v>3207</v>
      </c>
      <c r="F4868" s="98">
        <v>1033</v>
      </c>
      <c r="G4868" s="99">
        <v>6060</v>
      </c>
      <c r="H4868" s="99">
        <f t="shared" si="815"/>
        <v>6259980</v>
      </c>
      <c r="I4868" s="99">
        <v>14412</v>
      </c>
      <c r="J4868" s="99">
        <f t="shared" si="816"/>
        <v>14887596</v>
      </c>
      <c r="K4868" s="99">
        <v>0</v>
      </c>
      <c r="L4868" s="99">
        <f t="shared" si="814"/>
        <v>0</v>
      </c>
      <c r="M4868" s="99">
        <f t="shared" si="813"/>
        <v>20472</v>
      </c>
      <c r="N4868" s="100">
        <f t="shared" si="813"/>
        <v>21147576</v>
      </c>
      <c r="O4868" s="60">
        <v>1033</v>
      </c>
      <c r="P4868" s="101">
        <f>O4868</f>
        <v>1033</v>
      </c>
      <c r="Q4868" s="99" t="e">
        <f>TRUNC(#REF!*P4868,0)</f>
        <v>#REF!</v>
      </c>
      <c r="R4868" s="143"/>
    </row>
    <row r="4869" spans="3:18" s="102" customFormat="1" ht="19.5" hidden="1" customHeight="1">
      <c r="C4869" s="35" t="s">
        <v>1913</v>
      </c>
      <c r="D4869" s="36" t="s">
        <v>0</v>
      </c>
      <c r="E4869" s="11" t="s">
        <v>3189</v>
      </c>
      <c r="F4869" s="98">
        <v>398</v>
      </c>
      <c r="G4869" s="99">
        <v>488</v>
      </c>
      <c r="H4869" s="99">
        <f t="shared" si="815"/>
        <v>194224</v>
      </c>
      <c r="I4869" s="99">
        <v>15801</v>
      </c>
      <c r="J4869" s="99">
        <f t="shared" si="816"/>
        <v>6288798</v>
      </c>
      <c r="K4869" s="99">
        <v>0</v>
      </c>
      <c r="L4869" s="99">
        <f t="shared" si="814"/>
        <v>0</v>
      </c>
      <c r="M4869" s="99">
        <f t="shared" si="813"/>
        <v>16289</v>
      </c>
      <c r="N4869" s="100">
        <f t="shared" si="813"/>
        <v>6483022</v>
      </c>
      <c r="O4869" s="60">
        <v>398</v>
      </c>
      <c r="P4869" s="101">
        <f>O4869</f>
        <v>398</v>
      </c>
      <c r="Q4869" s="99" t="e">
        <f>TRUNC(#REF!*P4869,0)</f>
        <v>#REF!</v>
      </c>
      <c r="R4869" s="143"/>
    </row>
    <row r="4870" spans="3:18" s="102" customFormat="1" ht="19.5" hidden="1" customHeight="1">
      <c r="C4870" s="35" t="s">
        <v>1914</v>
      </c>
      <c r="D4870" s="36" t="s">
        <v>109</v>
      </c>
      <c r="E4870" s="11" t="s">
        <v>3198</v>
      </c>
      <c r="F4870" s="98">
        <v>278</v>
      </c>
      <c r="G4870" s="99">
        <v>34463</v>
      </c>
      <c r="H4870" s="99">
        <f t="shared" si="815"/>
        <v>9580714</v>
      </c>
      <c r="I4870" s="99">
        <v>43106</v>
      </c>
      <c r="J4870" s="99">
        <f t="shared" si="816"/>
        <v>11983468</v>
      </c>
      <c r="K4870" s="99">
        <v>1292</v>
      </c>
      <c r="L4870" s="99">
        <f t="shared" si="814"/>
        <v>359176</v>
      </c>
      <c r="M4870" s="99">
        <f t="shared" si="813"/>
        <v>78861</v>
      </c>
      <c r="N4870" s="100">
        <f t="shared" si="813"/>
        <v>21923358</v>
      </c>
      <c r="O4870" s="60">
        <v>278</v>
      </c>
      <c r="P4870" s="101">
        <f>O4870</f>
        <v>278</v>
      </c>
      <c r="Q4870" s="99" t="e">
        <f>TRUNC(#REF!*P4870,0)</f>
        <v>#REF!</v>
      </c>
      <c r="R4870" s="143"/>
    </row>
    <row r="4871" spans="3:18" s="102" customFormat="1" ht="19.5" hidden="1" customHeight="1">
      <c r="C4871" s="35" t="s">
        <v>1915</v>
      </c>
      <c r="D4871" s="36" t="s">
        <v>0</v>
      </c>
      <c r="E4871" s="11" t="s">
        <v>3188</v>
      </c>
      <c r="F4871" s="98">
        <v>36</v>
      </c>
      <c r="G4871" s="99">
        <v>36648</v>
      </c>
      <c r="H4871" s="99">
        <f t="shared" si="815"/>
        <v>1319328</v>
      </c>
      <c r="I4871" s="99">
        <v>71724</v>
      </c>
      <c r="J4871" s="99">
        <f t="shared" si="816"/>
        <v>2582064</v>
      </c>
      <c r="K4871" s="99">
        <v>3716</v>
      </c>
      <c r="L4871" s="99">
        <f t="shared" ref="L4871:L4934" si="817">TRUNC(F4871*K4871,0)</f>
        <v>133776</v>
      </c>
      <c r="M4871" s="99">
        <f t="shared" si="813"/>
        <v>112088</v>
      </c>
      <c r="N4871" s="100">
        <f t="shared" si="813"/>
        <v>4035168</v>
      </c>
      <c r="O4871" s="60">
        <v>36</v>
      </c>
      <c r="P4871" s="101">
        <f>O4871</f>
        <v>36</v>
      </c>
      <c r="Q4871" s="99" t="e">
        <f>TRUNC(#REF!*P4871,0)</f>
        <v>#REF!</v>
      </c>
      <c r="R4871" s="143"/>
    </row>
    <row r="4872" spans="3:18" s="102" customFormat="1" ht="19.5" hidden="1" customHeight="1">
      <c r="C4872" s="35" t="s">
        <v>1916</v>
      </c>
      <c r="D4872" s="36" t="s">
        <v>0</v>
      </c>
      <c r="E4872" s="11" t="s">
        <v>22</v>
      </c>
      <c r="F4872" s="98">
        <v>0</v>
      </c>
      <c r="G4872" s="99">
        <v>0</v>
      </c>
      <c r="H4872" s="99">
        <f t="shared" si="815"/>
        <v>0</v>
      </c>
      <c r="I4872" s="99">
        <v>0</v>
      </c>
      <c r="J4872" s="99">
        <f t="shared" si="816"/>
        <v>0</v>
      </c>
      <c r="K4872" s="99">
        <v>0</v>
      </c>
      <c r="L4872" s="99">
        <f t="shared" si="817"/>
        <v>0</v>
      </c>
      <c r="M4872" s="99">
        <f t="shared" si="813"/>
        <v>0</v>
      </c>
      <c r="N4872" s="100">
        <f t="shared" si="813"/>
        <v>0</v>
      </c>
      <c r="O4872" s="60">
        <v>0</v>
      </c>
      <c r="P4872" s="101">
        <f>O4872</f>
        <v>0</v>
      </c>
      <c r="Q4872" s="99" t="e">
        <f>TRUNC(#REF!*P4872,0)</f>
        <v>#REF!</v>
      </c>
      <c r="R4872" s="143"/>
    </row>
    <row r="4873" spans="3:18" s="102" customFormat="1" ht="19.5" hidden="1" customHeight="1">
      <c r="C4873" s="35" t="s">
        <v>1917</v>
      </c>
      <c r="D4873" s="36" t="s">
        <v>0</v>
      </c>
      <c r="E4873" s="11" t="s">
        <v>3189</v>
      </c>
      <c r="F4873" s="98">
        <v>14946</v>
      </c>
      <c r="G4873" s="99">
        <v>9804</v>
      </c>
      <c r="H4873" s="99">
        <f t="shared" si="815"/>
        <v>146530584</v>
      </c>
      <c r="I4873" s="99">
        <v>1107</v>
      </c>
      <c r="J4873" s="99">
        <f t="shared" si="816"/>
        <v>16545222</v>
      </c>
      <c r="K4873" s="99">
        <v>0</v>
      </c>
      <c r="L4873" s="99">
        <f t="shared" si="817"/>
        <v>0</v>
      </c>
      <c r="M4873" s="99">
        <f t="shared" si="813"/>
        <v>10911</v>
      </c>
      <c r="N4873" s="100">
        <f t="shared" si="813"/>
        <v>163075806</v>
      </c>
      <c r="O4873" s="60">
        <v>14946</v>
      </c>
      <c r="P4873" s="101">
        <f>O4873</f>
        <v>14946</v>
      </c>
      <c r="Q4873" s="99" t="e">
        <f>TRUNC(#REF!*P4873,0)</f>
        <v>#REF!</v>
      </c>
      <c r="R4873" s="143"/>
    </row>
    <row r="4874" spans="3:18" s="102" customFormat="1" ht="19.5" hidden="1" customHeight="1">
      <c r="C4874" s="35" t="s">
        <v>1918</v>
      </c>
      <c r="D4874" s="36" t="s">
        <v>0</v>
      </c>
      <c r="E4874" s="11" t="s">
        <v>3188</v>
      </c>
      <c r="F4874" s="98">
        <v>25</v>
      </c>
      <c r="G4874" s="99">
        <v>1552</v>
      </c>
      <c r="H4874" s="99">
        <f t="shared" si="815"/>
        <v>38800</v>
      </c>
      <c r="I4874" s="99">
        <v>50209</v>
      </c>
      <c r="J4874" s="99">
        <f t="shared" si="816"/>
        <v>1255225</v>
      </c>
      <c r="K4874" s="99">
        <v>0</v>
      </c>
      <c r="L4874" s="99">
        <f t="shared" si="817"/>
        <v>0</v>
      </c>
      <c r="M4874" s="99">
        <f t="shared" si="813"/>
        <v>51761</v>
      </c>
      <c r="N4874" s="100">
        <f t="shared" si="813"/>
        <v>1294025</v>
      </c>
      <c r="O4874" s="60">
        <v>25</v>
      </c>
      <c r="P4874" s="101">
        <f>O4874</f>
        <v>25</v>
      </c>
      <c r="Q4874" s="99" t="e">
        <f>TRUNC(#REF!*P4874,0)</f>
        <v>#REF!</v>
      </c>
      <c r="R4874" s="143"/>
    </row>
    <row r="4875" spans="3:18" s="102" customFormat="1" ht="19.5" hidden="1" customHeight="1">
      <c r="C4875" s="35" t="s">
        <v>1919</v>
      </c>
      <c r="D4875" s="36" t="s">
        <v>0</v>
      </c>
      <c r="E4875" s="11" t="s">
        <v>22</v>
      </c>
      <c r="F4875" s="98">
        <v>0</v>
      </c>
      <c r="G4875" s="99">
        <v>0</v>
      </c>
      <c r="H4875" s="99">
        <f t="shared" si="815"/>
        <v>0</v>
      </c>
      <c r="I4875" s="99">
        <v>0</v>
      </c>
      <c r="J4875" s="99">
        <f t="shared" si="816"/>
        <v>0</v>
      </c>
      <c r="K4875" s="99">
        <v>0</v>
      </c>
      <c r="L4875" s="99">
        <f t="shared" si="817"/>
        <v>0</v>
      </c>
      <c r="M4875" s="99">
        <f t="shared" si="813"/>
        <v>0</v>
      </c>
      <c r="N4875" s="100">
        <f t="shared" si="813"/>
        <v>0</v>
      </c>
      <c r="O4875" s="60">
        <v>0</v>
      </c>
      <c r="P4875" s="101">
        <f>O4875</f>
        <v>0</v>
      </c>
      <c r="Q4875" s="99" t="e">
        <f>TRUNC(#REF!*P4875,0)</f>
        <v>#REF!</v>
      </c>
      <c r="R4875" s="143"/>
    </row>
    <row r="4876" spans="3:18" s="102" customFormat="1" ht="19.5" hidden="1" customHeight="1">
      <c r="C4876" s="35" t="s">
        <v>1920</v>
      </c>
      <c r="D4876" s="36" t="s">
        <v>0</v>
      </c>
      <c r="E4876" s="11" t="s">
        <v>22</v>
      </c>
      <c r="F4876" s="98">
        <v>0</v>
      </c>
      <c r="G4876" s="99">
        <v>0</v>
      </c>
      <c r="H4876" s="99">
        <f t="shared" si="815"/>
        <v>0</v>
      </c>
      <c r="I4876" s="99">
        <v>0</v>
      </c>
      <c r="J4876" s="99">
        <f t="shared" si="816"/>
        <v>0</v>
      </c>
      <c r="K4876" s="99">
        <v>0</v>
      </c>
      <c r="L4876" s="99">
        <f t="shared" si="817"/>
        <v>0</v>
      </c>
      <c r="M4876" s="99">
        <f t="shared" si="813"/>
        <v>0</v>
      </c>
      <c r="N4876" s="100">
        <f t="shared" si="813"/>
        <v>0</v>
      </c>
      <c r="O4876" s="60">
        <v>0</v>
      </c>
      <c r="P4876" s="101">
        <f>O4876</f>
        <v>0</v>
      </c>
      <c r="Q4876" s="99" t="e">
        <f>TRUNC(#REF!*P4876,0)</f>
        <v>#REF!</v>
      </c>
      <c r="R4876" s="143"/>
    </row>
    <row r="4877" spans="3:18" s="102" customFormat="1" ht="19.5" hidden="1" customHeight="1">
      <c r="C4877" s="35" t="s">
        <v>1921</v>
      </c>
      <c r="D4877" s="36" t="s">
        <v>1922</v>
      </c>
      <c r="E4877" s="11" t="s">
        <v>3207</v>
      </c>
      <c r="F4877" s="98">
        <v>1210</v>
      </c>
      <c r="G4877" s="99">
        <v>2692</v>
      </c>
      <c r="H4877" s="99">
        <f t="shared" si="815"/>
        <v>3257320</v>
      </c>
      <c r="I4877" s="99">
        <v>2985</v>
      </c>
      <c r="J4877" s="99">
        <f t="shared" si="816"/>
        <v>3611850</v>
      </c>
      <c r="K4877" s="99">
        <v>0</v>
      </c>
      <c r="L4877" s="99">
        <f t="shared" si="817"/>
        <v>0</v>
      </c>
      <c r="M4877" s="99">
        <f t="shared" si="813"/>
        <v>5677</v>
      </c>
      <c r="N4877" s="100">
        <f t="shared" si="813"/>
        <v>6869170</v>
      </c>
      <c r="O4877" s="60">
        <v>1210</v>
      </c>
      <c r="P4877" s="101">
        <f>O4877</f>
        <v>1210</v>
      </c>
      <c r="Q4877" s="99" t="e">
        <f>TRUNC(#REF!*P4877,0)</f>
        <v>#REF!</v>
      </c>
      <c r="R4877" s="143"/>
    </row>
    <row r="4878" spans="3:18" s="102" customFormat="1" ht="19.5" hidden="1" customHeight="1">
      <c r="C4878" s="35" t="s">
        <v>1923</v>
      </c>
      <c r="D4878" s="36" t="s">
        <v>0</v>
      </c>
      <c r="E4878" s="11" t="s">
        <v>22</v>
      </c>
      <c r="F4878" s="98">
        <v>0</v>
      </c>
      <c r="G4878" s="99">
        <v>0</v>
      </c>
      <c r="H4878" s="99">
        <f t="shared" si="815"/>
        <v>0</v>
      </c>
      <c r="I4878" s="99">
        <v>0</v>
      </c>
      <c r="J4878" s="99">
        <f t="shared" si="816"/>
        <v>0</v>
      </c>
      <c r="K4878" s="99">
        <v>0</v>
      </c>
      <c r="L4878" s="99">
        <f t="shared" si="817"/>
        <v>0</v>
      </c>
      <c r="M4878" s="99">
        <f t="shared" si="813"/>
        <v>0</v>
      </c>
      <c r="N4878" s="100">
        <f t="shared" si="813"/>
        <v>0</v>
      </c>
      <c r="O4878" s="60">
        <v>0</v>
      </c>
      <c r="P4878" s="101">
        <f>O4878</f>
        <v>0</v>
      </c>
      <c r="Q4878" s="99" t="e">
        <f>TRUNC(#REF!*P4878,0)</f>
        <v>#REF!</v>
      </c>
      <c r="R4878" s="143"/>
    </row>
    <row r="4879" spans="3:18" s="102" customFormat="1" ht="19.5" hidden="1" customHeight="1">
      <c r="C4879" s="35" t="s">
        <v>1924</v>
      </c>
      <c r="D4879" s="36" t="s">
        <v>0</v>
      </c>
      <c r="E4879" s="11" t="s">
        <v>3207</v>
      </c>
      <c r="F4879" s="98">
        <v>87</v>
      </c>
      <c r="G4879" s="99">
        <v>987</v>
      </c>
      <c r="H4879" s="99">
        <f t="shared" si="815"/>
        <v>85869</v>
      </c>
      <c r="I4879" s="99">
        <v>52</v>
      </c>
      <c r="J4879" s="99">
        <f t="shared" si="816"/>
        <v>4524</v>
      </c>
      <c r="K4879" s="99">
        <v>0</v>
      </c>
      <c r="L4879" s="99">
        <f t="shared" si="817"/>
        <v>0</v>
      </c>
      <c r="M4879" s="99">
        <f t="shared" si="813"/>
        <v>1039</v>
      </c>
      <c r="N4879" s="100">
        <f t="shared" si="813"/>
        <v>90393</v>
      </c>
      <c r="O4879" s="60">
        <v>87</v>
      </c>
      <c r="P4879" s="101">
        <f>O4879</f>
        <v>87</v>
      </c>
      <c r="Q4879" s="99" t="e">
        <f>TRUNC(#REF!*P4879,0)</f>
        <v>#REF!</v>
      </c>
      <c r="R4879" s="143"/>
    </row>
    <row r="4880" spans="3:18" s="102" customFormat="1" ht="19.5" hidden="1" customHeight="1">
      <c r="C4880" s="35" t="s">
        <v>1925</v>
      </c>
      <c r="D4880" s="36" t="s">
        <v>1926</v>
      </c>
      <c r="E4880" s="11" t="s">
        <v>3207</v>
      </c>
      <c r="F4880" s="98">
        <v>99</v>
      </c>
      <c r="G4880" s="99">
        <v>7756</v>
      </c>
      <c r="H4880" s="99">
        <f t="shared" si="815"/>
        <v>767844</v>
      </c>
      <c r="I4880" s="99">
        <v>671</v>
      </c>
      <c r="J4880" s="99">
        <f t="shared" si="816"/>
        <v>66429</v>
      </c>
      <c r="K4880" s="99">
        <v>0</v>
      </c>
      <c r="L4880" s="99">
        <f t="shared" si="817"/>
        <v>0</v>
      </c>
      <c r="M4880" s="99">
        <f t="shared" si="813"/>
        <v>8427</v>
      </c>
      <c r="N4880" s="100">
        <f t="shared" si="813"/>
        <v>834273</v>
      </c>
      <c r="O4880" s="60">
        <v>99</v>
      </c>
      <c r="P4880" s="101">
        <f>O4880</f>
        <v>99</v>
      </c>
      <c r="Q4880" s="99" t="e">
        <f>TRUNC(#REF!*P4880,0)</f>
        <v>#REF!</v>
      </c>
      <c r="R4880" s="143"/>
    </row>
    <row r="4881" spans="3:18" s="102" customFormat="1" ht="19.5" hidden="1" customHeight="1">
      <c r="C4881" s="35" t="s">
        <v>1927</v>
      </c>
      <c r="D4881" s="36" t="s">
        <v>1928</v>
      </c>
      <c r="E4881" s="11" t="s">
        <v>3207</v>
      </c>
      <c r="F4881" s="98">
        <v>60</v>
      </c>
      <c r="G4881" s="99">
        <v>9256</v>
      </c>
      <c r="H4881" s="99">
        <f t="shared" si="815"/>
        <v>555360</v>
      </c>
      <c r="I4881" s="99">
        <v>671</v>
      </c>
      <c r="J4881" s="99">
        <f t="shared" si="816"/>
        <v>40260</v>
      </c>
      <c r="K4881" s="99">
        <v>0</v>
      </c>
      <c r="L4881" s="99">
        <f t="shared" si="817"/>
        <v>0</v>
      </c>
      <c r="M4881" s="99">
        <f t="shared" si="813"/>
        <v>9927</v>
      </c>
      <c r="N4881" s="100">
        <f t="shared" si="813"/>
        <v>595620</v>
      </c>
      <c r="O4881" s="60">
        <v>60</v>
      </c>
      <c r="P4881" s="101">
        <f>O4881</f>
        <v>60</v>
      </c>
      <c r="Q4881" s="99" t="e">
        <f>TRUNC(#REF!*P4881,0)</f>
        <v>#REF!</v>
      </c>
      <c r="R4881" s="143"/>
    </row>
    <row r="4882" spans="3:18" s="102" customFormat="1" ht="19.5" hidden="1" customHeight="1">
      <c r="C4882" s="35" t="s">
        <v>1929</v>
      </c>
      <c r="D4882" s="36" t="s">
        <v>0</v>
      </c>
      <c r="E4882" s="11" t="s">
        <v>22</v>
      </c>
      <c r="F4882" s="98">
        <v>0</v>
      </c>
      <c r="G4882" s="99">
        <v>0</v>
      </c>
      <c r="H4882" s="99">
        <f t="shared" si="815"/>
        <v>0</v>
      </c>
      <c r="I4882" s="99">
        <v>0</v>
      </c>
      <c r="J4882" s="99">
        <f t="shared" si="816"/>
        <v>0</v>
      </c>
      <c r="K4882" s="99">
        <v>0</v>
      </c>
      <c r="L4882" s="99">
        <f t="shared" si="817"/>
        <v>0</v>
      </c>
      <c r="M4882" s="99">
        <f t="shared" si="813"/>
        <v>0</v>
      </c>
      <c r="N4882" s="100">
        <f t="shared" si="813"/>
        <v>0</v>
      </c>
      <c r="O4882" s="60">
        <v>0</v>
      </c>
      <c r="P4882" s="101">
        <f>O4882</f>
        <v>0</v>
      </c>
      <c r="Q4882" s="99" t="e">
        <f>TRUNC(#REF!*P4882,0)</f>
        <v>#REF!</v>
      </c>
      <c r="R4882" s="143"/>
    </row>
    <row r="4883" spans="3:18" s="102" customFormat="1" ht="19.5" hidden="1" customHeight="1">
      <c r="C4883" s="35" t="s">
        <v>1930</v>
      </c>
      <c r="D4883" s="36" t="s">
        <v>1494</v>
      </c>
      <c r="E4883" s="11" t="s">
        <v>22</v>
      </c>
      <c r="F4883" s="98">
        <v>0</v>
      </c>
      <c r="G4883" s="99">
        <v>0</v>
      </c>
      <c r="H4883" s="99">
        <f t="shared" si="815"/>
        <v>0</v>
      </c>
      <c r="I4883" s="99">
        <v>0</v>
      </c>
      <c r="J4883" s="99">
        <f t="shared" si="816"/>
        <v>0</v>
      </c>
      <c r="K4883" s="99">
        <v>0</v>
      </c>
      <c r="L4883" s="99">
        <f t="shared" si="817"/>
        <v>0</v>
      </c>
      <c r="M4883" s="99">
        <f t="shared" si="813"/>
        <v>0</v>
      </c>
      <c r="N4883" s="100">
        <f t="shared" si="813"/>
        <v>0</v>
      </c>
      <c r="O4883" s="60">
        <v>0</v>
      </c>
      <c r="P4883" s="101">
        <f>O4883</f>
        <v>0</v>
      </c>
      <c r="Q4883" s="99" t="e">
        <f>TRUNC(#REF!*P4883,0)</f>
        <v>#REF!</v>
      </c>
      <c r="R4883" s="143"/>
    </row>
    <row r="4884" spans="3:18" s="102" customFormat="1" ht="19.5" hidden="1" customHeight="1">
      <c r="C4884" s="35" t="s">
        <v>1931</v>
      </c>
      <c r="D4884" s="36" t="s">
        <v>1932</v>
      </c>
      <c r="E4884" s="11" t="s">
        <v>3199</v>
      </c>
      <c r="F4884" s="98">
        <v>2420</v>
      </c>
      <c r="G4884" s="99">
        <v>357</v>
      </c>
      <c r="H4884" s="99">
        <f t="shared" si="815"/>
        <v>863940</v>
      </c>
      <c r="I4884" s="99">
        <v>5904</v>
      </c>
      <c r="J4884" s="99">
        <f t="shared" si="816"/>
        <v>14287680</v>
      </c>
      <c r="K4884" s="99">
        <v>19</v>
      </c>
      <c r="L4884" s="99">
        <f t="shared" si="817"/>
        <v>45980</v>
      </c>
      <c r="M4884" s="99">
        <f t="shared" si="813"/>
        <v>6280</v>
      </c>
      <c r="N4884" s="100">
        <f t="shared" si="813"/>
        <v>15197600</v>
      </c>
      <c r="O4884" s="60">
        <v>2420</v>
      </c>
      <c r="P4884" s="101">
        <f>O4884</f>
        <v>2420</v>
      </c>
      <c r="Q4884" s="99" t="e">
        <f>TRUNC(#REF!*P4884,0)</f>
        <v>#REF!</v>
      </c>
      <c r="R4884" s="143"/>
    </row>
    <row r="4885" spans="3:18" s="102" customFormat="1" ht="19.5" hidden="1" customHeight="1">
      <c r="C4885" s="35" t="s">
        <v>1933</v>
      </c>
      <c r="D4885" s="36" t="s">
        <v>0</v>
      </c>
      <c r="E4885" s="11" t="s">
        <v>22</v>
      </c>
      <c r="F4885" s="98">
        <v>0</v>
      </c>
      <c r="G4885" s="99">
        <v>0</v>
      </c>
      <c r="H4885" s="99">
        <f t="shared" si="815"/>
        <v>0</v>
      </c>
      <c r="I4885" s="99">
        <v>0</v>
      </c>
      <c r="J4885" s="99">
        <f t="shared" si="816"/>
        <v>0</v>
      </c>
      <c r="K4885" s="99">
        <v>0</v>
      </c>
      <c r="L4885" s="99">
        <f t="shared" si="817"/>
        <v>0</v>
      </c>
      <c r="M4885" s="99">
        <f t="shared" si="813"/>
        <v>0</v>
      </c>
      <c r="N4885" s="100">
        <f t="shared" si="813"/>
        <v>0</v>
      </c>
      <c r="O4885" s="60">
        <v>0</v>
      </c>
      <c r="P4885" s="101">
        <f>O4885</f>
        <v>0</v>
      </c>
      <c r="Q4885" s="99" t="e">
        <f>TRUNC(#REF!*P4885,0)</f>
        <v>#REF!</v>
      </c>
      <c r="R4885" s="143"/>
    </row>
    <row r="4886" spans="3:18" s="102" customFormat="1" ht="19.5" hidden="1" customHeight="1">
      <c r="C4886" s="35" t="s">
        <v>1934</v>
      </c>
      <c r="D4886" s="36" t="s">
        <v>1935</v>
      </c>
      <c r="E4886" s="11" t="s">
        <v>3199</v>
      </c>
      <c r="F4886" s="98">
        <v>24</v>
      </c>
      <c r="G4886" s="99">
        <v>200638</v>
      </c>
      <c r="H4886" s="99">
        <f t="shared" si="815"/>
        <v>4815312</v>
      </c>
      <c r="I4886" s="99">
        <v>19090</v>
      </c>
      <c r="J4886" s="99">
        <f t="shared" si="816"/>
        <v>458160</v>
      </c>
      <c r="K4886" s="99">
        <v>8</v>
      </c>
      <c r="L4886" s="99">
        <f t="shared" si="817"/>
        <v>192</v>
      </c>
      <c r="M4886" s="99">
        <f t="shared" si="813"/>
        <v>219736</v>
      </c>
      <c r="N4886" s="100">
        <f t="shared" si="813"/>
        <v>5273664</v>
      </c>
      <c r="O4886" s="60">
        <v>24</v>
      </c>
      <c r="P4886" s="101">
        <f>O4886</f>
        <v>24</v>
      </c>
      <c r="Q4886" s="99" t="e">
        <f>TRUNC(#REF!*P4886,0)</f>
        <v>#REF!</v>
      </c>
      <c r="R4886" s="143"/>
    </row>
    <row r="4887" spans="3:18" s="102" customFormat="1" ht="19.5" hidden="1" customHeight="1">
      <c r="C4887" s="35" t="s">
        <v>1936</v>
      </c>
      <c r="D4887" s="36" t="s">
        <v>0</v>
      </c>
      <c r="E4887" s="11" t="s">
        <v>3207</v>
      </c>
      <c r="F4887" s="98">
        <v>489</v>
      </c>
      <c r="G4887" s="99">
        <v>3095</v>
      </c>
      <c r="H4887" s="99">
        <f t="shared" si="815"/>
        <v>1513455</v>
      </c>
      <c r="I4887" s="99">
        <v>1</v>
      </c>
      <c r="J4887" s="99">
        <f t="shared" si="816"/>
        <v>489</v>
      </c>
      <c r="K4887" s="99">
        <v>0</v>
      </c>
      <c r="L4887" s="99">
        <f t="shared" si="817"/>
        <v>0</v>
      </c>
      <c r="M4887" s="99">
        <f t="shared" si="813"/>
        <v>3096</v>
      </c>
      <c r="N4887" s="100">
        <f t="shared" si="813"/>
        <v>1513944</v>
      </c>
      <c r="O4887" s="60">
        <v>489</v>
      </c>
      <c r="P4887" s="101">
        <f>O4887</f>
        <v>489</v>
      </c>
      <c r="Q4887" s="99" t="e">
        <f>TRUNC(#REF!*P4887,0)</f>
        <v>#REF!</v>
      </c>
      <c r="R4887" s="143"/>
    </row>
    <row r="4888" spans="3:18" s="102" customFormat="1" ht="19.5" hidden="1" customHeight="1">
      <c r="C4888" s="35" t="s">
        <v>1937</v>
      </c>
      <c r="D4888" s="36" t="s">
        <v>0</v>
      </c>
      <c r="E4888" s="11" t="s">
        <v>3189</v>
      </c>
      <c r="F4888" s="98">
        <v>1922</v>
      </c>
      <c r="G4888" s="99">
        <v>271</v>
      </c>
      <c r="H4888" s="99">
        <f t="shared" si="815"/>
        <v>520862</v>
      </c>
      <c r="I4888" s="99">
        <v>671</v>
      </c>
      <c r="J4888" s="99">
        <f t="shared" si="816"/>
        <v>1289662</v>
      </c>
      <c r="K4888" s="99">
        <v>0</v>
      </c>
      <c r="L4888" s="99">
        <f t="shared" si="817"/>
        <v>0</v>
      </c>
      <c r="M4888" s="99">
        <f t="shared" si="813"/>
        <v>942</v>
      </c>
      <c r="N4888" s="100">
        <f t="shared" si="813"/>
        <v>1810524</v>
      </c>
      <c r="O4888" s="60">
        <v>1922</v>
      </c>
      <c r="P4888" s="101">
        <f>O4888</f>
        <v>1922</v>
      </c>
      <c r="Q4888" s="99" t="e">
        <f>TRUNC(#REF!*P4888,0)</f>
        <v>#REF!</v>
      </c>
      <c r="R4888" s="143"/>
    </row>
    <row r="4889" spans="3:18" s="102" customFormat="1" ht="19.5" hidden="1" customHeight="1">
      <c r="C4889" s="35" t="s">
        <v>1938</v>
      </c>
      <c r="D4889" s="36" t="s">
        <v>0</v>
      </c>
      <c r="E4889" s="11" t="s">
        <v>22</v>
      </c>
      <c r="F4889" s="98">
        <v>0</v>
      </c>
      <c r="G4889" s="99">
        <v>0</v>
      </c>
      <c r="H4889" s="99">
        <f t="shared" si="815"/>
        <v>0</v>
      </c>
      <c r="I4889" s="99">
        <v>0</v>
      </c>
      <c r="J4889" s="99">
        <f t="shared" si="816"/>
        <v>0</v>
      </c>
      <c r="K4889" s="99">
        <v>0</v>
      </c>
      <c r="L4889" s="99">
        <f t="shared" si="817"/>
        <v>0</v>
      </c>
      <c r="M4889" s="99">
        <f t="shared" si="813"/>
        <v>0</v>
      </c>
      <c r="N4889" s="100">
        <f t="shared" si="813"/>
        <v>0</v>
      </c>
      <c r="O4889" s="60">
        <v>0</v>
      </c>
      <c r="P4889" s="101">
        <f>O4889</f>
        <v>0</v>
      </c>
      <c r="Q4889" s="99" t="e">
        <f>TRUNC(#REF!*P4889,0)</f>
        <v>#REF!</v>
      </c>
      <c r="R4889" s="143"/>
    </row>
    <row r="4890" spans="3:18" s="102" customFormat="1" ht="19.5" hidden="1" customHeight="1">
      <c r="C4890" s="35" t="s">
        <v>1939</v>
      </c>
      <c r="D4890" s="36" t="s">
        <v>1940</v>
      </c>
      <c r="E4890" s="11" t="s">
        <v>3188</v>
      </c>
      <c r="F4890" s="98">
        <v>157</v>
      </c>
      <c r="G4890" s="99">
        <v>1389</v>
      </c>
      <c r="H4890" s="99">
        <f t="shared" si="815"/>
        <v>218073</v>
      </c>
      <c r="I4890" s="99">
        <v>7068</v>
      </c>
      <c r="J4890" s="99">
        <f t="shared" si="816"/>
        <v>1109676</v>
      </c>
      <c r="K4890" s="99">
        <v>1351</v>
      </c>
      <c r="L4890" s="99">
        <f t="shared" si="817"/>
        <v>212107</v>
      </c>
      <c r="M4890" s="99">
        <f t="shared" si="813"/>
        <v>9808</v>
      </c>
      <c r="N4890" s="100">
        <f t="shared" si="813"/>
        <v>1539856</v>
      </c>
      <c r="O4890" s="60">
        <v>157</v>
      </c>
      <c r="P4890" s="101">
        <f>O4890</f>
        <v>157</v>
      </c>
      <c r="Q4890" s="99" t="e">
        <f>TRUNC(#REF!*P4890,0)</f>
        <v>#REF!</v>
      </c>
      <c r="R4890" s="143"/>
    </row>
    <row r="4891" spans="3:18" s="102" customFormat="1" ht="19.5" hidden="1" customHeight="1">
      <c r="C4891" s="35" t="s">
        <v>1941</v>
      </c>
      <c r="D4891" s="36" t="s">
        <v>1942</v>
      </c>
      <c r="E4891" s="11" t="s">
        <v>3207</v>
      </c>
      <c r="F4891" s="98">
        <v>1210</v>
      </c>
      <c r="G4891" s="99">
        <v>1516</v>
      </c>
      <c r="H4891" s="99">
        <f t="shared" si="815"/>
        <v>1834360</v>
      </c>
      <c r="I4891" s="99">
        <v>4818</v>
      </c>
      <c r="J4891" s="99">
        <f t="shared" si="816"/>
        <v>5829780</v>
      </c>
      <c r="K4891" s="99">
        <v>2423</v>
      </c>
      <c r="L4891" s="99">
        <f t="shared" si="817"/>
        <v>2931830</v>
      </c>
      <c r="M4891" s="99">
        <f t="shared" si="813"/>
        <v>8757</v>
      </c>
      <c r="N4891" s="100">
        <f t="shared" si="813"/>
        <v>10595970</v>
      </c>
      <c r="O4891" s="60">
        <v>1210</v>
      </c>
      <c r="P4891" s="101">
        <f>O4891</f>
        <v>1210</v>
      </c>
      <c r="Q4891" s="99" t="e">
        <f>TRUNC(#REF!*P4891,0)</f>
        <v>#REF!</v>
      </c>
      <c r="R4891" s="143"/>
    </row>
    <row r="4892" spans="3:18" s="102" customFormat="1" ht="19.5" hidden="1" customHeight="1">
      <c r="C4892" s="35" t="s">
        <v>1943</v>
      </c>
      <c r="D4892" s="36" t="s">
        <v>1944</v>
      </c>
      <c r="E4892" s="11" t="s">
        <v>3207</v>
      </c>
      <c r="F4892" s="98">
        <v>1210</v>
      </c>
      <c r="G4892" s="99">
        <v>1460</v>
      </c>
      <c r="H4892" s="99">
        <f t="shared" si="815"/>
        <v>1766600</v>
      </c>
      <c r="I4892" s="99">
        <v>5131</v>
      </c>
      <c r="J4892" s="99">
        <f t="shared" si="816"/>
        <v>6208510</v>
      </c>
      <c r="K4892" s="99">
        <v>2543</v>
      </c>
      <c r="L4892" s="99">
        <f t="shared" si="817"/>
        <v>3077030</v>
      </c>
      <c r="M4892" s="99">
        <f t="shared" si="813"/>
        <v>9134</v>
      </c>
      <c r="N4892" s="100">
        <f t="shared" si="813"/>
        <v>11052140</v>
      </c>
      <c r="O4892" s="60">
        <v>1210</v>
      </c>
      <c r="P4892" s="101">
        <f>O4892</f>
        <v>1210</v>
      </c>
      <c r="Q4892" s="99" t="e">
        <f>TRUNC(#REF!*P4892,0)</f>
        <v>#REF!</v>
      </c>
      <c r="R4892" s="143"/>
    </row>
    <row r="4893" spans="3:18" s="102" customFormat="1" ht="19.5" hidden="1" customHeight="1">
      <c r="C4893" s="35" t="s">
        <v>1945</v>
      </c>
      <c r="D4893" s="36" t="s">
        <v>1946</v>
      </c>
      <c r="E4893" s="11" t="s">
        <v>3207</v>
      </c>
      <c r="F4893" s="98">
        <v>1210</v>
      </c>
      <c r="G4893" s="99">
        <v>1516</v>
      </c>
      <c r="H4893" s="99">
        <f t="shared" si="815"/>
        <v>1834360</v>
      </c>
      <c r="I4893" s="99">
        <v>5723</v>
      </c>
      <c r="J4893" s="99">
        <f t="shared" si="816"/>
        <v>6924830</v>
      </c>
      <c r="K4893" s="99">
        <v>2704</v>
      </c>
      <c r="L4893" s="99">
        <f t="shared" si="817"/>
        <v>3271840</v>
      </c>
      <c r="M4893" s="99">
        <f t="shared" si="813"/>
        <v>9943</v>
      </c>
      <c r="N4893" s="100">
        <f t="shared" si="813"/>
        <v>12031030</v>
      </c>
      <c r="O4893" s="60">
        <v>1210</v>
      </c>
      <c r="P4893" s="101">
        <f>O4893</f>
        <v>1210</v>
      </c>
      <c r="Q4893" s="99" t="e">
        <f>TRUNC(#REF!*P4893,0)</f>
        <v>#REF!</v>
      </c>
      <c r="R4893" s="143"/>
    </row>
    <row r="4894" spans="3:18" s="102" customFormat="1" ht="19.5" hidden="1" customHeight="1">
      <c r="C4894" s="35" t="s">
        <v>1947</v>
      </c>
      <c r="D4894" s="36" t="s">
        <v>0</v>
      </c>
      <c r="E4894" s="11" t="s">
        <v>3188</v>
      </c>
      <c r="F4894" s="98">
        <v>151</v>
      </c>
      <c r="G4894" s="99">
        <v>0</v>
      </c>
      <c r="H4894" s="99">
        <f t="shared" si="815"/>
        <v>0</v>
      </c>
      <c r="I4894" s="99">
        <v>18024</v>
      </c>
      <c r="J4894" s="99">
        <f t="shared" si="816"/>
        <v>2721624</v>
      </c>
      <c r="K4894" s="99">
        <v>0</v>
      </c>
      <c r="L4894" s="99">
        <f t="shared" si="817"/>
        <v>0</v>
      </c>
      <c r="M4894" s="99">
        <f t="shared" si="813"/>
        <v>18024</v>
      </c>
      <c r="N4894" s="100">
        <f t="shared" si="813"/>
        <v>2721624</v>
      </c>
      <c r="O4894" s="60">
        <v>151</v>
      </c>
      <c r="P4894" s="101">
        <f>O4894</f>
        <v>151</v>
      </c>
      <c r="Q4894" s="99" t="e">
        <f>TRUNC(#REF!*P4894,0)</f>
        <v>#REF!</v>
      </c>
      <c r="R4894" s="143"/>
    </row>
    <row r="4895" spans="3:18" s="102" customFormat="1" ht="19.5" hidden="1" customHeight="1">
      <c r="C4895" s="35" t="s">
        <v>1948</v>
      </c>
      <c r="D4895" s="36" t="s">
        <v>0</v>
      </c>
      <c r="E4895" s="11" t="s">
        <v>22</v>
      </c>
      <c r="F4895" s="98">
        <v>0</v>
      </c>
      <c r="G4895" s="99">
        <v>0</v>
      </c>
      <c r="H4895" s="99">
        <f t="shared" ref="H4895:H4958" si="818">TRUNC(F4895*G4895,0)</f>
        <v>0</v>
      </c>
      <c r="I4895" s="99">
        <v>0</v>
      </c>
      <c r="J4895" s="99">
        <f t="shared" ref="J4895:J4958" si="819">TRUNC(F4895*I4895,0)</f>
        <v>0</v>
      </c>
      <c r="K4895" s="99">
        <v>0</v>
      </c>
      <c r="L4895" s="99">
        <f t="shared" si="817"/>
        <v>0</v>
      </c>
      <c r="M4895" s="99">
        <f t="shared" si="813"/>
        <v>0</v>
      </c>
      <c r="N4895" s="100">
        <f t="shared" ref="N4895:N5000" si="820">H4895+J4895+L4895</f>
        <v>0</v>
      </c>
      <c r="O4895" s="60">
        <v>0</v>
      </c>
      <c r="P4895" s="101">
        <f>O4895</f>
        <v>0</v>
      </c>
      <c r="Q4895" s="99" t="e">
        <f>TRUNC(#REF!*P4895,0)</f>
        <v>#REF!</v>
      </c>
      <c r="R4895" s="143"/>
    </row>
    <row r="4896" spans="3:18" s="102" customFormat="1" ht="19.5" hidden="1" customHeight="1">
      <c r="C4896" s="35" t="s">
        <v>2856</v>
      </c>
      <c r="D4896" s="36" t="s">
        <v>2857</v>
      </c>
      <c r="E4896" s="11" t="s">
        <v>3207</v>
      </c>
      <c r="F4896" s="98">
        <v>1186</v>
      </c>
      <c r="G4896" s="99">
        <v>23638</v>
      </c>
      <c r="H4896" s="99">
        <f t="shared" si="818"/>
        <v>28034668</v>
      </c>
      <c r="I4896" s="99">
        <v>785</v>
      </c>
      <c r="J4896" s="99">
        <f t="shared" si="819"/>
        <v>931010</v>
      </c>
      <c r="K4896" s="99">
        <v>144</v>
      </c>
      <c r="L4896" s="99">
        <f t="shared" si="817"/>
        <v>170784</v>
      </c>
      <c r="M4896" s="99">
        <f t="shared" ref="M4896:N5077" si="821">G4896+I4896+K4896</f>
        <v>24567</v>
      </c>
      <c r="N4896" s="100">
        <f t="shared" si="820"/>
        <v>29136462</v>
      </c>
      <c r="O4896" s="60">
        <v>1186</v>
      </c>
      <c r="P4896" s="101">
        <f>O4896</f>
        <v>1186</v>
      </c>
      <c r="Q4896" s="99" t="e">
        <f>TRUNC(#REF!*P4896,0)</f>
        <v>#REF!</v>
      </c>
      <c r="R4896" s="143"/>
    </row>
    <row r="4897" spans="3:18" s="102" customFormat="1" ht="19.5" hidden="1" customHeight="1">
      <c r="C4897" s="35" t="s">
        <v>1949</v>
      </c>
      <c r="D4897" s="36" t="s">
        <v>0</v>
      </c>
      <c r="E4897" s="11" t="s">
        <v>3188</v>
      </c>
      <c r="F4897" s="98">
        <v>212</v>
      </c>
      <c r="G4897" s="99">
        <v>0</v>
      </c>
      <c r="H4897" s="99">
        <f t="shared" si="818"/>
        <v>0</v>
      </c>
      <c r="I4897" s="99">
        <v>30372</v>
      </c>
      <c r="J4897" s="99">
        <f t="shared" si="819"/>
        <v>6438864</v>
      </c>
      <c r="K4897" s="99">
        <v>0</v>
      </c>
      <c r="L4897" s="99">
        <f t="shared" si="817"/>
        <v>0</v>
      </c>
      <c r="M4897" s="99">
        <f t="shared" si="821"/>
        <v>30372</v>
      </c>
      <c r="N4897" s="100">
        <f t="shared" si="820"/>
        <v>6438864</v>
      </c>
      <c r="O4897" s="60">
        <v>212</v>
      </c>
      <c r="P4897" s="101">
        <f>O4897</f>
        <v>212</v>
      </c>
      <c r="Q4897" s="99" t="e">
        <f>TRUNC(#REF!*P4897,0)</f>
        <v>#REF!</v>
      </c>
      <c r="R4897" s="143"/>
    </row>
    <row r="4898" spans="3:18" s="102" customFormat="1" ht="19.5" hidden="1" customHeight="1">
      <c r="C4898" s="35" t="s">
        <v>1950</v>
      </c>
      <c r="D4898" s="36" t="s">
        <v>0</v>
      </c>
      <c r="E4898" s="11" t="s">
        <v>22</v>
      </c>
      <c r="F4898" s="98">
        <v>0</v>
      </c>
      <c r="G4898" s="99">
        <v>0</v>
      </c>
      <c r="H4898" s="99">
        <f t="shared" si="818"/>
        <v>0</v>
      </c>
      <c r="I4898" s="99">
        <v>0</v>
      </c>
      <c r="J4898" s="99">
        <f t="shared" si="819"/>
        <v>0</v>
      </c>
      <c r="K4898" s="99">
        <v>0</v>
      </c>
      <c r="L4898" s="99">
        <f t="shared" si="817"/>
        <v>0</v>
      </c>
      <c r="M4898" s="99">
        <f t="shared" si="821"/>
        <v>0</v>
      </c>
      <c r="N4898" s="100">
        <f t="shared" si="820"/>
        <v>0</v>
      </c>
      <c r="O4898" s="60">
        <v>0</v>
      </c>
      <c r="P4898" s="101">
        <f>O4898</f>
        <v>0</v>
      </c>
      <c r="Q4898" s="99" t="e">
        <f>TRUNC(#REF!*P4898,0)</f>
        <v>#REF!</v>
      </c>
      <c r="R4898" s="143"/>
    </row>
    <row r="4899" spans="3:18" s="102" customFormat="1" ht="19.5" hidden="1" customHeight="1">
      <c r="C4899" s="35" t="s">
        <v>1951</v>
      </c>
      <c r="D4899" s="36" t="s">
        <v>526</v>
      </c>
      <c r="E4899" s="11" t="s">
        <v>3189</v>
      </c>
      <c r="F4899" s="98">
        <v>31</v>
      </c>
      <c r="G4899" s="99">
        <v>5288</v>
      </c>
      <c r="H4899" s="99">
        <f t="shared" si="818"/>
        <v>163928</v>
      </c>
      <c r="I4899" s="99">
        <v>9004</v>
      </c>
      <c r="J4899" s="99">
        <f t="shared" si="819"/>
        <v>279124</v>
      </c>
      <c r="K4899" s="99">
        <v>0</v>
      </c>
      <c r="L4899" s="99">
        <f t="shared" si="817"/>
        <v>0</v>
      </c>
      <c r="M4899" s="99">
        <f t="shared" si="821"/>
        <v>14292</v>
      </c>
      <c r="N4899" s="100">
        <f t="shared" si="820"/>
        <v>443052</v>
      </c>
      <c r="O4899" s="60">
        <v>31</v>
      </c>
      <c r="P4899" s="101">
        <f>O4899</f>
        <v>31</v>
      </c>
      <c r="Q4899" s="99" t="e">
        <f>TRUNC(#REF!*P4899,0)</f>
        <v>#REF!</v>
      </c>
      <c r="R4899" s="143"/>
    </row>
    <row r="4900" spans="3:18" s="102" customFormat="1" ht="19.5" hidden="1" customHeight="1">
      <c r="C4900" s="35" t="s">
        <v>1952</v>
      </c>
      <c r="D4900" s="36" t="s">
        <v>1953</v>
      </c>
      <c r="E4900" s="11" t="s">
        <v>3189</v>
      </c>
      <c r="F4900" s="98">
        <v>4</v>
      </c>
      <c r="G4900" s="99">
        <v>6252</v>
      </c>
      <c r="H4900" s="99">
        <f t="shared" si="818"/>
        <v>25008</v>
      </c>
      <c r="I4900" s="99">
        <v>10200</v>
      </c>
      <c r="J4900" s="99">
        <f t="shared" si="819"/>
        <v>40800</v>
      </c>
      <c r="K4900" s="99">
        <v>0</v>
      </c>
      <c r="L4900" s="99">
        <f t="shared" si="817"/>
        <v>0</v>
      </c>
      <c r="M4900" s="99">
        <f t="shared" si="821"/>
        <v>16452</v>
      </c>
      <c r="N4900" s="100">
        <f t="shared" si="820"/>
        <v>65808</v>
      </c>
      <c r="O4900" s="60">
        <v>4</v>
      </c>
      <c r="P4900" s="101">
        <f>O4900</f>
        <v>4</v>
      </c>
      <c r="Q4900" s="99" t="e">
        <f>TRUNC(#REF!*P4900,0)</f>
        <v>#REF!</v>
      </c>
      <c r="R4900" s="143"/>
    </row>
    <row r="4901" spans="3:18" s="102" customFormat="1" ht="19.5" hidden="1" customHeight="1">
      <c r="C4901" s="35" t="s">
        <v>1954</v>
      </c>
      <c r="D4901" s="36" t="s">
        <v>1955</v>
      </c>
      <c r="E4901" s="11" t="s">
        <v>3189</v>
      </c>
      <c r="F4901" s="98">
        <v>18</v>
      </c>
      <c r="G4901" s="99">
        <v>6252</v>
      </c>
      <c r="H4901" s="99">
        <f t="shared" si="818"/>
        <v>112536</v>
      </c>
      <c r="I4901" s="99">
        <v>10200</v>
      </c>
      <c r="J4901" s="99">
        <f t="shared" si="819"/>
        <v>183600</v>
      </c>
      <c r="K4901" s="99">
        <v>0</v>
      </c>
      <c r="L4901" s="99">
        <f t="shared" si="817"/>
        <v>0</v>
      </c>
      <c r="M4901" s="99">
        <f t="shared" si="821"/>
        <v>16452</v>
      </c>
      <c r="N4901" s="100">
        <f t="shared" si="820"/>
        <v>296136</v>
      </c>
      <c r="O4901" s="60">
        <v>18</v>
      </c>
      <c r="P4901" s="101">
        <f>O4901</f>
        <v>18</v>
      </c>
      <c r="Q4901" s="99" t="e">
        <f>TRUNC(#REF!*P4901,0)</f>
        <v>#REF!</v>
      </c>
      <c r="R4901" s="143"/>
    </row>
    <row r="4902" spans="3:18" s="102" customFormat="1" ht="19.5" hidden="1" customHeight="1">
      <c r="C4902" s="35" t="s">
        <v>1956</v>
      </c>
      <c r="D4902" s="36" t="s">
        <v>526</v>
      </c>
      <c r="E4902" s="11" t="s">
        <v>3189</v>
      </c>
      <c r="F4902" s="98">
        <v>182</v>
      </c>
      <c r="G4902" s="99">
        <v>2148</v>
      </c>
      <c r="H4902" s="99">
        <f t="shared" si="818"/>
        <v>390936</v>
      </c>
      <c r="I4902" s="99">
        <v>9160</v>
      </c>
      <c r="J4902" s="99">
        <f t="shared" si="819"/>
        <v>1667120</v>
      </c>
      <c r="K4902" s="99">
        <v>0</v>
      </c>
      <c r="L4902" s="99">
        <f t="shared" si="817"/>
        <v>0</v>
      </c>
      <c r="M4902" s="99">
        <f t="shared" si="821"/>
        <v>11308</v>
      </c>
      <c r="N4902" s="100">
        <f t="shared" si="820"/>
        <v>2058056</v>
      </c>
      <c r="O4902" s="60">
        <v>182</v>
      </c>
      <c r="P4902" s="101">
        <f>O4902</f>
        <v>182</v>
      </c>
      <c r="Q4902" s="99" t="e">
        <f>TRUNC(#REF!*P4902,0)</f>
        <v>#REF!</v>
      </c>
      <c r="R4902" s="143"/>
    </row>
    <row r="4903" spans="3:18" s="102" customFormat="1" ht="19.5" hidden="1" customHeight="1">
      <c r="C4903" s="35" t="s">
        <v>1957</v>
      </c>
      <c r="D4903" s="36" t="s">
        <v>0</v>
      </c>
      <c r="E4903" s="11" t="s">
        <v>22</v>
      </c>
      <c r="F4903" s="98">
        <v>0</v>
      </c>
      <c r="G4903" s="99">
        <v>0</v>
      </c>
      <c r="H4903" s="99">
        <f t="shared" si="818"/>
        <v>0</v>
      </c>
      <c r="I4903" s="99">
        <v>0</v>
      </c>
      <c r="J4903" s="99">
        <f t="shared" si="819"/>
        <v>0</v>
      </c>
      <c r="K4903" s="99">
        <v>0</v>
      </c>
      <c r="L4903" s="99">
        <f t="shared" si="817"/>
        <v>0</v>
      </c>
      <c r="M4903" s="99">
        <f t="shared" si="821"/>
        <v>0</v>
      </c>
      <c r="N4903" s="100">
        <f t="shared" si="820"/>
        <v>0</v>
      </c>
      <c r="O4903" s="60">
        <v>0</v>
      </c>
      <c r="P4903" s="101">
        <f>O4903</f>
        <v>0</v>
      </c>
      <c r="Q4903" s="99" t="e">
        <f>TRUNC(#REF!*P4903,0)</f>
        <v>#REF!</v>
      </c>
      <c r="R4903" s="143"/>
    </row>
    <row r="4904" spans="3:18" s="102" customFormat="1" ht="19.5" hidden="1" customHeight="1">
      <c r="C4904" s="35" t="s">
        <v>1958</v>
      </c>
      <c r="D4904" s="36" t="s">
        <v>1908</v>
      </c>
      <c r="E4904" s="11" t="s">
        <v>3189</v>
      </c>
      <c r="F4904" s="98">
        <v>31</v>
      </c>
      <c r="G4904" s="99">
        <v>515</v>
      </c>
      <c r="H4904" s="99">
        <f t="shared" si="818"/>
        <v>15965</v>
      </c>
      <c r="I4904" s="99">
        <v>1262</v>
      </c>
      <c r="J4904" s="99">
        <f t="shared" si="819"/>
        <v>39122</v>
      </c>
      <c r="K4904" s="99">
        <v>0</v>
      </c>
      <c r="L4904" s="99">
        <f t="shared" si="817"/>
        <v>0</v>
      </c>
      <c r="M4904" s="99">
        <f t="shared" si="821"/>
        <v>1777</v>
      </c>
      <c r="N4904" s="100">
        <f t="shared" si="820"/>
        <v>55087</v>
      </c>
      <c r="O4904" s="60">
        <v>31</v>
      </c>
      <c r="P4904" s="101">
        <f>O4904</f>
        <v>31</v>
      </c>
      <c r="Q4904" s="99" t="e">
        <f>TRUNC(#REF!*P4904,0)</f>
        <v>#REF!</v>
      </c>
      <c r="R4904" s="143"/>
    </row>
    <row r="4905" spans="3:18" s="102" customFormat="1" ht="19.5" hidden="1" customHeight="1">
      <c r="C4905" s="35" t="s">
        <v>1959</v>
      </c>
      <c r="D4905" s="36" t="s">
        <v>57</v>
      </c>
      <c r="E4905" s="11" t="s">
        <v>3207</v>
      </c>
      <c r="F4905" s="98">
        <v>89</v>
      </c>
      <c r="G4905" s="99">
        <v>2410</v>
      </c>
      <c r="H4905" s="99">
        <f t="shared" si="818"/>
        <v>214490</v>
      </c>
      <c r="I4905" s="99">
        <v>0</v>
      </c>
      <c r="J4905" s="99">
        <f t="shared" si="819"/>
        <v>0</v>
      </c>
      <c r="K4905" s="99">
        <v>0</v>
      </c>
      <c r="L4905" s="99">
        <f t="shared" si="817"/>
        <v>0</v>
      </c>
      <c r="M4905" s="99">
        <f t="shared" si="821"/>
        <v>2410</v>
      </c>
      <c r="N4905" s="100">
        <f t="shared" si="820"/>
        <v>214490</v>
      </c>
      <c r="O4905" s="60">
        <v>89</v>
      </c>
      <c r="P4905" s="101">
        <f>O4905</f>
        <v>89</v>
      </c>
      <c r="Q4905" s="99" t="e">
        <f>TRUNC(#REF!*P4905,0)</f>
        <v>#REF!</v>
      </c>
      <c r="R4905" s="143"/>
    </row>
    <row r="4906" spans="3:18" s="102" customFormat="1" ht="19.5" hidden="1" customHeight="1">
      <c r="C4906" s="35" t="s">
        <v>1960</v>
      </c>
      <c r="D4906" s="36" t="s">
        <v>1961</v>
      </c>
      <c r="E4906" s="11" t="s">
        <v>3189</v>
      </c>
      <c r="F4906" s="98">
        <v>794</v>
      </c>
      <c r="G4906" s="99">
        <v>488</v>
      </c>
      <c r="H4906" s="99">
        <f t="shared" si="818"/>
        <v>387472</v>
      </c>
      <c r="I4906" s="99">
        <v>15801</v>
      </c>
      <c r="J4906" s="99">
        <f t="shared" si="819"/>
        <v>12545994</v>
      </c>
      <c r="K4906" s="99">
        <v>0</v>
      </c>
      <c r="L4906" s="99">
        <f t="shared" si="817"/>
        <v>0</v>
      </c>
      <c r="M4906" s="99">
        <f t="shared" si="821"/>
        <v>16289</v>
      </c>
      <c r="N4906" s="100">
        <f t="shared" si="820"/>
        <v>12933466</v>
      </c>
      <c r="O4906" s="60">
        <v>794</v>
      </c>
      <c r="P4906" s="101">
        <f>O4906</f>
        <v>794</v>
      </c>
      <c r="Q4906" s="99" t="e">
        <f>TRUNC(#REF!*P4906,0)</f>
        <v>#REF!</v>
      </c>
      <c r="R4906" s="143"/>
    </row>
    <row r="4907" spans="3:18" s="102" customFormat="1" ht="19.5" hidden="1" customHeight="1">
      <c r="C4907" s="35" t="s">
        <v>1962</v>
      </c>
      <c r="D4907" s="36" t="s">
        <v>0</v>
      </c>
      <c r="E4907" s="11" t="s">
        <v>3189</v>
      </c>
      <c r="F4907" s="98">
        <v>606</v>
      </c>
      <c r="G4907" s="99">
        <v>2088</v>
      </c>
      <c r="H4907" s="99">
        <f t="shared" si="818"/>
        <v>1265328</v>
      </c>
      <c r="I4907" s="99">
        <v>319</v>
      </c>
      <c r="J4907" s="99">
        <f t="shared" si="819"/>
        <v>193314</v>
      </c>
      <c r="K4907" s="99">
        <v>11</v>
      </c>
      <c r="L4907" s="99">
        <f t="shared" si="817"/>
        <v>6666</v>
      </c>
      <c r="M4907" s="99">
        <f t="shared" si="821"/>
        <v>2418</v>
      </c>
      <c r="N4907" s="100">
        <f t="shared" si="820"/>
        <v>1465308</v>
      </c>
      <c r="O4907" s="60">
        <v>606</v>
      </c>
      <c r="P4907" s="101">
        <f>O4907</f>
        <v>606</v>
      </c>
      <c r="Q4907" s="99" t="e">
        <f>TRUNC(#REF!*P4907,0)</f>
        <v>#REF!</v>
      </c>
      <c r="R4907" s="143"/>
    </row>
    <row r="4908" spans="3:18" s="102" customFormat="1" ht="19.5" hidden="1" customHeight="1">
      <c r="C4908" s="35" t="s">
        <v>1963</v>
      </c>
      <c r="D4908" s="36" t="s">
        <v>0</v>
      </c>
      <c r="E4908" s="11" t="s">
        <v>3189</v>
      </c>
      <c r="F4908" s="98">
        <v>945</v>
      </c>
      <c r="G4908" s="99">
        <v>2478</v>
      </c>
      <c r="H4908" s="99">
        <f t="shared" si="818"/>
        <v>2341710</v>
      </c>
      <c r="I4908" s="99">
        <v>9151</v>
      </c>
      <c r="J4908" s="99">
        <f t="shared" si="819"/>
        <v>8647695</v>
      </c>
      <c r="K4908" s="99">
        <v>1773</v>
      </c>
      <c r="L4908" s="99">
        <f t="shared" si="817"/>
        <v>1675485</v>
      </c>
      <c r="M4908" s="99">
        <f t="shared" si="821"/>
        <v>13402</v>
      </c>
      <c r="N4908" s="100">
        <f t="shared" si="820"/>
        <v>12664890</v>
      </c>
      <c r="O4908" s="60">
        <v>945</v>
      </c>
      <c r="P4908" s="101">
        <f>O4908</f>
        <v>945</v>
      </c>
      <c r="Q4908" s="99" t="e">
        <f>TRUNC(#REF!*P4908,0)</f>
        <v>#REF!</v>
      </c>
      <c r="R4908" s="143"/>
    </row>
    <row r="4909" spans="3:18" s="102" customFormat="1" ht="19.5" hidden="1" customHeight="1">
      <c r="C4909" s="35" t="s">
        <v>1964</v>
      </c>
      <c r="D4909" s="36" t="s">
        <v>0</v>
      </c>
      <c r="E4909" s="11" t="s">
        <v>22</v>
      </c>
      <c r="F4909" s="98">
        <v>0</v>
      </c>
      <c r="G4909" s="99">
        <v>0</v>
      </c>
      <c r="H4909" s="99">
        <f t="shared" si="818"/>
        <v>0</v>
      </c>
      <c r="I4909" s="99">
        <v>0</v>
      </c>
      <c r="J4909" s="99">
        <f t="shared" si="819"/>
        <v>0</v>
      </c>
      <c r="K4909" s="99">
        <v>0</v>
      </c>
      <c r="L4909" s="99">
        <f t="shared" si="817"/>
        <v>0</v>
      </c>
      <c r="M4909" s="99">
        <f t="shared" si="821"/>
        <v>0</v>
      </c>
      <c r="N4909" s="100">
        <f t="shared" si="820"/>
        <v>0</v>
      </c>
      <c r="O4909" s="60">
        <v>0</v>
      </c>
      <c r="P4909" s="101">
        <f>O4909</f>
        <v>0</v>
      </c>
      <c r="Q4909" s="99" t="e">
        <f>TRUNC(#REF!*P4909,0)</f>
        <v>#REF!</v>
      </c>
      <c r="R4909" s="143"/>
    </row>
    <row r="4910" spans="3:18" s="102" customFormat="1" ht="19.5" hidden="1" customHeight="1">
      <c r="C4910" s="35" t="s">
        <v>1965</v>
      </c>
      <c r="D4910" s="36" t="s">
        <v>0</v>
      </c>
      <c r="E4910" s="11" t="s">
        <v>22</v>
      </c>
      <c r="F4910" s="98">
        <v>0</v>
      </c>
      <c r="G4910" s="99">
        <v>0</v>
      </c>
      <c r="H4910" s="99">
        <f t="shared" si="818"/>
        <v>0</v>
      </c>
      <c r="I4910" s="99">
        <v>0</v>
      </c>
      <c r="J4910" s="99">
        <f t="shared" si="819"/>
        <v>0</v>
      </c>
      <c r="K4910" s="99">
        <v>0</v>
      </c>
      <c r="L4910" s="99">
        <f t="shared" si="817"/>
        <v>0</v>
      </c>
      <c r="M4910" s="99">
        <f t="shared" si="821"/>
        <v>0</v>
      </c>
      <c r="N4910" s="100">
        <f t="shared" si="820"/>
        <v>0</v>
      </c>
      <c r="O4910" s="60">
        <v>0</v>
      </c>
      <c r="P4910" s="101">
        <f>O4910</f>
        <v>0</v>
      </c>
      <c r="Q4910" s="99" t="e">
        <f>TRUNC(#REF!*P4910,0)</f>
        <v>#REF!</v>
      </c>
      <c r="R4910" s="143"/>
    </row>
    <row r="4911" spans="3:18" s="102" customFormat="1" ht="19.5" hidden="1" customHeight="1">
      <c r="C4911" s="35" t="s">
        <v>1966</v>
      </c>
      <c r="D4911" s="36" t="s">
        <v>0</v>
      </c>
      <c r="E4911" s="11" t="s">
        <v>3199</v>
      </c>
      <c r="F4911" s="98">
        <v>10</v>
      </c>
      <c r="G4911" s="99">
        <v>119306</v>
      </c>
      <c r="H4911" s="99">
        <f t="shared" si="818"/>
        <v>1193060</v>
      </c>
      <c r="I4911" s="99">
        <v>224739</v>
      </c>
      <c r="J4911" s="99">
        <f t="shared" si="819"/>
        <v>2247390</v>
      </c>
      <c r="K4911" s="99">
        <v>305087</v>
      </c>
      <c r="L4911" s="99">
        <f t="shared" si="817"/>
        <v>3050870</v>
      </c>
      <c r="M4911" s="99">
        <f t="shared" si="821"/>
        <v>649132</v>
      </c>
      <c r="N4911" s="100">
        <f t="shared" si="820"/>
        <v>6491320</v>
      </c>
      <c r="O4911" s="60">
        <v>10</v>
      </c>
      <c r="P4911" s="101">
        <f>O4911</f>
        <v>10</v>
      </c>
      <c r="Q4911" s="99" t="e">
        <f>TRUNC(#REF!*P4911,0)</f>
        <v>#REF!</v>
      </c>
      <c r="R4911" s="143"/>
    </row>
    <row r="4912" spans="3:18" s="102" customFormat="1" ht="19.5" hidden="1" customHeight="1">
      <c r="C4912" s="35" t="s">
        <v>1967</v>
      </c>
      <c r="D4912" s="36" t="s">
        <v>0</v>
      </c>
      <c r="E4912" s="11" t="s">
        <v>22</v>
      </c>
      <c r="F4912" s="98">
        <v>0</v>
      </c>
      <c r="G4912" s="99">
        <v>0</v>
      </c>
      <c r="H4912" s="99">
        <f t="shared" si="818"/>
        <v>0</v>
      </c>
      <c r="I4912" s="99">
        <v>0</v>
      </c>
      <c r="J4912" s="99">
        <f t="shared" si="819"/>
        <v>0</v>
      </c>
      <c r="K4912" s="99">
        <v>0</v>
      </c>
      <c r="L4912" s="99">
        <f t="shared" si="817"/>
        <v>0</v>
      </c>
      <c r="M4912" s="99">
        <f t="shared" si="821"/>
        <v>0</v>
      </c>
      <c r="N4912" s="100">
        <f t="shared" si="820"/>
        <v>0</v>
      </c>
      <c r="O4912" s="60">
        <v>0</v>
      </c>
      <c r="P4912" s="101">
        <f>O4912</f>
        <v>0</v>
      </c>
      <c r="Q4912" s="99" t="e">
        <f>TRUNC(#REF!*P4912,0)</f>
        <v>#REF!</v>
      </c>
      <c r="R4912" s="143"/>
    </row>
    <row r="4913" spans="3:18" s="102" customFormat="1" ht="19.5" hidden="1" customHeight="1">
      <c r="C4913" s="35" t="s">
        <v>1968</v>
      </c>
      <c r="D4913" s="36" t="s">
        <v>0</v>
      </c>
      <c r="E4913" s="11" t="s">
        <v>22</v>
      </c>
      <c r="F4913" s="98">
        <v>0</v>
      </c>
      <c r="G4913" s="99">
        <v>0</v>
      </c>
      <c r="H4913" s="99">
        <f t="shared" si="818"/>
        <v>0</v>
      </c>
      <c r="I4913" s="99">
        <v>0</v>
      </c>
      <c r="J4913" s="99">
        <f t="shared" si="819"/>
        <v>0</v>
      </c>
      <c r="K4913" s="99">
        <v>0</v>
      </c>
      <c r="L4913" s="99">
        <f t="shared" si="817"/>
        <v>0</v>
      </c>
      <c r="M4913" s="99">
        <f t="shared" si="821"/>
        <v>0</v>
      </c>
      <c r="N4913" s="100">
        <f t="shared" si="820"/>
        <v>0</v>
      </c>
      <c r="O4913" s="60">
        <v>0</v>
      </c>
      <c r="P4913" s="101">
        <f>O4913</f>
        <v>0</v>
      </c>
      <c r="Q4913" s="99" t="e">
        <f>TRUNC(#REF!*P4913,0)</f>
        <v>#REF!</v>
      </c>
      <c r="R4913" s="143"/>
    </row>
    <row r="4914" spans="3:18" s="102" customFormat="1" ht="19.5" hidden="1" customHeight="1">
      <c r="C4914" s="35" t="s">
        <v>1969</v>
      </c>
      <c r="D4914" s="36" t="s">
        <v>20</v>
      </c>
      <c r="E4914" s="11" t="s">
        <v>3206</v>
      </c>
      <c r="F4914" s="98">
        <v>1536</v>
      </c>
      <c r="G4914" s="99">
        <v>305539</v>
      </c>
      <c r="H4914" s="99">
        <f t="shared" si="818"/>
        <v>469307904</v>
      </c>
      <c r="I4914" s="99">
        <v>570870</v>
      </c>
      <c r="J4914" s="99">
        <f t="shared" si="819"/>
        <v>876856320</v>
      </c>
      <c r="K4914" s="99">
        <v>77855</v>
      </c>
      <c r="L4914" s="99">
        <f t="shared" si="817"/>
        <v>119585280</v>
      </c>
      <c r="M4914" s="99">
        <f t="shared" si="821"/>
        <v>954264</v>
      </c>
      <c r="N4914" s="100">
        <f t="shared" si="820"/>
        <v>1465749504</v>
      </c>
      <c r="O4914" s="60">
        <v>1536</v>
      </c>
      <c r="P4914" s="101">
        <f>O4914</f>
        <v>1536</v>
      </c>
      <c r="Q4914" s="99" t="e">
        <f>TRUNC(#REF!*P4914,0)</f>
        <v>#REF!</v>
      </c>
      <c r="R4914" s="143"/>
    </row>
    <row r="4915" spans="3:18" s="102" customFormat="1" ht="19.5" hidden="1" customHeight="1">
      <c r="C4915" s="35" t="s">
        <v>1970</v>
      </c>
      <c r="D4915" s="36" t="s">
        <v>0</v>
      </c>
      <c r="E4915" s="11" t="s">
        <v>22</v>
      </c>
      <c r="F4915" s="98">
        <v>0</v>
      </c>
      <c r="G4915" s="99">
        <v>0</v>
      </c>
      <c r="H4915" s="99">
        <f t="shared" si="818"/>
        <v>0</v>
      </c>
      <c r="I4915" s="99">
        <v>0</v>
      </c>
      <c r="J4915" s="99">
        <f t="shared" si="819"/>
        <v>0</v>
      </c>
      <c r="K4915" s="99">
        <v>0</v>
      </c>
      <c r="L4915" s="99">
        <f t="shared" si="817"/>
        <v>0</v>
      </c>
      <c r="M4915" s="99">
        <f t="shared" si="821"/>
        <v>0</v>
      </c>
      <c r="N4915" s="100">
        <f t="shared" si="820"/>
        <v>0</v>
      </c>
      <c r="O4915" s="60">
        <v>0</v>
      </c>
      <c r="P4915" s="101">
        <f>O4915</f>
        <v>0</v>
      </c>
      <c r="Q4915" s="99" t="e">
        <f>TRUNC(#REF!*P4915,0)</f>
        <v>#REF!</v>
      </c>
      <c r="R4915" s="143"/>
    </row>
    <row r="4916" spans="3:18" s="102" customFormat="1" ht="19.5" hidden="1" customHeight="1">
      <c r="C4916" s="35" t="s">
        <v>1971</v>
      </c>
      <c r="D4916" s="36" t="s">
        <v>20</v>
      </c>
      <c r="E4916" s="11" t="s">
        <v>3206</v>
      </c>
      <c r="F4916" s="98">
        <v>158</v>
      </c>
      <c r="G4916" s="99">
        <v>173599</v>
      </c>
      <c r="H4916" s="99">
        <f t="shared" si="818"/>
        <v>27428642</v>
      </c>
      <c r="I4916" s="99">
        <v>403780</v>
      </c>
      <c r="J4916" s="99">
        <f t="shared" si="819"/>
        <v>63797240</v>
      </c>
      <c r="K4916" s="99">
        <v>38773</v>
      </c>
      <c r="L4916" s="99">
        <f t="shared" si="817"/>
        <v>6126134</v>
      </c>
      <c r="M4916" s="99">
        <f t="shared" si="821"/>
        <v>616152</v>
      </c>
      <c r="N4916" s="100">
        <f t="shared" si="820"/>
        <v>97352016</v>
      </c>
      <c r="O4916" s="60">
        <v>158</v>
      </c>
      <c r="P4916" s="101">
        <f>O4916</f>
        <v>158</v>
      </c>
      <c r="Q4916" s="99" t="e">
        <f>TRUNC(#REF!*P4916,0)</f>
        <v>#REF!</v>
      </c>
      <c r="R4916" s="143"/>
    </row>
    <row r="4917" spans="3:18" s="102" customFormat="1" ht="19.5" hidden="1" customHeight="1">
      <c r="C4917" s="35" t="s">
        <v>1972</v>
      </c>
      <c r="D4917" s="36" t="s">
        <v>0</v>
      </c>
      <c r="E4917" s="11" t="s">
        <v>22</v>
      </c>
      <c r="F4917" s="98">
        <v>0</v>
      </c>
      <c r="G4917" s="99">
        <v>0</v>
      </c>
      <c r="H4917" s="99">
        <f t="shared" si="818"/>
        <v>0</v>
      </c>
      <c r="I4917" s="99">
        <v>0</v>
      </c>
      <c r="J4917" s="99">
        <f t="shared" si="819"/>
        <v>0</v>
      </c>
      <c r="K4917" s="99">
        <v>0</v>
      </c>
      <c r="L4917" s="99">
        <f t="shared" si="817"/>
        <v>0</v>
      </c>
      <c r="M4917" s="99">
        <f t="shared" si="821"/>
        <v>0</v>
      </c>
      <c r="N4917" s="100">
        <f t="shared" si="820"/>
        <v>0</v>
      </c>
      <c r="O4917" s="60">
        <v>0</v>
      </c>
      <c r="P4917" s="101">
        <f>O4917</f>
        <v>0</v>
      </c>
      <c r="Q4917" s="99" t="e">
        <f>TRUNC(#REF!*P4917,0)</f>
        <v>#REF!</v>
      </c>
      <c r="R4917" s="143"/>
    </row>
    <row r="4918" spans="3:18" s="102" customFormat="1" ht="19.5" hidden="1" customHeight="1">
      <c r="C4918" s="35" t="s">
        <v>1973</v>
      </c>
      <c r="D4918" s="36" t="s">
        <v>103</v>
      </c>
      <c r="E4918" s="11" t="s">
        <v>3209</v>
      </c>
      <c r="F4918" s="98">
        <v>85</v>
      </c>
      <c r="G4918" s="99">
        <v>199582</v>
      </c>
      <c r="H4918" s="99">
        <f t="shared" si="818"/>
        <v>16964470</v>
      </c>
      <c r="I4918" s="99">
        <v>192629</v>
      </c>
      <c r="J4918" s="99">
        <f t="shared" si="819"/>
        <v>16373465</v>
      </c>
      <c r="K4918" s="99">
        <v>450660</v>
      </c>
      <c r="L4918" s="99">
        <f t="shared" si="817"/>
        <v>38306100</v>
      </c>
      <c r="M4918" s="99">
        <f t="shared" si="821"/>
        <v>842871</v>
      </c>
      <c r="N4918" s="100">
        <f t="shared" si="820"/>
        <v>71644035</v>
      </c>
      <c r="O4918" s="60">
        <v>85</v>
      </c>
      <c r="P4918" s="101">
        <f>O4918</f>
        <v>85</v>
      </c>
      <c r="Q4918" s="99" t="e">
        <f>TRUNC(#REF!*P4918,0)</f>
        <v>#REF!</v>
      </c>
      <c r="R4918" s="143"/>
    </row>
    <row r="4919" spans="3:18" s="102" customFormat="1" ht="19.5" hidden="1" customHeight="1">
      <c r="C4919" s="35" t="s">
        <v>1974</v>
      </c>
      <c r="D4919" s="36" t="s">
        <v>104</v>
      </c>
      <c r="E4919" s="11" t="s">
        <v>3209</v>
      </c>
      <c r="F4919" s="98">
        <v>76</v>
      </c>
      <c r="G4919" s="99">
        <v>246577</v>
      </c>
      <c r="H4919" s="99">
        <f t="shared" si="818"/>
        <v>18739852</v>
      </c>
      <c r="I4919" s="99">
        <v>200386</v>
      </c>
      <c r="J4919" s="99">
        <f t="shared" si="819"/>
        <v>15229336</v>
      </c>
      <c r="K4919" s="99">
        <v>449048</v>
      </c>
      <c r="L4919" s="99">
        <f t="shared" si="817"/>
        <v>34127648</v>
      </c>
      <c r="M4919" s="99">
        <f t="shared" si="821"/>
        <v>896011</v>
      </c>
      <c r="N4919" s="100">
        <f t="shared" si="820"/>
        <v>68096836</v>
      </c>
      <c r="O4919" s="60">
        <v>76</v>
      </c>
      <c r="P4919" s="101">
        <f>O4919</f>
        <v>76</v>
      </c>
      <c r="Q4919" s="99" t="e">
        <f>TRUNC(#REF!*P4919,0)</f>
        <v>#REF!</v>
      </c>
      <c r="R4919" s="143"/>
    </row>
    <row r="4920" spans="3:18" s="102" customFormat="1" ht="19.5" hidden="1" customHeight="1">
      <c r="C4920" s="35" t="s">
        <v>1975</v>
      </c>
      <c r="D4920" s="36" t="s">
        <v>0</v>
      </c>
      <c r="E4920" s="11" t="s">
        <v>22</v>
      </c>
      <c r="F4920" s="98">
        <v>0</v>
      </c>
      <c r="G4920" s="99">
        <v>0</v>
      </c>
      <c r="H4920" s="99">
        <f t="shared" si="818"/>
        <v>0</v>
      </c>
      <c r="I4920" s="99">
        <v>0</v>
      </c>
      <c r="J4920" s="99">
        <f t="shared" si="819"/>
        <v>0</v>
      </c>
      <c r="K4920" s="99">
        <v>0</v>
      </c>
      <c r="L4920" s="99">
        <f t="shared" si="817"/>
        <v>0</v>
      </c>
      <c r="M4920" s="99">
        <f t="shared" si="821"/>
        <v>0</v>
      </c>
      <c r="N4920" s="100">
        <f t="shared" si="820"/>
        <v>0</v>
      </c>
      <c r="O4920" s="60">
        <v>0</v>
      </c>
      <c r="P4920" s="101">
        <f>O4920</f>
        <v>0</v>
      </c>
      <c r="Q4920" s="99" t="e">
        <f>TRUNC(#REF!*P4920,0)</f>
        <v>#REF!</v>
      </c>
      <c r="R4920" s="143"/>
    </row>
    <row r="4921" spans="3:18" s="102" customFormat="1" ht="19.5" hidden="1" customHeight="1">
      <c r="C4921" s="35" t="s">
        <v>1976</v>
      </c>
      <c r="D4921" s="36" t="s">
        <v>20</v>
      </c>
      <c r="E4921" s="11" t="s">
        <v>3207</v>
      </c>
      <c r="F4921" s="98">
        <v>264</v>
      </c>
      <c r="G4921" s="99">
        <v>36160</v>
      </c>
      <c r="H4921" s="99">
        <f t="shared" si="818"/>
        <v>9546240</v>
      </c>
      <c r="I4921" s="99">
        <v>101005</v>
      </c>
      <c r="J4921" s="99">
        <f t="shared" si="819"/>
        <v>26665320</v>
      </c>
      <c r="K4921" s="99">
        <v>12892</v>
      </c>
      <c r="L4921" s="99">
        <f t="shared" si="817"/>
        <v>3403488</v>
      </c>
      <c r="M4921" s="99">
        <f t="shared" si="821"/>
        <v>150057</v>
      </c>
      <c r="N4921" s="100">
        <f t="shared" si="820"/>
        <v>39615048</v>
      </c>
      <c r="O4921" s="60">
        <v>264</v>
      </c>
      <c r="P4921" s="101">
        <f>O4921</f>
        <v>264</v>
      </c>
      <c r="Q4921" s="99" t="e">
        <f>TRUNC(#REF!*P4921,0)</f>
        <v>#REF!</v>
      </c>
      <c r="R4921" s="143"/>
    </row>
    <row r="4922" spans="3:18" s="102" customFormat="1" ht="19.5" hidden="1" customHeight="1">
      <c r="C4922" s="35" t="s">
        <v>2858</v>
      </c>
      <c r="D4922" s="36" t="s">
        <v>0</v>
      </c>
      <c r="E4922" s="11" t="s">
        <v>22</v>
      </c>
      <c r="F4922" s="98">
        <v>0</v>
      </c>
      <c r="G4922" s="99">
        <v>0</v>
      </c>
      <c r="H4922" s="99">
        <f t="shared" si="818"/>
        <v>0</v>
      </c>
      <c r="I4922" s="99">
        <v>0</v>
      </c>
      <c r="J4922" s="99">
        <f t="shared" si="819"/>
        <v>0</v>
      </c>
      <c r="K4922" s="99">
        <v>0</v>
      </c>
      <c r="L4922" s="99">
        <f t="shared" si="817"/>
        <v>0</v>
      </c>
      <c r="M4922" s="99">
        <f t="shared" si="821"/>
        <v>0</v>
      </c>
      <c r="N4922" s="100">
        <f t="shared" si="820"/>
        <v>0</v>
      </c>
      <c r="O4922" s="60">
        <v>0</v>
      </c>
      <c r="P4922" s="101">
        <f>O4922</f>
        <v>0</v>
      </c>
      <c r="Q4922" s="99" t="e">
        <f>TRUNC(#REF!*P4922,0)</f>
        <v>#REF!</v>
      </c>
      <c r="R4922" s="143"/>
    </row>
    <row r="4923" spans="3:18" s="102" customFormat="1" ht="19.5" hidden="1" customHeight="1">
      <c r="C4923" s="35" t="s">
        <v>2859</v>
      </c>
      <c r="D4923" s="36" t="s">
        <v>2860</v>
      </c>
      <c r="E4923" s="11" t="s">
        <v>3207</v>
      </c>
      <c r="F4923" s="98">
        <v>2088</v>
      </c>
      <c r="G4923" s="99">
        <v>13118</v>
      </c>
      <c r="H4923" s="99">
        <f t="shared" si="818"/>
        <v>27390384</v>
      </c>
      <c r="I4923" s="99">
        <v>30804</v>
      </c>
      <c r="J4923" s="99">
        <f t="shared" si="819"/>
        <v>64318752</v>
      </c>
      <c r="K4923" s="99">
        <v>7096</v>
      </c>
      <c r="L4923" s="99">
        <f t="shared" si="817"/>
        <v>14816448</v>
      </c>
      <c r="M4923" s="99">
        <f t="shared" si="821"/>
        <v>51018</v>
      </c>
      <c r="N4923" s="100">
        <f t="shared" si="820"/>
        <v>106525584</v>
      </c>
      <c r="O4923" s="60">
        <v>2088</v>
      </c>
      <c r="P4923" s="101">
        <f>O4923</f>
        <v>2088</v>
      </c>
      <c r="Q4923" s="99" t="e">
        <f>TRUNC(#REF!*P4923,0)</f>
        <v>#REF!</v>
      </c>
      <c r="R4923" s="143"/>
    </row>
    <row r="4924" spans="3:18" s="102" customFormat="1" ht="19.5" hidden="1" customHeight="1">
      <c r="C4924" s="35" t="s">
        <v>2861</v>
      </c>
      <c r="D4924" s="36" t="s">
        <v>0</v>
      </c>
      <c r="E4924" s="11" t="s">
        <v>3207</v>
      </c>
      <c r="F4924" s="98">
        <v>2088</v>
      </c>
      <c r="G4924" s="99">
        <v>7440</v>
      </c>
      <c r="H4924" s="99">
        <f t="shared" si="818"/>
        <v>15534720</v>
      </c>
      <c r="I4924" s="99">
        <v>1658</v>
      </c>
      <c r="J4924" s="99">
        <f t="shared" si="819"/>
        <v>3461904</v>
      </c>
      <c r="K4924" s="99">
        <v>0</v>
      </c>
      <c r="L4924" s="99">
        <f t="shared" si="817"/>
        <v>0</v>
      </c>
      <c r="M4924" s="99">
        <f t="shared" si="821"/>
        <v>9098</v>
      </c>
      <c r="N4924" s="100">
        <f t="shared" si="820"/>
        <v>18996624</v>
      </c>
      <c r="O4924" s="60">
        <v>2088</v>
      </c>
      <c r="P4924" s="101">
        <f>O4924</f>
        <v>2088</v>
      </c>
      <c r="Q4924" s="99" t="e">
        <f>TRUNC(#REF!*P4924,0)</f>
        <v>#REF!</v>
      </c>
      <c r="R4924" s="143"/>
    </row>
    <row r="4925" spans="3:18" s="102" customFormat="1" ht="19.5" hidden="1" customHeight="1">
      <c r="C4925" s="35" t="s">
        <v>2862</v>
      </c>
      <c r="D4925" s="36" t="s">
        <v>0</v>
      </c>
      <c r="E4925" s="11" t="s">
        <v>3206</v>
      </c>
      <c r="F4925" s="98">
        <v>124</v>
      </c>
      <c r="G4925" s="99">
        <v>6888</v>
      </c>
      <c r="H4925" s="99">
        <f t="shared" si="818"/>
        <v>854112</v>
      </c>
      <c r="I4925" s="99">
        <v>26484</v>
      </c>
      <c r="J4925" s="99">
        <f t="shared" si="819"/>
        <v>3284016</v>
      </c>
      <c r="K4925" s="99">
        <v>0</v>
      </c>
      <c r="L4925" s="99">
        <f t="shared" si="817"/>
        <v>0</v>
      </c>
      <c r="M4925" s="99">
        <f t="shared" si="821"/>
        <v>33372</v>
      </c>
      <c r="N4925" s="100">
        <f t="shared" si="820"/>
        <v>4138128</v>
      </c>
      <c r="O4925" s="60">
        <v>124</v>
      </c>
      <c r="P4925" s="101">
        <f>O4925</f>
        <v>124</v>
      </c>
      <c r="Q4925" s="99" t="e">
        <f>TRUNC(#REF!*P4925,0)</f>
        <v>#REF!</v>
      </c>
      <c r="R4925" s="143"/>
    </row>
    <row r="4926" spans="3:18" s="102" customFormat="1" ht="19.5" hidden="1" customHeight="1">
      <c r="C4926" s="35" t="s">
        <v>2863</v>
      </c>
      <c r="D4926" s="36" t="s">
        <v>0</v>
      </c>
      <c r="E4926" s="11" t="s">
        <v>3188</v>
      </c>
      <c r="F4926" s="98">
        <v>12</v>
      </c>
      <c r="G4926" s="99">
        <v>9500</v>
      </c>
      <c r="H4926" s="99">
        <f t="shared" si="818"/>
        <v>114000</v>
      </c>
      <c r="I4926" s="99">
        <v>170838</v>
      </c>
      <c r="J4926" s="99">
        <f t="shared" si="819"/>
        <v>2050056</v>
      </c>
      <c r="K4926" s="99">
        <v>10269</v>
      </c>
      <c r="L4926" s="99">
        <f t="shared" si="817"/>
        <v>123228</v>
      </c>
      <c r="M4926" s="99">
        <f t="shared" si="821"/>
        <v>190607</v>
      </c>
      <c r="N4926" s="100">
        <f t="shared" si="820"/>
        <v>2287284</v>
      </c>
      <c r="O4926" s="60">
        <v>12</v>
      </c>
      <c r="P4926" s="101">
        <f>O4926</f>
        <v>12</v>
      </c>
      <c r="Q4926" s="99" t="e">
        <f>TRUNC(#REF!*P4926,0)</f>
        <v>#REF!</v>
      </c>
      <c r="R4926" s="143"/>
    </row>
    <row r="4927" spans="3:18" s="102" customFormat="1" ht="19.5" hidden="1" customHeight="1">
      <c r="C4927" s="35" t="s">
        <v>2864</v>
      </c>
      <c r="D4927" s="36" t="s">
        <v>0</v>
      </c>
      <c r="E4927" s="11" t="s">
        <v>3188</v>
      </c>
      <c r="F4927" s="98">
        <v>369</v>
      </c>
      <c r="G4927" s="99">
        <v>164160</v>
      </c>
      <c r="H4927" s="99">
        <f t="shared" si="818"/>
        <v>60575040</v>
      </c>
      <c r="I4927" s="99">
        <v>122716</v>
      </c>
      <c r="J4927" s="99">
        <f t="shared" si="819"/>
        <v>45282204</v>
      </c>
      <c r="K4927" s="99">
        <v>25827</v>
      </c>
      <c r="L4927" s="99">
        <f t="shared" si="817"/>
        <v>9530163</v>
      </c>
      <c r="M4927" s="99">
        <f t="shared" si="821"/>
        <v>312703</v>
      </c>
      <c r="N4927" s="100">
        <f t="shared" si="820"/>
        <v>115387407</v>
      </c>
      <c r="O4927" s="60">
        <v>369</v>
      </c>
      <c r="P4927" s="101">
        <f>O4927</f>
        <v>369</v>
      </c>
      <c r="Q4927" s="99" t="e">
        <f>TRUNC(#REF!*P4927,0)</f>
        <v>#REF!</v>
      </c>
      <c r="R4927" s="143"/>
    </row>
    <row r="4928" spans="3:18" s="102" customFormat="1" ht="19.5" hidden="1" customHeight="1">
      <c r="C4928" s="35" t="s">
        <v>2865</v>
      </c>
      <c r="D4928" s="36" t="s">
        <v>0</v>
      </c>
      <c r="E4928" s="11" t="s">
        <v>3196</v>
      </c>
      <c r="F4928" s="98">
        <v>2</v>
      </c>
      <c r="G4928" s="99">
        <v>0</v>
      </c>
      <c r="H4928" s="99">
        <f t="shared" si="818"/>
        <v>0</v>
      </c>
      <c r="I4928" s="99">
        <v>146555</v>
      </c>
      <c r="J4928" s="99">
        <f t="shared" si="819"/>
        <v>293110</v>
      </c>
      <c r="K4928" s="99">
        <v>0</v>
      </c>
      <c r="L4928" s="99">
        <f t="shared" si="817"/>
        <v>0</v>
      </c>
      <c r="M4928" s="99">
        <f t="shared" si="821"/>
        <v>146555</v>
      </c>
      <c r="N4928" s="100">
        <f t="shared" si="820"/>
        <v>293110</v>
      </c>
      <c r="O4928" s="60">
        <v>2</v>
      </c>
      <c r="P4928" s="101">
        <f>O4928</f>
        <v>2</v>
      </c>
      <c r="Q4928" s="99" t="e">
        <f>TRUNC(#REF!*P4928,0)</f>
        <v>#REF!</v>
      </c>
      <c r="R4928" s="143"/>
    </row>
    <row r="4929" spans="3:18" s="102" customFormat="1" ht="19.5" hidden="1" customHeight="1">
      <c r="C4929" s="35" t="s">
        <v>2866</v>
      </c>
      <c r="D4929" s="36" t="s">
        <v>0</v>
      </c>
      <c r="E4929" s="11" t="s">
        <v>3196</v>
      </c>
      <c r="F4929" s="98">
        <v>1</v>
      </c>
      <c r="G4929" s="99">
        <v>0</v>
      </c>
      <c r="H4929" s="99">
        <f t="shared" si="818"/>
        <v>0</v>
      </c>
      <c r="I4929" s="99">
        <v>1093528</v>
      </c>
      <c r="J4929" s="99">
        <f t="shared" si="819"/>
        <v>1093528</v>
      </c>
      <c r="K4929" s="99">
        <v>0</v>
      </c>
      <c r="L4929" s="99">
        <f t="shared" si="817"/>
        <v>0</v>
      </c>
      <c r="M4929" s="99">
        <f t="shared" si="821"/>
        <v>1093528</v>
      </c>
      <c r="N4929" s="100">
        <f t="shared" si="820"/>
        <v>1093528</v>
      </c>
      <c r="O4929" s="60">
        <v>1</v>
      </c>
      <c r="P4929" s="101">
        <f>O4929</f>
        <v>1</v>
      </c>
      <c r="Q4929" s="99" t="e">
        <f>TRUNC(#REF!*P4929,0)</f>
        <v>#REF!</v>
      </c>
      <c r="R4929" s="143"/>
    </row>
    <row r="4930" spans="3:18" s="102" customFormat="1" ht="19.5" hidden="1" customHeight="1">
      <c r="C4930" s="35" t="s">
        <v>1977</v>
      </c>
      <c r="D4930" s="36" t="s">
        <v>0</v>
      </c>
      <c r="E4930" s="11" t="s">
        <v>22</v>
      </c>
      <c r="F4930" s="98">
        <v>0</v>
      </c>
      <c r="G4930" s="99">
        <v>0</v>
      </c>
      <c r="H4930" s="99">
        <f t="shared" si="818"/>
        <v>0</v>
      </c>
      <c r="I4930" s="99">
        <v>0</v>
      </c>
      <c r="J4930" s="99">
        <f t="shared" si="819"/>
        <v>0</v>
      </c>
      <c r="K4930" s="99">
        <v>0</v>
      </c>
      <c r="L4930" s="99">
        <f t="shared" si="817"/>
        <v>0</v>
      </c>
      <c r="M4930" s="99">
        <f t="shared" si="821"/>
        <v>0</v>
      </c>
      <c r="N4930" s="100">
        <f t="shared" si="820"/>
        <v>0</v>
      </c>
      <c r="O4930" s="60">
        <v>0</v>
      </c>
      <c r="P4930" s="101">
        <f>O4930</f>
        <v>0</v>
      </c>
      <c r="Q4930" s="99" t="e">
        <f>TRUNC(#REF!*P4930,0)</f>
        <v>#REF!</v>
      </c>
      <c r="R4930" s="143"/>
    </row>
    <row r="4931" spans="3:18" s="102" customFormat="1" ht="19.5" hidden="1" customHeight="1">
      <c r="C4931" s="35" t="s">
        <v>540</v>
      </c>
      <c r="D4931" s="36" t="s">
        <v>0</v>
      </c>
      <c r="E4931" s="11" t="s">
        <v>22</v>
      </c>
      <c r="F4931" s="98">
        <v>0</v>
      </c>
      <c r="G4931" s="99">
        <v>0</v>
      </c>
      <c r="H4931" s="99">
        <f t="shared" si="818"/>
        <v>0</v>
      </c>
      <c r="I4931" s="99">
        <v>0</v>
      </c>
      <c r="J4931" s="99">
        <f t="shared" si="819"/>
        <v>0</v>
      </c>
      <c r="K4931" s="99">
        <v>0</v>
      </c>
      <c r="L4931" s="99">
        <f t="shared" si="817"/>
        <v>0</v>
      </c>
      <c r="M4931" s="99">
        <f t="shared" si="821"/>
        <v>0</v>
      </c>
      <c r="N4931" s="100">
        <f t="shared" si="820"/>
        <v>0</v>
      </c>
      <c r="O4931" s="60">
        <v>0</v>
      </c>
      <c r="P4931" s="101">
        <f>O4931</f>
        <v>0</v>
      </c>
      <c r="Q4931" s="99" t="e">
        <f>TRUNC(#REF!*P4931,0)</f>
        <v>#REF!</v>
      </c>
      <c r="R4931" s="143"/>
    </row>
    <row r="4932" spans="3:18" s="102" customFormat="1" ht="19.5" hidden="1" customHeight="1">
      <c r="C4932" s="35" t="s">
        <v>1978</v>
      </c>
      <c r="D4932" s="36" t="s">
        <v>0</v>
      </c>
      <c r="E4932" s="11" t="s">
        <v>22</v>
      </c>
      <c r="F4932" s="98">
        <v>0</v>
      </c>
      <c r="G4932" s="99">
        <v>0</v>
      </c>
      <c r="H4932" s="99">
        <f t="shared" si="818"/>
        <v>0</v>
      </c>
      <c r="I4932" s="99">
        <v>0</v>
      </c>
      <c r="J4932" s="99">
        <f t="shared" si="819"/>
        <v>0</v>
      </c>
      <c r="K4932" s="99">
        <v>0</v>
      </c>
      <c r="L4932" s="99">
        <f t="shared" si="817"/>
        <v>0</v>
      </c>
      <c r="M4932" s="99">
        <f t="shared" si="821"/>
        <v>0</v>
      </c>
      <c r="N4932" s="100">
        <f t="shared" si="820"/>
        <v>0</v>
      </c>
      <c r="O4932" s="60">
        <v>0</v>
      </c>
      <c r="P4932" s="101">
        <f>O4932</f>
        <v>0</v>
      </c>
      <c r="Q4932" s="99" t="e">
        <f>TRUNC(#REF!*P4932,0)</f>
        <v>#REF!</v>
      </c>
      <c r="R4932" s="143"/>
    </row>
    <row r="4933" spans="3:18" s="102" customFormat="1" ht="19.5" hidden="1" customHeight="1">
      <c r="C4933" s="35" t="s">
        <v>1979</v>
      </c>
      <c r="D4933" s="36" t="s">
        <v>526</v>
      </c>
      <c r="E4933" s="11" t="s">
        <v>3189</v>
      </c>
      <c r="F4933" s="98">
        <v>635</v>
      </c>
      <c r="G4933" s="99">
        <v>6252</v>
      </c>
      <c r="H4933" s="99">
        <f t="shared" si="818"/>
        <v>3970020</v>
      </c>
      <c r="I4933" s="99">
        <v>10200</v>
      </c>
      <c r="J4933" s="99">
        <f t="shared" si="819"/>
        <v>6477000</v>
      </c>
      <c r="K4933" s="99">
        <v>0</v>
      </c>
      <c r="L4933" s="99">
        <f t="shared" si="817"/>
        <v>0</v>
      </c>
      <c r="M4933" s="99">
        <f t="shared" si="821"/>
        <v>16452</v>
      </c>
      <c r="N4933" s="100">
        <f t="shared" si="820"/>
        <v>10447020</v>
      </c>
      <c r="O4933" s="60">
        <v>635</v>
      </c>
      <c r="P4933" s="101">
        <f>O4933</f>
        <v>635</v>
      </c>
      <c r="Q4933" s="99" t="e">
        <f>TRUNC(#REF!*P4933,0)</f>
        <v>#REF!</v>
      </c>
      <c r="R4933" s="143"/>
    </row>
    <row r="4934" spans="3:18" s="102" customFormat="1" ht="19.5" hidden="1" customHeight="1">
      <c r="C4934" s="35" t="s">
        <v>1980</v>
      </c>
      <c r="D4934" s="36" t="s">
        <v>0</v>
      </c>
      <c r="E4934" s="11" t="s">
        <v>22</v>
      </c>
      <c r="F4934" s="98">
        <v>0</v>
      </c>
      <c r="G4934" s="99">
        <v>0</v>
      </c>
      <c r="H4934" s="99">
        <f t="shared" si="818"/>
        <v>0</v>
      </c>
      <c r="I4934" s="99">
        <v>0</v>
      </c>
      <c r="J4934" s="99">
        <f t="shared" si="819"/>
        <v>0</v>
      </c>
      <c r="K4934" s="99">
        <v>0</v>
      </c>
      <c r="L4934" s="99">
        <f t="shared" si="817"/>
        <v>0</v>
      </c>
      <c r="M4934" s="99">
        <f t="shared" si="821"/>
        <v>0</v>
      </c>
      <c r="N4934" s="100">
        <f t="shared" si="820"/>
        <v>0</v>
      </c>
      <c r="O4934" s="60">
        <v>0</v>
      </c>
      <c r="P4934" s="101">
        <f>O4934</f>
        <v>0</v>
      </c>
      <c r="Q4934" s="99" t="e">
        <f>TRUNC(#REF!*P4934,0)</f>
        <v>#REF!</v>
      </c>
      <c r="R4934" s="143"/>
    </row>
    <row r="4935" spans="3:18" s="102" customFormat="1" ht="19.5" hidden="1" customHeight="1">
      <c r="C4935" s="35" t="s">
        <v>1981</v>
      </c>
      <c r="D4935" s="36" t="s">
        <v>526</v>
      </c>
      <c r="E4935" s="11" t="s">
        <v>3189</v>
      </c>
      <c r="F4935" s="98">
        <v>1326</v>
      </c>
      <c r="G4935" s="99">
        <v>10983</v>
      </c>
      <c r="H4935" s="99">
        <f t="shared" si="818"/>
        <v>14563458</v>
      </c>
      <c r="I4935" s="99">
        <v>26888</v>
      </c>
      <c r="J4935" s="99">
        <f t="shared" si="819"/>
        <v>35653488</v>
      </c>
      <c r="K4935" s="99">
        <v>0</v>
      </c>
      <c r="L4935" s="99">
        <f t="shared" ref="L4935:L4998" si="822">TRUNC(F4935*K4935,0)</f>
        <v>0</v>
      </c>
      <c r="M4935" s="99">
        <f t="shared" si="821"/>
        <v>37871</v>
      </c>
      <c r="N4935" s="100">
        <f t="shared" si="820"/>
        <v>50216946</v>
      </c>
      <c r="O4935" s="60">
        <v>1326</v>
      </c>
      <c r="P4935" s="101">
        <f>O4935</f>
        <v>1326</v>
      </c>
      <c r="Q4935" s="99" t="e">
        <f>TRUNC(#REF!*P4935,0)</f>
        <v>#REF!</v>
      </c>
      <c r="R4935" s="143"/>
    </row>
    <row r="4936" spans="3:18" s="102" customFormat="1" ht="19.5" hidden="1" customHeight="1">
      <c r="C4936" s="35" t="s">
        <v>645</v>
      </c>
      <c r="D4936" s="36" t="s">
        <v>526</v>
      </c>
      <c r="E4936" s="11" t="s">
        <v>3189</v>
      </c>
      <c r="F4936" s="98">
        <v>31</v>
      </c>
      <c r="G4936" s="99">
        <v>2148</v>
      </c>
      <c r="H4936" s="99">
        <f t="shared" si="818"/>
        <v>66588</v>
      </c>
      <c r="I4936" s="99">
        <v>9160</v>
      </c>
      <c r="J4936" s="99">
        <f t="shared" si="819"/>
        <v>283960</v>
      </c>
      <c r="K4936" s="99">
        <v>0</v>
      </c>
      <c r="L4936" s="99">
        <f t="shared" si="822"/>
        <v>0</v>
      </c>
      <c r="M4936" s="99">
        <f t="shared" si="821"/>
        <v>11308</v>
      </c>
      <c r="N4936" s="100">
        <f t="shared" si="820"/>
        <v>350548</v>
      </c>
      <c r="O4936" s="60">
        <v>31</v>
      </c>
      <c r="P4936" s="101">
        <f>O4936</f>
        <v>31</v>
      </c>
      <c r="Q4936" s="99" t="e">
        <f>TRUNC(#REF!*P4936,0)</f>
        <v>#REF!</v>
      </c>
      <c r="R4936" s="143"/>
    </row>
    <row r="4937" spans="3:18" s="102" customFormat="1" ht="19.5" hidden="1" customHeight="1">
      <c r="C4937" s="35" t="s">
        <v>1982</v>
      </c>
      <c r="D4937" s="36" t="s">
        <v>531</v>
      </c>
      <c r="E4937" s="11" t="s">
        <v>3189</v>
      </c>
      <c r="F4937" s="98">
        <v>941</v>
      </c>
      <c r="G4937" s="99">
        <v>1021</v>
      </c>
      <c r="H4937" s="99">
        <f t="shared" si="818"/>
        <v>960761</v>
      </c>
      <c r="I4937" s="99">
        <v>6837</v>
      </c>
      <c r="J4937" s="99">
        <f t="shared" si="819"/>
        <v>6433617</v>
      </c>
      <c r="K4937" s="99">
        <v>0</v>
      </c>
      <c r="L4937" s="99">
        <f t="shared" si="822"/>
        <v>0</v>
      </c>
      <c r="M4937" s="99">
        <f t="shared" si="821"/>
        <v>7858</v>
      </c>
      <c r="N4937" s="100">
        <f t="shared" si="820"/>
        <v>7394378</v>
      </c>
      <c r="O4937" s="60">
        <v>941</v>
      </c>
      <c r="P4937" s="101">
        <f>O4937</f>
        <v>941</v>
      </c>
      <c r="Q4937" s="99" t="e">
        <f>TRUNC(#REF!*P4937,0)</f>
        <v>#REF!</v>
      </c>
      <c r="R4937" s="143"/>
    </row>
    <row r="4938" spans="3:18" s="102" customFormat="1" ht="19.5" hidden="1" customHeight="1">
      <c r="C4938" s="35" t="s">
        <v>1983</v>
      </c>
      <c r="D4938" s="36" t="s">
        <v>0</v>
      </c>
      <c r="E4938" s="11" t="s">
        <v>22</v>
      </c>
      <c r="F4938" s="98">
        <v>0</v>
      </c>
      <c r="G4938" s="99">
        <v>0</v>
      </c>
      <c r="H4938" s="99">
        <f t="shared" si="818"/>
        <v>0</v>
      </c>
      <c r="I4938" s="99">
        <v>0</v>
      </c>
      <c r="J4938" s="99">
        <f t="shared" si="819"/>
        <v>0</v>
      </c>
      <c r="K4938" s="99">
        <v>0</v>
      </c>
      <c r="L4938" s="99">
        <f t="shared" si="822"/>
        <v>0</v>
      </c>
      <c r="M4938" s="99">
        <f t="shared" si="821"/>
        <v>0</v>
      </c>
      <c r="N4938" s="100">
        <f t="shared" si="820"/>
        <v>0</v>
      </c>
      <c r="O4938" s="60">
        <v>0</v>
      </c>
      <c r="P4938" s="101">
        <f>O4938</f>
        <v>0</v>
      </c>
      <c r="Q4938" s="99" t="e">
        <f>TRUNC(#REF!*P4938,0)</f>
        <v>#REF!</v>
      </c>
      <c r="R4938" s="143"/>
    </row>
    <row r="4939" spans="3:18" s="102" customFormat="1" ht="19.5" hidden="1" customHeight="1">
      <c r="C4939" s="35" t="s">
        <v>1984</v>
      </c>
      <c r="D4939" s="36" t="s">
        <v>816</v>
      </c>
      <c r="E4939" s="11" t="s">
        <v>3208</v>
      </c>
      <c r="F4939" s="98">
        <v>132</v>
      </c>
      <c r="G4939" s="99">
        <v>652</v>
      </c>
      <c r="H4939" s="99">
        <f t="shared" si="818"/>
        <v>86064</v>
      </c>
      <c r="I4939" s="99">
        <v>15660</v>
      </c>
      <c r="J4939" s="99">
        <f t="shared" si="819"/>
        <v>2067120</v>
      </c>
      <c r="K4939" s="99">
        <v>0</v>
      </c>
      <c r="L4939" s="99">
        <f t="shared" si="822"/>
        <v>0</v>
      </c>
      <c r="M4939" s="99">
        <f t="shared" si="821"/>
        <v>16312</v>
      </c>
      <c r="N4939" s="100">
        <f t="shared" si="820"/>
        <v>2153184</v>
      </c>
      <c r="O4939" s="60">
        <v>132</v>
      </c>
      <c r="P4939" s="101">
        <f>O4939</f>
        <v>132</v>
      </c>
      <c r="Q4939" s="99" t="e">
        <f>TRUNC(#REF!*P4939,0)</f>
        <v>#REF!</v>
      </c>
      <c r="R4939" s="143"/>
    </row>
    <row r="4940" spans="3:18" s="102" customFormat="1" ht="19.5" hidden="1" customHeight="1">
      <c r="C4940" s="35" t="s">
        <v>1985</v>
      </c>
      <c r="D4940" s="36" t="s">
        <v>0</v>
      </c>
      <c r="E4940" s="11" t="s">
        <v>22</v>
      </c>
      <c r="F4940" s="98">
        <v>0</v>
      </c>
      <c r="G4940" s="99">
        <v>0</v>
      </c>
      <c r="H4940" s="99">
        <f t="shared" si="818"/>
        <v>0</v>
      </c>
      <c r="I4940" s="99">
        <v>0</v>
      </c>
      <c r="J4940" s="99">
        <f t="shared" si="819"/>
        <v>0</v>
      </c>
      <c r="K4940" s="99">
        <v>0</v>
      </c>
      <c r="L4940" s="99">
        <f t="shared" si="822"/>
        <v>0</v>
      </c>
      <c r="M4940" s="99">
        <f t="shared" si="821"/>
        <v>0</v>
      </c>
      <c r="N4940" s="100">
        <f t="shared" si="820"/>
        <v>0</v>
      </c>
      <c r="O4940" s="60">
        <v>0</v>
      </c>
      <c r="P4940" s="101">
        <f>O4940</f>
        <v>0</v>
      </c>
      <c r="Q4940" s="99" t="e">
        <f>TRUNC(#REF!*P4940,0)</f>
        <v>#REF!</v>
      </c>
      <c r="R4940" s="143"/>
    </row>
    <row r="4941" spans="3:18" s="102" customFormat="1" ht="19.5" hidden="1" customHeight="1">
      <c r="C4941" s="35" t="s">
        <v>1986</v>
      </c>
      <c r="D4941" s="36" t="s">
        <v>108</v>
      </c>
      <c r="E4941" s="11" t="s">
        <v>3191</v>
      </c>
      <c r="F4941" s="103">
        <v>153.22300000000001</v>
      </c>
      <c r="G4941" s="99">
        <v>6604</v>
      </c>
      <c r="H4941" s="99">
        <f t="shared" si="818"/>
        <v>1011884</v>
      </c>
      <c r="I4941" s="99">
        <v>323615</v>
      </c>
      <c r="J4941" s="99">
        <f t="shared" si="819"/>
        <v>49585261</v>
      </c>
      <c r="K4941" s="99">
        <v>0</v>
      </c>
      <c r="L4941" s="99">
        <f t="shared" si="822"/>
        <v>0</v>
      </c>
      <c r="M4941" s="99">
        <f t="shared" si="821"/>
        <v>330219</v>
      </c>
      <c r="N4941" s="100">
        <f t="shared" si="820"/>
        <v>50597145</v>
      </c>
      <c r="O4941" s="87">
        <v>153.22300000000001</v>
      </c>
      <c r="P4941" s="101">
        <f>O4941</f>
        <v>153.22300000000001</v>
      </c>
      <c r="Q4941" s="99" t="e">
        <f>TRUNC(#REF!*P4941,0)</f>
        <v>#REF!</v>
      </c>
      <c r="R4941" s="143"/>
    </row>
    <row r="4942" spans="3:18" s="102" customFormat="1" ht="19.5" hidden="1" customHeight="1">
      <c r="C4942" s="35" t="s">
        <v>1987</v>
      </c>
      <c r="D4942" s="36" t="s">
        <v>0</v>
      </c>
      <c r="E4942" s="11" t="s">
        <v>22</v>
      </c>
      <c r="F4942" s="98">
        <v>0</v>
      </c>
      <c r="G4942" s="99">
        <v>0</v>
      </c>
      <c r="H4942" s="99">
        <f t="shared" si="818"/>
        <v>0</v>
      </c>
      <c r="I4942" s="99">
        <v>0</v>
      </c>
      <c r="J4942" s="99">
        <f t="shared" si="819"/>
        <v>0</v>
      </c>
      <c r="K4942" s="99">
        <v>0</v>
      </c>
      <c r="L4942" s="99">
        <f t="shared" si="822"/>
        <v>0</v>
      </c>
      <c r="M4942" s="99">
        <f t="shared" si="821"/>
        <v>0</v>
      </c>
      <c r="N4942" s="100">
        <f t="shared" si="820"/>
        <v>0</v>
      </c>
      <c r="O4942" s="60">
        <v>0</v>
      </c>
      <c r="P4942" s="101">
        <f>O4942</f>
        <v>0</v>
      </c>
      <c r="Q4942" s="99" t="e">
        <f>TRUNC(#REF!*P4942,0)</f>
        <v>#REF!</v>
      </c>
      <c r="R4942" s="143"/>
    </row>
    <row r="4943" spans="3:18" s="102" customFormat="1" ht="19.5" hidden="1" customHeight="1">
      <c r="C4943" s="35" t="s">
        <v>1988</v>
      </c>
      <c r="D4943" s="36" t="s">
        <v>523</v>
      </c>
      <c r="E4943" s="11" t="s">
        <v>3188</v>
      </c>
      <c r="F4943" s="98">
        <v>699</v>
      </c>
      <c r="G4943" s="99">
        <v>989</v>
      </c>
      <c r="H4943" s="99">
        <f t="shared" si="818"/>
        <v>691311</v>
      </c>
      <c r="I4943" s="99">
        <v>6591</v>
      </c>
      <c r="J4943" s="99">
        <f t="shared" si="819"/>
        <v>4607109</v>
      </c>
      <c r="K4943" s="99">
        <v>1242</v>
      </c>
      <c r="L4943" s="99">
        <f t="shared" si="822"/>
        <v>868158</v>
      </c>
      <c r="M4943" s="99">
        <f t="shared" si="821"/>
        <v>8822</v>
      </c>
      <c r="N4943" s="100">
        <f t="shared" si="820"/>
        <v>6166578</v>
      </c>
      <c r="O4943" s="60">
        <v>699</v>
      </c>
      <c r="P4943" s="101">
        <f>O4943</f>
        <v>699</v>
      </c>
      <c r="Q4943" s="99" t="e">
        <f>TRUNC(#REF!*P4943,0)</f>
        <v>#REF!</v>
      </c>
      <c r="R4943" s="143"/>
    </row>
    <row r="4944" spans="3:18" s="102" customFormat="1" ht="19.5" hidden="1" customHeight="1">
      <c r="C4944" s="35" t="s">
        <v>1989</v>
      </c>
      <c r="D4944" s="36" t="s">
        <v>625</v>
      </c>
      <c r="E4944" s="11" t="s">
        <v>3188</v>
      </c>
      <c r="F4944" s="98">
        <v>43</v>
      </c>
      <c r="G4944" s="99">
        <v>0</v>
      </c>
      <c r="H4944" s="99">
        <f t="shared" si="818"/>
        <v>0</v>
      </c>
      <c r="I4944" s="99">
        <v>18024</v>
      </c>
      <c r="J4944" s="99">
        <f t="shared" si="819"/>
        <v>775032</v>
      </c>
      <c r="K4944" s="99">
        <v>0</v>
      </c>
      <c r="L4944" s="99">
        <f t="shared" si="822"/>
        <v>0</v>
      </c>
      <c r="M4944" s="99">
        <f t="shared" si="821"/>
        <v>18024</v>
      </c>
      <c r="N4944" s="100">
        <f t="shared" si="820"/>
        <v>775032</v>
      </c>
      <c r="O4944" s="60">
        <v>43</v>
      </c>
      <c r="P4944" s="101">
        <f>O4944</f>
        <v>43</v>
      </c>
      <c r="Q4944" s="99" t="e">
        <f>TRUNC(#REF!*P4944,0)</f>
        <v>#REF!</v>
      </c>
      <c r="R4944" s="143"/>
    </row>
    <row r="4945" spans="3:18" s="102" customFormat="1" ht="19.5" hidden="1" customHeight="1">
      <c r="C4945" s="35" t="s">
        <v>1990</v>
      </c>
      <c r="D4945" s="36" t="s">
        <v>2</v>
      </c>
      <c r="E4945" s="11" t="s">
        <v>3188</v>
      </c>
      <c r="F4945" s="98">
        <v>3910</v>
      </c>
      <c r="G4945" s="99">
        <v>389</v>
      </c>
      <c r="H4945" s="99">
        <f t="shared" si="818"/>
        <v>1520990</v>
      </c>
      <c r="I4945" s="99">
        <v>2237</v>
      </c>
      <c r="J4945" s="99">
        <f t="shared" si="819"/>
        <v>8746670</v>
      </c>
      <c r="K4945" s="99">
        <v>279</v>
      </c>
      <c r="L4945" s="99">
        <f t="shared" si="822"/>
        <v>1090890</v>
      </c>
      <c r="M4945" s="99">
        <f t="shared" si="821"/>
        <v>2905</v>
      </c>
      <c r="N4945" s="100">
        <f t="shared" si="820"/>
        <v>11358550</v>
      </c>
      <c r="O4945" s="60">
        <v>3910</v>
      </c>
      <c r="P4945" s="101">
        <f>O4945</f>
        <v>3910</v>
      </c>
      <c r="Q4945" s="99" t="e">
        <f>TRUNC(#REF!*P4945,0)</f>
        <v>#REF!</v>
      </c>
      <c r="R4945" s="143"/>
    </row>
    <row r="4946" spans="3:18" s="102" customFormat="1" ht="19.5" hidden="1" customHeight="1">
      <c r="C4946" s="35" t="s">
        <v>1991</v>
      </c>
      <c r="D4946" s="36" t="s">
        <v>0</v>
      </c>
      <c r="E4946" s="11" t="s">
        <v>22</v>
      </c>
      <c r="F4946" s="98">
        <v>0</v>
      </c>
      <c r="G4946" s="99">
        <v>0</v>
      </c>
      <c r="H4946" s="99">
        <f t="shared" si="818"/>
        <v>0</v>
      </c>
      <c r="I4946" s="99">
        <v>0</v>
      </c>
      <c r="J4946" s="99">
        <f t="shared" si="819"/>
        <v>0</v>
      </c>
      <c r="K4946" s="99">
        <v>0</v>
      </c>
      <c r="L4946" s="99">
        <f t="shared" si="822"/>
        <v>0</v>
      </c>
      <c r="M4946" s="99">
        <f t="shared" si="821"/>
        <v>0</v>
      </c>
      <c r="N4946" s="100">
        <f t="shared" si="820"/>
        <v>0</v>
      </c>
      <c r="O4946" s="60">
        <v>0</v>
      </c>
      <c r="P4946" s="101">
        <f>O4946</f>
        <v>0</v>
      </c>
      <c r="Q4946" s="99" t="e">
        <f>TRUNC(#REF!*P4946,0)</f>
        <v>#REF!</v>
      </c>
      <c r="R4946" s="143"/>
    </row>
    <row r="4947" spans="3:18" s="102" customFormat="1" ht="19.5" hidden="1" customHeight="1">
      <c r="C4947" s="35" t="s">
        <v>1992</v>
      </c>
      <c r="D4947" s="36" t="s">
        <v>0</v>
      </c>
      <c r="E4947" s="11" t="s">
        <v>22</v>
      </c>
      <c r="F4947" s="98">
        <v>0</v>
      </c>
      <c r="G4947" s="99">
        <v>0</v>
      </c>
      <c r="H4947" s="99">
        <f t="shared" si="818"/>
        <v>0</v>
      </c>
      <c r="I4947" s="99">
        <v>0</v>
      </c>
      <c r="J4947" s="99">
        <f t="shared" si="819"/>
        <v>0</v>
      </c>
      <c r="K4947" s="99">
        <v>0</v>
      </c>
      <c r="L4947" s="99">
        <f t="shared" si="822"/>
        <v>0</v>
      </c>
      <c r="M4947" s="99">
        <f t="shared" si="821"/>
        <v>0</v>
      </c>
      <c r="N4947" s="100">
        <f t="shared" si="820"/>
        <v>0</v>
      </c>
      <c r="O4947" s="60">
        <v>0</v>
      </c>
      <c r="P4947" s="101">
        <f>O4947</f>
        <v>0</v>
      </c>
      <c r="Q4947" s="99" t="e">
        <f>TRUNC(#REF!*P4947,0)</f>
        <v>#REF!</v>
      </c>
      <c r="R4947" s="143"/>
    </row>
    <row r="4948" spans="3:18" s="102" customFormat="1" ht="19.5" hidden="1" customHeight="1">
      <c r="C4948" s="35" t="s">
        <v>1993</v>
      </c>
      <c r="D4948" s="36" t="s">
        <v>0</v>
      </c>
      <c r="E4948" s="11" t="s">
        <v>3207</v>
      </c>
      <c r="F4948" s="98">
        <v>136</v>
      </c>
      <c r="G4948" s="99">
        <v>18798</v>
      </c>
      <c r="H4948" s="99">
        <f t="shared" si="818"/>
        <v>2556528</v>
      </c>
      <c r="I4948" s="99">
        <v>567</v>
      </c>
      <c r="J4948" s="99">
        <f t="shared" si="819"/>
        <v>77112</v>
      </c>
      <c r="K4948" s="99">
        <v>134</v>
      </c>
      <c r="L4948" s="99">
        <f t="shared" si="822"/>
        <v>18224</v>
      </c>
      <c r="M4948" s="99">
        <f t="shared" si="821"/>
        <v>19499</v>
      </c>
      <c r="N4948" s="100">
        <f t="shared" si="820"/>
        <v>2651864</v>
      </c>
      <c r="O4948" s="60">
        <v>136</v>
      </c>
      <c r="P4948" s="101">
        <f>O4948</f>
        <v>136</v>
      </c>
      <c r="Q4948" s="99" t="e">
        <f>TRUNC(#REF!*P4948,0)</f>
        <v>#REF!</v>
      </c>
      <c r="R4948" s="143"/>
    </row>
    <row r="4949" spans="3:18" s="102" customFormat="1" ht="19.5" hidden="1" customHeight="1">
      <c r="C4949" s="35" t="s">
        <v>1994</v>
      </c>
      <c r="D4949" s="36" t="s">
        <v>0</v>
      </c>
      <c r="E4949" s="11" t="s">
        <v>3207</v>
      </c>
      <c r="F4949" s="98">
        <v>136</v>
      </c>
      <c r="G4949" s="99">
        <v>23638</v>
      </c>
      <c r="H4949" s="99">
        <f t="shared" si="818"/>
        <v>3214768</v>
      </c>
      <c r="I4949" s="99">
        <v>785</v>
      </c>
      <c r="J4949" s="99">
        <f t="shared" si="819"/>
        <v>106760</v>
      </c>
      <c r="K4949" s="99">
        <v>144</v>
      </c>
      <c r="L4949" s="99">
        <f t="shared" si="822"/>
        <v>19584</v>
      </c>
      <c r="M4949" s="99">
        <f t="shared" si="821"/>
        <v>24567</v>
      </c>
      <c r="N4949" s="100">
        <f t="shared" si="820"/>
        <v>3341112</v>
      </c>
      <c r="O4949" s="60">
        <v>136</v>
      </c>
      <c r="P4949" s="101">
        <f>O4949</f>
        <v>136</v>
      </c>
      <c r="Q4949" s="99" t="e">
        <f>TRUNC(#REF!*P4949,0)</f>
        <v>#REF!</v>
      </c>
      <c r="R4949" s="143"/>
    </row>
    <row r="4950" spans="3:18" s="102" customFormat="1" ht="19.5" hidden="1" customHeight="1">
      <c r="C4950" s="35" t="s">
        <v>1995</v>
      </c>
      <c r="D4950" s="36" t="s">
        <v>0</v>
      </c>
      <c r="E4950" s="11" t="s">
        <v>3188</v>
      </c>
      <c r="F4950" s="98">
        <v>48</v>
      </c>
      <c r="G4950" s="99">
        <v>0</v>
      </c>
      <c r="H4950" s="99">
        <f t="shared" si="818"/>
        <v>0</v>
      </c>
      <c r="I4950" s="99">
        <v>30372</v>
      </c>
      <c r="J4950" s="99">
        <f t="shared" si="819"/>
        <v>1457856</v>
      </c>
      <c r="K4950" s="99">
        <v>0</v>
      </c>
      <c r="L4950" s="99">
        <f t="shared" si="822"/>
        <v>0</v>
      </c>
      <c r="M4950" s="99">
        <f t="shared" si="821"/>
        <v>30372</v>
      </c>
      <c r="N4950" s="100">
        <f t="shared" si="820"/>
        <v>1457856</v>
      </c>
      <c r="O4950" s="60">
        <v>48</v>
      </c>
      <c r="P4950" s="101">
        <f>O4950</f>
        <v>48</v>
      </c>
      <c r="Q4950" s="99" t="e">
        <f>TRUNC(#REF!*P4950,0)</f>
        <v>#REF!</v>
      </c>
      <c r="R4950" s="143"/>
    </row>
    <row r="4951" spans="3:18" s="102" customFormat="1" ht="19.5" hidden="1" customHeight="1">
      <c r="C4951" s="35" t="s">
        <v>1996</v>
      </c>
      <c r="D4951" s="36" t="s">
        <v>0</v>
      </c>
      <c r="E4951" s="11" t="s">
        <v>3189</v>
      </c>
      <c r="F4951" s="98">
        <v>316</v>
      </c>
      <c r="G4951" s="99">
        <v>271</v>
      </c>
      <c r="H4951" s="99">
        <f t="shared" si="818"/>
        <v>85636</v>
      </c>
      <c r="I4951" s="99">
        <v>671</v>
      </c>
      <c r="J4951" s="99">
        <f t="shared" si="819"/>
        <v>212036</v>
      </c>
      <c r="K4951" s="99">
        <v>0</v>
      </c>
      <c r="L4951" s="99">
        <f t="shared" si="822"/>
        <v>0</v>
      </c>
      <c r="M4951" s="99">
        <f t="shared" si="821"/>
        <v>942</v>
      </c>
      <c r="N4951" s="100">
        <f t="shared" si="820"/>
        <v>297672</v>
      </c>
      <c r="O4951" s="60">
        <v>316</v>
      </c>
      <c r="P4951" s="101">
        <f>O4951</f>
        <v>316</v>
      </c>
      <c r="Q4951" s="99" t="e">
        <f>TRUNC(#REF!*P4951,0)</f>
        <v>#REF!</v>
      </c>
      <c r="R4951" s="143"/>
    </row>
    <row r="4952" spans="3:18" s="102" customFormat="1" ht="19.5" hidden="1" customHeight="1">
      <c r="C4952" s="35" t="s">
        <v>1997</v>
      </c>
      <c r="D4952" s="36" t="s">
        <v>0</v>
      </c>
      <c r="E4952" s="11" t="s">
        <v>22</v>
      </c>
      <c r="F4952" s="98">
        <v>0</v>
      </c>
      <c r="G4952" s="99">
        <v>0</v>
      </c>
      <c r="H4952" s="99">
        <f t="shared" si="818"/>
        <v>0</v>
      </c>
      <c r="I4952" s="99">
        <v>0</v>
      </c>
      <c r="J4952" s="99">
        <f t="shared" si="819"/>
        <v>0</v>
      </c>
      <c r="K4952" s="99">
        <v>0</v>
      </c>
      <c r="L4952" s="99">
        <f t="shared" si="822"/>
        <v>0</v>
      </c>
      <c r="M4952" s="99">
        <f t="shared" si="821"/>
        <v>0</v>
      </c>
      <c r="N4952" s="100">
        <f t="shared" si="820"/>
        <v>0</v>
      </c>
      <c r="O4952" s="60">
        <v>0</v>
      </c>
      <c r="P4952" s="101">
        <f>O4952</f>
        <v>0</v>
      </c>
      <c r="Q4952" s="99" t="e">
        <f>TRUNC(#REF!*P4952,0)</f>
        <v>#REF!</v>
      </c>
      <c r="R4952" s="143"/>
    </row>
    <row r="4953" spans="3:18" s="102" customFormat="1" ht="19.5" hidden="1" customHeight="1">
      <c r="C4953" s="35" t="s">
        <v>1998</v>
      </c>
      <c r="D4953" s="36" t="s">
        <v>1940</v>
      </c>
      <c r="E4953" s="11" t="s">
        <v>3188</v>
      </c>
      <c r="F4953" s="98">
        <v>262</v>
      </c>
      <c r="G4953" s="99">
        <v>1389</v>
      </c>
      <c r="H4953" s="99">
        <f t="shared" si="818"/>
        <v>363918</v>
      </c>
      <c r="I4953" s="99">
        <v>7068</v>
      </c>
      <c r="J4953" s="99">
        <f t="shared" si="819"/>
        <v>1851816</v>
      </c>
      <c r="K4953" s="99">
        <v>1351</v>
      </c>
      <c r="L4953" s="99">
        <f t="shared" si="822"/>
        <v>353962</v>
      </c>
      <c r="M4953" s="99">
        <f t="shared" si="821"/>
        <v>9808</v>
      </c>
      <c r="N4953" s="100">
        <f t="shared" si="820"/>
        <v>2569696</v>
      </c>
      <c r="O4953" s="60">
        <v>262</v>
      </c>
      <c r="P4953" s="101">
        <f>O4953</f>
        <v>262</v>
      </c>
      <c r="Q4953" s="99" t="e">
        <f>TRUNC(#REF!*P4953,0)</f>
        <v>#REF!</v>
      </c>
      <c r="R4953" s="143"/>
    </row>
    <row r="4954" spans="3:18" s="102" customFormat="1" ht="19.5" hidden="1" customHeight="1">
      <c r="C4954" s="35" t="s">
        <v>1999</v>
      </c>
      <c r="D4954" s="36" t="s">
        <v>1494</v>
      </c>
      <c r="E4954" s="11" t="s">
        <v>22</v>
      </c>
      <c r="F4954" s="98">
        <v>0</v>
      </c>
      <c r="G4954" s="99">
        <v>0</v>
      </c>
      <c r="H4954" s="99">
        <f t="shared" si="818"/>
        <v>0</v>
      </c>
      <c r="I4954" s="99">
        <v>0</v>
      </c>
      <c r="J4954" s="99">
        <f t="shared" si="819"/>
        <v>0</v>
      </c>
      <c r="K4954" s="99">
        <v>0</v>
      </c>
      <c r="L4954" s="99">
        <f t="shared" si="822"/>
        <v>0</v>
      </c>
      <c r="M4954" s="99">
        <f t="shared" si="821"/>
        <v>0</v>
      </c>
      <c r="N4954" s="100">
        <f t="shared" si="820"/>
        <v>0</v>
      </c>
      <c r="O4954" s="60">
        <v>0</v>
      </c>
      <c r="P4954" s="101">
        <f>O4954</f>
        <v>0</v>
      </c>
      <c r="Q4954" s="99" t="e">
        <f>TRUNC(#REF!*P4954,0)</f>
        <v>#REF!</v>
      </c>
      <c r="R4954" s="143"/>
    </row>
    <row r="4955" spans="3:18" s="102" customFormat="1" ht="19.5" hidden="1" customHeight="1">
      <c r="C4955" s="35" t="s">
        <v>2000</v>
      </c>
      <c r="D4955" s="36" t="s">
        <v>1932</v>
      </c>
      <c r="E4955" s="11" t="s">
        <v>3199</v>
      </c>
      <c r="F4955" s="98">
        <v>272</v>
      </c>
      <c r="G4955" s="99">
        <v>357</v>
      </c>
      <c r="H4955" s="99">
        <f t="shared" si="818"/>
        <v>97104</v>
      </c>
      <c r="I4955" s="99">
        <v>5904</v>
      </c>
      <c r="J4955" s="99">
        <f t="shared" si="819"/>
        <v>1605888</v>
      </c>
      <c r="K4955" s="99">
        <v>19</v>
      </c>
      <c r="L4955" s="99">
        <f t="shared" si="822"/>
        <v>5168</v>
      </c>
      <c r="M4955" s="99">
        <f t="shared" si="821"/>
        <v>6280</v>
      </c>
      <c r="N4955" s="100">
        <f t="shared" si="820"/>
        <v>1708160</v>
      </c>
      <c r="O4955" s="60">
        <v>272</v>
      </c>
      <c r="P4955" s="101">
        <f>O4955</f>
        <v>272</v>
      </c>
      <c r="Q4955" s="99" t="e">
        <f>TRUNC(#REF!*P4955,0)</f>
        <v>#REF!</v>
      </c>
      <c r="R4955" s="143"/>
    </row>
    <row r="4956" spans="3:18" s="102" customFormat="1" ht="19.5" hidden="1" customHeight="1">
      <c r="C4956" s="35" t="s">
        <v>2001</v>
      </c>
      <c r="D4956" s="36" t="s">
        <v>0</v>
      </c>
      <c r="E4956" s="11" t="s">
        <v>22</v>
      </c>
      <c r="F4956" s="98">
        <v>0</v>
      </c>
      <c r="G4956" s="99">
        <v>0</v>
      </c>
      <c r="H4956" s="99">
        <f t="shared" si="818"/>
        <v>0</v>
      </c>
      <c r="I4956" s="99">
        <v>0</v>
      </c>
      <c r="J4956" s="99">
        <f t="shared" si="819"/>
        <v>0</v>
      </c>
      <c r="K4956" s="99">
        <v>0</v>
      </c>
      <c r="L4956" s="99">
        <f t="shared" si="822"/>
        <v>0</v>
      </c>
      <c r="M4956" s="99">
        <f t="shared" si="821"/>
        <v>0</v>
      </c>
      <c r="N4956" s="100">
        <f t="shared" si="820"/>
        <v>0</v>
      </c>
      <c r="O4956" s="60">
        <v>0</v>
      </c>
      <c r="P4956" s="101">
        <f>O4956</f>
        <v>0</v>
      </c>
      <c r="Q4956" s="99" t="e">
        <f>TRUNC(#REF!*P4956,0)</f>
        <v>#REF!</v>
      </c>
      <c r="R4956" s="143"/>
    </row>
    <row r="4957" spans="3:18" s="102" customFormat="1" ht="19.5" hidden="1" customHeight="1">
      <c r="C4957" s="35" t="s">
        <v>2002</v>
      </c>
      <c r="D4957" s="36" t="s">
        <v>1935</v>
      </c>
      <c r="E4957" s="11" t="s">
        <v>3199</v>
      </c>
      <c r="F4957" s="98">
        <v>3</v>
      </c>
      <c r="G4957" s="99">
        <v>200638</v>
      </c>
      <c r="H4957" s="99">
        <f t="shared" si="818"/>
        <v>601914</v>
      </c>
      <c r="I4957" s="99">
        <v>19090</v>
      </c>
      <c r="J4957" s="99">
        <f t="shared" si="819"/>
        <v>57270</v>
      </c>
      <c r="K4957" s="99">
        <v>8</v>
      </c>
      <c r="L4957" s="99">
        <f t="shared" si="822"/>
        <v>24</v>
      </c>
      <c r="M4957" s="99">
        <f t="shared" si="821"/>
        <v>219736</v>
      </c>
      <c r="N4957" s="100">
        <f t="shared" si="820"/>
        <v>659208</v>
      </c>
      <c r="O4957" s="60">
        <v>3</v>
      </c>
      <c r="P4957" s="101">
        <f>O4957</f>
        <v>3</v>
      </c>
      <c r="Q4957" s="99" t="e">
        <f>TRUNC(#REF!*P4957,0)</f>
        <v>#REF!</v>
      </c>
      <c r="R4957" s="143"/>
    </row>
    <row r="4958" spans="3:18" s="102" customFormat="1" ht="19.5" hidden="1" customHeight="1">
      <c r="C4958" s="35" t="s">
        <v>2003</v>
      </c>
      <c r="D4958" s="36" t="s">
        <v>0</v>
      </c>
      <c r="E4958" s="11" t="s">
        <v>22</v>
      </c>
      <c r="F4958" s="98">
        <v>0</v>
      </c>
      <c r="G4958" s="99">
        <v>0</v>
      </c>
      <c r="H4958" s="99">
        <f t="shared" si="818"/>
        <v>0</v>
      </c>
      <c r="I4958" s="99">
        <v>0</v>
      </c>
      <c r="J4958" s="99">
        <f t="shared" si="819"/>
        <v>0</v>
      </c>
      <c r="K4958" s="99">
        <v>0</v>
      </c>
      <c r="L4958" s="99">
        <f t="shared" si="822"/>
        <v>0</v>
      </c>
      <c r="M4958" s="99">
        <f t="shared" si="821"/>
        <v>0</v>
      </c>
      <c r="N4958" s="100">
        <f t="shared" si="820"/>
        <v>0</v>
      </c>
      <c r="O4958" s="60">
        <v>0</v>
      </c>
      <c r="P4958" s="101">
        <f>O4958</f>
        <v>0</v>
      </c>
      <c r="Q4958" s="99" t="e">
        <f>TRUNC(#REF!*P4958,0)</f>
        <v>#REF!</v>
      </c>
      <c r="R4958" s="143"/>
    </row>
    <row r="4959" spans="3:18" s="102" customFormat="1" ht="19.5" hidden="1" customHeight="1">
      <c r="C4959" s="35" t="s">
        <v>2004</v>
      </c>
      <c r="D4959" s="36" t="s">
        <v>0</v>
      </c>
      <c r="E4959" s="11" t="s">
        <v>3189</v>
      </c>
      <c r="F4959" s="98">
        <v>513</v>
      </c>
      <c r="G4959" s="99">
        <v>1539</v>
      </c>
      <c r="H4959" s="99">
        <f t="shared" ref="H4959:H5022" si="823">TRUNC(F4959*G4959,0)</f>
        <v>789507</v>
      </c>
      <c r="I4959" s="99">
        <v>0</v>
      </c>
      <c r="J4959" s="99">
        <f t="shared" ref="J4959:J5022" si="824">TRUNC(F4959*I4959,0)</f>
        <v>0</v>
      </c>
      <c r="K4959" s="99">
        <v>0</v>
      </c>
      <c r="L4959" s="99">
        <f t="shared" si="822"/>
        <v>0</v>
      </c>
      <c r="M4959" s="99">
        <f t="shared" si="821"/>
        <v>1539</v>
      </c>
      <c r="N4959" s="100">
        <f t="shared" si="820"/>
        <v>789507</v>
      </c>
      <c r="O4959" s="60">
        <v>513</v>
      </c>
      <c r="P4959" s="101">
        <f>O4959</f>
        <v>513</v>
      </c>
      <c r="Q4959" s="99" t="e">
        <f>TRUNC(#REF!*P4959,0)</f>
        <v>#REF!</v>
      </c>
      <c r="R4959" s="143"/>
    </row>
    <row r="4960" spans="3:18" s="102" customFormat="1" ht="19.5" hidden="1" customHeight="1">
      <c r="C4960" s="35" t="s">
        <v>2005</v>
      </c>
      <c r="D4960" s="36" t="s">
        <v>0</v>
      </c>
      <c r="E4960" s="11" t="s">
        <v>3189</v>
      </c>
      <c r="F4960" s="98">
        <v>1025</v>
      </c>
      <c r="G4960" s="99">
        <v>9804</v>
      </c>
      <c r="H4960" s="99">
        <f t="shared" si="823"/>
        <v>10049100</v>
      </c>
      <c r="I4960" s="99">
        <v>1107</v>
      </c>
      <c r="J4960" s="99">
        <f t="shared" si="824"/>
        <v>1134675</v>
      </c>
      <c r="K4960" s="99">
        <v>0</v>
      </c>
      <c r="L4960" s="99">
        <f t="shared" si="822"/>
        <v>0</v>
      </c>
      <c r="M4960" s="99">
        <f t="shared" si="821"/>
        <v>10911</v>
      </c>
      <c r="N4960" s="100">
        <f t="shared" si="820"/>
        <v>11183775</v>
      </c>
      <c r="O4960" s="60">
        <v>1025</v>
      </c>
      <c r="P4960" s="101">
        <f>O4960</f>
        <v>1025</v>
      </c>
      <c r="Q4960" s="99" t="e">
        <f>TRUNC(#REF!*P4960,0)</f>
        <v>#REF!</v>
      </c>
      <c r="R4960" s="143"/>
    </row>
    <row r="4961" spans="3:18" s="102" customFormat="1" ht="19.5" hidden="1" customHeight="1">
      <c r="C4961" s="35" t="s">
        <v>2006</v>
      </c>
      <c r="D4961" s="36" t="s">
        <v>0</v>
      </c>
      <c r="E4961" s="11" t="s">
        <v>3189</v>
      </c>
      <c r="F4961" s="98">
        <v>800</v>
      </c>
      <c r="G4961" s="99">
        <v>1820</v>
      </c>
      <c r="H4961" s="99">
        <f t="shared" si="823"/>
        <v>1456000</v>
      </c>
      <c r="I4961" s="99">
        <v>3380</v>
      </c>
      <c r="J4961" s="99">
        <f t="shared" si="824"/>
        <v>2704000</v>
      </c>
      <c r="K4961" s="99">
        <v>0</v>
      </c>
      <c r="L4961" s="99">
        <f t="shared" si="822"/>
        <v>0</v>
      </c>
      <c r="M4961" s="99">
        <f t="shared" si="821"/>
        <v>5200</v>
      </c>
      <c r="N4961" s="100">
        <f t="shared" si="820"/>
        <v>4160000</v>
      </c>
      <c r="O4961" s="60">
        <v>800</v>
      </c>
      <c r="P4961" s="101">
        <f>O4961</f>
        <v>800</v>
      </c>
      <c r="Q4961" s="99" t="e">
        <f>TRUNC(#REF!*P4961,0)</f>
        <v>#REF!</v>
      </c>
      <c r="R4961" s="143"/>
    </row>
    <row r="4962" spans="3:18" s="102" customFormat="1" ht="19.5" hidden="1" customHeight="1">
      <c r="C4962" s="35" t="s">
        <v>2007</v>
      </c>
      <c r="D4962" s="36" t="s">
        <v>0</v>
      </c>
      <c r="E4962" s="11" t="s">
        <v>3207</v>
      </c>
      <c r="F4962" s="98">
        <v>90</v>
      </c>
      <c r="G4962" s="99">
        <v>2410</v>
      </c>
      <c r="H4962" s="99">
        <f t="shared" si="823"/>
        <v>216900</v>
      </c>
      <c r="I4962" s="99">
        <v>0</v>
      </c>
      <c r="J4962" s="99">
        <f t="shared" si="824"/>
        <v>0</v>
      </c>
      <c r="K4962" s="99">
        <v>0</v>
      </c>
      <c r="L4962" s="99">
        <f t="shared" si="822"/>
        <v>0</v>
      </c>
      <c r="M4962" s="99">
        <f t="shared" si="821"/>
        <v>2410</v>
      </c>
      <c r="N4962" s="100">
        <f t="shared" si="820"/>
        <v>216900</v>
      </c>
      <c r="O4962" s="60">
        <v>90</v>
      </c>
      <c r="P4962" s="101">
        <f>O4962</f>
        <v>90</v>
      </c>
      <c r="Q4962" s="99" t="e">
        <f>TRUNC(#REF!*P4962,0)</f>
        <v>#REF!</v>
      </c>
      <c r="R4962" s="143"/>
    </row>
    <row r="4963" spans="3:18" s="102" customFormat="1" ht="19.5" hidden="1" customHeight="1">
      <c r="C4963" s="35" t="s">
        <v>2008</v>
      </c>
      <c r="D4963" s="36" t="s">
        <v>0</v>
      </c>
      <c r="E4963" s="11" t="s">
        <v>3189</v>
      </c>
      <c r="F4963" s="98">
        <v>112</v>
      </c>
      <c r="G4963" s="99">
        <v>488</v>
      </c>
      <c r="H4963" s="99">
        <f t="shared" si="823"/>
        <v>54656</v>
      </c>
      <c r="I4963" s="99">
        <v>15801</v>
      </c>
      <c r="J4963" s="99">
        <f t="shared" si="824"/>
        <v>1769712</v>
      </c>
      <c r="K4963" s="99">
        <v>0</v>
      </c>
      <c r="L4963" s="99">
        <f t="shared" si="822"/>
        <v>0</v>
      </c>
      <c r="M4963" s="99">
        <f t="shared" si="821"/>
        <v>16289</v>
      </c>
      <c r="N4963" s="100">
        <f t="shared" si="820"/>
        <v>1824368</v>
      </c>
      <c r="O4963" s="60">
        <v>112</v>
      </c>
      <c r="P4963" s="101">
        <f>O4963</f>
        <v>112</v>
      </c>
      <c r="Q4963" s="99" t="e">
        <f>TRUNC(#REF!*P4963,0)</f>
        <v>#REF!</v>
      </c>
      <c r="R4963" s="143"/>
    </row>
    <row r="4964" spans="3:18" s="102" customFormat="1" ht="19.5" hidden="1" customHeight="1">
      <c r="C4964" s="35" t="s">
        <v>2009</v>
      </c>
      <c r="D4964" s="36" t="s">
        <v>0</v>
      </c>
      <c r="E4964" s="11" t="s">
        <v>3207</v>
      </c>
      <c r="F4964" s="98">
        <v>90</v>
      </c>
      <c r="G4964" s="99">
        <v>1596</v>
      </c>
      <c r="H4964" s="99">
        <f t="shared" si="823"/>
        <v>143640</v>
      </c>
      <c r="I4964" s="99">
        <v>0</v>
      </c>
      <c r="J4964" s="99">
        <f t="shared" si="824"/>
        <v>0</v>
      </c>
      <c r="K4964" s="99">
        <v>0</v>
      </c>
      <c r="L4964" s="99">
        <f t="shared" si="822"/>
        <v>0</v>
      </c>
      <c r="M4964" s="99">
        <f t="shared" si="821"/>
        <v>1596</v>
      </c>
      <c r="N4964" s="100">
        <f t="shared" si="820"/>
        <v>143640</v>
      </c>
      <c r="O4964" s="60">
        <v>90</v>
      </c>
      <c r="P4964" s="101">
        <f>O4964</f>
        <v>90</v>
      </c>
      <c r="Q4964" s="99" t="e">
        <f>TRUNC(#REF!*P4964,0)</f>
        <v>#REF!</v>
      </c>
      <c r="R4964" s="143"/>
    </row>
    <row r="4965" spans="3:18" s="102" customFormat="1" ht="19.5" hidden="1" customHeight="1">
      <c r="C4965" s="35" t="s">
        <v>2010</v>
      </c>
      <c r="D4965" s="36" t="s">
        <v>0</v>
      </c>
      <c r="E4965" s="11" t="s">
        <v>3207</v>
      </c>
      <c r="F4965" s="98">
        <v>45</v>
      </c>
      <c r="G4965" s="99">
        <v>6829</v>
      </c>
      <c r="H4965" s="99">
        <f t="shared" si="823"/>
        <v>307305</v>
      </c>
      <c r="I4965" s="99">
        <v>3414</v>
      </c>
      <c r="J4965" s="99">
        <f t="shared" si="824"/>
        <v>153630</v>
      </c>
      <c r="K4965" s="99">
        <v>0</v>
      </c>
      <c r="L4965" s="99">
        <f t="shared" si="822"/>
        <v>0</v>
      </c>
      <c r="M4965" s="99">
        <f t="shared" si="821"/>
        <v>10243</v>
      </c>
      <c r="N4965" s="100">
        <f t="shared" si="820"/>
        <v>460935</v>
      </c>
      <c r="O4965" s="60">
        <v>45</v>
      </c>
      <c r="P4965" s="101">
        <f>O4965</f>
        <v>45</v>
      </c>
      <c r="Q4965" s="99" t="e">
        <f>TRUNC(#REF!*P4965,0)</f>
        <v>#REF!</v>
      </c>
      <c r="R4965" s="143"/>
    </row>
    <row r="4966" spans="3:18" s="102" customFormat="1" ht="19.5" hidden="1" customHeight="1">
      <c r="C4966" s="35" t="s">
        <v>2011</v>
      </c>
      <c r="D4966" s="36" t="s">
        <v>0</v>
      </c>
      <c r="E4966" s="11" t="s">
        <v>3189</v>
      </c>
      <c r="F4966" s="98">
        <v>4</v>
      </c>
      <c r="G4966" s="99">
        <v>440</v>
      </c>
      <c r="H4966" s="99">
        <f t="shared" si="823"/>
        <v>1760</v>
      </c>
      <c r="I4966" s="99">
        <v>0</v>
      </c>
      <c r="J4966" s="99">
        <f t="shared" si="824"/>
        <v>0</v>
      </c>
      <c r="K4966" s="99">
        <v>0</v>
      </c>
      <c r="L4966" s="99">
        <f t="shared" si="822"/>
        <v>0</v>
      </c>
      <c r="M4966" s="99">
        <f t="shared" si="821"/>
        <v>440</v>
      </c>
      <c r="N4966" s="100">
        <f t="shared" si="820"/>
        <v>1760</v>
      </c>
      <c r="O4966" s="60">
        <v>4</v>
      </c>
      <c r="P4966" s="101">
        <f>O4966</f>
        <v>4</v>
      </c>
      <c r="Q4966" s="99" t="e">
        <f>TRUNC(#REF!*P4966,0)</f>
        <v>#REF!</v>
      </c>
      <c r="R4966" s="143"/>
    </row>
    <row r="4967" spans="3:18" s="102" customFormat="1" ht="19.5" hidden="1" customHeight="1">
      <c r="C4967" s="35" t="s">
        <v>2012</v>
      </c>
      <c r="D4967" s="36" t="s">
        <v>2013</v>
      </c>
      <c r="E4967" s="11" t="s">
        <v>3207</v>
      </c>
      <c r="F4967" s="98">
        <v>78</v>
      </c>
      <c r="G4967" s="99">
        <v>987</v>
      </c>
      <c r="H4967" s="99">
        <f t="shared" si="823"/>
        <v>76986</v>
      </c>
      <c r="I4967" s="99">
        <v>52</v>
      </c>
      <c r="J4967" s="99">
        <f t="shared" si="824"/>
        <v>4056</v>
      </c>
      <c r="K4967" s="99">
        <v>0</v>
      </c>
      <c r="L4967" s="99">
        <f t="shared" si="822"/>
        <v>0</v>
      </c>
      <c r="M4967" s="99">
        <f t="shared" si="821"/>
        <v>1039</v>
      </c>
      <c r="N4967" s="100">
        <f t="shared" si="820"/>
        <v>81042</v>
      </c>
      <c r="O4967" s="60">
        <v>78</v>
      </c>
      <c r="P4967" s="101">
        <f>O4967</f>
        <v>78</v>
      </c>
      <c r="Q4967" s="99" t="e">
        <f>TRUNC(#REF!*P4967,0)</f>
        <v>#REF!</v>
      </c>
      <c r="R4967" s="143"/>
    </row>
    <row r="4968" spans="3:18" s="102" customFormat="1" ht="19.5" hidden="1" customHeight="1">
      <c r="C4968" s="35" t="s">
        <v>2014</v>
      </c>
      <c r="D4968" s="36" t="s">
        <v>1912</v>
      </c>
      <c r="E4968" s="11" t="s">
        <v>3207</v>
      </c>
      <c r="F4968" s="98">
        <v>92</v>
      </c>
      <c r="G4968" s="99">
        <v>6060</v>
      </c>
      <c r="H4968" s="99">
        <f t="shared" si="823"/>
        <v>557520</v>
      </c>
      <c r="I4968" s="99">
        <v>14412</v>
      </c>
      <c r="J4968" s="99">
        <f t="shared" si="824"/>
        <v>1325904</v>
      </c>
      <c r="K4968" s="99">
        <v>0</v>
      </c>
      <c r="L4968" s="99">
        <f t="shared" si="822"/>
        <v>0</v>
      </c>
      <c r="M4968" s="99">
        <f t="shared" si="821"/>
        <v>20472</v>
      </c>
      <c r="N4968" s="100">
        <f t="shared" si="820"/>
        <v>1883424</v>
      </c>
      <c r="O4968" s="60">
        <v>92</v>
      </c>
      <c r="P4968" s="101">
        <f>O4968</f>
        <v>92</v>
      </c>
      <c r="Q4968" s="99" t="e">
        <f>TRUNC(#REF!*P4968,0)</f>
        <v>#REF!</v>
      </c>
      <c r="R4968" s="143"/>
    </row>
    <row r="4969" spans="3:18" s="102" customFormat="1" ht="19.5" hidden="1" customHeight="1">
      <c r="C4969" s="35" t="s">
        <v>2015</v>
      </c>
      <c r="D4969" s="36" t="s">
        <v>2016</v>
      </c>
      <c r="E4969" s="11" t="s">
        <v>3206</v>
      </c>
      <c r="F4969" s="98">
        <v>64</v>
      </c>
      <c r="G4969" s="99">
        <v>493</v>
      </c>
      <c r="H4969" s="99">
        <f t="shared" si="823"/>
        <v>31552</v>
      </c>
      <c r="I4969" s="99">
        <v>25</v>
      </c>
      <c r="J4969" s="99">
        <f t="shared" si="824"/>
        <v>1600</v>
      </c>
      <c r="K4969" s="99">
        <v>0</v>
      </c>
      <c r="L4969" s="99">
        <f t="shared" si="822"/>
        <v>0</v>
      </c>
      <c r="M4969" s="99">
        <f t="shared" si="821"/>
        <v>518</v>
      </c>
      <c r="N4969" s="100">
        <f t="shared" si="820"/>
        <v>33152</v>
      </c>
      <c r="O4969" s="60">
        <v>64</v>
      </c>
      <c r="P4969" s="101">
        <f>O4969</f>
        <v>64</v>
      </c>
      <c r="Q4969" s="99" t="e">
        <f>TRUNC(#REF!*P4969,0)</f>
        <v>#REF!</v>
      </c>
      <c r="R4969" s="143"/>
    </row>
    <row r="4970" spans="3:18" s="102" customFormat="1" ht="19.5" hidden="1" customHeight="1">
      <c r="C4970" s="35" t="s">
        <v>2017</v>
      </c>
      <c r="D4970" s="36" t="s">
        <v>0</v>
      </c>
      <c r="E4970" s="11" t="s">
        <v>22</v>
      </c>
      <c r="F4970" s="98">
        <v>0</v>
      </c>
      <c r="G4970" s="99">
        <v>0</v>
      </c>
      <c r="H4970" s="99">
        <f t="shared" si="823"/>
        <v>0</v>
      </c>
      <c r="I4970" s="99">
        <v>0</v>
      </c>
      <c r="J4970" s="99">
        <f t="shared" si="824"/>
        <v>0</v>
      </c>
      <c r="K4970" s="99">
        <v>0</v>
      </c>
      <c r="L4970" s="99">
        <f t="shared" si="822"/>
        <v>0</v>
      </c>
      <c r="M4970" s="99">
        <f t="shared" si="821"/>
        <v>0</v>
      </c>
      <c r="N4970" s="100">
        <f t="shared" si="820"/>
        <v>0</v>
      </c>
      <c r="O4970" s="60">
        <v>0</v>
      </c>
      <c r="P4970" s="101">
        <f>O4970</f>
        <v>0</v>
      </c>
      <c r="Q4970" s="99" t="e">
        <f>TRUNC(#REF!*P4970,0)</f>
        <v>#REF!</v>
      </c>
      <c r="R4970" s="143"/>
    </row>
    <row r="4971" spans="3:18" s="102" customFormat="1" ht="19.5" hidden="1" customHeight="1">
      <c r="C4971" s="35" t="s">
        <v>2018</v>
      </c>
      <c r="D4971" s="36" t="s">
        <v>114</v>
      </c>
      <c r="E4971" s="11" t="s">
        <v>3199</v>
      </c>
      <c r="F4971" s="98">
        <v>2</v>
      </c>
      <c r="G4971" s="99">
        <v>27672</v>
      </c>
      <c r="H4971" s="99">
        <f t="shared" si="823"/>
        <v>55344</v>
      </c>
      <c r="I4971" s="99">
        <v>425980</v>
      </c>
      <c r="J4971" s="99">
        <f t="shared" si="824"/>
        <v>851960</v>
      </c>
      <c r="K4971" s="99">
        <v>0</v>
      </c>
      <c r="L4971" s="99">
        <f t="shared" si="822"/>
        <v>0</v>
      </c>
      <c r="M4971" s="99">
        <f t="shared" si="821"/>
        <v>453652</v>
      </c>
      <c r="N4971" s="100">
        <f t="shared" si="820"/>
        <v>907304</v>
      </c>
      <c r="O4971" s="60">
        <v>2</v>
      </c>
      <c r="P4971" s="101">
        <f>O4971</f>
        <v>2</v>
      </c>
      <c r="Q4971" s="99" t="e">
        <f>TRUNC(#REF!*P4971,0)</f>
        <v>#REF!</v>
      </c>
      <c r="R4971" s="143"/>
    </row>
    <row r="4972" spans="3:18" s="102" customFormat="1" ht="19.5" hidden="1" customHeight="1">
      <c r="C4972" s="35" t="s">
        <v>2019</v>
      </c>
      <c r="D4972" s="36" t="s">
        <v>0</v>
      </c>
      <c r="E4972" s="11" t="s">
        <v>22</v>
      </c>
      <c r="F4972" s="98">
        <v>0</v>
      </c>
      <c r="G4972" s="99">
        <v>0</v>
      </c>
      <c r="H4972" s="99">
        <f t="shared" si="823"/>
        <v>0</v>
      </c>
      <c r="I4972" s="99">
        <v>0</v>
      </c>
      <c r="J4972" s="99">
        <f t="shared" si="824"/>
        <v>0</v>
      </c>
      <c r="K4972" s="99">
        <v>0</v>
      </c>
      <c r="L4972" s="99">
        <f t="shared" si="822"/>
        <v>0</v>
      </c>
      <c r="M4972" s="99">
        <f t="shared" si="821"/>
        <v>0</v>
      </c>
      <c r="N4972" s="100">
        <f t="shared" si="820"/>
        <v>0</v>
      </c>
      <c r="O4972" s="60">
        <v>0</v>
      </c>
      <c r="P4972" s="101">
        <f>O4972</f>
        <v>0</v>
      </c>
      <c r="Q4972" s="99" t="e">
        <f>TRUNC(#REF!*P4972,0)</f>
        <v>#REF!</v>
      </c>
      <c r="R4972" s="143"/>
    </row>
    <row r="4973" spans="3:18" s="102" customFormat="1" ht="19.5" hidden="1" customHeight="1">
      <c r="C4973" s="35" t="s">
        <v>2020</v>
      </c>
      <c r="D4973" s="36" t="s">
        <v>0</v>
      </c>
      <c r="E4973" s="11" t="s">
        <v>1</v>
      </c>
      <c r="F4973" s="98">
        <v>1</v>
      </c>
      <c r="G4973" s="99">
        <v>286611</v>
      </c>
      <c r="H4973" s="99">
        <f t="shared" si="823"/>
        <v>286611</v>
      </c>
      <c r="I4973" s="99">
        <v>6402176</v>
      </c>
      <c r="J4973" s="99">
        <f t="shared" si="824"/>
        <v>6402176</v>
      </c>
      <c r="K4973" s="99">
        <v>215637</v>
      </c>
      <c r="L4973" s="99">
        <f t="shared" si="822"/>
        <v>215637</v>
      </c>
      <c r="M4973" s="99">
        <f t="shared" si="821"/>
        <v>6904424</v>
      </c>
      <c r="N4973" s="100">
        <f t="shared" si="820"/>
        <v>6904424</v>
      </c>
      <c r="O4973" s="60">
        <v>1</v>
      </c>
      <c r="P4973" s="101">
        <f>O4973</f>
        <v>1</v>
      </c>
      <c r="Q4973" s="99" t="e">
        <f>TRUNC(#REF!*P4973,0)</f>
        <v>#REF!</v>
      </c>
      <c r="R4973" s="143"/>
    </row>
    <row r="4974" spans="3:18" s="102" customFormat="1" ht="19.5" hidden="1" customHeight="1">
      <c r="C4974" s="35" t="s">
        <v>2021</v>
      </c>
      <c r="D4974" s="36" t="s">
        <v>0</v>
      </c>
      <c r="E4974" s="11" t="s">
        <v>3197</v>
      </c>
      <c r="F4974" s="98">
        <v>14</v>
      </c>
      <c r="G4974" s="99">
        <v>338429</v>
      </c>
      <c r="H4974" s="99">
        <f t="shared" si="823"/>
        <v>4738006</v>
      </c>
      <c r="I4974" s="99">
        <v>0</v>
      </c>
      <c r="J4974" s="99">
        <f t="shared" si="824"/>
        <v>0</v>
      </c>
      <c r="K4974" s="99">
        <v>661428</v>
      </c>
      <c r="L4974" s="99">
        <f t="shared" si="822"/>
        <v>9259992</v>
      </c>
      <c r="M4974" s="99">
        <f t="shared" si="821"/>
        <v>999857</v>
      </c>
      <c r="N4974" s="100">
        <f t="shared" si="820"/>
        <v>13997998</v>
      </c>
      <c r="O4974" s="60">
        <v>14</v>
      </c>
      <c r="P4974" s="101">
        <f>O4974</f>
        <v>14</v>
      </c>
      <c r="Q4974" s="99" t="e">
        <f>TRUNC(#REF!*P4974,0)</f>
        <v>#REF!</v>
      </c>
      <c r="R4974" s="143"/>
    </row>
    <row r="4975" spans="3:18" s="102" customFormat="1" ht="19.5" hidden="1" customHeight="1">
      <c r="C4975" s="35" t="s">
        <v>2022</v>
      </c>
      <c r="D4975" s="36" t="s">
        <v>115</v>
      </c>
      <c r="E4975" s="11" t="s">
        <v>3193</v>
      </c>
      <c r="F4975" s="98">
        <v>1</v>
      </c>
      <c r="G4975" s="99">
        <v>5095624</v>
      </c>
      <c r="H4975" s="99">
        <f t="shared" si="823"/>
        <v>5095624</v>
      </c>
      <c r="I4975" s="99">
        <v>0</v>
      </c>
      <c r="J4975" s="99">
        <f t="shared" si="824"/>
        <v>0</v>
      </c>
      <c r="K4975" s="99">
        <v>2608872</v>
      </c>
      <c r="L4975" s="99">
        <f t="shared" si="822"/>
        <v>2608872</v>
      </c>
      <c r="M4975" s="99">
        <f t="shared" si="821"/>
        <v>7704496</v>
      </c>
      <c r="N4975" s="100">
        <f t="shared" si="820"/>
        <v>7704496</v>
      </c>
      <c r="O4975" s="60">
        <v>1</v>
      </c>
      <c r="P4975" s="101">
        <f>O4975</f>
        <v>1</v>
      </c>
      <c r="Q4975" s="99" t="e">
        <f>TRUNC(#REF!*P4975,0)</f>
        <v>#REF!</v>
      </c>
      <c r="R4975" s="143"/>
    </row>
    <row r="4976" spans="3:18" s="102" customFormat="1" ht="19.5" hidden="1" customHeight="1">
      <c r="C4976" s="35" t="s">
        <v>2023</v>
      </c>
      <c r="D4976" s="36" t="s">
        <v>0</v>
      </c>
      <c r="E4976" s="11" t="s">
        <v>3199</v>
      </c>
      <c r="F4976" s="98">
        <v>4</v>
      </c>
      <c r="G4976" s="99">
        <v>4537782</v>
      </c>
      <c r="H4976" s="99">
        <f t="shared" si="823"/>
        <v>18151128</v>
      </c>
      <c r="I4976" s="99">
        <v>4835042</v>
      </c>
      <c r="J4976" s="99">
        <f t="shared" si="824"/>
        <v>19340168</v>
      </c>
      <c r="K4976" s="99">
        <v>905162</v>
      </c>
      <c r="L4976" s="99">
        <f t="shared" si="822"/>
        <v>3620648</v>
      </c>
      <c r="M4976" s="99">
        <f t="shared" si="821"/>
        <v>10277986</v>
      </c>
      <c r="N4976" s="100">
        <f t="shared" si="820"/>
        <v>41111944</v>
      </c>
      <c r="O4976" s="60">
        <v>4</v>
      </c>
      <c r="P4976" s="101">
        <f>O4976</f>
        <v>4</v>
      </c>
      <c r="Q4976" s="99" t="e">
        <f>TRUNC(#REF!*P4976,0)</f>
        <v>#REF!</v>
      </c>
      <c r="R4976" s="143"/>
    </row>
    <row r="4977" spans="3:18" s="102" customFormat="1" ht="19.5" hidden="1" customHeight="1">
      <c r="C4977" s="35" t="s">
        <v>2024</v>
      </c>
      <c r="D4977" s="36" t="s">
        <v>0</v>
      </c>
      <c r="E4977" s="11" t="s">
        <v>3199</v>
      </c>
      <c r="F4977" s="98">
        <v>4</v>
      </c>
      <c r="G4977" s="99">
        <v>2137151</v>
      </c>
      <c r="H4977" s="99">
        <f t="shared" si="823"/>
        <v>8548604</v>
      </c>
      <c r="I4977" s="99">
        <v>1423406</v>
      </c>
      <c r="J4977" s="99">
        <f t="shared" si="824"/>
        <v>5693624</v>
      </c>
      <c r="K4977" s="99">
        <v>23038</v>
      </c>
      <c r="L4977" s="99">
        <f t="shared" si="822"/>
        <v>92152</v>
      </c>
      <c r="M4977" s="99">
        <f t="shared" si="821"/>
        <v>3583595</v>
      </c>
      <c r="N4977" s="100">
        <f t="shared" si="820"/>
        <v>14334380</v>
      </c>
      <c r="O4977" s="60">
        <v>4</v>
      </c>
      <c r="P4977" s="101">
        <f>O4977</f>
        <v>4</v>
      </c>
      <c r="Q4977" s="99" t="e">
        <f>TRUNC(#REF!*P4977,0)</f>
        <v>#REF!</v>
      </c>
      <c r="R4977" s="143"/>
    </row>
    <row r="4978" spans="3:18" s="102" customFormat="1" ht="19.5" hidden="1" customHeight="1">
      <c r="C4978" s="35" t="s">
        <v>2025</v>
      </c>
      <c r="D4978" s="36" t="s">
        <v>0</v>
      </c>
      <c r="E4978" s="11" t="s">
        <v>22</v>
      </c>
      <c r="F4978" s="98">
        <v>0</v>
      </c>
      <c r="G4978" s="99">
        <v>0</v>
      </c>
      <c r="H4978" s="99">
        <f t="shared" si="823"/>
        <v>0</v>
      </c>
      <c r="I4978" s="99">
        <v>0</v>
      </c>
      <c r="J4978" s="99">
        <f t="shared" si="824"/>
        <v>0</v>
      </c>
      <c r="K4978" s="99">
        <v>0</v>
      </c>
      <c r="L4978" s="99">
        <f t="shared" si="822"/>
        <v>0</v>
      </c>
      <c r="M4978" s="99">
        <f t="shared" si="821"/>
        <v>0</v>
      </c>
      <c r="N4978" s="100">
        <f t="shared" si="820"/>
        <v>0</v>
      </c>
      <c r="O4978" s="60">
        <v>0</v>
      </c>
      <c r="P4978" s="101">
        <f>O4978</f>
        <v>0</v>
      </c>
      <c r="Q4978" s="99" t="e">
        <f>TRUNC(#REF!*P4978,0)</f>
        <v>#REF!</v>
      </c>
      <c r="R4978" s="143"/>
    </row>
    <row r="4979" spans="3:18" s="102" customFormat="1" ht="19.5" hidden="1" customHeight="1">
      <c r="C4979" s="35" t="s">
        <v>2026</v>
      </c>
      <c r="D4979" s="36" t="s">
        <v>0</v>
      </c>
      <c r="E4979" s="11" t="s">
        <v>1</v>
      </c>
      <c r="F4979" s="98">
        <v>1</v>
      </c>
      <c r="G4979" s="99">
        <v>6542421</v>
      </c>
      <c r="H4979" s="99">
        <f t="shared" si="823"/>
        <v>6542421</v>
      </c>
      <c r="I4979" s="99">
        <v>5610396</v>
      </c>
      <c r="J4979" s="99">
        <f t="shared" si="824"/>
        <v>5610396</v>
      </c>
      <c r="K4979" s="99">
        <v>4387735</v>
      </c>
      <c r="L4979" s="99">
        <f t="shared" si="822"/>
        <v>4387735</v>
      </c>
      <c r="M4979" s="99">
        <f t="shared" si="821"/>
        <v>16540552</v>
      </c>
      <c r="N4979" s="100">
        <f t="shared" si="820"/>
        <v>16540552</v>
      </c>
      <c r="O4979" s="60">
        <v>1</v>
      </c>
      <c r="P4979" s="101">
        <f>O4979</f>
        <v>1</v>
      </c>
      <c r="Q4979" s="99" t="e">
        <f>TRUNC(#REF!*P4979,0)</f>
        <v>#REF!</v>
      </c>
      <c r="R4979" s="143"/>
    </row>
    <row r="4980" spans="3:18" s="102" customFormat="1" ht="19.5" hidden="1" customHeight="1">
      <c r="C4980" s="35" t="s">
        <v>2027</v>
      </c>
      <c r="D4980" s="36" t="s">
        <v>0</v>
      </c>
      <c r="E4980" s="11" t="s">
        <v>1</v>
      </c>
      <c r="F4980" s="98">
        <v>1</v>
      </c>
      <c r="G4980" s="99">
        <v>8482919</v>
      </c>
      <c r="H4980" s="99">
        <f t="shared" si="823"/>
        <v>8482919</v>
      </c>
      <c r="I4980" s="99">
        <v>7350688</v>
      </c>
      <c r="J4980" s="99">
        <f t="shared" si="824"/>
        <v>7350688</v>
      </c>
      <c r="K4980" s="99">
        <v>6219268</v>
      </c>
      <c r="L4980" s="99">
        <f t="shared" si="822"/>
        <v>6219268</v>
      </c>
      <c r="M4980" s="99">
        <f t="shared" si="821"/>
        <v>22052875</v>
      </c>
      <c r="N4980" s="100">
        <f t="shared" si="820"/>
        <v>22052875</v>
      </c>
      <c r="O4980" s="60">
        <v>1</v>
      </c>
      <c r="P4980" s="101">
        <f>O4980</f>
        <v>1</v>
      </c>
      <c r="Q4980" s="99" t="e">
        <f>TRUNC(#REF!*P4980,0)</f>
        <v>#REF!</v>
      </c>
      <c r="R4980" s="143"/>
    </row>
    <row r="4981" spans="3:18" s="102" customFormat="1" ht="19.5" hidden="1" customHeight="1">
      <c r="C4981" s="35" t="s">
        <v>2028</v>
      </c>
      <c r="D4981" s="36" t="s">
        <v>0</v>
      </c>
      <c r="E4981" s="11" t="s">
        <v>22</v>
      </c>
      <c r="F4981" s="98">
        <v>0</v>
      </c>
      <c r="G4981" s="99">
        <v>0</v>
      </c>
      <c r="H4981" s="99">
        <f t="shared" si="823"/>
        <v>0</v>
      </c>
      <c r="I4981" s="99">
        <v>0</v>
      </c>
      <c r="J4981" s="99">
        <f t="shared" si="824"/>
        <v>0</v>
      </c>
      <c r="K4981" s="99">
        <v>0</v>
      </c>
      <c r="L4981" s="99">
        <f t="shared" si="822"/>
        <v>0</v>
      </c>
      <c r="M4981" s="99">
        <f t="shared" si="821"/>
        <v>0</v>
      </c>
      <c r="N4981" s="100">
        <f t="shared" si="820"/>
        <v>0</v>
      </c>
      <c r="O4981" s="60">
        <v>0</v>
      </c>
      <c r="P4981" s="101">
        <f>O4981</f>
        <v>0</v>
      </c>
      <c r="Q4981" s="99" t="e">
        <f>TRUNC(#REF!*P4981,0)</f>
        <v>#REF!</v>
      </c>
      <c r="R4981" s="143"/>
    </row>
    <row r="4982" spans="3:18" s="102" customFormat="1" ht="19.5" hidden="1" customHeight="1">
      <c r="C4982" s="35" t="s">
        <v>2029</v>
      </c>
      <c r="D4982" s="36" t="s">
        <v>0</v>
      </c>
      <c r="E4982" s="11" t="s">
        <v>22</v>
      </c>
      <c r="F4982" s="98">
        <v>0</v>
      </c>
      <c r="G4982" s="99">
        <v>0</v>
      </c>
      <c r="H4982" s="99">
        <f t="shared" si="823"/>
        <v>0</v>
      </c>
      <c r="I4982" s="99">
        <v>0</v>
      </c>
      <c r="J4982" s="99">
        <f t="shared" si="824"/>
        <v>0</v>
      </c>
      <c r="K4982" s="99">
        <v>0</v>
      </c>
      <c r="L4982" s="99">
        <f t="shared" si="822"/>
        <v>0</v>
      </c>
      <c r="M4982" s="99">
        <f t="shared" si="821"/>
        <v>0</v>
      </c>
      <c r="N4982" s="100">
        <f t="shared" si="820"/>
        <v>0</v>
      </c>
      <c r="O4982" s="60">
        <v>0</v>
      </c>
      <c r="P4982" s="101">
        <f>O4982</f>
        <v>0</v>
      </c>
      <c r="Q4982" s="99" t="e">
        <f>TRUNC(#REF!*P4982,0)</f>
        <v>#REF!</v>
      </c>
      <c r="R4982" s="143"/>
    </row>
    <row r="4983" spans="3:18" s="102" customFormat="1" ht="19.5" hidden="1" customHeight="1">
      <c r="C4983" s="35" t="s">
        <v>2030</v>
      </c>
      <c r="D4983" s="36" t="s">
        <v>0</v>
      </c>
      <c r="E4983" s="11" t="s">
        <v>22</v>
      </c>
      <c r="F4983" s="98">
        <v>0</v>
      </c>
      <c r="G4983" s="99">
        <v>0</v>
      </c>
      <c r="H4983" s="99">
        <f t="shared" si="823"/>
        <v>0</v>
      </c>
      <c r="I4983" s="99">
        <v>0</v>
      </c>
      <c r="J4983" s="99">
        <f t="shared" si="824"/>
        <v>0</v>
      </c>
      <c r="K4983" s="99">
        <v>0</v>
      </c>
      <c r="L4983" s="99">
        <f t="shared" si="822"/>
        <v>0</v>
      </c>
      <c r="M4983" s="99">
        <f t="shared" si="821"/>
        <v>0</v>
      </c>
      <c r="N4983" s="100">
        <f t="shared" si="820"/>
        <v>0</v>
      </c>
      <c r="O4983" s="60">
        <v>0</v>
      </c>
      <c r="P4983" s="101">
        <f>O4983</f>
        <v>0</v>
      </c>
      <c r="Q4983" s="99" t="e">
        <f>TRUNC(#REF!*P4983,0)</f>
        <v>#REF!</v>
      </c>
      <c r="R4983" s="143"/>
    </row>
    <row r="4984" spans="3:18" s="102" customFormat="1" ht="19.5" hidden="1" customHeight="1">
      <c r="C4984" s="35" t="s">
        <v>2031</v>
      </c>
      <c r="D4984" s="36" t="s">
        <v>2032</v>
      </c>
      <c r="E4984" s="11" t="s">
        <v>3188</v>
      </c>
      <c r="F4984" s="98">
        <v>75</v>
      </c>
      <c r="G4984" s="99">
        <v>75224</v>
      </c>
      <c r="H4984" s="99">
        <f t="shared" si="823"/>
        <v>5641800</v>
      </c>
      <c r="I4984" s="99">
        <v>20712</v>
      </c>
      <c r="J4984" s="99">
        <f t="shared" si="824"/>
        <v>1553400</v>
      </c>
      <c r="K4984" s="99">
        <v>12777</v>
      </c>
      <c r="L4984" s="99">
        <f t="shared" si="822"/>
        <v>958275</v>
      </c>
      <c r="M4984" s="99">
        <f t="shared" si="821"/>
        <v>108713</v>
      </c>
      <c r="N4984" s="100">
        <f t="shared" si="820"/>
        <v>8153475</v>
      </c>
      <c r="O4984" s="60">
        <v>75</v>
      </c>
      <c r="P4984" s="101">
        <f>O4984</f>
        <v>75</v>
      </c>
      <c r="Q4984" s="99" t="e">
        <f>TRUNC(#REF!*P4984,0)</f>
        <v>#REF!</v>
      </c>
      <c r="R4984" s="143"/>
    </row>
    <row r="4985" spans="3:18" s="102" customFormat="1" ht="19.5" hidden="1" customHeight="1">
      <c r="C4985" s="35" t="s">
        <v>2033</v>
      </c>
      <c r="D4985" s="36" t="s">
        <v>1847</v>
      </c>
      <c r="E4985" s="11" t="s">
        <v>3188</v>
      </c>
      <c r="F4985" s="98">
        <v>8</v>
      </c>
      <c r="G4985" s="99">
        <v>963</v>
      </c>
      <c r="H4985" s="99">
        <f t="shared" si="823"/>
        <v>7704</v>
      </c>
      <c r="I4985" s="99">
        <v>476</v>
      </c>
      <c r="J4985" s="99">
        <f t="shared" si="824"/>
        <v>3808</v>
      </c>
      <c r="K4985" s="99">
        <v>519</v>
      </c>
      <c r="L4985" s="99">
        <f t="shared" si="822"/>
        <v>4152</v>
      </c>
      <c r="M4985" s="99">
        <f t="shared" si="821"/>
        <v>1958</v>
      </c>
      <c r="N4985" s="100">
        <f t="shared" si="820"/>
        <v>15664</v>
      </c>
      <c r="O4985" s="60">
        <v>8</v>
      </c>
      <c r="P4985" s="101">
        <f>O4985</f>
        <v>8</v>
      </c>
      <c r="Q4985" s="99" t="e">
        <f>TRUNC(#REF!*P4985,0)</f>
        <v>#REF!</v>
      </c>
      <c r="R4985" s="143"/>
    </row>
    <row r="4986" spans="3:18" s="102" customFormat="1" ht="19.5" hidden="1" customHeight="1">
      <c r="C4986" s="35" t="s">
        <v>2034</v>
      </c>
      <c r="D4986" s="36" t="s">
        <v>0</v>
      </c>
      <c r="E4986" s="11" t="s">
        <v>3199</v>
      </c>
      <c r="F4986" s="98">
        <v>28</v>
      </c>
      <c r="G4986" s="99">
        <v>305896</v>
      </c>
      <c r="H4986" s="99">
        <f t="shared" si="823"/>
        <v>8565088</v>
      </c>
      <c r="I4986" s="99">
        <v>314846</v>
      </c>
      <c r="J4986" s="99">
        <f t="shared" si="824"/>
        <v>8815688</v>
      </c>
      <c r="K4986" s="99">
        <v>16012</v>
      </c>
      <c r="L4986" s="99">
        <f t="shared" si="822"/>
        <v>448336</v>
      </c>
      <c r="M4986" s="99">
        <f t="shared" si="821"/>
        <v>636754</v>
      </c>
      <c r="N4986" s="100">
        <f t="shared" si="820"/>
        <v>17829112</v>
      </c>
      <c r="O4986" s="60">
        <v>28</v>
      </c>
      <c r="P4986" s="101">
        <f>O4986</f>
        <v>28</v>
      </c>
      <c r="Q4986" s="99" t="e">
        <f>TRUNC(#REF!*P4986,0)</f>
        <v>#REF!</v>
      </c>
      <c r="R4986" s="143"/>
    </row>
    <row r="4987" spans="3:18" s="102" customFormat="1" ht="19.5" hidden="1" customHeight="1">
      <c r="C4987" s="35" t="s">
        <v>2035</v>
      </c>
      <c r="D4987" s="36" t="s">
        <v>0</v>
      </c>
      <c r="E4987" s="11" t="s">
        <v>3189</v>
      </c>
      <c r="F4987" s="98">
        <v>298</v>
      </c>
      <c r="G4987" s="99">
        <v>73</v>
      </c>
      <c r="H4987" s="99">
        <f t="shared" si="823"/>
        <v>21754</v>
      </c>
      <c r="I4987" s="99">
        <v>306</v>
      </c>
      <c r="J4987" s="99">
        <f t="shared" si="824"/>
        <v>91188</v>
      </c>
      <c r="K4987" s="99">
        <v>8</v>
      </c>
      <c r="L4987" s="99">
        <f t="shared" si="822"/>
        <v>2384</v>
      </c>
      <c r="M4987" s="99">
        <f t="shared" si="821"/>
        <v>387</v>
      </c>
      <c r="N4987" s="100">
        <f t="shared" si="820"/>
        <v>115326</v>
      </c>
      <c r="O4987" s="60">
        <v>298</v>
      </c>
      <c r="P4987" s="101">
        <f>O4987</f>
        <v>298</v>
      </c>
      <c r="Q4987" s="99" t="e">
        <f>TRUNC(#REF!*P4987,0)</f>
        <v>#REF!</v>
      </c>
      <c r="R4987" s="143"/>
    </row>
    <row r="4988" spans="3:18" s="102" customFormat="1" ht="19.5" hidden="1" customHeight="1">
      <c r="C4988" s="35" t="s">
        <v>2036</v>
      </c>
      <c r="D4988" s="36" t="s">
        <v>62</v>
      </c>
      <c r="E4988" s="11" t="s">
        <v>3189</v>
      </c>
      <c r="F4988" s="98">
        <v>298</v>
      </c>
      <c r="G4988" s="99">
        <v>212</v>
      </c>
      <c r="H4988" s="99">
        <f t="shared" si="823"/>
        <v>63176</v>
      </c>
      <c r="I4988" s="99">
        <v>11</v>
      </c>
      <c r="J4988" s="99">
        <f t="shared" si="824"/>
        <v>3278</v>
      </c>
      <c r="K4988" s="99">
        <v>0</v>
      </c>
      <c r="L4988" s="99">
        <f t="shared" si="822"/>
        <v>0</v>
      </c>
      <c r="M4988" s="99">
        <f t="shared" si="821"/>
        <v>223</v>
      </c>
      <c r="N4988" s="100">
        <f t="shared" si="820"/>
        <v>66454</v>
      </c>
      <c r="O4988" s="60">
        <v>298</v>
      </c>
      <c r="P4988" s="101">
        <f>O4988</f>
        <v>298</v>
      </c>
      <c r="Q4988" s="99" t="e">
        <f>TRUNC(#REF!*P4988,0)</f>
        <v>#REF!</v>
      </c>
      <c r="R4988" s="143"/>
    </row>
    <row r="4989" spans="3:18" s="102" customFormat="1" ht="19.5" hidden="1" customHeight="1">
      <c r="C4989" s="35" t="s">
        <v>2037</v>
      </c>
      <c r="D4989" s="36" t="s">
        <v>2038</v>
      </c>
      <c r="E4989" s="11" t="s">
        <v>3189</v>
      </c>
      <c r="F4989" s="98">
        <v>299</v>
      </c>
      <c r="G4989" s="99">
        <v>3432</v>
      </c>
      <c r="H4989" s="99">
        <f t="shared" si="823"/>
        <v>1026168</v>
      </c>
      <c r="I4989" s="99">
        <v>296</v>
      </c>
      <c r="J4989" s="99">
        <f t="shared" si="824"/>
        <v>88504</v>
      </c>
      <c r="K4989" s="99">
        <v>4</v>
      </c>
      <c r="L4989" s="99">
        <f t="shared" si="822"/>
        <v>1196</v>
      </c>
      <c r="M4989" s="99">
        <f t="shared" si="821"/>
        <v>3732</v>
      </c>
      <c r="N4989" s="100">
        <f t="shared" si="820"/>
        <v>1115868</v>
      </c>
      <c r="O4989" s="60">
        <v>299</v>
      </c>
      <c r="P4989" s="101">
        <f>O4989</f>
        <v>299</v>
      </c>
      <c r="Q4989" s="99" t="e">
        <f>TRUNC(#REF!*P4989,0)</f>
        <v>#REF!</v>
      </c>
      <c r="R4989" s="143"/>
    </row>
    <row r="4990" spans="3:18" s="102" customFormat="1" ht="19.5" hidden="1" customHeight="1">
      <c r="C4990" s="35" t="s">
        <v>2039</v>
      </c>
      <c r="D4990" s="36" t="s">
        <v>0</v>
      </c>
      <c r="E4990" s="11" t="s">
        <v>3188</v>
      </c>
      <c r="F4990" s="98">
        <v>7</v>
      </c>
      <c r="G4990" s="99">
        <v>0</v>
      </c>
      <c r="H4990" s="99">
        <f t="shared" si="823"/>
        <v>0</v>
      </c>
      <c r="I4990" s="99">
        <v>18024</v>
      </c>
      <c r="J4990" s="99">
        <f t="shared" si="824"/>
        <v>126168</v>
      </c>
      <c r="K4990" s="99">
        <v>0</v>
      </c>
      <c r="L4990" s="99">
        <f t="shared" si="822"/>
        <v>0</v>
      </c>
      <c r="M4990" s="99">
        <f t="shared" si="821"/>
        <v>18024</v>
      </c>
      <c r="N4990" s="100">
        <f t="shared" si="820"/>
        <v>126168</v>
      </c>
      <c r="O4990" s="60">
        <v>7</v>
      </c>
      <c r="P4990" s="101">
        <f>O4990</f>
        <v>7</v>
      </c>
      <c r="Q4990" s="99" t="e">
        <f>TRUNC(#REF!*P4990,0)</f>
        <v>#REF!</v>
      </c>
      <c r="R4990" s="143"/>
    </row>
    <row r="4991" spans="3:18" s="102" customFormat="1" ht="19.5" hidden="1" customHeight="1">
      <c r="C4991" s="35" t="s">
        <v>2040</v>
      </c>
      <c r="D4991" s="36" t="s">
        <v>0</v>
      </c>
      <c r="E4991" s="11" t="s">
        <v>22</v>
      </c>
      <c r="F4991" s="98">
        <v>0</v>
      </c>
      <c r="G4991" s="99">
        <v>0</v>
      </c>
      <c r="H4991" s="99">
        <f t="shared" si="823"/>
        <v>0</v>
      </c>
      <c r="I4991" s="99">
        <v>0</v>
      </c>
      <c r="J4991" s="99">
        <f t="shared" si="824"/>
        <v>0</v>
      </c>
      <c r="K4991" s="99">
        <v>0</v>
      </c>
      <c r="L4991" s="99">
        <f t="shared" si="822"/>
        <v>0</v>
      </c>
      <c r="M4991" s="99">
        <f t="shared" si="821"/>
        <v>0</v>
      </c>
      <c r="N4991" s="100">
        <f t="shared" si="820"/>
        <v>0</v>
      </c>
      <c r="O4991" s="60">
        <v>0</v>
      </c>
      <c r="P4991" s="101">
        <f>O4991</f>
        <v>0</v>
      </c>
      <c r="Q4991" s="99" t="e">
        <f>TRUNC(#REF!*P4991,0)</f>
        <v>#REF!</v>
      </c>
      <c r="R4991" s="143"/>
    </row>
    <row r="4992" spans="3:18" s="102" customFormat="1" ht="19.5" hidden="1" customHeight="1">
      <c r="C4992" s="35" t="s">
        <v>2041</v>
      </c>
      <c r="D4992" s="36" t="s">
        <v>2042</v>
      </c>
      <c r="E4992" s="11" t="s">
        <v>3188</v>
      </c>
      <c r="F4992" s="98">
        <v>7</v>
      </c>
      <c r="G4992" s="99">
        <v>4336</v>
      </c>
      <c r="H4992" s="99">
        <f t="shared" si="823"/>
        <v>30352</v>
      </c>
      <c r="I4992" s="99">
        <v>5748</v>
      </c>
      <c r="J4992" s="99">
        <f t="shared" si="824"/>
        <v>40236</v>
      </c>
      <c r="K4992" s="99">
        <v>5449</v>
      </c>
      <c r="L4992" s="99">
        <f t="shared" si="822"/>
        <v>38143</v>
      </c>
      <c r="M4992" s="99">
        <f t="shared" si="821"/>
        <v>15533</v>
      </c>
      <c r="N4992" s="100">
        <f t="shared" si="820"/>
        <v>108731</v>
      </c>
      <c r="O4992" s="60">
        <v>7</v>
      </c>
      <c r="P4992" s="101">
        <f>O4992</f>
        <v>7</v>
      </c>
      <c r="Q4992" s="99" t="e">
        <f>TRUNC(#REF!*P4992,0)</f>
        <v>#REF!</v>
      </c>
      <c r="R4992" s="143"/>
    </row>
    <row r="4993" spans="3:18" s="102" customFormat="1" ht="19.5" hidden="1" customHeight="1">
      <c r="C4993" s="35" t="s">
        <v>2043</v>
      </c>
      <c r="D4993" s="36" t="s">
        <v>2044</v>
      </c>
      <c r="E4993" s="11" t="s">
        <v>3199</v>
      </c>
      <c r="F4993" s="98">
        <v>224</v>
      </c>
      <c r="G4993" s="99">
        <v>1532</v>
      </c>
      <c r="H4993" s="99">
        <f t="shared" si="823"/>
        <v>343168</v>
      </c>
      <c r="I4993" s="99">
        <v>76</v>
      </c>
      <c r="J4993" s="99">
        <f t="shared" si="824"/>
        <v>17024</v>
      </c>
      <c r="K4993" s="99">
        <v>0</v>
      </c>
      <c r="L4993" s="99">
        <f t="shared" si="822"/>
        <v>0</v>
      </c>
      <c r="M4993" s="99">
        <f t="shared" si="821"/>
        <v>1608</v>
      </c>
      <c r="N4993" s="100">
        <f t="shared" si="820"/>
        <v>360192</v>
      </c>
      <c r="O4993" s="60">
        <v>224</v>
      </c>
      <c r="P4993" s="101">
        <f>O4993</f>
        <v>224</v>
      </c>
      <c r="Q4993" s="99" t="e">
        <f>TRUNC(#REF!*P4993,0)</f>
        <v>#REF!</v>
      </c>
      <c r="R4993" s="143"/>
    </row>
    <row r="4994" spans="3:18" s="102" customFormat="1" ht="19.5" hidden="1" customHeight="1">
      <c r="C4994" s="35" t="s">
        <v>2045</v>
      </c>
      <c r="D4994" s="36" t="s">
        <v>2046</v>
      </c>
      <c r="E4994" s="11" t="s">
        <v>3199</v>
      </c>
      <c r="F4994" s="98">
        <v>56</v>
      </c>
      <c r="G4994" s="99">
        <v>7256</v>
      </c>
      <c r="H4994" s="99">
        <f t="shared" si="823"/>
        <v>406336</v>
      </c>
      <c r="I4994" s="99">
        <v>17409</v>
      </c>
      <c r="J4994" s="99">
        <f t="shared" si="824"/>
        <v>974904</v>
      </c>
      <c r="K4994" s="99">
        <v>586</v>
      </c>
      <c r="L4994" s="99">
        <f t="shared" si="822"/>
        <v>32816</v>
      </c>
      <c r="M4994" s="99">
        <f t="shared" si="821"/>
        <v>25251</v>
      </c>
      <c r="N4994" s="100">
        <f t="shared" si="820"/>
        <v>1414056</v>
      </c>
      <c r="O4994" s="60">
        <v>56</v>
      </c>
      <c r="P4994" s="101">
        <f>O4994</f>
        <v>56</v>
      </c>
      <c r="Q4994" s="99" t="e">
        <f>TRUNC(#REF!*P4994,0)</f>
        <v>#REF!</v>
      </c>
      <c r="R4994" s="143"/>
    </row>
    <row r="4995" spans="3:18" s="102" customFormat="1" ht="19.5" hidden="1" customHeight="1">
      <c r="C4995" s="35" t="s">
        <v>2047</v>
      </c>
      <c r="D4995" s="36" t="s">
        <v>0</v>
      </c>
      <c r="E4995" s="11" t="s">
        <v>22</v>
      </c>
      <c r="F4995" s="98">
        <v>0</v>
      </c>
      <c r="G4995" s="99">
        <v>0</v>
      </c>
      <c r="H4995" s="99">
        <f t="shared" si="823"/>
        <v>0</v>
      </c>
      <c r="I4995" s="99">
        <v>0</v>
      </c>
      <c r="J4995" s="99">
        <f t="shared" si="824"/>
        <v>0</v>
      </c>
      <c r="K4995" s="99">
        <v>0</v>
      </c>
      <c r="L4995" s="99">
        <f t="shared" si="822"/>
        <v>0</v>
      </c>
      <c r="M4995" s="99">
        <f t="shared" si="821"/>
        <v>0</v>
      </c>
      <c r="N4995" s="100">
        <f t="shared" si="820"/>
        <v>0</v>
      </c>
      <c r="O4995" s="60">
        <v>0</v>
      </c>
      <c r="P4995" s="101">
        <f>O4995</f>
        <v>0</v>
      </c>
      <c r="Q4995" s="99" t="e">
        <f>TRUNC(#REF!*P4995,0)</f>
        <v>#REF!</v>
      </c>
      <c r="R4995" s="143"/>
    </row>
    <row r="4996" spans="3:18" s="102" customFormat="1" ht="19.5" hidden="1" customHeight="1">
      <c r="C4996" s="35" t="s">
        <v>2048</v>
      </c>
      <c r="D4996" s="36" t="s">
        <v>113</v>
      </c>
      <c r="E4996" s="11" t="s">
        <v>3189</v>
      </c>
      <c r="F4996" s="98">
        <v>2757</v>
      </c>
      <c r="G4996" s="99">
        <v>26836</v>
      </c>
      <c r="H4996" s="99">
        <f t="shared" si="823"/>
        <v>73986852</v>
      </c>
      <c r="I4996" s="99">
        <v>16748</v>
      </c>
      <c r="J4996" s="99">
        <f t="shared" si="824"/>
        <v>46174236</v>
      </c>
      <c r="K4996" s="99">
        <v>816</v>
      </c>
      <c r="L4996" s="99">
        <f t="shared" si="822"/>
        <v>2249712</v>
      </c>
      <c r="M4996" s="99">
        <f t="shared" si="821"/>
        <v>44400</v>
      </c>
      <c r="N4996" s="100">
        <f t="shared" si="820"/>
        <v>122410800</v>
      </c>
      <c r="O4996" s="60">
        <v>2757</v>
      </c>
      <c r="P4996" s="101">
        <f>O4996</f>
        <v>2757</v>
      </c>
      <c r="Q4996" s="99" t="e">
        <f>TRUNC(#REF!*P4996,0)</f>
        <v>#REF!</v>
      </c>
      <c r="R4996" s="143"/>
    </row>
    <row r="4997" spans="3:18" s="102" customFormat="1" ht="19.5" hidden="1" customHeight="1">
      <c r="C4997" s="35" t="s">
        <v>2049</v>
      </c>
      <c r="D4997" s="36" t="s">
        <v>0</v>
      </c>
      <c r="E4997" s="11" t="s">
        <v>22</v>
      </c>
      <c r="F4997" s="98">
        <v>0</v>
      </c>
      <c r="G4997" s="99">
        <v>0</v>
      </c>
      <c r="H4997" s="99">
        <f t="shared" si="823"/>
        <v>0</v>
      </c>
      <c r="I4997" s="99">
        <v>0</v>
      </c>
      <c r="J4997" s="99">
        <f t="shared" si="824"/>
        <v>0</v>
      </c>
      <c r="K4997" s="99">
        <v>0</v>
      </c>
      <c r="L4997" s="99">
        <f t="shared" si="822"/>
        <v>0</v>
      </c>
      <c r="M4997" s="99">
        <f t="shared" si="821"/>
        <v>0</v>
      </c>
      <c r="N4997" s="100">
        <f t="shared" si="820"/>
        <v>0</v>
      </c>
      <c r="O4997" s="60">
        <v>0</v>
      </c>
      <c r="P4997" s="101">
        <f>O4997</f>
        <v>0</v>
      </c>
      <c r="Q4997" s="99" t="e">
        <f>TRUNC(#REF!*P4997,0)</f>
        <v>#REF!</v>
      </c>
      <c r="R4997" s="143"/>
    </row>
    <row r="4998" spans="3:18" s="102" customFormat="1" ht="19.5" hidden="1" customHeight="1">
      <c r="C4998" s="35" t="s">
        <v>2050</v>
      </c>
      <c r="D4998" s="36" t="s">
        <v>0</v>
      </c>
      <c r="E4998" s="11" t="s">
        <v>3198</v>
      </c>
      <c r="F4998" s="98">
        <v>57</v>
      </c>
      <c r="G4998" s="99">
        <v>854</v>
      </c>
      <c r="H4998" s="99">
        <f t="shared" si="823"/>
        <v>48678</v>
      </c>
      <c r="I4998" s="99">
        <v>15736</v>
      </c>
      <c r="J4998" s="99">
        <f t="shared" si="824"/>
        <v>896952</v>
      </c>
      <c r="K4998" s="99">
        <v>0</v>
      </c>
      <c r="L4998" s="99">
        <f t="shared" si="822"/>
        <v>0</v>
      </c>
      <c r="M4998" s="99">
        <f t="shared" si="821"/>
        <v>16590</v>
      </c>
      <c r="N4998" s="100">
        <f t="shared" si="820"/>
        <v>945630</v>
      </c>
      <c r="O4998" s="60">
        <v>57</v>
      </c>
      <c r="P4998" s="101">
        <f>O4998</f>
        <v>57</v>
      </c>
      <c r="Q4998" s="99" t="e">
        <f>TRUNC(#REF!*P4998,0)</f>
        <v>#REF!</v>
      </c>
      <c r="R4998" s="143"/>
    </row>
    <row r="4999" spans="3:18" s="102" customFormat="1" ht="19.5" hidden="1" customHeight="1">
      <c r="C4999" s="35" t="s">
        <v>2051</v>
      </c>
      <c r="D4999" s="36" t="s">
        <v>0</v>
      </c>
      <c r="E4999" s="11" t="s">
        <v>22</v>
      </c>
      <c r="F4999" s="98">
        <v>0</v>
      </c>
      <c r="G4999" s="99">
        <v>0</v>
      </c>
      <c r="H4999" s="99">
        <f t="shared" si="823"/>
        <v>0</v>
      </c>
      <c r="I4999" s="99">
        <v>0</v>
      </c>
      <c r="J4999" s="99">
        <f t="shared" si="824"/>
        <v>0</v>
      </c>
      <c r="K4999" s="99">
        <v>0</v>
      </c>
      <c r="L4999" s="99">
        <f t="shared" ref="L4999:L5062" si="825">TRUNC(F4999*K4999,0)</f>
        <v>0</v>
      </c>
      <c r="M4999" s="99">
        <f t="shared" si="821"/>
        <v>0</v>
      </c>
      <c r="N4999" s="100">
        <f t="shared" si="820"/>
        <v>0</v>
      </c>
      <c r="O4999" s="60">
        <v>0</v>
      </c>
      <c r="P4999" s="101">
        <f>O4999</f>
        <v>0</v>
      </c>
      <c r="Q4999" s="99" t="e">
        <f>TRUNC(#REF!*P4999,0)</f>
        <v>#REF!</v>
      </c>
      <c r="R4999" s="143"/>
    </row>
    <row r="5000" spans="3:18" s="102" customFormat="1" ht="19.5" hidden="1" customHeight="1">
      <c r="C5000" s="35" t="s">
        <v>2052</v>
      </c>
      <c r="D5000" s="36" t="s">
        <v>2053</v>
      </c>
      <c r="E5000" s="11" t="s">
        <v>3195</v>
      </c>
      <c r="F5000" s="98">
        <v>1</v>
      </c>
      <c r="G5000" s="99">
        <v>7095391</v>
      </c>
      <c r="H5000" s="99">
        <f t="shared" si="823"/>
        <v>7095391</v>
      </c>
      <c r="I5000" s="99">
        <v>25339489</v>
      </c>
      <c r="J5000" s="99">
        <f t="shared" si="824"/>
        <v>25339489</v>
      </c>
      <c r="K5000" s="99">
        <v>4108474</v>
      </c>
      <c r="L5000" s="99">
        <f t="shared" si="825"/>
        <v>4108474</v>
      </c>
      <c r="M5000" s="99">
        <f t="shared" si="821"/>
        <v>36543354</v>
      </c>
      <c r="N5000" s="100">
        <f t="shared" si="820"/>
        <v>36543354</v>
      </c>
      <c r="O5000" s="60">
        <v>1</v>
      </c>
      <c r="P5000" s="101">
        <f>O5000</f>
        <v>1</v>
      </c>
      <c r="Q5000" s="99" t="e">
        <f>TRUNC(#REF!*P5000,0)</f>
        <v>#REF!</v>
      </c>
      <c r="R5000" s="143"/>
    </row>
    <row r="5001" spans="3:18" s="102" customFormat="1" ht="19.5" hidden="1" customHeight="1">
      <c r="C5001" s="35" t="s">
        <v>2054</v>
      </c>
      <c r="D5001" s="36" t="s">
        <v>2053</v>
      </c>
      <c r="E5001" s="11" t="s">
        <v>3195</v>
      </c>
      <c r="F5001" s="98">
        <v>1</v>
      </c>
      <c r="G5001" s="99">
        <v>1247988</v>
      </c>
      <c r="H5001" s="99">
        <f t="shared" si="823"/>
        <v>1247988</v>
      </c>
      <c r="I5001" s="99">
        <v>14690312</v>
      </c>
      <c r="J5001" s="99">
        <f t="shared" si="824"/>
        <v>14690312</v>
      </c>
      <c r="K5001" s="99">
        <v>2723255</v>
      </c>
      <c r="L5001" s="99">
        <f t="shared" si="825"/>
        <v>2723255</v>
      </c>
      <c r="M5001" s="99">
        <f t="shared" si="821"/>
        <v>18661555</v>
      </c>
      <c r="N5001" s="100">
        <f t="shared" si="821"/>
        <v>18661555</v>
      </c>
      <c r="O5001" s="60">
        <v>1</v>
      </c>
      <c r="P5001" s="101">
        <f>O5001</f>
        <v>1</v>
      </c>
      <c r="Q5001" s="99" t="e">
        <f>TRUNC(#REF!*P5001,0)</f>
        <v>#REF!</v>
      </c>
      <c r="R5001" s="143"/>
    </row>
    <row r="5002" spans="3:18" s="102" customFormat="1" ht="19.5" hidden="1" customHeight="1">
      <c r="C5002" s="35" t="s">
        <v>2055</v>
      </c>
      <c r="D5002" s="36" t="s">
        <v>0</v>
      </c>
      <c r="E5002" s="11" t="s">
        <v>22</v>
      </c>
      <c r="F5002" s="98">
        <v>0</v>
      </c>
      <c r="G5002" s="99">
        <v>0</v>
      </c>
      <c r="H5002" s="99">
        <f t="shared" si="823"/>
        <v>0</v>
      </c>
      <c r="I5002" s="99">
        <v>0</v>
      </c>
      <c r="J5002" s="99">
        <f t="shared" si="824"/>
        <v>0</v>
      </c>
      <c r="K5002" s="99">
        <v>0</v>
      </c>
      <c r="L5002" s="99">
        <f t="shared" si="825"/>
        <v>0</v>
      </c>
      <c r="M5002" s="99">
        <f t="shared" si="821"/>
        <v>0</v>
      </c>
      <c r="N5002" s="100">
        <f t="shared" si="821"/>
        <v>0</v>
      </c>
      <c r="O5002" s="60">
        <v>0</v>
      </c>
      <c r="P5002" s="101">
        <f>O5002</f>
        <v>0</v>
      </c>
      <c r="Q5002" s="99" t="e">
        <f>TRUNC(#REF!*P5002,0)</f>
        <v>#REF!</v>
      </c>
      <c r="R5002" s="143"/>
    </row>
    <row r="5003" spans="3:18" s="102" customFormat="1" ht="19.5" hidden="1" customHeight="1">
      <c r="C5003" s="35" t="s">
        <v>2056</v>
      </c>
      <c r="D5003" s="36" t="s">
        <v>526</v>
      </c>
      <c r="E5003" s="11" t="s">
        <v>3189</v>
      </c>
      <c r="F5003" s="98">
        <v>39</v>
      </c>
      <c r="G5003" s="99">
        <v>6930</v>
      </c>
      <c r="H5003" s="99">
        <f t="shared" si="823"/>
        <v>270270</v>
      </c>
      <c r="I5003" s="99">
        <v>12320</v>
      </c>
      <c r="J5003" s="99">
        <f t="shared" si="824"/>
        <v>480480</v>
      </c>
      <c r="K5003" s="99">
        <v>0</v>
      </c>
      <c r="L5003" s="99">
        <f t="shared" si="825"/>
        <v>0</v>
      </c>
      <c r="M5003" s="99">
        <f t="shared" si="821"/>
        <v>19250</v>
      </c>
      <c r="N5003" s="100">
        <f t="shared" si="821"/>
        <v>750750</v>
      </c>
      <c r="O5003" s="60">
        <v>39</v>
      </c>
      <c r="P5003" s="101">
        <f>O5003</f>
        <v>39</v>
      </c>
      <c r="Q5003" s="99" t="e">
        <f>TRUNC(#REF!*P5003,0)</f>
        <v>#REF!</v>
      </c>
      <c r="R5003" s="143"/>
    </row>
    <row r="5004" spans="3:18" s="102" customFormat="1" ht="19.5" hidden="1" customHeight="1">
      <c r="C5004" s="35" t="s">
        <v>2057</v>
      </c>
      <c r="D5004" s="36" t="s">
        <v>0</v>
      </c>
      <c r="E5004" s="11" t="s">
        <v>3189</v>
      </c>
      <c r="F5004" s="98">
        <v>5</v>
      </c>
      <c r="G5004" s="99">
        <v>532</v>
      </c>
      <c r="H5004" s="99">
        <f t="shared" si="823"/>
        <v>2660</v>
      </c>
      <c r="I5004" s="99">
        <v>2757</v>
      </c>
      <c r="J5004" s="99">
        <f t="shared" si="824"/>
        <v>13785</v>
      </c>
      <c r="K5004" s="99">
        <v>54</v>
      </c>
      <c r="L5004" s="99">
        <f t="shared" si="825"/>
        <v>270</v>
      </c>
      <c r="M5004" s="99">
        <f t="shared" si="821"/>
        <v>3343</v>
      </c>
      <c r="N5004" s="100">
        <f t="shared" si="821"/>
        <v>16715</v>
      </c>
      <c r="O5004" s="60">
        <v>5</v>
      </c>
      <c r="P5004" s="101">
        <f>O5004</f>
        <v>5</v>
      </c>
      <c r="Q5004" s="99" t="e">
        <f>TRUNC(#REF!*P5004,0)</f>
        <v>#REF!</v>
      </c>
      <c r="R5004" s="143"/>
    </row>
    <row r="5005" spans="3:18" s="102" customFormat="1" ht="19.5" hidden="1" customHeight="1">
      <c r="C5005" s="35" t="s">
        <v>2058</v>
      </c>
      <c r="D5005" s="36" t="s">
        <v>0</v>
      </c>
      <c r="E5005" s="11" t="s">
        <v>22</v>
      </c>
      <c r="F5005" s="98">
        <v>0</v>
      </c>
      <c r="G5005" s="99">
        <v>0</v>
      </c>
      <c r="H5005" s="99">
        <f t="shared" si="823"/>
        <v>0</v>
      </c>
      <c r="I5005" s="99">
        <v>0</v>
      </c>
      <c r="J5005" s="99">
        <f t="shared" si="824"/>
        <v>0</v>
      </c>
      <c r="K5005" s="99">
        <v>0</v>
      </c>
      <c r="L5005" s="99">
        <f t="shared" si="825"/>
        <v>0</v>
      </c>
      <c r="M5005" s="99">
        <f t="shared" si="821"/>
        <v>0</v>
      </c>
      <c r="N5005" s="100">
        <f t="shared" si="821"/>
        <v>0</v>
      </c>
      <c r="O5005" s="60">
        <v>0</v>
      </c>
      <c r="P5005" s="101">
        <f>O5005</f>
        <v>0</v>
      </c>
      <c r="Q5005" s="99" t="e">
        <f>TRUNC(#REF!*P5005,0)</f>
        <v>#REF!</v>
      </c>
      <c r="R5005" s="143"/>
    </row>
    <row r="5006" spans="3:18" s="102" customFormat="1" ht="19.5" hidden="1" customHeight="1">
      <c r="C5006" s="35" t="s">
        <v>2059</v>
      </c>
      <c r="D5006" s="36" t="s">
        <v>0</v>
      </c>
      <c r="E5006" s="11" t="s">
        <v>3194</v>
      </c>
      <c r="F5006" s="98">
        <v>45</v>
      </c>
      <c r="G5006" s="99">
        <v>0</v>
      </c>
      <c r="H5006" s="99">
        <f t="shared" si="823"/>
        <v>0</v>
      </c>
      <c r="I5006" s="99">
        <v>0</v>
      </c>
      <c r="J5006" s="99">
        <f t="shared" si="824"/>
        <v>0</v>
      </c>
      <c r="K5006" s="99">
        <v>996400</v>
      </c>
      <c r="L5006" s="99">
        <f t="shared" si="825"/>
        <v>44838000</v>
      </c>
      <c r="M5006" s="99">
        <f t="shared" si="821"/>
        <v>996400</v>
      </c>
      <c r="N5006" s="100">
        <f t="shared" si="821"/>
        <v>44838000</v>
      </c>
      <c r="O5006" s="60">
        <v>45</v>
      </c>
      <c r="P5006" s="101">
        <f>O5006</f>
        <v>45</v>
      </c>
      <c r="Q5006" s="99" t="e">
        <f>TRUNC(#REF!*P5006,0)</f>
        <v>#REF!</v>
      </c>
      <c r="R5006" s="143"/>
    </row>
    <row r="5007" spans="3:18" s="102" customFormat="1" ht="19.5" hidden="1" customHeight="1">
      <c r="C5007" s="35" t="s">
        <v>2060</v>
      </c>
      <c r="D5007" s="36" t="s">
        <v>0</v>
      </c>
      <c r="E5007" s="11" t="s">
        <v>3194</v>
      </c>
      <c r="F5007" s="98">
        <v>142</v>
      </c>
      <c r="G5007" s="99">
        <v>0</v>
      </c>
      <c r="H5007" s="99">
        <f t="shared" si="823"/>
        <v>0</v>
      </c>
      <c r="I5007" s="99">
        <v>0</v>
      </c>
      <c r="J5007" s="99">
        <f t="shared" si="824"/>
        <v>0</v>
      </c>
      <c r="K5007" s="99">
        <v>730612</v>
      </c>
      <c r="L5007" s="99">
        <f t="shared" si="825"/>
        <v>103746904</v>
      </c>
      <c r="M5007" s="99">
        <f t="shared" si="821"/>
        <v>730612</v>
      </c>
      <c r="N5007" s="100">
        <f t="shared" si="821"/>
        <v>103746904</v>
      </c>
      <c r="O5007" s="60">
        <v>142</v>
      </c>
      <c r="P5007" s="101">
        <f>O5007</f>
        <v>142</v>
      </c>
      <c r="Q5007" s="99" t="e">
        <f>TRUNC(#REF!*P5007,0)</f>
        <v>#REF!</v>
      </c>
      <c r="R5007" s="143"/>
    </row>
    <row r="5008" spans="3:18" s="102" customFormat="1" ht="19.5" hidden="1" customHeight="1">
      <c r="C5008" s="35" t="s">
        <v>2061</v>
      </c>
      <c r="D5008" s="36" t="s">
        <v>0</v>
      </c>
      <c r="E5008" s="11" t="s">
        <v>3194</v>
      </c>
      <c r="F5008" s="98">
        <v>41</v>
      </c>
      <c r="G5008" s="99">
        <v>0</v>
      </c>
      <c r="H5008" s="99">
        <f t="shared" si="823"/>
        <v>0</v>
      </c>
      <c r="I5008" s="99">
        <v>0</v>
      </c>
      <c r="J5008" s="99">
        <f t="shared" si="824"/>
        <v>0</v>
      </c>
      <c r="K5008" s="99">
        <v>731159</v>
      </c>
      <c r="L5008" s="99">
        <f t="shared" si="825"/>
        <v>29977519</v>
      </c>
      <c r="M5008" s="99">
        <f t="shared" si="821"/>
        <v>731159</v>
      </c>
      <c r="N5008" s="100">
        <f t="shared" si="821"/>
        <v>29977519</v>
      </c>
      <c r="O5008" s="60">
        <v>41</v>
      </c>
      <c r="P5008" s="101">
        <f>O5008</f>
        <v>41</v>
      </c>
      <c r="Q5008" s="99" t="e">
        <f>TRUNC(#REF!*P5008,0)</f>
        <v>#REF!</v>
      </c>
      <c r="R5008" s="143"/>
    </row>
    <row r="5009" spans="3:18" s="102" customFormat="1" ht="19.5" hidden="1" customHeight="1">
      <c r="C5009" s="35" t="s">
        <v>2062</v>
      </c>
      <c r="D5009" s="36" t="s">
        <v>0</v>
      </c>
      <c r="E5009" s="11" t="s">
        <v>3194</v>
      </c>
      <c r="F5009" s="98">
        <v>45</v>
      </c>
      <c r="G5009" s="99">
        <v>0</v>
      </c>
      <c r="H5009" s="99">
        <f t="shared" si="823"/>
        <v>0</v>
      </c>
      <c r="I5009" s="99">
        <v>0</v>
      </c>
      <c r="J5009" s="99">
        <f t="shared" si="824"/>
        <v>0</v>
      </c>
      <c r="K5009" s="99">
        <v>1418156</v>
      </c>
      <c r="L5009" s="99">
        <f t="shared" si="825"/>
        <v>63817020</v>
      </c>
      <c r="M5009" s="99">
        <f t="shared" si="821"/>
        <v>1418156</v>
      </c>
      <c r="N5009" s="100">
        <f t="shared" si="821"/>
        <v>63817020</v>
      </c>
      <c r="O5009" s="60">
        <v>45</v>
      </c>
      <c r="P5009" s="101">
        <f>O5009</f>
        <v>45</v>
      </c>
      <c r="Q5009" s="99" t="e">
        <f>TRUNC(#REF!*P5009,0)</f>
        <v>#REF!</v>
      </c>
      <c r="R5009" s="143"/>
    </row>
    <row r="5010" spans="3:18" s="102" customFormat="1" ht="19.5" hidden="1" customHeight="1">
      <c r="C5010" s="35" t="s">
        <v>2063</v>
      </c>
      <c r="D5010" s="36" t="s">
        <v>0</v>
      </c>
      <c r="E5010" s="11" t="s">
        <v>3194</v>
      </c>
      <c r="F5010" s="98">
        <v>92</v>
      </c>
      <c r="G5010" s="99">
        <v>0</v>
      </c>
      <c r="H5010" s="99">
        <f t="shared" si="823"/>
        <v>0</v>
      </c>
      <c r="I5010" s="99">
        <v>0</v>
      </c>
      <c r="J5010" s="99">
        <f t="shared" si="824"/>
        <v>0</v>
      </c>
      <c r="K5010" s="99">
        <v>65404</v>
      </c>
      <c r="L5010" s="99">
        <f t="shared" si="825"/>
        <v>6017168</v>
      </c>
      <c r="M5010" s="99">
        <f t="shared" si="821"/>
        <v>65404</v>
      </c>
      <c r="N5010" s="100">
        <f t="shared" si="821"/>
        <v>6017168</v>
      </c>
      <c r="O5010" s="60">
        <v>92</v>
      </c>
      <c r="P5010" s="101">
        <f>O5010</f>
        <v>92</v>
      </c>
      <c r="Q5010" s="99" t="e">
        <f>TRUNC(#REF!*P5010,0)</f>
        <v>#REF!</v>
      </c>
      <c r="R5010" s="143"/>
    </row>
    <row r="5011" spans="3:18" s="102" customFormat="1" ht="19.5" hidden="1" customHeight="1">
      <c r="C5011" s="35" t="s">
        <v>2064</v>
      </c>
      <c r="D5011" s="36" t="s">
        <v>0</v>
      </c>
      <c r="E5011" s="11" t="s">
        <v>3194</v>
      </c>
      <c r="F5011" s="98">
        <v>9</v>
      </c>
      <c r="G5011" s="99">
        <v>49440</v>
      </c>
      <c r="H5011" s="99">
        <f t="shared" si="823"/>
        <v>444960</v>
      </c>
      <c r="I5011" s="99">
        <v>720257</v>
      </c>
      <c r="J5011" s="99">
        <f t="shared" si="824"/>
        <v>6482313</v>
      </c>
      <c r="K5011" s="99">
        <v>8520</v>
      </c>
      <c r="L5011" s="99">
        <f t="shared" si="825"/>
        <v>76680</v>
      </c>
      <c r="M5011" s="99">
        <f t="shared" si="821"/>
        <v>778217</v>
      </c>
      <c r="N5011" s="100">
        <f t="shared" si="821"/>
        <v>7003953</v>
      </c>
      <c r="O5011" s="60">
        <v>9</v>
      </c>
      <c r="P5011" s="101">
        <f>O5011</f>
        <v>9</v>
      </c>
      <c r="Q5011" s="99" t="e">
        <f>TRUNC(#REF!*P5011,0)</f>
        <v>#REF!</v>
      </c>
      <c r="R5011" s="143"/>
    </row>
    <row r="5012" spans="3:18" s="102" customFormat="1" ht="19.5" hidden="1" customHeight="1">
      <c r="C5012" s="35" t="s">
        <v>2065</v>
      </c>
      <c r="D5012" s="36" t="s">
        <v>0</v>
      </c>
      <c r="E5012" s="11" t="s">
        <v>3194</v>
      </c>
      <c r="F5012" s="98">
        <v>45</v>
      </c>
      <c r="G5012" s="99">
        <v>0</v>
      </c>
      <c r="H5012" s="99">
        <f t="shared" si="823"/>
        <v>0</v>
      </c>
      <c r="I5012" s="99">
        <v>0</v>
      </c>
      <c r="J5012" s="99">
        <f t="shared" si="824"/>
        <v>0</v>
      </c>
      <c r="K5012" s="99">
        <v>1651136</v>
      </c>
      <c r="L5012" s="99">
        <f t="shared" si="825"/>
        <v>74301120</v>
      </c>
      <c r="M5012" s="99">
        <f t="shared" si="821"/>
        <v>1651136</v>
      </c>
      <c r="N5012" s="100">
        <f t="shared" si="821"/>
        <v>74301120</v>
      </c>
      <c r="O5012" s="60">
        <v>45</v>
      </c>
      <c r="P5012" s="101">
        <f>O5012</f>
        <v>45</v>
      </c>
      <c r="Q5012" s="99" t="e">
        <f>TRUNC(#REF!*P5012,0)</f>
        <v>#REF!</v>
      </c>
      <c r="R5012" s="143"/>
    </row>
    <row r="5013" spans="3:18" s="102" customFormat="1" ht="19.5" hidden="1" customHeight="1">
      <c r="C5013" s="35" t="s">
        <v>2066</v>
      </c>
      <c r="D5013" s="36" t="s">
        <v>0</v>
      </c>
      <c r="E5013" s="11" t="s">
        <v>3196</v>
      </c>
      <c r="F5013" s="98">
        <v>2</v>
      </c>
      <c r="G5013" s="99">
        <v>0</v>
      </c>
      <c r="H5013" s="99">
        <f t="shared" si="823"/>
        <v>0</v>
      </c>
      <c r="I5013" s="99">
        <v>0</v>
      </c>
      <c r="J5013" s="99">
        <f t="shared" si="824"/>
        <v>0</v>
      </c>
      <c r="K5013" s="99">
        <v>16000000</v>
      </c>
      <c r="L5013" s="99">
        <f t="shared" si="825"/>
        <v>32000000</v>
      </c>
      <c r="M5013" s="99">
        <f t="shared" si="821"/>
        <v>16000000</v>
      </c>
      <c r="N5013" s="100">
        <f t="shared" si="821"/>
        <v>32000000</v>
      </c>
      <c r="O5013" s="60">
        <v>2</v>
      </c>
      <c r="P5013" s="101">
        <f>O5013</f>
        <v>2</v>
      </c>
      <c r="Q5013" s="99" t="e">
        <f>TRUNC(#REF!*P5013,0)</f>
        <v>#REF!</v>
      </c>
      <c r="R5013" s="143"/>
    </row>
    <row r="5014" spans="3:18" s="102" customFormat="1" ht="19.5" hidden="1" customHeight="1">
      <c r="C5014" s="35" t="s">
        <v>2067</v>
      </c>
      <c r="D5014" s="36" t="s">
        <v>2068</v>
      </c>
      <c r="E5014" s="11" t="s">
        <v>3197</v>
      </c>
      <c r="F5014" s="98">
        <v>2</v>
      </c>
      <c r="G5014" s="99">
        <v>0</v>
      </c>
      <c r="H5014" s="99">
        <f t="shared" si="823"/>
        <v>0</v>
      </c>
      <c r="I5014" s="99">
        <v>0</v>
      </c>
      <c r="J5014" s="99">
        <f t="shared" si="824"/>
        <v>0</v>
      </c>
      <c r="K5014" s="99">
        <v>6400000</v>
      </c>
      <c r="L5014" s="99">
        <f t="shared" si="825"/>
        <v>12800000</v>
      </c>
      <c r="M5014" s="99">
        <f t="shared" si="821"/>
        <v>6400000</v>
      </c>
      <c r="N5014" s="100">
        <f t="shared" si="821"/>
        <v>12800000</v>
      </c>
      <c r="O5014" s="60">
        <v>2</v>
      </c>
      <c r="P5014" s="101">
        <f>O5014</f>
        <v>2</v>
      </c>
      <c r="Q5014" s="99" t="e">
        <f>TRUNC(#REF!*P5014,0)</f>
        <v>#REF!</v>
      </c>
      <c r="R5014" s="143"/>
    </row>
    <row r="5015" spans="3:18" s="102" customFormat="1" ht="19.5" hidden="1" customHeight="1">
      <c r="C5015" s="35" t="s">
        <v>2069</v>
      </c>
      <c r="D5015" s="36" t="s">
        <v>0</v>
      </c>
      <c r="E5015" s="11" t="s">
        <v>1</v>
      </c>
      <c r="F5015" s="98">
        <v>1</v>
      </c>
      <c r="G5015" s="99">
        <v>0</v>
      </c>
      <c r="H5015" s="99">
        <f t="shared" si="823"/>
        <v>0</v>
      </c>
      <c r="I5015" s="99">
        <v>0</v>
      </c>
      <c r="J5015" s="99">
        <f t="shared" si="824"/>
        <v>0</v>
      </c>
      <c r="K5015" s="99">
        <v>12000000</v>
      </c>
      <c r="L5015" s="99">
        <f t="shared" si="825"/>
        <v>12000000</v>
      </c>
      <c r="M5015" s="99">
        <f t="shared" si="821"/>
        <v>12000000</v>
      </c>
      <c r="N5015" s="100">
        <f t="shared" si="821"/>
        <v>12000000</v>
      </c>
      <c r="O5015" s="60">
        <v>1</v>
      </c>
      <c r="P5015" s="101">
        <f>O5015</f>
        <v>1</v>
      </c>
      <c r="Q5015" s="99" t="e">
        <f>TRUNC(#REF!*P5015,0)</f>
        <v>#REF!</v>
      </c>
      <c r="R5015" s="143"/>
    </row>
    <row r="5016" spans="3:18" s="102" customFormat="1" ht="19.5" hidden="1" customHeight="1">
      <c r="C5016" s="35" t="s">
        <v>2070</v>
      </c>
      <c r="D5016" s="36" t="s">
        <v>0</v>
      </c>
      <c r="E5016" s="11" t="s">
        <v>22</v>
      </c>
      <c r="F5016" s="98">
        <v>0</v>
      </c>
      <c r="G5016" s="99">
        <v>0</v>
      </c>
      <c r="H5016" s="99">
        <f t="shared" si="823"/>
        <v>0</v>
      </c>
      <c r="I5016" s="99">
        <v>0</v>
      </c>
      <c r="J5016" s="99">
        <f t="shared" si="824"/>
        <v>0</v>
      </c>
      <c r="K5016" s="99">
        <v>0</v>
      </c>
      <c r="L5016" s="99">
        <f t="shared" si="825"/>
        <v>0</v>
      </c>
      <c r="M5016" s="99">
        <f t="shared" si="821"/>
        <v>0</v>
      </c>
      <c r="N5016" s="100">
        <f t="shared" si="821"/>
        <v>0</v>
      </c>
      <c r="O5016" s="60">
        <v>0</v>
      </c>
      <c r="P5016" s="101">
        <f>O5016</f>
        <v>0</v>
      </c>
      <c r="Q5016" s="99" t="e">
        <f>TRUNC(#REF!*P5016,0)</f>
        <v>#REF!</v>
      </c>
      <c r="R5016" s="143"/>
    </row>
    <row r="5017" spans="3:18" s="102" customFormat="1" ht="19.5" hidden="1" customHeight="1">
      <c r="C5017" s="35" t="s">
        <v>2071</v>
      </c>
      <c r="D5017" s="36" t="s">
        <v>0</v>
      </c>
      <c r="E5017" s="11" t="s">
        <v>22</v>
      </c>
      <c r="F5017" s="98">
        <v>0</v>
      </c>
      <c r="G5017" s="99">
        <v>0</v>
      </c>
      <c r="H5017" s="99">
        <f t="shared" si="823"/>
        <v>0</v>
      </c>
      <c r="I5017" s="99">
        <v>0</v>
      </c>
      <c r="J5017" s="99">
        <f t="shared" si="824"/>
        <v>0</v>
      </c>
      <c r="K5017" s="99">
        <v>0</v>
      </c>
      <c r="L5017" s="99">
        <f t="shared" si="825"/>
        <v>0</v>
      </c>
      <c r="M5017" s="99">
        <f t="shared" si="821"/>
        <v>0</v>
      </c>
      <c r="N5017" s="100">
        <f t="shared" si="821"/>
        <v>0</v>
      </c>
      <c r="O5017" s="60">
        <v>0</v>
      </c>
      <c r="P5017" s="101">
        <f>O5017</f>
        <v>0</v>
      </c>
      <c r="Q5017" s="99" t="e">
        <f>TRUNC(#REF!*P5017,0)</f>
        <v>#REF!</v>
      </c>
      <c r="R5017" s="143"/>
    </row>
    <row r="5018" spans="3:18" s="102" customFormat="1" ht="19.5" hidden="1" customHeight="1">
      <c r="C5018" s="35" t="s">
        <v>2072</v>
      </c>
      <c r="D5018" s="36" t="s">
        <v>2073</v>
      </c>
      <c r="E5018" s="11" t="s">
        <v>3188</v>
      </c>
      <c r="F5018" s="98">
        <v>3176</v>
      </c>
      <c r="G5018" s="99">
        <v>27574</v>
      </c>
      <c r="H5018" s="99">
        <f t="shared" si="823"/>
        <v>87575024</v>
      </c>
      <c r="I5018" s="99">
        <v>6384</v>
      </c>
      <c r="J5018" s="99">
        <f t="shared" si="824"/>
        <v>20275584</v>
      </c>
      <c r="K5018" s="99">
        <v>4075</v>
      </c>
      <c r="L5018" s="99">
        <f t="shared" si="825"/>
        <v>12942200</v>
      </c>
      <c r="M5018" s="99">
        <f t="shared" si="821"/>
        <v>38033</v>
      </c>
      <c r="N5018" s="100">
        <f t="shared" si="821"/>
        <v>120792808</v>
      </c>
      <c r="O5018" s="60">
        <v>3176</v>
      </c>
      <c r="P5018" s="101">
        <f>O5018</f>
        <v>3176</v>
      </c>
      <c r="Q5018" s="99" t="e">
        <f>TRUNC(#REF!*P5018,0)</f>
        <v>#REF!</v>
      </c>
      <c r="R5018" s="143"/>
    </row>
    <row r="5019" spans="3:18" s="102" customFormat="1" ht="19.5" hidden="1" customHeight="1">
      <c r="C5019" s="35" t="s">
        <v>2074</v>
      </c>
      <c r="D5019" s="36" t="s">
        <v>2075</v>
      </c>
      <c r="E5019" s="11" t="s">
        <v>3188</v>
      </c>
      <c r="F5019" s="98">
        <v>243</v>
      </c>
      <c r="G5019" s="99">
        <v>25023</v>
      </c>
      <c r="H5019" s="99">
        <f t="shared" si="823"/>
        <v>6080589</v>
      </c>
      <c r="I5019" s="99">
        <v>4427</v>
      </c>
      <c r="J5019" s="99">
        <f t="shared" si="824"/>
        <v>1075761</v>
      </c>
      <c r="K5019" s="99">
        <v>2879</v>
      </c>
      <c r="L5019" s="99">
        <f t="shared" si="825"/>
        <v>699597</v>
      </c>
      <c r="M5019" s="99">
        <f t="shared" si="821"/>
        <v>32329</v>
      </c>
      <c r="N5019" s="100">
        <f t="shared" si="821"/>
        <v>7855947</v>
      </c>
      <c r="O5019" s="60">
        <v>243</v>
      </c>
      <c r="P5019" s="101">
        <f>O5019</f>
        <v>243</v>
      </c>
      <c r="Q5019" s="99" t="e">
        <f>TRUNC(#REF!*P5019,0)</f>
        <v>#REF!</v>
      </c>
      <c r="R5019" s="143"/>
    </row>
    <row r="5020" spans="3:18" s="102" customFormat="1" ht="19.5" hidden="1" customHeight="1">
      <c r="C5020" s="35" t="s">
        <v>2076</v>
      </c>
      <c r="D5020" s="36" t="s">
        <v>1359</v>
      </c>
      <c r="E5020" s="11" t="s">
        <v>22</v>
      </c>
      <c r="F5020" s="98">
        <v>0</v>
      </c>
      <c r="G5020" s="99">
        <v>0</v>
      </c>
      <c r="H5020" s="99">
        <f t="shared" si="823"/>
        <v>0</v>
      </c>
      <c r="I5020" s="99">
        <v>0</v>
      </c>
      <c r="J5020" s="99">
        <f t="shared" si="824"/>
        <v>0</v>
      </c>
      <c r="K5020" s="99">
        <v>0</v>
      </c>
      <c r="L5020" s="99">
        <f t="shared" si="825"/>
        <v>0</v>
      </c>
      <c r="M5020" s="99">
        <f t="shared" si="821"/>
        <v>0</v>
      </c>
      <c r="N5020" s="100">
        <f t="shared" si="821"/>
        <v>0</v>
      </c>
      <c r="O5020" s="60">
        <v>0</v>
      </c>
      <c r="P5020" s="101">
        <f>O5020</f>
        <v>0</v>
      </c>
      <c r="Q5020" s="99" t="e">
        <f>TRUNC(#REF!*P5020,0)</f>
        <v>#REF!</v>
      </c>
      <c r="R5020" s="143"/>
    </row>
    <row r="5021" spans="3:18" s="102" customFormat="1" ht="19.5" hidden="1" customHeight="1">
      <c r="C5021" s="35" t="s">
        <v>2077</v>
      </c>
      <c r="D5021" s="36" t="s">
        <v>120</v>
      </c>
      <c r="E5021" s="11" t="s">
        <v>3188</v>
      </c>
      <c r="F5021" s="98">
        <v>1197</v>
      </c>
      <c r="G5021" s="99">
        <v>18000</v>
      </c>
      <c r="H5021" s="99">
        <f t="shared" si="823"/>
        <v>21546000</v>
      </c>
      <c r="I5021" s="99">
        <v>0</v>
      </c>
      <c r="J5021" s="99">
        <f t="shared" si="824"/>
        <v>0</v>
      </c>
      <c r="K5021" s="99">
        <v>0</v>
      </c>
      <c r="L5021" s="99">
        <f t="shared" si="825"/>
        <v>0</v>
      </c>
      <c r="M5021" s="99">
        <f t="shared" si="821"/>
        <v>18000</v>
      </c>
      <c r="N5021" s="100">
        <f t="shared" si="821"/>
        <v>21546000</v>
      </c>
      <c r="O5021" s="60">
        <v>1197</v>
      </c>
      <c r="P5021" s="101">
        <f>O5021</f>
        <v>1197</v>
      </c>
      <c r="Q5021" s="99" t="e">
        <f>TRUNC(#REF!*P5021,0)</f>
        <v>#REF!</v>
      </c>
      <c r="R5021" s="143"/>
    </row>
    <row r="5022" spans="3:18" s="102" customFormat="1" ht="19.5" hidden="1" customHeight="1">
      <c r="C5022" s="35" t="s">
        <v>2078</v>
      </c>
      <c r="D5022" s="36" t="s">
        <v>121</v>
      </c>
      <c r="E5022" s="11" t="s">
        <v>3188</v>
      </c>
      <c r="F5022" s="98">
        <v>27</v>
      </c>
      <c r="G5022" s="99">
        <v>18000</v>
      </c>
      <c r="H5022" s="99">
        <f t="shared" si="823"/>
        <v>486000</v>
      </c>
      <c r="I5022" s="99">
        <v>0</v>
      </c>
      <c r="J5022" s="99">
        <f t="shared" si="824"/>
        <v>0</v>
      </c>
      <c r="K5022" s="99">
        <v>0</v>
      </c>
      <c r="L5022" s="99">
        <f t="shared" si="825"/>
        <v>0</v>
      </c>
      <c r="M5022" s="99">
        <f t="shared" si="821"/>
        <v>18000</v>
      </c>
      <c r="N5022" s="100">
        <f t="shared" si="821"/>
        <v>486000</v>
      </c>
      <c r="O5022" s="60">
        <v>27</v>
      </c>
      <c r="P5022" s="101">
        <f>O5022</f>
        <v>27</v>
      </c>
      <c r="Q5022" s="99" t="e">
        <f>TRUNC(#REF!*P5022,0)</f>
        <v>#REF!</v>
      </c>
      <c r="R5022" s="143"/>
    </row>
    <row r="5023" spans="3:18" s="102" customFormat="1" ht="19.5" hidden="1" customHeight="1">
      <c r="C5023" s="35" t="s">
        <v>2079</v>
      </c>
      <c r="D5023" s="36" t="s">
        <v>0</v>
      </c>
      <c r="E5023" s="11" t="s">
        <v>22</v>
      </c>
      <c r="F5023" s="98">
        <v>0</v>
      </c>
      <c r="G5023" s="99">
        <v>0</v>
      </c>
      <c r="H5023" s="99">
        <f t="shared" ref="H5023:H5091" si="826">TRUNC(F5023*G5023,0)</f>
        <v>0</v>
      </c>
      <c r="I5023" s="99">
        <v>0</v>
      </c>
      <c r="J5023" s="99">
        <f t="shared" ref="J5023:J5091" si="827">TRUNC(F5023*I5023,0)</f>
        <v>0</v>
      </c>
      <c r="K5023" s="99">
        <v>0</v>
      </c>
      <c r="L5023" s="99">
        <f t="shared" si="825"/>
        <v>0</v>
      </c>
      <c r="M5023" s="99">
        <f t="shared" si="821"/>
        <v>0</v>
      </c>
      <c r="N5023" s="100">
        <f t="shared" si="821"/>
        <v>0</v>
      </c>
      <c r="O5023" s="60">
        <v>0</v>
      </c>
      <c r="P5023" s="101">
        <f>O5023</f>
        <v>0</v>
      </c>
      <c r="Q5023" s="99" t="e">
        <f>TRUNC(#REF!*P5023,0)</f>
        <v>#REF!</v>
      </c>
      <c r="R5023" s="143"/>
    </row>
    <row r="5024" spans="3:18" s="102" customFormat="1" ht="19.5" hidden="1" customHeight="1">
      <c r="C5024" s="35" t="s">
        <v>717</v>
      </c>
      <c r="D5024" s="36" t="s">
        <v>718</v>
      </c>
      <c r="E5024" s="11" t="s">
        <v>3191</v>
      </c>
      <c r="F5024" s="103">
        <v>1012.44</v>
      </c>
      <c r="G5024" s="99">
        <v>3173</v>
      </c>
      <c r="H5024" s="99">
        <f t="shared" si="826"/>
        <v>3212472</v>
      </c>
      <c r="I5024" s="99">
        <v>31627</v>
      </c>
      <c r="J5024" s="99">
        <f t="shared" si="827"/>
        <v>32020439</v>
      </c>
      <c r="K5024" s="99">
        <v>5340</v>
      </c>
      <c r="L5024" s="99">
        <f t="shared" si="825"/>
        <v>5406429</v>
      </c>
      <c r="M5024" s="99">
        <f t="shared" si="821"/>
        <v>40140</v>
      </c>
      <c r="N5024" s="100">
        <f t="shared" si="821"/>
        <v>40639340</v>
      </c>
      <c r="O5024" s="87">
        <v>1012.44</v>
      </c>
      <c r="P5024" s="101">
        <f>O5024</f>
        <v>1012.44</v>
      </c>
      <c r="Q5024" s="99" t="e">
        <f>TRUNC(#REF!*P5024,0)</f>
        <v>#REF!</v>
      </c>
      <c r="R5024" s="143"/>
    </row>
    <row r="5025" spans="3:18" s="102" customFormat="1" ht="19.5" hidden="1" customHeight="1">
      <c r="C5025" s="35" t="s">
        <v>944</v>
      </c>
      <c r="D5025" s="36" t="s">
        <v>2080</v>
      </c>
      <c r="E5025" s="11" t="s">
        <v>3191</v>
      </c>
      <c r="F5025" s="103">
        <v>1662.16</v>
      </c>
      <c r="G5025" s="99">
        <v>0</v>
      </c>
      <c r="H5025" s="99">
        <f t="shared" si="826"/>
        <v>0</v>
      </c>
      <c r="I5025" s="99">
        <v>0</v>
      </c>
      <c r="J5025" s="99">
        <f t="shared" si="827"/>
        <v>0</v>
      </c>
      <c r="K5025" s="99">
        <v>4400</v>
      </c>
      <c r="L5025" s="99">
        <f t="shared" si="825"/>
        <v>7313504</v>
      </c>
      <c r="M5025" s="99">
        <f t="shared" si="821"/>
        <v>4400</v>
      </c>
      <c r="N5025" s="100">
        <f t="shared" si="821"/>
        <v>7313504</v>
      </c>
      <c r="O5025" s="87">
        <v>1662.16</v>
      </c>
      <c r="P5025" s="101">
        <f>O5025</f>
        <v>1662.16</v>
      </c>
      <c r="Q5025" s="99" t="e">
        <f>TRUNC(#REF!*P5025,0)</f>
        <v>#REF!</v>
      </c>
      <c r="R5025" s="143"/>
    </row>
    <row r="5026" spans="3:18" s="102" customFormat="1" ht="19.5" hidden="1" customHeight="1">
      <c r="C5026" s="35" t="s">
        <v>2081</v>
      </c>
      <c r="D5026" s="36" t="s">
        <v>64</v>
      </c>
      <c r="E5026" s="11" t="s">
        <v>3191</v>
      </c>
      <c r="F5026" s="103">
        <v>393.101</v>
      </c>
      <c r="G5026" s="99">
        <v>906</v>
      </c>
      <c r="H5026" s="99">
        <f t="shared" si="826"/>
        <v>356149</v>
      </c>
      <c r="I5026" s="99">
        <v>7386</v>
      </c>
      <c r="J5026" s="99">
        <f t="shared" si="827"/>
        <v>2903443</v>
      </c>
      <c r="K5026" s="99">
        <v>1892</v>
      </c>
      <c r="L5026" s="99">
        <f t="shared" si="825"/>
        <v>743747</v>
      </c>
      <c r="M5026" s="99">
        <f t="shared" si="821"/>
        <v>10184</v>
      </c>
      <c r="N5026" s="100">
        <f t="shared" si="821"/>
        <v>4003339</v>
      </c>
      <c r="O5026" s="87">
        <v>393.101</v>
      </c>
      <c r="P5026" s="101">
        <f>O5026</f>
        <v>393.101</v>
      </c>
      <c r="Q5026" s="99" t="e">
        <f>TRUNC(#REF!*P5026,0)</f>
        <v>#REF!</v>
      </c>
      <c r="R5026" s="143"/>
    </row>
    <row r="5027" spans="3:18" s="102" customFormat="1" ht="19.5" hidden="1" customHeight="1">
      <c r="C5027" s="35" t="s">
        <v>2082</v>
      </c>
      <c r="D5027" s="36" t="s">
        <v>0</v>
      </c>
      <c r="E5027" s="11" t="s">
        <v>22</v>
      </c>
      <c r="F5027" s="98">
        <v>0</v>
      </c>
      <c r="G5027" s="99">
        <v>0</v>
      </c>
      <c r="H5027" s="99">
        <f t="shared" si="826"/>
        <v>0</v>
      </c>
      <c r="I5027" s="99">
        <v>0</v>
      </c>
      <c r="J5027" s="99">
        <f t="shared" si="827"/>
        <v>0</v>
      </c>
      <c r="K5027" s="99">
        <v>0</v>
      </c>
      <c r="L5027" s="99">
        <f t="shared" si="825"/>
        <v>0</v>
      </c>
      <c r="M5027" s="99">
        <f t="shared" si="821"/>
        <v>0</v>
      </c>
      <c r="N5027" s="100">
        <f t="shared" si="821"/>
        <v>0</v>
      </c>
      <c r="O5027" s="60">
        <v>0</v>
      </c>
      <c r="P5027" s="101">
        <f>O5027</f>
        <v>0</v>
      </c>
      <c r="Q5027" s="99" t="e">
        <f>TRUNC(#REF!*P5027,0)</f>
        <v>#REF!</v>
      </c>
      <c r="R5027" s="143"/>
    </row>
    <row r="5028" spans="3:18" s="102" customFormat="1" ht="19.5" hidden="1" customHeight="1">
      <c r="C5028" s="35" t="s">
        <v>2083</v>
      </c>
      <c r="D5028" s="36" t="s">
        <v>0</v>
      </c>
      <c r="E5028" s="11" t="s">
        <v>22</v>
      </c>
      <c r="F5028" s="98">
        <v>0</v>
      </c>
      <c r="G5028" s="99">
        <v>0</v>
      </c>
      <c r="H5028" s="99">
        <f t="shared" si="826"/>
        <v>0</v>
      </c>
      <c r="I5028" s="99">
        <v>0</v>
      </c>
      <c r="J5028" s="99">
        <f t="shared" si="827"/>
        <v>0</v>
      </c>
      <c r="K5028" s="99">
        <v>0</v>
      </c>
      <c r="L5028" s="99">
        <f t="shared" si="825"/>
        <v>0</v>
      </c>
      <c r="M5028" s="99">
        <f t="shared" si="821"/>
        <v>0</v>
      </c>
      <c r="N5028" s="100">
        <f t="shared" si="821"/>
        <v>0</v>
      </c>
      <c r="O5028" s="60">
        <v>0</v>
      </c>
      <c r="P5028" s="101">
        <f>O5028</f>
        <v>0</v>
      </c>
      <c r="Q5028" s="99" t="e">
        <f>TRUNC(#REF!*P5028,0)</f>
        <v>#REF!</v>
      </c>
      <c r="R5028" s="143"/>
    </row>
    <row r="5029" spans="3:18" s="102" customFormat="1" ht="19.5" hidden="1" customHeight="1">
      <c r="C5029" s="35" t="s">
        <v>2084</v>
      </c>
      <c r="D5029" s="36" t="s">
        <v>718</v>
      </c>
      <c r="E5029" s="11" t="s">
        <v>3193</v>
      </c>
      <c r="F5029" s="98">
        <v>25311</v>
      </c>
      <c r="G5029" s="99">
        <v>2480</v>
      </c>
      <c r="H5029" s="99">
        <f t="shared" si="826"/>
        <v>62771280</v>
      </c>
      <c r="I5029" s="99">
        <v>0</v>
      </c>
      <c r="J5029" s="99">
        <f t="shared" si="827"/>
        <v>0</v>
      </c>
      <c r="K5029" s="99">
        <v>0</v>
      </c>
      <c r="L5029" s="99">
        <f t="shared" si="825"/>
        <v>0</v>
      </c>
      <c r="M5029" s="99">
        <f t="shared" si="821"/>
        <v>2480</v>
      </c>
      <c r="N5029" s="100">
        <f t="shared" si="821"/>
        <v>62771280</v>
      </c>
      <c r="O5029" s="60">
        <v>25311</v>
      </c>
      <c r="P5029" s="101">
        <f>O5029</f>
        <v>25311</v>
      </c>
      <c r="Q5029" s="99" t="e">
        <f>TRUNC(#REF!*P5029,0)</f>
        <v>#REF!</v>
      </c>
      <c r="R5029" s="143"/>
    </row>
    <row r="5030" spans="3:18" s="102" customFormat="1" ht="19.5" hidden="1" customHeight="1">
      <c r="C5030" s="35" t="s">
        <v>2085</v>
      </c>
      <c r="D5030" s="36" t="s">
        <v>2086</v>
      </c>
      <c r="E5030" s="11" t="s">
        <v>3191</v>
      </c>
      <c r="F5030" s="103">
        <v>1662.16</v>
      </c>
      <c r="G5030" s="99">
        <v>57090</v>
      </c>
      <c r="H5030" s="99">
        <f t="shared" si="826"/>
        <v>94892714</v>
      </c>
      <c r="I5030" s="99">
        <v>0</v>
      </c>
      <c r="J5030" s="99">
        <f t="shared" si="827"/>
        <v>0</v>
      </c>
      <c r="K5030" s="99">
        <v>0</v>
      </c>
      <c r="L5030" s="99">
        <f t="shared" si="825"/>
        <v>0</v>
      </c>
      <c r="M5030" s="99">
        <f t="shared" si="821"/>
        <v>57090</v>
      </c>
      <c r="N5030" s="100">
        <f t="shared" si="821"/>
        <v>94892714</v>
      </c>
      <c r="O5030" s="60">
        <v>1662.16</v>
      </c>
      <c r="P5030" s="101">
        <f>O5030</f>
        <v>1662.16</v>
      </c>
      <c r="Q5030" s="99" t="e">
        <f>TRUNC(#REF!*P5030,0)</f>
        <v>#REF!</v>
      </c>
      <c r="R5030" s="143"/>
    </row>
    <row r="5031" spans="3:18" s="102" customFormat="1" ht="19.5" hidden="1" customHeight="1">
      <c r="C5031" s="35" t="s">
        <v>1784</v>
      </c>
      <c r="D5031" s="36" t="s">
        <v>0</v>
      </c>
      <c r="E5031" s="11" t="s">
        <v>22</v>
      </c>
      <c r="F5031" s="98">
        <v>0</v>
      </c>
      <c r="G5031" s="99">
        <v>0</v>
      </c>
      <c r="H5031" s="99">
        <f t="shared" si="826"/>
        <v>0</v>
      </c>
      <c r="I5031" s="99">
        <v>0</v>
      </c>
      <c r="J5031" s="99">
        <f t="shared" si="827"/>
        <v>0</v>
      </c>
      <c r="K5031" s="99">
        <v>0</v>
      </c>
      <c r="L5031" s="99">
        <f t="shared" si="825"/>
        <v>0</v>
      </c>
      <c r="M5031" s="99">
        <f t="shared" si="821"/>
        <v>0</v>
      </c>
      <c r="N5031" s="100">
        <f t="shared" si="821"/>
        <v>0</v>
      </c>
      <c r="O5031" s="60">
        <v>0</v>
      </c>
      <c r="P5031" s="101">
        <f>O5031</f>
        <v>0</v>
      </c>
      <c r="Q5031" s="99" t="e">
        <f>TRUNC(#REF!*P5031,0)</f>
        <v>#REF!</v>
      </c>
      <c r="R5031" s="143"/>
    </row>
    <row r="5032" spans="3:18" s="102" customFormat="1" ht="19.5" hidden="1" customHeight="1">
      <c r="C5032" s="35" t="s">
        <v>2087</v>
      </c>
      <c r="D5032" s="36" t="s">
        <v>725</v>
      </c>
      <c r="E5032" s="11" t="s">
        <v>3191</v>
      </c>
      <c r="F5032" s="103">
        <v>13.775</v>
      </c>
      <c r="G5032" s="99">
        <v>584000</v>
      </c>
      <c r="H5032" s="99">
        <f t="shared" si="826"/>
        <v>8044600</v>
      </c>
      <c r="I5032" s="99">
        <v>0</v>
      </c>
      <c r="J5032" s="99">
        <f t="shared" si="827"/>
        <v>0</v>
      </c>
      <c r="K5032" s="99">
        <v>0</v>
      </c>
      <c r="L5032" s="99">
        <f t="shared" si="825"/>
        <v>0</v>
      </c>
      <c r="M5032" s="99">
        <f t="shared" si="821"/>
        <v>584000</v>
      </c>
      <c r="N5032" s="100">
        <f t="shared" si="821"/>
        <v>8044600</v>
      </c>
      <c r="O5032" s="87">
        <v>13.775</v>
      </c>
      <c r="P5032" s="101">
        <f>O5032</f>
        <v>13.775</v>
      </c>
      <c r="Q5032" s="99" t="e">
        <f>TRUNC(#REF!*P5032,0)</f>
        <v>#REF!</v>
      </c>
      <c r="R5032" s="143"/>
    </row>
    <row r="5033" spans="3:18" s="102" customFormat="1" ht="19.5" hidden="1" customHeight="1">
      <c r="C5033" s="35" t="s">
        <v>2088</v>
      </c>
      <c r="D5033" s="36" t="s">
        <v>726</v>
      </c>
      <c r="E5033" s="11" t="s">
        <v>3191</v>
      </c>
      <c r="F5033" s="103">
        <v>145.964</v>
      </c>
      <c r="G5033" s="99">
        <v>580000</v>
      </c>
      <c r="H5033" s="99">
        <f t="shared" si="826"/>
        <v>84659120</v>
      </c>
      <c r="I5033" s="99">
        <v>0</v>
      </c>
      <c r="J5033" s="99">
        <f t="shared" si="827"/>
        <v>0</v>
      </c>
      <c r="K5033" s="99">
        <v>0</v>
      </c>
      <c r="L5033" s="99">
        <f t="shared" si="825"/>
        <v>0</v>
      </c>
      <c r="M5033" s="99">
        <f t="shared" si="821"/>
        <v>580000</v>
      </c>
      <c r="N5033" s="100">
        <f t="shared" si="821"/>
        <v>84659120</v>
      </c>
      <c r="O5033" s="87">
        <v>145.964</v>
      </c>
      <c r="P5033" s="101">
        <f>O5033</f>
        <v>145.964</v>
      </c>
      <c r="Q5033" s="99" t="e">
        <f>TRUNC(#REF!*P5033,0)</f>
        <v>#REF!</v>
      </c>
      <c r="R5033" s="143"/>
    </row>
    <row r="5034" spans="3:18" s="102" customFormat="1" ht="19.5" hidden="1" customHeight="1">
      <c r="C5034" s="35" t="s">
        <v>2089</v>
      </c>
      <c r="D5034" s="36" t="s">
        <v>725</v>
      </c>
      <c r="E5034" s="11" t="s">
        <v>3191</v>
      </c>
      <c r="F5034" s="103">
        <v>77.284000000000006</v>
      </c>
      <c r="G5034" s="99">
        <v>560000</v>
      </c>
      <c r="H5034" s="99">
        <f t="shared" si="826"/>
        <v>43279040</v>
      </c>
      <c r="I5034" s="99">
        <v>0</v>
      </c>
      <c r="J5034" s="99">
        <f t="shared" si="827"/>
        <v>0</v>
      </c>
      <c r="K5034" s="99">
        <v>0</v>
      </c>
      <c r="L5034" s="99">
        <f t="shared" si="825"/>
        <v>0</v>
      </c>
      <c r="M5034" s="99">
        <f t="shared" si="821"/>
        <v>560000</v>
      </c>
      <c r="N5034" s="100">
        <f t="shared" si="821"/>
        <v>43279040</v>
      </c>
      <c r="O5034" s="87">
        <v>77.284000000000006</v>
      </c>
      <c r="P5034" s="101">
        <f>O5034</f>
        <v>77.284000000000006</v>
      </c>
      <c r="Q5034" s="99" t="e">
        <f>TRUNC(#REF!*P5034,0)</f>
        <v>#REF!</v>
      </c>
      <c r="R5034" s="143"/>
    </row>
    <row r="5035" spans="3:18" s="102" customFormat="1" ht="19.5" hidden="1" customHeight="1">
      <c r="C5035" s="35" t="s">
        <v>2090</v>
      </c>
      <c r="D5035" s="36" t="s">
        <v>726</v>
      </c>
      <c r="E5035" s="11" t="s">
        <v>3191</v>
      </c>
      <c r="F5035" s="103">
        <v>153.28399999999999</v>
      </c>
      <c r="G5035" s="99">
        <v>556000</v>
      </c>
      <c r="H5035" s="99">
        <f t="shared" si="826"/>
        <v>85225904</v>
      </c>
      <c r="I5035" s="99">
        <v>0</v>
      </c>
      <c r="J5035" s="99">
        <f t="shared" si="827"/>
        <v>0</v>
      </c>
      <c r="K5035" s="99">
        <v>0</v>
      </c>
      <c r="L5035" s="99">
        <f t="shared" si="825"/>
        <v>0</v>
      </c>
      <c r="M5035" s="99">
        <f t="shared" si="821"/>
        <v>556000</v>
      </c>
      <c r="N5035" s="100">
        <f t="shared" si="821"/>
        <v>85225904</v>
      </c>
      <c r="O5035" s="87">
        <v>153.28399999999999</v>
      </c>
      <c r="P5035" s="101">
        <f>O5035</f>
        <v>153.28399999999999</v>
      </c>
      <c r="Q5035" s="99" t="e">
        <f>TRUNC(#REF!*P5035,0)</f>
        <v>#REF!</v>
      </c>
      <c r="R5035" s="143"/>
    </row>
    <row r="5036" spans="3:18" s="102" customFormat="1" ht="19.5" hidden="1" customHeight="1">
      <c r="C5036" s="35" t="s">
        <v>2091</v>
      </c>
      <c r="D5036" s="36" t="s">
        <v>730</v>
      </c>
      <c r="E5036" s="11" t="s">
        <v>3191</v>
      </c>
      <c r="F5036" s="103">
        <v>0.38200000000000001</v>
      </c>
      <c r="G5036" s="99">
        <v>556000</v>
      </c>
      <c r="H5036" s="99">
        <f t="shared" si="826"/>
        <v>212392</v>
      </c>
      <c r="I5036" s="99">
        <v>0</v>
      </c>
      <c r="J5036" s="99">
        <f t="shared" si="827"/>
        <v>0</v>
      </c>
      <c r="K5036" s="99">
        <v>0</v>
      </c>
      <c r="L5036" s="99">
        <f t="shared" si="825"/>
        <v>0</v>
      </c>
      <c r="M5036" s="99">
        <f t="shared" si="821"/>
        <v>556000</v>
      </c>
      <c r="N5036" s="100">
        <f t="shared" si="821"/>
        <v>212392</v>
      </c>
      <c r="O5036" s="87">
        <v>0.38200000000000001</v>
      </c>
      <c r="P5036" s="101">
        <f>O5036</f>
        <v>0.38200000000000001</v>
      </c>
      <c r="Q5036" s="99" t="e">
        <f>TRUNC(#REF!*P5036,0)</f>
        <v>#REF!</v>
      </c>
      <c r="R5036" s="143"/>
    </row>
    <row r="5037" spans="3:18" s="102" customFormat="1" ht="19.5" hidden="1" customHeight="1">
      <c r="C5037" s="35" t="s">
        <v>2092</v>
      </c>
      <c r="D5037" s="36" t="s">
        <v>731</v>
      </c>
      <c r="E5037" s="11" t="s">
        <v>3191</v>
      </c>
      <c r="F5037" s="103">
        <v>2.4119999999999999</v>
      </c>
      <c r="G5037" s="99">
        <v>552000</v>
      </c>
      <c r="H5037" s="99">
        <f t="shared" si="826"/>
        <v>1331424</v>
      </c>
      <c r="I5037" s="99">
        <v>0</v>
      </c>
      <c r="J5037" s="99">
        <f t="shared" si="827"/>
        <v>0</v>
      </c>
      <c r="K5037" s="99">
        <v>0</v>
      </c>
      <c r="L5037" s="99">
        <f t="shared" si="825"/>
        <v>0</v>
      </c>
      <c r="M5037" s="99">
        <f t="shared" si="821"/>
        <v>552000</v>
      </c>
      <c r="N5037" s="100">
        <f t="shared" si="821"/>
        <v>1331424</v>
      </c>
      <c r="O5037" s="87">
        <v>2.4119999999999999</v>
      </c>
      <c r="P5037" s="101">
        <f>O5037</f>
        <v>2.4119999999999999</v>
      </c>
      <c r="Q5037" s="99" t="e">
        <f>TRUNC(#REF!*P5037,0)</f>
        <v>#REF!</v>
      </c>
      <c r="R5037" s="143"/>
    </row>
    <row r="5038" spans="3:18" s="102" customFormat="1" ht="19.5" hidden="1" customHeight="1">
      <c r="C5038" s="35" t="s">
        <v>732</v>
      </c>
      <c r="D5038" s="36" t="s">
        <v>1359</v>
      </c>
      <c r="E5038" s="11" t="s">
        <v>3188</v>
      </c>
      <c r="F5038" s="98">
        <v>2506</v>
      </c>
      <c r="G5038" s="99">
        <v>16800</v>
      </c>
      <c r="H5038" s="99">
        <f t="shared" si="826"/>
        <v>42100800</v>
      </c>
      <c r="I5038" s="99">
        <v>0</v>
      </c>
      <c r="J5038" s="99">
        <f t="shared" si="827"/>
        <v>0</v>
      </c>
      <c r="K5038" s="99">
        <v>0</v>
      </c>
      <c r="L5038" s="99">
        <f t="shared" si="825"/>
        <v>0</v>
      </c>
      <c r="M5038" s="99">
        <f t="shared" si="821"/>
        <v>16800</v>
      </c>
      <c r="N5038" s="100">
        <f t="shared" si="821"/>
        <v>42100800</v>
      </c>
      <c r="O5038" s="60">
        <v>2506</v>
      </c>
      <c r="P5038" s="101">
        <f>O5038</f>
        <v>2506</v>
      </c>
      <c r="Q5038" s="99" t="e">
        <f>TRUNC(#REF!*P5038,0)</f>
        <v>#REF!</v>
      </c>
      <c r="R5038" s="143"/>
    </row>
    <row r="5039" spans="3:18" s="102" customFormat="1" ht="19.5" hidden="1" customHeight="1">
      <c r="C5039" s="35" t="s">
        <v>2093</v>
      </c>
      <c r="D5039" s="36" t="s">
        <v>0</v>
      </c>
      <c r="E5039" s="11" t="s">
        <v>22</v>
      </c>
      <c r="F5039" s="98">
        <v>0</v>
      </c>
      <c r="G5039" s="99">
        <v>0</v>
      </c>
      <c r="H5039" s="99">
        <f t="shared" si="826"/>
        <v>0</v>
      </c>
      <c r="I5039" s="99">
        <v>0</v>
      </c>
      <c r="J5039" s="99">
        <f t="shared" si="827"/>
        <v>0</v>
      </c>
      <c r="K5039" s="99">
        <v>0</v>
      </c>
      <c r="L5039" s="99">
        <f t="shared" si="825"/>
        <v>0</v>
      </c>
      <c r="M5039" s="99">
        <f t="shared" si="821"/>
        <v>0</v>
      </c>
      <c r="N5039" s="100">
        <f t="shared" si="821"/>
        <v>0</v>
      </c>
      <c r="O5039" s="60">
        <v>0</v>
      </c>
      <c r="P5039" s="101">
        <f>O5039</f>
        <v>0</v>
      </c>
      <c r="Q5039" s="99" t="e">
        <f>TRUNC(#REF!*P5039,0)</f>
        <v>#REF!</v>
      </c>
      <c r="R5039" s="143"/>
    </row>
    <row r="5040" spans="3:18" s="102" customFormat="1" ht="19.5" hidden="1" customHeight="1">
      <c r="C5040" s="35" t="s">
        <v>2094</v>
      </c>
      <c r="D5040" s="36" t="s">
        <v>2095</v>
      </c>
      <c r="E5040" s="11" t="s">
        <v>3188</v>
      </c>
      <c r="F5040" s="98">
        <v>537</v>
      </c>
      <c r="G5040" s="99">
        <v>67613</v>
      </c>
      <c r="H5040" s="99">
        <f t="shared" si="826"/>
        <v>36308181</v>
      </c>
      <c r="I5040" s="99">
        <v>0</v>
      </c>
      <c r="J5040" s="99">
        <f t="shared" si="827"/>
        <v>0</v>
      </c>
      <c r="K5040" s="99">
        <v>0</v>
      </c>
      <c r="L5040" s="99">
        <f t="shared" si="825"/>
        <v>0</v>
      </c>
      <c r="M5040" s="99">
        <f t="shared" si="821"/>
        <v>67613</v>
      </c>
      <c r="N5040" s="100">
        <f t="shared" si="821"/>
        <v>36308181</v>
      </c>
      <c r="O5040" s="60">
        <v>537</v>
      </c>
      <c r="P5040" s="101">
        <f>O5040</f>
        <v>537</v>
      </c>
      <c r="Q5040" s="99" t="e">
        <f>TRUNC(#REF!*P5040,0)</f>
        <v>#REF!</v>
      </c>
      <c r="R5040" s="143"/>
    </row>
    <row r="5041" spans="3:18" s="102" customFormat="1" ht="19.5" hidden="1" customHeight="1">
      <c r="C5041" s="35" t="s">
        <v>2096</v>
      </c>
      <c r="D5041" s="36" t="s">
        <v>122</v>
      </c>
      <c r="E5041" s="11" t="s">
        <v>3188</v>
      </c>
      <c r="F5041" s="98">
        <v>5555</v>
      </c>
      <c r="G5041" s="99">
        <v>55200</v>
      </c>
      <c r="H5041" s="99">
        <f t="shared" si="826"/>
        <v>306636000</v>
      </c>
      <c r="I5041" s="99">
        <v>0</v>
      </c>
      <c r="J5041" s="99">
        <f t="shared" si="827"/>
        <v>0</v>
      </c>
      <c r="K5041" s="99">
        <v>0</v>
      </c>
      <c r="L5041" s="99">
        <f t="shared" si="825"/>
        <v>0</v>
      </c>
      <c r="M5041" s="99">
        <f t="shared" si="821"/>
        <v>55200</v>
      </c>
      <c r="N5041" s="100">
        <f t="shared" si="821"/>
        <v>306636000</v>
      </c>
      <c r="O5041" s="60">
        <v>5555</v>
      </c>
      <c r="P5041" s="101">
        <f>O5041</f>
        <v>5555</v>
      </c>
      <c r="Q5041" s="99" t="e">
        <f>TRUNC(#REF!*P5041,0)</f>
        <v>#REF!</v>
      </c>
      <c r="R5041" s="143"/>
    </row>
    <row r="5042" spans="3:18" s="102" customFormat="1" ht="19.5" hidden="1" customHeight="1">
      <c r="C5042" s="35" t="s">
        <v>2097</v>
      </c>
      <c r="D5042" s="36" t="s">
        <v>67</v>
      </c>
      <c r="E5042" s="11" t="s">
        <v>3188</v>
      </c>
      <c r="F5042" s="98">
        <v>145</v>
      </c>
      <c r="G5042" s="99">
        <v>52211</v>
      </c>
      <c r="H5042" s="99">
        <f t="shared" si="826"/>
        <v>7570595</v>
      </c>
      <c r="I5042" s="99">
        <v>0</v>
      </c>
      <c r="J5042" s="99">
        <f t="shared" si="827"/>
        <v>0</v>
      </c>
      <c r="K5042" s="99">
        <v>0</v>
      </c>
      <c r="L5042" s="99">
        <f t="shared" si="825"/>
        <v>0</v>
      </c>
      <c r="M5042" s="99">
        <f t="shared" si="821"/>
        <v>52211</v>
      </c>
      <c r="N5042" s="100">
        <f t="shared" si="821"/>
        <v>7570595</v>
      </c>
      <c r="O5042" s="60">
        <v>145</v>
      </c>
      <c r="P5042" s="101">
        <f>O5042</f>
        <v>145</v>
      </c>
      <c r="Q5042" s="99" t="e">
        <f>TRUNC(#REF!*P5042,0)</f>
        <v>#REF!</v>
      </c>
      <c r="R5042" s="143"/>
    </row>
    <row r="5043" spans="3:18" s="102" customFormat="1" ht="19.5" hidden="1" customHeight="1">
      <c r="C5043" s="35" t="s">
        <v>2098</v>
      </c>
      <c r="D5043" s="36" t="s">
        <v>2099</v>
      </c>
      <c r="E5043" s="11" t="s">
        <v>3188</v>
      </c>
      <c r="F5043" s="98">
        <v>1359</v>
      </c>
      <c r="G5043" s="99">
        <v>61275</v>
      </c>
      <c r="H5043" s="99">
        <f t="shared" si="826"/>
        <v>83272725</v>
      </c>
      <c r="I5043" s="99">
        <v>4490</v>
      </c>
      <c r="J5043" s="99">
        <f t="shared" si="827"/>
        <v>6101910</v>
      </c>
      <c r="K5043" s="99">
        <v>2713</v>
      </c>
      <c r="L5043" s="99">
        <f t="shared" si="825"/>
        <v>3686967</v>
      </c>
      <c r="M5043" s="99">
        <f t="shared" si="821"/>
        <v>68478</v>
      </c>
      <c r="N5043" s="100">
        <f t="shared" si="821"/>
        <v>93061602</v>
      </c>
      <c r="O5043" s="60">
        <v>1359</v>
      </c>
      <c r="P5043" s="101">
        <f>O5043</f>
        <v>1359</v>
      </c>
      <c r="Q5043" s="99" t="e">
        <f>TRUNC(#REF!*P5043,0)</f>
        <v>#REF!</v>
      </c>
      <c r="R5043" s="143"/>
    </row>
    <row r="5044" spans="3:18" s="102" customFormat="1" ht="19.5" hidden="1" customHeight="1">
      <c r="C5044" s="35" t="s">
        <v>2100</v>
      </c>
      <c r="D5044" s="36" t="s">
        <v>2101</v>
      </c>
      <c r="E5044" s="11" t="s">
        <v>3188</v>
      </c>
      <c r="F5044" s="98">
        <v>26</v>
      </c>
      <c r="G5044" s="99">
        <v>45490</v>
      </c>
      <c r="H5044" s="99">
        <f t="shared" si="826"/>
        <v>1182740</v>
      </c>
      <c r="I5044" s="99">
        <v>0</v>
      </c>
      <c r="J5044" s="99">
        <f t="shared" si="827"/>
        <v>0</v>
      </c>
      <c r="K5044" s="99">
        <v>0</v>
      </c>
      <c r="L5044" s="99">
        <f t="shared" si="825"/>
        <v>0</v>
      </c>
      <c r="M5044" s="99">
        <f t="shared" si="821"/>
        <v>45490</v>
      </c>
      <c r="N5044" s="100">
        <f t="shared" si="821"/>
        <v>1182740</v>
      </c>
      <c r="O5044" s="60">
        <v>26</v>
      </c>
      <c r="P5044" s="101">
        <f>O5044</f>
        <v>26</v>
      </c>
      <c r="Q5044" s="99" t="e">
        <f>TRUNC(#REF!*P5044,0)</f>
        <v>#REF!</v>
      </c>
      <c r="R5044" s="143"/>
    </row>
    <row r="5045" spans="3:18" s="102" customFormat="1" ht="19.5" hidden="1" customHeight="1">
      <c r="C5045" s="35" t="s">
        <v>3011</v>
      </c>
      <c r="D5045" s="36" t="s">
        <v>3005</v>
      </c>
      <c r="E5045" s="11" t="s">
        <v>3188</v>
      </c>
      <c r="F5045" s="98">
        <v>205</v>
      </c>
      <c r="G5045" s="99">
        <v>41464</v>
      </c>
      <c r="H5045" s="99">
        <f t="shared" ref="H5045" si="828">TRUNC(F5045*G5045,0)</f>
        <v>8500120</v>
      </c>
      <c r="I5045" s="99">
        <v>0</v>
      </c>
      <c r="J5045" s="99">
        <f t="shared" ref="J5045" si="829">TRUNC(F5045*I5045,0)</f>
        <v>0</v>
      </c>
      <c r="K5045" s="99">
        <v>0</v>
      </c>
      <c r="L5045" s="99">
        <f t="shared" ref="L5045" si="830">TRUNC(F5045*K5045,0)</f>
        <v>0</v>
      </c>
      <c r="M5045" s="99">
        <f t="shared" ref="M5045:N5045" si="831">G5045+I5045+K5045</f>
        <v>41464</v>
      </c>
      <c r="N5045" s="100">
        <f t="shared" si="831"/>
        <v>8500120</v>
      </c>
      <c r="O5045" s="60">
        <v>205</v>
      </c>
      <c r="P5045" s="101">
        <f>O5045</f>
        <v>205</v>
      </c>
      <c r="Q5045" s="99" t="e">
        <f>TRUNC(#REF!*P5045,0)</f>
        <v>#REF!</v>
      </c>
      <c r="R5045" s="143"/>
    </row>
    <row r="5046" spans="3:18" s="102" customFormat="1" ht="19.5" hidden="1" customHeight="1">
      <c r="C5046" s="35" t="s">
        <v>2102</v>
      </c>
      <c r="D5046" s="36" t="s">
        <v>99</v>
      </c>
      <c r="E5046" s="11" t="s">
        <v>3191</v>
      </c>
      <c r="F5046" s="103">
        <v>15.417999999999999</v>
      </c>
      <c r="G5046" s="99">
        <v>-296000</v>
      </c>
      <c r="H5046" s="99">
        <f t="shared" si="826"/>
        <v>-4563728</v>
      </c>
      <c r="I5046" s="99">
        <v>0</v>
      </c>
      <c r="J5046" s="99">
        <f t="shared" si="827"/>
        <v>0</v>
      </c>
      <c r="K5046" s="99">
        <v>0</v>
      </c>
      <c r="L5046" s="99">
        <f t="shared" si="825"/>
        <v>0</v>
      </c>
      <c r="M5046" s="99">
        <f t="shared" si="821"/>
        <v>-296000</v>
      </c>
      <c r="N5046" s="100">
        <f t="shared" si="821"/>
        <v>-4563728</v>
      </c>
      <c r="O5046" s="87">
        <v>15.417999999999999</v>
      </c>
      <c r="P5046" s="101">
        <f>O5046</f>
        <v>15.417999999999999</v>
      </c>
      <c r="Q5046" s="99" t="e">
        <f>TRUNC(#REF!*P5046,0)</f>
        <v>#REF!</v>
      </c>
      <c r="R5046" s="143"/>
    </row>
    <row r="5047" spans="3:18" s="102" customFormat="1" ht="19.5" hidden="1" customHeight="1">
      <c r="C5047" s="35"/>
      <c r="D5047" s="36"/>
      <c r="E5047" s="11"/>
      <c r="F5047" s="103"/>
      <c r="G5047" s="99"/>
      <c r="H5047" s="99"/>
      <c r="I5047" s="99"/>
      <c r="J5047" s="99"/>
      <c r="K5047" s="99"/>
      <c r="L5047" s="99"/>
      <c r="M5047" s="99"/>
      <c r="N5047" s="100"/>
      <c r="O5047" s="87"/>
      <c r="P5047" s="101"/>
      <c r="Q5047" s="99"/>
      <c r="R5047" s="143"/>
    </row>
    <row r="5048" spans="3:18" s="102" customFormat="1" ht="19.5" hidden="1" customHeight="1">
      <c r="C5048" s="35"/>
      <c r="D5048" s="36"/>
      <c r="E5048" s="11"/>
      <c r="F5048" s="98">
        <v>0</v>
      </c>
      <c r="G5048" s="99"/>
      <c r="H5048" s="99">
        <f t="shared" si="826"/>
        <v>0</v>
      </c>
      <c r="I5048" s="99"/>
      <c r="J5048" s="99">
        <f t="shared" si="827"/>
        <v>0</v>
      </c>
      <c r="K5048" s="99"/>
      <c r="L5048" s="99">
        <f t="shared" si="825"/>
        <v>0</v>
      </c>
      <c r="M5048" s="99">
        <f t="shared" si="821"/>
        <v>0</v>
      </c>
      <c r="N5048" s="100">
        <f t="shared" si="821"/>
        <v>0</v>
      </c>
      <c r="O5048" s="60">
        <v>0</v>
      </c>
      <c r="P5048" s="101">
        <f>O5048</f>
        <v>0</v>
      </c>
      <c r="Q5048" s="99" t="e">
        <f>TRUNC(#REF!*P5048,0)</f>
        <v>#REF!</v>
      </c>
      <c r="R5048" s="143"/>
    </row>
    <row r="5049" spans="3:18" s="109" customFormat="1" ht="19.5" hidden="1" customHeight="1">
      <c r="C5049" s="41" t="s">
        <v>2832</v>
      </c>
      <c r="D5049" s="42" t="s">
        <v>2833</v>
      </c>
      <c r="E5049" s="16" t="s">
        <v>1</v>
      </c>
      <c r="F5049" s="105">
        <v>1</v>
      </c>
      <c r="G5049" s="106"/>
      <c r="H5049" s="106">
        <f>SUM(H5050:H5359)</f>
        <v>2625077535</v>
      </c>
      <c r="I5049" s="106"/>
      <c r="J5049" s="106">
        <f>SUM(J5050:J5359)</f>
        <v>1743166275</v>
      </c>
      <c r="K5049" s="106"/>
      <c r="L5049" s="106">
        <f>SUM(L5050:L5359)</f>
        <v>1149816432</v>
      </c>
      <c r="M5049" s="106">
        <f t="shared" si="821"/>
        <v>0</v>
      </c>
      <c r="N5049" s="107">
        <f t="shared" si="821"/>
        <v>5518060242</v>
      </c>
      <c r="O5049" s="81">
        <v>1</v>
      </c>
      <c r="P5049" s="108"/>
      <c r="Q5049" s="106" t="e">
        <f>SUM(Q5050:Q5359)</f>
        <v>#REF!</v>
      </c>
      <c r="R5049" s="145"/>
    </row>
    <row r="5050" spans="3:18" s="102" customFormat="1" ht="19.5" hidden="1" customHeight="1">
      <c r="C5050" s="35" t="s">
        <v>1799</v>
      </c>
      <c r="D5050" s="36" t="s">
        <v>1800</v>
      </c>
      <c r="E5050" s="11" t="s">
        <v>22</v>
      </c>
      <c r="F5050" s="98">
        <v>0</v>
      </c>
      <c r="G5050" s="99">
        <v>0</v>
      </c>
      <c r="H5050" s="99">
        <f t="shared" si="826"/>
        <v>0</v>
      </c>
      <c r="I5050" s="99">
        <v>0</v>
      </c>
      <c r="J5050" s="99">
        <f t="shared" si="827"/>
        <v>0</v>
      </c>
      <c r="K5050" s="99">
        <v>0</v>
      </c>
      <c r="L5050" s="99">
        <f t="shared" si="825"/>
        <v>0</v>
      </c>
      <c r="M5050" s="99">
        <f t="shared" si="821"/>
        <v>0</v>
      </c>
      <c r="N5050" s="100">
        <f t="shared" si="821"/>
        <v>0</v>
      </c>
      <c r="O5050" s="60">
        <v>0</v>
      </c>
      <c r="P5050" s="101">
        <f>O5050</f>
        <v>0</v>
      </c>
      <c r="Q5050" s="99" t="e">
        <f>TRUNC(#REF!*P5050,0)</f>
        <v>#REF!</v>
      </c>
      <c r="R5050" s="143"/>
    </row>
    <row r="5051" spans="3:18" s="102" customFormat="1" ht="19.5" hidden="1" customHeight="1">
      <c r="C5051" s="35" t="s">
        <v>1801</v>
      </c>
      <c r="D5051" s="36" t="s">
        <v>0</v>
      </c>
      <c r="E5051" s="11" t="s">
        <v>22</v>
      </c>
      <c r="F5051" s="98">
        <v>0</v>
      </c>
      <c r="G5051" s="99">
        <v>0</v>
      </c>
      <c r="H5051" s="99">
        <f t="shared" si="826"/>
        <v>0</v>
      </c>
      <c r="I5051" s="99">
        <v>0</v>
      </c>
      <c r="J5051" s="99">
        <f t="shared" si="827"/>
        <v>0</v>
      </c>
      <c r="K5051" s="99">
        <v>0</v>
      </c>
      <c r="L5051" s="99">
        <f t="shared" si="825"/>
        <v>0</v>
      </c>
      <c r="M5051" s="99">
        <f t="shared" si="821"/>
        <v>0</v>
      </c>
      <c r="N5051" s="100">
        <f t="shared" si="821"/>
        <v>0</v>
      </c>
      <c r="O5051" s="60">
        <v>0</v>
      </c>
      <c r="P5051" s="101">
        <f>O5051</f>
        <v>0</v>
      </c>
      <c r="Q5051" s="99" t="e">
        <f>TRUNC(#REF!*P5051,0)</f>
        <v>#REF!</v>
      </c>
      <c r="R5051" s="143"/>
    </row>
    <row r="5052" spans="3:18" s="102" customFormat="1" ht="19.5" hidden="1" customHeight="1">
      <c r="C5052" s="35" t="s">
        <v>1802</v>
      </c>
      <c r="D5052" s="36" t="s">
        <v>1803</v>
      </c>
      <c r="E5052" s="11" t="s">
        <v>22</v>
      </c>
      <c r="F5052" s="98">
        <v>0</v>
      </c>
      <c r="G5052" s="99">
        <v>0</v>
      </c>
      <c r="H5052" s="99">
        <f t="shared" si="826"/>
        <v>0</v>
      </c>
      <c r="I5052" s="99">
        <v>0</v>
      </c>
      <c r="J5052" s="99">
        <f t="shared" si="827"/>
        <v>0</v>
      </c>
      <c r="K5052" s="99">
        <v>0</v>
      </c>
      <c r="L5052" s="99">
        <f t="shared" si="825"/>
        <v>0</v>
      </c>
      <c r="M5052" s="99">
        <f t="shared" si="821"/>
        <v>0</v>
      </c>
      <c r="N5052" s="100">
        <f t="shared" si="821"/>
        <v>0</v>
      </c>
      <c r="O5052" s="60">
        <v>0</v>
      </c>
      <c r="P5052" s="101">
        <f>O5052</f>
        <v>0</v>
      </c>
      <c r="Q5052" s="99" t="e">
        <f>TRUNC(#REF!*P5052,0)</f>
        <v>#REF!</v>
      </c>
      <c r="R5052" s="143"/>
    </row>
    <row r="5053" spans="3:18" s="102" customFormat="1" ht="19.5" hidden="1" customHeight="1">
      <c r="C5053" s="35" t="s">
        <v>2834</v>
      </c>
      <c r="D5053" s="36" t="s">
        <v>2835</v>
      </c>
      <c r="E5053" s="11" t="s">
        <v>3188</v>
      </c>
      <c r="F5053" s="98">
        <v>23437</v>
      </c>
      <c r="G5053" s="99">
        <v>5462</v>
      </c>
      <c r="H5053" s="99">
        <f t="shared" si="826"/>
        <v>128012894</v>
      </c>
      <c r="I5053" s="99">
        <v>3849</v>
      </c>
      <c r="J5053" s="99">
        <f t="shared" si="827"/>
        <v>90209013</v>
      </c>
      <c r="K5053" s="99">
        <v>2882</v>
      </c>
      <c r="L5053" s="99">
        <f t="shared" si="825"/>
        <v>67545434</v>
      </c>
      <c r="M5053" s="99">
        <f t="shared" si="821"/>
        <v>12193</v>
      </c>
      <c r="N5053" s="100">
        <f t="shared" si="821"/>
        <v>285767341</v>
      </c>
      <c r="O5053" s="60">
        <v>0</v>
      </c>
      <c r="P5053" s="101">
        <f>O5053</f>
        <v>0</v>
      </c>
      <c r="Q5053" s="99" t="e">
        <f>TRUNC(#REF!*P5053,0)</f>
        <v>#REF!</v>
      </c>
      <c r="R5053" s="143"/>
    </row>
    <row r="5054" spans="3:18" s="102" customFormat="1" ht="19.5" hidden="1" customHeight="1">
      <c r="C5054" s="35" t="s">
        <v>1805</v>
      </c>
      <c r="D5054" s="36" t="s">
        <v>1806</v>
      </c>
      <c r="E5054" s="11" t="s">
        <v>22</v>
      </c>
      <c r="F5054" s="98">
        <v>0</v>
      </c>
      <c r="G5054" s="99">
        <v>0</v>
      </c>
      <c r="H5054" s="99">
        <f t="shared" si="826"/>
        <v>0</v>
      </c>
      <c r="I5054" s="99">
        <v>0</v>
      </c>
      <c r="J5054" s="99">
        <f t="shared" si="827"/>
        <v>0</v>
      </c>
      <c r="K5054" s="99">
        <v>0</v>
      </c>
      <c r="L5054" s="99">
        <f t="shared" si="825"/>
        <v>0</v>
      </c>
      <c r="M5054" s="99">
        <f t="shared" si="821"/>
        <v>0</v>
      </c>
      <c r="N5054" s="100">
        <f t="shared" si="821"/>
        <v>0</v>
      </c>
      <c r="O5054" s="60">
        <v>0</v>
      </c>
      <c r="P5054" s="101">
        <f>O5054</f>
        <v>0</v>
      </c>
      <c r="Q5054" s="99" t="e">
        <f>TRUNC(#REF!*P5054,0)</f>
        <v>#REF!</v>
      </c>
      <c r="R5054" s="143"/>
    </row>
    <row r="5055" spans="3:18" s="102" customFormat="1" ht="19.5" hidden="1" customHeight="1">
      <c r="C5055" s="35" t="s">
        <v>2836</v>
      </c>
      <c r="D5055" s="36" t="s">
        <v>2835</v>
      </c>
      <c r="E5055" s="11" t="s">
        <v>3188</v>
      </c>
      <c r="F5055" s="98">
        <v>4495</v>
      </c>
      <c r="G5055" s="99">
        <v>5346</v>
      </c>
      <c r="H5055" s="99">
        <f t="shared" si="826"/>
        <v>24030270</v>
      </c>
      <c r="I5055" s="99">
        <v>4055</v>
      </c>
      <c r="J5055" s="99">
        <f t="shared" si="827"/>
        <v>18227225</v>
      </c>
      <c r="K5055" s="99">
        <v>2882</v>
      </c>
      <c r="L5055" s="99">
        <f t="shared" si="825"/>
        <v>12954590</v>
      </c>
      <c r="M5055" s="99">
        <f t="shared" si="821"/>
        <v>12283</v>
      </c>
      <c r="N5055" s="100">
        <f t="shared" si="821"/>
        <v>55212085</v>
      </c>
      <c r="O5055" s="60">
        <v>0</v>
      </c>
      <c r="P5055" s="101">
        <f>O5055</f>
        <v>0</v>
      </c>
      <c r="Q5055" s="99" t="e">
        <f>TRUNC(#REF!*P5055,0)</f>
        <v>#REF!</v>
      </c>
      <c r="R5055" s="143"/>
    </row>
    <row r="5056" spans="3:18" s="102" customFormat="1" ht="19.5" hidden="1" customHeight="1">
      <c r="C5056" s="35" t="s">
        <v>1807</v>
      </c>
      <c r="D5056" s="36" t="s">
        <v>1808</v>
      </c>
      <c r="E5056" s="11" t="s">
        <v>22</v>
      </c>
      <c r="F5056" s="98">
        <v>0</v>
      </c>
      <c r="G5056" s="99">
        <v>0</v>
      </c>
      <c r="H5056" s="99">
        <f t="shared" si="826"/>
        <v>0</v>
      </c>
      <c r="I5056" s="99">
        <v>0</v>
      </c>
      <c r="J5056" s="99">
        <f t="shared" si="827"/>
        <v>0</v>
      </c>
      <c r="K5056" s="99">
        <v>0</v>
      </c>
      <c r="L5056" s="99">
        <f t="shared" si="825"/>
        <v>0</v>
      </c>
      <c r="M5056" s="99">
        <f t="shared" si="821"/>
        <v>0</v>
      </c>
      <c r="N5056" s="100">
        <f t="shared" si="821"/>
        <v>0</v>
      </c>
      <c r="O5056" s="60">
        <v>0</v>
      </c>
      <c r="P5056" s="101">
        <f>O5056</f>
        <v>0</v>
      </c>
      <c r="Q5056" s="99" t="e">
        <f>TRUNC(#REF!*P5056,0)</f>
        <v>#REF!</v>
      </c>
      <c r="R5056" s="143"/>
    </row>
    <row r="5057" spans="3:18" s="102" customFormat="1" ht="19.5" hidden="1" customHeight="1">
      <c r="C5057" s="35" t="s">
        <v>1809</v>
      </c>
      <c r="D5057" s="36" t="s">
        <v>1804</v>
      </c>
      <c r="E5057" s="11" t="s">
        <v>3188</v>
      </c>
      <c r="F5057" s="98">
        <v>3238</v>
      </c>
      <c r="G5057" s="99">
        <v>6028</v>
      </c>
      <c r="H5057" s="99">
        <f t="shared" si="826"/>
        <v>19518664</v>
      </c>
      <c r="I5057" s="99">
        <v>5171</v>
      </c>
      <c r="J5057" s="99">
        <f t="shared" si="827"/>
        <v>16743698</v>
      </c>
      <c r="K5057" s="99">
        <v>3722</v>
      </c>
      <c r="L5057" s="99">
        <f t="shared" si="825"/>
        <v>12051836</v>
      </c>
      <c r="M5057" s="99">
        <f t="shared" si="821"/>
        <v>14921</v>
      </c>
      <c r="N5057" s="100">
        <f t="shared" si="821"/>
        <v>48314198</v>
      </c>
      <c r="O5057" s="60">
        <v>6032</v>
      </c>
      <c r="P5057" s="101">
        <f>O5057</f>
        <v>6032</v>
      </c>
      <c r="Q5057" s="99" t="e">
        <f>TRUNC(#REF!*P5057,0)</f>
        <v>#REF!</v>
      </c>
      <c r="R5057" s="143"/>
    </row>
    <row r="5058" spans="3:18" s="102" customFormat="1" ht="19.5" hidden="1" customHeight="1">
      <c r="C5058" s="35" t="s">
        <v>2837</v>
      </c>
      <c r="D5058" s="36" t="s">
        <v>2835</v>
      </c>
      <c r="E5058" s="11" t="s">
        <v>3188</v>
      </c>
      <c r="F5058" s="98">
        <v>3238</v>
      </c>
      <c r="G5058" s="99">
        <v>6028</v>
      </c>
      <c r="H5058" s="99">
        <f t="shared" si="826"/>
        <v>19518664</v>
      </c>
      <c r="I5058" s="99">
        <v>5171</v>
      </c>
      <c r="J5058" s="99">
        <f t="shared" si="827"/>
        <v>16743698</v>
      </c>
      <c r="K5058" s="99">
        <v>3722</v>
      </c>
      <c r="L5058" s="99">
        <f t="shared" si="825"/>
        <v>12051836</v>
      </c>
      <c r="M5058" s="99">
        <f t="shared" si="821"/>
        <v>14921</v>
      </c>
      <c r="N5058" s="100">
        <f t="shared" si="821"/>
        <v>48314198</v>
      </c>
      <c r="O5058" s="60">
        <v>28093</v>
      </c>
      <c r="P5058" s="101">
        <f>O5058</f>
        <v>28093</v>
      </c>
      <c r="Q5058" s="99" t="e">
        <f>TRUNC(#REF!*P5058,0)</f>
        <v>#REF!</v>
      </c>
      <c r="R5058" s="143"/>
    </row>
    <row r="5059" spans="3:18" s="102" customFormat="1" ht="19.5" hidden="1" customHeight="1">
      <c r="C5059" s="35" t="s">
        <v>2867</v>
      </c>
      <c r="D5059" s="36" t="s">
        <v>2868</v>
      </c>
      <c r="E5059" s="11" t="s">
        <v>3188</v>
      </c>
      <c r="F5059" s="98">
        <v>1214</v>
      </c>
      <c r="G5059" s="99">
        <v>12395</v>
      </c>
      <c r="H5059" s="99">
        <f t="shared" si="826"/>
        <v>15047530</v>
      </c>
      <c r="I5059" s="99">
        <v>7427</v>
      </c>
      <c r="J5059" s="99">
        <f t="shared" si="827"/>
        <v>9016378</v>
      </c>
      <c r="K5059" s="99">
        <v>6221</v>
      </c>
      <c r="L5059" s="99">
        <f t="shared" si="825"/>
        <v>7552294</v>
      </c>
      <c r="M5059" s="99">
        <f t="shared" si="821"/>
        <v>26043</v>
      </c>
      <c r="N5059" s="100">
        <f t="shared" si="821"/>
        <v>31616202</v>
      </c>
      <c r="O5059" s="60">
        <v>0</v>
      </c>
      <c r="P5059" s="101">
        <f>O5059</f>
        <v>0</v>
      </c>
      <c r="Q5059" s="99" t="e">
        <f>TRUNC(#REF!*P5059,0)</f>
        <v>#REF!</v>
      </c>
      <c r="R5059" s="143"/>
    </row>
    <row r="5060" spans="3:18" s="102" customFormat="1" ht="19.5" hidden="1" customHeight="1">
      <c r="C5060" s="35" t="s">
        <v>1810</v>
      </c>
      <c r="D5060" s="36" t="s">
        <v>0</v>
      </c>
      <c r="E5060" s="11" t="s">
        <v>22</v>
      </c>
      <c r="F5060" s="98">
        <v>0</v>
      </c>
      <c r="G5060" s="99">
        <v>0</v>
      </c>
      <c r="H5060" s="99">
        <f t="shared" si="826"/>
        <v>0</v>
      </c>
      <c r="I5060" s="99">
        <v>0</v>
      </c>
      <c r="J5060" s="99">
        <f t="shared" si="827"/>
        <v>0</v>
      </c>
      <c r="K5060" s="99">
        <v>0</v>
      </c>
      <c r="L5060" s="99">
        <f t="shared" si="825"/>
        <v>0</v>
      </c>
      <c r="M5060" s="99">
        <f t="shared" si="821"/>
        <v>0</v>
      </c>
      <c r="N5060" s="100">
        <f t="shared" si="821"/>
        <v>0</v>
      </c>
      <c r="O5060" s="60">
        <v>0</v>
      </c>
      <c r="P5060" s="101">
        <f>O5060</f>
        <v>0</v>
      </c>
      <c r="Q5060" s="99" t="e">
        <f>TRUNC(#REF!*P5060,0)</f>
        <v>#REF!</v>
      </c>
      <c r="R5060" s="143"/>
    </row>
    <row r="5061" spans="3:18" s="102" customFormat="1" ht="19.5" hidden="1" customHeight="1">
      <c r="C5061" s="35" t="s">
        <v>1811</v>
      </c>
      <c r="D5061" s="36" t="s">
        <v>1812</v>
      </c>
      <c r="E5061" s="11" t="s">
        <v>22</v>
      </c>
      <c r="F5061" s="98">
        <v>0</v>
      </c>
      <c r="G5061" s="99">
        <v>0</v>
      </c>
      <c r="H5061" s="99">
        <f t="shared" si="826"/>
        <v>0</v>
      </c>
      <c r="I5061" s="99">
        <v>0</v>
      </c>
      <c r="J5061" s="99">
        <f t="shared" si="827"/>
        <v>0</v>
      </c>
      <c r="K5061" s="99">
        <v>0</v>
      </c>
      <c r="L5061" s="99">
        <f t="shared" si="825"/>
        <v>0</v>
      </c>
      <c r="M5061" s="99">
        <f t="shared" si="821"/>
        <v>0</v>
      </c>
      <c r="N5061" s="100">
        <f t="shared" si="821"/>
        <v>0</v>
      </c>
      <c r="O5061" s="60">
        <v>0</v>
      </c>
      <c r="P5061" s="101">
        <f>O5061</f>
        <v>0</v>
      </c>
      <c r="Q5061" s="99" t="e">
        <f>TRUNC(#REF!*P5061,0)</f>
        <v>#REF!</v>
      </c>
      <c r="R5061" s="143"/>
    </row>
    <row r="5062" spans="3:18" s="102" customFormat="1" ht="19.5" hidden="1" customHeight="1">
      <c r="C5062" s="35" t="s">
        <v>1813</v>
      </c>
      <c r="D5062" s="36" t="s">
        <v>1804</v>
      </c>
      <c r="E5062" s="11" t="s">
        <v>3188</v>
      </c>
      <c r="F5062" s="98">
        <v>3525</v>
      </c>
      <c r="G5062" s="99">
        <v>7649</v>
      </c>
      <c r="H5062" s="99">
        <f t="shared" si="826"/>
        <v>26962725</v>
      </c>
      <c r="I5062" s="99">
        <v>8843</v>
      </c>
      <c r="J5062" s="99">
        <f t="shared" si="827"/>
        <v>31171575</v>
      </c>
      <c r="K5062" s="99">
        <v>6210</v>
      </c>
      <c r="L5062" s="99">
        <f t="shared" si="825"/>
        <v>21890250</v>
      </c>
      <c r="M5062" s="99">
        <f t="shared" si="821"/>
        <v>22702</v>
      </c>
      <c r="N5062" s="100">
        <f t="shared" si="821"/>
        <v>80024550</v>
      </c>
      <c r="O5062" s="60">
        <v>1446</v>
      </c>
      <c r="P5062" s="101">
        <f>O5062</f>
        <v>1446</v>
      </c>
      <c r="Q5062" s="99" t="e">
        <f>TRUNC(#REF!*P5062,0)</f>
        <v>#REF!</v>
      </c>
      <c r="R5062" s="143"/>
    </row>
    <row r="5063" spans="3:18" s="102" customFormat="1" ht="19.5" hidden="1" customHeight="1">
      <c r="C5063" s="35" t="s">
        <v>1814</v>
      </c>
      <c r="D5063" s="36" t="s">
        <v>1804</v>
      </c>
      <c r="E5063" s="11" t="s">
        <v>3188</v>
      </c>
      <c r="F5063" s="98">
        <v>1265</v>
      </c>
      <c r="G5063" s="99">
        <v>5152</v>
      </c>
      <c r="H5063" s="99">
        <f t="shared" si="826"/>
        <v>6517280</v>
      </c>
      <c r="I5063" s="99">
        <v>7619</v>
      </c>
      <c r="J5063" s="99">
        <f t="shared" si="827"/>
        <v>9638035</v>
      </c>
      <c r="K5063" s="99">
        <v>5963</v>
      </c>
      <c r="L5063" s="99">
        <f t="shared" ref="L5063:L5135" si="832">TRUNC(F5063*K5063,0)</f>
        <v>7543195</v>
      </c>
      <c r="M5063" s="99">
        <f t="shared" si="821"/>
        <v>18734</v>
      </c>
      <c r="N5063" s="100">
        <f t="shared" si="821"/>
        <v>23698510</v>
      </c>
      <c r="O5063" s="60">
        <v>519</v>
      </c>
      <c r="P5063" s="101">
        <f>O5063</f>
        <v>519</v>
      </c>
      <c r="Q5063" s="99" t="e">
        <f>TRUNC(#REF!*P5063,0)</f>
        <v>#REF!</v>
      </c>
      <c r="R5063" s="143"/>
    </row>
    <row r="5064" spans="3:18" s="102" customFormat="1" ht="19.5" hidden="1" customHeight="1">
      <c r="C5064" s="35" t="s">
        <v>2869</v>
      </c>
      <c r="D5064" s="36" t="s">
        <v>2835</v>
      </c>
      <c r="E5064" s="11" t="s">
        <v>3188</v>
      </c>
      <c r="F5064" s="98">
        <v>90</v>
      </c>
      <c r="G5064" s="99">
        <v>7649</v>
      </c>
      <c r="H5064" s="99">
        <f t="shared" si="826"/>
        <v>688410</v>
      </c>
      <c r="I5064" s="99">
        <v>8843</v>
      </c>
      <c r="J5064" s="99">
        <f t="shared" si="827"/>
        <v>795870</v>
      </c>
      <c r="K5064" s="99">
        <v>6210</v>
      </c>
      <c r="L5064" s="99">
        <f t="shared" si="832"/>
        <v>558900</v>
      </c>
      <c r="M5064" s="99">
        <f t="shared" si="821"/>
        <v>22702</v>
      </c>
      <c r="N5064" s="100">
        <f t="shared" si="821"/>
        <v>2043180</v>
      </c>
      <c r="O5064" s="60">
        <v>2561</v>
      </c>
      <c r="P5064" s="101">
        <f>O5064</f>
        <v>2561</v>
      </c>
      <c r="Q5064" s="99" t="e">
        <f>TRUNC(#REF!*P5064,0)</f>
        <v>#REF!</v>
      </c>
      <c r="R5064" s="143"/>
    </row>
    <row r="5065" spans="3:18" s="102" customFormat="1" ht="19.5" hidden="1" customHeight="1">
      <c r="C5065" s="35" t="s">
        <v>2870</v>
      </c>
      <c r="D5065" s="36" t="s">
        <v>2835</v>
      </c>
      <c r="E5065" s="11" t="s">
        <v>3188</v>
      </c>
      <c r="F5065" s="98">
        <v>32</v>
      </c>
      <c r="G5065" s="99">
        <v>5152</v>
      </c>
      <c r="H5065" s="99">
        <f t="shared" si="826"/>
        <v>164864</v>
      </c>
      <c r="I5065" s="99">
        <v>7619</v>
      </c>
      <c r="J5065" s="99">
        <f t="shared" si="827"/>
        <v>243808</v>
      </c>
      <c r="K5065" s="99">
        <v>5963</v>
      </c>
      <c r="L5065" s="99">
        <f t="shared" si="832"/>
        <v>190816</v>
      </c>
      <c r="M5065" s="99">
        <f t="shared" si="821"/>
        <v>18734</v>
      </c>
      <c r="N5065" s="100">
        <f t="shared" si="821"/>
        <v>599488</v>
      </c>
      <c r="O5065" s="60">
        <v>919</v>
      </c>
      <c r="P5065" s="101">
        <f>O5065</f>
        <v>919</v>
      </c>
      <c r="Q5065" s="99" t="e">
        <f>TRUNC(#REF!*P5065,0)</f>
        <v>#REF!</v>
      </c>
      <c r="R5065" s="143"/>
    </row>
    <row r="5066" spans="3:18" s="102" customFormat="1" ht="19.5" hidden="1" customHeight="1">
      <c r="C5066" s="35" t="s">
        <v>3106</v>
      </c>
      <c r="D5066" s="36" t="s">
        <v>3108</v>
      </c>
      <c r="E5066" s="11" t="s">
        <v>3188</v>
      </c>
      <c r="F5066" s="98">
        <v>0</v>
      </c>
      <c r="G5066" s="99">
        <v>0</v>
      </c>
      <c r="H5066" s="99">
        <f t="shared" ref="H5066:H5067" si="833">TRUNC(F5066*G5066,0)</f>
        <v>0</v>
      </c>
      <c r="I5066" s="99">
        <v>0</v>
      </c>
      <c r="J5066" s="99">
        <f t="shared" ref="J5066:J5067" si="834">TRUNC(F5066*I5066,0)</f>
        <v>0</v>
      </c>
      <c r="K5066" s="99">
        <v>0</v>
      </c>
      <c r="L5066" s="99">
        <f t="shared" ref="L5066:L5067" si="835">TRUNC(F5066*K5066,0)</f>
        <v>0</v>
      </c>
      <c r="M5066" s="99">
        <f t="shared" ref="M5066:M5067" si="836">G5066+I5066+K5066</f>
        <v>0</v>
      </c>
      <c r="N5066" s="100">
        <f t="shared" ref="N5066:N5067" si="837">H5066+J5066+L5066</f>
        <v>0</v>
      </c>
      <c r="O5066" s="60">
        <v>331</v>
      </c>
      <c r="P5066" s="101">
        <v>6351</v>
      </c>
      <c r="Q5066" s="99" t="e">
        <f>TRUNC(#REF!*P5066,0)</f>
        <v>#REF!</v>
      </c>
      <c r="R5066" s="143"/>
    </row>
    <row r="5067" spans="3:18" s="102" customFormat="1" ht="19.5" hidden="1" customHeight="1">
      <c r="C5067" s="35" t="s">
        <v>3107</v>
      </c>
      <c r="D5067" s="36" t="s">
        <v>3108</v>
      </c>
      <c r="E5067" s="11" t="s">
        <v>3188</v>
      </c>
      <c r="F5067" s="98">
        <v>0</v>
      </c>
      <c r="G5067" s="99">
        <v>0</v>
      </c>
      <c r="H5067" s="99">
        <f t="shared" si="833"/>
        <v>0</v>
      </c>
      <c r="I5067" s="99">
        <v>0</v>
      </c>
      <c r="J5067" s="99">
        <f t="shared" si="834"/>
        <v>0</v>
      </c>
      <c r="K5067" s="99">
        <v>0</v>
      </c>
      <c r="L5067" s="99">
        <f t="shared" si="835"/>
        <v>0</v>
      </c>
      <c r="M5067" s="99">
        <f t="shared" si="836"/>
        <v>0</v>
      </c>
      <c r="N5067" s="100">
        <f t="shared" si="837"/>
        <v>0</v>
      </c>
      <c r="O5067" s="60">
        <v>119</v>
      </c>
      <c r="P5067" s="101">
        <v>6098</v>
      </c>
      <c r="Q5067" s="99" t="e">
        <f>TRUNC(#REF!*P5067,0)</f>
        <v>#REF!</v>
      </c>
      <c r="R5067" s="143"/>
    </row>
    <row r="5068" spans="3:18" s="102" customFormat="1" ht="19.5" hidden="1" customHeight="1">
      <c r="C5068" s="35" t="s">
        <v>1815</v>
      </c>
      <c r="D5068" s="36" t="s">
        <v>1816</v>
      </c>
      <c r="E5068" s="11" t="s">
        <v>22</v>
      </c>
      <c r="F5068" s="98">
        <v>0</v>
      </c>
      <c r="G5068" s="99">
        <v>0</v>
      </c>
      <c r="H5068" s="99">
        <f t="shared" si="826"/>
        <v>0</v>
      </c>
      <c r="I5068" s="99">
        <v>0</v>
      </c>
      <c r="J5068" s="99">
        <f t="shared" si="827"/>
        <v>0</v>
      </c>
      <c r="K5068" s="99">
        <v>0</v>
      </c>
      <c r="L5068" s="99">
        <f t="shared" si="832"/>
        <v>0</v>
      </c>
      <c r="M5068" s="99">
        <f t="shared" si="821"/>
        <v>0</v>
      </c>
      <c r="N5068" s="100">
        <f t="shared" si="821"/>
        <v>0</v>
      </c>
      <c r="O5068" s="60">
        <v>0</v>
      </c>
      <c r="P5068" s="101">
        <f>O5068</f>
        <v>0</v>
      </c>
      <c r="Q5068" s="99" t="e">
        <f>TRUNC(#REF!*P5068,0)</f>
        <v>#REF!</v>
      </c>
      <c r="R5068" s="143"/>
    </row>
    <row r="5069" spans="3:18" s="102" customFormat="1" ht="19.5" hidden="1" customHeight="1">
      <c r="C5069" s="35" t="s">
        <v>1817</v>
      </c>
      <c r="D5069" s="36" t="s">
        <v>1804</v>
      </c>
      <c r="E5069" s="11" t="s">
        <v>3188</v>
      </c>
      <c r="F5069" s="98">
        <v>7694</v>
      </c>
      <c r="G5069" s="99">
        <v>8657</v>
      </c>
      <c r="H5069" s="99">
        <f t="shared" si="826"/>
        <v>66606958</v>
      </c>
      <c r="I5069" s="99">
        <v>10456</v>
      </c>
      <c r="J5069" s="99">
        <f t="shared" si="827"/>
        <v>80448464</v>
      </c>
      <c r="K5069" s="99">
        <v>7495</v>
      </c>
      <c r="L5069" s="99">
        <f t="shared" si="832"/>
        <v>57666530</v>
      </c>
      <c r="M5069" s="99">
        <f t="shared" si="821"/>
        <v>26608</v>
      </c>
      <c r="N5069" s="100">
        <f t="shared" si="821"/>
        <v>204721952</v>
      </c>
      <c r="O5069" s="60">
        <v>7694</v>
      </c>
      <c r="P5069" s="101">
        <f>O5069</f>
        <v>7694</v>
      </c>
      <c r="Q5069" s="99" t="e">
        <f>TRUNC(#REF!*P5069,0)</f>
        <v>#REF!</v>
      </c>
      <c r="R5069" s="143"/>
    </row>
    <row r="5070" spans="3:18" s="102" customFormat="1" ht="19.5" hidden="1" customHeight="1">
      <c r="C5070" s="35" t="s">
        <v>1818</v>
      </c>
      <c r="D5070" s="36" t="s">
        <v>1804</v>
      </c>
      <c r="E5070" s="11" t="s">
        <v>3188</v>
      </c>
      <c r="F5070" s="98">
        <v>2750</v>
      </c>
      <c r="G5070" s="99">
        <v>8028</v>
      </c>
      <c r="H5070" s="99">
        <f t="shared" si="826"/>
        <v>22077000</v>
      </c>
      <c r="I5070" s="99">
        <v>14470</v>
      </c>
      <c r="J5070" s="99">
        <f t="shared" si="827"/>
        <v>39792500</v>
      </c>
      <c r="K5070" s="99">
        <v>12436</v>
      </c>
      <c r="L5070" s="99">
        <f t="shared" si="832"/>
        <v>34199000</v>
      </c>
      <c r="M5070" s="99">
        <f t="shared" si="821"/>
        <v>34934</v>
      </c>
      <c r="N5070" s="100">
        <f t="shared" si="821"/>
        <v>96068500</v>
      </c>
      <c r="O5070" s="60">
        <v>2750</v>
      </c>
      <c r="P5070" s="101">
        <f>O5070</f>
        <v>2750</v>
      </c>
      <c r="Q5070" s="99" t="e">
        <f>TRUNC(#REF!*P5070,0)</f>
        <v>#REF!</v>
      </c>
      <c r="R5070" s="143"/>
    </row>
    <row r="5071" spans="3:18" s="102" customFormat="1" ht="19.5" hidden="1" customHeight="1">
      <c r="C5071" s="35" t="s">
        <v>2871</v>
      </c>
      <c r="D5071" s="36" t="s">
        <v>2835</v>
      </c>
      <c r="E5071" s="11" t="s">
        <v>3188</v>
      </c>
      <c r="F5071" s="98">
        <v>366</v>
      </c>
      <c r="G5071" s="99">
        <v>8657</v>
      </c>
      <c r="H5071" s="99">
        <f t="shared" si="826"/>
        <v>3168462</v>
      </c>
      <c r="I5071" s="99">
        <v>10456</v>
      </c>
      <c r="J5071" s="99">
        <f t="shared" si="827"/>
        <v>3826896</v>
      </c>
      <c r="K5071" s="99">
        <v>7495</v>
      </c>
      <c r="L5071" s="99">
        <f t="shared" si="832"/>
        <v>2743170</v>
      </c>
      <c r="M5071" s="99">
        <f t="shared" si="821"/>
        <v>26608</v>
      </c>
      <c r="N5071" s="100">
        <f t="shared" si="821"/>
        <v>9738528</v>
      </c>
      <c r="O5071" s="60">
        <v>366</v>
      </c>
      <c r="P5071" s="101">
        <f>O5071</f>
        <v>366</v>
      </c>
      <c r="Q5071" s="99" t="e">
        <f>TRUNC(#REF!*P5071,0)</f>
        <v>#REF!</v>
      </c>
      <c r="R5071" s="143"/>
    </row>
    <row r="5072" spans="3:18" s="102" customFormat="1" ht="19.5" hidden="1" customHeight="1">
      <c r="C5072" s="35" t="s">
        <v>2872</v>
      </c>
      <c r="D5072" s="36" t="s">
        <v>2835</v>
      </c>
      <c r="E5072" s="11" t="s">
        <v>3188</v>
      </c>
      <c r="F5072" s="98">
        <v>131</v>
      </c>
      <c r="G5072" s="99">
        <v>8059</v>
      </c>
      <c r="H5072" s="99">
        <f t="shared" si="826"/>
        <v>1055729</v>
      </c>
      <c r="I5072" s="99">
        <v>14525</v>
      </c>
      <c r="J5072" s="99">
        <f t="shared" si="827"/>
        <v>1902775</v>
      </c>
      <c r="K5072" s="99">
        <v>12484</v>
      </c>
      <c r="L5072" s="99">
        <f t="shared" si="832"/>
        <v>1635404</v>
      </c>
      <c r="M5072" s="99">
        <f t="shared" si="821"/>
        <v>35068</v>
      </c>
      <c r="N5072" s="100">
        <f t="shared" si="821"/>
        <v>4593908</v>
      </c>
      <c r="O5072" s="60">
        <v>131</v>
      </c>
      <c r="P5072" s="101">
        <f>O5072</f>
        <v>131</v>
      </c>
      <c r="Q5072" s="99" t="e">
        <f>TRUNC(#REF!*P5072,0)</f>
        <v>#REF!</v>
      </c>
      <c r="R5072" s="143"/>
    </row>
    <row r="5073" spans="3:18" s="102" customFormat="1" ht="19.5" hidden="1" customHeight="1">
      <c r="C5073" s="35" t="s">
        <v>1819</v>
      </c>
      <c r="D5073" s="36" t="s">
        <v>1820</v>
      </c>
      <c r="E5073" s="11" t="s">
        <v>22</v>
      </c>
      <c r="F5073" s="98">
        <v>0</v>
      </c>
      <c r="G5073" s="99">
        <v>0</v>
      </c>
      <c r="H5073" s="99">
        <f t="shared" si="826"/>
        <v>0</v>
      </c>
      <c r="I5073" s="99">
        <v>0</v>
      </c>
      <c r="J5073" s="99">
        <f t="shared" si="827"/>
        <v>0</v>
      </c>
      <c r="K5073" s="99">
        <v>0</v>
      </c>
      <c r="L5073" s="99">
        <f t="shared" si="832"/>
        <v>0</v>
      </c>
      <c r="M5073" s="99">
        <f t="shared" si="821"/>
        <v>0</v>
      </c>
      <c r="N5073" s="100">
        <f t="shared" si="821"/>
        <v>0</v>
      </c>
      <c r="O5073" s="60">
        <v>0</v>
      </c>
      <c r="P5073" s="101">
        <f>O5073</f>
        <v>0</v>
      </c>
      <c r="Q5073" s="99" t="e">
        <f>TRUNC(#REF!*P5073,0)</f>
        <v>#REF!</v>
      </c>
      <c r="R5073" s="143"/>
    </row>
    <row r="5074" spans="3:18" s="102" customFormat="1" ht="19.5" hidden="1" customHeight="1">
      <c r="C5074" s="35" t="s">
        <v>1821</v>
      </c>
      <c r="D5074" s="36" t="s">
        <v>1804</v>
      </c>
      <c r="E5074" s="11" t="s">
        <v>3188</v>
      </c>
      <c r="F5074" s="98">
        <v>4032</v>
      </c>
      <c r="G5074" s="99">
        <v>9388</v>
      </c>
      <c r="H5074" s="99">
        <f t="shared" si="826"/>
        <v>37852416</v>
      </c>
      <c r="I5074" s="99">
        <v>10386</v>
      </c>
      <c r="J5074" s="99">
        <f t="shared" si="827"/>
        <v>41876352</v>
      </c>
      <c r="K5074" s="99">
        <v>8347</v>
      </c>
      <c r="L5074" s="99">
        <f t="shared" si="832"/>
        <v>33655104</v>
      </c>
      <c r="M5074" s="99">
        <f t="shared" si="821"/>
        <v>28121</v>
      </c>
      <c r="N5074" s="100">
        <f t="shared" si="821"/>
        <v>113383872</v>
      </c>
      <c r="O5074" s="60">
        <v>4032</v>
      </c>
      <c r="P5074" s="101">
        <f>O5074</f>
        <v>4032</v>
      </c>
      <c r="Q5074" s="99" t="e">
        <f>TRUNC(#REF!*P5074,0)</f>
        <v>#REF!</v>
      </c>
      <c r="R5074" s="143"/>
    </row>
    <row r="5075" spans="3:18" s="102" customFormat="1" ht="19.5" hidden="1" customHeight="1">
      <c r="C5075" s="35" t="s">
        <v>1822</v>
      </c>
      <c r="D5075" s="36" t="s">
        <v>1804</v>
      </c>
      <c r="E5075" s="11" t="s">
        <v>3188</v>
      </c>
      <c r="F5075" s="98">
        <v>1446</v>
      </c>
      <c r="G5075" s="99">
        <v>8765</v>
      </c>
      <c r="H5075" s="99">
        <f t="shared" si="826"/>
        <v>12674190</v>
      </c>
      <c r="I5075" s="99">
        <v>16559</v>
      </c>
      <c r="J5075" s="99">
        <f t="shared" si="827"/>
        <v>23944314</v>
      </c>
      <c r="K5075" s="99">
        <v>14353</v>
      </c>
      <c r="L5075" s="99">
        <f t="shared" si="832"/>
        <v>20754438</v>
      </c>
      <c r="M5075" s="99">
        <f t="shared" si="821"/>
        <v>39677</v>
      </c>
      <c r="N5075" s="100">
        <f t="shared" si="821"/>
        <v>57372942</v>
      </c>
      <c r="O5075" s="60">
        <v>1446</v>
      </c>
      <c r="P5075" s="101">
        <f>O5075</f>
        <v>1446</v>
      </c>
      <c r="Q5075" s="99" t="e">
        <f>TRUNC(#REF!*P5075,0)</f>
        <v>#REF!</v>
      </c>
      <c r="R5075" s="143"/>
    </row>
    <row r="5076" spans="3:18" s="102" customFormat="1" ht="19.5" hidden="1" customHeight="1">
      <c r="C5076" s="35" t="s">
        <v>2873</v>
      </c>
      <c r="D5076" s="36" t="s">
        <v>2835</v>
      </c>
      <c r="E5076" s="11" t="s">
        <v>3188</v>
      </c>
      <c r="F5076" s="98">
        <v>733</v>
      </c>
      <c r="G5076" s="99">
        <v>9404</v>
      </c>
      <c r="H5076" s="99">
        <f t="shared" si="826"/>
        <v>6893132</v>
      </c>
      <c r="I5076" s="99">
        <v>10403</v>
      </c>
      <c r="J5076" s="99">
        <f t="shared" si="827"/>
        <v>7625399</v>
      </c>
      <c r="K5076" s="99">
        <v>8360</v>
      </c>
      <c r="L5076" s="99">
        <f t="shared" si="832"/>
        <v>6127880</v>
      </c>
      <c r="M5076" s="99">
        <f t="shared" si="821"/>
        <v>28167</v>
      </c>
      <c r="N5076" s="100">
        <f t="shared" si="821"/>
        <v>20646411</v>
      </c>
      <c r="O5076" s="60">
        <v>733</v>
      </c>
      <c r="P5076" s="101">
        <f>O5076</f>
        <v>733</v>
      </c>
      <c r="Q5076" s="99" t="e">
        <f>TRUNC(#REF!*P5076,0)</f>
        <v>#REF!</v>
      </c>
      <c r="R5076" s="143"/>
    </row>
    <row r="5077" spans="3:18" s="102" customFormat="1" ht="19.5" hidden="1" customHeight="1">
      <c r="C5077" s="35" t="s">
        <v>2874</v>
      </c>
      <c r="D5077" s="36" t="s">
        <v>2835</v>
      </c>
      <c r="E5077" s="11" t="s">
        <v>3188</v>
      </c>
      <c r="F5077" s="98">
        <v>261</v>
      </c>
      <c r="G5077" s="99">
        <v>8806</v>
      </c>
      <c r="H5077" s="99">
        <f t="shared" si="826"/>
        <v>2298366</v>
      </c>
      <c r="I5077" s="99">
        <v>16635</v>
      </c>
      <c r="J5077" s="99">
        <f t="shared" si="827"/>
        <v>4341735</v>
      </c>
      <c r="K5077" s="99">
        <v>14420</v>
      </c>
      <c r="L5077" s="99">
        <f t="shared" si="832"/>
        <v>3763620</v>
      </c>
      <c r="M5077" s="99">
        <f t="shared" si="821"/>
        <v>39861</v>
      </c>
      <c r="N5077" s="100">
        <f t="shared" si="821"/>
        <v>10403721</v>
      </c>
      <c r="O5077" s="60">
        <v>261</v>
      </c>
      <c r="P5077" s="101">
        <f>O5077</f>
        <v>261</v>
      </c>
      <c r="Q5077" s="99" t="e">
        <f>TRUNC(#REF!*P5077,0)</f>
        <v>#REF!</v>
      </c>
      <c r="R5077" s="143"/>
    </row>
    <row r="5078" spans="3:18" s="102" customFormat="1" ht="19.5" hidden="1" customHeight="1">
      <c r="C5078" s="35" t="s">
        <v>2838</v>
      </c>
      <c r="D5078" s="36" t="s">
        <v>3266</v>
      </c>
      <c r="E5078" s="11" t="s">
        <v>22</v>
      </c>
      <c r="F5078" s="98">
        <v>0</v>
      </c>
      <c r="G5078" s="99">
        <v>0</v>
      </c>
      <c r="H5078" s="99">
        <f t="shared" si="826"/>
        <v>0</v>
      </c>
      <c r="I5078" s="99">
        <v>0</v>
      </c>
      <c r="J5078" s="99">
        <f t="shared" si="827"/>
        <v>0</v>
      </c>
      <c r="K5078" s="99">
        <v>0</v>
      </c>
      <c r="L5078" s="99">
        <f t="shared" si="832"/>
        <v>0</v>
      </c>
      <c r="M5078" s="99">
        <f t="shared" ref="M5078:N5096" si="838">G5078+I5078+K5078</f>
        <v>0</v>
      </c>
      <c r="N5078" s="100">
        <f t="shared" si="838"/>
        <v>0</v>
      </c>
      <c r="O5078" s="60">
        <v>0</v>
      </c>
      <c r="P5078" s="101">
        <f>O5078</f>
        <v>0</v>
      </c>
      <c r="Q5078" s="99" t="e">
        <f>TRUNC(#REF!*P5078,0)</f>
        <v>#REF!</v>
      </c>
      <c r="R5078" s="143"/>
    </row>
    <row r="5079" spans="3:18" s="102" customFormat="1" ht="19.5" hidden="1" customHeight="1">
      <c r="C5079" s="35" t="s">
        <v>2840</v>
      </c>
      <c r="D5079" s="36" t="s">
        <v>1804</v>
      </c>
      <c r="E5079" s="11" t="s">
        <v>3188</v>
      </c>
      <c r="F5079" s="98">
        <v>742</v>
      </c>
      <c r="G5079" s="101">
        <v>9388</v>
      </c>
      <c r="H5079" s="99">
        <f t="shared" si="826"/>
        <v>6965896</v>
      </c>
      <c r="I5079" s="101">
        <v>17550</v>
      </c>
      <c r="J5079" s="99">
        <f t="shared" si="827"/>
        <v>13022100</v>
      </c>
      <c r="K5079" s="101">
        <v>8526</v>
      </c>
      <c r="L5079" s="99">
        <f t="shared" si="832"/>
        <v>6326292</v>
      </c>
      <c r="M5079" s="99">
        <f t="shared" si="838"/>
        <v>35464</v>
      </c>
      <c r="N5079" s="100">
        <f t="shared" si="838"/>
        <v>26314288</v>
      </c>
      <c r="O5079" s="60">
        <v>742</v>
      </c>
      <c r="P5079" s="101">
        <v>8526</v>
      </c>
      <c r="Q5079" s="99" t="e">
        <f>TRUNC(#REF!*P5079,0)</f>
        <v>#REF!</v>
      </c>
      <c r="R5079" s="143"/>
    </row>
    <row r="5080" spans="3:18" s="102" customFormat="1" ht="19.5" hidden="1" customHeight="1">
      <c r="C5080" s="35" t="s">
        <v>2841</v>
      </c>
      <c r="D5080" s="36" t="s">
        <v>1804</v>
      </c>
      <c r="E5080" s="11" t="s">
        <v>3188</v>
      </c>
      <c r="F5080" s="98">
        <v>263</v>
      </c>
      <c r="G5080" s="101">
        <v>7273</v>
      </c>
      <c r="H5080" s="99">
        <f t="shared" si="826"/>
        <v>1912799</v>
      </c>
      <c r="I5080" s="101">
        <v>27352</v>
      </c>
      <c r="J5080" s="99">
        <f t="shared" si="827"/>
        <v>7193576</v>
      </c>
      <c r="K5080" s="101">
        <v>14387</v>
      </c>
      <c r="L5080" s="99">
        <f t="shared" si="832"/>
        <v>3783781</v>
      </c>
      <c r="M5080" s="99">
        <f t="shared" si="838"/>
        <v>49012</v>
      </c>
      <c r="N5080" s="100">
        <f t="shared" si="838"/>
        <v>12890156</v>
      </c>
      <c r="O5080" s="60">
        <v>263</v>
      </c>
      <c r="P5080" s="101">
        <v>14387</v>
      </c>
      <c r="Q5080" s="99" t="e">
        <f>TRUNC(#REF!*P5080,0)</f>
        <v>#REF!</v>
      </c>
      <c r="R5080" s="143"/>
    </row>
    <row r="5081" spans="3:18" s="102" customFormat="1" ht="19.5" hidden="1" customHeight="1">
      <c r="C5081" s="35" t="s">
        <v>3267</v>
      </c>
      <c r="D5081" s="36" t="s">
        <v>3268</v>
      </c>
      <c r="E5081" s="11" t="s">
        <v>22</v>
      </c>
      <c r="F5081" s="98">
        <v>0</v>
      </c>
      <c r="G5081" s="99">
        <v>0</v>
      </c>
      <c r="H5081" s="99">
        <f t="shared" ref="H5081:H5083" si="839">TRUNC(F5081*G5081,0)</f>
        <v>0</v>
      </c>
      <c r="I5081" s="99">
        <v>0</v>
      </c>
      <c r="J5081" s="99">
        <f t="shared" ref="J5081:J5083" si="840">TRUNC(F5081*I5081,0)</f>
        <v>0</v>
      </c>
      <c r="K5081" s="99">
        <v>0</v>
      </c>
      <c r="L5081" s="99">
        <f t="shared" ref="L5081:L5083" si="841">TRUNC(F5081*K5081,0)</f>
        <v>0</v>
      </c>
      <c r="M5081" s="99">
        <f t="shared" ref="M5081:M5083" si="842">G5081+I5081+K5081</f>
        <v>0</v>
      </c>
      <c r="N5081" s="100">
        <f t="shared" ref="N5081:N5083" si="843">H5081+J5081+L5081</f>
        <v>0</v>
      </c>
      <c r="O5081" s="60">
        <v>0</v>
      </c>
      <c r="P5081" s="101">
        <f>O5081</f>
        <v>0</v>
      </c>
      <c r="Q5081" s="99" t="e">
        <f>TRUNC(#REF!*P5081,0)</f>
        <v>#REF!</v>
      </c>
      <c r="R5081" s="143"/>
    </row>
    <row r="5082" spans="3:18" s="102" customFormat="1" ht="19.5" hidden="1" customHeight="1">
      <c r="C5082" s="35" t="s">
        <v>2840</v>
      </c>
      <c r="D5082" s="36" t="s">
        <v>3269</v>
      </c>
      <c r="E5082" s="11" t="s">
        <v>3188</v>
      </c>
      <c r="F5082" s="98">
        <v>0</v>
      </c>
      <c r="G5082" s="101"/>
      <c r="H5082" s="99">
        <f t="shared" si="839"/>
        <v>0</v>
      </c>
      <c r="I5082" s="101"/>
      <c r="J5082" s="99">
        <f t="shared" si="840"/>
        <v>0</v>
      </c>
      <c r="K5082" s="101"/>
      <c r="L5082" s="99">
        <f t="shared" si="841"/>
        <v>0</v>
      </c>
      <c r="M5082" s="99">
        <f t="shared" si="842"/>
        <v>0</v>
      </c>
      <c r="N5082" s="100">
        <f t="shared" si="843"/>
        <v>0</v>
      </c>
      <c r="O5082" s="60">
        <v>580</v>
      </c>
      <c r="P5082" s="101">
        <v>7664</v>
      </c>
      <c r="Q5082" s="99" t="e">
        <f>TRUNC(#REF!*P5082,0)</f>
        <v>#REF!</v>
      </c>
      <c r="R5082" s="143"/>
    </row>
    <row r="5083" spans="3:18" s="102" customFormat="1" ht="19.5" hidden="1" customHeight="1">
      <c r="C5083" s="35" t="s">
        <v>2841</v>
      </c>
      <c r="D5083" s="36" t="s">
        <v>3269</v>
      </c>
      <c r="E5083" s="11" t="s">
        <v>3188</v>
      </c>
      <c r="F5083" s="98">
        <v>0</v>
      </c>
      <c r="G5083" s="101"/>
      <c r="H5083" s="99">
        <f t="shared" si="839"/>
        <v>0</v>
      </c>
      <c r="I5083" s="101"/>
      <c r="J5083" s="99">
        <f t="shared" si="840"/>
        <v>0</v>
      </c>
      <c r="K5083" s="101"/>
      <c r="L5083" s="99">
        <f t="shared" si="841"/>
        <v>0</v>
      </c>
      <c r="M5083" s="99">
        <f t="shared" si="842"/>
        <v>0</v>
      </c>
      <c r="N5083" s="100">
        <f t="shared" si="843"/>
        <v>0</v>
      </c>
      <c r="O5083" s="60">
        <v>207</v>
      </c>
      <c r="P5083" s="101">
        <v>12767</v>
      </c>
      <c r="Q5083" s="99" t="e">
        <f>TRUNC(#REF!*P5083,0)</f>
        <v>#REF!</v>
      </c>
      <c r="R5083" s="143"/>
    </row>
    <row r="5084" spans="3:18" s="102" customFormat="1" ht="19.5" hidden="1" customHeight="1">
      <c r="C5084" s="35" t="s">
        <v>1823</v>
      </c>
      <c r="D5084" s="36" t="s">
        <v>1824</v>
      </c>
      <c r="E5084" s="11" t="s">
        <v>3188</v>
      </c>
      <c r="F5084" s="98">
        <v>85</v>
      </c>
      <c r="G5084" s="99">
        <v>4022</v>
      </c>
      <c r="H5084" s="99">
        <f t="shared" si="826"/>
        <v>341870</v>
      </c>
      <c r="I5084" s="99">
        <v>20143</v>
      </c>
      <c r="J5084" s="99">
        <f t="shared" si="827"/>
        <v>1712155</v>
      </c>
      <c r="K5084" s="99">
        <v>1332</v>
      </c>
      <c r="L5084" s="99">
        <f t="shared" si="832"/>
        <v>113220</v>
      </c>
      <c r="M5084" s="99">
        <f t="shared" si="838"/>
        <v>25497</v>
      </c>
      <c r="N5084" s="100">
        <f t="shared" si="838"/>
        <v>2167245</v>
      </c>
      <c r="O5084" s="60">
        <v>85</v>
      </c>
      <c r="P5084" s="101">
        <f>O5084</f>
        <v>85</v>
      </c>
      <c r="Q5084" s="99" t="e">
        <f>TRUNC(#REF!*P5084,0)</f>
        <v>#REF!</v>
      </c>
      <c r="R5084" s="143"/>
    </row>
    <row r="5085" spans="3:18" s="102" customFormat="1" ht="19.5" hidden="1" customHeight="1">
      <c r="C5085" s="35" t="s">
        <v>1825</v>
      </c>
      <c r="D5085" s="36" t="s">
        <v>1826</v>
      </c>
      <c r="E5085" s="11" t="s">
        <v>22</v>
      </c>
      <c r="F5085" s="98">
        <v>0</v>
      </c>
      <c r="G5085" s="99">
        <v>0</v>
      </c>
      <c r="H5085" s="99">
        <f t="shared" si="826"/>
        <v>0</v>
      </c>
      <c r="I5085" s="99">
        <v>0</v>
      </c>
      <c r="J5085" s="99">
        <f t="shared" si="827"/>
        <v>0</v>
      </c>
      <c r="K5085" s="99">
        <v>0</v>
      </c>
      <c r="L5085" s="99">
        <f t="shared" si="832"/>
        <v>0</v>
      </c>
      <c r="M5085" s="99">
        <f t="shared" si="838"/>
        <v>0</v>
      </c>
      <c r="N5085" s="100">
        <f t="shared" si="838"/>
        <v>0</v>
      </c>
      <c r="O5085" s="60">
        <v>0</v>
      </c>
      <c r="P5085" s="101">
        <f>O5085</f>
        <v>0</v>
      </c>
      <c r="Q5085" s="99" t="e">
        <f>TRUNC(#REF!*P5085,0)</f>
        <v>#REF!</v>
      </c>
      <c r="R5085" s="143"/>
    </row>
    <row r="5086" spans="3:18" s="102" customFormat="1" ht="19.5" hidden="1" customHeight="1">
      <c r="C5086" s="35" t="s">
        <v>1827</v>
      </c>
      <c r="D5086" s="36" t="s">
        <v>0</v>
      </c>
      <c r="E5086" s="11" t="s">
        <v>22</v>
      </c>
      <c r="F5086" s="98">
        <v>0</v>
      </c>
      <c r="G5086" s="99">
        <v>0</v>
      </c>
      <c r="H5086" s="99">
        <f t="shared" si="826"/>
        <v>0</v>
      </c>
      <c r="I5086" s="99">
        <v>0</v>
      </c>
      <c r="J5086" s="99">
        <f t="shared" si="827"/>
        <v>0</v>
      </c>
      <c r="K5086" s="99">
        <v>0</v>
      </c>
      <c r="L5086" s="99">
        <f t="shared" si="832"/>
        <v>0</v>
      </c>
      <c r="M5086" s="99">
        <f t="shared" si="838"/>
        <v>0</v>
      </c>
      <c r="N5086" s="100">
        <f t="shared" si="838"/>
        <v>0</v>
      </c>
      <c r="O5086" s="60">
        <v>0</v>
      </c>
      <c r="P5086" s="101">
        <f>O5086</f>
        <v>0</v>
      </c>
      <c r="Q5086" s="99" t="e">
        <f>TRUNC(#REF!*P5086,0)</f>
        <v>#REF!</v>
      </c>
      <c r="R5086" s="143"/>
    </row>
    <row r="5087" spans="3:18" s="102" customFormat="1" ht="19.5" hidden="1" customHeight="1">
      <c r="C5087" s="35" t="s">
        <v>1828</v>
      </c>
      <c r="D5087" s="36" t="s">
        <v>0</v>
      </c>
      <c r="E5087" s="11" t="s">
        <v>22</v>
      </c>
      <c r="F5087" s="98">
        <v>0</v>
      </c>
      <c r="G5087" s="99">
        <v>0</v>
      </c>
      <c r="H5087" s="99">
        <f t="shared" si="826"/>
        <v>0</v>
      </c>
      <c r="I5087" s="99">
        <v>0</v>
      </c>
      <c r="J5087" s="99">
        <f t="shared" si="827"/>
        <v>0</v>
      </c>
      <c r="K5087" s="99">
        <v>0</v>
      </c>
      <c r="L5087" s="99">
        <f t="shared" si="832"/>
        <v>0</v>
      </c>
      <c r="M5087" s="99">
        <f t="shared" si="838"/>
        <v>0</v>
      </c>
      <c r="N5087" s="100">
        <f t="shared" si="838"/>
        <v>0</v>
      </c>
      <c r="O5087" s="60">
        <v>0</v>
      </c>
      <c r="P5087" s="101">
        <f>O5087</f>
        <v>0</v>
      </c>
      <c r="Q5087" s="99" t="e">
        <f>TRUNC(#REF!*P5087,0)</f>
        <v>#REF!</v>
      </c>
      <c r="R5087" s="143"/>
    </row>
    <row r="5088" spans="3:18" s="102" customFormat="1" ht="19.5" hidden="1" customHeight="1">
      <c r="C5088" s="35" t="s">
        <v>1829</v>
      </c>
      <c r="D5088" s="36" t="s">
        <v>1803</v>
      </c>
      <c r="E5088" s="11" t="s">
        <v>3188</v>
      </c>
      <c r="F5088" s="98">
        <v>24625</v>
      </c>
      <c r="G5088" s="99">
        <v>1411</v>
      </c>
      <c r="H5088" s="99">
        <f t="shared" si="826"/>
        <v>34745875</v>
      </c>
      <c r="I5088" s="99">
        <v>597</v>
      </c>
      <c r="J5088" s="99">
        <f t="shared" si="827"/>
        <v>14701125</v>
      </c>
      <c r="K5088" s="99">
        <v>847</v>
      </c>
      <c r="L5088" s="99">
        <f t="shared" si="832"/>
        <v>20857375</v>
      </c>
      <c r="M5088" s="99">
        <f t="shared" si="838"/>
        <v>2855</v>
      </c>
      <c r="N5088" s="100">
        <f t="shared" si="838"/>
        <v>70304375</v>
      </c>
      <c r="O5088" s="60">
        <v>0</v>
      </c>
      <c r="P5088" s="101">
        <f>O5088</f>
        <v>0</v>
      </c>
      <c r="Q5088" s="99" t="e">
        <f>TRUNC(#REF!*P5088,0)</f>
        <v>#REF!</v>
      </c>
      <c r="R5088" s="143"/>
    </row>
    <row r="5089" spans="3:18" s="102" customFormat="1" ht="19.5" hidden="1" customHeight="1">
      <c r="C5089" s="35" t="s">
        <v>1830</v>
      </c>
      <c r="D5089" s="36" t="s">
        <v>0</v>
      </c>
      <c r="E5089" s="11" t="s">
        <v>22</v>
      </c>
      <c r="F5089" s="98">
        <v>0</v>
      </c>
      <c r="G5089" s="99">
        <v>0</v>
      </c>
      <c r="H5089" s="99">
        <f t="shared" si="826"/>
        <v>0</v>
      </c>
      <c r="I5089" s="99">
        <v>0</v>
      </c>
      <c r="J5089" s="99">
        <f t="shared" si="827"/>
        <v>0</v>
      </c>
      <c r="K5089" s="99">
        <v>0</v>
      </c>
      <c r="L5089" s="99">
        <f t="shared" si="832"/>
        <v>0</v>
      </c>
      <c r="M5089" s="99">
        <f t="shared" si="838"/>
        <v>0</v>
      </c>
      <c r="N5089" s="100">
        <f t="shared" si="838"/>
        <v>0</v>
      </c>
      <c r="O5089" s="60">
        <v>0</v>
      </c>
      <c r="P5089" s="101">
        <f>O5089</f>
        <v>0</v>
      </c>
      <c r="Q5089" s="99" t="e">
        <f>TRUNC(#REF!*P5089,0)</f>
        <v>#REF!</v>
      </c>
      <c r="R5089" s="143"/>
    </row>
    <row r="5090" spans="3:18" s="102" customFormat="1" ht="19.5" hidden="1" customHeight="1">
      <c r="C5090" s="35" t="s">
        <v>1831</v>
      </c>
      <c r="D5090" s="36" t="s">
        <v>1806</v>
      </c>
      <c r="E5090" s="11" t="s">
        <v>3188</v>
      </c>
      <c r="F5090" s="98">
        <v>4723</v>
      </c>
      <c r="G5090" s="99">
        <v>1411</v>
      </c>
      <c r="H5090" s="99">
        <f t="shared" si="826"/>
        <v>6664153</v>
      </c>
      <c r="I5090" s="99">
        <v>597</v>
      </c>
      <c r="J5090" s="99">
        <f t="shared" si="827"/>
        <v>2819631</v>
      </c>
      <c r="K5090" s="99">
        <v>847</v>
      </c>
      <c r="L5090" s="99">
        <f t="shared" si="832"/>
        <v>4000381</v>
      </c>
      <c r="M5090" s="99">
        <f t="shared" si="838"/>
        <v>2855</v>
      </c>
      <c r="N5090" s="100">
        <f t="shared" si="838"/>
        <v>13484165</v>
      </c>
      <c r="O5090" s="60">
        <v>0</v>
      </c>
      <c r="P5090" s="101">
        <f>O5090</f>
        <v>0</v>
      </c>
      <c r="Q5090" s="99" t="e">
        <f>TRUNC(#REF!*P5090,0)</f>
        <v>#REF!</v>
      </c>
      <c r="R5090" s="143"/>
    </row>
    <row r="5091" spans="3:18" s="102" customFormat="1" ht="19.5" hidden="1" customHeight="1">
      <c r="C5091" s="35" t="s">
        <v>1832</v>
      </c>
      <c r="D5091" s="36" t="s">
        <v>0</v>
      </c>
      <c r="E5091" s="11" t="s">
        <v>22</v>
      </c>
      <c r="F5091" s="98">
        <v>0</v>
      </c>
      <c r="G5091" s="99">
        <v>0</v>
      </c>
      <c r="H5091" s="99">
        <f t="shared" si="826"/>
        <v>0</v>
      </c>
      <c r="I5091" s="99">
        <v>0</v>
      </c>
      <c r="J5091" s="99">
        <f t="shared" si="827"/>
        <v>0</v>
      </c>
      <c r="K5091" s="99">
        <v>0</v>
      </c>
      <c r="L5091" s="99">
        <f t="shared" si="832"/>
        <v>0</v>
      </c>
      <c r="M5091" s="99">
        <f t="shared" si="838"/>
        <v>0</v>
      </c>
      <c r="N5091" s="100">
        <f t="shared" si="838"/>
        <v>0</v>
      </c>
      <c r="O5091" s="60">
        <v>0</v>
      </c>
      <c r="P5091" s="101">
        <f>O5091</f>
        <v>0</v>
      </c>
      <c r="Q5091" s="99" t="e">
        <f>TRUNC(#REF!*P5091,0)</f>
        <v>#REF!</v>
      </c>
      <c r="R5091" s="143"/>
    </row>
    <row r="5092" spans="3:18" s="102" customFormat="1" ht="19.5" hidden="1" customHeight="1">
      <c r="C5092" s="35" t="s">
        <v>1833</v>
      </c>
      <c r="D5092" s="36" t="s">
        <v>1808</v>
      </c>
      <c r="E5092" s="11" t="s">
        <v>3188</v>
      </c>
      <c r="F5092" s="98">
        <v>8194</v>
      </c>
      <c r="G5092" s="99">
        <v>1276</v>
      </c>
      <c r="H5092" s="99">
        <f t="shared" ref="H5092:H5162" si="844">TRUNC(F5092*G5092,0)</f>
        <v>10455544</v>
      </c>
      <c r="I5092" s="99">
        <v>534</v>
      </c>
      <c r="J5092" s="99">
        <f t="shared" ref="J5092:J5162" si="845">TRUNC(F5092*I5092,0)</f>
        <v>4375596</v>
      </c>
      <c r="K5092" s="99">
        <v>771</v>
      </c>
      <c r="L5092" s="99">
        <f t="shared" si="832"/>
        <v>6317574</v>
      </c>
      <c r="M5092" s="99">
        <f t="shared" si="838"/>
        <v>2581</v>
      </c>
      <c r="N5092" s="100">
        <f t="shared" si="838"/>
        <v>21148714</v>
      </c>
      <c r="O5092" s="60">
        <v>36354</v>
      </c>
      <c r="P5092" s="101">
        <f>O5092</f>
        <v>36354</v>
      </c>
      <c r="Q5092" s="99" t="e">
        <f>TRUNC(#REF!*P5092,0)</f>
        <v>#REF!</v>
      </c>
      <c r="R5092" s="143"/>
    </row>
    <row r="5093" spans="3:18" s="102" customFormat="1" ht="19.5" hidden="1" customHeight="1">
      <c r="C5093" s="35" t="s">
        <v>1834</v>
      </c>
      <c r="D5093" s="36" t="s">
        <v>0</v>
      </c>
      <c r="E5093" s="11" t="s">
        <v>22</v>
      </c>
      <c r="F5093" s="98">
        <v>0</v>
      </c>
      <c r="G5093" s="99">
        <v>0</v>
      </c>
      <c r="H5093" s="99">
        <f t="shared" si="844"/>
        <v>0</v>
      </c>
      <c r="I5093" s="99">
        <v>0</v>
      </c>
      <c r="J5093" s="99">
        <f t="shared" si="845"/>
        <v>0</v>
      </c>
      <c r="K5093" s="99">
        <v>0</v>
      </c>
      <c r="L5093" s="99">
        <f t="shared" si="832"/>
        <v>0</v>
      </c>
      <c r="M5093" s="99">
        <f t="shared" si="838"/>
        <v>0</v>
      </c>
      <c r="N5093" s="100">
        <f t="shared" si="838"/>
        <v>0</v>
      </c>
      <c r="O5093" s="60">
        <v>0</v>
      </c>
      <c r="P5093" s="101">
        <f>O5093</f>
        <v>0</v>
      </c>
      <c r="Q5093" s="99" t="e">
        <f>TRUNC(#REF!*P5093,0)</f>
        <v>#REF!</v>
      </c>
      <c r="R5093" s="143"/>
    </row>
    <row r="5094" spans="3:18" s="102" customFormat="1" ht="19.5" hidden="1" customHeight="1">
      <c r="C5094" s="35" t="s">
        <v>1835</v>
      </c>
      <c r="D5094" s="36" t="s">
        <v>0</v>
      </c>
      <c r="E5094" s="11" t="s">
        <v>22</v>
      </c>
      <c r="F5094" s="98">
        <v>0</v>
      </c>
      <c r="G5094" s="99">
        <v>0</v>
      </c>
      <c r="H5094" s="99">
        <f t="shared" si="844"/>
        <v>0</v>
      </c>
      <c r="I5094" s="99">
        <v>0</v>
      </c>
      <c r="J5094" s="99">
        <f t="shared" si="845"/>
        <v>0</v>
      </c>
      <c r="K5094" s="99">
        <v>0</v>
      </c>
      <c r="L5094" s="99">
        <f t="shared" si="832"/>
        <v>0</v>
      </c>
      <c r="M5094" s="99">
        <f t="shared" si="838"/>
        <v>0</v>
      </c>
      <c r="N5094" s="100">
        <f t="shared" si="838"/>
        <v>0</v>
      </c>
      <c r="O5094" s="60">
        <v>0</v>
      </c>
      <c r="P5094" s="101">
        <f>O5094</f>
        <v>0</v>
      </c>
      <c r="Q5094" s="99" t="e">
        <f>TRUNC(#REF!*P5094,0)</f>
        <v>#REF!</v>
      </c>
      <c r="R5094" s="143"/>
    </row>
    <row r="5095" spans="3:18" s="102" customFormat="1" ht="19.5" hidden="1" customHeight="1">
      <c r="C5095" s="35" t="s">
        <v>1836</v>
      </c>
      <c r="D5095" s="36" t="s">
        <v>1812</v>
      </c>
      <c r="E5095" s="11" t="s">
        <v>3188</v>
      </c>
      <c r="F5095" s="98">
        <v>3855</v>
      </c>
      <c r="G5095" s="99">
        <v>1256</v>
      </c>
      <c r="H5095" s="99">
        <f t="shared" si="844"/>
        <v>4841880</v>
      </c>
      <c r="I5095" s="99">
        <v>505</v>
      </c>
      <c r="J5095" s="99">
        <f t="shared" si="845"/>
        <v>1946775</v>
      </c>
      <c r="K5095" s="99">
        <v>773</v>
      </c>
      <c r="L5095" s="99">
        <f t="shared" si="832"/>
        <v>2979915</v>
      </c>
      <c r="M5095" s="99">
        <f t="shared" si="838"/>
        <v>2534</v>
      </c>
      <c r="N5095" s="100">
        <f t="shared" si="838"/>
        <v>9768570</v>
      </c>
      <c r="O5095" s="60">
        <v>4626</v>
      </c>
      <c r="P5095" s="101">
        <f>O5095</f>
        <v>4626</v>
      </c>
      <c r="Q5095" s="99" t="e">
        <f>TRUNC(#REF!*P5095,0)</f>
        <v>#REF!</v>
      </c>
      <c r="R5095" s="143"/>
    </row>
    <row r="5096" spans="3:18" s="102" customFormat="1" ht="19.5" hidden="1" customHeight="1">
      <c r="C5096" s="35" t="s">
        <v>1837</v>
      </c>
      <c r="D5096" s="36" t="s">
        <v>1812</v>
      </c>
      <c r="E5096" s="11" t="s">
        <v>3188</v>
      </c>
      <c r="F5096" s="98">
        <v>1450</v>
      </c>
      <c r="G5096" s="99">
        <v>1238</v>
      </c>
      <c r="H5096" s="99">
        <f t="shared" si="844"/>
        <v>1795100</v>
      </c>
      <c r="I5096" s="99">
        <v>505</v>
      </c>
      <c r="J5096" s="99">
        <f t="shared" si="845"/>
        <v>732250</v>
      </c>
      <c r="K5096" s="99">
        <v>758</v>
      </c>
      <c r="L5096" s="99">
        <f t="shared" si="832"/>
        <v>1099100</v>
      </c>
      <c r="M5096" s="99">
        <f t="shared" si="838"/>
        <v>2501</v>
      </c>
      <c r="N5096" s="100">
        <f t="shared" si="838"/>
        <v>3626450</v>
      </c>
      <c r="O5096" s="60">
        <v>1741</v>
      </c>
      <c r="P5096" s="101">
        <f>O5096</f>
        <v>1741</v>
      </c>
      <c r="Q5096" s="99" t="e">
        <f>TRUNC(#REF!*P5096,0)</f>
        <v>#REF!</v>
      </c>
      <c r="R5096" s="143"/>
    </row>
    <row r="5097" spans="3:18" s="102" customFormat="1" ht="19.5" hidden="1" customHeight="1">
      <c r="C5097" s="35" t="s">
        <v>1838</v>
      </c>
      <c r="D5097" s="36" t="s">
        <v>0</v>
      </c>
      <c r="E5097" s="11" t="s">
        <v>22</v>
      </c>
      <c r="F5097" s="98">
        <v>0</v>
      </c>
      <c r="G5097" s="99">
        <v>0</v>
      </c>
      <c r="H5097" s="99">
        <f t="shared" si="844"/>
        <v>0</v>
      </c>
      <c r="I5097" s="99">
        <v>0</v>
      </c>
      <c r="J5097" s="99">
        <f t="shared" si="845"/>
        <v>0</v>
      </c>
      <c r="K5097" s="99">
        <v>0</v>
      </c>
      <c r="L5097" s="99">
        <f t="shared" si="832"/>
        <v>0</v>
      </c>
      <c r="M5097" s="99">
        <f t="shared" ref="M5097:N5234" si="846">G5097+I5097+K5097</f>
        <v>0</v>
      </c>
      <c r="N5097" s="100">
        <f t="shared" si="846"/>
        <v>0</v>
      </c>
      <c r="O5097" s="60">
        <v>0</v>
      </c>
      <c r="P5097" s="101">
        <f>O5097</f>
        <v>0</v>
      </c>
      <c r="Q5097" s="99" t="e">
        <f>TRUNC(#REF!*P5097,0)</f>
        <v>#REF!</v>
      </c>
      <c r="R5097" s="143"/>
    </row>
    <row r="5098" spans="3:18" s="102" customFormat="1" ht="19.5" hidden="1" customHeight="1">
      <c r="C5098" s="35" t="s">
        <v>1839</v>
      </c>
      <c r="D5098" s="36" t="s">
        <v>1816</v>
      </c>
      <c r="E5098" s="11" t="s">
        <v>3188</v>
      </c>
      <c r="F5098" s="98">
        <v>8591</v>
      </c>
      <c r="G5098" s="99">
        <v>1177</v>
      </c>
      <c r="H5098" s="99">
        <f t="shared" si="844"/>
        <v>10111607</v>
      </c>
      <c r="I5098" s="99">
        <v>449</v>
      </c>
      <c r="J5098" s="99">
        <f t="shared" si="845"/>
        <v>3857359</v>
      </c>
      <c r="K5098" s="99">
        <v>708</v>
      </c>
      <c r="L5098" s="99">
        <f t="shared" si="832"/>
        <v>6082428</v>
      </c>
      <c r="M5098" s="99">
        <f t="shared" si="846"/>
        <v>2334</v>
      </c>
      <c r="N5098" s="100">
        <f t="shared" si="846"/>
        <v>20051394</v>
      </c>
      <c r="O5098" s="60">
        <v>8591</v>
      </c>
      <c r="P5098" s="101">
        <f>O5098</f>
        <v>8591</v>
      </c>
      <c r="Q5098" s="99" t="e">
        <f>TRUNC(#REF!*P5098,0)</f>
        <v>#REF!</v>
      </c>
      <c r="R5098" s="143"/>
    </row>
    <row r="5099" spans="3:18" s="102" customFormat="1" ht="19.5" hidden="1" customHeight="1">
      <c r="C5099" s="35" t="s">
        <v>1840</v>
      </c>
      <c r="D5099" s="36" t="s">
        <v>1816</v>
      </c>
      <c r="E5099" s="11" t="s">
        <v>3188</v>
      </c>
      <c r="F5099" s="98">
        <v>3218</v>
      </c>
      <c r="G5099" s="99">
        <v>1307</v>
      </c>
      <c r="H5099" s="99">
        <f t="shared" si="844"/>
        <v>4205926</v>
      </c>
      <c r="I5099" s="99">
        <v>449</v>
      </c>
      <c r="J5099" s="99">
        <f t="shared" si="845"/>
        <v>1444882</v>
      </c>
      <c r="K5099" s="99">
        <v>818</v>
      </c>
      <c r="L5099" s="99">
        <f t="shared" si="832"/>
        <v>2632324</v>
      </c>
      <c r="M5099" s="99">
        <f t="shared" si="846"/>
        <v>2574</v>
      </c>
      <c r="N5099" s="100">
        <f t="shared" si="846"/>
        <v>8283132</v>
      </c>
      <c r="O5099" s="60">
        <v>3218</v>
      </c>
      <c r="P5099" s="101">
        <f>O5099</f>
        <v>3218</v>
      </c>
      <c r="Q5099" s="99" t="e">
        <f>TRUNC(#REF!*P5099,0)</f>
        <v>#REF!</v>
      </c>
      <c r="R5099" s="143"/>
    </row>
    <row r="5100" spans="3:18" s="102" customFormat="1" ht="19.5" hidden="1" customHeight="1">
      <c r="C5100" s="35" t="s">
        <v>1841</v>
      </c>
      <c r="D5100" s="36" t="s">
        <v>0</v>
      </c>
      <c r="E5100" s="11" t="s">
        <v>22</v>
      </c>
      <c r="F5100" s="98">
        <v>0</v>
      </c>
      <c r="G5100" s="99">
        <v>0</v>
      </c>
      <c r="H5100" s="99">
        <f t="shared" si="844"/>
        <v>0</v>
      </c>
      <c r="I5100" s="99">
        <v>0</v>
      </c>
      <c r="J5100" s="99">
        <f t="shared" si="845"/>
        <v>0</v>
      </c>
      <c r="K5100" s="99">
        <v>0</v>
      </c>
      <c r="L5100" s="99">
        <f t="shared" si="832"/>
        <v>0</v>
      </c>
      <c r="M5100" s="99">
        <f t="shared" si="846"/>
        <v>0</v>
      </c>
      <c r="N5100" s="100">
        <f t="shared" si="846"/>
        <v>0</v>
      </c>
      <c r="O5100" s="60">
        <v>0</v>
      </c>
      <c r="P5100" s="101">
        <f>O5100</f>
        <v>0</v>
      </c>
      <c r="Q5100" s="99" t="e">
        <f>TRUNC(#REF!*P5100,0)</f>
        <v>#REF!</v>
      </c>
      <c r="R5100" s="143"/>
    </row>
    <row r="5101" spans="3:18" s="102" customFormat="1" ht="19.5" hidden="1" customHeight="1">
      <c r="C5101" s="35" t="s">
        <v>1842</v>
      </c>
      <c r="D5101" s="36" t="s">
        <v>1820</v>
      </c>
      <c r="E5101" s="11" t="s">
        <v>3188</v>
      </c>
      <c r="F5101" s="98">
        <v>5078</v>
      </c>
      <c r="G5101" s="99">
        <v>1212</v>
      </c>
      <c r="H5101" s="99">
        <f t="shared" si="844"/>
        <v>6154536</v>
      </c>
      <c r="I5101" s="99">
        <v>449</v>
      </c>
      <c r="J5101" s="99">
        <f t="shared" si="845"/>
        <v>2280022</v>
      </c>
      <c r="K5101" s="99">
        <v>737</v>
      </c>
      <c r="L5101" s="99">
        <f t="shared" si="832"/>
        <v>3742486</v>
      </c>
      <c r="M5101" s="99">
        <f t="shared" si="846"/>
        <v>2398</v>
      </c>
      <c r="N5101" s="100">
        <f t="shared" si="846"/>
        <v>12177044</v>
      </c>
      <c r="O5101" s="60">
        <v>5078</v>
      </c>
      <c r="P5101" s="101">
        <f>O5101</f>
        <v>5078</v>
      </c>
      <c r="Q5101" s="99" t="e">
        <f>TRUNC(#REF!*P5101,0)</f>
        <v>#REF!</v>
      </c>
      <c r="R5101" s="143"/>
    </row>
    <row r="5102" spans="3:18" s="102" customFormat="1" ht="19.5" hidden="1" customHeight="1">
      <c r="C5102" s="35" t="s">
        <v>1843</v>
      </c>
      <c r="D5102" s="36" t="s">
        <v>1820</v>
      </c>
      <c r="E5102" s="11" t="s">
        <v>3188</v>
      </c>
      <c r="F5102" s="98">
        <v>1907</v>
      </c>
      <c r="G5102" s="99">
        <v>1368</v>
      </c>
      <c r="H5102" s="99">
        <f t="shared" si="844"/>
        <v>2608776</v>
      </c>
      <c r="I5102" s="99">
        <v>449</v>
      </c>
      <c r="J5102" s="99">
        <f t="shared" si="845"/>
        <v>856243</v>
      </c>
      <c r="K5102" s="99">
        <v>870</v>
      </c>
      <c r="L5102" s="99">
        <f t="shared" si="832"/>
        <v>1659090</v>
      </c>
      <c r="M5102" s="99">
        <f t="shared" si="846"/>
        <v>2687</v>
      </c>
      <c r="N5102" s="100">
        <f t="shared" si="846"/>
        <v>5124109</v>
      </c>
      <c r="O5102" s="60">
        <v>1907</v>
      </c>
      <c r="P5102" s="101">
        <f>O5102</f>
        <v>1907</v>
      </c>
      <c r="Q5102" s="99" t="e">
        <f>TRUNC(#REF!*P5102,0)</f>
        <v>#REF!</v>
      </c>
      <c r="R5102" s="143"/>
    </row>
    <row r="5103" spans="3:18" s="102" customFormat="1" ht="19.5" hidden="1" customHeight="1">
      <c r="C5103" s="35" t="s">
        <v>2972</v>
      </c>
      <c r="D5103" s="36" t="s">
        <v>0</v>
      </c>
      <c r="E5103" s="11" t="s">
        <v>22</v>
      </c>
      <c r="F5103" s="98">
        <v>0</v>
      </c>
      <c r="G5103" s="99">
        <v>0</v>
      </c>
      <c r="H5103" s="99">
        <f t="shared" si="844"/>
        <v>0</v>
      </c>
      <c r="I5103" s="99">
        <v>0</v>
      </c>
      <c r="J5103" s="99">
        <f t="shared" si="845"/>
        <v>0</v>
      </c>
      <c r="K5103" s="99">
        <v>0</v>
      </c>
      <c r="L5103" s="99">
        <f t="shared" si="832"/>
        <v>0</v>
      </c>
      <c r="M5103" s="99">
        <f t="shared" si="846"/>
        <v>0</v>
      </c>
      <c r="N5103" s="100">
        <f t="shared" si="846"/>
        <v>0</v>
      </c>
      <c r="O5103" s="60">
        <v>0</v>
      </c>
      <c r="P5103" s="101">
        <f>O5103</f>
        <v>0</v>
      </c>
      <c r="Q5103" s="99" t="e">
        <f>TRUNC(#REF!*P5103,0)</f>
        <v>#REF!</v>
      </c>
      <c r="R5103" s="143"/>
    </row>
    <row r="5104" spans="3:18" s="102" customFormat="1" ht="19.5" hidden="1" customHeight="1">
      <c r="C5104" s="35" t="s">
        <v>2973</v>
      </c>
      <c r="D5104" s="36" t="s">
        <v>2975</v>
      </c>
      <c r="E5104" s="11" t="s">
        <v>3188</v>
      </c>
      <c r="F5104" s="98">
        <v>791</v>
      </c>
      <c r="G5104" s="101">
        <v>892</v>
      </c>
      <c r="H5104" s="99">
        <f t="shared" si="844"/>
        <v>705572</v>
      </c>
      <c r="I5104" s="101">
        <v>1639</v>
      </c>
      <c r="J5104" s="99">
        <f t="shared" si="845"/>
        <v>1296449</v>
      </c>
      <c r="K5104" s="101">
        <v>772</v>
      </c>
      <c r="L5104" s="99">
        <f t="shared" si="832"/>
        <v>610652</v>
      </c>
      <c r="M5104" s="99">
        <f t="shared" si="846"/>
        <v>3303</v>
      </c>
      <c r="N5104" s="100">
        <f t="shared" si="846"/>
        <v>2612673</v>
      </c>
      <c r="O5104" s="60">
        <v>791</v>
      </c>
      <c r="P5104" s="101">
        <v>772</v>
      </c>
      <c r="Q5104" s="99" t="e">
        <f>TRUNC(#REF!*P5104,0)</f>
        <v>#REF!</v>
      </c>
      <c r="R5104" s="143"/>
    </row>
    <row r="5105" spans="3:18" s="102" customFormat="1" ht="19.5" hidden="1" customHeight="1">
      <c r="C5105" s="35" t="s">
        <v>2974</v>
      </c>
      <c r="D5105" s="36" t="s">
        <v>2975</v>
      </c>
      <c r="E5105" s="11" t="s">
        <v>3188</v>
      </c>
      <c r="F5105" s="98">
        <v>294</v>
      </c>
      <c r="G5105" s="101">
        <v>1002</v>
      </c>
      <c r="H5105" s="99">
        <f t="shared" si="844"/>
        <v>294588</v>
      </c>
      <c r="I5105" s="101">
        <v>1911</v>
      </c>
      <c r="J5105" s="99">
        <f t="shared" si="845"/>
        <v>561834</v>
      </c>
      <c r="K5105" s="101">
        <v>919</v>
      </c>
      <c r="L5105" s="99">
        <f t="shared" si="832"/>
        <v>270186</v>
      </c>
      <c r="M5105" s="99">
        <f t="shared" si="846"/>
        <v>3832</v>
      </c>
      <c r="N5105" s="100">
        <f t="shared" si="846"/>
        <v>1126608</v>
      </c>
      <c r="O5105" s="60">
        <v>294</v>
      </c>
      <c r="P5105" s="101">
        <v>919</v>
      </c>
      <c r="Q5105" s="99" t="e">
        <f>TRUNC(#REF!*P5105,0)</f>
        <v>#REF!</v>
      </c>
      <c r="R5105" s="143"/>
    </row>
    <row r="5106" spans="3:18" s="102" customFormat="1" ht="19.5" hidden="1" customHeight="1">
      <c r="C5106" s="35" t="s">
        <v>3110</v>
      </c>
      <c r="D5106" s="36" t="s">
        <v>0</v>
      </c>
      <c r="E5106" s="11" t="s">
        <v>22</v>
      </c>
      <c r="F5106" s="98">
        <v>0</v>
      </c>
      <c r="G5106" s="99">
        <v>0</v>
      </c>
      <c r="H5106" s="99">
        <f t="shared" ref="H5106:H5108" si="847">TRUNC(F5106*G5106,0)</f>
        <v>0</v>
      </c>
      <c r="I5106" s="99">
        <v>0</v>
      </c>
      <c r="J5106" s="99">
        <f t="shared" ref="J5106:J5108" si="848">TRUNC(F5106*I5106,0)</f>
        <v>0</v>
      </c>
      <c r="K5106" s="99">
        <v>0</v>
      </c>
      <c r="L5106" s="99">
        <f t="shared" ref="L5106:L5108" si="849">TRUNC(F5106*K5106,0)</f>
        <v>0</v>
      </c>
      <c r="M5106" s="99">
        <f t="shared" ref="M5106:N5108" si="850">G5106+I5106+K5106</f>
        <v>0</v>
      </c>
      <c r="N5106" s="100">
        <f t="shared" si="850"/>
        <v>0</v>
      </c>
      <c r="O5106" s="60">
        <v>0</v>
      </c>
      <c r="P5106" s="101">
        <f>O5106</f>
        <v>0</v>
      </c>
      <c r="Q5106" s="99" t="e">
        <f>TRUNC(#REF!*P5106,0)</f>
        <v>#REF!</v>
      </c>
      <c r="R5106" s="143"/>
    </row>
    <row r="5107" spans="3:18" s="102" customFormat="1" ht="19.5" hidden="1" customHeight="1">
      <c r="C5107" s="35" t="s">
        <v>3111</v>
      </c>
      <c r="D5107" s="36" t="s">
        <v>3109</v>
      </c>
      <c r="E5107" s="11" t="s">
        <v>3188</v>
      </c>
      <c r="F5107" s="98">
        <v>0</v>
      </c>
      <c r="G5107" s="101"/>
      <c r="H5107" s="99">
        <f t="shared" si="847"/>
        <v>0</v>
      </c>
      <c r="I5107" s="101"/>
      <c r="J5107" s="99">
        <f t="shared" si="848"/>
        <v>0</v>
      </c>
      <c r="K5107" s="101"/>
      <c r="L5107" s="99">
        <f t="shared" si="849"/>
        <v>0</v>
      </c>
      <c r="M5107" s="99">
        <f t="shared" si="850"/>
        <v>0</v>
      </c>
      <c r="N5107" s="100">
        <f t="shared" si="850"/>
        <v>0</v>
      </c>
      <c r="O5107" s="60">
        <v>618</v>
      </c>
      <c r="P5107" s="101">
        <v>737</v>
      </c>
      <c r="Q5107" s="99" t="e">
        <f>TRUNC(#REF!*P5107,0)</f>
        <v>#REF!</v>
      </c>
      <c r="R5107" s="143"/>
    </row>
    <row r="5108" spans="3:18" s="102" customFormat="1" ht="19.5" hidden="1" customHeight="1">
      <c r="C5108" s="35" t="s">
        <v>3112</v>
      </c>
      <c r="D5108" s="36" t="s">
        <v>3109</v>
      </c>
      <c r="E5108" s="11" t="s">
        <v>3188</v>
      </c>
      <c r="F5108" s="98">
        <v>0</v>
      </c>
      <c r="G5108" s="101"/>
      <c r="H5108" s="99">
        <f t="shared" si="847"/>
        <v>0</v>
      </c>
      <c r="I5108" s="101"/>
      <c r="J5108" s="99">
        <f t="shared" si="848"/>
        <v>0</v>
      </c>
      <c r="K5108" s="101"/>
      <c r="L5108" s="99">
        <f t="shared" si="849"/>
        <v>0</v>
      </c>
      <c r="M5108" s="99">
        <f t="shared" si="850"/>
        <v>0</v>
      </c>
      <c r="N5108" s="100">
        <f t="shared" si="850"/>
        <v>0</v>
      </c>
      <c r="O5108" s="60">
        <v>231</v>
      </c>
      <c r="P5108" s="101">
        <v>845</v>
      </c>
      <c r="Q5108" s="99" t="e">
        <f>TRUNC(#REF!*P5108,0)</f>
        <v>#REF!</v>
      </c>
      <c r="R5108" s="143"/>
    </row>
    <row r="5109" spans="3:18" s="102" customFormat="1" ht="19.5" hidden="1" customHeight="1">
      <c r="C5109" s="35" t="s">
        <v>1844</v>
      </c>
      <c r="D5109" s="36" t="s">
        <v>0</v>
      </c>
      <c r="E5109" s="11" t="s">
        <v>22</v>
      </c>
      <c r="F5109" s="98">
        <v>0</v>
      </c>
      <c r="G5109" s="99">
        <v>0</v>
      </c>
      <c r="H5109" s="99">
        <f t="shared" si="844"/>
        <v>0</v>
      </c>
      <c r="I5109" s="99">
        <v>0</v>
      </c>
      <c r="J5109" s="99">
        <f t="shared" si="845"/>
        <v>0</v>
      </c>
      <c r="K5109" s="99">
        <v>0</v>
      </c>
      <c r="L5109" s="99">
        <f t="shared" si="832"/>
        <v>0</v>
      </c>
      <c r="M5109" s="99">
        <f t="shared" si="846"/>
        <v>0</v>
      </c>
      <c r="N5109" s="100">
        <f t="shared" si="846"/>
        <v>0</v>
      </c>
      <c r="O5109" s="60">
        <v>0</v>
      </c>
      <c r="P5109" s="101">
        <f>O5109</f>
        <v>0</v>
      </c>
      <c r="Q5109" s="99" t="e">
        <f>TRUNC(#REF!*P5109,0)</f>
        <v>#REF!</v>
      </c>
      <c r="R5109" s="143"/>
    </row>
    <row r="5110" spans="3:18" s="102" customFormat="1" ht="19.5" hidden="1" customHeight="1">
      <c r="C5110" s="35" t="s">
        <v>1845</v>
      </c>
      <c r="D5110" s="36" t="s">
        <v>1846</v>
      </c>
      <c r="E5110" s="11" t="s">
        <v>3188</v>
      </c>
      <c r="F5110" s="98">
        <v>413</v>
      </c>
      <c r="G5110" s="99">
        <v>963</v>
      </c>
      <c r="H5110" s="99">
        <f t="shared" si="844"/>
        <v>397719</v>
      </c>
      <c r="I5110" s="99">
        <v>594</v>
      </c>
      <c r="J5110" s="99">
        <f t="shared" si="845"/>
        <v>245322</v>
      </c>
      <c r="K5110" s="99">
        <v>519</v>
      </c>
      <c r="L5110" s="99">
        <f t="shared" si="832"/>
        <v>214347</v>
      </c>
      <c r="M5110" s="99">
        <f t="shared" si="846"/>
        <v>2076</v>
      </c>
      <c r="N5110" s="100">
        <f t="shared" si="846"/>
        <v>857388</v>
      </c>
      <c r="O5110" s="60">
        <v>486</v>
      </c>
      <c r="P5110" s="101">
        <f>O5110</f>
        <v>486</v>
      </c>
      <c r="Q5110" s="99" t="e">
        <f>TRUNC(#REF!*P5110,0)</f>
        <v>#REF!</v>
      </c>
      <c r="R5110" s="143"/>
    </row>
    <row r="5111" spans="3:18" s="102" customFormat="1" ht="19.5" hidden="1" customHeight="1">
      <c r="C5111" s="35" t="s">
        <v>1845</v>
      </c>
      <c r="D5111" s="36" t="s">
        <v>1847</v>
      </c>
      <c r="E5111" s="11" t="s">
        <v>3188</v>
      </c>
      <c r="F5111" s="98">
        <v>4</v>
      </c>
      <c r="G5111" s="99">
        <v>963</v>
      </c>
      <c r="H5111" s="99">
        <f t="shared" si="844"/>
        <v>3852</v>
      </c>
      <c r="I5111" s="99">
        <v>476</v>
      </c>
      <c r="J5111" s="99">
        <f t="shared" si="845"/>
        <v>1904</v>
      </c>
      <c r="K5111" s="99">
        <v>519</v>
      </c>
      <c r="L5111" s="99">
        <f t="shared" si="832"/>
        <v>2076</v>
      </c>
      <c r="M5111" s="99">
        <f t="shared" si="846"/>
        <v>1958</v>
      </c>
      <c r="N5111" s="100">
        <f t="shared" si="846"/>
        <v>7832</v>
      </c>
      <c r="O5111" s="60">
        <v>4</v>
      </c>
      <c r="P5111" s="101">
        <f>O5111</f>
        <v>4</v>
      </c>
      <c r="Q5111" s="99" t="e">
        <f>TRUNC(#REF!*P5111,0)</f>
        <v>#REF!</v>
      </c>
      <c r="R5111" s="143"/>
    </row>
    <row r="5112" spans="3:18" s="102" customFormat="1" ht="19.5" hidden="1" customHeight="1">
      <c r="C5112" s="35" t="s">
        <v>1848</v>
      </c>
      <c r="D5112" s="36" t="s">
        <v>0</v>
      </c>
      <c r="E5112" s="11" t="s">
        <v>22</v>
      </c>
      <c r="F5112" s="98">
        <v>0</v>
      </c>
      <c r="G5112" s="99">
        <v>0</v>
      </c>
      <c r="H5112" s="99">
        <f t="shared" si="844"/>
        <v>0</v>
      </c>
      <c r="I5112" s="99">
        <v>0</v>
      </c>
      <c r="J5112" s="99">
        <f t="shared" si="845"/>
        <v>0</v>
      </c>
      <c r="K5112" s="99">
        <v>0</v>
      </c>
      <c r="L5112" s="99">
        <f t="shared" si="832"/>
        <v>0</v>
      </c>
      <c r="M5112" s="99">
        <f t="shared" si="846"/>
        <v>0</v>
      </c>
      <c r="N5112" s="100">
        <f t="shared" si="846"/>
        <v>0</v>
      </c>
      <c r="O5112" s="60">
        <v>0</v>
      </c>
      <c r="P5112" s="101">
        <f>O5112</f>
        <v>0</v>
      </c>
      <c r="Q5112" s="99" t="e">
        <f>TRUNC(#REF!*P5112,0)</f>
        <v>#REF!</v>
      </c>
      <c r="R5112" s="143"/>
    </row>
    <row r="5113" spans="3:18" s="102" customFormat="1" ht="19.5" hidden="1" customHeight="1">
      <c r="C5113" s="35" t="s">
        <v>1849</v>
      </c>
      <c r="D5113" s="36" t="s">
        <v>1850</v>
      </c>
      <c r="E5113" s="11" t="s">
        <v>22</v>
      </c>
      <c r="F5113" s="98">
        <v>0</v>
      </c>
      <c r="G5113" s="99">
        <v>0</v>
      </c>
      <c r="H5113" s="99">
        <f t="shared" si="844"/>
        <v>0</v>
      </c>
      <c r="I5113" s="99">
        <v>0</v>
      </c>
      <c r="J5113" s="99">
        <f t="shared" si="845"/>
        <v>0</v>
      </c>
      <c r="K5113" s="99">
        <v>0</v>
      </c>
      <c r="L5113" s="99">
        <f t="shared" si="832"/>
        <v>0</v>
      </c>
      <c r="M5113" s="99">
        <f t="shared" si="846"/>
        <v>0</v>
      </c>
      <c r="N5113" s="100">
        <f t="shared" si="846"/>
        <v>0</v>
      </c>
      <c r="O5113" s="60">
        <v>0</v>
      </c>
      <c r="P5113" s="101">
        <f>O5113</f>
        <v>0</v>
      </c>
      <c r="Q5113" s="99" t="e">
        <f>TRUNC(#REF!*P5113,0)</f>
        <v>#REF!</v>
      </c>
      <c r="R5113" s="143"/>
    </row>
    <row r="5114" spans="3:18" s="102" customFormat="1" ht="19.5" hidden="1" customHeight="1">
      <c r="C5114" s="35" t="s">
        <v>1851</v>
      </c>
      <c r="D5114" s="36" t="s">
        <v>1812</v>
      </c>
      <c r="E5114" s="11" t="s">
        <v>3194</v>
      </c>
      <c r="F5114" s="98">
        <v>40</v>
      </c>
      <c r="G5114" s="99">
        <v>316078</v>
      </c>
      <c r="H5114" s="99">
        <f t="shared" si="844"/>
        <v>12643120</v>
      </c>
      <c r="I5114" s="99">
        <v>361563</v>
      </c>
      <c r="J5114" s="99">
        <f t="shared" si="845"/>
        <v>14462520</v>
      </c>
      <c r="K5114" s="99">
        <v>13825</v>
      </c>
      <c r="L5114" s="99">
        <f t="shared" si="832"/>
        <v>553000</v>
      </c>
      <c r="M5114" s="99">
        <f t="shared" si="846"/>
        <v>691466</v>
      </c>
      <c r="N5114" s="100">
        <f t="shared" si="846"/>
        <v>27658640</v>
      </c>
      <c r="O5114" s="60">
        <v>55</v>
      </c>
      <c r="P5114" s="101">
        <f>O5114</f>
        <v>55</v>
      </c>
      <c r="Q5114" s="99" t="e">
        <f>TRUNC(#REF!*P5114,0)</f>
        <v>#REF!</v>
      </c>
      <c r="R5114" s="143"/>
    </row>
    <row r="5115" spans="3:18" s="102" customFormat="1" ht="19.5" hidden="1" customHeight="1">
      <c r="C5115" s="35" t="s">
        <v>1852</v>
      </c>
      <c r="D5115" s="36" t="s">
        <v>101</v>
      </c>
      <c r="E5115" s="11" t="s">
        <v>22</v>
      </c>
      <c r="F5115" s="98">
        <v>0</v>
      </c>
      <c r="G5115" s="99">
        <v>0</v>
      </c>
      <c r="H5115" s="99">
        <f t="shared" si="844"/>
        <v>0</v>
      </c>
      <c r="I5115" s="99">
        <v>0</v>
      </c>
      <c r="J5115" s="99">
        <f t="shared" si="845"/>
        <v>0</v>
      </c>
      <c r="K5115" s="99">
        <v>0</v>
      </c>
      <c r="L5115" s="99">
        <f t="shared" si="832"/>
        <v>0</v>
      </c>
      <c r="M5115" s="99">
        <f t="shared" si="846"/>
        <v>0</v>
      </c>
      <c r="N5115" s="100">
        <f t="shared" si="846"/>
        <v>0</v>
      </c>
      <c r="O5115" s="60">
        <v>0</v>
      </c>
      <c r="P5115" s="101">
        <f>O5115</f>
        <v>0</v>
      </c>
      <c r="Q5115" s="99" t="e">
        <f>TRUNC(#REF!*P5115,0)</f>
        <v>#REF!</v>
      </c>
      <c r="R5115" s="143"/>
    </row>
    <row r="5116" spans="3:18" s="102" customFormat="1" ht="19.5" hidden="1" customHeight="1">
      <c r="C5116" s="35" t="s">
        <v>1853</v>
      </c>
      <c r="D5116" s="36" t="s">
        <v>1816</v>
      </c>
      <c r="E5116" s="11" t="s">
        <v>3194</v>
      </c>
      <c r="F5116" s="98">
        <v>110</v>
      </c>
      <c r="G5116" s="99">
        <v>310200</v>
      </c>
      <c r="H5116" s="99">
        <f t="shared" si="844"/>
        <v>34122000</v>
      </c>
      <c r="I5116" s="99">
        <v>326468</v>
      </c>
      <c r="J5116" s="99">
        <f t="shared" si="845"/>
        <v>35911480</v>
      </c>
      <c r="K5116" s="99">
        <v>13694</v>
      </c>
      <c r="L5116" s="99">
        <f t="shared" si="832"/>
        <v>1506340</v>
      </c>
      <c r="M5116" s="99">
        <f t="shared" si="846"/>
        <v>650362</v>
      </c>
      <c r="N5116" s="100">
        <f t="shared" si="846"/>
        <v>71539820</v>
      </c>
      <c r="O5116" s="60">
        <v>111</v>
      </c>
      <c r="P5116" s="101">
        <f>O5116</f>
        <v>111</v>
      </c>
      <c r="Q5116" s="99" t="e">
        <f>TRUNC(#REF!*P5116,0)</f>
        <v>#REF!</v>
      </c>
      <c r="R5116" s="143"/>
    </row>
    <row r="5117" spans="3:18" s="102" customFormat="1" ht="19.5" hidden="1" customHeight="1">
      <c r="C5117" s="35" t="s">
        <v>1854</v>
      </c>
      <c r="D5117" s="36" t="s">
        <v>1820</v>
      </c>
      <c r="E5117" s="11" t="s">
        <v>3194</v>
      </c>
      <c r="F5117" s="98">
        <v>78</v>
      </c>
      <c r="G5117" s="99">
        <v>309500</v>
      </c>
      <c r="H5117" s="99">
        <f t="shared" si="844"/>
        <v>24141000</v>
      </c>
      <c r="I5117" s="99">
        <v>326468</v>
      </c>
      <c r="J5117" s="99">
        <f t="shared" si="845"/>
        <v>25464504</v>
      </c>
      <c r="K5117" s="99">
        <v>13694</v>
      </c>
      <c r="L5117" s="99">
        <f t="shared" si="832"/>
        <v>1068132</v>
      </c>
      <c r="M5117" s="99">
        <f t="shared" si="846"/>
        <v>649662</v>
      </c>
      <c r="N5117" s="100">
        <f t="shared" si="846"/>
        <v>50673636</v>
      </c>
      <c r="O5117" s="60">
        <v>80</v>
      </c>
      <c r="P5117" s="101">
        <f>O5117</f>
        <v>80</v>
      </c>
      <c r="Q5117" s="99" t="e">
        <f>TRUNC(#REF!*P5117,0)</f>
        <v>#REF!</v>
      </c>
      <c r="R5117" s="143"/>
    </row>
    <row r="5118" spans="3:18" s="102" customFormat="1" ht="19.5" hidden="1" customHeight="1">
      <c r="C5118" s="35" t="s">
        <v>3113</v>
      </c>
      <c r="D5118" s="36" t="s">
        <v>3109</v>
      </c>
      <c r="E5118" s="11" t="s">
        <v>3194</v>
      </c>
      <c r="F5118" s="98">
        <v>0</v>
      </c>
      <c r="G5118" s="99"/>
      <c r="H5118" s="99">
        <f t="shared" ref="H5118" si="851">TRUNC(F5118*G5118,0)</f>
        <v>0</v>
      </c>
      <c r="I5118" s="99"/>
      <c r="J5118" s="99">
        <f t="shared" ref="J5118" si="852">TRUNC(F5118*I5118,0)</f>
        <v>0</v>
      </c>
      <c r="K5118" s="99"/>
      <c r="L5118" s="99">
        <f t="shared" ref="L5118" si="853">TRUNC(F5118*K5118,0)</f>
        <v>0</v>
      </c>
      <c r="M5118" s="99">
        <f t="shared" ref="M5118:N5118" si="854">G5118+I5118+K5118</f>
        <v>0</v>
      </c>
      <c r="N5118" s="100">
        <f t="shared" si="854"/>
        <v>0</v>
      </c>
      <c r="O5118" s="60">
        <v>8</v>
      </c>
      <c r="P5118" s="101">
        <v>13694</v>
      </c>
      <c r="Q5118" s="99" t="e">
        <f>TRUNC(#REF!*P5118,0)</f>
        <v>#REF!</v>
      </c>
      <c r="R5118" s="143"/>
    </row>
    <row r="5119" spans="3:18" s="102" customFormat="1" ht="19.5" hidden="1" customHeight="1">
      <c r="C5119" s="35" t="s">
        <v>1855</v>
      </c>
      <c r="D5119" s="36" t="s">
        <v>0</v>
      </c>
      <c r="E5119" s="11" t="s">
        <v>3189</v>
      </c>
      <c r="F5119" s="98">
        <v>391</v>
      </c>
      <c r="G5119" s="99">
        <v>2088</v>
      </c>
      <c r="H5119" s="99">
        <f t="shared" si="844"/>
        <v>816408</v>
      </c>
      <c r="I5119" s="99">
        <v>319</v>
      </c>
      <c r="J5119" s="99">
        <f t="shared" si="845"/>
        <v>124729</v>
      </c>
      <c r="K5119" s="99">
        <v>11</v>
      </c>
      <c r="L5119" s="99">
        <f t="shared" si="832"/>
        <v>4301</v>
      </c>
      <c r="M5119" s="99">
        <f t="shared" si="846"/>
        <v>2418</v>
      </c>
      <c r="N5119" s="100">
        <f t="shared" si="846"/>
        <v>945438</v>
      </c>
      <c r="O5119" s="60">
        <v>391</v>
      </c>
      <c r="P5119" s="101">
        <f>O5119</f>
        <v>391</v>
      </c>
      <c r="Q5119" s="99" t="e">
        <f>TRUNC(#REF!*P5119,0)</f>
        <v>#REF!</v>
      </c>
      <c r="R5119" s="143"/>
    </row>
    <row r="5120" spans="3:18" s="102" customFormat="1" ht="19.5" hidden="1" customHeight="1">
      <c r="C5120" s="35" t="s">
        <v>2986</v>
      </c>
      <c r="D5120" s="36" t="s">
        <v>2987</v>
      </c>
      <c r="E5120" s="11" t="s">
        <v>22</v>
      </c>
      <c r="F5120" s="98">
        <v>0</v>
      </c>
      <c r="G5120" s="99">
        <v>0</v>
      </c>
      <c r="H5120" s="99">
        <f t="shared" si="844"/>
        <v>0</v>
      </c>
      <c r="I5120" s="99">
        <v>0</v>
      </c>
      <c r="J5120" s="99">
        <f t="shared" si="845"/>
        <v>0</v>
      </c>
      <c r="K5120" s="99">
        <v>0</v>
      </c>
      <c r="L5120" s="99">
        <f t="shared" si="832"/>
        <v>0</v>
      </c>
      <c r="M5120" s="99">
        <f t="shared" si="846"/>
        <v>0</v>
      </c>
      <c r="N5120" s="100">
        <f t="shared" si="846"/>
        <v>0</v>
      </c>
      <c r="O5120" s="60">
        <v>0</v>
      </c>
      <c r="P5120" s="101">
        <f>O5120</f>
        <v>0</v>
      </c>
      <c r="Q5120" s="99" t="e">
        <f>TRUNC(#REF!*P5120,0)</f>
        <v>#REF!</v>
      </c>
      <c r="R5120" s="143"/>
    </row>
    <row r="5121" spans="3:18" s="102" customFormat="1" ht="19.5" hidden="1" customHeight="1">
      <c r="C5121" s="35" t="s">
        <v>2988</v>
      </c>
      <c r="D5121" s="36" t="s">
        <v>2989</v>
      </c>
      <c r="E5121" s="11" t="s">
        <v>3194</v>
      </c>
      <c r="F5121" s="98">
        <v>15</v>
      </c>
      <c r="G5121" s="101">
        <v>469656</v>
      </c>
      <c r="H5121" s="99">
        <f t="shared" si="844"/>
        <v>7044840</v>
      </c>
      <c r="I5121" s="101">
        <v>890179</v>
      </c>
      <c r="J5121" s="99">
        <f t="shared" si="845"/>
        <v>13352685</v>
      </c>
      <c r="K5121" s="101">
        <v>44060</v>
      </c>
      <c r="L5121" s="99">
        <f t="shared" si="832"/>
        <v>660900</v>
      </c>
      <c r="M5121" s="99">
        <f t="shared" si="846"/>
        <v>1403895</v>
      </c>
      <c r="N5121" s="100">
        <f t="shared" si="846"/>
        <v>21058425</v>
      </c>
      <c r="O5121" s="60">
        <v>15</v>
      </c>
      <c r="P5121" s="101">
        <v>44060</v>
      </c>
      <c r="Q5121" s="99" t="e">
        <f>TRUNC(#REF!*P5121,0)</f>
        <v>#REF!</v>
      </c>
      <c r="R5121" s="143"/>
    </row>
    <row r="5122" spans="3:18" s="102" customFormat="1" ht="19.5" hidden="1" customHeight="1">
      <c r="C5122" s="35" t="s">
        <v>1856</v>
      </c>
      <c r="D5122" s="36" t="s">
        <v>0</v>
      </c>
      <c r="E5122" s="11" t="s">
        <v>22</v>
      </c>
      <c r="F5122" s="98">
        <v>0</v>
      </c>
      <c r="G5122" s="99">
        <v>0</v>
      </c>
      <c r="H5122" s="99">
        <f t="shared" si="844"/>
        <v>0</v>
      </c>
      <c r="I5122" s="99">
        <v>0</v>
      </c>
      <c r="J5122" s="99">
        <f t="shared" si="845"/>
        <v>0</v>
      </c>
      <c r="K5122" s="99">
        <v>0</v>
      </c>
      <c r="L5122" s="99">
        <f t="shared" si="832"/>
        <v>0</v>
      </c>
      <c r="M5122" s="99">
        <f t="shared" si="846"/>
        <v>0</v>
      </c>
      <c r="N5122" s="100">
        <f t="shared" si="846"/>
        <v>0</v>
      </c>
      <c r="O5122" s="60">
        <v>0</v>
      </c>
      <c r="P5122" s="101">
        <f>O5122</f>
        <v>0</v>
      </c>
      <c r="Q5122" s="99" t="e">
        <f>TRUNC(#REF!*P5122,0)</f>
        <v>#REF!</v>
      </c>
      <c r="R5122" s="143"/>
    </row>
    <row r="5123" spans="3:18" s="102" customFormat="1" ht="19.5" hidden="1" customHeight="1">
      <c r="C5123" s="35" t="s">
        <v>1857</v>
      </c>
      <c r="D5123" s="36" t="s">
        <v>0</v>
      </c>
      <c r="E5123" s="11" t="s">
        <v>22</v>
      </c>
      <c r="F5123" s="98">
        <v>0</v>
      </c>
      <c r="G5123" s="99">
        <v>0</v>
      </c>
      <c r="H5123" s="99">
        <f t="shared" si="844"/>
        <v>0</v>
      </c>
      <c r="I5123" s="99">
        <v>0</v>
      </c>
      <c r="J5123" s="99">
        <f t="shared" si="845"/>
        <v>0</v>
      </c>
      <c r="K5123" s="99">
        <v>0</v>
      </c>
      <c r="L5123" s="99">
        <f t="shared" si="832"/>
        <v>0</v>
      </c>
      <c r="M5123" s="99">
        <f t="shared" si="846"/>
        <v>0</v>
      </c>
      <c r="N5123" s="100">
        <f t="shared" si="846"/>
        <v>0</v>
      </c>
      <c r="O5123" s="60">
        <v>0</v>
      </c>
      <c r="P5123" s="101">
        <f>O5123</f>
        <v>0</v>
      </c>
      <c r="Q5123" s="99" t="e">
        <f>TRUNC(#REF!*P5123,0)</f>
        <v>#REF!</v>
      </c>
      <c r="R5123" s="143"/>
    </row>
    <row r="5124" spans="3:18" s="102" customFormat="1" ht="19.5" hidden="1" customHeight="1">
      <c r="C5124" s="35" t="s">
        <v>1858</v>
      </c>
      <c r="D5124" s="36" t="s">
        <v>0</v>
      </c>
      <c r="E5124" s="11" t="s">
        <v>22</v>
      </c>
      <c r="F5124" s="98">
        <v>0</v>
      </c>
      <c r="G5124" s="99">
        <v>0</v>
      </c>
      <c r="H5124" s="99">
        <f t="shared" si="844"/>
        <v>0</v>
      </c>
      <c r="I5124" s="99">
        <v>0</v>
      </c>
      <c r="J5124" s="99">
        <f t="shared" si="845"/>
        <v>0</v>
      </c>
      <c r="K5124" s="99">
        <v>0</v>
      </c>
      <c r="L5124" s="99">
        <f t="shared" si="832"/>
        <v>0</v>
      </c>
      <c r="M5124" s="99">
        <f t="shared" si="846"/>
        <v>0</v>
      </c>
      <c r="N5124" s="100">
        <f t="shared" si="846"/>
        <v>0</v>
      </c>
      <c r="O5124" s="60">
        <v>0</v>
      </c>
      <c r="P5124" s="101">
        <f>O5124</f>
        <v>0</v>
      </c>
      <c r="Q5124" s="99" t="e">
        <f>TRUNC(#REF!*P5124,0)</f>
        <v>#REF!</v>
      </c>
      <c r="R5124" s="143"/>
    </row>
    <row r="5125" spans="3:18" s="102" customFormat="1" ht="19.5" hidden="1" customHeight="1">
      <c r="C5125" s="35" t="s">
        <v>1859</v>
      </c>
      <c r="D5125" s="36" t="s">
        <v>1803</v>
      </c>
      <c r="E5125" s="11" t="s">
        <v>3188</v>
      </c>
      <c r="F5125" s="98">
        <v>790</v>
      </c>
      <c r="G5125" s="99">
        <v>9061</v>
      </c>
      <c r="H5125" s="99">
        <f t="shared" si="844"/>
        <v>7158190</v>
      </c>
      <c r="I5125" s="99">
        <v>0</v>
      </c>
      <c r="J5125" s="99">
        <f t="shared" si="845"/>
        <v>0</v>
      </c>
      <c r="K5125" s="99">
        <v>12187</v>
      </c>
      <c r="L5125" s="99">
        <f t="shared" si="832"/>
        <v>9627730</v>
      </c>
      <c r="M5125" s="99">
        <f t="shared" si="846"/>
        <v>21248</v>
      </c>
      <c r="N5125" s="100">
        <f t="shared" si="846"/>
        <v>16785920</v>
      </c>
      <c r="O5125" s="60">
        <v>0</v>
      </c>
      <c r="P5125" s="101">
        <f>O5125</f>
        <v>0</v>
      </c>
      <c r="Q5125" s="99" t="e">
        <f>TRUNC(#REF!*P5125,0)</f>
        <v>#REF!</v>
      </c>
      <c r="R5125" s="143"/>
    </row>
    <row r="5126" spans="3:18" s="102" customFormat="1" ht="19.5" hidden="1" customHeight="1">
      <c r="C5126" s="35" t="s">
        <v>1860</v>
      </c>
      <c r="D5126" s="36" t="s">
        <v>0</v>
      </c>
      <c r="E5126" s="11" t="s">
        <v>22</v>
      </c>
      <c r="F5126" s="98">
        <v>0</v>
      </c>
      <c r="G5126" s="99">
        <v>0</v>
      </c>
      <c r="H5126" s="99">
        <f t="shared" si="844"/>
        <v>0</v>
      </c>
      <c r="I5126" s="99">
        <v>0</v>
      </c>
      <c r="J5126" s="99">
        <f t="shared" si="845"/>
        <v>0</v>
      </c>
      <c r="K5126" s="99">
        <v>0</v>
      </c>
      <c r="L5126" s="99">
        <f t="shared" si="832"/>
        <v>0</v>
      </c>
      <c r="M5126" s="99">
        <f t="shared" si="846"/>
        <v>0</v>
      </c>
      <c r="N5126" s="100">
        <f t="shared" si="846"/>
        <v>0</v>
      </c>
      <c r="O5126" s="60">
        <v>0</v>
      </c>
      <c r="P5126" s="101">
        <f>O5126</f>
        <v>0</v>
      </c>
      <c r="Q5126" s="99" t="e">
        <f>TRUNC(#REF!*P5126,0)</f>
        <v>#REF!</v>
      </c>
      <c r="R5126" s="143"/>
    </row>
    <row r="5127" spans="3:18" s="102" customFormat="1" ht="19.5" hidden="1" customHeight="1">
      <c r="C5127" s="35" t="s">
        <v>1861</v>
      </c>
      <c r="D5127" s="36" t="s">
        <v>1806</v>
      </c>
      <c r="E5127" s="11" t="s">
        <v>3188</v>
      </c>
      <c r="F5127" s="98">
        <v>152</v>
      </c>
      <c r="G5127" s="99">
        <v>68261</v>
      </c>
      <c r="H5127" s="99">
        <f t="shared" si="844"/>
        <v>10375672</v>
      </c>
      <c r="I5127" s="99">
        <v>0</v>
      </c>
      <c r="J5127" s="99">
        <f t="shared" si="845"/>
        <v>0</v>
      </c>
      <c r="K5127" s="99">
        <v>12187</v>
      </c>
      <c r="L5127" s="99">
        <f t="shared" si="832"/>
        <v>1852424</v>
      </c>
      <c r="M5127" s="99">
        <f t="shared" si="846"/>
        <v>80448</v>
      </c>
      <c r="N5127" s="100">
        <f t="shared" si="846"/>
        <v>12228096</v>
      </c>
      <c r="O5127" s="60">
        <v>0</v>
      </c>
      <c r="P5127" s="101">
        <f>O5127</f>
        <v>0</v>
      </c>
      <c r="Q5127" s="99" t="e">
        <f>TRUNC(#REF!*P5127,0)</f>
        <v>#REF!</v>
      </c>
      <c r="R5127" s="143"/>
    </row>
    <row r="5128" spans="3:18" s="102" customFormat="1" ht="19.5" hidden="1" customHeight="1">
      <c r="C5128" s="35" t="s">
        <v>1862</v>
      </c>
      <c r="D5128" s="36" t="s">
        <v>0</v>
      </c>
      <c r="E5128" s="11" t="s">
        <v>22</v>
      </c>
      <c r="F5128" s="98">
        <v>0</v>
      </c>
      <c r="G5128" s="99">
        <v>0</v>
      </c>
      <c r="H5128" s="99">
        <f t="shared" si="844"/>
        <v>0</v>
      </c>
      <c r="I5128" s="99">
        <v>0</v>
      </c>
      <c r="J5128" s="99">
        <f t="shared" si="845"/>
        <v>0</v>
      </c>
      <c r="K5128" s="99">
        <v>0</v>
      </c>
      <c r="L5128" s="99">
        <f t="shared" si="832"/>
        <v>0</v>
      </c>
      <c r="M5128" s="99">
        <f t="shared" si="846"/>
        <v>0</v>
      </c>
      <c r="N5128" s="100">
        <f t="shared" si="846"/>
        <v>0</v>
      </c>
      <c r="O5128" s="60">
        <v>0</v>
      </c>
      <c r="P5128" s="101">
        <f>O5128</f>
        <v>0</v>
      </c>
      <c r="Q5128" s="99" t="e">
        <f>TRUNC(#REF!*P5128,0)</f>
        <v>#REF!</v>
      </c>
      <c r="R5128" s="143"/>
    </row>
    <row r="5129" spans="3:18" s="102" customFormat="1" ht="19.5" hidden="1" customHeight="1">
      <c r="C5129" s="35" t="s">
        <v>1863</v>
      </c>
      <c r="D5129" s="36" t="s">
        <v>1808</v>
      </c>
      <c r="E5129" s="11" t="s">
        <v>3188</v>
      </c>
      <c r="F5129" s="98">
        <v>401</v>
      </c>
      <c r="G5129" s="99">
        <v>68208</v>
      </c>
      <c r="H5129" s="99">
        <f t="shared" si="844"/>
        <v>27351408</v>
      </c>
      <c r="I5129" s="99">
        <v>0</v>
      </c>
      <c r="J5129" s="99">
        <f t="shared" si="845"/>
        <v>0</v>
      </c>
      <c r="K5129" s="99">
        <v>10432</v>
      </c>
      <c r="L5129" s="99">
        <f t="shared" si="832"/>
        <v>4183232</v>
      </c>
      <c r="M5129" s="99">
        <f t="shared" si="846"/>
        <v>78640</v>
      </c>
      <c r="N5129" s="100">
        <f t="shared" si="846"/>
        <v>31534640</v>
      </c>
      <c r="O5129" s="60">
        <v>1781</v>
      </c>
      <c r="P5129" s="101">
        <f>O5129</f>
        <v>1781</v>
      </c>
      <c r="Q5129" s="99" t="e">
        <f>TRUNC(#REF!*P5129,0)</f>
        <v>#REF!</v>
      </c>
      <c r="R5129" s="143"/>
    </row>
    <row r="5130" spans="3:18" s="102" customFormat="1" ht="19.5" hidden="1" customHeight="1">
      <c r="C5130" s="35" t="s">
        <v>1864</v>
      </c>
      <c r="D5130" s="36" t="s">
        <v>0</v>
      </c>
      <c r="E5130" s="11" t="s">
        <v>22</v>
      </c>
      <c r="F5130" s="98">
        <v>0</v>
      </c>
      <c r="G5130" s="99">
        <v>0</v>
      </c>
      <c r="H5130" s="99">
        <f t="shared" si="844"/>
        <v>0</v>
      </c>
      <c r="I5130" s="99">
        <v>0</v>
      </c>
      <c r="J5130" s="99">
        <f t="shared" si="845"/>
        <v>0</v>
      </c>
      <c r="K5130" s="99">
        <v>0</v>
      </c>
      <c r="L5130" s="99">
        <f t="shared" si="832"/>
        <v>0</v>
      </c>
      <c r="M5130" s="99">
        <f t="shared" si="846"/>
        <v>0</v>
      </c>
      <c r="N5130" s="100">
        <f t="shared" si="846"/>
        <v>0</v>
      </c>
      <c r="O5130" s="60">
        <v>0</v>
      </c>
      <c r="P5130" s="101">
        <f>O5130</f>
        <v>0</v>
      </c>
      <c r="Q5130" s="99" t="e">
        <f>TRUNC(#REF!*P5130,0)</f>
        <v>#REF!</v>
      </c>
      <c r="R5130" s="143"/>
    </row>
    <row r="5131" spans="3:18" s="102" customFormat="1" ht="19.5" hidden="1" customHeight="1">
      <c r="C5131" s="35" t="s">
        <v>1865</v>
      </c>
      <c r="D5131" s="36" t="s">
        <v>0</v>
      </c>
      <c r="E5131" s="11" t="s">
        <v>22</v>
      </c>
      <c r="F5131" s="98">
        <v>0</v>
      </c>
      <c r="G5131" s="99">
        <v>0</v>
      </c>
      <c r="H5131" s="99">
        <f t="shared" si="844"/>
        <v>0</v>
      </c>
      <c r="I5131" s="99">
        <v>0</v>
      </c>
      <c r="J5131" s="99">
        <f t="shared" si="845"/>
        <v>0</v>
      </c>
      <c r="K5131" s="99">
        <v>0</v>
      </c>
      <c r="L5131" s="99">
        <f t="shared" si="832"/>
        <v>0</v>
      </c>
      <c r="M5131" s="99">
        <f t="shared" si="846"/>
        <v>0</v>
      </c>
      <c r="N5131" s="100">
        <f t="shared" si="846"/>
        <v>0</v>
      </c>
      <c r="O5131" s="60">
        <v>0</v>
      </c>
      <c r="P5131" s="101">
        <f>O5131</f>
        <v>0</v>
      </c>
      <c r="Q5131" s="99" t="e">
        <f>TRUNC(#REF!*P5131,0)</f>
        <v>#REF!</v>
      </c>
      <c r="R5131" s="143"/>
    </row>
    <row r="5132" spans="3:18" s="102" customFormat="1" ht="19.5" hidden="1" customHeight="1">
      <c r="C5132" s="35" t="s">
        <v>1866</v>
      </c>
      <c r="D5132" s="36" t="s">
        <v>1812</v>
      </c>
      <c r="E5132" s="11" t="s">
        <v>3188</v>
      </c>
      <c r="F5132" s="98">
        <v>302</v>
      </c>
      <c r="G5132" s="99">
        <v>68191</v>
      </c>
      <c r="H5132" s="99">
        <f t="shared" si="844"/>
        <v>20593682</v>
      </c>
      <c r="I5132" s="99">
        <v>0</v>
      </c>
      <c r="J5132" s="99">
        <f t="shared" si="845"/>
        <v>0</v>
      </c>
      <c r="K5132" s="99">
        <v>13716</v>
      </c>
      <c r="L5132" s="99">
        <f t="shared" si="832"/>
        <v>4142232</v>
      </c>
      <c r="M5132" s="99">
        <f t="shared" si="846"/>
        <v>81907</v>
      </c>
      <c r="N5132" s="100">
        <f t="shared" si="846"/>
        <v>24735914</v>
      </c>
      <c r="O5132" s="60">
        <v>363</v>
      </c>
      <c r="P5132" s="101">
        <f>O5132</f>
        <v>363</v>
      </c>
      <c r="Q5132" s="99" t="e">
        <f>TRUNC(#REF!*P5132,0)</f>
        <v>#REF!</v>
      </c>
      <c r="R5132" s="143"/>
    </row>
    <row r="5133" spans="3:18" s="102" customFormat="1" ht="19.5" hidden="1" customHeight="1">
      <c r="C5133" s="35" t="s">
        <v>1867</v>
      </c>
      <c r="D5133" s="36" t="s">
        <v>1812</v>
      </c>
      <c r="E5133" s="11" t="s">
        <v>3188</v>
      </c>
      <c r="F5133" s="98">
        <v>60</v>
      </c>
      <c r="G5133" s="99">
        <v>68253</v>
      </c>
      <c r="H5133" s="99">
        <f t="shared" si="844"/>
        <v>4095180</v>
      </c>
      <c r="I5133" s="99">
        <v>0</v>
      </c>
      <c r="J5133" s="99">
        <f t="shared" si="845"/>
        <v>0</v>
      </c>
      <c r="K5133" s="99">
        <v>19366</v>
      </c>
      <c r="L5133" s="99">
        <f t="shared" si="832"/>
        <v>1161960</v>
      </c>
      <c r="M5133" s="99">
        <f t="shared" si="846"/>
        <v>87619</v>
      </c>
      <c r="N5133" s="100">
        <f t="shared" si="846"/>
        <v>5257140</v>
      </c>
      <c r="O5133" s="60">
        <v>72</v>
      </c>
      <c r="P5133" s="101">
        <f>O5133</f>
        <v>72</v>
      </c>
      <c r="Q5133" s="99" t="e">
        <f>TRUNC(#REF!*P5133,0)</f>
        <v>#REF!</v>
      </c>
      <c r="R5133" s="143"/>
    </row>
    <row r="5134" spans="3:18" s="102" customFormat="1" ht="19.5" hidden="1" customHeight="1">
      <c r="C5134" s="35" t="s">
        <v>1868</v>
      </c>
      <c r="D5134" s="36" t="s">
        <v>0</v>
      </c>
      <c r="E5134" s="11" t="s">
        <v>22</v>
      </c>
      <c r="F5134" s="98">
        <v>0</v>
      </c>
      <c r="G5134" s="99">
        <v>0</v>
      </c>
      <c r="H5134" s="99">
        <f t="shared" si="844"/>
        <v>0</v>
      </c>
      <c r="I5134" s="99">
        <v>0</v>
      </c>
      <c r="J5134" s="99">
        <f t="shared" si="845"/>
        <v>0</v>
      </c>
      <c r="K5134" s="99">
        <v>0</v>
      </c>
      <c r="L5134" s="99">
        <f t="shared" si="832"/>
        <v>0</v>
      </c>
      <c r="M5134" s="99">
        <f t="shared" si="846"/>
        <v>0</v>
      </c>
      <c r="N5134" s="100">
        <f t="shared" si="846"/>
        <v>0</v>
      </c>
      <c r="O5134" s="60">
        <v>0</v>
      </c>
      <c r="P5134" s="101">
        <f>O5134</f>
        <v>0</v>
      </c>
      <c r="Q5134" s="99" t="e">
        <f>TRUNC(#REF!*P5134,0)</f>
        <v>#REF!</v>
      </c>
      <c r="R5134" s="143"/>
    </row>
    <row r="5135" spans="3:18" s="102" customFormat="1" ht="19.5" hidden="1" customHeight="1">
      <c r="C5135" s="35" t="s">
        <v>1869</v>
      </c>
      <c r="D5135" s="36" t="s">
        <v>1816</v>
      </c>
      <c r="E5135" s="11" t="s">
        <v>3188</v>
      </c>
      <c r="F5135" s="98">
        <v>789</v>
      </c>
      <c r="G5135" s="99">
        <v>68196</v>
      </c>
      <c r="H5135" s="99">
        <f t="shared" si="844"/>
        <v>53806644</v>
      </c>
      <c r="I5135" s="99">
        <v>0</v>
      </c>
      <c r="J5135" s="99">
        <f t="shared" si="845"/>
        <v>0</v>
      </c>
      <c r="K5135" s="99">
        <v>13739</v>
      </c>
      <c r="L5135" s="99">
        <f t="shared" si="832"/>
        <v>10840071</v>
      </c>
      <c r="M5135" s="99">
        <f t="shared" si="846"/>
        <v>81935</v>
      </c>
      <c r="N5135" s="100">
        <f t="shared" si="846"/>
        <v>64646715</v>
      </c>
      <c r="O5135" s="60">
        <v>789</v>
      </c>
      <c r="P5135" s="101">
        <f>O5135</f>
        <v>789</v>
      </c>
      <c r="Q5135" s="99" t="e">
        <f>TRUNC(#REF!*P5135,0)</f>
        <v>#REF!</v>
      </c>
      <c r="R5135" s="143"/>
    </row>
    <row r="5136" spans="3:18" s="102" customFormat="1" ht="19.5" hidden="1" customHeight="1">
      <c r="C5136" s="35" t="s">
        <v>1870</v>
      </c>
      <c r="D5136" s="36" t="s">
        <v>1816</v>
      </c>
      <c r="E5136" s="11" t="s">
        <v>3188</v>
      </c>
      <c r="F5136" s="98">
        <v>156</v>
      </c>
      <c r="G5136" s="99">
        <v>68284</v>
      </c>
      <c r="H5136" s="99">
        <f t="shared" si="844"/>
        <v>10652304</v>
      </c>
      <c r="I5136" s="99">
        <v>0</v>
      </c>
      <c r="J5136" s="99">
        <f t="shared" si="845"/>
        <v>0</v>
      </c>
      <c r="K5136" s="99">
        <v>32832</v>
      </c>
      <c r="L5136" s="99">
        <f t="shared" ref="L5136:L5205" si="855">TRUNC(F5136*K5136,0)</f>
        <v>5121792</v>
      </c>
      <c r="M5136" s="99">
        <f t="shared" si="846"/>
        <v>101116</v>
      </c>
      <c r="N5136" s="100">
        <f t="shared" si="846"/>
        <v>15774096</v>
      </c>
      <c r="O5136" s="60">
        <v>156</v>
      </c>
      <c r="P5136" s="101">
        <f>O5136</f>
        <v>156</v>
      </c>
      <c r="Q5136" s="99" t="e">
        <f>TRUNC(#REF!*P5136,0)</f>
        <v>#REF!</v>
      </c>
      <c r="R5136" s="143"/>
    </row>
    <row r="5137" spans="3:18" s="102" customFormat="1" ht="19.5" hidden="1" customHeight="1">
      <c r="C5137" s="35" t="s">
        <v>1871</v>
      </c>
      <c r="D5137" s="36" t="s">
        <v>0</v>
      </c>
      <c r="E5137" s="11" t="s">
        <v>22</v>
      </c>
      <c r="F5137" s="98">
        <v>0</v>
      </c>
      <c r="G5137" s="99">
        <v>0</v>
      </c>
      <c r="H5137" s="99">
        <f t="shared" si="844"/>
        <v>0</v>
      </c>
      <c r="I5137" s="99">
        <v>0</v>
      </c>
      <c r="J5137" s="99">
        <f t="shared" si="845"/>
        <v>0</v>
      </c>
      <c r="K5137" s="99">
        <v>0</v>
      </c>
      <c r="L5137" s="99">
        <f t="shared" si="855"/>
        <v>0</v>
      </c>
      <c r="M5137" s="99">
        <f t="shared" si="846"/>
        <v>0</v>
      </c>
      <c r="N5137" s="100">
        <f t="shared" si="846"/>
        <v>0</v>
      </c>
      <c r="O5137" s="60">
        <v>0</v>
      </c>
      <c r="P5137" s="101">
        <f>O5137</f>
        <v>0</v>
      </c>
      <c r="Q5137" s="99" t="e">
        <f>TRUNC(#REF!*P5137,0)</f>
        <v>#REF!</v>
      </c>
      <c r="R5137" s="143"/>
    </row>
    <row r="5138" spans="3:18" s="102" customFormat="1" ht="19.5" hidden="1" customHeight="1">
      <c r="C5138" s="35" t="s">
        <v>1872</v>
      </c>
      <c r="D5138" s="36" t="s">
        <v>1820</v>
      </c>
      <c r="E5138" s="11" t="s">
        <v>3188</v>
      </c>
      <c r="F5138" s="98">
        <v>466</v>
      </c>
      <c r="G5138" s="99">
        <v>68199</v>
      </c>
      <c r="H5138" s="99">
        <f t="shared" si="844"/>
        <v>31780734</v>
      </c>
      <c r="I5138" s="99">
        <v>0</v>
      </c>
      <c r="J5138" s="99">
        <f t="shared" si="845"/>
        <v>0</v>
      </c>
      <c r="K5138" s="99">
        <v>15112</v>
      </c>
      <c r="L5138" s="99">
        <f t="shared" si="855"/>
        <v>7042192</v>
      </c>
      <c r="M5138" s="99">
        <f t="shared" si="846"/>
        <v>83311</v>
      </c>
      <c r="N5138" s="100">
        <f t="shared" si="846"/>
        <v>38822926</v>
      </c>
      <c r="O5138" s="60">
        <v>466</v>
      </c>
      <c r="P5138" s="101">
        <f>O5138</f>
        <v>466</v>
      </c>
      <c r="Q5138" s="99" t="e">
        <f>TRUNC(#REF!*P5138,0)</f>
        <v>#REF!</v>
      </c>
      <c r="R5138" s="143"/>
    </row>
    <row r="5139" spans="3:18" s="102" customFormat="1" ht="19.5" hidden="1" customHeight="1">
      <c r="C5139" s="35" t="s">
        <v>1873</v>
      </c>
      <c r="D5139" s="36" t="s">
        <v>1820</v>
      </c>
      <c r="E5139" s="11" t="s">
        <v>3188</v>
      </c>
      <c r="F5139" s="98">
        <v>93</v>
      </c>
      <c r="G5139" s="99">
        <v>68092</v>
      </c>
      <c r="H5139" s="99">
        <f t="shared" si="844"/>
        <v>6332556</v>
      </c>
      <c r="I5139" s="99">
        <v>0</v>
      </c>
      <c r="J5139" s="99">
        <f t="shared" si="845"/>
        <v>0</v>
      </c>
      <c r="K5139" s="99">
        <v>37010</v>
      </c>
      <c r="L5139" s="99">
        <f t="shared" si="855"/>
        <v>3441930</v>
      </c>
      <c r="M5139" s="99">
        <f t="shared" si="846"/>
        <v>105102</v>
      </c>
      <c r="N5139" s="100">
        <f t="shared" si="846"/>
        <v>9774486</v>
      </c>
      <c r="O5139" s="60">
        <v>93</v>
      </c>
      <c r="P5139" s="101">
        <f>O5139</f>
        <v>93</v>
      </c>
      <c r="Q5139" s="99" t="e">
        <f>TRUNC(#REF!*P5139,0)</f>
        <v>#REF!</v>
      </c>
      <c r="R5139" s="143"/>
    </row>
    <row r="5140" spans="3:18" s="102" customFormat="1" ht="19.5" hidden="1" customHeight="1">
      <c r="C5140" s="35" t="s">
        <v>2976</v>
      </c>
      <c r="D5140" s="36" t="s">
        <v>0</v>
      </c>
      <c r="E5140" s="11" t="s">
        <v>22</v>
      </c>
      <c r="F5140" s="98">
        <v>0</v>
      </c>
      <c r="G5140" s="99">
        <v>0</v>
      </c>
      <c r="H5140" s="99">
        <f t="shared" si="844"/>
        <v>0</v>
      </c>
      <c r="I5140" s="99">
        <v>0</v>
      </c>
      <c r="J5140" s="99">
        <f t="shared" si="845"/>
        <v>0</v>
      </c>
      <c r="K5140" s="99">
        <v>0</v>
      </c>
      <c r="L5140" s="99">
        <f t="shared" si="855"/>
        <v>0</v>
      </c>
      <c r="M5140" s="99">
        <f t="shared" si="846"/>
        <v>0</v>
      </c>
      <c r="N5140" s="100">
        <f t="shared" si="846"/>
        <v>0</v>
      </c>
      <c r="O5140" s="60">
        <v>0</v>
      </c>
      <c r="P5140" s="101">
        <f>O5140</f>
        <v>0</v>
      </c>
      <c r="Q5140" s="99" t="e">
        <f>TRUNC(#REF!*P5140,0)</f>
        <v>#REF!</v>
      </c>
      <c r="R5140" s="143"/>
    </row>
    <row r="5141" spans="3:18" s="102" customFormat="1" ht="19.5" hidden="1" customHeight="1">
      <c r="C5141" s="35" t="s">
        <v>2977</v>
      </c>
      <c r="D5141" s="36" t="s">
        <v>2975</v>
      </c>
      <c r="E5141" s="11" t="s">
        <v>3188</v>
      </c>
      <c r="F5141" s="98">
        <v>83</v>
      </c>
      <c r="G5141" s="101">
        <v>57504</v>
      </c>
      <c r="H5141" s="99">
        <f t="shared" si="844"/>
        <v>4772832</v>
      </c>
      <c r="I5141" s="101">
        <v>16104</v>
      </c>
      <c r="J5141" s="99">
        <f t="shared" si="845"/>
        <v>1336632</v>
      </c>
      <c r="K5141" s="101">
        <v>11879</v>
      </c>
      <c r="L5141" s="99">
        <f t="shared" si="855"/>
        <v>985957</v>
      </c>
      <c r="M5141" s="99">
        <f t="shared" si="846"/>
        <v>85487</v>
      </c>
      <c r="N5141" s="100">
        <f t="shared" si="846"/>
        <v>7095421</v>
      </c>
      <c r="O5141" s="60">
        <v>83</v>
      </c>
      <c r="P5141" s="101">
        <v>11879</v>
      </c>
      <c r="Q5141" s="99" t="e">
        <f>TRUNC(#REF!*P5141,0)</f>
        <v>#REF!</v>
      </c>
      <c r="R5141" s="143"/>
    </row>
    <row r="5142" spans="3:18" s="102" customFormat="1" ht="19.5" hidden="1" customHeight="1">
      <c r="C5142" s="35" t="s">
        <v>2978</v>
      </c>
      <c r="D5142" s="36" t="s">
        <v>2975</v>
      </c>
      <c r="E5142" s="11" t="s">
        <v>3188</v>
      </c>
      <c r="F5142" s="98">
        <v>16</v>
      </c>
      <c r="G5142" s="101">
        <v>57496</v>
      </c>
      <c r="H5142" s="99">
        <f t="shared" si="844"/>
        <v>919936</v>
      </c>
      <c r="I5142" s="101">
        <v>24644</v>
      </c>
      <c r="J5142" s="99">
        <f t="shared" si="845"/>
        <v>394304</v>
      </c>
      <c r="K5142" s="101">
        <v>18177</v>
      </c>
      <c r="L5142" s="99">
        <f t="shared" si="855"/>
        <v>290832</v>
      </c>
      <c r="M5142" s="99">
        <f t="shared" si="846"/>
        <v>100317</v>
      </c>
      <c r="N5142" s="100">
        <f t="shared" si="846"/>
        <v>1605072</v>
      </c>
      <c r="O5142" s="60">
        <v>16</v>
      </c>
      <c r="P5142" s="101">
        <v>18177</v>
      </c>
      <c r="Q5142" s="99" t="e">
        <f>TRUNC(#REF!*P5142,0)</f>
        <v>#REF!</v>
      </c>
      <c r="R5142" s="143"/>
    </row>
    <row r="5143" spans="3:18" s="102" customFormat="1" ht="19.5" hidden="1" customHeight="1">
      <c r="C5143" s="35" t="s">
        <v>3114</v>
      </c>
      <c r="D5143" s="36" t="s">
        <v>0</v>
      </c>
      <c r="E5143" s="11" t="s">
        <v>22</v>
      </c>
      <c r="F5143" s="98">
        <v>0</v>
      </c>
      <c r="G5143" s="99">
        <v>0</v>
      </c>
      <c r="H5143" s="99">
        <f t="shared" ref="H5143:H5145" si="856">TRUNC(F5143*G5143,0)</f>
        <v>0</v>
      </c>
      <c r="I5143" s="99">
        <v>0</v>
      </c>
      <c r="J5143" s="99">
        <f t="shared" ref="J5143:J5145" si="857">TRUNC(F5143*I5143,0)</f>
        <v>0</v>
      </c>
      <c r="K5143" s="99">
        <v>0</v>
      </c>
      <c r="L5143" s="99">
        <f t="shared" ref="L5143:L5145" si="858">TRUNC(F5143*K5143,0)</f>
        <v>0</v>
      </c>
      <c r="M5143" s="99">
        <f t="shared" ref="M5143:N5145" si="859">G5143+I5143+K5143</f>
        <v>0</v>
      </c>
      <c r="N5143" s="100">
        <f t="shared" si="859"/>
        <v>0</v>
      </c>
      <c r="O5143" s="60">
        <v>0</v>
      </c>
      <c r="P5143" s="101">
        <f>O5143</f>
        <v>0</v>
      </c>
      <c r="Q5143" s="99" t="e">
        <f>TRUNC(#REF!*P5143,0)</f>
        <v>#REF!</v>
      </c>
      <c r="R5143" s="143"/>
    </row>
    <row r="5144" spans="3:18" s="102" customFormat="1" ht="19.5" hidden="1" customHeight="1">
      <c r="C5144" s="35" t="s">
        <v>3115</v>
      </c>
      <c r="D5144" s="36" t="s">
        <v>3117</v>
      </c>
      <c r="E5144" s="11" t="s">
        <v>3188</v>
      </c>
      <c r="F5144" s="98">
        <v>0</v>
      </c>
      <c r="G5144" s="101"/>
      <c r="H5144" s="99">
        <f t="shared" si="856"/>
        <v>0</v>
      </c>
      <c r="I5144" s="101"/>
      <c r="J5144" s="99">
        <f t="shared" si="857"/>
        <v>0</v>
      </c>
      <c r="K5144" s="101"/>
      <c r="L5144" s="99">
        <f t="shared" si="858"/>
        <v>0</v>
      </c>
      <c r="M5144" s="99">
        <f t="shared" si="859"/>
        <v>0</v>
      </c>
      <c r="N5144" s="100">
        <f t="shared" si="859"/>
        <v>0</v>
      </c>
      <c r="O5144" s="60">
        <v>57</v>
      </c>
      <c r="P5144" s="101">
        <v>13739</v>
      </c>
      <c r="Q5144" s="99" t="e">
        <f>TRUNC(#REF!*P5144,0)</f>
        <v>#REF!</v>
      </c>
      <c r="R5144" s="143"/>
    </row>
    <row r="5145" spans="3:18" s="102" customFormat="1" ht="19.5" hidden="1" customHeight="1">
      <c r="C5145" s="35" t="s">
        <v>3116</v>
      </c>
      <c r="D5145" s="36" t="s">
        <v>3117</v>
      </c>
      <c r="E5145" s="11" t="s">
        <v>3188</v>
      </c>
      <c r="F5145" s="98">
        <v>0</v>
      </c>
      <c r="G5145" s="101"/>
      <c r="H5145" s="99">
        <f t="shared" si="856"/>
        <v>0</v>
      </c>
      <c r="I5145" s="101"/>
      <c r="J5145" s="99">
        <f t="shared" si="857"/>
        <v>0</v>
      </c>
      <c r="K5145" s="101"/>
      <c r="L5145" s="99">
        <f t="shared" si="858"/>
        <v>0</v>
      </c>
      <c r="M5145" s="99">
        <f t="shared" si="859"/>
        <v>0</v>
      </c>
      <c r="N5145" s="100">
        <f t="shared" si="859"/>
        <v>0</v>
      </c>
      <c r="O5145" s="60">
        <v>11</v>
      </c>
      <c r="P5145" s="101">
        <v>32832</v>
      </c>
      <c r="Q5145" s="99" t="e">
        <f>TRUNC(#REF!*P5145,0)</f>
        <v>#REF!</v>
      </c>
      <c r="R5145" s="143"/>
    </row>
    <row r="5146" spans="3:18" s="102" customFormat="1" ht="19.5" hidden="1" customHeight="1">
      <c r="C5146" s="35" t="s">
        <v>1874</v>
      </c>
      <c r="D5146" s="36" t="s">
        <v>0</v>
      </c>
      <c r="E5146" s="11" t="s">
        <v>22</v>
      </c>
      <c r="F5146" s="98">
        <v>0</v>
      </c>
      <c r="G5146" s="99">
        <v>0</v>
      </c>
      <c r="H5146" s="99">
        <f t="shared" si="844"/>
        <v>0</v>
      </c>
      <c r="I5146" s="99">
        <v>0</v>
      </c>
      <c r="J5146" s="99">
        <f t="shared" si="845"/>
        <v>0</v>
      </c>
      <c r="K5146" s="99">
        <v>0</v>
      </c>
      <c r="L5146" s="99">
        <f t="shared" si="855"/>
        <v>0</v>
      </c>
      <c r="M5146" s="99">
        <f t="shared" si="846"/>
        <v>0</v>
      </c>
      <c r="N5146" s="100">
        <f t="shared" si="846"/>
        <v>0</v>
      </c>
      <c r="O5146" s="60">
        <v>0</v>
      </c>
      <c r="P5146" s="101">
        <f>O5146</f>
        <v>0</v>
      </c>
      <c r="Q5146" s="99" t="e">
        <f>TRUNC(#REF!*P5146,0)</f>
        <v>#REF!</v>
      </c>
      <c r="R5146" s="143"/>
    </row>
    <row r="5147" spans="3:18" s="102" customFormat="1" ht="19.5" hidden="1" customHeight="1">
      <c r="C5147" s="35" t="s">
        <v>1875</v>
      </c>
      <c r="D5147" s="36" t="s">
        <v>102</v>
      </c>
      <c r="E5147" s="11" t="s">
        <v>3188</v>
      </c>
      <c r="F5147" s="98">
        <v>43</v>
      </c>
      <c r="G5147" s="99">
        <v>16024</v>
      </c>
      <c r="H5147" s="99">
        <f t="shared" si="844"/>
        <v>689032</v>
      </c>
      <c r="I5147" s="99">
        <v>21543</v>
      </c>
      <c r="J5147" s="99">
        <f t="shared" si="845"/>
        <v>926349</v>
      </c>
      <c r="K5147" s="99">
        <v>13289</v>
      </c>
      <c r="L5147" s="99">
        <f t="shared" si="855"/>
        <v>571427</v>
      </c>
      <c r="M5147" s="99">
        <f t="shared" si="846"/>
        <v>50856</v>
      </c>
      <c r="N5147" s="100">
        <f t="shared" si="846"/>
        <v>2186808</v>
      </c>
      <c r="O5147" s="60">
        <v>43</v>
      </c>
      <c r="P5147" s="101">
        <f>O5147</f>
        <v>43</v>
      </c>
      <c r="Q5147" s="99" t="e">
        <f>TRUNC(#REF!*P5147,0)</f>
        <v>#REF!</v>
      </c>
      <c r="R5147" s="143"/>
    </row>
    <row r="5148" spans="3:18" s="102" customFormat="1" ht="19.5" hidden="1" customHeight="1">
      <c r="C5148" s="35" t="s">
        <v>1876</v>
      </c>
      <c r="D5148" s="36" t="s">
        <v>0</v>
      </c>
      <c r="E5148" s="11" t="s">
        <v>22</v>
      </c>
      <c r="F5148" s="98">
        <v>0</v>
      </c>
      <c r="G5148" s="99">
        <v>0</v>
      </c>
      <c r="H5148" s="99">
        <f t="shared" si="844"/>
        <v>0</v>
      </c>
      <c r="I5148" s="99">
        <v>0</v>
      </c>
      <c r="J5148" s="99">
        <f t="shared" si="845"/>
        <v>0</v>
      </c>
      <c r="K5148" s="99">
        <v>0</v>
      </c>
      <c r="L5148" s="99">
        <f t="shared" si="855"/>
        <v>0</v>
      </c>
      <c r="M5148" s="99">
        <f t="shared" si="846"/>
        <v>0</v>
      </c>
      <c r="N5148" s="100">
        <f t="shared" si="846"/>
        <v>0</v>
      </c>
      <c r="O5148" s="60">
        <v>0</v>
      </c>
      <c r="P5148" s="101">
        <f>O5148</f>
        <v>0</v>
      </c>
      <c r="Q5148" s="99" t="e">
        <f>TRUNC(#REF!*P5148,0)</f>
        <v>#REF!</v>
      </c>
      <c r="R5148" s="143"/>
    </row>
    <row r="5149" spans="3:18" s="102" customFormat="1" ht="19.5" hidden="1" customHeight="1">
      <c r="C5149" s="35" t="s">
        <v>1877</v>
      </c>
      <c r="D5149" s="36" t="s">
        <v>0</v>
      </c>
      <c r="E5149" s="11" t="s">
        <v>22</v>
      </c>
      <c r="F5149" s="98">
        <v>0</v>
      </c>
      <c r="G5149" s="99">
        <v>0</v>
      </c>
      <c r="H5149" s="99">
        <f t="shared" si="844"/>
        <v>0</v>
      </c>
      <c r="I5149" s="99">
        <v>0</v>
      </c>
      <c r="J5149" s="99">
        <f t="shared" si="845"/>
        <v>0</v>
      </c>
      <c r="K5149" s="99">
        <v>0</v>
      </c>
      <c r="L5149" s="99">
        <f t="shared" si="855"/>
        <v>0</v>
      </c>
      <c r="M5149" s="99">
        <f t="shared" si="846"/>
        <v>0</v>
      </c>
      <c r="N5149" s="100">
        <f t="shared" si="846"/>
        <v>0</v>
      </c>
      <c r="O5149" s="60">
        <v>0</v>
      </c>
      <c r="P5149" s="101">
        <f>O5149</f>
        <v>0</v>
      </c>
      <c r="Q5149" s="99" t="e">
        <f>TRUNC(#REF!*P5149,0)</f>
        <v>#REF!</v>
      </c>
      <c r="R5149" s="143"/>
    </row>
    <row r="5150" spans="3:18" s="102" customFormat="1" ht="19.5" hidden="1" customHeight="1">
      <c r="C5150" s="35" t="s">
        <v>1878</v>
      </c>
      <c r="D5150" s="36" t="s">
        <v>103</v>
      </c>
      <c r="E5150" s="11" t="s">
        <v>22</v>
      </c>
      <c r="F5150" s="98">
        <v>0</v>
      </c>
      <c r="G5150" s="99">
        <v>0</v>
      </c>
      <c r="H5150" s="99">
        <f t="shared" si="844"/>
        <v>0</v>
      </c>
      <c r="I5150" s="99">
        <v>0</v>
      </c>
      <c r="J5150" s="99">
        <f t="shared" si="845"/>
        <v>0</v>
      </c>
      <c r="K5150" s="99">
        <v>0</v>
      </c>
      <c r="L5150" s="99">
        <f t="shared" si="855"/>
        <v>0</v>
      </c>
      <c r="M5150" s="99">
        <f t="shared" si="846"/>
        <v>0</v>
      </c>
      <c r="N5150" s="100">
        <f t="shared" si="846"/>
        <v>0</v>
      </c>
      <c r="O5150" s="60">
        <v>0</v>
      </c>
      <c r="P5150" s="101">
        <f>O5150</f>
        <v>0</v>
      </c>
      <c r="Q5150" s="99" t="e">
        <f>TRUNC(#REF!*P5150,0)</f>
        <v>#REF!</v>
      </c>
      <c r="R5150" s="143"/>
    </row>
    <row r="5151" spans="3:18" s="102" customFormat="1" ht="19.5" hidden="1" customHeight="1">
      <c r="C5151" s="35" t="s">
        <v>1879</v>
      </c>
      <c r="D5151" s="36" t="s">
        <v>1804</v>
      </c>
      <c r="E5151" s="11" t="s">
        <v>3194</v>
      </c>
      <c r="F5151" s="98">
        <v>146</v>
      </c>
      <c r="G5151" s="99">
        <v>19656</v>
      </c>
      <c r="H5151" s="99">
        <f t="shared" si="844"/>
        <v>2869776</v>
      </c>
      <c r="I5151" s="99">
        <v>95</v>
      </c>
      <c r="J5151" s="99">
        <f t="shared" si="845"/>
        <v>13870</v>
      </c>
      <c r="K5151" s="99">
        <v>53589</v>
      </c>
      <c r="L5151" s="99">
        <f t="shared" si="855"/>
        <v>7823994</v>
      </c>
      <c r="M5151" s="99">
        <f t="shared" si="846"/>
        <v>73340</v>
      </c>
      <c r="N5151" s="100">
        <f t="shared" si="846"/>
        <v>10707640</v>
      </c>
      <c r="O5151" s="60">
        <v>0</v>
      </c>
      <c r="P5151" s="101">
        <f>O5151</f>
        <v>0</v>
      </c>
      <c r="Q5151" s="99" t="e">
        <f>TRUNC(#REF!*P5151,0)</f>
        <v>#REF!</v>
      </c>
      <c r="R5151" s="143"/>
    </row>
    <row r="5152" spans="3:18" s="102" customFormat="1" ht="19.5" hidden="1" customHeight="1">
      <c r="C5152" s="35" t="s">
        <v>1880</v>
      </c>
      <c r="D5152" s="36" t="s">
        <v>103</v>
      </c>
      <c r="E5152" s="11" t="s">
        <v>22</v>
      </c>
      <c r="F5152" s="98">
        <v>0</v>
      </c>
      <c r="G5152" s="99">
        <v>0</v>
      </c>
      <c r="H5152" s="99">
        <f t="shared" si="844"/>
        <v>0</v>
      </c>
      <c r="I5152" s="99">
        <v>0</v>
      </c>
      <c r="J5152" s="99">
        <f t="shared" si="845"/>
        <v>0</v>
      </c>
      <c r="K5152" s="99">
        <v>0</v>
      </c>
      <c r="L5152" s="99">
        <f t="shared" si="855"/>
        <v>0</v>
      </c>
      <c r="M5152" s="99">
        <f t="shared" si="846"/>
        <v>0</v>
      </c>
      <c r="N5152" s="100">
        <f t="shared" si="846"/>
        <v>0</v>
      </c>
      <c r="O5152" s="60">
        <v>0</v>
      </c>
      <c r="P5152" s="101">
        <f>O5152</f>
        <v>0</v>
      </c>
      <c r="Q5152" s="99" t="e">
        <f>TRUNC(#REF!*P5152,0)</f>
        <v>#REF!</v>
      </c>
      <c r="R5152" s="143"/>
    </row>
    <row r="5153" spans="3:18" s="102" customFormat="1" ht="19.5" hidden="1" customHeight="1">
      <c r="C5153" s="35" t="s">
        <v>1881</v>
      </c>
      <c r="D5153" s="36" t="s">
        <v>1804</v>
      </c>
      <c r="E5153" s="11" t="s">
        <v>3194</v>
      </c>
      <c r="F5153" s="98">
        <v>140</v>
      </c>
      <c r="G5153" s="99">
        <v>19656</v>
      </c>
      <c r="H5153" s="99">
        <f t="shared" si="844"/>
        <v>2751840</v>
      </c>
      <c r="I5153" s="99">
        <v>95</v>
      </c>
      <c r="J5153" s="99">
        <f t="shared" si="845"/>
        <v>13300</v>
      </c>
      <c r="K5153" s="99">
        <v>24855</v>
      </c>
      <c r="L5153" s="99">
        <f t="shared" si="855"/>
        <v>3479700</v>
      </c>
      <c r="M5153" s="99">
        <f t="shared" si="846"/>
        <v>44606</v>
      </c>
      <c r="N5153" s="100">
        <f t="shared" si="846"/>
        <v>6244840</v>
      </c>
      <c r="O5153" s="60">
        <v>0</v>
      </c>
      <c r="P5153" s="101">
        <f>O5153</f>
        <v>0</v>
      </c>
      <c r="Q5153" s="99" t="e">
        <f>TRUNC(#REF!*P5153,0)</f>
        <v>#REF!</v>
      </c>
      <c r="R5153" s="143"/>
    </row>
    <row r="5154" spans="3:18" s="102" customFormat="1" ht="19.5" hidden="1" customHeight="1">
      <c r="C5154" s="35" t="s">
        <v>1882</v>
      </c>
      <c r="D5154" s="36" t="s">
        <v>104</v>
      </c>
      <c r="E5154" s="11" t="s">
        <v>22</v>
      </c>
      <c r="F5154" s="98">
        <v>0</v>
      </c>
      <c r="G5154" s="99">
        <v>0</v>
      </c>
      <c r="H5154" s="99">
        <f t="shared" si="844"/>
        <v>0</v>
      </c>
      <c r="I5154" s="99">
        <v>0</v>
      </c>
      <c r="J5154" s="99">
        <f t="shared" si="845"/>
        <v>0</v>
      </c>
      <c r="K5154" s="99">
        <v>0</v>
      </c>
      <c r="L5154" s="99">
        <f t="shared" si="855"/>
        <v>0</v>
      </c>
      <c r="M5154" s="99">
        <f t="shared" si="846"/>
        <v>0</v>
      </c>
      <c r="N5154" s="100">
        <f t="shared" si="846"/>
        <v>0</v>
      </c>
      <c r="O5154" s="60">
        <v>0</v>
      </c>
      <c r="P5154" s="101">
        <f>O5154</f>
        <v>0</v>
      </c>
      <c r="Q5154" s="99" t="e">
        <f>TRUNC(#REF!*P5154,0)</f>
        <v>#REF!</v>
      </c>
      <c r="R5154" s="143"/>
    </row>
    <row r="5155" spans="3:18" s="102" customFormat="1" ht="19.5" hidden="1" customHeight="1">
      <c r="C5155" s="35" t="s">
        <v>1883</v>
      </c>
      <c r="D5155" s="36" t="s">
        <v>1804</v>
      </c>
      <c r="E5155" s="11" t="s">
        <v>3194</v>
      </c>
      <c r="F5155" s="98">
        <v>513</v>
      </c>
      <c r="G5155" s="99">
        <v>24153</v>
      </c>
      <c r="H5155" s="99">
        <f t="shared" si="844"/>
        <v>12390489</v>
      </c>
      <c r="I5155" s="99">
        <v>125</v>
      </c>
      <c r="J5155" s="99">
        <f t="shared" si="845"/>
        <v>64125</v>
      </c>
      <c r="K5155" s="99">
        <v>24216</v>
      </c>
      <c r="L5155" s="99">
        <f t="shared" si="855"/>
        <v>12422808</v>
      </c>
      <c r="M5155" s="99">
        <f t="shared" si="846"/>
        <v>48494</v>
      </c>
      <c r="N5155" s="100">
        <f t="shared" si="846"/>
        <v>24877422</v>
      </c>
      <c r="O5155" s="60">
        <v>2115</v>
      </c>
      <c r="P5155" s="101">
        <f>O5155</f>
        <v>2115</v>
      </c>
      <c r="Q5155" s="99" t="e">
        <f>TRUNC(#REF!*P5155,0)</f>
        <v>#REF!</v>
      </c>
      <c r="R5155" s="143"/>
    </row>
    <row r="5156" spans="3:18" s="102" customFormat="1" ht="19.5" hidden="1" customHeight="1">
      <c r="C5156" s="35" t="s">
        <v>1884</v>
      </c>
      <c r="D5156" s="36" t="s">
        <v>104</v>
      </c>
      <c r="E5156" s="11" t="s">
        <v>22</v>
      </c>
      <c r="F5156" s="98">
        <v>0</v>
      </c>
      <c r="G5156" s="99">
        <v>0</v>
      </c>
      <c r="H5156" s="99">
        <f t="shared" si="844"/>
        <v>0</v>
      </c>
      <c r="I5156" s="99">
        <v>0</v>
      </c>
      <c r="J5156" s="99">
        <f t="shared" si="845"/>
        <v>0</v>
      </c>
      <c r="K5156" s="99">
        <v>0</v>
      </c>
      <c r="L5156" s="99">
        <f t="shared" si="855"/>
        <v>0</v>
      </c>
      <c r="M5156" s="99">
        <f t="shared" si="846"/>
        <v>0</v>
      </c>
      <c r="N5156" s="100">
        <f t="shared" si="846"/>
        <v>0</v>
      </c>
      <c r="O5156" s="60">
        <v>0</v>
      </c>
      <c r="P5156" s="101">
        <f>O5156</f>
        <v>0</v>
      </c>
      <c r="Q5156" s="99" t="e">
        <f>TRUNC(#REF!*P5156,0)</f>
        <v>#REF!</v>
      </c>
      <c r="R5156" s="143"/>
    </row>
    <row r="5157" spans="3:18" s="102" customFormat="1" ht="19.5" hidden="1" customHeight="1">
      <c r="C5157" s="35" t="s">
        <v>1885</v>
      </c>
      <c r="D5157" s="36" t="s">
        <v>1886</v>
      </c>
      <c r="E5157" s="11" t="s">
        <v>3194</v>
      </c>
      <c r="F5157" s="98">
        <v>500</v>
      </c>
      <c r="G5157" s="99">
        <v>24156</v>
      </c>
      <c r="H5157" s="99">
        <f t="shared" si="844"/>
        <v>12078000</v>
      </c>
      <c r="I5157" s="99">
        <v>125</v>
      </c>
      <c r="J5157" s="99">
        <f t="shared" si="845"/>
        <v>62500</v>
      </c>
      <c r="K5157" s="99">
        <v>24888</v>
      </c>
      <c r="L5157" s="99">
        <f t="shared" si="855"/>
        <v>12444000</v>
      </c>
      <c r="M5157" s="99">
        <f t="shared" si="846"/>
        <v>49169</v>
      </c>
      <c r="N5157" s="100">
        <f t="shared" si="846"/>
        <v>24584500</v>
      </c>
      <c r="O5157" s="60">
        <v>600</v>
      </c>
      <c r="P5157" s="101">
        <f>O5157</f>
        <v>600</v>
      </c>
      <c r="Q5157" s="99" t="e">
        <f>TRUNC(#REF!*P5157,0)</f>
        <v>#REF!</v>
      </c>
      <c r="R5157" s="143"/>
    </row>
    <row r="5158" spans="3:18" s="102" customFormat="1" ht="19.5" hidden="1" customHeight="1">
      <c r="C5158" s="35" t="s">
        <v>1887</v>
      </c>
      <c r="D5158" s="36" t="s">
        <v>1888</v>
      </c>
      <c r="E5158" s="11" t="s">
        <v>3194</v>
      </c>
      <c r="F5158" s="98">
        <v>80</v>
      </c>
      <c r="G5158" s="99">
        <v>24156</v>
      </c>
      <c r="H5158" s="99">
        <f t="shared" si="844"/>
        <v>1932480</v>
      </c>
      <c r="I5158" s="99">
        <v>125</v>
      </c>
      <c r="J5158" s="99">
        <f t="shared" si="845"/>
        <v>10000</v>
      </c>
      <c r="K5158" s="99">
        <v>37072</v>
      </c>
      <c r="L5158" s="99">
        <f t="shared" si="855"/>
        <v>2965760</v>
      </c>
      <c r="M5158" s="99">
        <f t="shared" si="846"/>
        <v>61353</v>
      </c>
      <c r="N5158" s="100">
        <f t="shared" si="846"/>
        <v>4908240</v>
      </c>
      <c r="O5158" s="60">
        <v>96</v>
      </c>
      <c r="P5158" s="101">
        <f>O5158</f>
        <v>96</v>
      </c>
      <c r="Q5158" s="99" t="e">
        <f>TRUNC(#REF!*P5158,0)</f>
        <v>#REF!</v>
      </c>
      <c r="R5158" s="143"/>
    </row>
    <row r="5159" spans="3:18" s="102" customFormat="1" ht="19.5" hidden="1" customHeight="1">
      <c r="C5159" s="35" t="s">
        <v>1889</v>
      </c>
      <c r="D5159" s="36" t="s">
        <v>104</v>
      </c>
      <c r="E5159" s="11" t="s">
        <v>22</v>
      </c>
      <c r="F5159" s="98">
        <v>0</v>
      </c>
      <c r="G5159" s="99">
        <v>0</v>
      </c>
      <c r="H5159" s="99">
        <f t="shared" si="844"/>
        <v>0</v>
      </c>
      <c r="I5159" s="99">
        <v>0</v>
      </c>
      <c r="J5159" s="99">
        <f t="shared" si="845"/>
        <v>0</v>
      </c>
      <c r="K5159" s="99">
        <v>0</v>
      </c>
      <c r="L5159" s="99">
        <f t="shared" si="855"/>
        <v>0</v>
      </c>
      <c r="M5159" s="99">
        <f t="shared" si="846"/>
        <v>0</v>
      </c>
      <c r="N5159" s="100">
        <f t="shared" si="846"/>
        <v>0</v>
      </c>
      <c r="O5159" s="60">
        <v>0</v>
      </c>
      <c r="P5159" s="101">
        <f>O5159</f>
        <v>0</v>
      </c>
      <c r="Q5159" s="99" t="e">
        <f>TRUNC(#REF!*P5159,0)</f>
        <v>#REF!</v>
      </c>
      <c r="R5159" s="143"/>
    </row>
    <row r="5160" spans="3:18" s="102" customFormat="1" ht="19.5" hidden="1" customHeight="1">
      <c r="C5160" s="35" t="s">
        <v>1890</v>
      </c>
      <c r="D5160" s="36" t="s">
        <v>1886</v>
      </c>
      <c r="E5160" s="11" t="s">
        <v>3194</v>
      </c>
      <c r="F5160" s="98">
        <v>1375</v>
      </c>
      <c r="G5160" s="99">
        <v>24160</v>
      </c>
      <c r="H5160" s="99">
        <f t="shared" si="844"/>
        <v>33220000</v>
      </c>
      <c r="I5160" s="99">
        <v>125</v>
      </c>
      <c r="J5160" s="99">
        <f t="shared" si="845"/>
        <v>171875</v>
      </c>
      <c r="K5160" s="99">
        <v>25302</v>
      </c>
      <c r="L5160" s="99">
        <f t="shared" si="855"/>
        <v>34790250</v>
      </c>
      <c r="M5160" s="99">
        <f t="shared" si="846"/>
        <v>49587</v>
      </c>
      <c r="N5160" s="100">
        <f t="shared" si="846"/>
        <v>68182125</v>
      </c>
      <c r="O5160" s="60">
        <v>1249</v>
      </c>
      <c r="P5160" s="101">
        <f>O5160</f>
        <v>1249</v>
      </c>
      <c r="Q5160" s="99" t="e">
        <f>TRUNC(#REF!*P5160,0)</f>
        <v>#REF!</v>
      </c>
      <c r="R5160" s="143"/>
    </row>
    <row r="5161" spans="3:18" s="102" customFormat="1" ht="19.5" hidden="1" customHeight="1">
      <c r="C5161" s="35" t="s">
        <v>1891</v>
      </c>
      <c r="D5161" s="36" t="s">
        <v>1888</v>
      </c>
      <c r="E5161" s="11" t="s">
        <v>3194</v>
      </c>
      <c r="F5161" s="98">
        <v>220</v>
      </c>
      <c r="G5161" s="99">
        <v>24160</v>
      </c>
      <c r="H5161" s="99">
        <f t="shared" si="844"/>
        <v>5315200</v>
      </c>
      <c r="I5161" s="99">
        <v>125</v>
      </c>
      <c r="J5161" s="99">
        <f t="shared" si="845"/>
        <v>27500</v>
      </c>
      <c r="K5161" s="99">
        <v>55462</v>
      </c>
      <c r="L5161" s="99">
        <f t="shared" si="855"/>
        <v>12201640</v>
      </c>
      <c r="M5161" s="99">
        <f t="shared" si="846"/>
        <v>79747</v>
      </c>
      <c r="N5161" s="100">
        <f t="shared" si="846"/>
        <v>17544340</v>
      </c>
      <c r="O5161" s="60">
        <v>220</v>
      </c>
      <c r="P5161" s="101">
        <f>O5161</f>
        <v>220</v>
      </c>
      <c r="Q5161" s="99" t="e">
        <f>TRUNC(#REF!*P5161,0)</f>
        <v>#REF!</v>
      </c>
      <c r="R5161" s="143"/>
    </row>
    <row r="5162" spans="3:18" s="102" customFormat="1" ht="19.5" hidden="1" customHeight="1">
      <c r="C5162" s="35" t="s">
        <v>1892</v>
      </c>
      <c r="D5162" s="36" t="s">
        <v>104</v>
      </c>
      <c r="E5162" s="11" t="s">
        <v>22</v>
      </c>
      <c r="F5162" s="98">
        <v>0</v>
      </c>
      <c r="G5162" s="99">
        <v>0</v>
      </c>
      <c r="H5162" s="99">
        <f t="shared" si="844"/>
        <v>0</v>
      </c>
      <c r="I5162" s="99">
        <v>0</v>
      </c>
      <c r="J5162" s="99">
        <f t="shared" si="845"/>
        <v>0</v>
      </c>
      <c r="K5162" s="99">
        <v>0</v>
      </c>
      <c r="L5162" s="99">
        <f t="shared" si="855"/>
        <v>0</v>
      </c>
      <c r="M5162" s="99">
        <f t="shared" si="846"/>
        <v>0</v>
      </c>
      <c r="N5162" s="100">
        <f t="shared" si="846"/>
        <v>0</v>
      </c>
      <c r="O5162" s="60">
        <v>0</v>
      </c>
      <c r="P5162" s="101">
        <f>O5162</f>
        <v>0</v>
      </c>
      <c r="Q5162" s="99" t="e">
        <f>TRUNC(#REF!*P5162,0)</f>
        <v>#REF!</v>
      </c>
      <c r="R5162" s="143"/>
    </row>
    <row r="5163" spans="3:18" s="102" customFormat="1" ht="19.5" hidden="1" customHeight="1">
      <c r="C5163" s="35" t="s">
        <v>1893</v>
      </c>
      <c r="D5163" s="36" t="s">
        <v>1886</v>
      </c>
      <c r="E5163" s="11" t="s">
        <v>3194</v>
      </c>
      <c r="F5163" s="98">
        <v>312</v>
      </c>
      <c r="G5163" s="99">
        <v>24160</v>
      </c>
      <c r="H5163" s="99">
        <f t="shared" ref="H5163:H5229" si="860">TRUNC(F5163*G5163,0)</f>
        <v>7537920</v>
      </c>
      <c r="I5163" s="99">
        <v>125</v>
      </c>
      <c r="J5163" s="99">
        <f t="shared" ref="J5163:J5229" si="861">TRUNC(F5163*I5163,0)</f>
        <v>39000</v>
      </c>
      <c r="K5163" s="99">
        <v>37503</v>
      </c>
      <c r="L5163" s="99">
        <f t="shared" si="855"/>
        <v>11700936</v>
      </c>
      <c r="M5163" s="99">
        <f t="shared" si="846"/>
        <v>61788</v>
      </c>
      <c r="N5163" s="100">
        <f t="shared" si="846"/>
        <v>19277856</v>
      </c>
      <c r="O5163" s="60">
        <v>312</v>
      </c>
      <c r="P5163" s="101">
        <f>O5163</f>
        <v>312</v>
      </c>
      <c r="Q5163" s="99" t="e">
        <f>TRUNC(#REF!*P5163,0)</f>
        <v>#REF!</v>
      </c>
      <c r="R5163" s="143"/>
    </row>
    <row r="5164" spans="3:18" s="102" customFormat="1" ht="19.5" hidden="1" customHeight="1">
      <c r="C5164" s="35" t="s">
        <v>1894</v>
      </c>
      <c r="D5164" s="36" t="s">
        <v>1888</v>
      </c>
      <c r="E5164" s="11" t="s">
        <v>3194</v>
      </c>
      <c r="F5164" s="98">
        <v>156</v>
      </c>
      <c r="G5164" s="99">
        <v>24160</v>
      </c>
      <c r="H5164" s="99">
        <f t="shared" si="860"/>
        <v>3768960</v>
      </c>
      <c r="I5164" s="99">
        <v>125</v>
      </c>
      <c r="J5164" s="99">
        <f t="shared" si="861"/>
        <v>19500</v>
      </c>
      <c r="K5164" s="99">
        <v>55462</v>
      </c>
      <c r="L5164" s="99">
        <f t="shared" si="855"/>
        <v>8652072</v>
      </c>
      <c r="M5164" s="99">
        <f t="shared" si="846"/>
        <v>79747</v>
      </c>
      <c r="N5164" s="100">
        <f t="shared" si="846"/>
        <v>12440532</v>
      </c>
      <c r="O5164" s="60">
        <v>156</v>
      </c>
      <c r="P5164" s="101">
        <f>O5164</f>
        <v>156</v>
      </c>
      <c r="Q5164" s="99" t="e">
        <f>TRUNC(#REF!*P5164,0)</f>
        <v>#REF!</v>
      </c>
      <c r="R5164" s="143"/>
    </row>
    <row r="5165" spans="3:18" s="102" customFormat="1" ht="19.5" hidden="1" customHeight="1">
      <c r="C5165" s="35" t="s">
        <v>3118</v>
      </c>
      <c r="D5165" s="36" t="s">
        <v>104</v>
      </c>
      <c r="E5165" s="11" t="s">
        <v>22</v>
      </c>
      <c r="F5165" s="98">
        <v>0</v>
      </c>
      <c r="G5165" s="99">
        <v>0</v>
      </c>
      <c r="H5165" s="99">
        <f t="shared" si="860"/>
        <v>0</v>
      </c>
      <c r="I5165" s="99">
        <v>0</v>
      </c>
      <c r="J5165" s="99">
        <f t="shared" si="861"/>
        <v>0</v>
      </c>
      <c r="K5165" s="99">
        <v>0</v>
      </c>
      <c r="L5165" s="99">
        <f t="shared" ref="L5165:L5167" si="862">TRUNC(F5165*K5165,0)</f>
        <v>0</v>
      </c>
      <c r="M5165" s="99">
        <f t="shared" ref="M5165:N5167" si="863">G5165+I5165+K5165</f>
        <v>0</v>
      </c>
      <c r="N5165" s="100">
        <f t="shared" si="863"/>
        <v>0</v>
      </c>
      <c r="O5165" s="60">
        <v>0</v>
      </c>
      <c r="P5165" s="101">
        <f>O5165</f>
        <v>0</v>
      </c>
      <c r="Q5165" s="99" t="e">
        <f>TRUNC(#REF!*P5165,0)</f>
        <v>#REF!</v>
      </c>
      <c r="R5165" s="143"/>
    </row>
    <row r="5166" spans="3:18" s="102" customFormat="1" ht="19.5" hidden="1" customHeight="1">
      <c r="C5166" s="35" t="s">
        <v>3119</v>
      </c>
      <c r="D5166" s="36" t="s">
        <v>1886</v>
      </c>
      <c r="E5166" s="11" t="s">
        <v>3194</v>
      </c>
      <c r="F5166" s="98">
        <v>0</v>
      </c>
      <c r="G5166" s="99"/>
      <c r="H5166" s="99">
        <f t="shared" ref="H5166:H5167" si="864">TRUNC(F5166*G5166,0)</f>
        <v>0</v>
      </c>
      <c r="I5166" s="99"/>
      <c r="J5166" s="99">
        <f t="shared" ref="J5166:J5167" si="865">TRUNC(F5166*I5166,0)</f>
        <v>0</v>
      </c>
      <c r="K5166" s="99"/>
      <c r="L5166" s="99">
        <f t="shared" si="862"/>
        <v>0</v>
      </c>
      <c r="M5166" s="99">
        <f t="shared" si="863"/>
        <v>0</v>
      </c>
      <c r="N5166" s="100">
        <f t="shared" si="863"/>
        <v>0</v>
      </c>
      <c r="O5166" s="60">
        <v>32</v>
      </c>
      <c r="P5166" s="101">
        <v>37503</v>
      </c>
      <c r="Q5166" s="99" t="e">
        <f>TRUNC(#REF!*P5166,0)</f>
        <v>#REF!</v>
      </c>
      <c r="R5166" s="143"/>
    </row>
    <row r="5167" spans="3:18" s="102" customFormat="1" ht="19.5" hidden="1" customHeight="1">
      <c r="C5167" s="35" t="s">
        <v>3120</v>
      </c>
      <c r="D5167" s="36" t="s">
        <v>1888</v>
      </c>
      <c r="E5167" s="11" t="s">
        <v>3194</v>
      </c>
      <c r="F5167" s="98">
        <v>0</v>
      </c>
      <c r="G5167" s="99"/>
      <c r="H5167" s="99">
        <f t="shared" si="864"/>
        <v>0</v>
      </c>
      <c r="I5167" s="99"/>
      <c r="J5167" s="99">
        <f t="shared" si="865"/>
        <v>0</v>
      </c>
      <c r="K5167" s="99"/>
      <c r="L5167" s="99">
        <f t="shared" si="862"/>
        <v>0</v>
      </c>
      <c r="M5167" s="99">
        <f t="shared" si="863"/>
        <v>0</v>
      </c>
      <c r="N5167" s="100">
        <f t="shared" si="863"/>
        <v>0</v>
      </c>
      <c r="O5167" s="60">
        <v>16</v>
      </c>
      <c r="P5167" s="101">
        <v>55462</v>
      </c>
      <c r="Q5167" s="99" t="e">
        <f>TRUNC(#REF!*P5167,0)</f>
        <v>#REF!</v>
      </c>
      <c r="R5167" s="143"/>
    </row>
    <row r="5168" spans="3:18" s="102" customFormat="1" ht="19.5" hidden="1" customHeight="1">
      <c r="C5168" s="35" t="s">
        <v>1895</v>
      </c>
      <c r="D5168" s="36" t="s">
        <v>0</v>
      </c>
      <c r="E5168" s="11" t="s">
        <v>22</v>
      </c>
      <c r="F5168" s="98">
        <v>0</v>
      </c>
      <c r="G5168" s="99">
        <v>0</v>
      </c>
      <c r="H5168" s="99">
        <f t="shared" si="860"/>
        <v>0</v>
      </c>
      <c r="I5168" s="99">
        <v>0</v>
      </c>
      <c r="J5168" s="99">
        <f t="shared" si="861"/>
        <v>0</v>
      </c>
      <c r="K5168" s="99">
        <v>0</v>
      </c>
      <c r="L5168" s="99">
        <f t="shared" si="855"/>
        <v>0</v>
      </c>
      <c r="M5168" s="99">
        <f t="shared" si="846"/>
        <v>0</v>
      </c>
      <c r="N5168" s="100">
        <f t="shared" si="846"/>
        <v>0</v>
      </c>
      <c r="O5168" s="60">
        <v>0</v>
      </c>
      <c r="P5168" s="101">
        <f>O5168</f>
        <v>0</v>
      </c>
      <c r="Q5168" s="99" t="e">
        <f>TRUNC(#REF!*P5168,0)</f>
        <v>#REF!</v>
      </c>
      <c r="R5168" s="143"/>
    </row>
    <row r="5169" spans="3:18" s="102" customFormat="1" ht="19.5" hidden="1" customHeight="1">
      <c r="C5169" s="35" t="s">
        <v>2853</v>
      </c>
      <c r="D5169" s="36" t="s">
        <v>0</v>
      </c>
      <c r="E5169" s="11" t="s">
        <v>22</v>
      </c>
      <c r="F5169" s="98">
        <v>0</v>
      </c>
      <c r="G5169" s="99">
        <v>0</v>
      </c>
      <c r="H5169" s="99">
        <f t="shared" si="860"/>
        <v>0</v>
      </c>
      <c r="I5169" s="99">
        <v>0</v>
      </c>
      <c r="J5169" s="99">
        <f t="shared" si="861"/>
        <v>0</v>
      </c>
      <c r="K5169" s="99">
        <v>0</v>
      </c>
      <c r="L5169" s="99">
        <f t="shared" si="855"/>
        <v>0</v>
      </c>
      <c r="M5169" s="99">
        <f t="shared" si="846"/>
        <v>0</v>
      </c>
      <c r="N5169" s="100">
        <f t="shared" si="846"/>
        <v>0</v>
      </c>
      <c r="O5169" s="60">
        <v>0</v>
      </c>
      <c r="P5169" s="101">
        <f>O5169</f>
        <v>0</v>
      </c>
      <c r="Q5169" s="99" t="e">
        <f>TRUNC(#REF!*P5169,0)</f>
        <v>#REF!</v>
      </c>
      <c r="R5169" s="143"/>
    </row>
    <row r="5170" spans="3:18" s="102" customFormat="1" ht="19.5" hidden="1" customHeight="1">
      <c r="C5170" s="35" t="s">
        <v>2854</v>
      </c>
      <c r="D5170" s="36" t="s">
        <v>2855</v>
      </c>
      <c r="E5170" s="11" t="s">
        <v>3194</v>
      </c>
      <c r="F5170" s="98">
        <v>19</v>
      </c>
      <c r="G5170" s="99">
        <v>30340</v>
      </c>
      <c r="H5170" s="99">
        <f t="shared" si="860"/>
        <v>576460</v>
      </c>
      <c r="I5170" s="99">
        <v>7861</v>
      </c>
      <c r="J5170" s="99">
        <f t="shared" si="861"/>
        <v>149359</v>
      </c>
      <c r="K5170" s="99">
        <v>22992</v>
      </c>
      <c r="L5170" s="99">
        <f t="shared" si="855"/>
        <v>436848</v>
      </c>
      <c r="M5170" s="99">
        <f t="shared" si="846"/>
        <v>61193</v>
      </c>
      <c r="N5170" s="100">
        <f t="shared" si="846"/>
        <v>1162667</v>
      </c>
      <c r="O5170" s="60">
        <v>19</v>
      </c>
      <c r="P5170" s="101">
        <f>O5170</f>
        <v>19</v>
      </c>
      <c r="Q5170" s="99" t="e">
        <f>TRUNC(#REF!*P5170,0)</f>
        <v>#REF!</v>
      </c>
      <c r="R5170" s="143"/>
    </row>
    <row r="5171" spans="3:18" s="102" customFormat="1" ht="19.5" hidden="1" customHeight="1">
      <c r="C5171" s="35" t="s">
        <v>1896</v>
      </c>
      <c r="D5171" s="36" t="s">
        <v>0</v>
      </c>
      <c r="E5171" s="11" t="s">
        <v>22</v>
      </c>
      <c r="F5171" s="98">
        <v>0</v>
      </c>
      <c r="G5171" s="99">
        <v>0</v>
      </c>
      <c r="H5171" s="99">
        <f t="shared" si="860"/>
        <v>0</v>
      </c>
      <c r="I5171" s="99">
        <v>0</v>
      </c>
      <c r="J5171" s="99">
        <f t="shared" si="861"/>
        <v>0</v>
      </c>
      <c r="K5171" s="99">
        <v>0</v>
      </c>
      <c r="L5171" s="99">
        <f t="shared" si="855"/>
        <v>0</v>
      </c>
      <c r="M5171" s="99">
        <f t="shared" si="846"/>
        <v>0</v>
      </c>
      <c r="N5171" s="100">
        <f t="shared" si="846"/>
        <v>0</v>
      </c>
      <c r="O5171" s="60">
        <v>0</v>
      </c>
      <c r="P5171" s="101">
        <f>O5171</f>
        <v>0</v>
      </c>
      <c r="Q5171" s="99" t="e">
        <f>TRUNC(#REF!*P5171,0)</f>
        <v>#REF!</v>
      </c>
      <c r="R5171" s="143"/>
    </row>
    <row r="5172" spans="3:18" s="102" customFormat="1" ht="19.5" hidden="1" customHeight="1">
      <c r="C5172" s="35" t="s">
        <v>1897</v>
      </c>
      <c r="D5172" s="36" t="s">
        <v>0</v>
      </c>
      <c r="E5172" s="11" t="s">
        <v>22</v>
      </c>
      <c r="F5172" s="98">
        <v>0</v>
      </c>
      <c r="G5172" s="99">
        <v>0</v>
      </c>
      <c r="H5172" s="99">
        <f t="shared" si="860"/>
        <v>0</v>
      </c>
      <c r="I5172" s="99">
        <v>0</v>
      </c>
      <c r="J5172" s="99">
        <f t="shared" si="861"/>
        <v>0</v>
      </c>
      <c r="K5172" s="99">
        <v>0</v>
      </c>
      <c r="L5172" s="99">
        <f t="shared" si="855"/>
        <v>0</v>
      </c>
      <c r="M5172" s="99">
        <f t="shared" si="846"/>
        <v>0</v>
      </c>
      <c r="N5172" s="100">
        <f t="shared" si="846"/>
        <v>0</v>
      </c>
      <c r="O5172" s="60">
        <v>0</v>
      </c>
      <c r="P5172" s="101">
        <f>O5172</f>
        <v>0</v>
      </c>
      <c r="Q5172" s="99" t="e">
        <f>TRUNC(#REF!*P5172,0)</f>
        <v>#REF!</v>
      </c>
      <c r="R5172" s="143"/>
    </row>
    <row r="5173" spans="3:18" s="102" customFormat="1" ht="19.5" hidden="1" customHeight="1">
      <c r="C5173" s="35" t="s">
        <v>1898</v>
      </c>
      <c r="D5173" s="36" t="s">
        <v>1899</v>
      </c>
      <c r="E5173" s="11" t="s">
        <v>3188</v>
      </c>
      <c r="F5173" s="98">
        <v>3785</v>
      </c>
      <c r="G5173" s="99">
        <v>1252</v>
      </c>
      <c r="H5173" s="99">
        <f t="shared" si="860"/>
        <v>4738820</v>
      </c>
      <c r="I5173" s="99">
        <v>7027</v>
      </c>
      <c r="J5173" s="99">
        <f t="shared" si="861"/>
        <v>26597195</v>
      </c>
      <c r="K5173" s="99">
        <v>1154</v>
      </c>
      <c r="L5173" s="99">
        <f t="shared" si="855"/>
        <v>4367890</v>
      </c>
      <c r="M5173" s="99">
        <f t="shared" si="846"/>
        <v>9433</v>
      </c>
      <c r="N5173" s="100">
        <f t="shared" si="846"/>
        <v>35703905</v>
      </c>
      <c r="O5173" s="60">
        <v>3770</v>
      </c>
      <c r="P5173" s="101">
        <f>O5173</f>
        <v>3770</v>
      </c>
      <c r="Q5173" s="99" t="e">
        <f>TRUNC(#REF!*P5173,0)</f>
        <v>#REF!</v>
      </c>
      <c r="R5173" s="143"/>
    </row>
    <row r="5174" spans="3:18" s="102" customFormat="1" ht="19.5" hidden="1" customHeight="1">
      <c r="C5174" s="35" t="s">
        <v>1900</v>
      </c>
      <c r="D5174" s="36" t="s">
        <v>1899</v>
      </c>
      <c r="E5174" s="11" t="s">
        <v>3188</v>
      </c>
      <c r="F5174" s="98">
        <v>1847</v>
      </c>
      <c r="G5174" s="99">
        <v>989</v>
      </c>
      <c r="H5174" s="99">
        <f t="shared" si="860"/>
        <v>1826683</v>
      </c>
      <c r="I5174" s="99">
        <v>6591</v>
      </c>
      <c r="J5174" s="99">
        <f t="shared" si="861"/>
        <v>12173577</v>
      </c>
      <c r="K5174" s="99">
        <v>1242</v>
      </c>
      <c r="L5174" s="99">
        <f t="shared" si="855"/>
        <v>2293974</v>
      </c>
      <c r="M5174" s="99">
        <f t="shared" si="846"/>
        <v>8822</v>
      </c>
      <c r="N5174" s="100">
        <f t="shared" si="846"/>
        <v>16294234</v>
      </c>
      <c r="O5174" s="60">
        <v>2051</v>
      </c>
      <c r="P5174" s="101">
        <f>O5174</f>
        <v>2051</v>
      </c>
      <c r="Q5174" s="99" t="e">
        <f>TRUNC(#REF!*P5174,0)</f>
        <v>#REF!</v>
      </c>
      <c r="R5174" s="143"/>
    </row>
    <row r="5175" spans="3:18" s="102" customFormat="1" ht="19.5" hidden="1" customHeight="1">
      <c r="C5175" s="35" t="s">
        <v>1901</v>
      </c>
      <c r="D5175" s="36" t="s">
        <v>0</v>
      </c>
      <c r="E5175" s="11" t="s">
        <v>22</v>
      </c>
      <c r="F5175" s="98">
        <v>0</v>
      </c>
      <c r="G5175" s="99">
        <v>0</v>
      </c>
      <c r="H5175" s="99">
        <f t="shared" si="860"/>
        <v>0</v>
      </c>
      <c r="I5175" s="99">
        <v>0</v>
      </c>
      <c r="J5175" s="99">
        <f t="shared" si="861"/>
        <v>0</v>
      </c>
      <c r="K5175" s="99">
        <v>0</v>
      </c>
      <c r="L5175" s="99">
        <f t="shared" si="855"/>
        <v>0</v>
      </c>
      <c r="M5175" s="99">
        <f t="shared" si="846"/>
        <v>0</v>
      </c>
      <c r="N5175" s="100">
        <f t="shared" si="846"/>
        <v>0</v>
      </c>
      <c r="O5175" s="60">
        <v>0</v>
      </c>
      <c r="P5175" s="101">
        <f>O5175</f>
        <v>0</v>
      </c>
      <c r="Q5175" s="99" t="e">
        <f>TRUNC(#REF!*P5175,0)</f>
        <v>#REF!</v>
      </c>
      <c r="R5175" s="143"/>
    </row>
    <row r="5176" spans="3:18" s="102" customFormat="1" ht="19.5" hidden="1" customHeight="1">
      <c r="C5176" s="35" t="s">
        <v>1902</v>
      </c>
      <c r="D5176" s="36" t="s">
        <v>1903</v>
      </c>
      <c r="E5176" s="11" t="s">
        <v>3196</v>
      </c>
      <c r="F5176" s="98">
        <v>67</v>
      </c>
      <c r="G5176" s="99">
        <v>704095</v>
      </c>
      <c r="H5176" s="99">
        <f t="shared" si="860"/>
        <v>47174365</v>
      </c>
      <c r="I5176" s="99">
        <v>1464887</v>
      </c>
      <c r="J5176" s="99">
        <f t="shared" si="861"/>
        <v>98147429</v>
      </c>
      <c r="K5176" s="99">
        <v>289312</v>
      </c>
      <c r="L5176" s="99">
        <f t="shared" si="855"/>
        <v>19383904</v>
      </c>
      <c r="M5176" s="99">
        <f t="shared" si="846"/>
        <v>2458294</v>
      </c>
      <c r="N5176" s="100">
        <f t="shared" si="846"/>
        <v>164705698</v>
      </c>
      <c r="O5176" s="60">
        <v>67</v>
      </c>
      <c r="P5176" s="101">
        <f>O5176</f>
        <v>67</v>
      </c>
      <c r="Q5176" s="99" t="e">
        <f>TRUNC(#REF!*P5176,0)</f>
        <v>#REF!</v>
      </c>
      <c r="R5176" s="143"/>
    </row>
    <row r="5177" spans="3:18" s="102" customFormat="1" ht="19.5" hidden="1" customHeight="1">
      <c r="C5177" s="35" t="s">
        <v>1904</v>
      </c>
      <c r="D5177" s="36" t="s">
        <v>526</v>
      </c>
      <c r="E5177" s="11" t="s">
        <v>3189</v>
      </c>
      <c r="F5177" s="98">
        <v>469</v>
      </c>
      <c r="G5177" s="99">
        <v>2148</v>
      </c>
      <c r="H5177" s="99">
        <f t="shared" si="860"/>
        <v>1007412</v>
      </c>
      <c r="I5177" s="99">
        <v>9160</v>
      </c>
      <c r="J5177" s="99">
        <f t="shared" si="861"/>
        <v>4296040</v>
      </c>
      <c r="K5177" s="99">
        <v>0</v>
      </c>
      <c r="L5177" s="99">
        <f t="shared" si="855"/>
        <v>0</v>
      </c>
      <c r="M5177" s="99">
        <f t="shared" si="846"/>
        <v>11308</v>
      </c>
      <c r="N5177" s="100">
        <f t="shared" si="846"/>
        <v>5303452</v>
      </c>
      <c r="O5177" s="60">
        <v>485</v>
      </c>
      <c r="P5177" s="101">
        <f>O5177</f>
        <v>485</v>
      </c>
      <c r="Q5177" s="99" t="e">
        <f>TRUNC(#REF!*P5177,0)</f>
        <v>#REF!</v>
      </c>
      <c r="R5177" s="143"/>
    </row>
    <row r="5178" spans="3:18" s="102" customFormat="1" ht="19.5" hidden="1" customHeight="1">
      <c r="C5178" s="35" t="s">
        <v>527</v>
      </c>
      <c r="D5178" s="36" t="s">
        <v>0</v>
      </c>
      <c r="E5178" s="11" t="s">
        <v>22</v>
      </c>
      <c r="F5178" s="98">
        <v>0</v>
      </c>
      <c r="G5178" s="99">
        <v>0</v>
      </c>
      <c r="H5178" s="99">
        <f t="shared" si="860"/>
        <v>0</v>
      </c>
      <c r="I5178" s="99">
        <v>0</v>
      </c>
      <c r="J5178" s="99">
        <f t="shared" si="861"/>
        <v>0</v>
      </c>
      <c r="K5178" s="99">
        <v>0</v>
      </c>
      <c r="L5178" s="99">
        <f t="shared" si="855"/>
        <v>0</v>
      </c>
      <c r="M5178" s="99">
        <f t="shared" si="846"/>
        <v>0</v>
      </c>
      <c r="N5178" s="100">
        <f t="shared" si="846"/>
        <v>0</v>
      </c>
      <c r="O5178" s="60">
        <v>0</v>
      </c>
      <c r="P5178" s="101">
        <f>O5178</f>
        <v>0</v>
      </c>
      <c r="Q5178" s="99" t="e">
        <f>TRUNC(#REF!*P5178,0)</f>
        <v>#REF!</v>
      </c>
      <c r="R5178" s="143"/>
    </row>
    <row r="5179" spans="3:18" s="102" customFormat="1" ht="19.5" hidden="1" customHeight="1">
      <c r="C5179" s="35" t="s">
        <v>1905</v>
      </c>
      <c r="D5179" s="36" t="s">
        <v>108</v>
      </c>
      <c r="E5179" s="11" t="s">
        <v>3191</v>
      </c>
      <c r="F5179" s="103">
        <v>163.47200000000001</v>
      </c>
      <c r="G5179" s="99">
        <v>6604</v>
      </c>
      <c r="H5179" s="99">
        <f t="shared" si="860"/>
        <v>1079569</v>
      </c>
      <c r="I5179" s="99">
        <v>323615</v>
      </c>
      <c r="J5179" s="99">
        <f t="shared" si="861"/>
        <v>52901991</v>
      </c>
      <c r="K5179" s="99">
        <v>0</v>
      </c>
      <c r="L5179" s="99">
        <f t="shared" si="855"/>
        <v>0</v>
      </c>
      <c r="M5179" s="99">
        <f t="shared" si="846"/>
        <v>330219</v>
      </c>
      <c r="N5179" s="100">
        <f t="shared" si="846"/>
        <v>53981560</v>
      </c>
      <c r="O5179" s="87">
        <v>172.982</v>
      </c>
      <c r="P5179" s="101">
        <f>O5179</f>
        <v>172.982</v>
      </c>
      <c r="Q5179" s="99" t="e">
        <f>TRUNC(#REF!*P5179,0)</f>
        <v>#REF!</v>
      </c>
      <c r="R5179" s="143"/>
    </row>
    <row r="5180" spans="3:18" s="102" customFormat="1" ht="19.5" hidden="1" customHeight="1">
      <c r="C5180" s="35" t="s">
        <v>1906</v>
      </c>
      <c r="D5180" s="36" t="s">
        <v>0</v>
      </c>
      <c r="E5180" s="11" t="s">
        <v>22</v>
      </c>
      <c r="F5180" s="98">
        <v>0</v>
      </c>
      <c r="G5180" s="99">
        <v>0</v>
      </c>
      <c r="H5180" s="99">
        <f t="shared" si="860"/>
        <v>0</v>
      </c>
      <c r="I5180" s="99">
        <v>0</v>
      </c>
      <c r="J5180" s="99">
        <f t="shared" si="861"/>
        <v>0</v>
      </c>
      <c r="K5180" s="99">
        <v>0</v>
      </c>
      <c r="L5180" s="99">
        <f t="shared" si="855"/>
        <v>0</v>
      </c>
      <c r="M5180" s="99">
        <f t="shared" si="846"/>
        <v>0</v>
      </c>
      <c r="N5180" s="100">
        <f t="shared" si="846"/>
        <v>0</v>
      </c>
      <c r="O5180" s="60">
        <v>0</v>
      </c>
      <c r="P5180" s="101">
        <f>O5180</f>
        <v>0</v>
      </c>
      <c r="Q5180" s="99" t="e">
        <f>TRUNC(#REF!*P5180,0)</f>
        <v>#REF!</v>
      </c>
      <c r="R5180" s="143"/>
    </row>
    <row r="5181" spans="3:18" s="102" customFormat="1" ht="19.5" hidden="1" customHeight="1">
      <c r="C5181" s="35" t="s">
        <v>1907</v>
      </c>
      <c r="D5181" s="36" t="s">
        <v>1908</v>
      </c>
      <c r="E5181" s="11" t="s">
        <v>3189</v>
      </c>
      <c r="F5181" s="98">
        <v>101</v>
      </c>
      <c r="G5181" s="99">
        <v>515</v>
      </c>
      <c r="H5181" s="99">
        <f t="shared" si="860"/>
        <v>52015</v>
      </c>
      <c r="I5181" s="99">
        <v>1262</v>
      </c>
      <c r="J5181" s="99">
        <f t="shared" si="861"/>
        <v>127462</v>
      </c>
      <c r="K5181" s="99">
        <v>0</v>
      </c>
      <c r="L5181" s="99">
        <f t="shared" si="855"/>
        <v>0</v>
      </c>
      <c r="M5181" s="99">
        <f t="shared" si="846"/>
        <v>1777</v>
      </c>
      <c r="N5181" s="100">
        <f t="shared" si="846"/>
        <v>179477</v>
      </c>
      <c r="O5181" s="60">
        <v>104</v>
      </c>
      <c r="P5181" s="101">
        <f>O5181</f>
        <v>104</v>
      </c>
      <c r="Q5181" s="99" t="e">
        <f>TRUNC(#REF!*P5181,0)</f>
        <v>#REF!</v>
      </c>
      <c r="R5181" s="143"/>
    </row>
    <row r="5182" spans="3:18" s="102" customFormat="1" ht="19.5" hidden="1" customHeight="1">
      <c r="C5182" s="35" t="s">
        <v>1909</v>
      </c>
      <c r="D5182" s="36" t="s">
        <v>57</v>
      </c>
      <c r="E5182" s="11" t="s">
        <v>3207</v>
      </c>
      <c r="F5182" s="98">
        <v>255</v>
      </c>
      <c r="G5182" s="99">
        <v>2410</v>
      </c>
      <c r="H5182" s="99">
        <f t="shared" si="860"/>
        <v>614550</v>
      </c>
      <c r="I5182" s="99">
        <v>0</v>
      </c>
      <c r="J5182" s="99">
        <f t="shared" si="861"/>
        <v>0</v>
      </c>
      <c r="K5182" s="99">
        <v>0</v>
      </c>
      <c r="L5182" s="99">
        <f t="shared" si="855"/>
        <v>0</v>
      </c>
      <c r="M5182" s="99">
        <f t="shared" si="846"/>
        <v>2410</v>
      </c>
      <c r="N5182" s="100">
        <f t="shared" si="846"/>
        <v>614550</v>
      </c>
      <c r="O5182" s="60">
        <v>256</v>
      </c>
      <c r="P5182" s="101">
        <f>O5182</f>
        <v>256</v>
      </c>
      <c r="Q5182" s="99" t="e">
        <f>TRUNC(#REF!*P5182,0)</f>
        <v>#REF!</v>
      </c>
      <c r="R5182" s="143"/>
    </row>
    <row r="5183" spans="3:18" s="102" customFormat="1" ht="19.5" hidden="1" customHeight="1">
      <c r="C5183" s="35" t="s">
        <v>1910</v>
      </c>
      <c r="D5183" s="36" t="s">
        <v>0</v>
      </c>
      <c r="E5183" s="11" t="s">
        <v>22</v>
      </c>
      <c r="F5183" s="98">
        <v>0</v>
      </c>
      <c r="G5183" s="99">
        <v>0</v>
      </c>
      <c r="H5183" s="99">
        <f t="shared" si="860"/>
        <v>0</v>
      </c>
      <c r="I5183" s="99">
        <v>0</v>
      </c>
      <c r="J5183" s="99">
        <f t="shared" si="861"/>
        <v>0</v>
      </c>
      <c r="K5183" s="99">
        <v>0</v>
      </c>
      <c r="L5183" s="99">
        <f t="shared" si="855"/>
        <v>0</v>
      </c>
      <c r="M5183" s="99">
        <f t="shared" si="846"/>
        <v>0</v>
      </c>
      <c r="N5183" s="100">
        <f t="shared" si="846"/>
        <v>0</v>
      </c>
      <c r="O5183" s="60">
        <v>0</v>
      </c>
      <c r="P5183" s="101">
        <f>O5183</f>
        <v>0</v>
      </c>
      <c r="Q5183" s="99" t="e">
        <f>TRUNC(#REF!*P5183,0)</f>
        <v>#REF!</v>
      </c>
      <c r="R5183" s="143"/>
    </row>
    <row r="5184" spans="3:18" s="102" customFormat="1" ht="19.5" hidden="1" customHeight="1">
      <c r="C5184" s="35" t="s">
        <v>1911</v>
      </c>
      <c r="D5184" s="36" t="s">
        <v>1912</v>
      </c>
      <c r="E5184" s="11" t="s">
        <v>3207</v>
      </c>
      <c r="F5184" s="98">
        <v>1234</v>
      </c>
      <c r="G5184" s="99">
        <v>6060</v>
      </c>
      <c r="H5184" s="99">
        <f t="shared" si="860"/>
        <v>7478040</v>
      </c>
      <c r="I5184" s="99">
        <v>14412</v>
      </c>
      <c r="J5184" s="99">
        <f t="shared" si="861"/>
        <v>17784408</v>
      </c>
      <c r="K5184" s="99">
        <v>0</v>
      </c>
      <c r="L5184" s="99">
        <f t="shared" si="855"/>
        <v>0</v>
      </c>
      <c r="M5184" s="99">
        <f t="shared" si="846"/>
        <v>20472</v>
      </c>
      <c r="N5184" s="100">
        <f t="shared" si="846"/>
        <v>25262448</v>
      </c>
      <c r="O5184" s="60">
        <v>1236</v>
      </c>
      <c r="P5184" s="101">
        <f>O5184</f>
        <v>1236</v>
      </c>
      <c r="Q5184" s="99" t="e">
        <f>TRUNC(#REF!*P5184,0)</f>
        <v>#REF!</v>
      </c>
      <c r="R5184" s="143"/>
    </row>
    <row r="5185" spans="3:18" s="102" customFormat="1" ht="19.5" hidden="1" customHeight="1">
      <c r="C5185" s="35" t="s">
        <v>1913</v>
      </c>
      <c r="D5185" s="36" t="s">
        <v>0</v>
      </c>
      <c r="E5185" s="11" t="s">
        <v>3189</v>
      </c>
      <c r="F5185" s="98">
        <v>469</v>
      </c>
      <c r="G5185" s="99">
        <v>488</v>
      </c>
      <c r="H5185" s="99">
        <f t="shared" si="860"/>
        <v>228872</v>
      </c>
      <c r="I5185" s="99">
        <v>15801</v>
      </c>
      <c r="J5185" s="99">
        <f t="shared" si="861"/>
        <v>7410669</v>
      </c>
      <c r="K5185" s="99">
        <v>0</v>
      </c>
      <c r="L5185" s="99">
        <f t="shared" si="855"/>
        <v>0</v>
      </c>
      <c r="M5185" s="99">
        <f t="shared" si="846"/>
        <v>16289</v>
      </c>
      <c r="N5185" s="100">
        <f t="shared" si="846"/>
        <v>7639541</v>
      </c>
      <c r="O5185" s="60">
        <v>485</v>
      </c>
      <c r="P5185" s="101">
        <f>O5185</f>
        <v>485</v>
      </c>
      <c r="Q5185" s="99" t="e">
        <f>TRUNC(#REF!*P5185,0)</f>
        <v>#REF!</v>
      </c>
      <c r="R5185" s="143"/>
    </row>
    <row r="5186" spans="3:18" s="102" customFormat="1" ht="19.5" hidden="1" customHeight="1">
      <c r="C5186" s="35" t="s">
        <v>1914</v>
      </c>
      <c r="D5186" s="36" t="s">
        <v>109</v>
      </c>
      <c r="E5186" s="11" t="s">
        <v>3198</v>
      </c>
      <c r="F5186" s="98">
        <v>210</v>
      </c>
      <c r="G5186" s="99">
        <v>34463</v>
      </c>
      <c r="H5186" s="99">
        <f t="shared" si="860"/>
        <v>7237230</v>
      </c>
      <c r="I5186" s="99">
        <v>43106</v>
      </c>
      <c r="J5186" s="99">
        <f t="shared" si="861"/>
        <v>9052260</v>
      </c>
      <c r="K5186" s="99">
        <v>1292</v>
      </c>
      <c r="L5186" s="99">
        <f t="shared" si="855"/>
        <v>271320</v>
      </c>
      <c r="M5186" s="99">
        <f t="shared" si="846"/>
        <v>78861</v>
      </c>
      <c r="N5186" s="100">
        <f t="shared" si="846"/>
        <v>16560810</v>
      </c>
      <c r="O5186" s="60">
        <v>235</v>
      </c>
      <c r="P5186" s="101">
        <f>O5186</f>
        <v>235</v>
      </c>
      <c r="Q5186" s="99" t="e">
        <f>TRUNC(#REF!*P5186,0)</f>
        <v>#REF!</v>
      </c>
      <c r="R5186" s="143"/>
    </row>
    <row r="5187" spans="3:18" s="102" customFormat="1" ht="19.5" hidden="1" customHeight="1">
      <c r="C5187" s="35" t="s">
        <v>1915</v>
      </c>
      <c r="D5187" s="36" t="s">
        <v>0</v>
      </c>
      <c r="E5187" s="11" t="s">
        <v>3188</v>
      </c>
      <c r="F5187" s="98">
        <v>43</v>
      </c>
      <c r="G5187" s="99">
        <v>36648</v>
      </c>
      <c r="H5187" s="99">
        <f t="shared" si="860"/>
        <v>1575864</v>
      </c>
      <c r="I5187" s="99">
        <v>71724</v>
      </c>
      <c r="J5187" s="99">
        <f t="shared" si="861"/>
        <v>3084132</v>
      </c>
      <c r="K5187" s="99">
        <v>3716</v>
      </c>
      <c r="L5187" s="99">
        <f t="shared" si="855"/>
        <v>159788</v>
      </c>
      <c r="M5187" s="99">
        <f t="shared" si="846"/>
        <v>112088</v>
      </c>
      <c r="N5187" s="100">
        <f t="shared" si="846"/>
        <v>4819784</v>
      </c>
      <c r="O5187" s="60">
        <v>43</v>
      </c>
      <c r="P5187" s="101">
        <f>O5187</f>
        <v>43</v>
      </c>
      <c r="Q5187" s="99" t="e">
        <f>TRUNC(#REF!*P5187,0)</f>
        <v>#REF!</v>
      </c>
      <c r="R5187" s="143"/>
    </row>
    <row r="5188" spans="3:18" s="102" customFormat="1" ht="19.5" hidden="1" customHeight="1">
      <c r="C5188" s="35" t="s">
        <v>1916</v>
      </c>
      <c r="D5188" s="36" t="s">
        <v>0</v>
      </c>
      <c r="E5188" s="11" t="s">
        <v>22</v>
      </c>
      <c r="F5188" s="98">
        <v>0</v>
      </c>
      <c r="G5188" s="99">
        <v>0</v>
      </c>
      <c r="H5188" s="99">
        <f t="shared" si="860"/>
        <v>0</v>
      </c>
      <c r="I5188" s="99">
        <v>0</v>
      </c>
      <c r="J5188" s="99">
        <f t="shared" si="861"/>
        <v>0</v>
      </c>
      <c r="K5188" s="99">
        <v>0</v>
      </c>
      <c r="L5188" s="99">
        <f t="shared" si="855"/>
        <v>0</v>
      </c>
      <c r="M5188" s="99">
        <f t="shared" si="846"/>
        <v>0</v>
      </c>
      <c r="N5188" s="100">
        <f t="shared" si="846"/>
        <v>0</v>
      </c>
      <c r="O5188" s="60">
        <v>0</v>
      </c>
      <c r="P5188" s="101">
        <f>O5188</f>
        <v>0</v>
      </c>
      <c r="Q5188" s="99" t="e">
        <f>TRUNC(#REF!*P5188,0)</f>
        <v>#REF!</v>
      </c>
      <c r="R5188" s="143"/>
    </row>
    <row r="5189" spans="3:18" s="102" customFormat="1" ht="19.5" hidden="1" customHeight="1">
      <c r="C5189" s="35" t="s">
        <v>1917</v>
      </c>
      <c r="D5189" s="36" t="s">
        <v>0</v>
      </c>
      <c r="E5189" s="11" t="s">
        <v>3189</v>
      </c>
      <c r="F5189" s="98">
        <v>17859</v>
      </c>
      <c r="G5189" s="99">
        <v>9804</v>
      </c>
      <c r="H5189" s="99">
        <f t="shared" si="860"/>
        <v>175089636</v>
      </c>
      <c r="I5189" s="99">
        <v>1107</v>
      </c>
      <c r="J5189" s="99">
        <f t="shared" si="861"/>
        <v>19769913</v>
      </c>
      <c r="K5189" s="99">
        <v>0</v>
      </c>
      <c r="L5189" s="99">
        <f t="shared" si="855"/>
        <v>0</v>
      </c>
      <c r="M5189" s="99">
        <f t="shared" si="846"/>
        <v>10911</v>
      </c>
      <c r="N5189" s="100">
        <f t="shared" si="846"/>
        <v>194859549</v>
      </c>
      <c r="O5189" s="60">
        <v>17885</v>
      </c>
      <c r="P5189" s="101">
        <f>O5189</f>
        <v>17885</v>
      </c>
      <c r="Q5189" s="99" t="e">
        <f>TRUNC(#REF!*P5189,0)</f>
        <v>#REF!</v>
      </c>
      <c r="R5189" s="143"/>
    </row>
    <row r="5190" spans="3:18" s="102" customFormat="1" ht="19.5" hidden="1" customHeight="1">
      <c r="C5190" s="35" t="s">
        <v>1918</v>
      </c>
      <c r="D5190" s="36" t="s">
        <v>0</v>
      </c>
      <c r="E5190" s="11" t="s">
        <v>3188</v>
      </c>
      <c r="F5190" s="98">
        <v>30</v>
      </c>
      <c r="G5190" s="99">
        <v>1552</v>
      </c>
      <c r="H5190" s="99">
        <f t="shared" si="860"/>
        <v>46560</v>
      </c>
      <c r="I5190" s="99">
        <v>50209</v>
      </c>
      <c r="J5190" s="99">
        <f t="shared" si="861"/>
        <v>1506270</v>
      </c>
      <c r="K5190" s="99">
        <v>0</v>
      </c>
      <c r="L5190" s="99">
        <f t="shared" si="855"/>
        <v>0</v>
      </c>
      <c r="M5190" s="99">
        <f t="shared" si="846"/>
        <v>51761</v>
      </c>
      <c r="N5190" s="100">
        <f t="shared" si="846"/>
        <v>1552830</v>
      </c>
      <c r="O5190" s="60">
        <v>30</v>
      </c>
      <c r="P5190" s="101">
        <f>O5190</f>
        <v>30</v>
      </c>
      <c r="Q5190" s="99" t="e">
        <f>TRUNC(#REF!*P5190,0)</f>
        <v>#REF!</v>
      </c>
      <c r="R5190" s="143"/>
    </row>
    <row r="5191" spans="3:18" s="102" customFormat="1" ht="19.5" hidden="1" customHeight="1">
      <c r="C5191" s="35" t="s">
        <v>1919</v>
      </c>
      <c r="D5191" s="36" t="s">
        <v>0</v>
      </c>
      <c r="E5191" s="11" t="s">
        <v>22</v>
      </c>
      <c r="F5191" s="98">
        <v>0</v>
      </c>
      <c r="G5191" s="99">
        <v>0</v>
      </c>
      <c r="H5191" s="99">
        <f t="shared" si="860"/>
        <v>0</v>
      </c>
      <c r="I5191" s="99">
        <v>0</v>
      </c>
      <c r="J5191" s="99">
        <f t="shared" si="861"/>
        <v>0</v>
      </c>
      <c r="K5191" s="99">
        <v>0</v>
      </c>
      <c r="L5191" s="99">
        <f t="shared" si="855"/>
        <v>0</v>
      </c>
      <c r="M5191" s="99">
        <f t="shared" si="846"/>
        <v>0</v>
      </c>
      <c r="N5191" s="100">
        <f t="shared" si="846"/>
        <v>0</v>
      </c>
      <c r="O5191" s="60">
        <v>0</v>
      </c>
      <c r="P5191" s="101">
        <f>O5191</f>
        <v>0</v>
      </c>
      <c r="Q5191" s="99" t="e">
        <f>TRUNC(#REF!*P5191,0)</f>
        <v>#REF!</v>
      </c>
      <c r="R5191" s="143"/>
    </row>
    <row r="5192" spans="3:18" s="102" customFormat="1" ht="19.5" hidden="1" customHeight="1">
      <c r="C5192" s="35" t="s">
        <v>1920</v>
      </c>
      <c r="D5192" s="36" t="s">
        <v>0</v>
      </c>
      <c r="E5192" s="11" t="s">
        <v>22</v>
      </c>
      <c r="F5192" s="98">
        <v>0</v>
      </c>
      <c r="G5192" s="99">
        <v>0</v>
      </c>
      <c r="H5192" s="99">
        <f t="shared" si="860"/>
        <v>0</v>
      </c>
      <c r="I5192" s="99">
        <v>0</v>
      </c>
      <c r="J5192" s="99">
        <f t="shared" si="861"/>
        <v>0</v>
      </c>
      <c r="K5192" s="99">
        <v>0</v>
      </c>
      <c r="L5192" s="99">
        <f t="shared" si="855"/>
        <v>0</v>
      </c>
      <c r="M5192" s="99">
        <f t="shared" si="846"/>
        <v>0</v>
      </c>
      <c r="N5192" s="100">
        <f t="shared" si="846"/>
        <v>0</v>
      </c>
      <c r="O5192" s="60">
        <v>0</v>
      </c>
      <c r="P5192" s="101">
        <f>O5192</f>
        <v>0</v>
      </c>
      <c r="Q5192" s="99" t="e">
        <f>TRUNC(#REF!*P5192,0)</f>
        <v>#REF!</v>
      </c>
      <c r="R5192" s="143"/>
    </row>
    <row r="5193" spans="3:18" s="102" customFormat="1" ht="19.5" hidden="1" customHeight="1">
      <c r="C5193" s="35" t="s">
        <v>1921</v>
      </c>
      <c r="D5193" s="36" t="s">
        <v>1922</v>
      </c>
      <c r="E5193" s="11" t="s">
        <v>3207</v>
      </c>
      <c r="F5193" s="98">
        <v>1450</v>
      </c>
      <c r="G5193" s="99">
        <v>2692</v>
      </c>
      <c r="H5193" s="99">
        <f t="shared" si="860"/>
        <v>3903400</v>
      </c>
      <c r="I5193" s="99">
        <v>2985</v>
      </c>
      <c r="J5193" s="99">
        <f t="shared" si="861"/>
        <v>4328250</v>
      </c>
      <c r="K5193" s="99">
        <v>0</v>
      </c>
      <c r="L5193" s="99">
        <f t="shared" si="855"/>
        <v>0</v>
      </c>
      <c r="M5193" s="99">
        <f t="shared" si="846"/>
        <v>5677</v>
      </c>
      <c r="N5193" s="100">
        <f t="shared" si="846"/>
        <v>8231650</v>
      </c>
      <c r="O5193" s="60">
        <v>1450</v>
      </c>
      <c r="P5193" s="101">
        <f>O5193</f>
        <v>1450</v>
      </c>
      <c r="Q5193" s="99" t="e">
        <f>TRUNC(#REF!*P5193,0)</f>
        <v>#REF!</v>
      </c>
      <c r="R5193" s="143"/>
    </row>
    <row r="5194" spans="3:18" s="102" customFormat="1" ht="19.5" hidden="1" customHeight="1">
      <c r="C5194" s="35" t="s">
        <v>1923</v>
      </c>
      <c r="D5194" s="36" t="s">
        <v>0</v>
      </c>
      <c r="E5194" s="11" t="s">
        <v>22</v>
      </c>
      <c r="F5194" s="98">
        <v>0</v>
      </c>
      <c r="G5194" s="99">
        <v>0</v>
      </c>
      <c r="H5194" s="99">
        <f t="shared" si="860"/>
        <v>0</v>
      </c>
      <c r="I5194" s="99">
        <v>0</v>
      </c>
      <c r="J5194" s="99">
        <f t="shared" si="861"/>
        <v>0</v>
      </c>
      <c r="K5194" s="99">
        <v>0</v>
      </c>
      <c r="L5194" s="99">
        <f t="shared" si="855"/>
        <v>0</v>
      </c>
      <c r="M5194" s="99">
        <f t="shared" si="846"/>
        <v>0</v>
      </c>
      <c r="N5194" s="100">
        <f t="shared" si="846"/>
        <v>0</v>
      </c>
      <c r="O5194" s="60">
        <v>0</v>
      </c>
      <c r="P5194" s="101">
        <f>O5194</f>
        <v>0</v>
      </c>
      <c r="Q5194" s="99" t="e">
        <f>TRUNC(#REF!*P5194,0)</f>
        <v>#REF!</v>
      </c>
      <c r="R5194" s="143"/>
    </row>
    <row r="5195" spans="3:18" s="102" customFormat="1" ht="19.5" hidden="1" customHeight="1">
      <c r="C5195" s="35" t="s">
        <v>1924</v>
      </c>
      <c r="D5195" s="36" t="s">
        <v>0</v>
      </c>
      <c r="E5195" s="11" t="s">
        <v>3207</v>
      </c>
      <c r="F5195" s="98">
        <v>104</v>
      </c>
      <c r="G5195" s="99">
        <v>987</v>
      </c>
      <c r="H5195" s="99">
        <f t="shared" si="860"/>
        <v>102648</v>
      </c>
      <c r="I5195" s="99">
        <v>52</v>
      </c>
      <c r="J5195" s="99">
        <f t="shared" si="861"/>
        <v>5408</v>
      </c>
      <c r="K5195" s="99">
        <v>0</v>
      </c>
      <c r="L5195" s="99">
        <f t="shared" si="855"/>
        <v>0</v>
      </c>
      <c r="M5195" s="99">
        <f t="shared" si="846"/>
        <v>1039</v>
      </c>
      <c r="N5195" s="100">
        <f t="shared" si="846"/>
        <v>108056</v>
      </c>
      <c r="O5195" s="60">
        <v>104</v>
      </c>
      <c r="P5195" s="101">
        <f>O5195</f>
        <v>104</v>
      </c>
      <c r="Q5195" s="99" t="e">
        <f>TRUNC(#REF!*P5195,0)</f>
        <v>#REF!</v>
      </c>
      <c r="R5195" s="143"/>
    </row>
    <row r="5196" spans="3:18" s="102" customFormat="1" ht="19.5" hidden="1" customHeight="1">
      <c r="C5196" s="35" t="s">
        <v>1925</v>
      </c>
      <c r="D5196" s="36" t="s">
        <v>1926</v>
      </c>
      <c r="E5196" s="11" t="s">
        <v>3207</v>
      </c>
      <c r="F5196" s="98">
        <v>118</v>
      </c>
      <c r="G5196" s="99">
        <v>7756</v>
      </c>
      <c r="H5196" s="99">
        <f t="shared" si="860"/>
        <v>915208</v>
      </c>
      <c r="I5196" s="99">
        <v>671</v>
      </c>
      <c r="J5196" s="99">
        <f t="shared" si="861"/>
        <v>79178</v>
      </c>
      <c r="K5196" s="99">
        <v>0</v>
      </c>
      <c r="L5196" s="99">
        <f t="shared" si="855"/>
        <v>0</v>
      </c>
      <c r="M5196" s="99">
        <f t="shared" si="846"/>
        <v>8427</v>
      </c>
      <c r="N5196" s="100">
        <f t="shared" si="846"/>
        <v>994386</v>
      </c>
      <c r="O5196" s="60">
        <v>118</v>
      </c>
      <c r="P5196" s="101">
        <f>O5196</f>
        <v>118</v>
      </c>
      <c r="Q5196" s="99" t="e">
        <f>TRUNC(#REF!*P5196,0)</f>
        <v>#REF!</v>
      </c>
      <c r="R5196" s="143"/>
    </row>
    <row r="5197" spans="3:18" s="102" customFormat="1" ht="19.5" hidden="1" customHeight="1">
      <c r="C5197" s="35" t="s">
        <v>1927</v>
      </c>
      <c r="D5197" s="36" t="s">
        <v>1928</v>
      </c>
      <c r="E5197" s="11" t="s">
        <v>3207</v>
      </c>
      <c r="F5197" s="98">
        <v>70</v>
      </c>
      <c r="G5197" s="99">
        <v>9256</v>
      </c>
      <c r="H5197" s="99">
        <f t="shared" si="860"/>
        <v>647920</v>
      </c>
      <c r="I5197" s="99">
        <v>671</v>
      </c>
      <c r="J5197" s="99">
        <f t="shared" si="861"/>
        <v>46970</v>
      </c>
      <c r="K5197" s="99">
        <v>0</v>
      </c>
      <c r="L5197" s="99">
        <f t="shared" si="855"/>
        <v>0</v>
      </c>
      <c r="M5197" s="99">
        <f t="shared" si="846"/>
        <v>9927</v>
      </c>
      <c r="N5197" s="100">
        <f t="shared" si="846"/>
        <v>694890</v>
      </c>
      <c r="O5197" s="60">
        <v>70</v>
      </c>
      <c r="P5197" s="101">
        <f>O5197</f>
        <v>70</v>
      </c>
      <c r="Q5197" s="99" t="e">
        <f>TRUNC(#REF!*P5197,0)</f>
        <v>#REF!</v>
      </c>
      <c r="R5197" s="143"/>
    </row>
    <row r="5198" spans="3:18" s="102" customFormat="1" ht="19.5" hidden="1" customHeight="1">
      <c r="C5198" s="35" t="s">
        <v>1929</v>
      </c>
      <c r="D5198" s="36" t="s">
        <v>0</v>
      </c>
      <c r="E5198" s="11" t="s">
        <v>22</v>
      </c>
      <c r="F5198" s="98">
        <v>0</v>
      </c>
      <c r="G5198" s="99">
        <v>0</v>
      </c>
      <c r="H5198" s="99">
        <f t="shared" si="860"/>
        <v>0</v>
      </c>
      <c r="I5198" s="99">
        <v>0</v>
      </c>
      <c r="J5198" s="99">
        <f t="shared" si="861"/>
        <v>0</v>
      </c>
      <c r="K5198" s="99">
        <v>0</v>
      </c>
      <c r="L5198" s="99">
        <f t="shared" si="855"/>
        <v>0</v>
      </c>
      <c r="M5198" s="99">
        <f t="shared" si="846"/>
        <v>0</v>
      </c>
      <c r="N5198" s="100">
        <f t="shared" si="846"/>
        <v>0</v>
      </c>
      <c r="O5198" s="60">
        <v>0</v>
      </c>
      <c r="P5198" s="101">
        <f>O5198</f>
        <v>0</v>
      </c>
      <c r="Q5198" s="99" t="e">
        <f>TRUNC(#REF!*P5198,0)</f>
        <v>#REF!</v>
      </c>
      <c r="R5198" s="143"/>
    </row>
    <row r="5199" spans="3:18" s="102" customFormat="1" ht="19.5" hidden="1" customHeight="1">
      <c r="C5199" s="35" t="s">
        <v>1930</v>
      </c>
      <c r="D5199" s="36" t="s">
        <v>1494</v>
      </c>
      <c r="E5199" s="11" t="s">
        <v>22</v>
      </c>
      <c r="F5199" s="98">
        <v>0</v>
      </c>
      <c r="G5199" s="99">
        <v>0</v>
      </c>
      <c r="H5199" s="99">
        <f t="shared" si="860"/>
        <v>0</v>
      </c>
      <c r="I5199" s="99">
        <v>0</v>
      </c>
      <c r="J5199" s="99">
        <f t="shared" si="861"/>
        <v>0</v>
      </c>
      <c r="K5199" s="99">
        <v>0</v>
      </c>
      <c r="L5199" s="99">
        <f t="shared" si="855"/>
        <v>0</v>
      </c>
      <c r="M5199" s="99">
        <f t="shared" si="846"/>
        <v>0</v>
      </c>
      <c r="N5199" s="100">
        <f t="shared" si="846"/>
        <v>0</v>
      </c>
      <c r="O5199" s="60">
        <v>0</v>
      </c>
      <c r="P5199" s="101">
        <f>O5199</f>
        <v>0</v>
      </c>
      <c r="Q5199" s="99" t="e">
        <f>TRUNC(#REF!*P5199,0)</f>
        <v>#REF!</v>
      </c>
      <c r="R5199" s="143"/>
    </row>
    <row r="5200" spans="3:18" s="102" customFormat="1" ht="19.5" hidden="1" customHeight="1">
      <c r="C5200" s="35" t="s">
        <v>1931</v>
      </c>
      <c r="D5200" s="36" t="s">
        <v>1932</v>
      </c>
      <c r="E5200" s="11" t="s">
        <v>3199</v>
      </c>
      <c r="F5200" s="98">
        <v>2900</v>
      </c>
      <c r="G5200" s="99">
        <v>357</v>
      </c>
      <c r="H5200" s="99">
        <f t="shared" si="860"/>
        <v>1035300</v>
      </c>
      <c r="I5200" s="99">
        <v>5904</v>
      </c>
      <c r="J5200" s="99">
        <f t="shared" si="861"/>
        <v>17121600</v>
      </c>
      <c r="K5200" s="99">
        <v>19</v>
      </c>
      <c r="L5200" s="99">
        <f t="shared" si="855"/>
        <v>55100</v>
      </c>
      <c r="M5200" s="99">
        <f t="shared" si="846"/>
        <v>6280</v>
      </c>
      <c r="N5200" s="100">
        <f t="shared" si="846"/>
        <v>18212000</v>
      </c>
      <c r="O5200" s="60">
        <v>2900</v>
      </c>
      <c r="P5200" s="101">
        <f>O5200</f>
        <v>2900</v>
      </c>
      <c r="Q5200" s="99" t="e">
        <f>TRUNC(#REF!*P5200,0)</f>
        <v>#REF!</v>
      </c>
      <c r="R5200" s="143"/>
    </row>
    <row r="5201" spans="3:18" s="102" customFormat="1" ht="19.5" hidden="1" customHeight="1">
      <c r="C5201" s="35" t="s">
        <v>1933</v>
      </c>
      <c r="D5201" s="36" t="s">
        <v>0</v>
      </c>
      <c r="E5201" s="11" t="s">
        <v>22</v>
      </c>
      <c r="F5201" s="98">
        <v>0</v>
      </c>
      <c r="G5201" s="99">
        <v>0</v>
      </c>
      <c r="H5201" s="99">
        <f t="shared" si="860"/>
        <v>0</v>
      </c>
      <c r="I5201" s="99">
        <v>0</v>
      </c>
      <c r="J5201" s="99">
        <f t="shared" si="861"/>
        <v>0</v>
      </c>
      <c r="K5201" s="99">
        <v>0</v>
      </c>
      <c r="L5201" s="99">
        <f t="shared" si="855"/>
        <v>0</v>
      </c>
      <c r="M5201" s="99">
        <f t="shared" si="846"/>
        <v>0</v>
      </c>
      <c r="N5201" s="100">
        <f t="shared" si="846"/>
        <v>0</v>
      </c>
      <c r="O5201" s="60">
        <v>0</v>
      </c>
      <c r="P5201" s="101">
        <f>O5201</f>
        <v>0</v>
      </c>
      <c r="Q5201" s="99" t="e">
        <f>TRUNC(#REF!*P5201,0)</f>
        <v>#REF!</v>
      </c>
      <c r="R5201" s="143"/>
    </row>
    <row r="5202" spans="3:18" s="102" customFormat="1" ht="19.5" hidden="1" customHeight="1">
      <c r="C5202" s="35" t="s">
        <v>1934</v>
      </c>
      <c r="D5202" s="36" t="s">
        <v>1935</v>
      </c>
      <c r="E5202" s="11" t="s">
        <v>3199</v>
      </c>
      <c r="F5202" s="98">
        <v>29</v>
      </c>
      <c r="G5202" s="99">
        <v>200638</v>
      </c>
      <c r="H5202" s="99">
        <f t="shared" si="860"/>
        <v>5818502</v>
      </c>
      <c r="I5202" s="99">
        <v>19090</v>
      </c>
      <c r="J5202" s="99">
        <f t="shared" si="861"/>
        <v>553610</v>
      </c>
      <c r="K5202" s="99">
        <v>8</v>
      </c>
      <c r="L5202" s="99">
        <f t="shared" si="855"/>
        <v>232</v>
      </c>
      <c r="M5202" s="99">
        <f t="shared" si="846"/>
        <v>219736</v>
      </c>
      <c r="N5202" s="100">
        <f t="shared" si="846"/>
        <v>6372344</v>
      </c>
      <c r="O5202" s="60">
        <v>29</v>
      </c>
      <c r="P5202" s="101">
        <f>O5202</f>
        <v>29</v>
      </c>
      <c r="Q5202" s="99" t="e">
        <f>TRUNC(#REF!*P5202,0)</f>
        <v>#REF!</v>
      </c>
      <c r="R5202" s="143"/>
    </row>
    <row r="5203" spans="3:18" s="102" customFormat="1" ht="19.5" hidden="1" customHeight="1">
      <c r="C5203" s="35" t="s">
        <v>1936</v>
      </c>
      <c r="D5203" s="36" t="s">
        <v>0</v>
      </c>
      <c r="E5203" s="11" t="s">
        <v>3207</v>
      </c>
      <c r="F5203" s="98">
        <v>582</v>
      </c>
      <c r="G5203" s="99">
        <v>3095</v>
      </c>
      <c r="H5203" s="99">
        <f t="shared" si="860"/>
        <v>1801290</v>
      </c>
      <c r="I5203" s="99">
        <v>1</v>
      </c>
      <c r="J5203" s="99">
        <f t="shared" si="861"/>
        <v>582</v>
      </c>
      <c r="K5203" s="99">
        <v>0</v>
      </c>
      <c r="L5203" s="99">
        <f t="shared" si="855"/>
        <v>0</v>
      </c>
      <c r="M5203" s="99">
        <f t="shared" si="846"/>
        <v>3096</v>
      </c>
      <c r="N5203" s="100">
        <f t="shared" si="846"/>
        <v>1801872</v>
      </c>
      <c r="O5203" s="60">
        <v>585</v>
      </c>
      <c r="P5203" s="101">
        <f>O5203</f>
        <v>585</v>
      </c>
      <c r="Q5203" s="99" t="e">
        <f>TRUNC(#REF!*P5203,0)</f>
        <v>#REF!</v>
      </c>
      <c r="R5203" s="143"/>
    </row>
    <row r="5204" spans="3:18" s="102" customFormat="1" ht="19.5" hidden="1" customHeight="1">
      <c r="C5204" s="35" t="s">
        <v>1937</v>
      </c>
      <c r="D5204" s="36" t="s">
        <v>0</v>
      </c>
      <c r="E5204" s="11" t="s">
        <v>3189</v>
      </c>
      <c r="F5204" s="98">
        <v>2303</v>
      </c>
      <c r="G5204" s="99">
        <v>271</v>
      </c>
      <c r="H5204" s="99">
        <f t="shared" si="860"/>
        <v>624113</v>
      </c>
      <c r="I5204" s="99">
        <v>671</v>
      </c>
      <c r="J5204" s="99">
        <f t="shared" si="861"/>
        <v>1545313</v>
      </c>
      <c r="K5204" s="99">
        <v>0</v>
      </c>
      <c r="L5204" s="99">
        <f t="shared" si="855"/>
        <v>0</v>
      </c>
      <c r="M5204" s="99">
        <f t="shared" si="846"/>
        <v>942</v>
      </c>
      <c r="N5204" s="100">
        <f t="shared" si="846"/>
        <v>2169426</v>
      </c>
      <c r="O5204" s="60">
        <v>2328</v>
      </c>
      <c r="P5204" s="101">
        <f>O5204</f>
        <v>2328</v>
      </c>
      <c r="Q5204" s="99" t="e">
        <f>TRUNC(#REF!*P5204,0)</f>
        <v>#REF!</v>
      </c>
      <c r="R5204" s="143"/>
    </row>
    <row r="5205" spans="3:18" s="102" customFormat="1" ht="19.5" hidden="1" customHeight="1">
      <c r="C5205" s="35" t="s">
        <v>1938</v>
      </c>
      <c r="D5205" s="36" t="s">
        <v>0</v>
      </c>
      <c r="E5205" s="11" t="s">
        <v>22</v>
      </c>
      <c r="F5205" s="98">
        <v>0</v>
      </c>
      <c r="G5205" s="99">
        <v>0</v>
      </c>
      <c r="H5205" s="99">
        <f t="shared" si="860"/>
        <v>0</v>
      </c>
      <c r="I5205" s="99">
        <v>0</v>
      </c>
      <c r="J5205" s="99">
        <f t="shared" si="861"/>
        <v>0</v>
      </c>
      <c r="K5205" s="99">
        <v>0</v>
      </c>
      <c r="L5205" s="99">
        <f t="shared" si="855"/>
        <v>0</v>
      </c>
      <c r="M5205" s="99">
        <f t="shared" si="846"/>
        <v>0</v>
      </c>
      <c r="N5205" s="100">
        <f t="shared" si="846"/>
        <v>0</v>
      </c>
      <c r="O5205" s="60">
        <v>0</v>
      </c>
      <c r="P5205" s="101">
        <f>O5205</f>
        <v>0</v>
      </c>
      <c r="Q5205" s="99" t="e">
        <f>TRUNC(#REF!*P5205,0)</f>
        <v>#REF!</v>
      </c>
      <c r="R5205" s="143"/>
    </row>
    <row r="5206" spans="3:18" s="102" customFormat="1" ht="19.5" hidden="1" customHeight="1">
      <c r="C5206" s="35" t="s">
        <v>1939</v>
      </c>
      <c r="D5206" s="36" t="s">
        <v>1940</v>
      </c>
      <c r="E5206" s="11" t="s">
        <v>3188</v>
      </c>
      <c r="F5206" s="98">
        <v>182</v>
      </c>
      <c r="G5206" s="99">
        <v>1389</v>
      </c>
      <c r="H5206" s="99">
        <f t="shared" si="860"/>
        <v>252798</v>
      </c>
      <c r="I5206" s="99">
        <v>7068</v>
      </c>
      <c r="J5206" s="99">
        <f t="shared" si="861"/>
        <v>1286376</v>
      </c>
      <c r="K5206" s="99">
        <v>1351</v>
      </c>
      <c r="L5206" s="99">
        <f t="shared" ref="L5206:L5271" si="866">TRUNC(F5206*K5206,0)</f>
        <v>245882</v>
      </c>
      <c r="M5206" s="99">
        <f t="shared" si="846"/>
        <v>9808</v>
      </c>
      <c r="N5206" s="100">
        <f t="shared" si="846"/>
        <v>1785056</v>
      </c>
      <c r="O5206" s="60">
        <v>191</v>
      </c>
      <c r="P5206" s="101">
        <f>O5206</f>
        <v>191</v>
      </c>
      <c r="Q5206" s="99" t="e">
        <f>TRUNC(#REF!*P5206,0)</f>
        <v>#REF!</v>
      </c>
      <c r="R5206" s="143"/>
    </row>
    <row r="5207" spans="3:18" s="102" customFormat="1" ht="19.5" hidden="1" customHeight="1">
      <c r="C5207" s="35" t="s">
        <v>1941</v>
      </c>
      <c r="D5207" s="36" t="s">
        <v>1942</v>
      </c>
      <c r="E5207" s="11" t="s">
        <v>3207</v>
      </c>
      <c r="F5207" s="98">
        <v>1450</v>
      </c>
      <c r="G5207" s="99">
        <v>1516</v>
      </c>
      <c r="H5207" s="99">
        <f t="shared" si="860"/>
        <v>2198200</v>
      </c>
      <c r="I5207" s="99">
        <v>4818</v>
      </c>
      <c r="J5207" s="99">
        <f t="shared" si="861"/>
        <v>6986100</v>
      </c>
      <c r="K5207" s="99">
        <v>2423</v>
      </c>
      <c r="L5207" s="99">
        <f t="shared" si="866"/>
        <v>3513350</v>
      </c>
      <c r="M5207" s="99">
        <f t="shared" si="846"/>
        <v>8757</v>
      </c>
      <c r="N5207" s="100">
        <f t="shared" si="846"/>
        <v>12697650</v>
      </c>
      <c r="O5207" s="60">
        <v>1450</v>
      </c>
      <c r="P5207" s="101">
        <f>O5207</f>
        <v>1450</v>
      </c>
      <c r="Q5207" s="99" t="e">
        <f>TRUNC(#REF!*P5207,0)</f>
        <v>#REF!</v>
      </c>
      <c r="R5207" s="143"/>
    </row>
    <row r="5208" spans="3:18" s="102" customFormat="1" ht="19.5" hidden="1" customHeight="1">
      <c r="C5208" s="35" t="s">
        <v>1943</v>
      </c>
      <c r="D5208" s="36" t="s">
        <v>1944</v>
      </c>
      <c r="E5208" s="11" t="s">
        <v>3207</v>
      </c>
      <c r="F5208" s="98">
        <v>1450</v>
      </c>
      <c r="G5208" s="99">
        <v>1460</v>
      </c>
      <c r="H5208" s="99">
        <f t="shared" si="860"/>
        <v>2117000</v>
      </c>
      <c r="I5208" s="99">
        <v>5131</v>
      </c>
      <c r="J5208" s="99">
        <f t="shared" si="861"/>
        <v>7439950</v>
      </c>
      <c r="K5208" s="99">
        <v>2543</v>
      </c>
      <c r="L5208" s="99">
        <f t="shared" si="866"/>
        <v>3687350</v>
      </c>
      <c r="M5208" s="99">
        <f t="shared" si="846"/>
        <v>9134</v>
      </c>
      <c r="N5208" s="100">
        <f t="shared" si="846"/>
        <v>13244300</v>
      </c>
      <c r="O5208" s="60">
        <v>1450</v>
      </c>
      <c r="P5208" s="101">
        <f>O5208</f>
        <v>1450</v>
      </c>
      <c r="Q5208" s="99" t="e">
        <f>TRUNC(#REF!*P5208,0)</f>
        <v>#REF!</v>
      </c>
      <c r="R5208" s="143"/>
    </row>
    <row r="5209" spans="3:18" s="102" customFormat="1" ht="19.5" hidden="1" customHeight="1">
      <c r="C5209" s="35" t="s">
        <v>1945</v>
      </c>
      <c r="D5209" s="36" t="s">
        <v>1946</v>
      </c>
      <c r="E5209" s="11" t="s">
        <v>3207</v>
      </c>
      <c r="F5209" s="98">
        <v>1450</v>
      </c>
      <c r="G5209" s="99">
        <v>1516</v>
      </c>
      <c r="H5209" s="99">
        <f t="shared" si="860"/>
        <v>2198200</v>
      </c>
      <c r="I5209" s="99">
        <v>5723</v>
      </c>
      <c r="J5209" s="99">
        <f t="shared" si="861"/>
        <v>8298350</v>
      </c>
      <c r="K5209" s="99">
        <v>2704</v>
      </c>
      <c r="L5209" s="99">
        <f t="shared" si="866"/>
        <v>3920800</v>
      </c>
      <c r="M5209" s="99">
        <f t="shared" si="846"/>
        <v>9943</v>
      </c>
      <c r="N5209" s="100">
        <f t="shared" si="846"/>
        <v>14417350</v>
      </c>
      <c r="O5209" s="60">
        <v>1450</v>
      </c>
      <c r="P5209" s="101">
        <f>O5209</f>
        <v>1450</v>
      </c>
      <c r="Q5209" s="99" t="e">
        <f>TRUNC(#REF!*P5209,0)</f>
        <v>#REF!</v>
      </c>
      <c r="R5209" s="143"/>
    </row>
    <row r="5210" spans="3:18" s="102" customFormat="1" ht="19.5" hidden="1" customHeight="1">
      <c r="C5210" s="35" t="s">
        <v>1947</v>
      </c>
      <c r="D5210" s="36" t="s">
        <v>0</v>
      </c>
      <c r="E5210" s="11" t="s">
        <v>3188</v>
      </c>
      <c r="F5210" s="98">
        <v>180</v>
      </c>
      <c r="G5210" s="99">
        <v>0</v>
      </c>
      <c r="H5210" s="99">
        <f t="shared" si="860"/>
        <v>0</v>
      </c>
      <c r="I5210" s="99">
        <v>18024</v>
      </c>
      <c r="J5210" s="99">
        <f t="shared" si="861"/>
        <v>3244320</v>
      </c>
      <c r="K5210" s="99">
        <v>0</v>
      </c>
      <c r="L5210" s="99">
        <f t="shared" si="866"/>
        <v>0</v>
      </c>
      <c r="M5210" s="99">
        <f t="shared" si="846"/>
        <v>18024</v>
      </c>
      <c r="N5210" s="100">
        <f t="shared" si="846"/>
        <v>3244320</v>
      </c>
      <c r="O5210" s="60">
        <v>184</v>
      </c>
      <c r="P5210" s="101">
        <f>O5210</f>
        <v>184</v>
      </c>
      <c r="Q5210" s="99" t="e">
        <f>TRUNC(#REF!*P5210,0)</f>
        <v>#REF!</v>
      </c>
      <c r="R5210" s="143"/>
    </row>
    <row r="5211" spans="3:18" s="102" customFormat="1" ht="19.5" hidden="1" customHeight="1">
      <c r="C5211" s="35" t="s">
        <v>1948</v>
      </c>
      <c r="D5211" s="36" t="s">
        <v>0</v>
      </c>
      <c r="E5211" s="11" t="s">
        <v>22</v>
      </c>
      <c r="F5211" s="98">
        <v>0</v>
      </c>
      <c r="G5211" s="99">
        <v>0</v>
      </c>
      <c r="H5211" s="99">
        <f t="shared" si="860"/>
        <v>0</v>
      </c>
      <c r="I5211" s="99">
        <v>0</v>
      </c>
      <c r="J5211" s="99">
        <f t="shared" si="861"/>
        <v>0</v>
      </c>
      <c r="K5211" s="99">
        <v>0</v>
      </c>
      <c r="L5211" s="99">
        <f t="shared" si="866"/>
        <v>0</v>
      </c>
      <c r="M5211" s="99">
        <f t="shared" si="846"/>
        <v>0</v>
      </c>
      <c r="N5211" s="100">
        <f t="shared" si="846"/>
        <v>0</v>
      </c>
      <c r="O5211" s="60">
        <v>0</v>
      </c>
      <c r="P5211" s="101">
        <f>O5211</f>
        <v>0</v>
      </c>
      <c r="Q5211" s="99" t="e">
        <f>TRUNC(#REF!*P5211,0)</f>
        <v>#REF!</v>
      </c>
      <c r="R5211" s="143"/>
    </row>
    <row r="5212" spans="3:18" s="102" customFormat="1" ht="19.5" hidden="1" customHeight="1">
      <c r="C5212" s="35" t="s">
        <v>2856</v>
      </c>
      <c r="D5212" s="36" t="s">
        <v>2857</v>
      </c>
      <c r="E5212" s="11" t="s">
        <v>3207</v>
      </c>
      <c r="F5212" s="98">
        <v>1421</v>
      </c>
      <c r="G5212" s="99">
        <v>23638</v>
      </c>
      <c r="H5212" s="99">
        <f t="shared" si="860"/>
        <v>33589598</v>
      </c>
      <c r="I5212" s="99">
        <v>785</v>
      </c>
      <c r="J5212" s="99">
        <f t="shared" si="861"/>
        <v>1115485</v>
      </c>
      <c r="K5212" s="99">
        <v>144</v>
      </c>
      <c r="L5212" s="99">
        <f t="shared" si="866"/>
        <v>204624</v>
      </c>
      <c r="M5212" s="99">
        <f t="shared" si="846"/>
        <v>24567</v>
      </c>
      <c r="N5212" s="100">
        <f t="shared" si="846"/>
        <v>34909707</v>
      </c>
      <c r="O5212" s="60">
        <v>1421</v>
      </c>
      <c r="P5212" s="101">
        <f>O5212</f>
        <v>1421</v>
      </c>
      <c r="Q5212" s="99" t="e">
        <f>TRUNC(#REF!*P5212,0)</f>
        <v>#REF!</v>
      </c>
      <c r="R5212" s="143"/>
    </row>
    <row r="5213" spans="3:18" s="102" customFormat="1" ht="19.5" hidden="1" customHeight="1">
      <c r="C5213" s="35" t="s">
        <v>1949</v>
      </c>
      <c r="D5213" s="36" t="s">
        <v>0</v>
      </c>
      <c r="E5213" s="11" t="s">
        <v>3188</v>
      </c>
      <c r="F5213" s="98">
        <v>254</v>
      </c>
      <c r="G5213" s="99">
        <v>0</v>
      </c>
      <c r="H5213" s="99">
        <f t="shared" si="860"/>
        <v>0</v>
      </c>
      <c r="I5213" s="99">
        <v>30372</v>
      </c>
      <c r="J5213" s="99">
        <f t="shared" si="861"/>
        <v>7714488</v>
      </c>
      <c r="K5213" s="99">
        <v>0</v>
      </c>
      <c r="L5213" s="99">
        <f t="shared" si="866"/>
        <v>0</v>
      </c>
      <c r="M5213" s="99">
        <f t="shared" si="846"/>
        <v>30372</v>
      </c>
      <c r="N5213" s="100">
        <f t="shared" si="846"/>
        <v>7714488</v>
      </c>
      <c r="O5213" s="60">
        <v>254</v>
      </c>
      <c r="P5213" s="101">
        <f>O5213</f>
        <v>254</v>
      </c>
      <c r="Q5213" s="99" t="e">
        <f>TRUNC(#REF!*P5213,0)</f>
        <v>#REF!</v>
      </c>
      <c r="R5213" s="143"/>
    </row>
    <row r="5214" spans="3:18" s="102" customFormat="1" ht="19.5" hidden="1" customHeight="1">
      <c r="C5214" s="35" t="s">
        <v>1950</v>
      </c>
      <c r="D5214" s="36" t="s">
        <v>0</v>
      </c>
      <c r="E5214" s="11" t="s">
        <v>22</v>
      </c>
      <c r="F5214" s="98">
        <v>0</v>
      </c>
      <c r="G5214" s="99">
        <v>0</v>
      </c>
      <c r="H5214" s="99">
        <f t="shared" si="860"/>
        <v>0</v>
      </c>
      <c r="I5214" s="99">
        <v>0</v>
      </c>
      <c r="J5214" s="99">
        <f t="shared" si="861"/>
        <v>0</v>
      </c>
      <c r="K5214" s="99">
        <v>0</v>
      </c>
      <c r="L5214" s="99">
        <f t="shared" si="866"/>
        <v>0</v>
      </c>
      <c r="M5214" s="99">
        <f t="shared" si="846"/>
        <v>0</v>
      </c>
      <c r="N5214" s="100">
        <f t="shared" si="846"/>
        <v>0</v>
      </c>
      <c r="O5214" s="60">
        <v>0</v>
      </c>
      <c r="P5214" s="101">
        <f>O5214</f>
        <v>0</v>
      </c>
      <c r="Q5214" s="99" t="e">
        <f>TRUNC(#REF!*P5214,0)</f>
        <v>#REF!</v>
      </c>
      <c r="R5214" s="143"/>
    </row>
    <row r="5215" spans="3:18" s="102" customFormat="1" ht="19.5" hidden="1" customHeight="1">
      <c r="C5215" s="35" t="s">
        <v>1951</v>
      </c>
      <c r="D5215" s="36" t="s">
        <v>526</v>
      </c>
      <c r="E5215" s="11" t="s">
        <v>3189</v>
      </c>
      <c r="F5215" s="98">
        <v>38</v>
      </c>
      <c r="G5215" s="99">
        <v>5288</v>
      </c>
      <c r="H5215" s="99">
        <f t="shared" si="860"/>
        <v>200944</v>
      </c>
      <c r="I5215" s="99">
        <v>9004</v>
      </c>
      <c r="J5215" s="99">
        <f t="shared" si="861"/>
        <v>342152</v>
      </c>
      <c r="K5215" s="99">
        <v>0</v>
      </c>
      <c r="L5215" s="99">
        <f t="shared" si="866"/>
        <v>0</v>
      </c>
      <c r="M5215" s="99">
        <f t="shared" si="846"/>
        <v>14292</v>
      </c>
      <c r="N5215" s="100">
        <f t="shared" si="846"/>
        <v>543096</v>
      </c>
      <c r="O5215" s="60">
        <v>38</v>
      </c>
      <c r="P5215" s="101">
        <f>O5215</f>
        <v>38</v>
      </c>
      <c r="Q5215" s="99" t="e">
        <f>TRUNC(#REF!*P5215,0)</f>
        <v>#REF!</v>
      </c>
      <c r="R5215" s="143"/>
    </row>
    <row r="5216" spans="3:18" s="102" customFormat="1" ht="19.5" hidden="1" customHeight="1">
      <c r="C5216" s="35" t="s">
        <v>1952</v>
      </c>
      <c r="D5216" s="36" t="s">
        <v>1953</v>
      </c>
      <c r="E5216" s="11" t="s">
        <v>3189</v>
      </c>
      <c r="F5216" s="98">
        <v>4</v>
      </c>
      <c r="G5216" s="99">
        <v>6252</v>
      </c>
      <c r="H5216" s="99">
        <f t="shared" si="860"/>
        <v>25008</v>
      </c>
      <c r="I5216" s="99">
        <v>10200</v>
      </c>
      <c r="J5216" s="99">
        <f t="shared" si="861"/>
        <v>40800</v>
      </c>
      <c r="K5216" s="99">
        <v>0</v>
      </c>
      <c r="L5216" s="99">
        <f t="shared" si="866"/>
        <v>0</v>
      </c>
      <c r="M5216" s="99">
        <f t="shared" si="846"/>
        <v>16452</v>
      </c>
      <c r="N5216" s="100">
        <f t="shared" si="846"/>
        <v>65808</v>
      </c>
      <c r="O5216" s="60">
        <v>4</v>
      </c>
      <c r="P5216" s="101">
        <f>O5216</f>
        <v>4</v>
      </c>
      <c r="Q5216" s="99" t="e">
        <f>TRUNC(#REF!*P5216,0)</f>
        <v>#REF!</v>
      </c>
      <c r="R5216" s="143"/>
    </row>
    <row r="5217" spans="3:18" s="102" customFormat="1" ht="19.5" hidden="1" customHeight="1">
      <c r="C5217" s="35" t="s">
        <v>1954</v>
      </c>
      <c r="D5217" s="36" t="s">
        <v>1955</v>
      </c>
      <c r="E5217" s="11" t="s">
        <v>3189</v>
      </c>
      <c r="F5217" s="98">
        <v>21</v>
      </c>
      <c r="G5217" s="99">
        <v>6252</v>
      </c>
      <c r="H5217" s="99">
        <f t="shared" si="860"/>
        <v>131292</v>
      </c>
      <c r="I5217" s="99">
        <v>10200</v>
      </c>
      <c r="J5217" s="99">
        <f t="shared" si="861"/>
        <v>214200</v>
      </c>
      <c r="K5217" s="99">
        <v>0</v>
      </c>
      <c r="L5217" s="99">
        <f t="shared" si="866"/>
        <v>0</v>
      </c>
      <c r="M5217" s="99">
        <f t="shared" si="846"/>
        <v>16452</v>
      </c>
      <c r="N5217" s="100">
        <f t="shared" si="846"/>
        <v>345492</v>
      </c>
      <c r="O5217" s="60">
        <v>21</v>
      </c>
      <c r="P5217" s="101">
        <f>O5217</f>
        <v>21</v>
      </c>
      <c r="Q5217" s="99" t="e">
        <f>TRUNC(#REF!*P5217,0)</f>
        <v>#REF!</v>
      </c>
      <c r="R5217" s="143"/>
    </row>
    <row r="5218" spans="3:18" s="102" customFormat="1" ht="19.5" hidden="1" customHeight="1">
      <c r="C5218" s="35" t="s">
        <v>1956</v>
      </c>
      <c r="D5218" s="36" t="s">
        <v>526</v>
      </c>
      <c r="E5218" s="11" t="s">
        <v>3189</v>
      </c>
      <c r="F5218" s="98">
        <v>218</v>
      </c>
      <c r="G5218" s="99">
        <v>2148</v>
      </c>
      <c r="H5218" s="99">
        <f t="shared" si="860"/>
        <v>468264</v>
      </c>
      <c r="I5218" s="99">
        <v>9160</v>
      </c>
      <c r="J5218" s="99">
        <f t="shared" si="861"/>
        <v>1996880</v>
      </c>
      <c r="K5218" s="99">
        <v>0</v>
      </c>
      <c r="L5218" s="99">
        <f t="shared" si="866"/>
        <v>0</v>
      </c>
      <c r="M5218" s="99">
        <f t="shared" si="846"/>
        <v>11308</v>
      </c>
      <c r="N5218" s="100">
        <f t="shared" si="846"/>
        <v>2465144</v>
      </c>
      <c r="O5218" s="60">
        <v>218</v>
      </c>
      <c r="P5218" s="101">
        <f>O5218</f>
        <v>218</v>
      </c>
      <c r="Q5218" s="99" t="e">
        <f>TRUNC(#REF!*P5218,0)</f>
        <v>#REF!</v>
      </c>
      <c r="R5218" s="143"/>
    </row>
    <row r="5219" spans="3:18" s="102" customFormat="1" ht="19.5" hidden="1" customHeight="1">
      <c r="C5219" s="35" t="s">
        <v>1957</v>
      </c>
      <c r="D5219" s="36" t="s">
        <v>0</v>
      </c>
      <c r="E5219" s="11" t="s">
        <v>22</v>
      </c>
      <c r="F5219" s="98">
        <v>0</v>
      </c>
      <c r="G5219" s="99">
        <v>0</v>
      </c>
      <c r="H5219" s="99">
        <f t="shared" si="860"/>
        <v>0</v>
      </c>
      <c r="I5219" s="99">
        <v>0</v>
      </c>
      <c r="J5219" s="99">
        <f t="shared" si="861"/>
        <v>0</v>
      </c>
      <c r="K5219" s="99">
        <v>0</v>
      </c>
      <c r="L5219" s="99">
        <f t="shared" si="866"/>
        <v>0</v>
      </c>
      <c r="M5219" s="99">
        <f t="shared" si="846"/>
        <v>0</v>
      </c>
      <c r="N5219" s="100">
        <f t="shared" si="846"/>
        <v>0</v>
      </c>
      <c r="O5219" s="60">
        <v>0</v>
      </c>
      <c r="P5219" s="101">
        <f>O5219</f>
        <v>0</v>
      </c>
      <c r="Q5219" s="99" t="e">
        <f>TRUNC(#REF!*P5219,0)</f>
        <v>#REF!</v>
      </c>
      <c r="R5219" s="143"/>
    </row>
    <row r="5220" spans="3:18" s="102" customFormat="1" ht="19.5" hidden="1" customHeight="1">
      <c r="C5220" s="35" t="s">
        <v>1958</v>
      </c>
      <c r="D5220" s="36" t="s">
        <v>1908</v>
      </c>
      <c r="E5220" s="11" t="s">
        <v>3189</v>
      </c>
      <c r="F5220" s="98">
        <v>33</v>
      </c>
      <c r="G5220" s="99">
        <v>515</v>
      </c>
      <c r="H5220" s="99">
        <f t="shared" si="860"/>
        <v>16995</v>
      </c>
      <c r="I5220" s="99">
        <v>1262</v>
      </c>
      <c r="J5220" s="99">
        <f t="shared" si="861"/>
        <v>41646</v>
      </c>
      <c r="K5220" s="99">
        <v>0</v>
      </c>
      <c r="L5220" s="99">
        <f t="shared" si="866"/>
        <v>0</v>
      </c>
      <c r="M5220" s="99">
        <f t="shared" si="846"/>
        <v>1777</v>
      </c>
      <c r="N5220" s="100">
        <f t="shared" si="846"/>
        <v>58641</v>
      </c>
      <c r="O5220" s="60">
        <v>34</v>
      </c>
      <c r="P5220" s="101">
        <f>O5220</f>
        <v>34</v>
      </c>
      <c r="Q5220" s="99" t="e">
        <f>TRUNC(#REF!*P5220,0)</f>
        <v>#REF!</v>
      </c>
      <c r="R5220" s="143"/>
    </row>
    <row r="5221" spans="3:18" s="102" customFormat="1" ht="19.5" hidden="1" customHeight="1">
      <c r="C5221" s="35" t="s">
        <v>1959</v>
      </c>
      <c r="D5221" s="36" t="s">
        <v>57</v>
      </c>
      <c r="E5221" s="11" t="s">
        <v>3207</v>
      </c>
      <c r="F5221" s="98">
        <v>96</v>
      </c>
      <c r="G5221" s="99">
        <v>2410</v>
      </c>
      <c r="H5221" s="99">
        <f t="shared" si="860"/>
        <v>231360</v>
      </c>
      <c r="I5221" s="99">
        <v>0</v>
      </c>
      <c r="J5221" s="99">
        <f t="shared" si="861"/>
        <v>0</v>
      </c>
      <c r="K5221" s="99">
        <v>0</v>
      </c>
      <c r="L5221" s="99">
        <f t="shared" si="866"/>
        <v>0</v>
      </c>
      <c r="M5221" s="99">
        <f t="shared" si="846"/>
        <v>2410</v>
      </c>
      <c r="N5221" s="100">
        <f t="shared" si="846"/>
        <v>231360</v>
      </c>
      <c r="O5221" s="60">
        <v>96</v>
      </c>
      <c r="P5221" s="101">
        <f>O5221</f>
        <v>96</v>
      </c>
      <c r="Q5221" s="99" t="e">
        <f>TRUNC(#REF!*P5221,0)</f>
        <v>#REF!</v>
      </c>
      <c r="R5221" s="143"/>
    </row>
    <row r="5222" spans="3:18" s="102" customFormat="1" ht="19.5" hidden="1" customHeight="1">
      <c r="C5222" s="35" t="s">
        <v>1960</v>
      </c>
      <c r="D5222" s="36" t="s">
        <v>1961</v>
      </c>
      <c r="E5222" s="11" t="s">
        <v>3189</v>
      </c>
      <c r="F5222" s="98">
        <v>940</v>
      </c>
      <c r="G5222" s="99">
        <v>488</v>
      </c>
      <c r="H5222" s="99">
        <f t="shared" si="860"/>
        <v>458720</v>
      </c>
      <c r="I5222" s="99">
        <v>15801</v>
      </c>
      <c r="J5222" s="99">
        <f t="shared" si="861"/>
        <v>14852940</v>
      </c>
      <c r="K5222" s="99">
        <v>0</v>
      </c>
      <c r="L5222" s="99">
        <f t="shared" si="866"/>
        <v>0</v>
      </c>
      <c r="M5222" s="99">
        <f t="shared" si="846"/>
        <v>16289</v>
      </c>
      <c r="N5222" s="100">
        <f t="shared" si="846"/>
        <v>15311660</v>
      </c>
      <c r="O5222" s="60">
        <v>959</v>
      </c>
      <c r="P5222" s="101">
        <f>O5222</f>
        <v>959</v>
      </c>
      <c r="Q5222" s="99" t="e">
        <f>TRUNC(#REF!*P5222,0)</f>
        <v>#REF!</v>
      </c>
      <c r="R5222" s="143"/>
    </row>
    <row r="5223" spans="3:18" s="102" customFormat="1" ht="19.5" hidden="1" customHeight="1">
      <c r="C5223" s="35" t="s">
        <v>1962</v>
      </c>
      <c r="D5223" s="36" t="s">
        <v>0</v>
      </c>
      <c r="E5223" s="11" t="s">
        <v>3189</v>
      </c>
      <c r="F5223" s="98">
        <v>714</v>
      </c>
      <c r="G5223" s="99">
        <v>2088</v>
      </c>
      <c r="H5223" s="99">
        <f t="shared" si="860"/>
        <v>1490832</v>
      </c>
      <c r="I5223" s="99">
        <v>319</v>
      </c>
      <c r="J5223" s="99">
        <f t="shared" si="861"/>
        <v>227766</v>
      </c>
      <c r="K5223" s="99">
        <v>11</v>
      </c>
      <c r="L5223" s="99">
        <f t="shared" si="866"/>
        <v>7854</v>
      </c>
      <c r="M5223" s="99">
        <f t="shared" si="846"/>
        <v>2418</v>
      </c>
      <c r="N5223" s="100">
        <f t="shared" si="846"/>
        <v>1726452</v>
      </c>
      <c r="O5223" s="60">
        <v>714</v>
      </c>
      <c r="P5223" s="101">
        <f>O5223</f>
        <v>714</v>
      </c>
      <c r="Q5223" s="99" t="e">
        <f>TRUNC(#REF!*P5223,0)</f>
        <v>#REF!</v>
      </c>
      <c r="R5223" s="143"/>
    </row>
    <row r="5224" spans="3:18" s="102" customFormat="1" ht="19.5" hidden="1" customHeight="1">
      <c r="C5224" s="35" t="s">
        <v>1963</v>
      </c>
      <c r="D5224" s="36" t="s">
        <v>0</v>
      </c>
      <c r="E5224" s="11" t="s">
        <v>3189</v>
      </c>
      <c r="F5224" s="98">
        <v>1133</v>
      </c>
      <c r="G5224" s="99">
        <v>2478</v>
      </c>
      <c r="H5224" s="99">
        <f t="shared" si="860"/>
        <v>2807574</v>
      </c>
      <c r="I5224" s="99">
        <v>9151</v>
      </c>
      <c r="J5224" s="99">
        <f t="shared" si="861"/>
        <v>10368083</v>
      </c>
      <c r="K5224" s="99">
        <v>1773</v>
      </c>
      <c r="L5224" s="99">
        <f t="shared" si="866"/>
        <v>2008809</v>
      </c>
      <c r="M5224" s="99">
        <f t="shared" si="846"/>
        <v>13402</v>
      </c>
      <c r="N5224" s="100">
        <f t="shared" si="846"/>
        <v>15184466</v>
      </c>
      <c r="O5224" s="60">
        <v>1157</v>
      </c>
      <c r="P5224" s="101">
        <f>O5224</f>
        <v>1157</v>
      </c>
      <c r="Q5224" s="99" t="e">
        <f>TRUNC(#REF!*P5224,0)</f>
        <v>#REF!</v>
      </c>
      <c r="R5224" s="143"/>
    </row>
    <row r="5225" spans="3:18" s="102" customFormat="1" ht="19.5" hidden="1" customHeight="1">
      <c r="C5225" s="35" t="s">
        <v>1964</v>
      </c>
      <c r="D5225" s="36" t="s">
        <v>0</v>
      </c>
      <c r="E5225" s="11" t="s">
        <v>22</v>
      </c>
      <c r="F5225" s="98">
        <v>0</v>
      </c>
      <c r="G5225" s="99">
        <v>0</v>
      </c>
      <c r="H5225" s="99">
        <f t="shared" si="860"/>
        <v>0</v>
      </c>
      <c r="I5225" s="99">
        <v>0</v>
      </c>
      <c r="J5225" s="99">
        <f t="shared" si="861"/>
        <v>0</v>
      </c>
      <c r="K5225" s="99">
        <v>0</v>
      </c>
      <c r="L5225" s="99">
        <f t="shared" si="866"/>
        <v>0</v>
      </c>
      <c r="M5225" s="99">
        <f t="shared" si="846"/>
        <v>0</v>
      </c>
      <c r="N5225" s="100">
        <f t="shared" si="846"/>
        <v>0</v>
      </c>
      <c r="O5225" s="60">
        <v>0</v>
      </c>
      <c r="P5225" s="101">
        <f>O5225</f>
        <v>0</v>
      </c>
      <c r="Q5225" s="99" t="e">
        <f>TRUNC(#REF!*P5225,0)</f>
        <v>#REF!</v>
      </c>
      <c r="R5225" s="143"/>
    </row>
    <row r="5226" spans="3:18" s="102" customFormat="1" ht="19.5" hidden="1" customHeight="1">
      <c r="C5226" s="35" t="s">
        <v>1965</v>
      </c>
      <c r="D5226" s="36" t="s">
        <v>0</v>
      </c>
      <c r="E5226" s="11" t="s">
        <v>22</v>
      </c>
      <c r="F5226" s="98">
        <v>0</v>
      </c>
      <c r="G5226" s="99">
        <v>0</v>
      </c>
      <c r="H5226" s="99">
        <f t="shared" si="860"/>
        <v>0</v>
      </c>
      <c r="I5226" s="99">
        <v>0</v>
      </c>
      <c r="J5226" s="99">
        <f t="shared" si="861"/>
        <v>0</v>
      </c>
      <c r="K5226" s="99">
        <v>0</v>
      </c>
      <c r="L5226" s="99">
        <f t="shared" si="866"/>
        <v>0</v>
      </c>
      <c r="M5226" s="99">
        <f t="shared" si="846"/>
        <v>0</v>
      </c>
      <c r="N5226" s="100">
        <f t="shared" si="846"/>
        <v>0</v>
      </c>
      <c r="O5226" s="60">
        <v>0</v>
      </c>
      <c r="P5226" s="101">
        <f>O5226</f>
        <v>0</v>
      </c>
      <c r="Q5226" s="99" t="e">
        <f>TRUNC(#REF!*P5226,0)</f>
        <v>#REF!</v>
      </c>
      <c r="R5226" s="143"/>
    </row>
    <row r="5227" spans="3:18" s="102" customFormat="1" ht="19.5" hidden="1" customHeight="1">
      <c r="C5227" s="35" t="s">
        <v>1966</v>
      </c>
      <c r="D5227" s="36" t="s">
        <v>0</v>
      </c>
      <c r="E5227" s="11" t="s">
        <v>3199</v>
      </c>
      <c r="F5227" s="98">
        <v>12</v>
      </c>
      <c r="G5227" s="99">
        <v>119306</v>
      </c>
      <c r="H5227" s="99">
        <f t="shared" si="860"/>
        <v>1431672</v>
      </c>
      <c r="I5227" s="99">
        <v>224739</v>
      </c>
      <c r="J5227" s="99">
        <f t="shared" si="861"/>
        <v>2696868</v>
      </c>
      <c r="K5227" s="99">
        <v>305087</v>
      </c>
      <c r="L5227" s="99">
        <f t="shared" si="866"/>
        <v>3661044</v>
      </c>
      <c r="M5227" s="99">
        <f t="shared" si="846"/>
        <v>649132</v>
      </c>
      <c r="N5227" s="100">
        <f t="shared" si="846"/>
        <v>7789584</v>
      </c>
      <c r="O5227" s="60">
        <v>0</v>
      </c>
      <c r="P5227" s="101">
        <f>O5227</f>
        <v>0</v>
      </c>
      <c r="Q5227" s="99" t="e">
        <f>TRUNC(#REF!*P5227,0)</f>
        <v>#REF!</v>
      </c>
      <c r="R5227" s="143"/>
    </row>
    <row r="5228" spans="3:18" s="102" customFormat="1" ht="19.5" hidden="1" customHeight="1">
      <c r="C5228" s="35" t="s">
        <v>1967</v>
      </c>
      <c r="D5228" s="36" t="s">
        <v>0</v>
      </c>
      <c r="E5228" s="11" t="s">
        <v>22</v>
      </c>
      <c r="F5228" s="98">
        <v>0</v>
      </c>
      <c r="G5228" s="99">
        <v>0</v>
      </c>
      <c r="H5228" s="99">
        <f t="shared" si="860"/>
        <v>0</v>
      </c>
      <c r="I5228" s="99">
        <v>0</v>
      </c>
      <c r="J5228" s="99">
        <f t="shared" si="861"/>
        <v>0</v>
      </c>
      <c r="K5228" s="99">
        <v>0</v>
      </c>
      <c r="L5228" s="99">
        <f t="shared" si="866"/>
        <v>0</v>
      </c>
      <c r="M5228" s="99">
        <f t="shared" si="846"/>
        <v>0</v>
      </c>
      <c r="N5228" s="100">
        <f t="shared" si="846"/>
        <v>0</v>
      </c>
      <c r="O5228" s="60">
        <v>0</v>
      </c>
      <c r="P5228" s="101">
        <f>O5228</f>
        <v>0</v>
      </c>
      <c r="Q5228" s="99" t="e">
        <f>TRUNC(#REF!*P5228,0)</f>
        <v>#REF!</v>
      </c>
      <c r="R5228" s="143"/>
    </row>
    <row r="5229" spans="3:18" s="102" customFormat="1" ht="19.5" hidden="1" customHeight="1">
      <c r="C5229" s="35" t="s">
        <v>1968</v>
      </c>
      <c r="D5229" s="36" t="s">
        <v>0</v>
      </c>
      <c r="E5229" s="11" t="s">
        <v>22</v>
      </c>
      <c r="F5229" s="98">
        <v>0</v>
      </c>
      <c r="G5229" s="99">
        <v>0</v>
      </c>
      <c r="H5229" s="99">
        <f t="shared" si="860"/>
        <v>0</v>
      </c>
      <c r="I5229" s="99">
        <v>0</v>
      </c>
      <c r="J5229" s="99">
        <f t="shared" si="861"/>
        <v>0</v>
      </c>
      <c r="K5229" s="99">
        <v>0</v>
      </c>
      <c r="L5229" s="99">
        <f t="shared" si="866"/>
        <v>0</v>
      </c>
      <c r="M5229" s="99">
        <f t="shared" si="846"/>
        <v>0</v>
      </c>
      <c r="N5229" s="100">
        <f t="shared" si="846"/>
        <v>0</v>
      </c>
      <c r="O5229" s="60">
        <v>0</v>
      </c>
      <c r="P5229" s="101">
        <f>O5229</f>
        <v>0</v>
      </c>
      <c r="Q5229" s="99" t="e">
        <f>TRUNC(#REF!*P5229,0)</f>
        <v>#REF!</v>
      </c>
      <c r="R5229" s="143"/>
    </row>
    <row r="5230" spans="3:18" s="102" customFormat="1" ht="19.5" hidden="1" customHeight="1">
      <c r="C5230" s="35" t="s">
        <v>1969</v>
      </c>
      <c r="D5230" s="36" t="s">
        <v>20</v>
      </c>
      <c r="E5230" s="11" t="s">
        <v>3206</v>
      </c>
      <c r="F5230" s="98">
        <v>544</v>
      </c>
      <c r="G5230" s="99">
        <v>305539</v>
      </c>
      <c r="H5230" s="99">
        <f t="shared" ref="H5230:H5295" si="867">TRUNC(F5230*G5230,0)</f>
        <v>166213216</v>
      </c>
      <c r="I5230" s="99">
        <v>570870</v>
      </c>
      <c r="J5230" s="99">
        <f t="shared" ref="J5230:J5295" si="868">TRUNC(F5230*I5230,0)</f>
        <v>310553280</v>
      </c>
      <c r="K5230" s="99">
        <v>77855</v>
      </c>
      <c r="L5230" s="99">
        <f t="shared" si="866"/>
        <v>42353120</v>
      </c>
      <c r="M5230" s="99">
        <f t="shared" si="846"/>
        <v>954264</v>
      </c>
      <c r="N5230" s="100">
        <f t="shared" si="846"/>
        <v>519119616</v>
      </c>
      <c r="O5230" s="60">
        <v>378</v>
      </c>
      <c r="P5230" s="101">
        <f>O5230</f>
        <v>378</v>
      </c>
      <c r="Q5230" s="99" t="e">
        <f>TRUNC(#REF!*P5230,0)</f>
        <v>#REF!</v>
      </c>
      <c r="R5230" s="143"/>
    </row>
    <row r="5231" spans="3:18" s="102" customFormat="1" ht="19.5" hidden="1" customHeight="1">
      <c r="C5231" s="35" t="s">
        <v>1970</v>
      </c>
      <c r="D5231" s="36" t="s">
        <v>0</v>
      </c>
      <c r="E5231" s="11" t="s">
        <v>22</v>
      </c>
      <c r="F5231" s="98">
        <v>0</v>
      </c>
      <c r="G5231" s="99">
        <v>0</v>
      </c>
      <c r="H5231" s="99">
        <f t="shared" si="867"/>
        <v>0</v>
      </c>
      <c r="I5231" s="99">
        <v>0</v>
      </c>
      <c r="J5231" s="99">
        <f t="shared" si="868"/>
        <v>0</v>
      </c>
      <c r="K5231" s="99">
        <v>0</v>
      </c>
      <c r="L5231" s="99">
        <f t="shared" si="866"/>
        <v>0</v>
      </c>
      <c r="M5231" s="99">
        <f t="shared" si="846"/>
        <v>0</v>
      </c>
      <c r="N5231" s="100">
        <f t="shared" si="846"/>
        <v>0</v>
      </c>
      <c r="O5231" s="60">
        <v>0</v>
      </c>
      <c r="P5231" s="101">
        <f>O5231</f>
        <v>0</v>
      </c>
      <c r="Q5231" s="99" t="e">
        <f>TRUNC(#REF!*P5231,0)</f>
        <v>#REF!</v>
      </c>
      <c r="R5231" s="143"/>
    </row>
    <row r="5232" spans="3:18" s="102" customFormat="1" ht="19.5" hidden="1" customHeight="1">
      <c r="C5232" s="35" t="s">
        <v>1971</v>
      </c>
      <c r="D5232" s="36" t="s">
        <v>20</v>
      </c>
      <c r="E5232" s="11" t="s">
        <v>3206</v>
      </c>
      <c r="F5232" s="98">
        <v>58</v>
      </c>
      <c r="G5232" s="99">
        <v>173599</v>
      </c>
      <c r="H5232" s="99">
        <f t="shared" si="867"/>
        <v>10068742</v>
      </c>
      <c r="I5232" s="99">
        <v>403780</v>
      </c>
      <c r="J5232" s="99">
        <f t="shared" si="868"/>
        <v>23419240</v>
      </c>
      <c r="K5232" s="99">
        <v>38773</v>
      </c>
      <c r="L5232" s="99">
        <f t="shared" si="866"/>
        <v>2248834</v>
      </c>
      <c r="M5232" s="99">
        <f t="shared" si="846"/>
        <v>616152</v>
      </c>
      <c r="N5232" s="100">
        <f t="shared" si="846"/>
        <v>35736816</v>
      </c>
      <c r="O5232" s="60">
        <v>83</v>
      </c>
      <c r="P5232" s="101">
        <f>O5232</f>
        <v>83</v>
      </c>
      <c r="Q5232" s="99" t="e">
        <f>TRUNC(#REF!*P5232,0)</f>
        <v>#REF!</v>
      </c>
      <c r="R5232" s="143"/>
    </row>
    <row r="5233" spans="3:18" s="102" customFormat="1" ht="19.5" hidden="1" customHeight="1">
      <c r="C5233" s="35" t="s">
        <v>2979</v>
      </c>
      <c r="D5233" s="36" t="s">
        <v>0</v>
      </c>
      <c r="E5233" s="11" t="s">
        <v>22</v>
      </c>
      <c r="F5233" s="98">
        <v>0</v>
      </c>
      <c r="G5233" s="99">
        <v>0</v>
      </c>
      <c r="H5233" s="99">
        <f t="shared" si="867"/>
        <v>0</v>
      </c>
      <c r="I5233" s="99">
        <v>0</v>
      </c>
      <c r="J5233" s="99">
        <f t="shared" si="868"/>
        <v>0</v>
      </c>
      <c r="K5233" s="99">
        <v>0</v>
      </c>
      <c r="L5233" s="99">
        <f t="shared" si="866"/>
        <v>0</v>
      </c>
      <c r="M5233" s="99">
        <f t="shared" si="846"/>
        <v>0</v>
      </c>
      <c r="N5233" s="100">
        <f t="shared" si="846"/>
        <v>0</v>
      </c>
      <c r="O5233" s="60">
        <v>0</v>
      </c>
      <c r="P5233" s="101">
        <f>O5233</f>
        <v>0</v>
      </c>
      <c r="Q5233" s="99" t="e">
        <f>TRUNC(#REF!*P5233,0)</f>
        <v>#REF!</v>
      </c>
      <c r="R5233" s="143"/>
    </row>
    <row r="5234" spans="3:18" s="102" customFormat="1" ht="19.5" hidden="1" customHeight="1">
      <c r="C5234" s="35" t="s">
        <v>2980</v>
      </c>
      <c r="D5234" s="36" t="s">
        <v>20</v>
      </c>
      <c r="E5234" s="11" t="s">
        <v>3206</v>
      </c>
      <c r="F5234" s="98">
        <v>72</v>
      </c>
      <c r="G5234" s="101">
        <v>151488</v>
      </c>
      <c r="H5234" s="99">
        <f t="shared" si="867"/>
        <v>10907136</v>
      </c>
      <c r="I5234" s="101">
        <v>327111</v>
      </c>
      <c r="J5234" s="99">
        <f t="shared" si="868"/>
        <v>23551992</v>
      </c>
      <c r="K5234" s="101">
        <v>78247</v>
      </c>
      <c r="L5234" s="99">
        <f t="shared" si="866"/>
        <v>5633784</v>
      </c>
      <c r="M5234" s="99">
        <f t="shared" si="846"/>
        <v>556846</v>
      </c>
      <c r="N5234" s="100">
        <f t="shared" ref="N5234:N5235" si="869">H5234+J5234+L5234</f>
        <v>40092912</v>
      </c>
      <c r="O5234" s="60">
        <v>44</v>
      </c>
      <c r="P5234" s="101">
        <v>78247</v>
      </c>
      <c r="Q5234" s="99" t="e">
        <f>TRUNC(#REF!*P5234,0)</f>
        <v>#REF!</v>
      </c>
      <c r="R5234" s="143"/>
    </row>
    <row r="5235" spans="3:18" s="102" customFormat="1" ht="19.5" hidden="1" customHeight="1">
      <c r="C5235" s="35" t="s">
        <v>2981</v>
      </c>
      <c r="D5235" s="36" t="s">
        <v>0</v>
      </c>
      <c r="E5235" s="11" t="s">
        <v>22</v>
      </c>
      <c r="F5235" s="98">
        <v>0</v>
      </c>
      <c r="G5235" s="101"/>
      <c r="H5235" s="99">
        <f t="shared" si="867"/>
        <v>0</v>
      </c>
      <c r="I5235" s="101"/>
      <c r="J5235" s="99">
        <f t="shared" si="868"/>
        <v>0</v>
      </c>
      <c r="K5235" s="101"/>
      <c r="L5235" s="99">
        <f t="shared" si="866"/>
        <v>0</v>
      </c>
      <c r="M5235" s="99">
        <f t="shared" ref="M5235:N5252" si="870">G5235+I5235+K5235</f>
        <v>0</v>
      </c>
      <c r="N5235" s="100">
        <f t="shared" si="869"/>
        <v>0</v>
      </c>
      <c r="O5235" s="60">
        <v>0</v>
      </c>
      <c r="P5235" s="101">
        <f>O5235</f>
        <v>0</v>
      </c>
      <c r="Q5235" s="99" t="e">
        <f>TRUNC(#REF!*P5235,0)</f>
        <v>#REF!</v>
      </c>
      <c r="R5235" s="143"/>
    </row>
    <row r="5236" spans="3:18" s="102" customFormat="1" ht="19.5" hidden="1" customHeight="1">
      <c r="C5236" s="35" t="s">
        <v>2982</v>
      </c>
      <c r="D5236" s="36" t="s">
        <v>2983</v>
      </c>
      <c r="E5236" s="11" t="s">
        <v>3206</v>
      </c>
      <c r="F5236" s="98">
        <v>113</v>
      </c>
      <c r="G5236" s="101">
        <v>516085</v>
      </c>
      <c r="H5236" s="99">
        <f t="shared" si="867"/>
        <v>58317605</v>
      </c>
      <c r="I5236" s="101">
        <v>951904</v>
      </c>
      <c r="J5236" s="99">
        <f t="shared" si="868"/>
        <v>107565152</v>
      </c>
      <c r="K5236" s="101">
        <v>193736</v>
      </c>
      <c r="L5236" s="99">
        <f t="shared" si="866"/>
        <v>21892168</v>
      </c>
      <c r="M5236" s="99">
        <f t="shared" si="870"/>
        <v>1661725</v>
      </c>
      <c r="N5236" s="100">
        <f t="shared" si="870"/>
        <v>187774925</v>
      </c>
      <c r="O5236" s="60">
        <v>167</v>
      </c>
      <c r="P5236" s="101">
        <v>193736</v>
      </c>
      <c r="Q5236" s="99" t="e">
        <f>TRUNC(#REF!*P5236,0)</f>
        <v>#REF!</v>
      </c>
      <c r="R5236" s="143"/>
    </row>
    <row r="5237" spans="3:18" s="102" customFormat="1" ht="19.5" hidden="1" customHeight="1">
      <c r="C5237" s="35" t="s">
        <v>1972</v>
      </c>
      <c r="D5237" s="36" t="s">
        <v>0</v>
      </c>
      <c r="E5237" s="11" t="s">
        <v>22</v>
      </c>
      <c r="F5237" s="98">
        <v>0</v>
      </c>
      <c r="G5237" s="99">
        <v>0</v>
      </c>
      <c r="H5237" s="99">
        <f t="shared" si="867"/>
        <v>0</v>
      </c>
      <c r="I5237" s="99">
        <v>0</v>
      </c>
      <c r="J5237" s="99">
        <f t="shared" si="868"/>
        <v>0</v>
      </c>
      <c r="K5237" s="99">
        <v>0</v>
      </c>
      <c r="L5237" s="99">
        <f t="shared" si="866"/>
        <v>0</v>
      </c>
      <c r="M5237" s="99">
        <f t="shared" si="870"/>
        <v>0</v>
      </c>
      <c r="N5237" s="100">
        <f t="shared" si="870"/>
        <v>0</v>
      </c>
      <c r="O5237" s="60">
        <v>0</v>
      </c>
      <c r="P5237" s="101">
        <f>O5237</f>
        <v>0</v>
      </c>
      <c r="Q5237" s="99" t="e">
        <f>TRUNC(#REF!*P5237,0)</f>
        <v>#REF!</v>
      </c>
      <c r="R5237" s="143"/>
    </row>
    <row r="5238" spans="3:18" s="102" customFormat="1" ht="19.5" hidden="1" customHeight="1">
      <c r="C5238" s="35" t="s">
        <v>1973</v>
      </c>
      <c r="D5238" s="36" t="s">
        <v>103</v>
      </c>
      <c r="E5238" s="11" t="s">
        <v>3209</v>
      </c>
      <c r="F5238" s="98">
        <v>110</v>
      </c>
      <c r="G5238" s="99">
        <v>199582</v>
      </c>
      <c r="H5238" s="99">
        <f t="shared" si="867"/>
        <v>21954020</v>
      </c>
      <c r="I5238" s="99">
        <v>192629</v>
      </c>
      <c r="J5238" s="99">
        <f t="shared" si="868"/>
        <v>21189190</v>
      </c>
      <c r="K5238" s="99">
        <v>450660</v>
      </c>
      <c r="L5238" s="99">
        <f t="shared" si="866"/>
        <v>49572600</v>
      </c>
      <c r="M5238" s="99">
        <f t="shared" si="870"/>
        <v>842871</v>
      </c>
      <c r="N5238" s="100">
        <f t="shared" si="870"/>
        <v>92715810</v>
      </c>
      <c r="O5238" s="60">
        <v>51</v>
      </c>
      <c r="P5238" s="101">
        <f>O5238</f>
        <v>51</v>
      </c>
      <c r="Q5238" s="99" t="e">
        <f>TRUNC(#REF!*P5238,0)</f>
        <v>#REF!</v>
      </c>
      <c r="R5238" s="143"/>
    </row>
    <row r="5239" spans="3:18" s="102" customFormat="1" ht="19.5" hidden="1" customHeight="1">
      <c r="C5239" s="35" t="s">
        <v>1974</v>
      </c>
      <c r="D5239" s="36" t="s">
        <v>104</v>
      </c>
      <c r="E5239" s="11" t="s">
        <v>3209</v>
      </c>
      <c r="F5239" s="98">
        <v>80</v>
      </c>
      <c r="G5239" s="99">
        <v>246577</v>
      </c>
      <c r="H5239" s="99">
        <f t="shared" si="867"/>
        <v>19726160</v>
      </c>
      <c r="I5239" s="99">
        <v>200386</v>
      </c>
      <c r="J5239" s="99">
        <f t="shared" si="868"/>
        <v>16030880</v>
      </c>
      <c r="K5239" s="99">
        <v>449048</v>
      </c>
      <c r="L5239" s="99">
        <f t="shared" si="866"/>
        <v>35923840</v>
      </c>
      <c r="M5239" s="99">
        <f t="shared" si="870"/>
        <v>896011</v>
      </c>
      <c r="N5239" s="100">
        <f t="shared" si="870"/>
        <v>71680880</v>
      </c>
      <c r="O5239" s="60">
        <v>0</v>
      </c>
      <c r="P5239" s="101">
        <f>O5239</f>
        <v>0</v>
      </c>
      <c r="Q5239" s="99" t="e">
        <f>TRUNC(#REF!*P5239,0)</f>
        <v>#REF!</v>
      </c>
      <c r="R5239" s="143"/>
    </row>
    <row r="5240" spans="3:18" s="102" customFormat="1" ht="19.5" hidden="1" customHeight="1">
      <c r="C5240" s="35" t="s">
        <v>1975</v>
      </c>
      <c r="D5240" s="36" t="s">
        <v>0</v>
      </c>
      <c r="E5240" s="11" t="s">
        <v>22</v>
      </c>
      <c r="F5240" s="98">
        <v>0</v>
      </c>
      <c r="G5240" s="99">
        <v>0</v>
      </c>
      <c r="H5240" s="99">
        <f t="shared" si="867"/>
        <v>0</v>
      </c>
      <c r="I5240" s="99">
        <v>0</v>
      </c>
      <c r="J5240" s="99">
        <f t="shared" si="868"/>
        <v>0</v>
      </c>
      <c r="K5240" s="99">
        <v>0</v>
      </c>
      <c r="L5240" s="99">
        <f t="shared" si="866"/>
        <v>0</v>
      </c>
      <c r="M5240" s="99">
        <f t="shared" si="870"/>
        <v>0</v>
      </c>
      <c r="N5240" s="100">
        <f t="shared" si="870"/>
        <v>0</v>
      </c>
      <c r="O5240" s="60">
        <v>0</v>
      </c>
      <c r="P5240" s="101">
        <f>O5240</f>
        <v>0</v>
      </c>
      <c r="Q5240" s="99" t="e">
        <f>TRUNC(#REF!*P5240,0)</f>
        <v>#REF!</v>
      </c>
      <c r="R5240" s="143"/>
    </row>
    <row r="5241" spans="3:18" s="102" customFormat="1" ht="19.5" hidden="1" customHeight="1">
      <c r="C5241" s="35" t="s">
        <v>1976</v>
      </c>
      <c r="D5241" s="36" t="s">
        <v>20</v>
      </c>
      <c r="E5241" s="11" t="s">
        <v>3207</v>
      </c>
      <c r="F5241" s="98">
        <v>222</v>
      </c>
      <c r="G5241" s="99">
        <v>36160</v>
      </c>
      <c r="H5241" s="99">
        <f t="shared" si="867"/>
        <v>8027520</v>
      </c>
      <c r="I5241" s="99">
        <v>101005</v>
      </c>
      <c r="J5241" s="99">
        <f t="shared" si="868"/>
        <v>22423110</v>
      </c>
      <c r="K5241" s="99">
        <v>12892</v>
      </c>
      <c r="L5241" s="99">
        <f t="shared" si="866"/>
        <v>2862024</v>
      </c>
      <c r="M5241" s="99">
        <f t="shared" si="870"/>
        <v>150057</v>
      </c>
      <c r="N5241" s="100">
        <f t="shared" si="870"/>
        <v>33312654</v>
      </c>
      <c r="O5241" s="60">
        <v>0</v>
      </c>
      <c r="P5241" s="101">
        <f>O5241</f>
        <v>0</v>
      </c>
      <c r="Q5241" s="99" t="e">
        <f>TRUNC(#REF!*P5241,0)</f>
        <v>#REF!</v>
      </c>
      <c r="R5241" s="143"/>
    </row>
    <row r="5242" spans="3:18" s="102" customFormat="1" ht="19.5" hidden="1" customHeight="1">
      <c r="C5242" s="35" t="s">
        <v>3055</v>
      </c>
      <c r="D5242" s="36" t="s">
        <v>0</v>
      </c>
      <c r="E5242" s="11" t="s">
        <v>22</v>
      </c>
      <c r="F5242" s="98">
        <v>0</v>
      </c>
      <c r="G5242" s="99">
        <v>0</v>
      </c>
      <c r="H5242" s="99">
        <f t="shared" ref="H5242:H5243" si="871">TRUNC(F5242*G5242,0)</f>
        <v>0</v>
      </c>
      <c r="I5242" s="99">
        <v>0</v>
      </c>
      <c r="J5242" s="99">
        <f t="shared" ref="J5242:J5243" si="872">TRUNC(F5242*I5242,0)</f>
        <v>0</v>
      </c>
      <c r="K5242" s="99">
        <v>0</v>
      </c>
      <c r="L5242" s="99">
        <f t="shared" ref="L5242:L5243" si="873">TRUNC(F5242*K5242,0)</f>
        <v>0</v>
      </c>
      <c r="M5242" s="99">
        <f t="shared" ref="M5242:M5243" si="874">G5242+I5242+K5242</f>
        <v>0</v>
      </c>
      <c r="N5242" s="100">
        <f t="shared" ref="N5242:N5243" si="875">H5242+J5242+L5242</f>
        <v>0</v>
      </c>
      <c r="O5242" s="60">
        <v>0</v>
      </c>
      <c r="P5242" s="101">
        <f>O5242</f>
        <v>0</v>
      </c>
      <c r="Q5242" s="99" t="e">
        <f>TRUNC(#REF!*P5242,0)</f>
        <v>#REF!</v>
      </c>
      <c r="R5242" s="143"/>
    </row>
    <row r="5243" spans="3:18" s="102" customFormat="1" ht="19.5" hidden="1" customHeight="1">
      <c r="C5243" s="35" t="s">
        <v>3056</v>
      </c>
      <c r="D5243" s="36" t="s">
        <v>3057</v>
      </c>
      <c r="E5243" s="11" t="s">
        <v>3058</v>
      </c>
      <c r="F5243" s="98">
        <v>0</v>
      </c>
      <c r="G5243" s="99"/>
      <c r="H5243" s="99">
        <f t="shared" si="871"/>
        <v>0</v>
      </c>
      <c r="I5243" s="99"/>
      <c r="J5243" s="99">
        <f t="shared" si="872"/>
        <v>0</v>
      </c>
      <c r="K5243" s="99"/>
      <c r="L5243" s="99">
        <f t="shared" si="873"/>
        <v>0</v>
      </c>
      <c r="M5243" s="99">
        <f t="shared" si="874"/>
        <v>0</v>
      </c>
      <c r="N5243" s="100">
        <f t="shared" si="875"/>
        <v>0</v>
      </c>
      <c r="O5243" s="60">
        <v>112</v>
      </c>
      <c r="P5243" s="101">
        <v>65</v>
      </c>
      <c r="Q5243" s="99" t="e">
        <f>TRUNC(#REF!*P5243,0)</f>
        <v>#REF!</v>
      </c>
      <c r="R5243" s="143"/>
    </row>
    <row r="5244" spans="3:18" s="102" customFormat="1" ht="19.5" hidden="1" customHeight="1">
      <c r="C5244" s="35" t="s">
        <v>1977</v>
      </c>
      <c r="D5244" s="36" t="s">
        <v>0</v>
      </c>
      <c r="E5244" s="11" t="s">
        <v>22</v>
      </c>
      <c r="F5244" s="98">
        <v>0</v>
      </c>
      <c r="G5244" s="99">
        <v>0</v>
      </c>
      <c r="H5244" s="99">
        <f t="shared" si="867"/>
        <v>0</v>
      </c>
      <c r="I5244" s="99">
        <v>0</v>
      </c>
      <c r="J5244" s="99">
        <f t="shared" si="868"/>
        <v>0</v>
      </c>
      <c r="K5244" s="99">
        <v>0</v>
      </c>
      <c r="L5244" s="99">
        <f t="shared" si="866"/>
        <v>0</v>
      </c>
      <c r="M5244" s="99">
        <f t="shared" si="870"/>
        <v>0</v>
      </c>
      <c r="N5244" s="100">
        <f t="shared" si="870"/>
        <v>0</v>
      </c>
      <c r="O5244" s="60">
        <v>0</v>
      </c>
      <c r="P5244" s="101">
        <f>O5244</f>
        <v>0</v>
      </c>
      <c r="Q5244" s="99" t="e">
        <f>TRUNC(#REF!*P5244,0)</f>
        <v>#REF!</v>
      </c>
      <c r="R5244" s="143"/>
    </row>
    <row r="5245" spans="3:18" s="102" customFormat="1" ht="19.5" hidden="1" customHeight="1">
      <c r="C5245" s="35" t="s">
        <v>540</v>
      </c>
      <c r="D5245" s="36" t="s">
        <v>0</v>
      </c>
      <c r="E5245" s="11" t="s">
        <v>22</v>
      </c>
      <c r="F5245" s="98">
        <v>0</v>
      </c>
      <c r="G5245" s="99">
        <v>0</v>
      </c>
      <c r="H5245" s="99">
        <f t="shared" si="867"/>
        <v>0</v>
      </c>
      <c r="I5245" s="99">
        <v>0</v>
      </c>
      <c r="J5245" s="99">
        <f t="shared" si="868"/>
        <v>0</v>
      </c>
      <c r="K5245" s="99">
        <v>0</v>
      </c>
      <c r="L5245" s="99">
        <f t="shared" si="866"/>
        <v>0</v>
      </c>
      <c r="M5245" s="99">
        <f t="shared" si="870"/>
        <v>0</v>
      </c>
      <c r="N5245" s="100">
        <f t="shared" si="870"/>
        <v>0</v>
      </c>
      <c r="O5245" s="60">
        <v>0</v>
      </c>
      <c r="P5245" s="101">
        <f>O5245</f>
        <v>0</v>
      </c>
      <c r="Q5245" s="99" t="e">
        <f>TRUNC(#REF!*P5245,0)</f>
        <v>#REF!</v>
      </c>
      <c r="R5245" s="143"/>
    </row>
    <row r="5246" spans="3:18" s="102" customFormat="1" ht="19.5" hidden="1" customHeight="1">
      <c r="C5246" s="35" t="s">
        <v>1978</v>
      </c>
      <c r="D5246" s="36" t="s">
        <v>0</v>
      </c>
      <c r="E5246" s="11" t="s">
        <v>22</v>
      </c>
      <c r="F5246" s="98">
        <v>0</v>
      </c>
      <c r="G5246" s="99">
        <v>0</v>
      </c>
      <c r="H5246" s="99">
        <f t="shared" si="867"/>
        <v>0</v>
      </c>
      <c r="I5246" s="99">
        <v>0</v>
      </c>
      <c r="J5246" s="99">
        <f t="shared" si="868"/>
        <v>0</v>
      </c>
      <c r="K5246" s="99">
        <v>0</v>
      </c>
      <c r="L5246" s="99">
        <f t="shared" si="866"/>
        <v>0</v>
      </c>
      <c r="M5246" s="99">
        <f t="shared" si="870"/>
        <v>0</v>
      </c>
      <c r="N5246" s="100">
        <f t="shared" si="870"/>
        <v>0</v>
      </c>
      <c r="O5246" s="60">
        <v>0</v>
      </c>
      <c r="P5246" s="101">
        <f>O5246</f>
        <v>0</v>
      </c>
      <c r="Q5246" s="99" t="e">
        <f>TRUNC(#REF!*P5246,0)</f>
        <v>#REF!</v>
      </c>
      <c r="R5246" s="143"/>
    </row>
    <row r="5247" spans="3:18" s="102" customFormat="1" ht="19.5" hidden="1" customHeight="1">
      <c r="C5247" s="35" t="s">
        <v>1979</v>
      </c>
      <c r="D5247" s="36" t="s">
        <v>526</v>
      </c>
      <c r="E5247" s="11" t="s">
        <v>3189</v>
      </c>
      <c r="F5247" s="98">
        <v>633</v>
      </c>
      <c r="G5247" s="99">
        <v>6252</v>
      </c>
      <c r="H5247" s="99">
        <f t="shared" si="867"/>
        <v>3957516</v>
      </c>
      <c r="I5247" s="99">
        <v>10200</v>
      </c>
      <c r="J5247" s="99">
        <f t="shared" si="868"/>
        <v>6456600</v>
      </c>
      <c r="K5247" s="99">
        <v>0</v>
      </c>
      <c r="L5247" s="99">
        <f t="shared" si="866"/>
        <v>0</v>
      </c>
      <c r="M5247" s="99">
        <f t="shared" si="870"/>
        <v>16452</v>
      </c>
      <c r="N5247" s="100">
        <f t="shared" si="870"/>
        <v>10414116</v>
      </c>
      <c r="O5247" s="60">
        <v>633</v>
      </c>
      <c r="P5247" s="101">
        <f>O5247</f>
        <v>633</v>
      </c>
      <c r="Q5247" s="99" t="e">
        <f>TRUNC(#REF!*P5247,0)</f>
        <v>#REF!</v>
      </c>
      <c r="R5247" s="143"/>
    </row>
    <row r="5248" spans="3:18" s="102" customFormat="1" ht="19.5" hidden="1" customHeight="1">
      <c r="C5248" s="35" t="s">
        <v>1980</v>
      </c>
      <c r="D5248" s="36" t="s">
        <v>0</v>
      </c>
      <c r="E5248" s="11" t="s">
        <v>22</v>
      </c>
      <c r="F5248" s="98">
        <v>0</v>
      </c>
      <c r="G5248" s="99">
        <v>0</v>
      </c>
      <c r="H5248" s="99">
        <f t="shared" si="867"/>
        <v>0</v>
      </c>
      <c r="I5248" s="99">
        <v>0</v>
      </c>
      <c r="J5248" s="99">
        <f t="shared" si="868"/>
        <v>0</v>
      </c>
      <c r="K5248" s="99">
        <v>0</v>
      </c>
      <c r="L5248" s="99">
        <f t="shared" si="866"/>
        <v>0</v>
      </c>
      <c r="M5248" s="99">
        <f t="shared" si="870"/>
        <v>0</v>
      </c>
      <c r="N5248" s="100">
        <f t="shared" si="870"/>
        <v>0</v>
      </c>
      <c r="O5248" s="60">
        <v>0</v>
      </c>
      <c r="P5248" s="101">
        <f>O5248</f>
        <v>0</v>
      </c>
      <c r="Q5248" s="99" t="e">
        <f>TRUNC(#REF!*P5248,0)</f>
        <v>#REF!</v>
      </c>
      <c r="R5248" s="143"/>
    </row>
    <row r="5249" spans="3:18" s="102" customFormat="1" ht="19.5" hidden="1" customHeight="1">
      <c r="C5249" s="35" t="s">
        <v>1981</v>
      </c>
      <c r="D5249" s="36" t="s">
        <v>526</v>
      </c>
      <c r="E5249" s="11" t="s">
        <v>3189</v>
      </c>
      <c r="F5249" s="98">
        <v>1327</v>
      </c>
      <c r="G5249" s="99">
        <v>10983</v>
      </c>
      <c r="H5249" s="99">
        <f t="shared" si="867"/>
        <v>14574441</v>
      </c>
      <c r="I5249" s="99">
        <v>26888</v>
      </c>
      <c r="J5249" s="99">
        <f t="shared" si="868"/>
        <v>35680376</v>
      </c>
      <c r="K5249" s="99">
        <v>0</v>
      </c>
      <c r="L5249" s="99">
        <f t="shared" si="866"/>
        <v>0</v>
      </c>
      <c r="M5249" s="99">
        <f t="shared" si="870"/>
        <v>37871</v>
      </c>
      <c r="N5249" s="100">
        <f t="shared" si="870"/>
        <v>50254817</v>
      </c>
      <c r="O5249" s="60">
        <v>1327</v>
      </c>
      <c r="P5249" s="101">
        <f>O5249</f>
        <v>1327</v>
      </c>
      <c r="Q5249" s="99" t="e">
        <f>TRUNC(#REF!*P5249,0)</f>
        <v>#REF!</v>
      </c>
      <c r="R5249" s="143"/>
    </row>
    <row r="5250" spans="3:18" s="102" customFormat="1" ht="19.5" hidden="1" customHeight="1">
      <c r="C5250" s="35" t="s">
        <v>645</v>
      </c>
      <c r="D5250" s="36" t="s">
        <v>526</v>
      </c>
      <c r="E5250" s="11" t="s">
        <v>3189</v>
      </c>
      <c r="F5250" s="98">
        <v>31</v>
      </c>
      <c r="G5250" s="99">
        <v>2148</v>
      </c>
      <c r="H5250" s="99">
        <f t="shared" si="867"/>
        <v>66588</v>
      </c>
      <c r="I5250" s="99">
        <v>9160</v>
      </c>
      <c r="J5250" s="99">
        <f t="shared" si="868"/>
        <v>283960</v>
      </c>
      <c r="K5250" s="99">
        <v>0</v>
      </c>
      <c r="L5250" s="99">
        <f t="shared" si="866"/>
        <v>0</v>
      </c>
      <c r="M5250" s="99">
        <f t="shared" si="870"/>
        <v>11308</v>
      </c>
      <c r="N5250" s="100">
        <f t="shared" si="870"/>
        <v>350548</v>
      </c>
      <c r="O5250" s="60">
        <v>31</v>
      </c>
      <c r="P5250" s="101">
        <f>O5250</f>
        <v>31</v>
      </c>
      <c r="Q5250" s="99" t="e">
        <f>TRUNC(#REF!*P5250,0)</f>
        <v>#REF!</v>
      </c>
      <c r="R5250" s="143"/>
    </row>
    <row r="5251" spans="3:18" s="102" customFormat="1" ht="19.5" hidden="1" customHeight="1">
      <c r="C5251" s="35" t="s">
        <v>1982</v>
      </c>
      <c r="D5251" s="36" t="s">
        <v>531</v>
      </c>
      <c r="E5251" s="11" t="s">
        <v>3189</v>
      </c>
      <c r="F5251" s="98">
        <v>932</v>
      </c>
      <c r="G5251" s="99">
        <v>1021</v>
      </c>
      <c r="H5251" s="99">
        <f t="shared" si="867"/>
        <v>951572</v>
      </c>
      <c r="I5251" s="99">
        <v>6837</v>
      </c>
      <c r="J5251" s="99">
        <f t="shared" si="868"/>
        <v>6372084</v>
      </c>
      <c r="K5251" s="99">
        <v>0</v>
      </c>
      <c r="L5251" s="99">
        <f t="shared" si="866"/>
        <v>0</v>
      </c>
      <c r="M5251" s="99">
        <f t="shared" si="870"/>
        <v>7858</v>
      </c>
      <c r="N5251" s="100">
        <f t="shared" si="870"/>
        <v>7323656</v>
      </c>
      <c r="O5251" s="60">
        <v>932</v>
      </c>
      <c r="P5251" s="101">
        <f>O5251</f>
        <v>932</v>
      </c>
      <c r="Q5251" s="99" t="e">
        <f>TRUNC(#REF!*P5251,0)</f>
        <v>#REF!</v>
      </c>
      <c r="R5251" s="143"/>
    </row>
    <row r="5252" spans="3:18" s="102" customFormat="1" ht="19.5" hidden="1" customHeight="1">
      <c r="C5252" s="35" t="s">
        <v>1983</v>
      </c>
      <c r="D5252" s="36" t="s">
        <v>0</v>
      </c>
      <c r="E5252" s="11" t="s">
        <v>22</v>
      </c>
      <c r="F5252" s="98">
        <v>0</v>
      </c>
      <c r="G5252" s="99">
        <v>0</v>
      </c>
      <c r="H5252" s="99">
        <f t="shared" si="867"/>
        <v>0</v>
      </c>
      <c r="I5252" s="99">
        <v>0</v>
      </c>
      <c r="J5252" s="99">
        <f t="shared" si="868"/>
        <v>0</v>
      </c>
      <c r="K5252" s="99">
        <v>0</v>
      </c>
      <c r="L5252" s="99">
        <f t="shared" si="866"/>
        <v>0</v>
      </c>
      <c r="M5252" s="99">
        <f t="shared" si="870"/>
        <v>0</v>
      </c>
      <c r="N5252" s="100">
        <f t="shared" si="870"/>
        <v>0</v>
      </c>
      <c r="O5252" s="60">
        <v>0</v>
      </c>
      <c r="P5252" s="101">
        <f>O5252</f>
        <v>0</v>
      </c>
      <c r="Q5252" s="99" t="e">
        <f>TRUNC(#REF!*P5252,0)</f>
        <v>#REF!</v>
      </c>
      <c r="R5252" s="143"/>
    </row>
    <row r="5253" spans="3:18" s="102" customFormat="1" ht="19.5" hidden="1" customHeight="1">
      <c r="C5253" s="35" t="s">
        <v>1984</v>
      </c>
      <c r="D5253" s="36" t="s">
        <v>816</v>
      </c>
      <c r="E5253" s="11" t="s">
        <v>3208</v>
      </c>
      <c r="F5253" s="98">
        <v>132</v>
      </c>
      <c r="G5253" s="99">
        <v>652</v>
      </c>
      <c r="H5253" s="99">
        <f t="shared" si="867"/>
        <v>86064</v>
      </c>
      <c r="I5253" s="99">
        <v>15660</v>
      </c>
      <c r="J5253" s="99">
        <f t="shared" si="868"/>
        <v>2067120</v>
      </c>
      <c r="K5253" s="99">
        <v>0</v>
      </c>
      <c r="L5253" s="99">
        <f t="shared" si="866"/>
        <v>0</v>
      </c>
      <c r="M5253" s="99">
        <f t="shared" ref="M5253:N5380" si="876">G5253+I5253+K5253</f>
        <v>16312</v>
      </c>
      <c r="N5253" s="100">
        <f t="shared" si="876"/>
        <v>2153184</v>
      </c>
      <c r="O5253" s="60">
        <v>132</v>
      </c>
      <c r="P5253" s="101">
        <f>O5253</f>
        <v>132</v>
      </c>
      <c r="Q5253" s="99" t="e">
        <f>TRUNC(#REF!*P5253,0)</f>
        <v>#REF!</v>
      </c>
      <c r="R5253" s="143"/>
    </row>
    <row r="5254" spans="3:18" s="102" customFormat="1" ht="19.5" hidden="1" customHeight="1">
      <c r="C5254" s="35" t="s">
        <v>1985</v>
      </c>
      <c r="D5254" s="36" t="s">
        <v>0</v>
      </c>
      <c r="E5254" s="11" t="s">
        <v>22</v>
      </c>
      <c r="F5254" s="98">
        <v>0</v>
      </c>
      <c r="G5254" s="99">
        <v>0</v>
      </c>
      <c r="H5254" s="99">
        <f t="shared" si="867"/>
        <v>0</v>
      </c>
      <c r="I5254" s="99">
        <v>0</v>
      </c>
      <c r="J5254" s="99">
        <f t="shared" si="868"/>
        <v>0</v>
      </c>
      <c r="K5254" s="99">
        <v>0</v>
      </c>
      <c r="L5254" s="99">
        <f t="shared" si="866"/>
        <v>0</v>
      </c>
      <c r="M5254" s="99">
        <f t="shared" si="876"/>
        <v>0</v>
      </c>
      <c r="N5254" s="100">
        <f t="shared" si="876"/>
        <v>0</v>
      </c>
      <c r="O5254" s="60">
        <v>0</v>
      </c>
      <c r="P5254" s="101">
        <f>O5254</f>
        <v>0</v>
      </c>
      <c r="Q5254" s="99" t="e">
        <f>TRUNC(#REF!*P5254,0)</f>
        <v>#REF!</v>
      </c>
      <c r="R5254" s="143"/>
    </row>
    <row r="5255" spans="3:18" s="102" customFormat="1" ht="19.5" hidden="1" customHeight="1">
      <c r="C5255" s="35" t="s">
        <v>1986</v>
      </c>
      <c r="D5255" s="36" t="s">
        <v>108</v>
      </c>
      <c r="E5255" s="11" t="s">
        <v>3191</v>
      </c>
      <c r="F5255" s="103">
        <v>152.077</v>
      </c>
      <c r="G5255" s="99">
        <v>6604</v>
      </c>
      <c r="H5255" s="99">
        <f t="shared" si="867"/>
        <v>1004316</v>
      </c>
      <c r="I5255" s="99">
        <v>323615</v>
      </c>
      <c r="J5255" s="99">
        <f t="shared" si="868"/>
        <v>49214398</v>
      </c>
      <c r="K5255" s="99">
        <v>0</v>
      </c>
      <c r="L5255" s="99">
        <f t="shared" si="866"/>
        <v>0</v>
      </c>
      <c r="M5255" s="99">
        <f t="shared" si="876"/>
        <v>330219</v>
      </c>
      <c r="N5255" s="100">
        <f t="shared" si="876"/>
        <v>50218714</v>
      </c>
      <c r="O5255" s="87">
        <v>152.077</v>
      </c>
      <c r="P5255" s="101">
        <f>O5255</f>
        <v>152.077</v>
      </c>
      <c r="Q5255" s="99" t="e">
        <f>TRUNC(#REF!*P5255,0)</f>
        <v>#REF!</v>
      </c>
      <c r="R5255" s="143"/>
    </row>
    <row r="5256" spans="3:18" s="102" customFormat="1" ht="19.5" hidden="1" customHeight="1">
      <c r="C5256" s="35" t="s">
        <v>1987</v>
      </c>
      <c r="D5256" s="36" t="s">
        <v>0</v>
      </c>
      <c r="E5256" s="11" t="s">
        <v>22</v>
      </c>
      <c r="F5256" s="98">
        <v>0</v>
      </c>
      <c r="G5256" s="99">
        <v>0</v>
      </c>
      <c r="H5256" s="99">
        <f t="shared" si="867"/>
        <v>0</v>
      </c>
      <c r="I5256" s="99">
        <v>0</v>
      </c>
      <c r="J5256" s="99">
        <f t="shared" si="868"/>
        <v>0</v>
      </c>
      <c r="K5256" s="99">
        <v>0</v>
      </c>
      <c r="L5256" s="99">
        <f t="shared" si="866"/>
        <v>0</v>
      </c>
      <c r="M5256" s="99">
        <f t="shared" si="876"/>
        <v>0</v>
      </c>
      <c r="N5256" s="100">
        <f t="shared" si="876"/>
        <v>0</v>
      </c>
      <c r="O5256" s="60">
        <v>0</v>
      </c>
      <c r="P5256" s="101">
        <f>O5256</f>
        <v>0</v>
      </c>
      <c r="Q5256" s="99" t="e">
        <f>TRUNC(#REF!*P5256,0)</f>
        <v>#REF!</v>
      </c>
      <c r="R5256" s="143"/>
    </row>
    <row r="5257" spans="3:18" s="102" customFormat="1" ht="19.5" hidden="1" customHeight="1">
      <c r="C5257" s="35" t="s">
        <v>1988</v>
      </c>
      <c r="D5257" s="36" t="s">
        <v>523</v>
      </c>
      <c r="E5257" s="11" t="s">
        <v>3188</v>
      </c>
      <c r="F5257" s="98">
        <v>698</v>
      </c>
      <c r="G5257" s="99">
        <v>989</v>
      </c>
      <c r="H5257" s="99">
        <f t="shared" si="867"/>
        <v>690322</v>
      </c>
      <c r="I5257" s="99">
        <v>6591</v>
      </c>
      <c r="J5257" s="99">
        <f t="shared" si="868"/>
        <v>4600518</v>
      </c>
      <c r="K5257" s="99">
        <v>1242</v>
      </c>
      <c r="L5257" s="99">
        <f t="shared" si="866"/>
        <v>866916</v>
      </c>
      <c r="M5257" s="99">
        <f t="shared" si="876"/>
        <v>8822</v>
      </c>
      <c r="N5257" s="100">
        <f t="shared" si="876"/>
        <v>6157756</v>
      </c>
      <c r="O5257" s="60">
        <v>698</v>
      </c>
      <c r="P5257" s="101">
        <f>O5257</f>
        <v>698</v>
      </c>
      <c r="Q5257" s="99" t="e">
        <f>TRUNC(#REF!*P5257,0)</f>
        <v>#REF!</v>
      </c>
      <c r="R5257" s="143"/>
    </row>
    <row r="5258" spans="3:18" s="102" customFormat="1" ht="19.5" hidden="1" customHeight="1">
      <c r="C5258" s="35" t="s">
        <v>1989</v>
      </c>
      <c r="D5258" s="36" t="s">
        <v>625</v>
      </c>
      <c r="E5258" s="11" t="s">
        <v>3188</v>
      </c>
      <c r="F5258" s="98">
        <v>43</v>
      </c>
      <c r="G5258" s="99">
        <v>0</v>
      </c>
      <c r="H5258" s="99">
        <f t="shared" si="867"/>
        <v>0</v>
      </c>
      <c r="I5258" s="99">
        <v>18024</v>
      </c>
      <c r="J5258" s="99">
        <f t="shared" si="868"/>
        <v>775032</v>
      </c>
      <c r="K5258" s="99">
        <v>0</v>
      </c>
      <c r="L5258" s="99">
        <f t="shared" si="866"/>
        <v>0</v>
      </c>
      <c r="M5258" s="99">
        <f t="shared" si="876"/>
        <v>18024</v>
      </c>
      <c r="N5258" s="100">
        <f t="shared" si="876"/>
        <v>775032</v>
      </c>
      <c r="O5258" s="60">
        <v>43</v>
      </c>
      <c r="P5258" s="101">
        <f>O5258</f>
        <v>43</v>
      </c>
      <c r="Q5258" s="99" t="e">
        <f>TRUNC(#REF!*P5258,0)</f>
        <v>#REF!</v>
      </c>
      <c r="R5258" s="143"/>
    </row>
    <row r="5259" spans="3:18" s="102" customFormat="1" ht="19.5" hidden="1" customHeight="1">
      <c r="C5259" s="35" t="s">
        <v>1990</v>
      </c>
      <c r="D5259" s="36" t="s">
        <v>2</v>
      </c>
      <c r="E5259" s="11" t="s">
        <v>3188</v>
      </c>
      <c r="F5259" s="98">
        <v>3415</v>
      </c>
      <c r="G5259" s="99">
        <v>389</v>
      </c>
      <c r="H5259" s="99">
        <f t="shared" si="867"/>
        <v>1328435</v>
      </c>
      <c r="I5259" s="99">
        <v>2237</v>
      </c>
      <c r="J5259" s="99">
        <f t="shared" si="868"/>
        <v>7639355</v>
      </c>
      <c r="K5259" s="99">
        <v>279</v>
      </c>
      <c r="L5259" s="99">
        <f t="shared" si="866"/>
        <v>952785</v>
      </c>
      <c r="M5259" s="99">
        <f t="shared" si="876"/>
        <v>2905</v>
      </c>
      <c r="N5259" s="100">
        <f t="shared" si="876"/>
        <v>9920575</v>
      </c>
      <c r="O5259" s="60">
        <v>3415</v>
      </c>
      <c r="P5259" s="101">
        <f>O5259</f>
        <v>3415</v>
      </c>
      <c r="Q5259" s="99" t="e">
        <f>TRUNC(#REF!*P5259,0)</f>
        <v>#REF!</v>
      </c>
      <c r="R5259" s="143"/>
    </row>
    <row r="5260" spans="3:18" s="102" customFormat="1" ht="19.5" hidden="1" customHeight="1">
      <c r="C5260" s="35" t="s">
        <v>1991</v>
      </c>
      <c r="D5260" s="36" t="s">
        <v>0</v>
      </c>
      <c r="E5260" s="11" t="s">
        <v>22</v>
      </c>
      <c r="F5260" s="98">
        <v>0</v>
      </c>
      <c r="G5260" s="99">
        <v>0</v>
      </c>
      <c r="H5260" s="99">
        <f t="shared" si="867"/>
        <v>0</v>
      </c>
      <c r="I5260" s="99">
        <v>0</v>
      </c>
      <c r="J5260" s="99">
        <f t="shared" si="868"/>
        <v>0</v>
      </c>
      <c r="K5260" s="99">
        <v>0</v>
      </c>
      <c r="L5260" s="99">
        <f t="shared" si="866"/>
        <v>0</v>
      </c>
      <c r="M5260" s="99">
        <f t="shared" si="876"/>
        <v>0</v>
      </c>
      <c r="N5260" s="100">
        <f t="shared" si="876"/>
        <v>0</v>
      </c>
      <c r="O5260" s="60">
        <v>0</v>
      </c>
      <c r="P5260" s="101">
        <f>O5260</f>
        <v>0</v>
      </c>
      <c r="Q5260" s="99" t="e">
        <f>TRUNC(#REF!*P5260,0)</f>
        <v>#REF!</v>
      </c>
      <c r="R5260" s="143"/>
    </row>
    <row r="5261" spans="3:18" s="102" customFormat="1" ht="19.5" hidden="1" customHeight="1">
      <c r="C5261" s="35" t="s">
        <v>1992</v>
      </c>
      <c r="D5261" s="36" t="s">
        <v>0</v>
      </c>
      <c r="E5261" s="11" t="s">
        <v>22</v>
      </c>
      <c r="F5261" s="98">
        <v>0</v>
      </c>
      <c r="G5261" s="99">
        <v>0</v>
      </c>
      <c r="H5261" s="99">
        <f t="shared" si="867"/>
        <v>0</v>
      </c>
      <c r="I5261" s="99">
        <v>0</v>
      </c>
      <c r="J5261" s="99">
        <f t="shared" si="868"/>
        <v>0</v>
      </c>
      <c r="K5261" s="99">
        <v>0</v>
      </c>
      <c r="L5261" s="99">
        <f t="shared" si="866"/>
        <v>0</v>
      </c>
      <c r="M5261" s="99">
        <f t="shared" si="876"/>
        <v>0</v>
      </c>
      <c r="N5261" s="100">
        <f t="shared" si="876"/>
        <v>0</v>
      </c>
      <c r="O5261" s="60">
        <v>0</v>
      </c>
      <c r="P5261" s="101">
        <f>O5261</f>
        <v>0</v>
      </c>
      <c r="Q5261" s="99" t="e">
        <f>TRUNC(#REF!*P5261,0)</f>
        <v>#REF!</v>
      </c>
      <c r="R5261" s="143"/>
    </row>
    <row r="5262" spans="3:18" s="102" customFormat="1" ht="19.5" hidden="1" customHeight="1">
      <c r="C5262" s="35" t="s">
        <v>1993</v>
      </c>
      <c r="D5262" s="36" t="s">
        <v>0</v>
      </c>
      <c r="E5262" s="11" t="s">
        <v>3207</v>
      </c>
      <c r="F5262" s="98">
        <v>136</v>
      </c>
      <c r="G5262" s="99">
        <v>18798</v>
      </c>
      <c r="H5262" s="99">
        <f t="shared" si="867"/>
        <v>2556528</v>
      </c>
      <c r="I5262" s="99">
        <v>567</v>
      </c>
      <c r="J5262" s="99">
        <f t="shared" si="868"/>
        <v>77112</v>
      </c>
      <c r="K5262" s="99">
        <v>134</v>
      </c>
      <c r="L5262" s="99">
        <f t="shared" si="866"/>
        <v>18224</v>
      </c>
      <c r="M5262" s="99">
        <f t="shared" si="876"/>
        <v>19499</v>
      </c>
      <c r="N5262" s="100">
        <f t="shared" si="876"/>
        <v>2651864</v>
      </c>
      <c r="O5262" s="60">
        <v>136</v>
      </c>
      <c r="P5262" s="101">
        <f>O5262</f>
        <v>136</v>
      </c>
      <c r="Q5262" s="99" t="e">
        <f>TRUNC(#REF!*P5262,0)</f>
        <v>#REF!</v>
      </c>
      <c r="R5262" s="143"/>
    </row>
    <row r="5263" spans="3:18" s="102" customFormat="1" ht="19.5" hidden="1" customHeight="1">
      <c r="C5263" s="35" t="s">
        <v>1994</v>
      </c>
      <c r="D5263" s="36" t="s">
        <v>0</v>
      </c>
      <c r="E5263" s="11" t="s">
        <v>3207</v>
      </c>
      <c r="F5263" s="98">
        <v>136</v>
      </c>
      <c r="G5263" s="99">
        <v>23638</v>
      </c>
      <c r="H5263" s="99">
        <f t="shared" si="867"/>
        <v>3214768</v>
      </c>
      <c r="I5263" s="99">
        <v>785</v>
      </c>
      <c r="J5263" s="99">
        <f t="shared" si="868"/>
        <v>106760</v>
      </c>
      <c r="K5263" s="99">
        <v>144</v>
      </c>
      <c r="L5263" s="99">
        <f t="shared" si="866"/>
        <v>19584</v>
      </c>
      <c r="M5263" s="99">
        <f t="shared" si="876"/>
        <v>24567</v>
      </c>
      <c r="N5263" s="100">
        <f t="shared" si="876"/>
        <v>3341112</v>
      </c>
      <c r="O5263" s="60">
        <v>136</v>
      </c>
      <c r="P5263" s="101">
        <f>O5263</f>
        <v>136</v>
      </c>
      <c r="Q5263" s="99" t="e">
        <f>TRUNC(#REF!*P5263,0)</f>
        <v>#REF!</v>
      </c>
      <c r="R5263" s="143"/>
    </row>
    <row r="5264" spans="3:18" s="102" customFormat="1" ht="19.5" hidden="1" customHeight="1">
      <c r="C5264" s="35" t="s">
        <v>1995</v>
      </c>
      <c r="D5264" s="36" t="s">
        <v>0</v>
      </c>
      <c r="E5264" s="11" t="s">
        <v>3188</v>
      </c>
      <c r="F5264" s="98">
        <v>48</v>
      </c>
      <c r="G5264" s="99">
        <v>0</v>
      </c>
      <c r="H5264" s="99">
        <f t="shared" si="867"/>
        <v>0</v>
      </c>
      <c r="I5264" s="99">
        <v>30372</v>
      </c>
      <c r="J5264" s="99">
        <f t="shared" si="868"/>
        <v>1457856</v>
      </c>
      <c r="K5264" s="99">
        <v>0</v>
      </c>
      <c r="L5264" s="99">
        <f t="shared" si="866"/>
        <v>0</v>
      </c>
      <c r="M5264" s="99">
        <f t="shared" si="876"/>
        <v>30372</v>
      </c>
      <c r="N5264" s="100">
        <f t="shared" si="876"/>
        <v>1457856</v>
      </c>
      <c r="O5264" s="60">
        <v>48</v>
      </c>
      <c r="P5264" s="101">
        <f>O5264</f>
        <v>48</v>
      </c>
      <c r="Q5264" s="99" t="e">
        <f>TRUNC(#REF!*P5264,0)</f>
        <v>#REF!</v>
      </c>
      <c r="R5264" s="143"/>
    </row>
    <row r="5265" spans="3:18" s="102" customFormat="1" ht="19.5" hidden="1" customHeight="1">
      <c r="C5265" s="35" t="s">
        <v>1996</v>
      </c>
      <c r="D5265" s="36" t="s">
        <v>0</v>
      </c>
      <c r="E5265" s="11" t="s">
        <v>3189</v>
      </c>
      <c r="F5265" s="98">
        <v>315</v>
      </c>
      <c r="G5265" s="99">
        <v>271</v>
      </c>
      <c r="H5265" s="99">
        <f t="shared" si="867"/>
        <v>85365</v>
      </c>
      <c r="I5265" s="99">
        <v>671</v>
      </c>
      <c r="J5265" s="99">
        <f t="shared" si="868"/>
        <v>211365</v>
      </c>
      <c r="K5265" s="99">
        <v>0</v>
      </c>
      <c r="L5265" s="99">
        <f t="shared" si="866"/>
        <v>0</v>
      </c>
      <c r="M5265" s="99">
        <f t="shared" si="876"/>
        <v>942</v>
      </c>
      <c r="N5265" s="100">
        <f t="shared" si="876"/>
        <v>296730</v>
      </c>
      <c r="O5265" s="60">
        <v>315</v>
      </c>
      <c r="P5265" s="101">
        <f>O5265</f>
        <v>315</v>
      </c>
      <c r="Q5265" s="99" t="e">
        <f>TRUNC(#REF!*P5265,0)</f>
        <v>#REF!</v>
      </c>
      <c r="R5265" s="143"/>
    </row>
    <row r="5266" spans="3:18" s="102" customFormat="1" ht="19.5" hidden="1" customHeight="1">
      <c r="C5266" s="35" t="s">
        <v>1997</v>
      </c>
      <c r="D5266" s="36" t="s">
        <v>0</v>
      </c>
      <c r="E5266" s="11" t="s">
        <v>22</v>
      </c>
      <c r="F5266" s="98">
        <v>0</v>
      </c>
      <c r="G5266" s="99">
        <v>0</v>
      </c>
      <c r="H5266" s="99">
        <f t="shared" si="867"/>
        <v>0</v>
      </c>
      <c r="I5266" s="99">
        <v>0</v>
      </c>
      <c r="J5266" s="99">
        <f t="shared" si="868"/>
        <v>0</v>
      </c>
      <c r="K5266" s="99">
        <v>0</v>
      </c>
      <c r="L5266" s="99">
        <f t="shared" si="866"/>
        <v>0</v>
      </c>
      <c r="M5266" s="99">
        <f t="shared" si="876"/>
        <v>0</v>
      </c>
      <c r="N5266" s="100">
        <f t="shared" si="876"/>
        <v>0</v>
      </c>
      <c r="O5266" s="60">
        <v>0</v>
      </c>
      <c r="P5266" s="101">
        <f>O5266</f>
        <v>0</v>
      </c>
      <c r="Q5266" s="99" t="e">
        <f>TRUNC(#REF!*P5266,0)</f>
        <v>#REF!</v>
      </c>
      <c r="R5266" s="143"/>
    </row>
    <row r="5267" spans="3:18" s="102" customFormat="1" ht="19.5" hidden="1" customHeight="1">
      <c r="C5267" s="35" t="s">
        <v>1998</v>
      </c>
      <c r="D5267" s="36" t="s">
        <v>1940</v>
      </c>
      <c r="E5267" s="11" t="s">
        <v>3188</v>
      </c>
      <c r="F5267" s="98">
        <v>261</v>
      </c>
      <c r="G5267" s="99">
        <v>1389</v>
      </c>
      <c r="H5267" s="99">
        <f t="shared" si="867"/>
        <v>362529</v>
      </c>
      <c r="I5267" s="99">
        <v>7068</v>
      </c>
      <c r="J5267" s="99">
        <f t="shared" si="868"/>
        <v>1844748</v>
      </c>
      <c r="K5267" s="99">
        <v>1351</v>
      </c>
      <c r="L5267" s="99">
        <f t="shared" si="866"/>
        <v>352611</v>
      </c>
      <c r="M5267" s="99">
        <f t="shared" si="876"/>
        <v>9808</v>
      </c>
      <c r="N5267" s="100">
        <f t="shared" si="876"/>
        <v>2559888</v>
      </c>
      <c r="O5267" s="60">
        <v>261</v>
      </c>
      <c r="P5267" s="101">
        <f>O5267</f>
        <v>261</v>
      </c>
      <c r="Q5267" s="99" t="e">
        <f>TRUNC(#REF!*P5267,0)</f>
        <v>#REF!</v>
      </c>
      <c r="R5267" s="143"/>
    </row>
    <row r="5268" spans="3:18" s="102" customFormat="1" ht="19.5" hidden="1" customHeight="1">
      <c r="C5268" s="35" t="s">
        <v>1999</v>
      </c>
      <c r="D5268" s="36" t="s">
        <v>1494</v>
      </c>
      <c r="E5268" s="11" t="s">
        <v>22</v>
      </c>
      <c r="F5268" s="98">
        <v>0</v>
      </c>
      <c r="G5268" s="99">
        <v>0</v>
      </c>
      <c r="H5268" s="99">
        <f t="shared" si="867"/>
        <v>0</v>
      </c>
      <c r="I5268" s="99">
        <v>0</v>
      </c>
      <c r="J5268" s="99">
        <f t="shared" si="868"/>
        <v>0</v>
      </c>
      <c r="K5268" s="99">
        <v>0</v>
      </c>
      <c r="L5268" s="99">
        <f t="shared" si="866"/>
        <v>0</v>
      </c>
      <c r="M5268" s="99">
        <f t="shared" si="876"/>
        <v>0</v>
      </c>
      <c r="N5268" s="100">
        <f t="shared" si="876"/>
        <v>0</v>
      </c>
      <c r="O5268" s="60">
        <v>0</v>
      </c>
      <c r="P5268" s="101">
        <f>O5268</f>
        <v>0</v>
      </c>
      <c r="Q5268" s="99" t="e">
        <f>TRUNC(#REF!*P5268,0)</f>
        <v>#REF!</v>
      </c>
      <c r="R5268" s="143"/>
    </row>
    <row r="5269" spans="3:18" s="102" customFormat="1" ht="19.5" hidden="1" customHeight="1">
      <c r="C5269" s="35" t="s">
        <v>2000</v>
      </c>
      <c r="D5269" s="36" t="s">
        <v>1932</v>
      </c>
      <c r="E5269" s="11" t="s">
        <v>3199</v>
      </c>
      <c r="F5269" s="98">
        <v>272</v>
      </c>
      <c r="G5269" s="99">
        <v>357</v>
      </c>
      <c r="H5269" s="99">
        <f t="shared" si="867"/>
        <v>97104</v>
      </c>
      <c r="I5269" s="99">
        <v>5904</v>
      </c>
      <c r="J5269" s="99">
        <f t="shared" si="868"/>
        <v>1605888</v>
      </c>
      <c r="K5269" s="99">
        <v>19</v>
      </c>
      <c r="L5269" s="99">
        <f t="shared" si="866"/>
        <v>5168</v>
      </c>
      <c r="M5269" s="99">
        <f t="shared" si="876"/>
        <v>6280</v>
      </c>
      <c r="N5269" s="100">
        <f t="shared" si="876"/>
        <v>1708160</v>
      </c>
      <c r="O5269" s="60">
        <v>272</v>
      </c>
      <c r="P5269" s="101">
        <f>O5269</f>
        <v>272</v>
      </c>
      <c r="Q5269" s="99" t="e">
        <f>TRUNC(#REF!*P5269,0)</f>
        <v>#REF!</v>
      </c>
      <c r="R5269" s="143"/>
    </row>
    <row r="5270" spans="3:18" s="102" customFormat="1" ht="19.5" hidden="1" customHeight="1">
      <c r="C5270" s="35" t="s">
        <v>2001</v>
      </c>
      <c r="D5270" s="36" t="s">
        <v>0</v>
      </c>
      <c r="E5270" s="11" t="s">
        <v>22</v>
      </c>
      <c r="F5270" s="98">
        <v>0</v>
      </c>
      <c r="G5270" s="99">
        <v>0</v>
      </c>
      <c r="H5270" s="99">
        <f t="shared" si="867"/>
        <v>0</v>
      </c>
      <c r="I5270" s="99">
        <v>0</v>
      </c>
      <c r="J5270" s="99">
        <f t="shared" si="868"/>
        <v>0</v>
      </c>
      <c r="K5270" s="99">
        <v>0</v>
      </c>
      <c r="L5270" s="99">
        <f t="shared" si="866"/>
        <v>0</v>
      </c>
      <c r="M5270" s="99">
        <f t="shared" si="876"/>
        <v>0</v>
      </c>
      <c r="N5270" s="100">
        <f t="shared" si="876"/>
        <v>0</v>
      </c>
      <c r="O5270" s="60">
        <v>0</v>
      </c>
      <c r="P5270" s="101">
        <f>O5270</f>
        <v>0</v>
      </c>
      <c r="Q5270" s="99" t="e">
        <f>TRUNC(#REF!*P5270,0)</f>
        <v>#REF!</v>
      </c>
      <c r="R5270" s="143"/>
    </row>
    <row r="5271" spans="3:18" s="102" customFormat="1" ht="19.5" hidden="1" customHeight="1">
      <c r="C5271" s="35" t="s">
        <v>2002</v>
      </c>
      <c r="D5271" s="36" t="s">
        <v>1935</v>
      </c>
      <c r="E5271" s="11" t="s">
        <v>3199</v>
      </c>
      <c r="F5271" s="98">
        <v>3</v>
      </c>
      <c r="G5271" s="99">
        <v>200638</v>
      </c>
      <c r="H5271" s="99">
        <f t="shared" si="867"/>
        <v>601914</v>
      </c>
      <c r="I5271" s="99">
        <v>19090</v>
      </c>
      <c r="J5271" s="99">
        <f t="shared" si="868"/>
        <v>57270</v>
      </c>
      <c r="K5271" s="99">
        <v>8</v>
      </c>
      <c r="L5271" s="99">
        <f t="shared" si="866"/>
        <v>24</v>
      </c>
      <c r="M5271" s="99">
        <f t="shared" si="876"/>
        <v>219736</v>
      </c>
      <c r="N5271" s="100">
        <f t="shared" si="876"/>
        <v>659208</v>
      </c>
      <c r="O5271" s="60">
        <v>3</v>
      </c>
      <c r="P5271" s="101">
        <f>O5271</f>
        <v>3</v>
      </c>
      <c r="Q5271" s="99" t="e">
        <f>TRUNC(#REF!*P5271,0)</f>
        <v>#REF!</v>
      </c>
      <c r="R5271" s="143"/>
    </row>
    <row r="5272" spans="3:18" s="102" customFormat="1" ht="19.5" hidden="1" customHeight="1">
      <c r="C5272" s="35" t="s">
        <v>2003</v>
      </c>
      <c r="D5272" s="36" t="s">
        <v>0</v>
      </c>
      <c r="E5272" s="11" t="s">
        <v>22</v>
      </c>
      <c r="F5272" s="98">
        <v>0</v>
      </c>
      <c r="G5272" s="99">
        <v>0</v>
      </c>
      <c r="H5272" s="99">
        <f t="shared" si="867"/>
        <v>0</v>
      </c>
      <c r="I5272" s="99">
        <v>0</v>
      </c>
      <c r="J5272" s="99">
        <f t="shared" si="868"/>
        <v>0</v>
      </c>
      <c r="K5272" s="99">
        <v>0</v>
      </c>
      <c r="L5272" s="99">
        <f t="shared" ref="L5272:L5335" si="877">TRUNC(F5272*K5272,0)</f>
        <v>0</v>
      </c>
      <c r="M5272" s="99">
        <f t="shared" si="876"/>
        <v>0</v>
      </c>
      <c r="N5272" s="100">
        <f t="shared" si="876"/>
        <v>0</v>
      </c>
      <c r="O5272" s="60">
        <v>0</v>
      </c>
      <c r="P5272" s="101">
        <f>O5272</f>
        <v>0</v>
      </c>
      <c r="Q5272" s="99" t="e">
        <f>TRUNC(#REF!*P5272,0)</f>
        <v>#REF!</v>
      </c>
      <c r="R5272" s="143"/>
    </row>
    <row r="5273" spans="3:18" s="102" customFormat="1" ht="19.5" hidden="1" customHeight="1">
      <c r="C5273" s="35" t="s">
        <v>2004</v>
      </c>
      <c r="D5273" s="36" t="s">
        <v>0</v>
      </c>
      <c r="E5273" s="11" t="s">
        <v>3189</v>
      </c>
      <c r="F5273" s="98">
        <v>512</v>
      </c>
      <c r="G5273" s="99">
        <v>1539</v>
      </c>
      <c r="H5273" s="99">
        <f t="shared" si="867"/>
        <v>787968</v>
      </c>
      <c r="I5273" s="99">
        <v>0</v>
      </c>
      <c r="J5273" s="99">
        <f t="shared" si="868"/>
        <v>0</v>
      </c>
      <c r="K5273" s="99">
        <v>0</v>
      </c>
      <c r="L5273" s="99">
        <f t="shared" si="877"/>
        <v>0</v>
      </c>
      <c r="M5273" s="99">
        <f t="shared" si="876"/>
        <v>1539</v>
      </c>
      <c r="N5273" s="100">
        <f t="shared" si="876"/>
        <v>787968</v>
      </c>
      <c r="O5273" s="60">
        <v>512</v>
      </c>
      <c r="P5273" s="101">
        <f>O5273</f>
        <v>512</v>
      </c>
      <c r="Q5273" s="99" t="e">
        <f>TRUNC(#REF!*P5273,0)</f>
        <v>#REF!</v>
      </c>
      <c r="R5273" s="143"/>
    </row>
    <row r="5274" spans="3:18" s="102" customFormat="1" ht="19.5" hidden="1" customHeight="1">
      <c r="C5274" s="35" t="s">
        <v>2005</v>
      </c>
      <c r="D5274" s="36" t="s">
        <v>0</v>
      </c>
      <c r="E5274" s="11" t="s">
        <v>3189</v>
      </c>
      <c r="F5274" s="98">
        <v>1024</v>
      </c>
      <c r="G5274" s="99">
        <v>9804</v>
      </c>
      <c r="H5274" s="99">
        <f t="shared" si="867"/>
        <v>10039296</v>
      </c>
      <c r="I5274" s="99">
        <v>1107</v>
      </c>
      <c r="J5274" s="99">
        <f t="shared" si="868"/>
        <v>1133568</v>
      </c>
      <c r="K5274" s="99">
        <v>0</v>
      </c>
      <c r="L5274" s="99">
        <f t="shared" si="877"/>
        <v>0</v>
      </c>
      <c r="M5274" s="99">
        <f t="shared" si="876"/>
        <v>10911</v>
      </c>
      <c r="N5274" s="100">
        <f t="shared" si="876"/>
        <v>11172864</v>
      </c>
      <c r="O5274" s="60">
        <v>1024</v>
      </c>
      <c r="P5274" s="101">
        <f>O5274</f>
        <v>1024</v>
      </c>
      <c r="Q5274" s="99" t="e">
        <f>TRUNC(#REF!*P5274,0)</f>
        <v>#REF!</v>
      </c>
      <c r="R5274" s="143"/>
    </row>
    <row r="5275" spans="3:18" s="102" customFormat="1" ht="19.5" hidden="1" customHeight="1">
      <c r="C5275" s="35" t="s">
        <v>2006</v>
      </c>
      <c r="D5275" s="36" t="s">
        <v>0</v>
      </c>
      <c r="E5275" s="11" t="s">
        <v>3189</v>
      </c>
      <c r="F5275" s="98">
        <v>801</v>
      </c>
      <c r="G5275" s="99">
        <v>1820</v>
      </c>
      <c r="H5275" s="99">
        <f t="shared" si="867"/>
        <v>1457820</v>
      </c>
      <c r="I5275" s="99">
        <v>3380</v>
      </c>
      <c r="J5275" s="99">
        <f t="shared" si="868"/>
        <v>2707380</v>
      </c>
      <c r="K5275" s="99">
        <v>0</v>
      </c>
      <c r="L5275" s="99">
        <f t="shared" si="877"/>
        <v>0</v>
      </c>
      <c r="M5275" s="99">
        <f t="shared" si="876"/>
        <v>5200</v>
      </c>
      <c r="N5275" s="100">
        <f t="shared" si="876"/>
        <v>4165200</v>
      </c>
      <c r="O5275" s="60">
        <v>801</v>
      </c>
      <c r="P5275" s="101">
        <f>O5275</f>
        <v>801</v>
      </c>
      <c r="Q5275" s="99" t="e">
        <f>TRUNC(#REF!*P5275,0)</f>
        <v>#REF!</v>
      </c>
      <c r="R5275" s="143"/>
    </row>
    <row r="5276" spans="3:18" s="102" customFormat="1" ht="19.5" hidden="1" customHeight="1">
      <c r="C5276" s="35" t="s">
        <v>2007</v>
      </c>
      <c r="D5276" s="36" t="s">
        <v>0</v>
      </c>
      <c r="E5276" s="11" t="s">
        <v>3207</v>
      </c>
      <c r="F5276" s="98">
        <v>90</v>
      </c>
      <c r="G5276" s="99">
        <v>2410</v>
      </c>
      <c r="H5276" s="99">
        <f t="shared" si="867"/>
        <v>216900</v>
      </c>
      <c r="I5276" s="99">
        <v>0</v>
      </c>
      <c r="J5276" s="99">
        <f t="shared" si="868"/>
        <v>0</v>
      </c>
      <c r="K5276" s="99">
        <v>0</v>
      </c>
      <c r="L5276" s="99">
        <f t="shared" si="877"/>
        <v>0</v>
      </c>
      <c r="M5276" s="99">
        <f t="shared" si="876"/>
        <v>2410</v>
      </c>
      <c r="N5276" s="100">
        <f t="shared" si="876"/>
        <v>216900</v>
      </c>
      <c r="O5276" s="60">
        <v>90</v>
      </c>
      <c r="P5276" s="101">
        <f>O5276</f>
        <v>90</v>
      </c>
      <c r="Q5276" s="99" t="e">
        <f>TRUNC(#REF!*P5276,0)</f>
        <v>#REF!</v>
      </c>
      <c r="R5276" s="143"/>
    </row>
    <row r="5277" spans="3:18" s="102" customFormat="1" ht="19.5" hidden="1" customHeight="1">
      <c r="C5277" s="35" t="s">
        <v>2008</v>
      </c>
      <c r="D5277" s="36" t="s">
        <v>0</v>
      </c>
      <c r="E5277" s="11" t="s">
        <v>3189</v>
      </c>
      <c r="F5277" s="98">
        <v>111</v>
      </c>
      <c r="G5277" s="99">
        <v>488</v>
      </c>
      <c r="H5277" s="99">
        <f t="shared" si="867"/>
        <v>54168</v>
      </c>
      <c r="I5277" s="99">
        <v>15801</v>
      </c>
      <c r="J5277" s="99">
        <f t="shared" si="868"/>
        <v>1753911</v>
      </c>
      <c r="K5277" s="99">
        <v>0</v>
      </c>
      <c r="L5277" s="99">
        <f t="shared" si="877"/>
        <v>0</v>
      </c>
      <c r="M5277" s="99">
        <f t="shared" si="876"/>
        <v>16289</v>
      </c>
      <c r="N5277" s="100">
        <f t="shared" si="876"/>
        <v>1808079</v>
      </c>
      <c r="O5277" s="60">
        <v>111</v>
      </c>
      <c r="P5277" s="101">
        <f>O5277</f>
        <v>111</v>
      </c>
      <c r="Q5277" s="99" t="e">
        <f>TRUNC(#REF!*P5277,0)</f>
        <v>#REF!</v>
      </c>
      <c r="R5277" s="143"/>
    </row>
    <row r="5278" spans="3:18" s="102" customFormat="1" ht="19.5" hidden="1" customHeight="1">
      <c r="C5278" s="35" t="s">
        <v>2009</v>
      </c>
      <c r="D5278" s="36" t="s">
        <v>0</v>
      </c>
      <c r="E5278" s="11" t="s">
        <v>3207</v>
      </c>
      <c r="F5278" s="98">
        <v>90</v>
      </c>
      <c r="G5278" s="99">
        <v>1596</v>
      </c>
      <c r="H5278" s="99">
        <f t="shared" si="867"/>
        <v>143640</v>
      </c>
      <c r="I5278" s="99">
        <v>0</v>
      </c>
      <c r="J5278" s="99">
        <f t="shared" si="868"/>
        <v>0</v>
      </c>
      <c r="K5278" s="99">
        <v>0</v>
      </c>
      <c r="L5278" s="99">
        <f t="shared" si="877"/>
        <v>0</v>
      </c>
      <c r="M5278" s="99">
        <f t="shared" si="876"/>
        <v>1596</v>
      </c>
      <c r="N5278" s="100">
        <f t="shared" si="876"/>
        <v>143640</v>
      </c>
      <c r="O5278" s="60">
        <v>90</v>
      </c>
      <c r="P5278" s="101">
        <f>O5278</f>
        <v>90</v>
      </c>
      <c r="Q5278" s="99" t="e">
        <f>TRUNC(#REF!*P5278,0)</f>
        <v>#REF!</v>
      </c>
      <c r="R5278" s="143"/>
    </row>
    <row r="5279" spans="3:18" s="102" customFormat="1" ht="19.5" hidden="1" customHeight="1">
      <c r="C5279" s="35" t="s">
        <v>2010</v>
      </c>
      <c r="D5279" s="36" t="s">
        <v>0</v>
      </c>
      <c r="E5279" s="11" t="s">
        <v>3207</v>
      </c>
      <c r="F5279" s="98">
        <v>45</v>
      </c>
      <c r="G5279" s="99">
        <v>6829</v>
      </c>
      <c r="H5279" s="99">
        <f t="shared" si="867"/>
        <v>307305</v>
      </c>
      <c r="I5279" s="99">
        <v>3414</v>
      </c>
      <c r="J5279" s="99">
        <f t="shared" si="868"/>
        <v>153630</v>
      </c>
      <c r="K5279" s="99">
        <v>0</v>
      </c>
      <c r="L5279" s="99">
        <f t="shared" si="877"/>
        <v>0</v>
      </c>
      <c r="M5279" s="99">
        <f t="shared" si="876"/>
        <v>10243</v>
      </c>
      <c r="N5279" s="100">
        <f t="shared" si="876"/>
        <v>460935</v>
      </c>
      <c r="O5279" s="60">
        <v>45</v>
      </c>
      <c r="P5279" s="101">
        <f>O5279</f>
        <v>45</v>
      </c>
      <c r="Q5279" s="99" t="e">
        <f>TRUNC(#REF!*P5279,0)</f>
        <v>#REF!</v>
      </c>
      <c r="R5279" s="143"/>
    </row>
    <row r="5280" spans="3:18" s="102" customFormat="1" ht="19.5" hidden="1" customHeight="1">
      <c r="C5280" s="35" t="s">
        <v>2011</v>
      </c>
      <c r="D5280" s="36" t="s">
        <v>0</v>
      </c>
      <c r="E5280" s="11" t="s">
        <v>3189</v>
      </c>
      <c r="F5280" s="98">
        <v>4</v>
      </c>
      <c r="G5280" s="99">
        <v>440</v>
      </c>
      <c r="H5280" s="99">
        <f t="shared" si="867"/>
        <v>1760</v>
      </c>
      <c r="I5280" s="99">
        <v>0</v>
      </c>
      <c r="J5280" s="99">
        <f t="shared" si="868"/>
        <v>0</v>
      </c>
      <c r="K5280" s="99">
        <v>0</v>
      </c>
      <c r="L5280" s="99">
        <f t="shared" si="877"/>
        <v>0</v>
      </c>
      <c r="M5280" s="99">
        <f t="shared" si="876"/>
        <v>440</v>
      </c>
      <c r="N5280" s="100">
        <f t="shared" si="876"/>
        <v>1760</v>
      </c>
      <c r="O5280" s="60">
        <v>4</v>
      </c>
      <c r="P5280" s="101">
        <f>O5280</f>
        <v>4</v>
      </c>
      <c r="Q5280" s="99" t="e">
        <f>TRUNC(#REF!*P5280,0)</f>
        <v>#REF!</v>
      </c>
      <c r="R5280" s="143"/>
    </row>
    <row r="5281" spans="3:18" s="102" customFormat="1" ht="19.5" hidden="1" customHeight="1">
      <c r="C5281" s="35" t="s">
        <v>2012</v>
      </c>
      <c r="D5281" s="36" t="s">
        <v>2013</v>
      </c>
      <c r="E5281" s="11" t="s">
        <v>3207</v>
      </c>
      <c r="F5281" s="98">
        <v>78</v>
      </c>
      <c r="G5281" s="99">
        <v>987</v>
      </c>
      <c r="H5281" s="99">
        <f t="shared" si="867"/>
        <v>76986</v>
      </c>
      <c r="I5281" s="99">
        <v>52</v>
      </c>
      <c r="J5281" s="99">
        <f t="shared" si="868"/>
        <v>4056</v>
      </c>
      <c r="K5281" s="99">
        <v>0</v>
      </c>
      <c r="L5281" s="99">
        <f t="shared" si="877"/>
        <v>0</v>
      </c>
      <c r="M5281" s="99">
        <f t="shared" si="876"/>
        <v>1039</v>
      </c>
      <c r="N5281" s="100">
        <f t="shared" si="876"/>
        <v>81042</v>
      </c>
      <c r="O5281" s="60">
        <v>78</v>
      </c>
      <c r="P5281" s="101">
        <f>O5281</f>
        <v>78</v>
      </c>
      <c r="Q5281" s="99" t="e">
        <f>TRUNC(#REF!*P5281,0)</f>
        <v>#REF!</v>
      </c>
      <c r="R5281" s="143"/>
    </row>
    <row r="5282" spans="3:18" s="102" customFormat="1" ht="19.5" hidden="1" customHeight="1">
      <c r="C5282" s="35" t="s">
        <v>2014</v>
      </c>
      <c r="D5282" s="36" t="s">
        <v>1912</v>
      </c>
      <c r="E5282" s="11" t="s">
        <v>3207</v>
      </c>
      <c r="F5282" s="98">
        <v>92</v>
      </c>
      <c r="G5282" s="99">
        <v>6060</v>
      </c>
      <c r="H5282" s="99">
        <f t="shared" si="867"/>
        <v>557520</v>
      </c>
      <c r="I5282" s="99">
        <v>14412</v>
      </c>
      <c r="J5282" s="99">
        <f t="shared" si="868"/>
        <v>1325904</v>
      </c>
      <c r="K5282" s="99">
        <v>0</v>
      </c>
      <c r="L5282" s="99">
        <f t="shared" si="877"/>
        <v>0</v>
      </c>
      <c r="M5282" s="99">
        <f t="shared" si="876"/>
        <v>20472</v>
      </c>
      <c r="N5282" s="100">
        <f t="shared" si="876"/>
        <v>1883424</v>
      </c>
      <c r="O5282" s="60">
        <v>92</v>
      </c>
      <c r="P5282" s="101">
        <f>O5282</f>
        <v>92</v>
      </c>
      <c r="Q5282" s="99" t="e">
        <f>TRUNC(#REF!*P5282,0)</f>
        <v>#REF!</v>
      </c>
      <c r="R5282" s="143"/>
    </row>
    <row r="5283" spans="3:18" s="102" customFormat="1" ht="19.5" hidden="1" customHeight="1">
      <c r="C5283" s="35" t="s">
        <v>2015</v>
      </c>
      <c r="D5283" s="36" t="s">
        <v>2016</v>
      </c>
      <c r="E5283" s="11" t="s">
        <v>3206</v>
      </c>
      <c r="F5283" s="98">
        <v>72</v>
      </c>
      <c r="G5283" s="99">
        <v>493</v>
      </c>
      <c r="H5283" s="99">
        <f t="shared" si="867"/>
        <v>35496</v>
      </c>
      <c r="I5283" s="99">
        <v>25</v>
      </c>
      <c r="J5283" s="99">
        <f t="shared" si="868"/>
        <v>1800</v>
      </c>
      <c r="K5283" s="99">
        <v>0</v>
      </c>
      <c r="L5283" s="99">
        <f t="shared" si="877"/>
        <v>0</v>
      </c>
      <c r="M5283" s="99">
        <f t="shared" si="876"/>
        <v>518</v>
      </c>
      <c r="N5283" s="100">
        <f t="shared" si="876"/>
        <v>37296</v>
      </c>
      <c r="O5283" s="60">
        <v>72</v>
      </c>
      <c r="P5283" s="101">
        <f>O5283</f>
        <v>72</v>
      </c>
      <c r="Q5283" s="99" t="e">
        <f>TRUNC(#REF!*P5283,0)</f>
        <v>#REF!</v>
      </c>
      <c r="R5283" s="143"/>
    </row>
    <row r="5284" spans="3:18" s="102" customFormat="1" ht="19.5" hidden="1" customHeight="1">
      <c r="C5284" s="35" t="s">
        <v>2017</v>
      </c>
      <c r="D5284" s="36" t="s">
        <v>0</v>
      </c>
      <c r="E5284" s="11" t="s">
        <v>22</v>
      </c>
      <c r="F5284" s="98">
        <v>0</v>
      </c>
      <c r="G5284" s="99">
        <v>0</v>
      </c>
      <c r="H5284" s="99">
        <f t="shared" si="867"/>
        <v>0</v>
      </c>
      <c r="I5284" s="99">
        <v>0</v>
      </c>
      <c r="J5284" s="99">
        <f t="shared" si="868"/>
        <v>0</v>
      </c>
      <c r="K5284" s="99">
        <v>0</v>
      </c>
      <c r="L5284" s="99">
        <f t="shared" si="877"/>
        <v>0</v>
      </c>
      <c r="M5284" s="99">
        <f t="shared" si="876"/>
        <v>0</v>
      </c>
      <c r="N5284" s="100">
        <f t="shared" si="876"/>
        <v>0</v>
      </c>
      <c r="O5284" s="60">
        <v>0</v>
      </c>
      <c r="P5284" s="101">
        <f>O5284</f>
        <v>0</v>
      </c>
      <c r="Q5284" s="99" t="e">
        <f>TRUNC(#REF!*P5284,0)</f>
        <v>#REF!</v>
      </c>
      <c r="R5284" s="143"/>
    </row>
    <row r="5285" spans="3:18" s="102" customFormat="1" ht="19.5" hidden="1" customHeight="1">
      <c r="C5285" s="35" t="s">
        <v>2018</v>
      </c>
      <c r="D5285" s="36" t="s">
        <v>114</v>
      </c>
      <c r="E5285" s="11" t="s">
        <v>3199</v>
      </c>
      <c r="F5285" s="98">
        <v>2</v>
      </c>
      <c r="G5285" s="99">
        <v>27672</v>
      </c>
      <c r="H5285" s="99">
        <f t="shared" si="867"/>
        <v>55344</v>
      </c>
      <c r="I5285" s="99">
        <v>425980</v>
      </c>
      <c r="J5285" s="99">
        <f t="shared" si="868"/>
        <v>851960</v>
      </c>
      <c r="K5285" s="99">
        <v>0</v>
      </c>
      <c r="L5285" s="99">
        <f t="shared" si="877"/>
        <v>0</v>
      </c>
      <c r="M5285" s="99">
        <f t="shared" si="876"/>
        <v>453652</v>
      </c>
      <c r="N5285" s="100">
        <f t="shared" si="876"/>
        <v>907304</v>
      </c>
      <c r="O5285" s="60">
        <v>2</v>
      </c>
      <c r="P5285" s="101">
        <f>O5285</f>
        <v>2</v>
      </c>
      <c r="Q5285" s="99" t="e">
        <f>TRUNC(#REF!*P5285,0)</f>
        <v>#REF!</v>
      </c>
      <c r="R5285" s="143"/>
    </row>
    <row r="5286" spans="3:18" s="102" customFormat="1" ht="19.5" hidden="1" customHeight="1">
      <c r="C5286" s="35" t="s">
        <v>2019</v>
      </c>
      <c r="D5286" s="36" t="s">
        <v>0</v>
      </c>
      <c r="E5286" s="11" t="s">
        <v>22</v>
      </c>
      <c r="F5286" s="98">
        <v>0</v>
      </c>
      <c r="G5286" s="99">
        <v>0</v>
      </c>
      <c r="H5286" s="99">
        <f t="shared" si="867"/>
        <v>0</v>
      </c>
      <c r="I5286" s="99">
        <v>0</v>
      </c>
      <c r="J5286" s="99">
        <f t="shared" si="868"/>
        <v>0</v>
      </c>
      <c r="K5286" s="99">
        <v>0</v>
      </c>
      <c r="L5286" s="99">
        <f t="shared" si="877"/>
        <v>0</v>
      </c>
      <c r="M5286" s="99">
        <f t="shared" si="876"/>
        <v>0</v>
      </c>
      <c r="N5286" s="100">
        <f t="shared" si="876"/>
        <v>0</v>
      </c>
      <c r="O5286" s="60">
        <v>0</v>
      </c>
      <c r="P5286" s="101">
        <f>O5286</f>
        <v>0</v>
      </c>
      <c r="Q5286" s="99" t="e">
        <f>TRUNC(#REF!*P5286,0)</f>
        <v>#REF!</v>
      </c>
      <c r="R5286" s="143"/>
    </row>
    <row r="5287" spans="3:18" s="102" customFormat="1" ht="19.5" hidden="1" customHeight="1">
      <c r="C5287" s="35" t="s">
        <v>2020</v>
      </c>
      <c r="D5287" s="36" t="s">
        <v>0</v>
      </c>
      <c r="E5287" s="11" t="s">
        <v>1</v>
      </c>
      <c r="F5287" s="98">
        <v>1</v>
      </c>
      <c r="G5287" s="99">
        <v>302540</v>
      </c>
      <c r="H5287" s="99">
        <f t="shared" si="867"/>
        <v>302540</v>
      </c>
      <c r="I5287" s="99">
        <v>6402176</v>
      </c>
      <c r="J5287" s="99">
        <f t="shared" si="868"/>
        <v>6402176</v>
      </c>
      <c r="K5287" s="99">
        <v>215637</v>
      </c>
      <c r="L5287" s="99">
        <f t="shared" si="877"/>
        <v>215637</v>
      </c>
      <c r="M5287" s="99">
        <f t="shared" si="876"/>
        <v>6920353</v>
      </c>
      <c r="N5287" s="100">
        <f t="shared" si="876"/>
        <v>6920353</v>
      </c>
      <c r="O5287" s="60">
        <v>1</v>
      </c>
      <c r="P5287" s="101">
        <f>O5287</f>
        <v>1</v>
      </c>
      <c r="Q5287" s="99" t="e">
        <f>TRUNC(#REF!*P5287,0)</f>
        <v>#REF!</v>
      </c>
      <c r="R5287" s="143"/>
    </row>
    <row r="5288" spans="3:18" s="102" customFormat="1" ht="19.5" hidden="1" customHeight="1">
      <c r="C5288" s="35" t="s">
        <v>2021</v>
      </c>
      <c r="D5288" s="36" t="s">
        <v>0</v>
      </c>
      <c r="E5288" s="11" t="s">
        <v>3197</v>
      </c>
      <c r="F5288" s="98">
        <v>13</v>
      </c>
      <c r="G5288" s="99">
        <v>338429</v>
      </c>
      <c r="H5288" s="99">
        <f t="shared" si="867"/>
        <v>4399577</v>
      </c>
      <c r="I5288" s="99">
        <v>0</v>
      </c>
      <c r="J5288" s="99">
        <f t="shared" si="868"/>
        <v>0</v>
      </c>
      <c r="K5288" s="99">
        <v>661428</v>
      </c>
      <c r="L5288" s="99">
        <f t="shared" si="877"/>
        <v>8598564</v>
      </c>
      <c r="M5288" s="99">
        <f t="shared" si="876"/>
        <v>999857</v>
      </c>
      <c r="N5288" s="100">
        <f t="shared" si="876"/>
        <v>12998141</v>
      </c>
      <c r="O5288" s="60">
        <v>13</v>
      </c>
      <c r="P5288" s="101">
        <f>O5288</f>
        <v>13</v>
      </c>
      <c r="Q5288" s="99" t="e">
        <f>TRUNC(#REF!*P5288,0)</f>
        <v>#REF!</v>
      </c>
      <c r="R5288" s="143"/>
    </row>
    <row r="5289" spans="3:18" s="102" customFormat="1" ht="19.5" hidden="1" customHeight="1">
      <c r="C5289" s="35" t="s">
        <v>2022</v>
      </c>
      <c r="D5289" s="36" t="s">
        <v>115</v>
      </c>
      <c r="E5289" s="11" t="s">
        <v>3193</v>
      </c>
      <c r="F5289" s="98">
        <v>1</v>
      </c>
      <c r="G5289" s="99">
        <v>5095624</v>
      </c>
      <c r="H5289" s="99">
        <f t="shared" si="867"/>
        <v>5095624</v>
      </c>
      <c r="I5289" s="99">
        <v>0</v>
      </c>
      <c r="J5289" s="99">
        <f t="shared" si="868"/>
        <v>0</v>
      </c>
      <c r="K5289" s="99">
        <v>2608872</v>
      </c>
      <c r="L5289" s="99">
        <f t="shared" si="877"/>
        <v>2608872</v>
      </c>
      <c r="M5289" s="99">
        <f t="shared" si="876"/>
        <v>7704496</v>
      </c>
      <c r="N5289" s="100">
        <f t="shared" si="876"/>
        <v>7704496</v>
      </c>
      <c r="O5289" s="60">
        <v>1</v>
      </c>
      <c r="P5289" s="101">
        <f>O5289</f>
        <v>1</v>
      </c>
      <c r="Q5289" s="99" t="e">
        <f>TRUNC(#REF!*P5289,0)</f>
        <v>#REF!</v>
      </c>
      <c r="R5289" s="143"/>
    </row>
    <row r="5290" spans="3:18" s="102" customFormat="1" ht="19.5" hidden="1" customHeight="1">
      <c r="C5290" s="35" t="s">
        <v>2023</v>
      </c>
      <c r="D5290" s="36" t="s">
        <v>0</v>
      </c>
      <c r="E5290" s="11" t="s">
        <v>3199</v>
      </c>
      <c r="F5290" s="98">
        <v>4</v>
      </c>
      <c r="G5290" s="99">
        <v>4537782</v>
      </c>
      <c r="H5290" s="99">
        <f t="shared" si="867"/>
        <v>18151128</v>
      </c>
      <c r="I5290" s="99">
        <v>4835042</v>
      </c>
      <c r="J5290" s="99">
        <f t="shared" si="868"/>
        <v>19340168</v>
      </c>
      <c r="K5290" s="99">
        <v>905162</v>
      </c>
      <c r="L5290" s="99">
        <f t="shared" si="877"/>
        <v>3620648</v>
      </c>
      <c r="M5290" s="99">
        <f t="shared" si="876"/>
        <v>10277986</v>
      </c>
      <c r="N5290" s="100">
        <f t="shared" si="876"/>
        <v>41111944</v>
      </c>
      <c r="O5290" s="60">
        <v>2</v>
      </c>
      <c r="P5290" s="101">
        <f>O5290</f>
        <v>2</v>
      </c>
      <c r="Q5290" s="99" t="e">
        <f>TRUNC(#REF!*P5290,0)</f>
        <v>#REF!</v>
      </c>
      <c r="R5290" s="143"/>
    </row>
    <row r="5291" spans="3:18" s="102" customFormat="1" ht="19.5" hidden="1" customHeight="1">
      <c r="C5291" s="35" t="s">
        <v>2024</v>
      </c>
      <c r="D5291" s="36" t="s">
        <v>0</v>
      </c>
      <c r="E5291" s="11" t="s">
        <v>3199</v>
      </c>
      <c r="F5291" s="98">
        <v>4</v>
      </c>
      <c r="G5291" s="99">
        <v>2137151</v>
      </c>
      <c r="H5291" s="99">
        <f t="shared" si="867"/>
        <v>8548604</v>
      </c>
      <c r="I5291" s="99">
        <v>1423406</v>
      </c>
      <c r="J5291" s="99">
        <f t="shared" si="868"/>
        <v>5693624</v>
      </c>
      <c r="K5291" s="99">
        <v>23038</v>
      </c>
      <c r="L5291" s="99">
        <f t="shared" si="877"/>
        <v>92152</v>
      </c>
      <c r="M5291" s="99">
        <f t="shared" si="876"/>
        <v>3583595</v>
      </c>
      <c r="N5291" s="100">
        <f t="shared" si="876"/>
        <v>14334380</v>
      </c>
      <c r="O5291" s="60">
        <v>2</v>
      </c>
      <c r="P5291" s="101">
        <f>O5291</f>
        <v>2</v>
      </c>
      <c r="Q5291" s="99" t="e">
        <f>TRUNC(#REF!*P5291,0)</f>
        <v>#REF!</v>
      </c>
      <c r="R5291" s="143"/>
    </row>
    <row r="5292" spans="3:18" s="102" customFormat="1" ht="19.5" hidden="1" customHeight="1">
      <c r="C5292" s="35" t="s">
        <v>2025</v>
      </c>
      <c r="D5292" s="36" t="s">
        <v>0</v>
      </c>
      <c r="E5292" s="11" t="s">
        <v>22</v>
      </c>
      <c r="F5292" s="98">
        <v>0</v>
      </c>
      <c r="G5292" s="99">
        <v>0</v>
      </c>
      <c r="H5292" s="99">
        <f t="shared" si="867"/>
        <v>0</v>
      </c>
      <c r="I5292" s="99">
        <v>0</v>
      </c>
      <c r="J5292" s="99">
        <f t="shared" si="868"/>
        <v>0</v>
      </c>
      <c r="K5292" s="99">
        <v>0</v>
      </c>
      <c r="L5292" s="99">
        <f t="shared" si="877"/>
        <v>0</v>
      </c>
      <c r="M5292" s="99">
        <f t="shared" si="876"/>
        <v>0</v>
      </c>
      <c r="N5292" s="100">
        <f t="shared" si="876"/>
        <v>0</v>
      </c>
      <c r="O5292" s="60">
        <v>0</v>
      </c>
      <c r="P5292" s="101">
        <f>O5292</f>
        <v>0</v>
      </c>
      <c r="Q5292" s="99" t="e">
        <f>TRUNC(#REF!*P5292,0)</f>
        <v>#REF!</v>
      </c>
      <c r="R5292" s="143"/>
    </row>
    <row r="5293" spans="3:18" s="102" customFormat="1" ht="19.5" hidden="1" customHeight="1">
      <c r="C5293" s="35" t="s">
        <v>2026</v>
      </c>
      <c r="D5293" s="36" t="s">
        <v>0</v>
      </c>
      <c r="E5293" s="11" t="s">
        <v>1</v>
      </c>
      <c r="F5293" s="98">
        <v>1</v>
      </c>
      <c r="G5293" s="99">
        <v>4838572</v>
      </c>
      <c r="H5293" s="99">
        <f t="shared" si="867"/>
        <v>4838572</v>
      </c>
      <c r="I5293" s="99">
        <v>4261447</v>
      </c>
      <c r="J5293" s="99">
        <f t="shared" si="868"/>
        <v>4261447</v>
      </c>
      <c r="K5293" s="99">
        <v>4250492</v>
      </c>
      <c r="L5293" s="99">
        <f t="shared" si="877"/>
        <v>4250492</v>
      </c>
      <c r="M5293" s="99">
        <f t="shared" si="876"/>
        <v>13350511</v>
      </c>
      <c r="N5293" s="100">
        <f t="shared" si="876"/>
        <v>13350511</v>
      </c>
      <c r="O5293" s="60">
        <v>1</v>
      </c>
      <c r="P5293" s="101">
        <f>O5293</f>
        <v>1</v>
      </c>
      <c r="Q5293" s="99" t="e">
        <f>TRUNC(#REF!*P5293,0)</f>
        <v>#REF!</v>
      </c>
      <c r="R5293" s="143"/>
    </row>
    <row r="5294" spans="3:18" s="102" customFormat="1" ht="19.5" hidden="1" customHeight="1">
      <c r="C5294" s="35" t="s">
        <v>2027</v>
      </c>
      <c r="D5294" s="36" t="s">
        <v>0</v>
      </c>
      <c r="E5294" s="11" t="s">
        <v>1</v>
      </c>
      <c r="F5294" s="98">
        <v>1</v>
      </c>
      <c r="G5294" s="99">
        <v>8308419</v>
      </c>
      <c r="H5294" s="99">
        <f t="shared" si="867"/>
        <v>8308419</v>
      </c>
      <c r="I5294" s="99">
        <v>7066700</v>
      </c>
      <c r="J5294" s="99">
        <f t="shared" si="868"/>
        <v>7066700</v>
      </c>
      <c r="K5294" s="99">
        <v>6189971</v>
      </c>
      <c r="L5294" s="99">
        <f t="shared" si="877"/>
        <v>6189971</v>
      </c>
      <c r="M5294" s="99">
        <f t="shared" si="876"/>
        <v>21565090</v>
      </c>
      <c r="N5294" s="100">
        <f t="shared" si="876"/>
        <v>21565090</v>
      </c>
      <c r="O5294" s="60">
        <v>1</v>
      </c>
      <c r="P5294" s="101">
        <f>O5294</f>
        <v>1</v>
      </c>
      <c r="Q5294" s="99" t="e">
        <f>TRUNC(#REF!*P5294,0)</f>
        <v>#REF!</v>
      </c>
      <c r="R5294" s="143"/>
    </row>
    <row r="5295" spans="3:18" s="102" customFormat="1" ht="19.5" hidden="1" customHeight="1">
      <c r="C5295" s="35" t="s">
        <v>2028</v>
      </c>
      <c r="D5295" s="36" t="s">
        <v>0</v>
      </c>
      <c r="E5295" s="11" t="s">
        <v>22</v>
      </c>
      <c r="F5295" s="98">
        <v>0</v>
      </c>
      <c r="G5295" s="99">
        <v>0</v>
      </c>
      <c r="H5295" s="99">
        <f t="shared" si="867"/>
        <v>0</v>
      </c>
      <c r="I5295" s="99">
        <v>0</v>
      </c>
      <c r="J5295" s="99">
        <f t="shared" si="868"/>
        <v>0</v>
      </c>
      <c r="K5295" s="99">
        <v>0</v>
      </c>
      <c r="L5295" s="99">
        <f t="shared" si="877"/>
        <v>0</v>
      </c>
      <c r="M5295" s="99">
        <f t="shared" si="876"/>
        <v>0</v>
      </c>
      <c r="N5295" s="100">
        <f t="shared" si="876"/>
        <v>0</v>
      </c>
      <c r="O5295" s="60">
        <v>0</v>
      </c>
      <c r="P5295" s="101">
        <f>O5295</f>
        <v>0</v>
      </c>
      <c r="Q5295" s="99" t="e">
        <f>TRUNC(#REF!*P5295,0)</f>
        <v>#REF!</v>
      </c>
      <c r="R5295" s="143"/>
    </row>
    <row r="5296" spans="3:18" s="102" customFormat="1" ht="19.5" hidden="1" customHeight="1">
      <c r="C5296" s="35" t="s">
        <v>2029</v>
      </c>
      <c r="D5296" s="36" t="s">
        <v>0</v>
      </c>
      <c r="E5296" s="11" t="s">
        <v>22</v>
      </c>
      <c r="F5296" s="98">
        <v>0</v>
      </c>
      <c r="G5296" s="99">
        <v>0</v>
      </c>
      <c r="H5296" s="99">
        <f t="shared" ref="H5296:H5359" si="878">TRUNC(F5296*G5296,0)</f>
        <v>0</v>
      </c>
      <c r="I5296" s="99">
        <v>0</v>
      </c>
      <c r="J5296" s="99">
        <f t="shared" ref="J5296:J5359" si="879">TRUNC(F5296*I5296,0)</f>
        <v>0</v>
      </c>
      <c r="K5296" s="99">
        <v>0</v>
      </c>
      <c r="L5296" s="99">
        <f t="shared" si="877"/>
        <v>0</v>
      </c>
      <c r="M5296" s="99">
        <f t="shared" si="876"/>
        <v>0</v>
      </c>
      <c r="N5296" s="100">
        <f t="shared" si="876"/>
        <v>0</v>
      </c>
      <c r="O5296" s="60">
        <v>0</v>
      </c>
      <c r="P5296" s="101">
        <f>O5296</f>
        <v>0</v>
      </c>
      <c r="Q5296" s="99" t="e">
        <f>TRUNC(#REF!*P5296,0)</f>
        <v>#REF!</v>
      </c>
      <c r="R5296" s="143"/>
    </row>
    <row r="5297" spans="3:18" s="102" customFormat="1" ht="19.5" hidden="1" customHeight="1">
      <c r="C5297" s="35" t="s">
        <v>2030</v>
      </c>
      <c r="D5297" s="36" t="s">
        <v>0</v>
      </c>
      <c r="E5297" s="11" t="s">
        <v>22</v>
      </c>
      <c r="F5297" s="98">
        <v>0</v>
      </c>
      <c r="G5297" s="99">
        <v>0</v>
      </c>
      <c r="H5297" s="99">
        <f t="shared" si="878"/>
        <v>0</v>
      </c>
      <c r="I5297" s="99">
        <v>0</v>
      </c>
      <c r="J5297" s="99">
        <f t="shared" si="879"/>
        <v>0</v>
      </c>
      <c r="K5297" s="99">
        <v>0</v>
      </c>
      <c r="L5297" s="99">
        <f t="shared" si="877"/>
        <v>0</v>
      </c>
      <c r="M5297" s="99">
        <f t="shared" si="876"/>
        <v>0</v>
      </c>
      <c r="N5297" s="100">
        <f t="shared" si="876"/>
        <v>0</v>
      </c>
      <c r="O5297" s="60">
        <v>0</v>
      </c>
      <c r="P5297" s="101">
        <f>O5297</f>
        <v>0</v>
      </c>
      <c r="Q5297" s="99" t="e">
        <f>TRUNC(#REF!*P5297,0)</f>
        <v>#REF!</v>
      </c>
      <c r="R5297" s="143"/>
    </row>
    <row r="5298" spans="3:18" s="102" customFormat="1" ht="19.5" hidden="1" customHeight="1">
      <c r="C5298" s="35" t="s">
        <v>2031</v>
      </c>
      <c r="D5298" s="36" t="s">
        <v>2032</v>
      </c>
      <c r="E5298" s="11" t="s">
        <v>3188</v>
      </c>
      <c r="F5298" s="98">
        <v>75</v>
      </c>
      <c r="G5298" s="99">
        <v>75224</v>
      </c>
      <c r="H5298" s="99">
        <f t="shared" si="878"/>
        <v>5641800</v>
      </c>
      <c r="I5298" s="99">
        <v>20712</v>
      </c>
      <c r="J5298" s="99">
        <f t="shared" si="879"/>
        <v>1553400</v>
      </c>
      <c r="K5298" s="99">
        <v>12777</v>
      </c>
      <c r="L5298" s="99">
        <f t="shared" si="877"/>
        <v>958275</v>
      </c>
      <c r="M5298" s="99">
        <f t="shared" si="876"/>
        <v>108713</v>
      </c>
      <c r="N5298" s="100">
        <f t="shared" si="876"/>
        <v>8153475</v>
      </c>
      <c r="O5298" s="60">
        <v>75</v>
      </c>
      <c r="P5298" s="101">
        <f>O5298</f>
        <v>75</v>
      </c>
      <c r="Q5298" s="99" t="e">
        <f>TRUNC(#REF!*P5298,0)</f>
        <v>#REF!</v>
      </c>
      <c r="R5298" s="143"/>
    </row>
    <row r="5299" spans="3:18" s="102" customFormat="1" ht="19.5" hidden="1" customHeight="1">
      <c r="C5299" s="35" t="s">
        <v>2033</v>
      </c>
      <c r="D5299" s="36" t="s">
        <v>1847</v>
      </c>
      <c r="E5299" s="11" t="s">
        <v>3188</v>
      </c>
      <c r="F5299" s="98">
        <v>8</v>
      </c>
      <c r="G5299" s="99">
        <v>963</v>
      </c>
      <c r="H5299" s="99">
        <f t="shared" si="878"/>
        <v>7704</v>
      </c>
      <c r="I5299" s="99">
        <v>476</v>
      </c>
      <c r="J5299" s="99">
        <f t="shared" si="879"/>
        <v>3808</v>
      </c>
      <c r="K5299" s="99">
        <v>519</v>
      </c>
      <c r="L5299" s="99">
        <f t="shared" si="877"/>
        <v>4152</v>
      </c>
      <c r="M5299" s="99">
        <f t="shared" si="876"/>
        <v>1958</v>
      </c>
      <c r="N5299" s="100">
        <f t="shared" si="876"/>
        <v>15664</v>
      </c>
      <c r="O5299" s="60">
        <v>8</v>
      </c>
      <c r="P5299" s="101">
        <f>O5299</f>
        <v>8</v>
      </c>
      <c r="Q5299" s="99" t="e">
        <f>TRUNC(#REF!*P5299,0)</f>
        <v>#REF!</v>
      </c>
      <c r="R5299" s="143"/>
    </row>
    <row r="5300" spans="3:18" s="102" customFormat="1" ht="19.5" hidden="1" customHeight="1">
      <c r="C5300" s="35" t="s">
        <v>2034</v>
      </c>
      <c r="D5300" s="36" t="s">
        <v>0</v>
      </c>
      <c r="E5300" s="11" t="s">
        <v>3199</v>
      </c>
      <c r="F5300" s="98">
        <v>28</v>
      </c>
      <c r="G5300" s="99">
        <v>305896</v>
      </c>
      <c r="H5300" s="99">
        <f t="shared" si="878"/>
        <v>8565088</v>
      </c>
      <c r="I5300" s="99">
        <v>314846</v>
      </c>
      <c r="J5300" s="99">
        <f t="shared" si="879"/>
        <v>8815688</v>
      </c>
      <c r="K5300" s="99">
        <v>16012</v>
      </c>
      <c r="L5300" s="99">
        <f t="shared" si="877"/>
        <v>448336</v>
      </c>
      <c r="M5300" s="99">
        <f t="shared" si="876"/>
        <v>636754</v>
      </c>
      <c r="N5300" s="100">
        <f t="shared" si="876"/>
        <v>17829112</v>
      </c>
      <c r="O5300" s="60">
        <v>28</v>
      </c>
      <c r="P5300" s="101">
        <f>O5300</f>
        <v>28</v>
      </c>
      <c r="Q5300" s="99" t="e">
        <f>TRUNC(#REF!*P5300,0)</f>
        <v>#REF!</v>
      </c>
      <c r="R5300" s="143"/>
    </row>
    <row r="5301" spans="3:18" s="102" customFormat="1" ht="19.5" hidden="1" customHeight="1">
      <c r="C5301" s="35" t="s">
        <v>2035</v>
      </c>
      <c r="D5301" s="36" t="s">
        <v>0</v>
      </c>
      <c r="E5301" s="11" t="s">
        <v>3189</v>
      </c>
      <c r="F5301" s="98">
        <v>297</v>
      </c>
      <c r="G5301" s="99">
        <v>73</v>
      </c>
      <c r="H5301" s="99">
        <f t="shared" si="878"/>
        <v>21681</v>
      </c>
      <c r="I5301" s="99">
        <v>306</v>
      </c>
      <c r="J5301" s="99">
        <f t="shared" si="879"/>
        <v>90882</v>
      </c>
      <c r="K5301" s="99">
        <v>8</v>
      </c>
      <c r="L5301" s="99">
        <f t="shared" si="877"/>
        <v>2376</v>
      </c>
      <c r="M5301" s="99">
        <f t="shared" si="876"/>
        <v>387</v>
      </c>
      <c r="N5301" s="100">
        <f t="shared" si="876"/>
        <v>114939</v>
      </c>
      <c r="O5301" s="60">
        <v>297</v>
      </c>
      <c r="P5301" s="101">
        <f>O5301</f>
        <v>297</v>
      </c>
      <c r="Q5301" s="99" t="e">
        <f>TRUNC(#REF!*P5301,0)</f>
        <v>#REF!</v>
      </c>
      <c r="R5301" s="143"/>
    </row>
    <row r="5302" spans="3:18" s="102" customFormat="1" ht="19.5" hidden="1" customHeight="1">
      <c r="C5302" s="35" t="s">
        <v>2036</v>
      </c>
      <c r="D5302" s="36" t="s">
        <v>62</v>
      </c>
      <c r="E5302" s="11" t="s">
        <v>3189</v>
      </c>
      <c r="F5302" s="98">
        <v>297</v>
      </c>
      <c r="G5302" s="99">
        <v>212</v>
      </c>
      <c r="H5302" s="99">
        <f t="shared" si="878"/>
        <v>62964</v>
      </c>
      <c r="I5302" s="99">
        <v>11</v>
      </c>
      <c r="J5302" s="99">
        <f t="shared" si="879"/>
        <v>3267</v>
      </c>
      <c r="K5302" s="99">
        <v>0</v>
      </c>
      <c r="L5302" s="99">
        <f t="shared" si="877"/>
        <v>0</v>
      </c>
      <c r="M5302" s="99">
        <f t="shared" si="876"/>
        <v>223</v>
      </c>
      <c r="N5302" s="100">
        <f t="shared" si="876"/>
        <v>66231</v>
      </c>
      <c r="O5302" s="60">
        <v>297</v>
      </c>
      <c r="P5302" s="101">
        <f>O5302</f>
        <v>297</v>
      </c>
      <c r="Q5302" s="99" t="e">
        <f>TRUNC(#REF!*P5302,0)</f>
        <v>#REF!</v>
      </c>
      <c r="R5302" s="143"/>
    </row>
    <row r="5303" spans="3:18" s="102" customFormat="1" ht="19.5" hidden="1" customHeight="1">
      <c r="C5303" s="35" t="s">
        <v>2037</v>
      </c>
      <c r="D5303" s="36" t="s">
        <v>2038</v>
      </c>
      <c r="E5303" s="11" t="s">
        <v>3189</v>
      </c>
      <c r="F5303" s="98">
        <v>298</v>
      </c>
      <c r="G5303" s="99">
        <v>3432</v>
      </c>
      <c r="H5303" s="99">
        <f t="shared" si="878"/>
        <v>1022736</v>
      </c>
      <c r="I5303" s="99">
        <v>296</v>
      </c>
      <c r="J5303" s="99">
        <f t="shared" si="879"/>
        <v>88208</v>
      </c>
      <c r="K5303" s="99">
        <v>4</v>
      </c>
      <c r="L5303" s="99">
        <f t="shared" si="877"/>
        <v>1192</v>
      </c>
      <c r="M5303" s="99">
        <f t="shared" si="876"/>
        <v>3732</v>
      </c>
      <c r="N5303" s="100">
        <f t="shared" si="876"/>
        <v>1112136</v>
      </c>
      <c r="O5303" s="60">
        <v>298</v>
      </c>
      <c r="P5303" s="101">
        <f>O5303</f>
        <v>298</v>
      </c>
      <c r="Q5303" s="99" t="e">
        <f>TRUNC(#REF!*P5303,0)</f>
        <v>#REF!</v>
      </c>
      <c r="R5303" s="143"/>
    </row>
    <row r="5304" spans="3:18" s="102" customFormat="1" ht="19.5" hidden="1" customHeight="1">
      <c r="C5304" s="35" t="s">
        <v>2039</v>
      </c>
      <c r="D5304" s="36" t="s">
        <v>0</v>
      </c>
      <c r="E5304" s="11" t="s">
        <v>3188</v>
      </c>
      <c r="F5304" s="98">
        <v>7</v>
      </c>
      <c r="G5304" s="99">
        <v>0</v>
      </c>
      <c r="H5304" s="99">
        <f t="shared" si="878"/>
        <v>0</v>
      </c>
      <c r="I5304" s="99">
        <v>18024</v>
      </c>
      <c r="J5304" s="99">
        <f t="shared" si="879"/>
        <v>126168</v>
      </c>
      <c r="K5304" s="99">
        <v>0</v>
      </c>
      <c r="L5304" s="99">
        <f t="shared" si="877"/>
        <v>0</v>
      </c>
      <c r="M5304" s="99">
        <f t="shared" si="876"/>
        <v>18024</v>
      </c>
      <c r="N5304" s="100">
        <f t="shared" si="876"/>
        <v>126168</v>
      </c>
      <c r="O5304" s="60">
        <v>7</v>
      </c>
      <c r="P5304" s="101">
        <f>O5304</f>
        <v>7</v>
      </c>
      <c r="Q5304" s="99" t="e">
        <f>TRUNC(#REF!*P5304,0)</f>
        <v>#REF!</v>
      </c>
      <c r="R5304" s="143"/>
    </row>
    <row r="5305" spans="3:18" s="102" customFormat="1" ht="19.5" hidden="1" customHeight="1">
      <c r="C5305" s="35" t="s">
        <v>2040</v>
      </c>
      <c r="D5305" s="36" t="s">
        <v>0</v>
      </c>
      <c r="E5305" s="11" t="s">
        <v>22</v>
      </c>
      <c r="F5305" s="98">
        <v>0</v>
      </c>
      <c r="G5305" s="99">
        <v>0</v>
      </c>
      <c r="H5305" s="99">
        <f t="shared" si="878"/>
        <v>0</v>
      </c>
      <c r="I5305" s="99">
        <v>0</v>
      </c>
      <c r="J5305" s="99">
        <f t="shared" si="879"/>
        <v>0</v>
      </c>
      <c r="K5305" s="99">
        <v>0</v>
      </c>
      <c r="L5305" s="99">
        <f t="shared" si="877"/>
        <v>0</v>
      </c>
      <c r="M5305" s="99">
        <f t="shared" si="876"/>
        <v>0</v>
      </c>
      <c r="N5305" s="100">
        <f t="shared" si="876"/>
        <v>0</v>
      </c>
      <c r="O5305" s="60">
        <v>0</v>
      </c>
      <c r="P5305" s="101">
        <f>O5305</f>
        <v>0</v>
      </c>
      <c r="Q5305" s="99" t="e">
        <f>TRUNC(#REF!*P5305,0)</f>
        <v>#REF!</v>
      </c>
      <c r="R5305" s="143"/>
    </row>
    <row r="5306" spans="3:18" s="102" customFormat="1" ht="19.5" hidden="1" customHeight="1">
      <c r="C5306" s="35" t="s">
        <v>2041</v>
      </c>
      <c r="D5306" s="36" t="s">
        <v>2042</v>
      </c>
      <c r="E5306" s="11" t="s">
        <v>3188</v>
      </c>
      <c r="F5306" s="98">
        <v>7</v>
      </c>
      <c r="G5306" s="99">
        <v>4336</v>
      </c>
      <c r="H5306" s="99">
        <f t="shared" si="878"/>
        <v>30352</v>
      </c>
      <c r="I5306" s="99">
        <v>5748</v>
      </c>
      <c r="J5306" s="99">
        <f t="shared" si="879"/>
        <v>40236</v>
      </c>
      <c r="K5306" s="99">
        <v>5449</v>
      </c>
      <c r="L5306" s="99">
        <f t="shared" si="877"/>
        <v>38143</v>
      </c>
      <c r="M5306" s="99">
        <f t="shared" si="876"/>
        <v>15533</v>
      </c>
      <c r="N5306" s="100">
        <f t="shared" si="876"/>
        <v>108731</v>
      </c>
      <c r="O5306" s="60">
        <v>7</v>
      </c>
      <c r="P5306" s="101">
        <f>O5306</f>
        <v>7</v>
      </c>
      <c r="Q5306" s="99" t="e">
        <f>TRUNC(#REF!*P5306,0)</f>
        <v>#REF!</v>
      </c>
      <c r="R5306" s="143"/>
    </row>
    <row r="5307" spans="3:18" s="102" customFormat="1" ht="19.5" hidden="1" customHeight="1">
      <c r="C5307" s="35" t="s">
        <v>2043</v>
      </c>
      <c r="D5307" s="36" t="s">
        <v>2044</v>
      </c>
      <c r="E5307" s="11" t="s">
        <v>3199</v>
      </c>
      <c r="F5307" s="98">
        <v>224</v>
      </c>
      <c r="G5307" s="99">
        <v>1532</v>
      </c>
      <c r="H5307" s="99">
        <f t="shared" si="878"/>
        <v>343168</v>
      </c>
      <c r="I5307" s="99">
        <v>76</v>
      </c>
      <c r="J5307" s="99">
        <f t="shared" si="879"/>
        <v>17024</v>
      </c>
      <c r="K5307" s="99">
        <v>0</v>
      </c>
      <c r="L5307" s="99">
        <f t="shared" si="877"/>
        <v>0</v>
      </c>
      <c r="M5307" s="99">
        <f t="shared" si="876"/>
        <v>1608</v>
      </c>
      <c r="N5307" s="100">
        <f t="shared" si="876"/>
        <v>360192</v>
      </c>
      <c r="O5307" s="60">
        <v>224</v>
      </c>
      <c r="P5307" s="101">
        <f>O5307</f>
        <v>224</v>
      </c>
      <c r="Q5307" s="99" t="e">
        <f>TRUNC(#REF!*P5307,0)</f>
        <v>#REF!</v>
      </c>
      <c r="R5307" s="143"/>
    </row>
    <row r="5308" spans="3:18" s="102" customFormat="1" ht="19.5" hidden="1" customHeight="1">
      <c r="C5308" s="35" t="s">
        <v>2045</v>
      </c>
      <c r="D5308" s="36" t="s">
        <v>2046</v>
      </c>
      <c r="E5308" s="11" t="s">
        <v>3199</v>
      </c>
      <c r="F5308" s="98">
        <v>56</v>
      </c>
      <c r="G5308" s="99">
        <v>7256</v>
      </c>
      <c r="H5308" s="99">
        <f t="shared" si="878"/>
        <v>406336</v>
      </c>
      <c r="I5308" s="99">
        <v>17409</v>
      </c>
      <c r="J5308" s="99">
        <f t="shared" si="879"/>
        <v>974904</v>
      </c>
      <c r="K5308" s="99">
        <v>586</v>
      </c>
      <c r="L5308" s="99">
        <f t="shared" si="877"/>
        <v>32816</v>
      </c>
      <c r="M5308" s="99">
        <f t="shared" si="876"/>
        <v>25251</v>
      </c>
      <c r="N5308" s="100">
        <f t="shared" si="876"/>
        <v>1414056</v>
      </c>
      <c r="O5308" s="60">
        <v>56</v>
      </c>
      <c r="P5308" s="101">
        <f>O5308</f>
        <v>56</v>
      </c>
      <c r="Q5308" s="99" t="e">
        <f>TRUNC(#REF!*P5308,0)</f>
        <v>#REF!</v>
      </c>
      <c r="R5308" s="143"/>
    </row>
    <row r="5309" spans="3:18" s="102" customFormat="1" ht="19.5" hidden="1" customHeight="1">
      <c r="C5309" s="35" t="s">
        <v>2047</v>
      </c>
      <c r="D5309" s="36" t="s">
        <v>0</v>
      </c>
      <c r="E5309" s="11" t="s">
        <v>22</v>
      </c>
      <c r="F5309" s="98">
        <v>0</v>
      </c>
      <c r="G5309" s="99">
        <v>0</v>
      </c>
      <c r="H5309" s="99">
        <f t="shared" si="878"/>
        <v>0</v>
      </c>
      <c r="I5309" s="99">
        <v>0</v>
      </c>
      <c r="J5309" s="99">
        <f t="shared" si="879"/>
        <v>0</v>
      </c>
      <c r="K5309" s="99">
        <v>0</v>
      </c>
      <c r="L5309" s="99">
        <f t="shared" si="877"/>
        <v>0</v>
      </c>
      <c r="M5309" s="99">
        <f t="shared" si="876"/>
        <v>0</v>
      </c>
      <c r="N5309" s="100">
        <f t="shared" si="876"/>
        <v>0</v>
      </c>
      <c r="O5309" s="60">
        <v>0</v>
      </c>
      <c r="P5309" s="101">
        <f>O5309</f>
        <v>0</v>
      </c>
      <c r="Q5309" s="99" t="e">
        <f>TRUNC(#REF!*P5309,0)</f>
        <v>#REF!</v>
      </c>
      <c r="R5309" s="143"/>
    </row>
    <row r="5310" spans="3:18" s="102" customFormat="1" ht="19.5" hidden="1" customHeight="1">
      <c r="C5310" s="35" t="s">
        <v>2048</v>
      </c>
      <c r="D5310" s="36" t="s">
        <v>113</v>
      </c>
      <c r="E5310" s="11" t="s">
        <v>3189</v>
      </c>
      <c r="F5310" s="98">
        <v>3251</v>
      </c>
      <c r="G5310" s="99">
        <v>26836</v>
      </c>
      <c r="H5310" s="99">
        <f t="shared" si="878"/>
        <v>87243836</v>
      </c>
      <c r="I5310" s="99">
        <v>16748</v>
      </c>
      <c r="J5310" s="99">
        <f t="shared" si="879"/>
        <v>54447748</v>
      </c>
      <c r="K5310" s="99">
        <v>816</v>
      </c>
      <c r="L5310" s="99">
        <f t="shared" si="877"/>
        <v>2652816</v>
      </c>
      <c r="M5310" s="99">
        <f t="shared" si="876"/>
        <v>44400</v>
      </c>
      <c r="N5310" s="100">
        <f t="shared" si="876"/>
        <v>144344400</v>
      </c>
      <c r="O5310" s="60">
        <v>3251</v>
      </c>
      <c r="P5310" s="101">
        <f>O5310</f>
        <v>3251</v>
      </c>
      <c r="Q5310" s="99" t="e">
        <f>TRUNC(#REF!*P5310,0)</f>
        <v>#REF!</v>
      </c>
      <c r="R5310" s="143"/>
    </row>
    <row r="5311" spans="3:18" s="102" customFormat="1" ht="19.5" hidden="1" customHeight="1">
      <c r="C5311" s="35" t="s">
        <v>2049</v>
      </c>
      <c r="D5311" s="36" t="s">
        <v>0</v>
      </c>
      <c r="E5311" s="11" t="s">
        <v>22</v>
      </c>
      <c r="F5311" s="98">
        <v>0</v>
      </c>
      <c r="G5311" s="99">
        <v>0</v>
      </c>
      <c r="H5311" s="99">
        <f t="shared" si="878"/>
        <v>0</v>
      </c>
      <c r="I5311" s="99">
        <v>0</v>
      </c>
      <c r="J5311" s="99">
        <f t="shared" si="879"/>
        <v>0</v>
      </c>
      <c r="K5311" s="99">
        <v>0</v>
      </c>
      <c r="L5311" s="99">
        <f t="shared" si="877"/>
        <v>0</v>
      </c>
      <c r="M5311" s="99">
        <f t="shared" si="876"/>
        <v>0</v>
      </c>
      <c r="N5311" s="100">
        <f t="shared" si="876"/>
        <v>0</v>
      </c>
      <c r="O5311" s="60">
        <v>0</v>
      </c>
      <c r="P5311" s="101">
        <f>O5311</f>
        <v>0</v>
      </c>
      <c r="Q5311" s="99" t="e">
        <f>TRUNC(#REF!*P5311,0)</f>
        <v>#REF!</v>
      </c>
      <c r="R5311" s="143"/>
    </row>
    <row r="5312" spans="3:18" s="102" customFormat="1" ht="19.5" hidden="1" customHeight="1">
      <c r="C5312" s="35" t="s">
        <v>2050</v>
      </c>
      <c r="D5312" s="36" t="s">
        <v>0</v>
      </c>
      <c r="E5312" s="11" t="s">
        <v>3198</v>
      </c>
      <c r="F5312" s="98">
        <v>67</v>
      </c>
      <c r="G5312" s="99">
        <v>854</v>
      </c>
      <c r="H5312" s="99">
        <f t="shared" si="878"/>
        <v>57218</v>
      </c>
      <c r="I5312" s="99">
        <v>15736</v>
      </c>
      <c r="J5312" s="99">
        <f t="shared" si="879"/>
        <v>1054312</v>
      </c>
      <c r="K5312" s="99">
        <v>0</v>
      </c>
      <c r="L5312" s="99">
        <f t="shared" si="877"/>
        <v>0</v>
      </c>
      <c r="M5312" s="99">
        <f t="shared" si="876"/>
        <v>16590</v>
      </c>
      <c r="N5312" s="100">
        <f t="shared" si="876"/>
        <v>1111530</v>
      </c>
      <c r="O5312" s="60">
        <v>67</v>
      </c>
      <c r="P5312" s="101">
        <f>O5312</f>
        <v>67</v>
      </c>
      <c r="Q5312" s="99" t="e">
        <f>TRUNC(#REF!*P5312,0)</f>
        <v>#REF!</v>
      </c>
      <c r="R5312" s="143"/>
    </row>
    <row r="5313" spans="3:18" s="102" customFormat="1" ht="19.5" hidden="1" customHeight="1">
      <c r="C5313" s="35" t="s">
        <v>2051</v>
      </c>
      <c r="D5313" s="36" t="s">
        <v>0</v>
      </c>
      <c r="E5313" s="11" t="s">
        <v>22</v>
      </c>
      <c r="F5313" s="98">
        <v>0</v>
      </c>
      <c r="G5313" s="99">
        <v>0</v>
      </c>
      <c r="H5313" s="99">
        <f t="shared" si="878"/>
        <v>0</v>
      </c>
      <c r="I5313" s="99">
        <v>0</v>
      </c>
      <c r="J5313" s="99">
        <f t="shared" si="879"/>
        <v>0</v>
      </c>
      <c r="K5313" s="99">
        <v>0</v>
      </c>
      <c r="L5313" s="99">
        <f t="shared" si="877"/>
        <v>0</v>
      </c>
      <c r="M5313" s="99">
        <f t="shared" si="876"/>
        <v>0</v>
      </c>
      <c r="N5313" s="100">
        <f t="shared" si="876"/>
        <v>0</v>
      </c>
      <c r="O5313" s="60">
        <v>0</v>
      </c>
      <c r="P5313" s="101">
        <f>O5313</f>
        <v>0</v>
      </c>
      <c r="Q5313" s="99" t="e">
        <f>TRUNC(#REF!*P5313,0)</f>
        <v>#REF!</v>
      </c>
      <c r="R5313" s="143"/>
    </row>
    <row r="5314" spans="3:18" s="102" customFormat="1" ht="19.5" hidden="1" customHeight="1">
      <c r="C5314" s="35" t="s">
        <v>2052</v>
      </c>
      <c r="D5314" s="36" t="s">
        <v>2053</v>
      </c>
      <c r="E5314" s="11" t="s">
        <v>3195</v>
      </c>
      <c r="F5314" s="98">
        <v>1</v>
      </c>
      <c r="G5314" s="99">
        <v>7095391</v>
      </c>
      <c r="H5314" s="99">
        <f t="shared" si="878"/>
        <v>7095391</v>
      </c>
      <c r="I5314" s="99">
        <v>25339489</v>
      </c>
      <c r="J5314" s="99">
        <f t="shared" si="879"/>
        <v>25339489</v>
      </c>
      <c r="K5314" s="99">
        <v>4108474</v>
      </c>
      <c r="L5314" s="99">
        <f t="shared" si="877"/>
        <v>4108474</v>
      </c>
      <c r="M5314" s="99">
        <f t="shared" si="876"/>
        <v>36543354</v>
      </c>
      <c r="N5314" s="100">
        <f t="shared" si="876"/>
        <v>36543354</v>
      </c>
      <c r="O5314" s="60">
        <v>1</v>
      </c>
      <c r="P5314" s="101">
        <f>O5314</f>
        <v>1</v>
      </c>
      <c r="Q5314" s="99" t="e">
        <f>TRUNC(#REF!*P5314,0)</f>
        <v>#REF!</v>
      </c>
      <c r="R5314" s="143"/>
    </row>
    <row r="5315" spans="3:18" s="102" customFormat="1" ht="19.5" hidden="1" customHeight="1">
      <c r="C5315" s="35" t="s">
        <v>2054</v>
      </c>
      <c r="D5315" s="36" t="s">
        <v>2053</v>
      </c>
      <c r="E5315" s="11" t="s">
        <v>3195</v>
      </c>
      <c r="F5315" s="98">
        <v>1</v>
      </c>
      <c r="G5315" s="99">
        <v>1247988</v>
      </c>
      <c r="H5315" s="99">
        <f t="shared" si="878"/>
        <v>1247988</v>
      </c>
      <c r="I5315" s="99">
        <v>14690312</v>
      </c>
      <c r="J5315" s="99">
        <f t="shared" si="879"/>
        <v>14690312</v>
      </c>
      <c r="K5315" s="99">
        <v>2723255</v>
      </c>
      <c r="L5315" s="99">
        <f t="shared" si="877"/>
        <v>2723255</v>
      </c>
      <c r="M5315" s="99">
        <f t="shared" si="876"/>
        <v>18661555</v>
      </c>
      <c r="N5315" s="100">
        <f t="shared" si="876"/>
        <v>18661555</v>
      </c>
      <c r="O5315" s="60">
        <v>1</v>
      </c>
      <c r="P5315" s="101">
        <f>O5315</f>
        <v>1</v>
      </c>
      <c r="Q5315" s="99" t="e">
        <f>TRUNC(#REF!*P5315,0)</f>
        <v>#REF!</v>
      </c>
      <c r="R5315" s="143"/>
    </row>
    <row r="5316" spans="3:18" s="102" customFormat="1" ht="19.5" hidden="1" customHeight="1">
      <c r="C5316" s="35" t="s">
        <v>2058</v>
      </c>
      <c r="D5316" s="36" t="s">
        <v>0</v>
      </c>
      <c r="E5316" s="11" t="s">
        <v>22</v>
      </c>
      <c r="F5316" s="98">
        <v>0</v>
      </c>
      <c r="G5316" s="99">
        <v>0</v>
      </c>
      <c r="H5316" s="99">
        <f t="shared" si="878"/>
        <v>0</v>
      </c>
      <c r="I5316" s="99">
        <v>0</v>
      </c>
      <c r="J5316" s="99">
        <f t="shared" si="879"/>
        <v>0</v>
      </c>
      <c r="K5316" s="99">
        <v>0</v>
      </c>
      <c r="L5316" s="99">
        <f t="shared" si="877"/>
        <v>0</v>
      </c>
      <c r="M5316" s="99">
        <f t="shared" si="876"/>
        <v>0</v>
      </c>
      <c r="N5316" s="100">
        <f t="shared" si="876"/>
        <v>0</v>
      </c>
      <c r="O5316" s="60">
        <v>0</v>
      </c>
      <c r="P5316" s="101">
        <f>O5316</f>
        <v>0</v>
      </c>
      <c r="Q5316" s="99" t="e">
        <f>TRUNC(#REF!*P5316,0)</f>
        <v>#REF!</v>
      </c>
      <c r="R5316" s="143"/>
    </row>
    <row r="5317" spans="3:18" s="102" customFormat="1" ht="19.5" hidden="1" customHeight="1">
      <c r="C5317" s="35" t="s">
        <v>2059</v>
      </c>
      <c r="D5317" s="36" t="s">
        <v>0</v>
      </c>
      <c r="E5317" s="11" t="s">
        <v>3194</v>
      </c>
      <c r="F5317" s="98">
        <v>35</v>
      </c>
      <c r="G5317" s="99">
        <v>0</v>
      </c>
      <c r="H5317" s="99">
        <f t="shared" si="878"/>
        <v>0</v>
      </c>
      <c r="I5317" s="99">
        <v>0</v>
      </c>
      <c r="J5317" s="99">
        <f t="shared" si="879"/>
        <v>0</v>
      </c>
      <c r="K5317" s="99">
        <v>996400</v>
      </c>
      <c r="L5317" s="99">
        <f t="shared" si="877"/>
        <v>34874000</v>
      </c>
      <c r="M5317" s="99">
        <f t="shared" si="876"/>
        <v>996400</v>
      </c>
      <c r="N5317" s="100">
        <f t="shared" si="876"/>
        <v>34874000</v>
      </c>
      <c r="O5317" s="60">
        <v>35</v>
      </c>
      <c r="P5317" s="101">
        <f>O5317</f>
        <v>35</v>
      </c>
      <c r="Q5317" s="99" t="e">
        <f>TRUNC(#REF!*P5317,0)</f>
        <v>#REF!</v>
      </c>
      <c r="R5317" s="143"/>
    </row>
    <row r="5318" spans="3:18" s="102" customFormat="1" ht="19.5" hidden="1" customHeight="1">
      <c r="C5318" s="35" t="s">
        <v>2060</v>
      </c>
      <c r="D5318" s="36" t="s">
        <v>0</v>
      </c>
      <c r="E5318" s="11" t="s">
        <v>3194</v>
      </c>
      <c r="F5318" s="98">
        <v>156</v>
      </c>
      <c r="G5318" s="99">
        <v>0</v>
      </c>
      <c r="H5318" s="99">
        <f t="shared" si="878"/>
        <v>0</v>
      </c>
      <c r="I5318" s="99">
        <v>0</v>
      </c>
      <c r="J5318" s="99">
        <f t="shared" si="879"/>
        <v>0</v>
      </c>
      <c r="K5318" s="99">
        <v>730612</v>
      </c>
      <c r="L5318" s="99">
        <f t="shared" si="877"/>
        <v>113975472</v>
      </c>
      <c r="M5318" s="99">
        <f t="shared" si="876"/>
        <v>730612</v>
      </c>
      <c r="N5318" s="100">
        <f t="shared" si="876"/>
        <v>113975472</v>
      </c>
      <c r="O5318" s="60">
        <v>156</v>
      </c>
      <c r="P5318" s="101">
        <f>O5318</f>
        <v>156</v>
      </c>
      <c r="Q5318" s="99" t="e">
        <f>TRUNC(#REF!*P5318,0)</f>
        <v>#REF!</v>
      </c>
      <c r="R5318" s="143"/>
    </row>
    <row r="5319" spans="3:18" s="102" customFormat="1" ht="19.5" hidden="1" customHeight="1">
      <c r="C5319" s="35" t="s">
        <v>2061</v>
      </c>
      <c r="D5319" s="36" t="s">
        <v>0</v>
      </c>
      <c r="E5319" s="11" t="s">
        <v>3194</v>
      </c>
      <c r="F5319" s="98">
        <v>47</v>
      </c>
      <c r="G5319" s="99">
        <v>0</v>
      </c>
      <c r="H5319" s="99">
        <f t="shared" si="878"/>
        <v>0</v>
      </c>
      <c r="I5319" s="99">
        <v>0</v>
      </c>
      <c r="J5319" s="99">
        <f t="shared" si="879"/>
        <v>0</v>
      </c>
      <c r="K5319" s="99">
        <v>731159</v>
      </c>
      <c r="L5319" s="99">
        <f t="shared" si="877"/>
        <v>34364473</v>
      </c>
      <c r="M5319" s="99">
        <f t="shared" si="876"/>
        <v>731159</v>
      </c>
      <c r="N5319" s="100">
        <f t="shared" si="876"/>
        <v>34364473</v>
      </c>
      <c r="O5319" s="60">
        <v>47</v>
      </c>
      <c r="P5319" s="101">
        <f>O5319</f>
        <v>47</v>
      </c>
      <c r="Q5319" s="99" t="e">
        <f>TRUNC(#REF!*P5319,0)</f>
        <v>#REF!</v>
      </c>
      <c r="R5319" s="143"/>
    </row>
    <row r="5320" spans="3:18" s="102" customFormat="1" ht="19.5" hidden="1" customHeight="1">
      <c r="C5320" s="35" t="s">
        <v>2062</v>
      </c>
      <c r="D5320" s="36" t="s">
        <v>0</v>
      </c>
      <c r="E5320" s="11" t="s">
        <v>3194</v>
      </c>
      <c r="F5320" s="98">
        <v>35</v>
      </c>
      <c r="G5320" s="99">
        <v>0</v>
      </c>
      <c r="H5320" s="99">
        <f t="shared" si="878"/>
        <v>0</v>
      </c>
      <c r="I5320" s="99">
        <v>0</v>
      </c>
      <c r="J5320" s="99">
        <f t="shared" si="879"/>
        <v>0</v>
      </c>
      <c r="K5320" s="99">
        <v>1418156</v>
      </c>
      <c r="L5320" s="99">
        <f t="shared" si="877"/>
        <v>49635460</v>
      </c>
      <c r="M5320" s="99">
        <f t="shared" si="876"/>
        <v>1418156</v>
      </c>
      <c r="N5320" s="100">
        <f t="shared" si="876"/>
        <v>49635460</v>
      </c>
      <c r="O5320" s="60">
        <v>35</v>
      </c>
      <c r="P5320" s="101">
        <f>O5320</f>
        <v>35</v>
      </c>
      <c r="Q5320" s="99" t="e">
        <f>TRUNC(#REF!*P5320,0)</f>
        <v>#REF!</v>
      </c>
      <c r="R5320" s="143"/>
    </row>
    <row r="5321" spans="3:18" s="102" customFormat="1" ht="19.5" hidden="1" customHeight="1">
      <c r="C5321" s="35" t="s">
        <v>2063</v>
      </c>
      <c r="D5321" s="36" t="s">
        <v>0</v>
      </c>
      <c r="E5321" s="11" t="s">
        <v>3194</v>
      </c>
      <c r="F5321" s="98">
        <v>109</v>
      </c>
      <c r="G5321" s="99">
        <v>0</v>
      </c>
      <c r="H5321" s="99">
        <f t="shared" si="878"/>
        <v>0</v>
      </c>
      <c r="I5321" s="99">
        <v>0</v>
      </c>
      <c r="J5321" s="99">
        <f t="shared" si="879"/>
        <v>0</v>
      </c>
      <c r="K5321" s="99">
        <v>65404</v>
      </c>
      <c r="L5321" s="99">
        <f t="shared" si="877"/>
        <v>7129036</v>
      </c>
      <c r="M5321" s="99">
        <f t="shared" si="876"/>
        <v>65404</v>
      </c>
      <c r="N5321" s="100">
        <f t="shared" si="876"/>
        <v>7129036</v>
      </c>
      <c r="O5321" s="60">
        <v>109</v>
      </c>
      <c r="P5321" s="101">
        <f>O5321</f>
        <v>109</v>
      </c>
      <c r="Q5321" s="99" t="e">
        <f>TRUNC(#REF!*P5321,0)</f>
        <v>#REF!</v>
      </c>
      <c r="R5321" s="143"/>
    </row>
    <row r="5322" spans="3:18" s="102" customFormat="1" ht="19.5" hidden="1" customHeight="1">
      <c r="C5322" s="35" t="s">
        <v>2064</v>
      </c>
      <c r="D5322" s="36" t="s">
        <v>0</v>
      </c>
      <c r="E5322" s="11" t="s">
        <v>3194</v>
      </c>
      <c r="F5322" s="98">
        <v>7</v>
      </c>
      <c r="G5322" s="99">
        <v>49440</v>
      </c>
      <c r="H5322" s="99">
        <f t="shared" si="878"/>
        <v>346080</v>
      </c>
      <c r="I5322" s="99">
        <v>720257</v>
      </c>
      <c r="J5322" s="99">
        <f t="shared" si="879"/>
        <v>5041799</v>
      </c>
      <c r="K5322" s="99">
        <v>8520</v>
      </c>
      <c r="L5322" s="99">
        <f t="shared" si="877"/>
        <v>59640</v>
      </c>
      <c r="M5322" s="99">
        <f t="shared" si="876"/>
        <v>778217</v>
      </c>
      <c r="N5322" s="100">
        <f t="shared" si="876"/>
        <v>5447519</v>
      </c>
      <c r="O5322" s="60">
        <v>7</v>
      </c>
      <c r="P5322" s="101">
        <f>O5322</f>
        <v>7</v>
      </c>
      <c r="Q5322" s="99" t="e">
        <f>TRUNC(#REF!*P5322,0)</f>
        <v>#REF!</v>
      </c>
      <c r="R5322" s="143"/>
    </row>
    <row r="5323" spans="3:18" s="102" customFormat="1" ht="19.5" hidden="1" customHeight="1">
      <c r="C5323" s="35" t="s">
        <v>2065</v>
      </c>
      <c r="D5323" s="36" t="s">
        <v>0</v>
      </c>
      <c r="E5323" s="11" t="s">
        <v>3194</v>
      </c>
      <c r="F5323" s="98">
        <v>35</v>
      </c>
      <c r="G5323" s="99">
        <v>0</v>
      </c>
      <c r="H5323" s="99">
        <f t="shared" si="878"/>
        <v>0</v>
      </c>
      <c r="I5323" s="99">
        <v>0</v>
      </c>
      <c r="J5323" s="99">
        <f t="shared" si="879"/>
        <v>0</v>
      </c>
      <c r="K5323" s="99">
        <v>1651136</v>
      </c>
      <c r="L5323" s="99">
        <f t="shared" si="877"/>
        <v>57789760</v>
      </c>
      <c r="M5323" s="99">
        <f t="shared" si="876"/>
        <v>1651136</v>
      </c>
      <c r="N5323" s="100">
        <f t="shared" si="876"/>
        <v>57789760</v>
      </c>
      <c r="O5323" s="60">
        <v>35</v>
      </c>
      <c r="P5323" s="101">
        <f>O5323</f>
        <v>35</v>
      </c>
      <c r="Q5323" s="99" t="e">
        <f>TRUNC(#REF!*P5323,0)</f>
        <v>#REF!</v>
      </c>
      <c r="R5323" s="143"/>
    </row>
    <row r="5324" spans="3:18" s="102" customFormat="1" ht="19.5" hidden="1" customHeight="1">
      <c r="C5324" s="35" t="s">
        <v>2066</v>
      </c>
      <c r="D5324" s="36" t="s">
        <v>0</v>
      </c>
      <c r="E5324" s="11" t="s">
        <v>3196</v>
      </c>
      <c r="F5324" s="98">
        <v>2</v>
      </c>
      <c r="G5324" s="99">
        <v>0</v>
      </c>
      <c r="H5324" s="99">
        <f t="shared" si="878"/>
        <v>0</v>
      </c>
      <c r="I5324" s="99">
        <v>0</v>
      </c>
      <c r="J5324" s="99">
        <f t="shared" si="879"/>
        <v>0</v>
      </c>
      <c r="K5324" s="99">
        <v>16000000</v>
      </c>
      <c r="L5324" s="99">
        <f t="shared" si="877"/>
        <v>32000000</v>
      </c>
      <c r="M5324" s="99">
        <f t="shared" si="876"/>
        <v>16000000</v>
      </c>
      <c r="N5324" s="100">
        <f t="shared" si="876"/>
        <v>32000000</v>
      </c>
      <c r="O5324" s="60">
        <v>2</v>
      </c>
      <c r="P5324" s="101">
        <f>O5324</f>
        <v>2</v>
      </c>
      <c r="Q5324" s="99" t="e">
        <f>TRUNC(#REF!*P5324,0)</f>
        <v>#REF!</v>
      </c>
      <c r="R5324" s="143"/>
    </row>
    <row r="5325" spans="3:18" s="102" customFormat="1" ht="19.5" hidden="1" customHeight="1">
      <c r="C5325" s="35" t="s">
        <v>2067</v>
      </c>
      <c r="D5325" s="36" t="s">
        <v>2068</v>
      </c>
      <c r="E5325" s="11" t="s">
        <v>3197</v>
      </c>
      <c r="F5325" s="98">
        <v>2</v>
      </c>
      <c r="G5325" s="99">
        <v>0</v>
      </c>
      <c r="H5325" s="99">
        <f t="shared" si="878"/>
        <v>0</v>
      </c>
      <c r="I5325" s="99">
        <v>0</v>
      </c>
      <c r="J5325" s="99">
        <f t="shared" si="879"/>
        <v>0</v>
      </c>
      <c r="K5325" s="99">
        <v>6400000</v>
      </c>
      <c r="L5325" s="99">
        <f t="shared" si="877"/>
        <v>12800000</v>
      </c>
      <c r="M5325" s="99">
        <f t="shared" si="876"/>
        <v>6400000</v>
      </c>
      <c r="N5325" s="100">
        <f t="shared" si="876"/>
        <v>12800000</v>
      </c>
      <c r="O5325" s="60">
        <v>2</v>
      </c>
      <c r="P5325" s="101">
        <f>O5325</f>
        <v>2</v>
      </c>
      <c r="Q5325" s="99" t="e">
        <f>TRUNC(#REF!*P5325,0)</f>
        <v>#REF!</v>
      </c>
      <c r="R5325" s="143"/>
    </row>
    <row r="5326" spans="3:18" s="102" customFormat="1" ht="19.5" hidden="1" customHeight="1">
      <c r="C5326" s="35" t="s">
        <v>2069</v>
      </c>
      <c r="D5326" s="36" t="s">
        <v>0</v>
      </c>
      <c r="E5326" s="11" t="s">
        <v>1</v>
      </c>
      <c r="F5326" s="98">
        <v>1</v>
      </c>
      <c r="G5326" s="99">
        <v>0</v>
      </c>
      <c r="H5326" s="99">
        <f t="shared" si="878"/>
        <v>0</v>
      </c>
      <c r="I5326" s="99">
        <v>0</v>
      </c>
      <c r="J5326" s="99">
        <f t="shared" si="879"/>
        <v>0</v>
      </c>
      <c r="K5326" s="99">
        <v>12000000</v>
      </c>
      <c r="L5326" s="99">
        <f t="shared" si="877"/>
        <v>12000000</v>
      </c>
      <c r="M5326" s="99">
        <f t="shared" si="876"/>
        <v>12000000</v>
      </c>
      <c r="N5326" s="100">
        <f t="shared" si="876"/>
        <v>12000000</v>
      </c>
      <c r="O5326" s="60">
        <v>1</v>
      </c>
      <c r="P5326" s="101">
        <f>O5326</f>
        <v>1</v>
      </c>
      <c r="Q5326" s="99" t="e">
        <f>TRUNC(#REF!*P5326,0)</f>
        <v>#REF!</v>
      </c>
      <c r="R5326" s="143"/>
    </row>
    <row r="5327" spans="3:18" s="102" customFormat="1" ht="19.5" hidden="1" customHeight="1">
      <c r="C5327" s="35" t="s">
        <v>2070</v>
      </c>
      <c r="D5327" s="36" t="s">
        <v>0</v>
      </c>
      <c r="E5327" s="11" t="s">
        <v>22</v>
      </c>
      <c r="F5327" s="98">
        <v>0</v>
      </c>
      <c r="G5327" s="99">
        <v>0</v>
      </c>
      <c r="H5327" s="99">
        <f t="shared" si="878"/>
        <v>0</v>
      </c>
      <c r="I5327" s="99">
        <v>0</v>
      </c>
      <c r="J5327" s="99">
        <f t="shared" si="879"/>
        <v>0</v>
      </c>
      <c r="K5327" s="99">
        <v>0</v>
      </c>
      <c r="L5327" s="99">
        <f t="shared" si="877"/>
        <v>0</v>
      </c>
      <c r="M5327" s="99">
        <f t="shared" si="876"/>
        <v>0</v>
      </c>
      <c r="N5327" s="100">
        <f t="shared" si="876"/>
        <v>0</v>
      </c>
      <c r="O5327" s="60">
        <v>0</v>
      </c>
      <c r="P5327" s="101">
        <f>O5327</f>
        <v>0</v>
      </c>
      <c r="Q5327" s="99" t="e">
        <f>TRUNC(#REF!*P5327,0)</f>
        <v>#REF!</v>
      </c>
      <c r="R5327" s="143"/>
    </row>
    <row r="5328" spans="3:18" s="102" customFormat="1" ht="19.5" hidden="1" customHeight="1">
      <c r="C5328" s="35" t="s">
        <v>2071</v>
      </c>
      <c r="D5328" s="36" t="s">
        <v>0</v>
      </c>
      <c r="E5328" s="11" t="s">
        <v>22</v>
      </c>
      <c r="F5328" s="98">
        <v>0</v>
      </c>
      <c r="G5328" s="99">
        <v>0</v>
      </c>
      <c r="H5328" s="99">
        <f t="shared" si="878"/>
        <v>0</v>
      </c>
      <c r="I5328" s="99">
        <v>0</v>
      </c>
      <c r="J5328" s="99">
        <f t="shared" si="879"/>
        <v>0</v>
      </c>
      <c r="K5328" s="99">
        <v>0</v>
      </c>
      <c r="L5328" s="99">
        <f t="shared" si="877"/>
        <v>0</v>
      </c>
      <c r="M5328" s="99">
        <f t="shared" si="876"/>
        <v>0</v>
      </c>
      <c r="N5328" s="100">
        <f t="shared" si="876"/>
        <v>0</v>
      </c>
      <c r="O5328" s="60">
        <v>0</v>
      </c>
      <c r="P5328" s="101">
        <f>O5328</f>
        <v>0</v>
      </c>
      <c r="Q5328" s="99" t="e">
        <f>TRUNC(#REF!*P5328,0)</f>
        <v>#REF!</v>
      </c>
      <c r="R5328" s="143"/>
    </row>
    <row r="5329" spans="3:18" s="102" customFormat="1" ht="19.5" hidden="1" customHeight="1">
      <c r="C5329" s="35" t="s">
        <v>2072</v>
      </c>
      <c r="D5329" s="36" t="s">
        <v>2073</v>
      </c>
      <c r="E5329" s="11" t="s">
        <v>3188</v>
      </c>
      <c r="F5329" s="98">
        <v>2645</v>
      </c>
      <c r="G5329" s="99">
        <v>27574</v>
      </c>
      <c r="H5329" s="99">
        <f t="shared" si="878"/>
        <v>72933230</v>
      </c>
      <c r="I5329" s="99">
        <v>6384</v>
      </c>
      <c r="J5329" s="99">
        <f t="shared" si="879"/>
        <v>16885680</v>
      </c>
      <c r="K5329" s="99">
        <v>4075</v>
      </c>
      <c r="L5329" s="99">
        <f t="shared" si="877"/>
        <v>10778375</v>
      </c>
      <c r="M5329" s="99">
        <f t="shared" si="876"/>
        <v>38033</v>
      </c>
      <c r="N5329" s="100">
        <f t="shared" si="876"/>
        <v>100597285</v>
      </c>
      <c r="O5329" s="60">
        <v>4146</v>
      </c>
      <c r="P5329" s="101">
        <f>O5329</f>
        <v>4146</v>
      </c>
      <c r="Q5329" s="99" t="e">
        <f>TRUNC(#REF!*P5329,0)</f>
        <v>#REF!</v>
      </c>
      <c r="R5329" s="143"/>
    </row>
    <row r="5330" spans="3:18" s="102" customFormat="1" ht="19.5" hidden="1" customHeight="1">
      <c r="C5330" s="35" t="s">
        <v>2074</v>
      </c>
      <c r="D5330" s="36" t="s">
        <v>2075</v>
      </c>
      <c r="E5330" s="11" t="s">
        <v>3188</v>
      </c>
      <c r="F5330" s="98">
        <v>851</v>
      </c>
      <c r="G5330" s="99">
        <v>25023</v>
      </c>
      <c r="H5330" s="99">
        <f t="shared" si="878"/>
        <v>21294573</v>
      </c>
      <c r="I5330" s="99">
        <v>4427</v>
      </c>
      <c r="J5330" s="99">
        <f t="shared" si="879"/>
        <v>3767377</v>
      </c>
      <c r="K5330" s="99">
        <v>2879</v>
      </c>
      <c r="L5330" s="99">
        <f t="shared" si="877"/>
        <v>2450029</v>
      </c>
      <c r="M5330" s="99">
        <f t="shared" si="876"/>
        <v>32329</v>
      </c>
      <c r="N5330" s="100">
        <f t="shared" si="876"/>
        <v>27511979</v>
      </c>
      <c r="O5330" s="60">
        <v>44</v>
      </c>
      <c r="P5330" s="101">
        <f>O5330</f>
        <v>44</v>
      </c>
      <c r="Q5330" s="99" t="e">
        <f>TRUNC(#REF!*P5330,0)</f>
        <v>#REF!</v>
      </c>
      <c r="R5330" s="143"/>
    </row>
    <row r="5331" spans="3:18" s="102" customFormat="1" ht="19.5" hidden="1" customHeight="1">
      <c r="C5331" s="35" t="s">
        <v>2076</v>
      </c>
      <c r="D5331" s="36" t="s">
        <v>1359</v>
      </c>
      <c r="E5331" s="11" t="s">
        <v>22</v>
      </c>
      <c r="F5331" s="98">
        <v>0</v>
      </c>
      <c r="G5331" s="99">
        <v>0</v>
      </c>
      <c r="H5331" s="99">
        <f t="shared" si="878"/>
        <v>0</v>
      </c>
      <c r="I5331" s="99">
        <v>0</v>
      </c>
      <c r="J5331" s="99">
        <f t="shared" si="879"/>
        <v>0</v>
      </c>
      <c r="K5331" s="99">
        <v>0</v>
      </c>
      <c r="L5331" s="99">
        <f t="shared" si="877"/>
        <v>0</v>
      </c>
      <c r="M5331" s="99">
        <f t="shared" si="876"/>
        <v>0</v>
      </c>
      <c r="N5331" s="100">
        <f t="shared" si="876"/>
        <v>0</v>
      </c>
      <c r="O5331" s="60">
        <v>0</v>
      </c>
      <c r="P5331" s="101">
        <f>O5331</f>
        <v>0</v>
      </c>
      <c r="Q5331" s="99" t="e">
        <f>TRUNC(#REF!*P5331,0)</f>
        <v>#REF!</v>
      </c>
      <c r="R5331" s="143"/>
    </row>
    <row r="5332" spans="3:18" s="102" customFormat="1" ht="19.5" hidden="1" customHeight="1">
      <c r="C5332" s="35" t="s">
        <v>2077</v>
      </c>
      <c r="D5332" s="36" t="s">
        <v>120</v>
      </c>
      <c r="E5332" s="11" t="s">
        <v>3188</v>
      </c>
      <c r="F5332" s="98">
        <v>1236</v>
      </c>
      <c r="G5332" s="99">
        <v>18000</v>
      </c>
      <c r="H5332" s="99">
        <f t="shared" si="878"/>
        <v>22248000</v>
      </c>
      <c r="I5332" s="99">
        <v>0</v>
      </c>
      <c r="J5332" s="99">
        <f t="shared" si="879"/>
        <v>0</v>
      </c>
      <c r="K5332" s="99">
        <v>0</v>
      </c>
      <c r="L5332" s="99">
        <f t="shared" si="877"/>
        <v>0</v>
      </c>
      <c r="M5332" s="99">
        <f t="shared" si="876"/>
        <v>18000</v>
      </c>
      <c r="N5332" s="100">
        <f t="shared" si="876"/>
        <v>22248000</v>
      </c>
      <c r="O5332" s="60">
        <v>1463</v>
      </c>
      <c r="P5332" s="101">
        <f>O5332</f>
        <v>1463</v>
      </c>
      <c r="Q5332" s="99" t="e">
        <f>TRUNC(#REF!*P5332,0)</f>
        <v>#REF!</v>
      </c>
      <c r="R5332" s="143"/>
    </row>
    <row r="5333" spans="3:18" s="102" customFormat="1" ht="19.5" hidden="1" customHeight="1">
      <c r="C5333" s="35" t="s">
        <v>2078</v>
      </c>
      <c r="D5333" s="36" t="s">
        <v>121</v>
      </c>
      <c r="E5333" s="11" t="s">
        <v>3188</v>
      </c>
      <c r="F5333" s="98">
        <v>33</v>
      </c>
      <c r="G5333" s="99">
        <v>18000</v>
      </c>
      <c r="H5333" s="99">
        <f t="shared" si="878"/>
        <v>594000</v>
      </c>
      <c r="I5333" s="99">
        <v>0</v>
      </c>
      <c r="J5333" s="99">
        <f t="shared" si="879"/>
        <v>0</v>
      </c>
      <c r="K5333" s="99">
        <v>0</v>
      </c>
      <c r="L5333" s="99">
        <f t="shared" si="877"/>
        <v>0</v>
      </c>
      <c r="M5333" s="99">
        <f t="shared" si="876"/>
        <v>18000</v>
      </c>
      <c r="N5333" s="100">
        <f t="shared" si="876"/>
        <v>594000</v>
      </c>
      <c r="O5333" s="60">
        <v>33</v>
      </c>
      <c r="P5333" s="101">
        <f>O5333</f>
        <v>33</v>
      </c>
      <c r="Q5333" s="99" t="e">
        <f>TRUNC(#REF!*P5333,0)</f>
        <v>#REF!</v>
      </c>
      <c r="R5333" s="143"/>
    </row>
    <row r="5334" spans="3:18" s="102" customFormat="1" ht="19.5" hidden="1" customHeight="1">
      <c r="C5334" s="35" t="s">
        <v>2079</v>
      </c>
      <c r="D5334" s="36" t="s">
        <v>0</v>
      </c>
      <c r="E5334" s="11" t="s">
        <v>22</v>
      </c>
      <c r="F5334" s="98">
        <v>0</v>
      </c>
      <c r="G5334" s="99">
        <v>0</v>
      </c>
      <c r="H5334" s="99">
        <f t="shared" si="878"/>
        <v>0</v>
      </c>
      <c r="I5334" s="99">
        <v>0</v>
      </c>
      <c r="J5334" s="99">
        <f t="shared" si="879"/>
        <v>0</v>
      </c>
      <c r="K5334" s="99">
        <v>0</v>
      </c>
      <c r="L5334" s="99">
        <f t="shared" si="877"/>
        <v>0</v>
      </c>
      <c r="M5334" s="99">
        <f t="shared" si="876"/>
        <v>0</v>
      </c>
      <c r="N5334" s="100">
        <f t="shared" si="876"/>
        <v>0</v>
      </c>
      <c r="O5334" s="60">
        <v>0</v>
      </c>
      <c r="P5334" s="101">
        <f>O5334</f>
        <v>0</v>
      </c>
      <c r="Q5334" s="99" t="e">
        <f>TRUNC(#REF!*P5334,0)</f>
        <v>#REF!</v>
      </c>
      <c r="R5334" s="143"/>
    </row>
    <row r="5335" spans="3:18" s="102" customFormat="1" ht="19.5" hidden="1" customHeight="1">
      <c r="C5335" s="35" t="s">
        <v>717</v>
      </c>
      <c r="D5335" s="36" t="s">
        <v>718</v>
      </c>
      <c r="E5335" s="11" t="s">
        <v>3191</v>
      </c>
      <c r="F5335" s="103">
        <v>532.72</v>
      </c>
      <c r="G5335" s="99">
        <v>3173</v>
      </c>
      <c r="H5335" s="99">
        <f t="shared" si="878"/>
        <v>1690320</v>
      </c>
      <c r="I5335" s="99">
        <v>31627</v>
      </c>
      <c r="J5335" s="99">
        <f t="shared" si="879"/>
        <v>16848335</v>
      </c>
      <c r="K5335" s="99">
        <v>5340</v>
      </c>
      <c r="L5335" s="99">
        <f t="shared" si="877"/>
        <v>2844724</v>
      </c>
      <c r="M5335" s="99">
        <f t="shared" si="876"/>
        <v>40140</v>
      </c>
      <c r="N5335" s="100">
        <f t="shared" si="876"/>
        <v>21383379</v>
      </c>
      <c r="O5335" s="87">
        <v>474.42000000000007</v>
      </c>
      <c r="P5335" s="101">
        <f>O5335</f>
        <v>474.42000000000007</v>
      </c>
      <c r="Q5335" s="99" t="e">
        <f>TRUNC(#REF!*P5335,0)</f>
        <v>#REF!</v>
      </c>
      <c r="R5335" s="143"/>
    </row>
    <row r="5336" spans="3:18" s="102" customFormat="1" ht="19.5" hidden="1" customHeight="1">
      <c r="C5336" s="35" t="s">
        <v>944</v>
      </c>
      <c r="D5336" s="36" t="s">
        <v>2080</v>
      </c>
      <c r="E5336" s="11" t="s">
        <v>3191</v>
      </c>
      <c r="F5336" s="103">
        <v>1675.38</v>
      </c>
      <c r="G5336" s="99">
        <v>0</v>
      </c>
      <c r="H5336" s="99">
        <f t="shared" si="878"/>
        <v>0</v>
      </c>
      <c r="I5336" s="99">
        <v>0</v>
      </c>
      <c r="J5336" s="99">
        <f t="shared" si="879"/>
        <v>0</v>
      </c>
      <c r="K5336" s="99">
        <v>4400</v>
      </c>
      <c r="L5336" s="99">
        <f t="shared" ref="L5336:L5399" si="880">TRUNC(F5336*K5336,0)</f>
        <v>7371672</v>
      </c>
      <c r="M5336" s="99">
        <f t="shared" si="876"/>
        <v>4400</v>
      </c>
      <c r="N5336" s="100">
        <f t="shared" si="876"/>
        <v>7371672</v>
      </c>
      <c r="O5336" s="87">
        <v>2047.24</v>
      </c>
      <c r="P5336" s="101">
        <f>O5336</f>
        <v>2047.24</v>
      </c>
      <c r="Q5336" s="99" t="e">
        <f>TRUNC(#REF!*P5336,0)</f>
        <v>#REF!</v>
      </c>
      <c r="R5336" s="143"/>
    </row>
    <row r="5337" spans="3:18" s="102" customFormat="1" ht="19.5" hidden="1" customHeight="1">
      <c r="C5337" s="35" t="s">
        <v>2081</v>
      </c>
      <c r="D5337" s="36" t="s">
        <v>64</v>
      </c>
      <c r="E5337" s="11" t="s">
        <v>3191</v>
      </c>
      <c r="F5337" s="103">
        <v>331.49299999999999</v>
      </c>
      <c r="G5337" s="99">
        <v>906</v>
      </c>
      <c r="H5337" s="99">
        <f t="shared" si="878"/>
        <v>300332</v>
      </c>
      <c r="I5337" s="99">
        <v>7386</v>
      </c>
      <c r="J5337" s="99">
        <f t="shared" si="879"/>
        <v>2448407</v>
      </c>
      <c r="K5337" s="99">
        <v>1892</v>
      </c>
      <c r="L5337" s="99">
        <f t="shared" si="880"/>
        <v>627184</v>
      </c>
      <c r="M5337" s="99">
        <f t="shared" si="876"/>
        <v>10184</v>
      </c>
      <c r="N5337" s="100">
        <f t="shared" si="876"/>
        <v>3375923</v>
      </c>
      <c r="O5337" s="87">
        <v>341.28800000000001</v>
      </c>
      <c r="P5337" s="101">
        <f>O5337</f>
        <v>341.28800000000001</v>
      </c>
      <c r="Q5337" s="99" t="e">
        <f>TRUNC(#REF!*P5337,0)</f>
        <v>#REF!</v>
      </c>
      <c r="R5337" s="143"/>
    </row>
    <row r="5338" spans="3:18" s="102" customFormat="1" ht="19.5" hidden="1" customHeight="1">
      <c r="C5338" s="35" t="s">
        <v>2082</v>
      </c>
      <c r="D5338" s="36" t="s">
        <v>0</v>
      </c>
      <c r="E5338" s="11" t="s">
        <v>22</v>
      </c>
      <c r="F5338" s="98">
        <v>0</v>
      </c>
      <c r="G5338" s="99">
        <v>0</v>
      </c>
      <c r="H5338" s="99">
        <f t="shared" si="878"/>
        <v>0</v>
      </c>
      <c r="I5338" s="99">
        <v>0</v>
      </c>
      <c r="J5338" s="99">
        <f t="shared" si="879"/>
        <v>0</v>
      </c>
      <c r="K5338" s="99">
        <v>0</v>
      </c>
      <c r="L5338" s="99">
        <f t="shared" si="880"/>
        <v>0</v>
      </c>
      <c r="M5338" s="99">
        <f t="shared" si="876"/>
        <v>0</v>
      </c>
      <c r="N5338" s="100">
        <f t="shared" si="876"/>
        <v>0</v>
      </c>
      <c r="O5338" s="60">
        <v>0</v>
      </c>
      <c r="P5338" s="101">
        <f>O5338</f>
        <v>0</v>
      </c>
      <c r="Q5338" s="99" t="e">
        <f>TRUNC(#REF!*P5338,0)</f>
        <v>#REF!</v>
      </c>
      <c r="R5338" s="143"/>
    </row>
    <row r="5339" spans="3:18" s="102" customFormat="1" ht="19.5" hidden="1" customHeight="1">
      <c r="C5339" s="35" t="s">
        <v>2083</v>
      </c>
      <c r="D5339" s="36" t="s">
        <v>0</v>
      </c>
      <c r="E5339" s="11" t="s">
        <v>22</v>
      </c>
      <c r="F5339" s="98">
        <v>0</v>
      </c>
      <c r="G5339" s="99">
        <v>0</v>
      </c>
      <c r="H5339" s="99">
        <f t="shared" si="878"/>
        <v>0</v>
      </c>
      <c r="I5339" s="99">
        <v>0</v>
      </c>
      <c r="J5339" s="99">
        <f t="shared" si="879"/>
        <v>0</v>
      </c>
      <c r="K5339" s="99">
        <v>0</v>
      </c>
      <c r="L5339" s="99">
        <f t="shared" si="880"/>
        <v>0</v>
      </c>
      <c r="M5339" s="99">
        <f t="shared" si="876"/>
        <v>0</v>
      </c>
      <c r="N5339" s="100">
        <f t="shared" si="876"/>
        <v>0</v>
      </c>
      <c r="O5339" s="60">
        <v>0</v>
      </c>
      <c r="P5339" s="101">
        <f>O5339</f>
        <v>0</v>
      </c>
      <c r="Q5339" s="99" t="e">
        <f>TRUNC(#REF!*P5339,0)</f>
        <v>#REF!</v>
      </c>
      <c r="R5339" s="143"/>
    </row>
    <row r="5340" spans="3:18" s="102" customFormat="1" ht="19.5" hidden="1" customHeight="1">
      <c r="C5340" s="35" t="s">
        <v>2084</v>
      </c>
      <c r="D5340" s="36" t="s">
        <v>718</v>
      </c>
      <c r="E5340" s="11" t="s">
        <v>3193</v>
      </c>
      <c r="F5340" s="98">
        <v>13318</v>
      </c>
      <c r="G5340" s="99">
        <v>2480</v>
      </c>
      <c r="H5340" s="99">
        <f t="shared" si="878"/>
        <v>33028640</v>
      </c>
      <c r="I5340" s="99">
        <v>0</v>
      </c>
      <c r="J5340" s="99">
        <f t="shared" si="879"/>
        <v>0</v>
      </c>
      <c r="K5340" s="99">
        <v>0</v>
      </c>
      <c r="L5340" s="99">
        <f t="shared" si="880"/>
        <v>0</v>
      </c>
      <c r="M5340" s="99">
        <f t="shared" si="876"/>
        <v>2480</v>
      </c>
      <c r="N5340" s="100">
        <f t="shared" si="876"/>
        <v>33028640</v>
      </c>
      <c r="O5340" s="60">
        <v>11860</v>
      </c>
      <c r="P5340" s="101">
        <f>O5340</f>
        <v>11860</v>
      </c>
      <c r="Q5340" s="99" t="e">
        <f>TRUNC(#REF!*P5340,0)</f>
        <v>#REF!</v>
      </c>
      <c r="R5340" s="143"/>
    </row>
    <row r="5341" spans="3:18" s="102" customFormat="1" ht="19.5" hidden="1" customHeight="1">
      <c r="C5341" s="35" t="s">
        <v>2085</v>
      </c>
      <c r="D5341" s="36" t="s">
        <v>2086</v>
      </c>
      <c r="E5341" s="11" t="s">
        <v>3191</v>
      </c>
      <c r="F5341" s="103">
        <v>1675.38</v>
      </c>
      <c r="G5341" s="99">
        <v>57090</v>
      </c>
      <c r="H5341" s="99">
        <f t="shared" si="878"/>
        <v>95647444</v>
      </c>
      <c r="I5341" s="99">
        <v>0</v>
      </c>
      <c r="J5341" s="99">
        <f t="shared" si="879"/>
        <v>0</v>
      </c>
      <c r="K5341" s="99">
        <v>0</v>
      </c>
      <c r="L5341" s="99">
        <f t="shared" si="880"/>
        <v>0</v>
      </c>
      <c r="M5341" s="99">
        <f t="shared" si="876"/>
        <v>57090</v>
      </c>
      <c r="N5341" s="100">
        <f t="shared" si="876"/>
        <v>95647444</v>
      </c>
      <c r="O5341" s="60">
        <v>2047.24</v>
      </c>
      <c r="P5341" s="101">
        <f>O5341</f>
        <v>2047.24</v>
      </c>
      <c r="Q5341" s="99" t="e">
        <f>TRUNC(#REF!*P5341,0)</f>
        <v>#REF!</v>
      </c>
      <c r="R5341" s="143"/>
    </row>
    <row r="5342" spans="3:18" s="102" customFormat="1" ht="19.5" hidden="1" customHeight="1">
      <c r="C5342" s="35" t="s">
        <v>1784</v>
      </c>
      <c r="D5342" s="36" t="s">
        <v>0</v>
      </c>
      <c r="E5342" s="11" t="s">
        <v>22</v>
      </c>
      <c r="F5342" s="103">
        <v>0</v>
      </c>
      <c r="G5342" s="99">
        <v>0</v>
      </c>
      <c r="H5342" s="99">
        <f t="shared" si="878"/>
        <v>0</v>
      </c>
      <c r="I5342" s="99">
        <v>0</v>
      </c>
      <c r="J5342" s="99">
        <f t="shared" si="879"/>
        <v>0</v>
      </c>
      <c r="K5342" s="99">
        <v>0</v>
      </c>
      <c r="L5342" s="99">
        <f t="shared" si="880"/>
        <v>0</v>
      </c>
      <c r="M5342" s="99">
        <f t="shared" si="876"/>
        <v>0</v>
      </c>
      <c r="N5342" s="100">
        <f t="shared" si="876"/>
        <v>0</v>
      </c>
      <c r="O5342" s="60">
        <v>0</v>
      </c>
      <c r="P5342" s="101">
        <f>O5342</f>
        <v>0</v>
      </c>
      <c r="Q5342" s="99" t="e">
        <f>TRUNC(#REF!*P5342,0)</f>
        <v>#REF!</v>
      </c>
      <c r="R5342" s="143"/>
    </row>
    <row r="5343" spans="3:18" s="102" customFormat="1" ht="19.5" hidden="1" customHeight="1">
      <c r="C5343" s="35" t="s">
        <v>2087</v>
      </c>
      <c r="D5343" s="36" t="s">
        <v>725</v>
      </c>
      <c r="E5343" s="11" t="s">
        <v>3191</v>
      </c>
      <c r="F5343" s="103">
        <v>13.481</v>
      </c>
      <c r="G5343" s="99">
        <v>584000</v>
      </c>
      <c r="H5343" s="99">
        <f t="shared" si="878"/>
        <v>7872904</v>
      </c>
      <c r="I5343" s="99">
        <v>0</v>
      </c>
      <c r="J5343" s="99">
        <f t="shared" si="879"/>
        <v>0</v>
      </c>
      <c r="K5343" s="99">
        <v>0</v>
      </c>
      <c r="L5343" s="99">
        <f t="shared" si="880"/>
        <v>0</v>
      </c>
      <c r="M5343" s="99">
        <f t="shared" si="876"/>
        <v>584000</v>
      </c>
      <c r="N5343" s="100">
        <f t="shared" si="876"/>
        <v>7872904</v>
      </c>
      <c r="O5343" s="87">
        <v>13.481</v>
      </c>
      <c r="P5343" s="101">
        <f>O5343</f>
        <v>13.481</v>
      </c>
      <c r="Q5343" s="99" t="e">
        <f>TRUNC(#REF!*P5343,0)</f>
        <v>#REF!</v>
      </c>
      <c r="R5343" s="143"/>
    </row>
    <row r="5344" spans="3:18" s="102" customFormat="1" ht="19.5" hidden="1" customHeight="1">
      <c r="C5344" s="35" t="s">
        <v>2088</v>
      </c>
      <c r="D5344" s="36" t="s">
        <v>726</v>
      </c>
      <c r="E5344" s="11" t="s">
        <v>3191</v>
      </c>
      <c r="F5344" s="103">
        <v>145.072</v>
      </c>
      <c r="G5344" s="99">
        <v>580000</v>
      </c>
      <c r="H5344" s="99">
        <f t="shared" si="878"/>
        <v>84141760</v>
      </c>
      <c r="I5344" s="99">
        <v>0</v>
      </c>
      <c r="J5344" s="99">
        <f t="shared" si="879"/>
        <v>0</v>
      </c>
      <c r="K5344" s="99">
        <v>0</v>
      </c>
      <c r="L5344" s="99">
        <f t="shared" si="880"/>
        <v>0</v>
      </c>
      <c r="M5344" s="99">
        <f t="shared" si="876"/>
        <v>580000</v>
      </c>
      <c r="N5344" s="100">
        <f t="shared" si="876"/>
        <v>84141760</v>
      </c>
      <c r="O5344" s="87">
        <v>145.072</v>
      </c>
      <c r="P5344" s="101">
        <f>O5344</f>
        <v>145.072</v>
      </c>
      <c r="Q5344" s="99" t="e">
        <f>TRUNC(#REF!*P5344,0)</f>
        <v>#REF!</v>
      </c>
      <c r="R5344" s="143"/>
    </row>
    <row r="5345" spans="1:19" s="102" customFormat="1" ht="19.5" hidden="1" customHeight="1">
      <c r="C5345" s="35" t="s">
        <v>2089</v>
      </c>
      <c r="D5345" s="36" t="s">
        <v>725</v>
      </c>
      <c r="E5345" s="11" t="s">
        <v>3191</v>
      </c>
      <c r="F5345" s="103">
        <v>59.716999999999999</v>
      </c>
      <c r="G5345" s="99">
        <v>560000</v>
      </c>
      <c r="H5345" s="99">
        <f t="shared" si="878"/>
        <v>33441520</v>
      </c>
      <c r="I5345" s="99">
        <v>0</v>
      </c>
      <c r="J5345" s="99">
        <f t="shared" si="879"/>
        <v>0</v>
      </c>
      <c r="K5345" s="99">
        <v>0</v>
      </c>
      <c r="L5345" s="99">
        <f t="shared" si="880"/>
        <v>0</v>
      </c>
      <c r="M5345" s="99">
        <f t="shared" si="876"/>
        <v>560000</v>
      </c>
      <c r="N5345" s="100">
        <f t="shared" si="876"/>
        <v>33441520</v>
      </c>
      <c r="O5345" s="87">
        <v>63.734000000000002</v>
      </c>
      <c r="P5345" s="101">
        <f>O5345</f>
        <v>63.734000000000002</v>
      </c>
      <c r="Q5345" s="99" t="e">
        <f>TRUNC(#REF!*P5345,0)</f>
        <v>#REF!</v>
      </c>
      <c r="R5345" s="143"/>
    </row>
    <row r="5346" spans="1:19" s="102" customFormat="1" ht="19.5" hidden="1" customHeight="1">
      <c r="C5346" s="35" t="s">
        <v>2090</v>
      </c>
      <c r="D5346" s="36" t="s">
        <v>726</v>
      </c>
      <c r="E5346" s="11" t="s">
        <v>3191</v>
      </c>
      <c r="F5346" s="103">
        <v>109.92</v>
      </c>
      <c r="G5346" s="99">
        <v>556000</v>
      </c>
      <c r="H5346" s="99">
        <f t="shared" si="878"/>
        <v>61115520</v>
      </c>
      <c r="I5346" s="99">
        <v>0</v>
      </c>
      <c r="J5346" s="99">
        <f t="shared" si="879"/>
        <v>0</v>
      </c>
      <c r="K5346" s="99">
        <v>0</v>
      </c>
      <c r="L5346" s="99">
        <f t="shared" si="880"/>
        <v>0</v>
      </c>
      <c r="M5346" s="99">
        <f t="shared" si="876"/>
        <v>556000</v>
      </c>
      <c r="N5346" s="100">
        <f t="shared" si="876"/>
        <v>61115520</v>
      </c>
      <c r="O5346" s="87">
        <v>115.69799999999999</v>
      </c>
      <c r="P5346" s="101">
        <f>O5346</f>
        <v>115.69799999999999</v>
      </c>
      <c r="Q5346" s="99" t="e">
        <f>TRUNC(#REF!*P5346,0)</f>
        <v>#REF!</v>
      </c>
      <c r="R5346" s="143"/>
    </row>
    <row r="5347" spans="1:19" s="102" customFormat="1" ht="19.5" hidden="1" customHeight="1">
      <c r="C5347" s="35" t="s">
        <v>2091</v>
      </c>
      <c r="D5347" s="36" t="s">
        <v>730</v>
      </c>
      <c r="E5347" s="11" t="s">
        <v>3191</v>
      </c>
      <c r="F5347" s="103">
        <v>0.38200000000000001</v>
      </c>
      <c r="G5347" s="99">
        <v>556000</v>
      </c>
      <c r="H5347" s="99">
        <f t="shared" si="878"/>
        <v>212392</v>
      </c>
      <c r="I5347" s="99">
        <v>0</v>
      </c>
      <c r="J5347" s="99">
        <f t="shared" si="879"/>
        <v>0</v>
      </c>
      <c r="K5347" s="99">
        <v>0</v>
      </c>
      <c r="L5347" s="99">
        <f t="shared" si="880"/>
        <v>0</v>
      </c>
      <c r="M5347" s="99">
        <f t="shared" si="876"/>
        <v>556000</v>
      </c>
      <c r="N5347" s="100">
        <f t="shared" si="876"/>
        <v>212392</v>
      </c>
      <c r="O5347" s="87">
        <v>0.38200000000000001</v>
      </c>
      <c r="P5347" s="101">
        <f>O5347</f>
        <v>0.38200000000000001</v>
      </c>
      <c r="Q5347" s="99" t="e">
        <f>TRUNC(#REF!*P5347,0)</f>
        <v>#REF!</v>
      </c>
      <c r="R5347" s="143"/>
    </row>
    <row r="5348" spans="1:19" s="102" customFormat="1" ht="19.5" hidden="1" customHeight="1">
      <c r="C5348" s="35" t="s">
        <v>2092</v>
      </c>
      <c r="D5348" s="36" t="s">
        <v>731</v>
      </c>
      <c r="E5348" s="11" t="s">
        <v>3191</v>
      </c>
      <c r="F5348" s="103">
        <v>2.9209999999999998</v>
      </c>
      <c r="G5348" s="99">
        <v>552000</v>
      </c>
      <c r="H5348" s="99">
        <f t="shared" si="878"/>
        <v>1612392</v>
      </c>
      <c r="I5348" s="99">
        <v>0</v>
      </c>
      <c r="J5348" s="99">
        <f t="shared" si="879"/>
        <v>0</v>
      </c>
      <c r="K5348" s="99">
        <v>0</v>
      </c>
      <c r="L5348" s="99">
        <f t="shared" si="880"/>
        <v>0</v>
      </c>
      <c r="M5348" s="99">
        <f t="shared" si="876"/>
        <v>552000</v>
      </c>
      <c r="N5348" s="100">
        <f t="shared" si="876"/>
        <v>1612392</v>
      </c>
      <c r="O5348" s="87">
        <v>2.9209999999999998</v>
      </c>
      <c r="P5348" s="101">
        <f>O5348</f>
        <v>2.9209999999999998</v>
      </c>
      <c r="Q5348" s="99" t="e">
        <f>TRUNC(#REF!*P5348,0)</f>
        <v>#REF!</v>
      </c>
      <c r="R5348" s="143"/>
    </row>
    <row r="5349" spans="1:19" s="102" customFormat="1" ht="19.5" hidden="1" customHeight="1">
      <c r="C5349" s="35" t="s">
        <v>732</v>
      </c>
      <c r="D5349" s="36" t="s">
        <v>1359</v>
      </c>
      <c r="E5349" s="11" t="s">
        <v>3188</v>
      </c>
      <c r="F5349" s="98">
        <v>2594</v>
      </c>
      <c r="G5349" s="99">
        <v>16800</v>
      </c>
      <c r="H5349" s="99">
        <f t="shared" si="878"/>
        <v>43579200</v>
      </c>
      <c r="I5349" s="99">
        <v>0</v>
      </c>
      <c r="J5349" s="99">
        <f t="shared" si="879"/>
        <v>0</v>
      </c>
      <c r="K5349" s="99">
        <v>0</v>
      </c>
      <c r="L5349" s="99">
        <f t="shared" si="880"/>
        <v>0</v>
      </c>
      <c r="M5349" s="99">
        <f t="shared" si="876"/>
        <v>16800</v>
      </c>
      <c r="N5349" s="100">
        <f t="shared" si="876"/>
        <v>43579200</v>
      </c>
      <c r="O5349" s="60">
        <v>3062</v>
      </c>
      <c r="P5349" s="101">
        <f>O5349</f>
        <v>3062</v>
      </c>
      <c r="Q5349" s="99" t="e">
        <f>TRUNC(#REF!*P5349,0)</f>
        <v>#REF!</v>
      </c>
      <c r="R5349" s="143"/>
    </row>
    <row r="5350" spans="1:19" s="102" customFormat="1" ht="19.5" hidden="1" customHeight="1">
      <c r="C5350" s="35" t="s">
        <v>2093</v>
      </c>
      <c r="D5350" s="36" t="s">
        <v>0</v>
      </c>
      <c r="E5350" s="11" t="s">
        <v>22</v>
      </c>
      <c r="F5350" s="98">
        <v>0</v>
      </c>
      <c r="G5350" s="99">
        <v>0</v>
      </c>
      <c r="H5350" s="99">
        <f t="shared" si="878"/>
        <v>0</v>
      </c>
      <c r="I5350" s="99">
        <v>0</v>
      </c>
      <c r="J5350" s="99">
        <f t="shared" si="879"/>
        <v>0</v>
      </c>
      <c r="K5350" s="99">
        <v>0</v>
      </c>
      <c r="L5350" s="99">
        <f t="shared" si="880"/>
        <v>0</v>
      </c>
      <c r="M5350" s="99">
        <f t="shared" si="876"/>
        <v>0</v>
      </c>
      <c r="N5350" s="100">
        <f t="shared" si="876"/>
        <v>0</v>
      </c>
      <c r="O5350" s="60">
        <v>0</v>
      </c>
      <c r="P5350" s="101">
        <f>O5350</f>
        <v>0</v>
      </c>
      <c r="Q5350" s="99" t="e">
        <f>TRUNC(#REF!*P5350,0)</f>
        <v>#REF!</v>
      </c>
      <c r="R5350" s="143"/>
    </row>
    <row r="5351" spans="1:19" s="102" customFormat="1" ht="19.5" hidden="1" customHeight="1">
      <c r="C5351" s="35" t="s">
        <v>2094</v>
      </c>
      <c r="D5351" s="36" t="s">
        <v>2095</v>
      </c>
      <c r="E5351" s="11" t="s">
        <v>3188</v>
      </c>
      <c r="F5351" s="98">
        <v>534</v>
      </c>
      <c r="G5351" s="99">
        <v>67613</v>
      </c>
      <c r="H5351" s="99">
        <f t="shared" si="878"/>
        <v>36105342</v>
      </c>
      <c r="I5351" s="99">
        <v>0</v>
      </c>
      <c r="J5351" s="99">
        <f t="shared" si="879"/>
        <v>0</v>
      </c>
      <c r="K5351" s="99">
        <v>0</v>
      </c>
      <c r="L5351" s="99">
        <f t="shared" si="880"/>
        <v>0</v>
      </c>
      <c r="M5351" s="99">
        <f t="shared" si="876"/>
        <v>67613</v>
      </c>
      <c r="N5351" s="100">
        <f t="shared" si="876"/>
        <v>36105342</v>
      </c>
      <c r="O5351" s="60">
        <v>537</v>
      </c>
      <c r="P5351" s="101">
        <f>O5351</f>
        <v>537</v>
      </c>
      <c r="Q5351" s="99" t="e">
        <f>TRUNC(#REF!*P5351,0)</f>
        <v>#REF!</v>
      </c>
      <c r="R5351" s="143"/>
    </row>
    <row r="5352" spans="1:19" s="102" customFormat="1" ht="19.5" hidden="1" customHeight="1">
      <c r="C5352" s="35" t="s">
        <v>2096</v>
      </c>
      <c r="D5352" s="36" t="s">
        <v>122</v>
      </c>
      <c r="E5352" s="11" t="s">
        <v>3188</v>
      </c>
      <c r="F5352" s="98">
        <v>6431</v>
      </c>
      <c r="G5352" s="99">
        <v>55200</v>
      </c>
      <c r="H5352" s="99">
        <f t="shared" si="878"/>
        <v>354991200</v>
      </c>
      <c r="I5352" s="99">
        <v>0</v>
      </c>
      <c r="J5352" s="99">
        <f t="shared" si="879"/>
        <v>0</v>
      </c>
      <c r="K5352" s="99">
        <v>0</v>
      </c>
      <c r="L5352" s="99">
        <f t="shared" si="880"/>
        <v>0</v>
      </c>
      <c r="M5352" s="99">
        <f t="shared" si="876"/>
        <v>55200</v>
      </c>
      <c r="N5352" s="100">
        <f t="shared" si="876"/>
        <v>354991200</v>
      </c>
      <c r="O5352" s="60">
        <v>6621</v>
      </c>
      <c r="P5352" s="101">
        <f>O5352</f>
        <v>6621</v>
      </c>
      <c r="Q5352" s="99" t="e">
        <f>TRUNC(#REF!*P5352,0)</f>
        <v>#REF!</v>
      </c>
      <c r="R5352" s="143"/>
    </row>
    <row r="5353" spans="1:19" s="102" customFormat="1" ht="19.5" hidden="1" customHeight="1">
      <c r="C5353" s="35" t="s">
        <v>2097</v>
      </c>
      <c r="D5353" s="36" t="s">
        <v>67</v>
      </c>
      <c r="E5353" s="11" t="s">
        <v>3188</v>
      </c>
      <c r="F5353" s="98">
        <v>171</v>
      </c>
      <c r="G5353" s="99">
        <v>52211</v>
      </c>
      <c r="H5353" s="99">
        <f t="shared" si="878"/>
        <v>8928081</v>
      </c>
      <c r="I5353" s="99">
        <v>0</v>
      </c>
      <c r="J5353" s="99">
        <f t="shared" si="879"/>
        <v>0</v>
      </c>
      <c r="K5353" s="99">
        <v>0</v>
      </c>
      <c r="L5353" s="99">
        <f t="shared" si="880"/>
        <v>0</v>
      </c>
      <c r="M5353" s="99">
        <f t="shared" si="876"/>
        <v>52211</v>
      </c>
      <c r="N5353" s="100">
        <f t="shared" si="876"/>
        <v>8928081</v>
      </c>
      <c r="O5353" s="60">
        <v>179</v>
      </c>
      <c r="P5353" s="101">
        <f>O5353</f>
        <v>179</v>
      </c>
      <c r="Q5353" s="99" t="e">
        <f>TRUNC(#REF!*P5353,0)</f>
        <v>#REF!</v>
      </c>
      <c r="R5353" s="143"/>
    </row>
    <row r="5354" spans="1:19" s="102" customFormat="1" ht="19.5" hidden="1" customHeight="1">
      <c r="C5354" s="35" t="s">
        <v>2098</v>
      </c>
      <c r="D5354" s="36" t="s">
        <v>2099</v>
      </c>
      <c r="E5354" s="11" t="s">
        <v>3188</v>
      </c>
      <c r="F5354" s="98">
        <v>1673</v>
      </c>
      <c r="G5354" s="99">
        <v>61275</v>
      </c>
      <c r="H5354" s="99">
        <f t="shared" si="878"/>
        <v>102513075</v>
      </c>
      <c r="I5354" s="99">
        <v>4490</v>
      </c>
      <c r="J5354" s="99">
        <f t="shared" si="879"/>
        <v>7511770</v>
      </c>
      <c r="K5354" s="99">
        <v>2713</v>
      </c>
      <c r="L5354" s="99">
        <f t="shared" si="880"/>
        <v>4538849</v>
      </c>
      <c r="M5354" s="99">
        <f t="shared" si="876"/>
        <v>68478</v>
      </c>
      <c r="N5354" s="100">
        <f t="shared" si="876"/>
        <v>114563694</v>
      </c>
      <c r="O5354" s="60">
        <v>1687</v>
      </c>
      <c r="P5354" s="101">
        <f>O5354</f>
        <v>1687</v>
      </c>
      <c r="Q5354" s="99" t="e">
        <f>TRUNC(#REF!*P5354,0)</f>
        <v>#REF!</v>
      </c>
      <c r="R5354" s="143"/>
    </row>
    <row r="5355" spans="1:19" s="102" customFormat="1" ht="19.5" hidden="1" customHeight="1">
      <c r="C5355" s="35" t="s">
        <v>2100</v>
      </c>
      <c r="D5355" s="36" t="s">
        <v>2101</v>
      </c>
      <c r="E5355" s="11" t="s">
        <v>3188</v>
      </c>
      <c r="F5355" s="98">
        <v>32</v>
      </c>
      <c r="G5355" s="99">
        <v>45490</v>
      </c>
      <c r="H5355" s="99">
        <f t="shared" si="878"/>
        <v>1455680</v>
      </c>
      <c r="I5355" s="99">
        <v>0</v>
      </c>
      <c r="J5355" s="99">
        <f t="shared" si="879"/>
        <v>0</v>
      </c>
      <c r="K5355" s="99">
        <v>0</v>
      </c>
      <c r="L5355" s="99">
        <f t="shared" si="880"/>
        <v>0</v>
      </c>
      <c r="M5355" s="99">
        <f t="shared" si="876"/>
        <v>45490</v>
      </c>
      <c r="N5355" s="100">
        <f t="shared" si="876"/>
        <v>1455680</v>
      </c>
      <c r="O5355" s="60">
        <v>32</v>
      </c>
      <c r="P5355" s="101">
        <f>O5355</f>
        <v>32</v>
      </c>
      <c r="Q5355" s="99" t="e">
        <f>TRUNC(#REF!*P5355,0)</f>
        <v>#REF!</v>
      </c>
      <c r="R5355" s="143"/>
    </row>
    <row r="5356" spans="1:19" s="102" customFormat="1" ht="19.5" hidden="1" customHeight="1">
      <c r="C5356" s="35" t="s">
        <v>3011</v>
      </c>
      <c r="D5356" s="36" t="s">
        <v>3005</v>
      </c>
      <c r="E5356" s="11" t="s">
        <v>3188</v>
      </c>
      <c r="F5356" s="98">
        <v>235</v>
      </c>
      <c r="G5356" s="99">
        <v>41464</v>
      </c>
      <c r="H5356" s="99">
        <f t="shared" ref="H5356" si="881">TRUNC(F5356*G5356,0)</f>
        <v>9744040</v>
      </c>
      <c r="I5356" s="99">
        <v>0</v>
      </c>
      <c r="J5356" s="99">
        <f t="shared" ref="J5356" si="882">TRUNC(F5356*I5356,0)</f>
        <v>0</v>
      </c>
      <c r="K5356" s="99">
        <v>0</v>
      </c>
      <c r="L5356" s="99">
        <f t="shared" ref="L5356" si="883">TRUNC(F5356*K5356,0)</f>
        <v>0</v>
      </c>
      <c r="M5356" s="99">
        <f t="shared" ref="M5356:N5356" si="884">G5356+I5356+K5356</f>
        <v>41464</v>
      </c>
      <c r="N5356" s="100">
        <f t="shared" si="884"/>
        <v>9744040</v>
      </c>
      <c r="O5356" s="60">
        <v>239</v>
      </c>
      <c r="P5356" s="101">
        <f>O5356</f>
        <v>239</v>
      </c>
      <c r="Q5356" s="99" t="e">
        <f>TRUNC(#REF!*P5356,0)</f>
        <v>#REF!</v>
      </c>
      <c r="R5356" s="143"/>
    </row>
    <row r="5357" spans="1:19" s="102" customFormat="1" ht="19.5" hidden="1" customHeight="1">
      <c r="C5357" s="35" t="s">
        <v>2102</v>
      </c>
      <c r="D5357" s="36" t="s">
        <v>99</v>
      </c>
      <c r="E5357" s="11" t="s">
        <v>3191</v>
      </c>
      <c r="F5357" s="103">
        <v>14.464</v>
      </c>
      <c r="G5357" s="99">
        <v>-296000</v>
      </c>
      <c r="H5357" s="99">
        <f t="shared" si="878"/>
        <v>-4281344</v>
      </c>
      <c r="I5357" s="99">
        <v>0</v>
      </c>
      <c r="J5357" s="99">
        <f t="shared" si="879"/>
        <v>0</v>
      </c>
      <c r="K5357" s="99">
        <v>0</v>
      </c>
      <c r="L5357" s="99">
        <f t="shared" si="880"/>
        <v>0</v>
      </c>
      <c r="M5357" s="99">
        <f t="shared" si="876"/>
        <v>-296000</v>
      </c>
      <c r="N5357" s="100">
        <f t="shared" si="876"/>
        <v>-4281344</v>
      </c>
      <c r="O5357" s="87">
        <v>13.968999999999999</v>
      </c>
      <c r="P5357" s="101">
        <f>O5357</f>
        <v>13.968999999999999</v>
      </c>
      <c r="Q5357" s="99" t="e">
        <f>TRUNC(#REF!*P5357,0)</f>
        <v>#REF!</v>
      </c>
      <c r="R5357" s="143"/>
    </row>
    <row r="5358" spans="1:19" s="102" customFormat="1" ht="19.5" hidden="1" customHeight="1">
      <c r="C5358" s="35"/>
      <c r="D5358" s="36"/>
      <c r="E5358" s="11"/>
      <c r="F5358" s="103"/>
      <c r="G5358" s="99"/>
      <c r="H5358" s="99"/>
      <c r="I5358" s="99"/>
      <c r="J5358" s="99"/>
      <c r="K5358" s="99"/>
      <c r="L5358" s="99"/>
      <c r="M5358" s="99"/>
      <c r="N5358" s="100"/>
      <c r="O5358" s="87"/>
      <c r="P5358" s="101"/>
      <c r="Q5358" s="99"/>
      <c r="R5358" s="143"/>
    </row>
    <row r="5359" spans="1:19" s="102" customFormat="1" ht="19.5" hidden="1" customHeight="1">
      <c r="C5359" s="35"/>
      <c r="D5359" s="36"/>
      <c r="E5359" s="11"/>
      <c r="F5359" s="98">
        <v>0</v>
      </c>
      <c r="G5359" s="99"/>
      <c r="H5359" s="99">
        <f t="shared" si="878"/>
        <v>0</v>
      </c>
      <c r="I5359" s="99"/>
      <c r="J5359" s="99">
        <f t="shared" si="879"/>
        <v>0</v>
      </c>
      <c r="K5359" s="99"/>
      <c r="L5359" s="99">
        <f t="shared" si="880"/>
        <v>0</v>
      </c>
      <c r="M5359" s="99">
        <f t="shared" si="876"/>
        <v>0</v>
      </c>
      <c r="N5359" s="100">
        <f t="shared" si="876"/>
        <v>0</v>
      </c>
      <c r="O5359" s="60">
        <v>0</v>
      </c>
      <c r="P5359" s="101">
        <f>O5359</f>
        <v>0</v>
      </c>
      <c r="Q5359" s="99" t="e">
        <f>TRUNC(#REF!*P5359,0)</f>
        <v>#REF!</v>
      </c>
      <c r="R5359" s="143"/>
    </row>
    <row r="5360" spans="1:19" s="115" customFormat="1" ht="19.5" hidden="1" customHeight="1">
      <c r="A5360" s="50"/>
      <c r="B5360" s="50"/>
      <c r="C5360" s="39" t="s">
        <v>2103</v>
      </c>
      <c r="D5360" s="40"/>
      <c r="E5360" s="14" t="s">
        <v>1</v>
      </c>
      <c r="F5360" s="110">
        <v>1</v>
      </c>
      <c r="G5360" s="111"/>
      <c r="H5360" s="112">
        <f>SUM(H5361:H5366)</f>
        <v>8657960186</v>
      </c>
      <c r="I5360" s="111"/>
      <c r="J5360" s="112">
        <f>SUM(J5361:J5366)</f>
        <v>3229177744</v>
      </c>
      <c r="K5360" s="111"/>
      <c r="L5360" s="112">
        <f>SUM(L5361:L5366)</f>
        <v>387591083</v>
      </c>
      <c r="M5360" s="112">
        <f t="shared" si="876"/>
        <v>0</v>
      </c>
      <c r="N5360" s="113">
        <f t="shared" si="876"/>
        <v>12274729013</v>
      </c>
      <c r="O5360" s="91">
        <v>1</v>
      </c>
      <c r="P5360" s="114"/>
      <c r="Q5360" s="112" t="e">
        <f>SUM(Q5361:Q5366)</f>
        <v>#REF!</v>
      </c>
      <c r="R5360" s="146"/>
      <c r="S5360" s="50"/>
    </row>
    <row r="5361" spans="1:19" s="102" customFormat="1" ht="19.5" hidden="1" customHeight="1">
      <c r="C5361" s="35" t="s">
        <v>2109</v>
      </c>
      <c r="D5361" s="36" t="s">
        <v>48</v>
      </c>
      <c r="E5361" s="11" t="s">
        <v>1</v>
      </c>
      <c r="F5361" s="98">
        <v>1</v>
      </c>
      <c r="G5361" s="99">
        <f>H5367</f>
        <v>1496803540</v>
      </c>
      <c r="H5361" s="99">
        <f t="shared" ref="H5361:H5425" si="885">TRUNC(F5361*G5361,0)</f>
        <v>1496803540</v>
      </c>
      <c r="I5361" s="99">
        <f>J5367</f>
        <v>758179254</v>
      </c>
      <c r="J5361" s="99">
        <f t="shared" ref="J5361:J5425" si="886">TRUNC(F5361*I5361,0)</f>
        <v>758179254</v>
      </c>
      <c r="K5361" s="99">
        <f>L5367</f>
        <v>71398996</v>
      </c>
      <c r="L5361" s="99">
        <f t="shared" si="880"/>
        <v>71398996</v>
      </c>
      <c r="M5361" s="99">
        <f t="shared" si="876"/>
        <v>2326381790</v>
      </c>
      <c r="N5361" s="100">
        <f t="shared" si="876"/>
        <v>2326381790</v>
      </c>
      <c r="O5361" s="60">
        <v>1</v>
      </c>
      <c r="P5361" s="101" t="e">
        <f>Q5367</f>
        <v>#REF!</v>
      </c>
      <c r="Q5361" s="99" t="e">
        <f>TRUNC(#REF!*P5361,0)</f>
        <v>#REF!</v>
      </c>
      <c r="R5361" s="143"/>
    </row>
    <row r="5362" spans="1:19" s="102" customFormat="1" ht="19.5" hidden="1" customHeight="1">
      <c r="C5362" s="35" t="s">
        <v>2110</v>
      </c>
      <c r="D5362" s="36" t="s">
        <v>48</v>
      </c>
      <c r="E5362" s="11" t="s">
        <v>1</v>
      </c>
      <c r="F5362" s="118">
        <v>1</v>
      </c>
      <c r="G5362" s="99">
        <f>H5375</f>
        <v>883510309</v>
      </c>
      <c r="H5362" s="99">
        <f t="shared" si="885"/>
        <v>883510309</v>
      </c>
      <c r="I5362" s="99">
        <f>J5375</f>
        <v>58238720</v>
      </c>
      <c r="J5362" s="99">
        <f t="shared" si="886"/>
        <v>58238720</v>
      </c>
      <c r="K5362" s="99">
        <f>L5375</f>
        <v>4881</v>
      </c>
      <c r="L5362" s="99">
        <f t="shared" si="880"/>
        <v>4881</v>
      </c>
      <c r="M5362" s="99">
        <f t="shared" si="876"/>
        <v>941753910</v>
      </c>
      <c r="N5362" s="100">
        <f t="shared" si="876"/>
        <v>941753910</v>
      </c>
      <c r="O5362" s="60">
        <v>1</v>
      </c>
      <c r="P5362" s="101" t="e">
        <f>Q5375</f>
        <v>#REF!</v>
      </c>
      <c r="Q5362" s="99" t="e">
        <f>TRUNC(#REF!*P5362,0)</f>
        <v>#REF!</v>
      </c>
      <c r="R5362" s="143"/>
    </row>
    <row r="5363" spans="1:19" s="102" customFormat="1" ht="19.5" hidden="1" customHeight="1">
      <c r="C5363" s="35" t="s">
        <v>2111</v>
      </c>
      <c r="D5363" s="36" t="s">
        <v>48</v>
      </c>
      <c r="E5363" s="11" t="s">
        <v>1</v>
      </c>
      <c r="F5363" s="118">
        <v>1</v>
      </c>
      <c r="G5363" s="99">
        <f>H5386</f>
        <v>4859434315</v>
      </c>
      <c r="H5363" s="99">
        <f t="shared" si="885"/>
        <v>4859434315</v>
      </c>
      <c r="I5363" s="99">
        <f>J5386</f>
        <v>1460718742</v>
      </c>
      <c r="J5363" s="99">
        <f t="shared" si="886"/>
        <v>1460718742</v>
      </c>
      <c r="K5363" s="99">
        <f>L5386</f>
        <v>259136402</v>
      </c>
      <c r="L5363" s="99">
        <f t="shared" si="880"/>
        <v>259136402</v>
      </c>
      <c r="M5363" s="99">
        <f t="shared" si="876"/>
        <v>6579289459</v>
      </c>
      <c r="N5363" s="100">
        <f t="shared" si="876"/>
        <v>6579289459</v>
      </c>
      <c r="O5363" s="60">
        <v>1</v>
      </c>
      <c r="P5363" s="101" t="e">
        <f>Q5386</f>
        <v>#REF!</v>
      </c>
      <c r="Q5363" s="99" t="e">
        <f>TRUNC(#REF!*P5363,0)</f>
        <v>#REF!</v>
      </c>
      <c r="R5363" s="143"/>
    </row>
    <row r="5364" spans="1:19" s="102" customFormat="1" ht="19.5" hidden="1" customHeight="1">
      <c r="C5364" s="35" t="s">
        <v>2112</v>
      </c>
      <c r="D5364" s="36" t="s">
        <v>48</v>
      </c>
      <c r="E5364" s="11" t="s">
        <v>1</v>
      </c>
      <c r="F5364" s="118">
        <v>1</v>
      </c>
      <c r="G5364" s="99">
        <f>H5398</f>
        <v>1418212022</v>
      </c>
      <c r="H5364" s="99">
        <f t="shared" si="885"/>
        <v>1418212022</v>
      </c>
      <c r="I5364" s="99">
        <f>J5398</f>
        <v>952041028</v>
      </c>
      <c r="J5364" s="99">
        <f t="shared" si="886"/>
        <v>952041028</v>
      </c>
      <c r="K5364" s="99">
        <f>L5398</f>
        <v>57050804</v>
      </c>
      <c r="L5364" s="99">
        <f t="shared" si="880"/>
        <v>57050804</v>
      </c>
      <c r="M5364" s="99">
        <f t="shared" si="876"/>
        <v>2427303854</v>
      </c>
      <c r="N5364" s="100">
        <f t="shared" si="876"/>
        <v>2427303854</v>
      </c>
      <c r="O5364" s="60">
        <v>1</v>
      </c>
      <c r="P5364" s="101" t="e">
        <f>Q5398</f>
        <v>#REF!</v>
      </c>
      <c r="Q5364" s="99" t="e">
        <f>TRUNC(#REF!*P5364,0)</f>
        <v>#REF!</v>
      </c>
      <c r="R5364" s="143"/>
    </row>
    <row r="5365" spans="1:19" s="102" customFormat="1" ht="19.5" hidden="1" customHeight="1">
      <c r="C5365" s="35" t="s">
        <v>48</v>
      </c>
      <c r="D5365" s="36" t="s">
        <v>48</v>
      </c>
      <c r="E5365" s="11" t="s">
        <v>22</v>
      </c>
      <c r="F5365" s="98">
        <v>0</v>
      </c>
      <c r="G5365" s="99">
        <v>0</v>
      </c>
      <c r="H5365" s="99">
        <f t="shared" si="885"/>
        <v>0</v>
      </c>
      <c r="I5365" s="99">
        <v>0</v>
      </c>
      <c r="J5365" s="99">
        <f t="shared" si="886"/>
        <v>0</v>
      </c>
      <c r="K5365" s="99">
        <v>0</v>
      </c>
      <c r="L5365" s="99">
        <f t="shared" si="880"/>
        <v>0</v>
      </c>
      <c r="M5365" s="99">
        <f t="shared" si="876"/>
        <v>0</v>
      </c>
      <c r="N5365" s="100">
        <f t="shared" si="876"/>
        <v>0</v>
      </c>
      <c r="O5365" s="60">
        <v>0</v>
      </c>
      <c r="P5365" s="101">
        <f>O5365</f>
        <v>0</v>
      </c>
      <c r="Q5365" s="99" t="e">
        <f>TRUNC(#REF!*P5365,0)</f>
        <v>#REF!</v>
      </c>
      <c r="R5365" s="143"/>
    </row>
    <row r="5366" spans="1:19" s="102" customFormat="1" ht="19.5" hidden="1" customHeight="1">
      <c r="C5366" s="35"/>
      <c r="D5366" s="36"/>
      <c r="E5366" s="11"/>
      <c r="F5366" s="98">
        <v>0</v>
      </c>
      <c r="G5366" s="99">
        <v>0</v>
      </c>
      <c r="H5366" s="99">
        <f t="shared" si="885"/>
        <v>0</v>
      </c>
      <c r="I5366" s="99">
        <v>0</v>
      </c>
      <c r="J5366" s="99">
        <f t="shared" si="886"/>
        <v>0</v>
      </c>
      <c r="K5366" s="99">
        <v>0</v>
      </c>
      <c r="L5366" s="99">
        <f t="shared" si="880"/>
        <v>0</v>
      </c>
      <c r="M5366" s="99">
        <f t="shared" si="876"/>
        <v>0</v>
      </c>
      <c r="N5366" s="100">
        <f t="shared" si="876"/>
        <v>0</v>
      </c>
      <c r="O5366" s="60">
        <v>0</v>
      </c>
      <c r="P5366" s="101">
        <f>O5366</f>
        <v>0</v>
      </c>
      <c r="Q5366" s="99" t="e">
        <f>TRUNC(#REF!*P5366,0)</f>
        <v>#REF!</v>
      </c>
      <c r="R5366" s="143"/>
    </row>
    <row r="5367" spans="1:19" s="84" customFormat="1" ht="19.5" hidden="1" customHeight="1">
      <c r="A5367" s="51"/>
      <c r="B5367" s="51"/>
      <c r="C5367" s="41" t="s">
        <v>2109</v>
      </c>
      <c r="D5367" s="42"/>
      <c r="E5367" s="15" t="s">
        <v>1</v>
      </c>
      <c r="F5367" s="105">
        <v>0</v>
      </c>
      <c r="G5367" s="117"/>
      <c r="H5367" s="117">
        <f>SUM(H5368:H5374)</f>
        <v>1496803540</v>
      </c>
      <c r="I5367" s="117"/>
      <c r="J5367" s="117">
        <f>SUM(J5368:J5374)</f>
        <v>758179254</v>
      </c>
      <c r="K5367" s="117"/>
      <c r="L5367" s="117">
        <f>SUM(L5368:L5374)</f>
        <v>71398996</v>
      </c>
      <c r="M5367" s="106">
        <f t="shared" si="876"/>
        <v>0</v>
      </c>
      <c r="N5367" s="107">
        <f t="shared" si="876"/>
        <v>2326381790</v>
      </c>
      <c r="O5367" s="60">
        <v>0</v>
      </c>
      <c r="P5367" s="108"/>
      <c r="Q5367" s="117" t="e">
        <f>SUM(Q5368:Q5374)</f>
        <v>#REF!</v>
      </c>
      <c r="R5367" s="53"/>
      <c r="S5367" s="51"/>
    </row>
    <row r="5368" spans="1:19" s="102" customFormat="1" ht="19.5" hidden="1" customHeight="1">
      <c r="C5368" s="35" t="s">
        <v>2104</v>
      </c>
      <c r="D5368" s="36" t="s">
        <v>48</v>
      </c>
      <c r="E5368" s="11" t="s">
        <v>1</v>
      </c>
      <c r="F5368" s="98">
        <v>1</v>
      </c>
      <c r="G5368" s="99">
        <v>910071115</v>
      </c>
      <c r="H5368" s="99">
        <f t="shared" si="885"/>
        <v>910071115</v>
      </c>
      <c r="I5368" s="99">
        <v>532705872</v>
      </c>
      <c r="J5368" s="99">
        <f t="shared" si="886"/>
        <v>532705872</v>
      </c>
      <c r="K5368" s="99">
        <v>44703112</v>
      </c>
      <c r="L5368" s="99">
        <f t="shared" si="880"/>
        <v>44703112</v>
      </c>
      <c r="M5368" s="99">
        <f t="shared" si="876"/>
        <v>1487480099</v>
      </c>
      <c r="N5368" s="100">
        <f t="shared" si="876"/>
        <v>1487480099</v>
      </c>
      <c r="O5368" s="60">
        <v>1</v>
      </c>
      <c r="P5368" s="101">
        <f>O5368</f>
        <v>1</v>
      </c>
      <c r="Q5368" s="99" t="e">
        <f>TRUNC(#REF!*P5368,0)</f>
        <v>#REF!</v>
      </c>
      <c r="R5368" s="143"/>
    </row>
    <row r="5369" spans="1:19" s="102" customFormat="1" ht="19.5" hidden="1" customHeight="1">
      <c r="C5369" s="35" t="s">
        <v>2105</v>
      </c>
      <c r="D5369" s="36" t="s">
        <v>48</v>
      </c>
      <c r="E5369" s="11" t="s">
        <v>1</v>
      </c>
      <c r="F5369" s="98">
        <v>1</v>
      </c>
      <c r="G5369" s="99">
        <v>87411634</v>
      </c>
      <c r="H5369" s="99">
        <f t="shared" si="885"/>
        <v>87411634</v>
      </c>
      <c r="I5369" s="99">
        <v>26314811</v>
      </c>
      <c r="J5369" s="99">
        <f t="shared" si="886"/>
        <v>26314811</v>
      </c>
      <c r="K5369" s="99">
        <v>25917973</v>
      </c>
      <c r="L5369" s="99">
        <f t="shared" si="880"/>
        <v>25917973</v>
      </c>
      <c r="M5369" s="99">
        <f t="shared" si="876"/>
        <v>139644418</v>
      </c>
      <c r="N5369" s="100">
        <f t="shared" si="876"/>
        <v>139644418</v>
      </c>
      <c r="O5369" s="60">
        <v>1</v>
      </c>
      <c r="P5369" s="101">
        <f>O5369</f>
        <v>1</v>
      </c>
      <c r="Q5369" s="99" t="e">
        <f>TRUNC(#REF!*P5369,0)</f>
        <v>#REF!</v>
      </c>
      <c r="R5369" s="143"/>
    </row>
    <row r="5370" spans="1:19" s="102" customFormat="1" ht="19.5" hidden="1" customHeight="1">
      <c r="C5370" s="35" t="s">
        <v>2106</v>
      </c>
      <c r="D5370" s="36" t="s">
        <v>48</v>
      </c>
      <c r="E5370" s="11" t="s">
        <v>1</v>
      </c>
      <c r="F5370" s="98">
        <v>1</v>
      </c>
      <c r="G5370" s="99">
        <v>81120532</v>
      </c>
      <c r="H5370" s="99">
        <f t="shared" si="885"/>
        <v>81120532</v>
      </c>
      <c r="I5370" s="99">
        <v>20054500</v>
      </c>
      <c r="J5370" s="99">
        <f t="shared" si="886"/>
        <v>20054500</v>
      </c>
      <c r="K5370" s="99">
        <v>667300</v>
      </c>
      <c r="L5370" s="99">
        <f t="shared" si="880"/>
        <v>667300</v>
      </c>
      <c r="M5370" s="99">
        <f t="shared" si="876"/>
        <v>101842332</v>
      </c>
      <c r="N5370" s="100">
        <f t="shared" si="876"/>
        <v>101842332</v>
      </c>
      <c r="O5370" s="60">
        <v>1</v>
      </c>
      <c r="P5370" s="101">
        <f>O5370</f>
        <v>1</v>
      </c>
      <c r="Q5370" s="99" t="e">
        <f>TRUNC(#REF!*P5370,0)</f>
        <v>#REF!</v>
      </c>
      <c r="R5370" s="143"/>
    </row>
    <row r="5371" spans="1:19" s="102" customFormat="1" ht="19.5" hidden="1" customHeight="1">
      <c r="C5371" s="35" t="s">
        <v>2107</v>
      </c>
      <c r="D5371" s="36" t="s">
        <v>48</v>
      </c>
      <c r="E5371" s="11" t="s">
        <v>1</v>
      </c>
      <c r="F5371" s="98">
        <v>1</v>
      </c>
      <c r="G5371" s="99">
        <v>82358092</v>
      </c>
      <c r="H5371" s="99">
        <f t="shared" si="885"/>
        <v>82358092</v>
      </c>
      <c r="I5371" s="99">
        <v>23610471</v>
      </c>
      <c r="J5371" s="99">
        <f t="shared" si="886"/>
        <v>23610471</v>
      </c>
      <c r="K5371" s="99">
        <v>7678</v>
      </c>
      <c r="L5371" s="99">
        <f t="shared" si="880"/>
        <v>7678</v>
      </c>
      <c r="M5371" s="99">
        <f t="shared" si="876"/>
        <v>105976241</v>
      </c>
      <c r="N5371" s="100">
        <f t="shared" si="876"/>
        <v>105976241</v>
      </c>
      <c r="O5371" s="60">
        <v>1</v>
      </c>
      <c r="P5371" s="101">
        <f>O5371</f>
        <v>1</v>
      </c>
      <c r="Q5371" s="99" t="e">
        <f>TRUNC(#REF!*P5371,0)</f>
        <v>#REF!</v>
      </c>
      <c r="R5371" s="143"/>
    </row>
    <row r="5372" spans="1:19" s="102" customFormat="1" ht="19.5" hidden="1" customHeight="1">
      <c r="C5372" s="35" t="s">
        <v>2108</v>
      </c>
      <c r="D5372" s="36" t="s">
        <v>48</v>
      </c>
      <c r="E5372" s="11" t="s">
        <v>1</v>
      </c>
      <c r="F5372" s="98">
        <v>1</v>
      </c>
      <c r="G5372" s="99">
        <v>335842167</v>
      </c>
      <c r="H5372" s="99">
        <f t="shared" si="885"/>
        <v>335842167</v>
      </c>
      <c r="I5372" s="99">
        <v>155493600</v>
      </c>
      <c r="J5372" s="99">
        <f t="shared" si="886"/>
        <v>155493600</v>
      </c>
      <c r="K5372" s="99">
        <v>102933</v>
      </c>
      <c r="L5372" s="99">
        <f t="shared" si="880"/>
        <v>102933</v>
      </c>
      <c r="M5372" s="99">
        <f t="shared" si="876"/>
        <v>491438700</v>
      </c>
      <c r="N5372" s="100">
        <f t="shared" si="876"/>
        <v>491438700</v>
      </c>
      <c r="O5372" s="60">
        <v>1</v>
      </c>
      <c r="P5372" s="101">
        <f>O5372</f>
        <v>1</v>
      </c>
      <c r="Q5372" s="99" t="e">
        <f>TRUNC(#REF!*P5372,0)</f>
        <v>#REF!</v>
      </c>
      <c r="R5372" s="143"/>
    </row>
    <row r="5373" spans="1:19" s="102" customFormat="1" ht="19.5" hidden="1" customHeight="1">
      <c r="C5373" s="35" t="s">
        <v>48</v>
      </c>
      <c r="D5373" s="36" t="s">
        <v>48</v>
      </c>
      <c r="E5373" s="11" t="s">
        <v>22</v>
      </c>
      <c r="F5373" s="98">
        <v>0</v>
      </c>
      <c r="G5373" s="99">
        <v>0</v>
      </c>
      <c r="H5373" s="99">
        <f t="shared" si="885"/>
        <v>0</v>
      </c>
      <c r="I5373" s="99">
        <v>0</v>
      </c>
      <c r="J5373" s="99">
        <f t="shared" si="886"/>
        <v>0</v>
      </c>
      <c r="K5373" s="99">
        <v>0</v>
      </c>
      <c r="L5373" s="99">
        <f t="shared" si="880"/>
        <v>0</v>
      </c>
      <c r="M5373" s="99">
        <f t="shared" si="876"/>
        <v>0</v>
      </c>
      <c r="N5373" s="100">
        <f t="shared" si="876"/>
        <v>0</v>
      </c>
      <c r="O5373" s="60">
        <v>0</v>
      </c>
      <c r="P5373" s="101">
        <f>O5373</f>
        <v>0</v>
      </c>
      <c r="Q5373" s="99" t="e">
        <f>TRUNC(#REF!*P5373,0)</f>
        <v>#REF!</v>
      </c>
      <c r="R5373" s="143"/>
    </row>
    <row r="5374" spans="1:19" s="102" customFormat="1" ht="19.5" hidden="1" customHeight="1">
      <c r="C5374" s="35"/>
      <c r="D5374" s="36"/>
      <c r="E5374" s="11"/>
      <c r="F5374" s="98">
        <v>0</v>
      </c>
      <c r="G5374" s="99">
        <v>0</v>
      </c>
      <c r="H5374" s="99">
        <f t="shared" si="885"/>
        <v>0</v>
      </c>
      <c r="I5374" s="99">
        <v>0</v>
      </c>
      <c r="J5374" s="99">
        <f t="shared" si="886"/>
        <v>0</v>
      </c>
      <c r="K5374" s="99">
        <v>0</v>
      </c>
      <c r="L5374" s="99">
        <f t="shared" si="880"/>
        <v>0</v>
      </c>
      <c r="M5374" s="99">
        <f t="shared" si="876"/>
        <v>0</v>
      </c>
      <c r="N5374" s="100">
        <f t="shared" si="876"/>
        <v>0</v>
      </c>
      <c r="O5374" s="60">
        <v>0</v>
      </c>
      <c r="P5374" s="101">
        <f>O5374</f>
        <v>0</v>
      </c>
      <c r="Q5374" s="99" t="e">
        <f>TRUNC(#REF!*P5374,0)</f>
        <v>#REF!</v>
      </c>
      <c r="R5374" s="143"/>
    </row>
    <row r="5375" spans="1:19" s="84" customFormat="1" ht="19.5" hidden="1" customHeight="1">
      <c r="A5375" s="51"/>
      <c r="B5375" s="51"/>
      <c r="C5375" s="41" t="s">
        <v>2110</v>
      </c>
      <c r="D5375" s="42"/>
      <c r="E5375" s="15" t="s">
        <v>1</v>
      </c>
      <c r="F5375" s="105">
        <v>0</v>
      </c>
      <c r="G5375" s="117">
        <v>0</v>
      </c>
      <c r="H5375" s="117">
        <f>SUM(H5376:H5385)</f>
        <v>883510309</v>
      </c>
      <c r="I5375" s="117">
        <v>0</v>
      </c>
      <c r="J5375" s="117">
        <f>SUM(J5376:J5385)</f>
        <v>58238720</v>
      </c>
      <c r="K5375" s="117">
        <v>0</v>
      </c>
      <c r="L5375" s="117">
        <f>SUM(L5376:L5385)</f>
        <v>4881</v>
      </c>
      <c r="M5375" s="106">
        <f t="shared" si="876"/>
        <v>0</v>
      </c>
      <c r="N5375" s="107">
        <f t="shared" si="876"/>
        <v>941753910</v>
      </c>
      <c r="O5375" s="81">
        <v>0</v>
      </c>
      <c r="P5375" s="108">
        <v>0</v>
      </c>
      <c r="Q5375" s="117" t="e">
        <f>SUM(Q5376:Q5385)</f>
        <v>#REF!</v>
      </c>
      <c r="R5375" s="53"/>
      <c r="S5375" s="51"/>
    </row>
    <row r="5376" spans="1:19" s="102" customFormat="1" ht="19.5" hidden="1" customHeight="1">
      <c r="C5376" s="35" t="s">
        <v>2875</v>
      </c>
      <c r="D5376" s="36" t="s">
        <v>0</v>
      </c>
      <c r="E5376" s="11" t="s">
        <v>1</v>
      </c>
      <c r="F5376" s="98">
        <v>1</v>
      </c>
      <c r="G5376" s="99">
        <v>422589732</v>
      </c>
      <c r="H5376" s="99">
        <f t="shared" si="885"/>
        <v>422589732</v>
      </c>
      <c r="I5376" s="99">
        <v>23768749</v>
      </c>
      <c r="J5376" s="99">
        <f t="shared" si="886"/>
        <v>23768749</v>
      </c>
      <c r="K5376" s="99">
        <v>2208</v>
      </c>
      <c r="L5376" s="99">
        <f t="shared" si="880"/>
        <v>2208</v>
      </c>
      <c r="M5376" s="99">
        <f t="shared" si="876"/>
        <v>446360689</v>
      </c>
      <c r="N5376" s="100">
        <f t="shared" si="876"/>
        <v>446360689</v>
      </c>
      <c r="O5376" s="60">
        <v>1</v>
      </c>
      <c r="P5376" s="101">
        <f>O5376</f>
        <v>1</v>
      </c>
      <c r="Q5376" s="99" t="e">
        <f>TRUNC(#REF!*P5376,0)</f>
        <v>#REF!</v>
      </c>
      <c r="R5376" s="143"/>
    </row>
    <row r="5377" spans="1:19" s="102" customFormat="1" ht="19.5" hidden="1" customHeight="1">
      <c r="C5377" s="35" t="s">
        <v>2876</v>
      </c>
      <c r="D5377" s="36" t="s">
        <v>0</v>
      </c>
      <c r="E5377" s="11" t="s">
        <v>1</v>
      </c>
      <c r="F5377" s="98">
        <v>1</v>
      </c>
      <c r="G5377" s="99">
        <v>436375413</v>
      </c>
      <c r="H5377" s="99">
        <f t="shared" si="885"/>
        <v>436375413</v>
      </c>
      <c r="I5377" s="99">
        <v>27645053</v>
      </c>
      <c r="J5377" s="99">
        <f t="shared" si="886"/>
        <v>27645053</v>
      </c>
      <c r="K5377" s="99">
        <v>2673</v>
      </c>
      <c r="L5377" s="99">
        <f t="shared" si="880"/>
        <v>2673</v>
      </c>
      <c r="M5377" s="99">
        <f t="shared" si="876"/>
        <v>464023139</v>
      </c>
      <c r="N5377" s="100">
        <f t="shared" si="876"/>
        <v>464023139</v>
      </c>
      <c r="O5377" s="60">
        <v>1</v>
      </c>
      <c r="P5377" s="101">
        <f>O5377</f>
        <v>1</v>
      </c>
      <c r="Q5377" s="99" t="e">
        <f>TRUNC(#REF!*P5377,0)</f>
        <v>#REF!</v>
      </c>
      <c r="R5377" s="143"/>
    </row>
    <row r="5378" spans="1:19" s="102" customFormat="1" ht="19.5" hidden="1" customHeight="1">
      <c r="C5378" s="35" t="s">
        <v>2877</v>
      </c>
      <c r="D5378" s="36" t="s">
        <v>0</v>
      </c>
      <c r="E5378" s="11" t="s">
        <v>1</v>
      </c>
      <c r="F5378" s="98">
        <v>1</v>
      </c>
      <c r="G5378" s="99">
        <v>5002190</v>
      </c>
      <c r="H5378" s="99">
        <f t="shared" si="885"/>
        <v>5002190</v>
      </c>
      <c r="I5378" s="99">
        <v>1386888</v>
      </c>
      <c r="J5378" s="99">
        <f t="shared" si="886"/>
        <v>1386888</v>
      </c>
      <c r="K5378" s="99">
        <v>0</v>
      </c>
      <c r="L5378" s="99">
        <f t="shared" si="880"/>
        <v>0</v>
      </c>
      <c r="M5378" s="99">
        <f t="shared" si="876"/>
        <v>6389078</v>
      </c>
      <c r="N5378" s="100">
        <f t="shared" si="876"/>
        <v>6389078</v>
      </c>
      <c r="O5378" s="60">
        <v>1</v>
      </c>
      <c r="P5378" s="101">
        <f>O5378</f>
        <v>1</v>
      </c>
      <c r="Q5378" s="99" t="e">
        <f>TRUNC(#REF!*P5378,0)</f>
        <v>#REF!</v>
      </c>
      <c r="R5378" s="143"/>
    </row>
    <row r="5379" spans="1:19" s="102" customFormat="1" ht="19.5" hidden="1" customHeight="1">
      <c r="C5379" s="35" t="s">
        <v>2878</v>
      </c>
      <c r="D5379" s="36" t="s">
        <v>0</v>
      </c>
      <c r="E5379" s="11" t="s">
        <v>1</v>
      </c>
      <c r="F5379" s="98">
        <v>1</v>
      </c>
      <c r="G5379" s="99">
        <v>5649894</v>
      </c>
      <c r="H5379" s="99">
        <f t="shared" si="885"/>
        <v>5649894</v>
      </c>
      <c r="I5379" s="99">
        <v>1582440</v>
      </c>
      <c r="J5379" s="99">
        <f t="shared" si="886"/>
        <v>1582440</v>
      </c>
      <c r="K5379" s="99">
        <v>0</v>
      </c>
      <c r="L5379" s="99">
        <f t="shared" si="880"/>
        <v>0</v>
      </c>
      <c r="M5379" s="99">
        <f t="shared" si="876"/>
        <v>7232334</v>
      </c>
      <c r="N5379" s="100">
        <f t="shared" si="876"/>
        <v>7232334</v>
      </c>
      <c r="O5379" s="60">
        <v>1</v>
      </c>
      <c r="P5379" s="101">
        <f>O5379</f>
        <v>1</v>
      </c>
      <c r="Q5379" s="99" t="e">
        <f>TRUNC(#REF!*P5379,0)</f>
        <v>#REF!</v>
      </c>
      <c r="R5379" s="143"/>
    </row>
    <row r="5380" spans="1:19" s="102" customFormat="1" ht="19.5" hidden="1" customHeight="1">
      <c r="C5380" s="35" t="s">
        <v>2879</v>
      </c>
      <c r="D5380" s="36" t="s">
        <v>0</v>
      </c>
      <c r="E5380" s="11" t="s">
        <v>1</v>
      </c>
      <c r="F5380" s="98">
        <v>1</v>
      </c>
      <c r="G5380" s="99">
        <v>3059078</v>
      </c>
      <c r="H5380" s="99">
        <f t="shared" si="885"/>
        <v>3059078</v>
      </c>
      <c r="I5380" s="99">
        <v>800232</v>
      </c>
      <c r="J5380" s="99">
        <f t="shared" si="886"/>
        <v>800232</v>
      </c>
      <c r="K5380" s="99">
        <v>0</v>
      </c>
      <c r="L5380" s="99">
        <f t="shared" si="880"/>
        <v>0</v>
      </c>
      <c r="M5380" s="99">
        <f t="shared" si="876"/>
        <v>3859310</v>
      </c>
      <c r="N5380" s="100">
        <f t="shared" ref="N5380:N5446" si="887">H5380+J5380+L5380</f>
        <v>3859310</v>
      </c>
      <c r="O5380" s="60">
        <v>1</v>
      </c>
      <c r="P5380" s="101">
        <f>O5380</f>
        <v>1</v>
      </c>
      <c r="Q5380" s="99" t="e">
        <f>TRUNC(#REF!*P5380,0)</f>
        <v>#REF!</v>
      </c>
      <c r="R5380" s="143"/>
    </row>
    <row r="5381" spans="1:19" s="102" customFormat="1" ht="19.5" hidden="1" customHeight="1">
      <c r="C5381" s="35" t="s">
        <v>2880</v>
      </c>
      <c r="D5381" s="36" t="s">
        <v>0</v>
      </c>
      <c r="E5381" s="11" t="s">
        <v>1</v>
      </c>
      <c r="F5381" s="98">
        <v>1</v>
      </c>
      <c r="G5381" s="99">
        <v>5002190</v>
      </c>
      <c r="H5381" s="99">
        <f t="shared" si="885"/>
        <v>5002190</v>
      </c>
      <c r="I5381" s="99">
        <v>1386888</v>
      </c>
      <c r="J5381" s="99">
        <f t="shared" si="886"/>
        <v>1386888</v>
      </c>
      <c r="K5381" s="99">
        <v>0</v>
      </c>
      <c r="L5381" s="99">
        <f t="shared" si="880"/>
        <v>0</v>
      </c>
      <c r="M5381" s="99">
        <f t="shared" ref="M5381:N5431" si="888">G5381+I5381+K5381</f>
        <v>6389078</v>
      </c>
      <c r="N5381" s="100">
        <f t="shared" si="887"/>
        <v>6389078</v>
      </c>
      <c r="O5381" s="60">
        <v>1</v>
      </c>
      <c r="P5381" s="101">
        <f>O5381</f>
        <v>1</v>
      </c>
      <c r="Q5381" s="99" t="e">
        <f>TRUNC(#REF!*P5381,0)</f>
        <v>#REF!</v>
      </c>
      <c r="R5381" s="143"/>
    </row>
    <row r="5382" spans="1:19" s="102" customFormat="1" ht="19.5" hidden="1" customHeight="1">
      <c r="C5382" s="35" t="s">
        <v>2881</v>
      </c>
      <c r="D5382" s="36" t="s">
        <v>0</v>
      </c>
      <c r="E5382" s="11" t="s">
        <v>1</v>
      </c>
      <c r="F5382" s="98">
        <v>1</v>
      </c>
      <c r="G5382" s="99">
        <v>5002190</v>
      </c>
      <c r="H5382" s="99">
        <f t="shared" si="885"/>
        <v>5002190</v>
      </c>
      <c r="I5382" s="99">
        <v>1386888</v>
      </c>
      <c r="J5382" s="99">
        <f t="shared" si="886"/>
        <v>1386888</v>
      </c>
      <c r="K5382" s="99">
        <v>0</v>
      </c>
      <c r="L5382" s="99">
        <f t="shared" si="880"/>
        <v>0</v>
      </c>
      <c r="M5382" s="99">
        <f t="shared" si="888"/>
        <v>6389078</v>
      </c>
      <c r="N5382" s="100">
        <f t="shared" si="887"/>
        <v>6389078</v>
      </c>
      <c r="O5382" s="60">
        <v>1</v>
      </c>
      <c r="P5382" s="101">
        <f>O5382</f>
        <v>1</v>
      </c>
      <c r="Q5382" s="99" t="e">
        <f>TRUNC(#REF!*P5382,0)</f>
        <v>#REF!</v>
      </c>
      <c r="R5382" s="143"/>
    </row>
    <row r="5383" spans="1:19" s="102" customFormat="1" ht="19.5" hidden="1" customHeight="1">
      <c r="C5383" s="35" t="s">
        <v>2882</v>
      </c>
      <c r="D5383" s="36" t="s">
        <v>0</v>
      </c>
      <c r="E5383" s="11" t="s">
        <v>1</v>
      </c>
      <c r="F5383" s="98">
        <v>1</v>
      </c>
      <c r="G5383" s="99">
        <v>829622</v>
      </c>
      <c r="H5383" s="99">
        <f t="shared" si="885"/>
        <v>829622</v>
      </c>
      <c r="I5383" s="99">
        <v>281582</v>
      </c>
      <c r="J5383" s="99">
        <f t="shared" si="886"/>
        <v>281582</v>
      </c>
      <c r="K5383" s="99">
        <v>0</v>
      </c>
      <c r="L5383" s="99">
        <f t="shared" si="880"/>
        <v>0</v>
      </c>
      <c r="M5383" s="99">
        <f t="shared" si="888"/>
        <v>1111204</v>
      </c>
      <c r="N5383" s="100">
        <f t="shared" si="887"/>
        <v>1111204</v>
      </c>
      <c r="O5383" s="60">
        <v>1</v>
      </c>
      <c r="P5383" s="101">
        <f>O5383</f>
        <v>1</v>
      </c>
      <c r="Q5383" s="99" t="e">
        <f>TRUNC(#REF!*P5383,0)</f>
        <v>#REF!</v>
      </c>
      <c r="R5383" s="143"/>
    </row>
    <row r="5384" spans="1:19" s="102" customFormat="1" ht="19.5" hidden="1" customHeight="1">
      <c r="C5384" s="35" t="s">
        <v>48</v>
      </c>
      <c r="D5384" s="36" t="s">
        <v>48</v>
      </c>
      <c r="E5384" s="11" t="s">
        <v>22</v>
      </c>
      <c r="F5384" s="98">
        <v>0</v>
      </c>
      <c r="G5384" s="99">
        <v>0</v>
      </c>
      <c r="H5384" s="99">
        <f t="shared" si="885"/>
        <v>0</v>
      </c>
      <c r="I5384" s="99">
        <v>0</v>
      </c>
      <c r="J5384" s="99">
        <f t="shared" si="886"/>
        <v>0</v>
      </c>
      <c r="K5384" s="99">
        <v>0</v>
      </c>
      <c r="L5384" s="99">
        <f t="shared" si="880"/>
        <v>0</v>
      </c>
      <c r="M5384" s="99">
        <f t="shared" si="888"/>
        <v>0</v>
      </c>
      <c r="N5384" s="100">
        <f t="shared" si="887"/>
        <v>0</v>
      </c>
      <c r="O5384" s="60">
        <v>0</v>
      </c>
      <c r="P5384" s="101">
        <f>O5384</f>
        <v>0</v>
      </c>
      <c r="Q5384" s="99" t="e">
        <f>TRUNC(#REF!*P5384,0)</f>
        <v>#REF!</v>
      </c>
      <c r="R5384" s="143"/>
    </row>
    <row r="5385" spans="1:19" s="102" customFormat="1" ht="19.5" hidden="1" customHeight="1">
      <c r="C5385" s="35"/>
      <c r="D5385" s="36"/>
      <c r="E5385" s="11"/>
      <c r="F5385" s="98">
        <v>0</v>
      </c>
      <c r="G5385" s="99">
        <v>0</v>
      </c>
      <c r="H5385" s="99">
        <f t="shared" si="885"/>
        <v>0</v>
      </c>
      <c r="I5385" s="99">
        <v>0</v>
      </c>
      <c r="J5385" s="99">
        <f t="shared" si="886"/>
        <v>0</v>
      </c>
      <c r="K5385" s="99">
        <v>0</v>
      </c>
      <c r="L5385" s="99">
        <f t="shared" si="880"/>
        <v>0</v>
      </c>
      <c r="M5385" s="99">
        <f t="shared" si="888"/>
        <v>0</v>
      </c>
      <c r="N5385" s="100">
        <f t="shared" si="887"/>
        <v>0</v>
      </c>
      <c r="O5385" s="60">
        <v>0</v>
      </c>
      <c r="P5385" s="101">
        <f>O5385</f>
        <v>0</v>
      </c>
      <c r="Q5385" s="99" t="e">
        <f>TRUNC(#REF!*P5385,0)</f>
        <v>#REF!</v>
      </c>
      <c r="R5385" s="143"/>
    </row>
    <row r="5386" spans="1:19" s="84" customFormat="1" ht="19.5" hidden="1" customHeight="1">
      <c r="A5386" s="51"/>
      <c r="B5386" s="51"/>
      <c r="C5386" s="41" t="s">
        <v>2111</v>
      </c>
      <c r="D5386" s="42"/>
      <c r="E5386" s="15" t="s">
        <v>1</v>
      </c>
      <c r="F5386" s="105">
        <v>0</v>
      </c>
      <c r="G5386" s="117">
        <v>0</v>
      </c>
      <c r="H5386" s="117">
        <f>SUM(H5387:H5397)</f>
        <v>4859434315</v>
      </c>
      <c r="I5386" s="117">
        <v>0</v>
      </c>
      <c r="J5386" s="117">
        <f>SUM(J5387:J5397)</f>
        <v>1460718742</v>
      </c>
      <c r="K5386" s="117">
        <v>0</v>
      </c>
      <c r="L5386" s="117">
        <f>SUM(L5387:L5397)</f>
        <v>259136402</v>
      </c>
      <c r="M5386" s="106">
        <f t="shared" si="888"/>
        <v>0</v>
      </c>
      <c r="N5386" s="107">
        <f t="shared" si="887"/>
        <v>6579289459</v>
      </c>
      <c r="O5386" s="81">
        <v>0</v>
      </c>
      <c r="P5386" s="108">
        <v>0</v>
      </c>
      <c r="Q5386" s="117" t="e">
        <f>SUM(Q5387:Q5397)</f>
        <v>#REF!</v>
      </c>
      <c r="R5386" s="53"/>
      <c r="S5386" s="51"/>
    </row>
    <row r="5387" spans="1:19" s="102" customFormat="1" ht="19.5" hidden="1" customHeight="1">
      <c r="C5387" s="35" t="s">
        <v>2113</v>
      </c>
      <c r="D5387" s="36" t="s">
        <v>48</v>
      </c>
      <c r="E5387" s="11" t="s">
        <v>1</v>
      </c>
      <c r="F5387" s="98">
        <v>1</v>
      </c>
      <c r="G5387" s="99">
        <v>0</v>
      </c>
      <c r="H5387" s="99">
        <f t="shared" si="885"/>
        <v>0</v>
      </c>
      <c r="I5387" s="99">
        <v>0</v>
      </c>
      <c r="J5387" s="99">
        <f t="shared" si="886"/>
        <v>0</v>
      </c>
      <c r="K5387" s="99">
        <v>0</v>
      </c>
      <c r="L5387" s="99">
        <f t="shared" si="880"/>
        <v>0</v>
      </c>
      <c r="M5387" s="99">
        <f t="shared" si="888"/>
        <v>0</v>
      </c>
      <c r="N5387" s="100">
        <f t="shared" si="887"/>
        <v>0</v>
      </c>
      <c r="O5387" s="60">
        <v>1</v>
      </c>
      <c r="P5387" s="101">
        <f>O5387</f>
        <v>1</v>
      </c>
      <c r="Q5387" s="99" t="e">
        <f>TRUNC(#REF!*P5387,0)</f>
        <v>#REF!</v>
      </c>
      <c r="R5387" s="143"/>
    </row>
    <row r="5388" spans="1:19" s="102" customFormat="1" ht="19.5" hidden="1" customHeight="1">
      <c r="C5388" s="35" t="s">
        <v>2883</v>
      </c>
      <c r="D5388" s="36" t="s">
        <v>48</v>
      </c>
      <c r="E5388" s="11" t="s">
        <v>22</v>
      </c>
      <c r="F5388" s="98">
        <v>0</v>
      </c>
      <c r="G5388" s="99">
        <v>0</v>
      </c>
      <c r="H5388" s="99">
        <f t="shared" si="885"/>
        <v>0</v>
      </c>
      <c r="I5388" s="99">
        <v>0</v>
      </c>
      <c r="J5388" s="99">
        <f t="shared" si="886"/>
        <v>0</v>
      </c>
      <c r="K5388" s="99">
        <v>0</v>
      </c>
      <c r="L5388" s="99">
        <f t="shared" si="880"/>
        <v>0</v>
      </c>
      <c r="M5388" s="99">
        <f t="shared" si="888"/>
        <v>0</v>
      </c>
      <c r="N5388" s="100">
        <f t="shared" si="887"/>
        <v>0</v>
      </c>
      <c r="O5388" s="60">
        <v>0</v>
      </c>
      <c r="P5388" s="101">
        <f>O5388</f>
        <v>0</v>
      </c>
      <c r="Q5388" s="99" t="e">
        <f>TRUNC(#REF!*P5388,0)</f>
        <v>#REF!</v>
      </c>
      <c r="R5388" s="143"/>
    </row>
    <row r="5389" spans="1:19" s="102" customFormat="1" ht="19.5" hidden="1" customHeight="1">
      <c r="C5389" s="35" t="s">
        <v>2114</v>
      </c>
      <c r="D5389" s="36" t="s">
        <v>48</v>
      </c>
      <c r="E5389" s="11" t="s">
        <v>1</v>
      </c>
      <c r="F5389" s="98">
        <v>1</v>
      </c>
      <c r="G5389" s="99">
        <v>100643887</v>
      </c>
      <c r="H5389" s="99">
        <f t="shared" si="885"/>
        <v>100643887</v>
      </c>
      <c r="I5389" s="99">
        <v>51189501</v>
      </c>
      <c r="J5389" s="99">
        <f t="shared" si="886"/>
        <v>51189501</v>
      </c>
      <c r="K5389" s="99">
        <v>65315</v>
      </c>
      <c r="L5389" s="99">
        <f t="shared" si="880"/>
        <v>65315</v>
      </c>
      <c r="M5389" s="99">
        <f t="shared" si="888"/>
        <v>151898703</v>
      </c>
      <c r="N5389" s="100">
        <f t="shared" si="887"/>
        <v>151898703</v>
      </c>
      <c r="O5389" s="60">
        <v>1</v>
      </c>
      <c r="P5389" s="101">
        <f>O5389</f>
        <v>1</v>
      </c>
      <c r="Q5389" s="99" t="e">
        <f>TRUNC(#REF!*P5389,0)</f>
        <v>#REF!</v>
      </c>
      <c r="R5389" s="143"/>
    </row>
    <row r="5390" spans="1:19" s="102" customFormat="1" ht="19.5" hidden="1" customHeight="1">
      <c r="C5390" s="35" t="s">
        <v>2115</v>
      </c>
      <c r="D5390" s="36" t="s">
        <v>48</v>
      </c>
      <c r="E5390" s="11" t="s">
        <v>1</v>
      </c>
      <c r="F5390" s="98">
        <v>1</v>
      </c>
      <c r="G5390" s="99">
        <v>0</v>
      </c>
      <c r="H5390" s="99">
        <f t="shared" si="885"/>
        <v>0</v>
      </c>
      <c r="I5390" s="99">
        <v>0</v>
      </c>
      <c r="J5390" s="99">
        <f t="shared" si="886"/>
        <v>0</v>
      </c>
      <c r="K5390" s="99">
        <v>123210968</v>
      </c>
      <c r="L5390" s="99">
        <f t="shared" si="880"/>
        <v>123210968</v>
      </c>
      <c r="M5390" s="99">
        <f t="shared" si="888"/>
        <v>123210968</v>
      </c>
      <c r="N5390" s="100">
        <f t="shared" si="887"/>
        <v>123210968</v>
      </c>
      <c r="O5390" s="60">
        <v>1</v>
      </c>
      <c r="P5390" s="101">
        <f>O5390</f>
        <v>1</v>
      </c>
      <c r="Q5390" s="99" t="e">
        <f>TRUNC(#REF!*P5390,0)</f>
        <v>#REF!</v>
      </c>
      <c r="R5390" s="143"/>
    </row>
    <row r="5391" spans="1:19" s="102" customFormat="1" ht="19.5" hidden="1" customHeight="1">
      <c r="C5391" s="35" t="s">
        <v>2884</v>
      </c>
      <c r="D5391" s="36" t="s">
        <v>48</v>
      </c>
      <c r="E5391" s="11" t="s">
        <v>22</v>
      </c>
      <c r="F5391" s="98">
        <v>0</v>
      </c>
      <c r="G5391" s="99">
        <v>0</v>
      </c>
      <c r="H5391" s="99">
        <f t="shared" si="885"/>
        <v>0</v>
      </c>
      <c r="I5391" s="99">
        <v>0</v>
      </c>
      <c r="J5391" s="99">
        <f t="shared" si="886"/>
        <v>0</v>
      </c>
      <c r="K5391" s="99">
        <v>0</v>
      </c>
      <c r="L5391" s="99">
        <f t="shared" si="880"/>
        <v>0</v>
      </c>
      <c r="M5391" s="99">
        <f t="shared" si="888"/>
        <v>0</v>
      </c>
      <c r="N5391" s="100">
        <f t="shared" si="887"/>
        <v>0</v>
      </c>
      <c r="O5391" s="60">
        <v>0</v>
      </c>
      <c r="P5391" s="101">
        <f>O5391</f>
        <v>0</v>
      </c>
      <c r="Q5391" s="99" t="e">
        <f>TRUNC(#REF!*P5391,0)</f>
        <v>#REF!</v>
      </c>
      <c r="R5391" s="143"/>
    </row>
    <row r="5392" spans="1:19" s="102" customFormat="1" ht="19.5" hidden="1" customHeight="1">
      <c r="C5392" s="35" t="s">
        <v>2114</v>
      </c>
      <c r="D5392" s="36" t="s">
        <v>48</v>
      </c>
      <c r="E5392" s="11" t="s">
        <v>1</v>
      </c>
      <c r="F5392" s="98">
        <v>1</v>
      </c>
      <c r="G5392" s="99">
        <v>103124141</v>
      </c>
      <c r="H5392" s="99">
        <f t="shared" si="885"/>
        <v>103124141</v>
      </c>
      <c r="I5392" s="99">
        <v>47204594</v>
      </c>
      <c r="J5392" s="99">
        <f t="shared" si="886"/>
        <v>47204594</v>
      </c>
      <c r="K5392" s="99">
        <v>65315</v>
      </c>
      <c r="L5392" s="99">
        <f t="shared" si="880"/>
        <v>65315</v>
      </c>
      <c r="M5392" s="99">
        <f t="shared" si="888"/>
        <v>150394050</v>
      </c>
      <c r="N5392" s="100">
        <f t="shared" si="887"/>
        <v>150394050</v>
      </c>
      <c r="O5392" s="60">
        <v>1</v>
      </c>
      <c r="P5392" s="101">
        <f>O5392</f>
        <v>1</v>
      </c>
      <c r="Q5392" s="99" t="e">
        <f>TRUNC(#REF!*P5392,0)</f>
        <v>#REF!</v>
      </c>
      <c r="R5392" s="143"/>
    </row>
    <row r="5393" spans="1:19" s="102" customFormat="1" ht="19.5" hidden="1" customHeight="1">
      <c r="C5393" s="35" t="s">
        <v>2115</v>
      </c>
      <c r="D5393" s="36" t="s">
        <v>48</v>
      </c>
      <c r="E5393" s="11" t="s">
        <v>1</v>
      </c>
      <c r="F5393" s="98">
        <v>1</v>
      </c>
      <c r="G5393" s="99">
        <v>0</v>
      </c>
      <c r="H5393" s="99">
        <f t="shared" si="885"/>
        <v>0</v>
      </c>
      <c r="I5393" s="99">
        <v>0</v>
      </c>
      <c r="J5393" s="99">
        <f t="shared" si="886"/>
        <v>0</v>
      </c>
      <c r="K5393" s="99">
        <v>125395304</v>
      </c>
      <c r="L5393" s="99">
        <f t="shared" si="880"/>
        <v>125395304</v>
      </c>
      <c r="M5393" s="99">
        <f t="shared" si="888"/>
        <v>125395304</v>
      </c>
      <c r="N5393" s="100">
        <f t="shared" si="887"/>
        <v>125395304</v>
      </c>
      <c r="O5393" s="60">
        <v>1</v>
      </c>
      <c r="P5393" s="101">
        <f>O5393</f>
        <v>1</v>
      </c>
      <c r="Q5393" s="99" t="e">
        <f>TRUNC(#REF!*P5393,0)</f>
        <v>#REF!</v>
      </c>
      <c r="R5393" s="143"/>
    </row>
    <row r="5394" spans="1:19" s="102" customFormat="1" ht="19.5" hidden="1" customHeight="1">
      <c r="C5394" s="35" t="s">
        <v>2116</v>
      </c>
      <c r="D5394" s="36" t="s">
        <v>48</v>
      </c>
      <c r="E5394" s="11" t="s">
        <v>1</v>
      </c>
      <c r="F5394" s="98">
        <v>1</v>
      </c>
      <c r="G5394" s="99">
        <v>4573377317</v>
      </c>
      <c r="H5394" s="99">
        <f t="shared" si="885"/>
        <v>4573377317</v>
      </c>
      <c r="I5394" s="99">
        <v>1339175551</v>
      </c>
      <c r="J5394" s="99">
        <f t="shared" si="886"/>
        <v>1339175551</v>
      </c>
      <c r="K5394" s="99">
        <v>9605412</v>
      </c>
      <c r="L5394" s="99">
        <f t="shared" si="880"/>
        <v>9605412</v>
      </c>
      <c r="M5394" s="99">
        <f t="shared" si="888"/>
        <v>5922158280</v>
      </c>
      <c r="N5394" s="100">
        <f t="shared" si="887"/>
        <v>5922158280</v>
      </c>
      <c r="O5394" s="60">
        <v>1</v>
      </c>
      <c r="P5394" s="101">
        <f>O5394</f>
        <v>1</v>
      </c>
      <c r="Q5394" s="99" t="e">
        <f>TRUNC(#REF!*P5394,0)</f>
        <v>#REF!</v>
      </c>
      <c r="R5394" s="143"/>
    </row>
    <row r="5395" spans="1:19" s="102" customFormat="1" ht="19.5" hidden="1" customHeight="1">
      <c r="C5395" s="35" t="s">
        <v>2885</v>
      </c>
      <c r="D5395" s="36" t="s">
        <v>48</v>
      </c>
      <c r="E5395" s="11" t="s">
        <v>1</v>
      </c>
      <c r="F5395" s="98">
        <v>1</v>
      </c>
      <c r="G5395" s="99">
        <v>82288970</v>
      </c>
      <c r="H5395" s="99">
        <f t="shared" si="885"/>
        <v>82288970</v>
      </c>
      <c r="I5395" s="99">
        <v>23149096</v>
      </c>
      <c r="J5395" s="99">
        <f t="shared" si="886"/>
        <v>23149096</v>
      </c>
      <c r="K5395" s="99">
        <v>794088</v>
      </c>
      <c r="L5395" s="99">
        <f t="shared" si="880"/>
        <v>794088</v>
      </c>
      <c r="M5395" s="99">
        <f t="shared" si="888"/>
        <v>106232154</v>
      </c>
      <c r="N5395" s="100">
        <f t="shared" si="887"/>
        <v>106232154</v>
      </c>
      <c r="O5395" s="60">
        <v>1</v>
      </c>
      <c r="P5395" s="101">
        <f>O5395</f>
        <v>1</v>
      </c>
      <c r="Q5395" s="99" t="e">
        <f>TRUNC(#REF!*P5395,0)</f>
        <v>#REF!</v>
      </c>
      <c r="R5395" s="143"/>
    </row>
    <row r="5396" spans="1:19" s="102" customFormat="1" ht="19.5" hidden="1" customHeight="1">
      <c r="C5396" s="35" t="s">
        <v>48</v>
      </c>
      <c r="D5396" s="36" t="s">
        <v>48</v>
      </c>
      <c r="E5396" s="11" t="s">
        <v>22</v>
      </c>
      <c r="F5396" s="98">
        <v>0</v>
      </c>
      <c r="G5396" s="99">
        <v>0</v>
      </c>
      <c r="H5396" s="99">
        <f t="shared" si="885"/>
        <v>0</v>
      </c>
      <c r="I5396" s="99">
        <v>0</v>
      </c>
      <c r="J5396" s="99">
        <f t="shared" si="886"/>
        <v>0</v>
      </c>
      <c r="K5396" s="99">
        <v>0</v>
      </c>
      <c r="L5396" s="99">
        <f t="shared" si="880"/>
        <v>0</v>
      </c>
      <c r="M5396" s="99">
        <f t="shared" si="888"/>
        <v>0</v>
      </c>
      <c r="N5396" s="100">
        <f t="shared" si="887"/>
        <v>0</v>
      </c>
      <c r="O5396" s="60">
        <v>0</v>
      </c>
      <c r="P5396" s="101">
        <f>O5396</f>
        <v>0</v>
      </c>
      <c r="Q5396" s="99" t="e">
        <f>TRUNC(#REF!*P5396,0)</f>
        <v>#REF!</v>
      </c>
      <c r="R5396" s="143"/>
    </row>
    <row r="5397" spans="1:19" s="102" customFormat="1" ht="19.5" hidden="1" customHeight="1">
      <c r="C5397" s="35"/>
      <c r="D5397" s="36"/>
      <c r="E5397" s="11"/>
      <c r="F5397" s="98">
        <v>0</v>
      </c>
      <c r="G5397" s="99">
        <v>0</v>
      </c>
      <c r="H5397" s="99">
        <f t="shared" si="885"/>
        <v>0</v>
      </c>
      <c r="I5397" s="99">
        <v>0</v>
      </c>
      <c r="J5397" s="99">
        <f t="shared" si="886"/>
        <v>0</v>
      </c>
      <c r="K5397" s="99">
        <v>0</v>
      </c>
      <c r="L5397" s="99">
        <f t="shared" si="880"/>
        <v>0</v>
      </c>
      <c r="M5397" s="99">
        <f t="shared" si="888"/>
        <v>0</v>
      </c>
      <c r="N5397" s="100">
        <f t="shared" si="887"/>
        <v>0</v>
      </c>
      <c r="O5397" s="60">
        <v>0</v>
      </c>
      <c r="P5397" s="101">
        <f>O5397</f>
        <v>0</v>
      </c>
      <c r="Q5397" s="99" t="e">
        <f>TRUNC(#REF!*P5397,0)</f>
        <v>#REF!</v>
      </c>
      <c r="R5397" s="143"/>
    </row>
    <row r="5398" spans="1:19" s="84" customFormat="1" ht="19.5" hidden="1" customHeight="1">
      <c r="A5398" s="51"/>
      <c r="B5398" s="51"/>
      <c r="C5398" s="41" t="s">
        <v>2112</v>
      </c>
      <c r="D5398" s="42"/>
      <c r="E5398" s="15" t="s">
        <v>1</v>
      </c>
      <c r="F5398" s="105">
        <v>0</v>
      </c>
      <c r="G5398" s="117">
        <v>0</v>
      </c>
      <c r="H5398" s="117">
        <f>SUM(H5399:H5401)</f>
        <v>1418212022</v>
      </c>
      <c r="I5398" s="117">
        <v>0</v>
      </c>
      <c r="J5398" s="117">
        <f>SUM(J5399:J5401)</f>
        <v>952041028</v>
      </c>
      <c r="K5398" s="117">
        <v>0</v>
      </c>
      <c r="L5398" s="117">
        <f>SUM(L5399:L5401)</f>
        <v>57050804</v>
      </c>
      <c r="M5398" s="106">
        <f t="shared" si="888"/>
        <v>0</v>
      </c>
      <c r="N5398" s="107">
        <f t="shared" si="887"/>
        <v>2427303854</v>
      </c>
      <c r="O5398" s="81">
        <v>0</v>
      </c>
      <c r="P5398" s="108">
        <v>0</v>
      </c>
      <c r="Q5398" s="117" t="e">
        <f>SUM(Q5399:Q5401)</f>
        <v>#REF!</v>
      </c>
      <c r="R5398" s="53"/>
      <c r="S5398" s="51"/>
    </row>
    <row r="5399" spans="1:19" s="102" customFormat="1" ht="19.5" hidden="1" customHeight="1">
      <c r="C5399" s="35" t="s">
        <v>2117</v>
      </c>
      <c r="D5399" s="36" t="s">
        <v>2118</v>
      </c>
      <c r="E5399" s="11" t="s">
        <v>1</v>
      </c>
      <c r="F5399" s="98">
        <v>1</v>
      </c>
      <c r="G5399" s="99">
        <v>1418212022</v>
      </c>
      <c r="H5399" s="99">
        <f t="shared" si="885"/>
        <v>1418212022</v>
      </c>
      <c r="I5399" s="99">
        <v>952041028</v>
      </c>
      <c r="J5399" s="99">
        <f t="shared" si="886"/>
        <v>952041028</v>
      </c>
      <c r="K5399" s="99">
        <v>57050804</v>
      </c>
      <c r="L5399" s="99">
        <f t="shared" si="880"/>
        <v>57050804</v>
      </c>
      <c r="M5399" s="99">
        <f t="shared" si="888"/>
        <v>2427303854</v>
      </c>
      <c r="N5399" s="100">
        <f t="shared" si="887"/>
        <v>2427303854</v>
      </c>
      <c r="O5399" s="60">
        <v>1</v>
      </c>
      <c r="P5399" s="101">
        <f>O5399</f>
        <v>1</v>
      </c>
      <c r="Q5399" s="99" t="e">
        <f>TRUNC(#REF!*P5399,0)</f>
        <v>#REF!</v>
      </c>
      <c r="R5399" s="143"/>
    </row>
    <row r="5400" spans="1:19" s="102" customFormat="1" ht="19.5" hidden="1" customHeight="1">
      <c r="C5400" s="35" t="s">
        <v>48</v>
      </c>
      <c r="D5400" s="36" t="s">
        <v>48</v>
      </c>
      <c r="E5400" s="11" t="s">
        <v>22</v>
      </c>
      <c r="F5400" s="98">
        <v>0</v>
      </c>
      <c r="G5400" s="99"/>
      <c r="H5400" s="99">
        <f t="shared" si="885"/>
        <v>0</v>
      </c>
      <c r="I5400" s="99"/>
      <c r="J5400" s="99">
        <f t="shared" si="886"/>
        <v>0</v>
      </c>
      <c r="K5400" s="99">
        <v>0</v>
      </c>
      <c r="L5400" s="99">
        <f t="shared" ref="L5400:L5448" si="889">TRUNC(F5400*K5400,0)</f>
        <v>0</v>
      </c>
      <c r="M5400" s="99">
        <f t="shared" si="888"/>
        <v>0</v>
      </c>
      <c r="N5400" s="100">
        <f t="shared" si="887"/>
        <v>0</v>
      </c>
      <c r="O5400" s="60">
        <v>0</v>
      </c>
      <c r="P5400" s="101">
        <v>0</v>
      </c>
      <c r="Q5400" s="99" t="e">
        <f>TRUNC(#REF!*P5400,0)</f>
        <v>#REF!</v>
      </c>
      <c r="R5400" s="143"/>
    </row>
    <row r="5401" spans="1:19" s="102" customFormat="1" ht="19.5" hidden="1" customHeight="1">
      <c r="C5401" s="35"/>
      <c r="D5401" s="36"/>
      <c r="E5401" s="11"/>
      <c r="F5401" s="98">
        <v>0</v>
      </c>
      <c r="G5401" s="99"/>
      <c r="H5401" s="99">
        <f t="shared" si="885"/>
        <v>0</v>
      </c>
      <c r="I5401" s="99"/>
      <c r="J5401" s="99">
        <f t="shared" si="886"/>
        <v>0</v>
      </c>
      <c r="K5401" s="99"/>
      <c r="L5401" s="99">
        <f t="shared" si="889"/>
        <v>0</v>
      </c>
      <c r="M5401" s="99">
        <f t="shared" si="888"/>
        <v>0</v>
      </c>
      <c r="N5401" s="100">
        <f t="shared" si="887"/>
        <v>0</v>
      </c>
      <c r="O5401" s="60">
        <v>0</v>
      </c>
      <c r="P5401" s="101"/>
      <c r="Q5401" s="99" t="e">
        <f>TRUNC(#REF!*P5401,0)</f>
        <v>#REF!</v>
      </c>
      <c r="R5401" s="143"/>
    </row>
    <row r="5402" spans="1:19" s="115" customFormat="1" ht="19.5" hidden="1" customHeight="1">
      <c r="A5402" s="50"/>
      <c r="B5402" s="50"/>
      <c r="C5402" s="39" t="s">
        <v>123</v>
      </c>
      <c r="D5402" s="40"/>
      <c r="E5402" s="14" t="s">
        <v>1</v>
      </c>
      <c r="F5402" s="110">
        <v>0</v>
      </c>
      <c r="G5402" s="111"/>
      <c r="H5402" s="111">
        <f>SUM(H5403:H5412)</f>
        <v>0</v>
      </c>
      <c r="I5402" s="111"/>
      <c r="J5402" s="111">
        <f>SUM(J5403:J5412)</f>
        <v>0</v>
      </c>
      <c r="K5402" s="111"/>
      <c r="L5402" s="111">
        <f>SUM(L5403:L5412)</f>
        <v>1348000000</v>
      </c>
      <c r="M5402" s="112">
        <f t="shared" si="888"/>
        <v>0</v>
      </c>
      <c r="N5402" s="113">
        <f t="shared" si="887"/>
        <v>1348000000</v>
      </c>
      <c r="O5402" s="91">
        <v>0</v>
      </c>
      <c r="P5402" s="114"/>
      <c r="Q5402" s="111" t="e">
        <f>SUM(Q5403:Q5412)</f>
        <v>#REF!</v>
      </c>
      <c r="R5402" s="155"/>
      <c r="S5402" s="50"/>
    </row>
    <row r="5403" spans="1:19" s="102" customFormat="1" ht="19.5" hidden="1" customHeight="1">
      <c r="C5403" s="35" t="s">
        <v>2119</v>
      </c>
      <c r="D5403" s="36" t="s">
        <v>2120</v>
      </c>
      <c r="E5403" s="11" t="s">
        <v>3191</v>
      </c>
      <c r="F5403" s="98">
        <v>47824</v>
      </c>
      <c r="G5403" s="99"/>
      <c r="H5403" s="99">
        <f t="shared" si="885"/>
        <v>0</v>
      </c>
      <c r="I5403" s="99"/>
      <c r="J5403" s="99">
        <f t="shared" si="886"/>
        <v>0</v>
      </c>
      <c r="K5403" s="99">
        <v>9472</v>
      </c>
      <c r="L5403" s="99">
        <f t="shared" si="889"/>
        <v>452988928</v>
      </c>
      <c r="M5403" s="99">
        <f t="shared" si="888"/>
        <v>9472</v>
      </c>
      <c r="N5403" s="100">
        <f t="shared" si="887"/>
        <v>452988928</v>
      </c>
      <c r="O5403" s="60">
        <v>48240</v>
      </c>
      <c r="P5403" s="101">
        <f>O5403</f>
        <v>48240</v>
      </c>
      <c r="Q5403" s="119" t="e">
        <f>TRUNC(#REF!*P5403,0)</f>
        <v>#REF!</v>
      </c>
      <c r="R5403" s="156"/>
    </row>
    <row r="5404" spans="1:19" s="102" customFormat="1" ht="19.5" hidden="1" customHeight="1">
      <c r="C5404" s="35" t="s">
        <v>2121</v>
      </c>
      <c r="D5404" s="36" t="s">
        <v>0</v>
      </c>
      <c r="E5404" s="11" t="s">
        <v>22</v>
      </c>
      <c r="F5404" s="98">
        <v>0</v>
      </c>
      <c r="G5404" s="99"/>
      <c r="H5404" s="99">
        <f t="shared" si="885"/>
        <v>0</v>
      </c>
      <c r="I5404" s="99"/>
      <c r="J5404" s="99">
        <f t="shared" si="886"/>
        <v>0</v>
      </c>
      <c r="K5404" s="99">
        <v>0</v>
      </c>
      <c r="L5404" s="99">
        <f t="shared" si="889"/>
        <v>0</v>
      </c>
      <c r="M5404" s="99">
        <f t="shared" si="888"/>
        <v>0</v>
      </c>
      <c r="N5404" s="100">
        <f t="shared" si="887"/>
        <v>0</v>
      </c>
      <c r="O5404" s="60">
        <v>0</v>
      </c>
      <c r="P5404" s="101">
        <f>O5404</f>
        <v>0</v>
      </c>
      <c r="Q5404" s="99" t="e">
        <f>TRUNC(#REF!*P5404,0)</f>
        <v>#REF!</v>
      </c>
      <c r="R5404" s="143"/>
    </row>
    <row r="5405" spans="1:19" s="102" customFormat="1" ht="19.5" hidden="1" customHeight="1">
      <c r="C5405" s="35" t="s">
        <v>2122</v>
      </c>
      <c r="D5405" s="36" t="s">
        <v>0</v>
      </c>
      <c r="E5405" s="11" t="s">
        <v>3191</v>
      </c>
      <c r="F5405" s="98">
        <v>24628</v>
      </c>
      <c r="G5405" s="99"/>
      <c r="H5405" s="99">
        <f t="shared" si="885"/>
        <v>0</v>
      </c>
      <c r="I5405" s="99"/>
      <c r="J5405" s="99">
        <f t="shared" si="886"/>
        <v>0</v>
      </c>
      <c r="K5405" s="99">
        <v>14595</v>
      </c>
      <c r="L5405" s="99">
        <f t="shared" si="889"/>
        <v>359445660</v>
      </c>
      <c r="M5405" s="99">
        <f t="shared" si="888"/>
        <v>14595</v>
      </c>
      <c r="N5405" s="100">
        <f t="shared" si="887"/>
        <v>359445660</v>
      </c>
      <c r="O5405" s="60">
        <v>24898</v>
      </c>
      <c r="P5405" s="101">
        <f>O5405</f>
        <v>24898</v>
      </c>
      <c r="Q5405" s="99" t="e">
        <f>TRUNC(#REF!*P5405,0)</f>
        <v>#REF!</v>
      </c>
      <c r="R5405" s="143"/>
    </row>
    <row r="5406" spans="1:19" s="102" customFormat="1" ht="19.5" hidden="1" customHeight="1">
      <c r="C5406" s="35" t="s">
        <v>2123</v>
      </c>
      <c r="D5406" s="36" t="s">
        <v>0</v>
      </c>
      <c r="E5406" s="11" t="s">
        <v>3191</v>
      </c>
      <c r="F5406" s="98">
        <v>12823</v>
      </c>
      <c r="G5406" s="99"/>
      <c r="H5406" s="99">
        <f t="shared" si="885"/>
        <v>0</v>
      </c>
      <c r="I5406" s="99"/>
      <c r="J5406" s="99">
        <f t="shared" si="886"/>
        <v>0</v>
      </c>
      <c r="K5406" s="99">
        <v>15855</v>
      </c>
      <c r="L5406" s="99">
        <f t="shared" si="889"/>
        <v>203308665</v>
      </c>
      <c r="M5406" s="99">
        <f t="shared" si="888"/>
        <v>15855</v>
      </c>
      <c r="N5406" s="100">
        <f t="shared" si="887"/>
        <v>203308665</v>
      </c>
      <c r="O5406" s="60">
        <v>12969</v>
      </c>
      <c r="P5406" s="101">
        <f>O5406</f>
        <v>12969</v>
      </c>
      <c r="Q5406" s="99" t="e">
        <f>TRUNC(#REF!*P5406,0)</f>
        <v>#REF!</v>
      </c>
      <c r="R5406" s="143"/>
    </row>
    <row r="5407" spans="1:19" s="102" customFormat="1" ht="19.5" hidden="1" customHeight="1">
      <c r="C5407" s="35" t="s">
        <v>2124</v>
      </c>
      <c r="D5407" s="36" t="s">
        <v>0</v>
      </c>
      <c r="E5407" s="11" t="s">
        <v>3191</v>
      </c>
      <c r="F5407" s="98">
        <v>10373</v>
      </c>
      <c r="G5407" s="99"/>
      <c r="H5407" s="99">
        <f t="shared" si="885"/>
        <v>0</v>
      </c>
      <c r="I5407" s="99"/>
      <c r="J5407" s="99">
        <f t="shared" si="886"/>
        <v>0</v>
      </c>
      <c r="K5407" s="99">
        <v>32035</v>
      </c>
      <c r="L5407" s="99">
        <f t="shared" si="889"/>
        <v>332299055</v>
      </c>
      <c r="M5407" s="99">
        <f t="shared" si="888"/>
        <v>32035</v>
      </c>
      <c r="N5407" s="100">
        <f t="shared" si="887"/>
        <v>332299055</v>
      </c>
      <c r="O5407" s="60">
        <v>10373</v>
      </c>
      <c r="P5407" s="101">
        <f>O5407</f>
        <v>10373</v>
      </c>
      <c r="Q5407" s="99" t="e">
        <f>TRUNC(#REF!*P5407,0)</f>
        <v>#REF!</v>
      </c>
      <c r="R5407" s="143"/>
    </row>
    <row r="5408" spans="1:19" s="102" customFormat="1" ht="19.5" hidden="1" customHeight="1">
      <c r="C5408" s="35" t="s">
        <v>2125</v>
      </c>
      <c r="D5408" s="36" t="s">
        <v>0</v>
      </c>
      <c r="E5408" s="11" t="s">
        <v>3191</v>
      </c>
      <c r="F5408" s="103">
        <v>0</v>
      </c>
      <c r="G5408" s="99"/>
      <c r="H5408" s="99">
        <f t="shared" si="885"/>
        <v>0</v>
      </c>
      <c r="I5408" s="99"/>
      <c r="J5408" s="99">
        <f t="shared" si="886"/>
        <v>0</v>
      </c>
      <c r="K5408" s="99">
        <v>0</v>
      </c>
      <c r="L5408" s="99">
        <f t="shared" si="889"/>
        <v>0</v>
      </c>
      <c r="M5408" s="99">
        <f t="shared" si="888"/>
        <v>0</v>
      </c>
      <c r="N5408" s="100">
        <f t="shared" si="887"/>
        <v>0</v>
      </c>
      <c r="O5408" s="60">
        <v>0</v>
      </c>
      <c r="P5408" s="101">
        <f>O5408</f>
        <v>0</v>
      </c>
      <c r="Q5408" s="99" t="e">
        <f>TRUNC(#REF!*P5408,0)</f>
        <v>#REF!</v>
      </c>
      <c r="R5408" s="143"/>
    </row>
    <row r="5409" spans="1:19" s="102" customFormat="1" ht="19.5" hidden="1" customHeight="1">
      <c r="C5409" s="35" t="s">
        <v>2126</v>
      </c>
      <c r="D5409" s="36" t="s">
        <v>0</v>
      </c>
      <c r="E5409" s="11" t="s">
        <v>1</v>
      </c>
      <c r="F5409" s="98">
        <v>1</v>
      </c>
      <c r="G5409" s="99"/>
      <c r="H5409" s="99">
        <f t="shared" ref="H5409" si="890">TRUNC(F5409*G5409,0)</f>
        <v>0</v>
      </c>
      <c r="I5409" s="99"/>
      <c r="J5409" s="99">
        <f t="shared" ref="J5409" si="891">TRUNC(F5409*I5409,0)</f>
        <v>0</v>
      </c>
      <c r="K5409" s="99">
        <v>-42308</v>
      </c>
      <c r="L5409" s="99">
        <f t="shared" ref="L5409" si="892">TRUNC(F5409*K5409,0)</f>
        <v>-42308</v>
      </c>
      <c r="M5409" s="99">
        <f t="shared" ref="M5409" si="893">G5409+I5409+K5409</f>
        <v>-42308</v>
      </c>
      <c r="N5409" s="100">
        <f t="shared" ref="N5409" si="894">H5409+J5409+L5409</f>
        <v>-42308</v>
      </c>
      <c r="O5409" s="60">
        <v>1</v>
      </c>
      <c r="P5409" s="101">
        <v>-138140</v>
      </c>
      <c r="Q5409" s="99" t="e">
        <f>TRUNC(#REF!*P5409,0)</f>
        <v>#REF!</v>
      </c>
      <c r="R5409" s="143"/>
    </row>
    <row r="5410" spans="1:19" s="102" customFormat="1" ht="19.5" hidden="1" customHeight="1">
      <c r="C5410" s="35"/>
      <c r="D5410" s="36" t="s">
        <v>0</v>
      </c>
      <c r="E5410" s="11" t="s">
        <v>1</v>
      </c>
      <c r="F5410" s="98">
        <v>0</v>
      </c>
      <c r="G5410" s="99"/>
      <c r="H5410" s="99">
        <f t="shared" ref="H5410" si="895">TRUNC(F5410*G5410,0)</f>
        <v>0</v>
      </c>
      <c r="I5410" s="99"/>
      <c r="J5410" s="99">
        <f t="shared" ref="J5410" si="896">TRUNC(F5410*I5410,0)</f>
        <v>0</v>
      </c>
      <c r="K5410" s="99">
        <v>0</v>
      </c>
      <c r="L5410" s="99">
        <f t="shared" ref="L5410" si="897">TRUNC(F5410*K5410,0)</f>
        <v>0</v>
      </c>
      <c r="M5410" s="99">
        <f t="shared" ref="M5410" si="898">G5410+I5410+K5410</f>
        <v>0</v>
      </c>
      <c r="N5410" s="100">
        <f t="shared" ref="N5410" si="899">H5410+J5410+L5410</f>
        <v>0</v>
      </c>
      <c r="O5410" s="60">
        <v>0</v>
      </c>
      <c r="P5410" s="101">
        <v>0</v>
      </c>
      <c r="Q5410" s="99" t="e">
        <f>TRUNC(#REF!*P5410,0)</f>
        <v>#REF!</v>
      </c>
      <c r="R5410" s="143"/>
    </row>
    <row r="5411" spans="1:19" s="102" customFormat="1" ht="19.5" hidden="1" customHeight="1">
      <c r="C5411" s="35"/>
      <c r="D5411" s="36" t="s">
        <v>0</v>
      </c>
      <c r="E5411" s="11" t="s">
        <v>22</v>
      </c>
      <c r="F5411" s="98">
        <v>0</v>
      </c>
      <c r="G5411" s="99"/>
      <c r="H5411" s="99">
        <f t="shared" ref="H5411" si="900">TRUNC(F5411*G5411,0)</f>
        <v>0</v>
      </c>
      <c r="I5411" s="99"/>
      <c r="J5411" s="99">
        <f t="shared" ref="J5411" si="901">TRUNC(F5411*I5411,0)</f>
        <v>0</v>
      </c>
      <c r="K5411" s="99">
        <v>0</v>
      </c>
      <c r="L5411" s="99">
        <f t="shared" ref="L5411" si="902">TRUNC(F5411*K5411,0)</f>
        <v>0</v>
      </c>
      <c r="M5411" s="99">
        <f t="shared" ref="M5411" si="903">G5411+I5411+K5411</f>
        <v>0</v>
      </c>
      <c r="N5411" s="100">
        <f t="shared" ref="N5411" si="904">H5411+J5411+L5411</f>
        <v>0</v>
      </c>
      <c r="O5411" s="60">
        <v>0</v>
      </c>
      <c r="P5411" s="101">
        <f>O5411</f>
        <v>0</v>
      </c>
      <c r="Q5411" s="99" t="e">
        <f>TRUNC(#REF!*P5411,0)</f>
        <v>#REF!</v>
      </c>
      <c r="R5411" s="143"/>
    </row>
    <row r="5412" spans="1:19" s="102" customFormat="1" ht="19.5" hidden="1" customHeight="1">
      <c r="C5412" s="35"/>
      <c r="D5412" s="36"/>
      <c r="E5412" s="11" t="s">
        <v>22</v>
      </c>
      <c r="F5412" s="98">
        <v>0</v>
      </c>
      <c r="G5412" s="99"/>
      <c r="H5412" s="99">
        <f t="shared" si="885"/>
        <v>0</v>
      </c>
      <c r="I5412" s="99"/>
      <c r="J5412" s="99">
        <f t="shared" si="886"/>
        <v>0</v>
      </c>
      <c r="K5412" s="99">
        <v>0</v>
      </c>
      <c r="L5412" s="99">
        <f t="shared" si="889"/>
        <v>0</v>
      </c>
      <c r="M5412" s="99">
        <f t="shared" si="888"/>
        <v>0</v>
      </c>
      <c r="N5412" s="100">
        <f t="shared" si="887"/>
        <v>0</v>
      </c>
      <c r="O5412" s="60">
        <v>0</v>
      </c>
      <c r="P5412" s="101">
        <f>O5412</f>
        <v>0</v>
      </c>
      <c r="Q5412" s="99" t="e">
        <f>TRUNC(#REF!*P5412,0)</f>
        <v>#REF!</v>
      </c>
      <c r="R5412" s="143"/>
    </row>
    <row r="5413" spans="1:19" s="115" customFormat="1" ht="19.5" hidden="1" customHeight="1">
      <c r="A5413" s="50"/>
      <c r="B5413" s="50"/>
      <c r="C5413" s="39" t="s">
        <v>2127</v>
      </c>
      <c r="D5413" s="40"/>
      <c r="E5413" s="14" t="s">
        <v>1</v>
      </c>
      <c r="F5413" s="110"/>
      <c r="G5413" s="111"/>
      <c r="H5413" s="111">
        <f>SUM(H5414:H5428)</f>
        <v>10312104</v>
      </c>
      <c r="I5413" s="111"/>
      <c r="J5413" s="111">
        <f>SUM(J5414:J5428)</f>
        <v>19543927</v>
      </c>
      <c r="K5413" s="111">
        <v>0</v>
      </c>
      <c r="L5413" s="111">
        <f>SUM(L5414:L5428)</f>
        <v>21943969</v>
      </c>
      <c r="M5413" s="112">
        <f t="shared" si="888"/>
        <v>0</v>
      </c>
      <c r="N5413" s="113">
        <f t="shared" si="887"/>
        <v>51800000</v>
      </c>
      <c r="O5413" s="91">
        <v>0</v>
      </c>
      <c r="P5413" s="114">
        <v>0</v>
      </c>
      <c r="Q5413" s="111" t="e">
        <f>SUM(Q5414:Q5428)</f>
        <v>#REF!</v>
      </c>
      <c r="R5413" s="155"/>
      <c r="S5413" s="50"/>
    </row>
    <row r="5414" spans="1:19" s="102" customFormat="1" ht="19.5" hidden="1" customHeight="1">
      <c r="C5414" s="35" t="s">
        <v>2128</v>
      </c>
      <c r="D5414" s="36"/>
      <c r="E5414" s="11" t="s">
        <v>1</v>
      </c>
      <c r="F5414" s="98">
        <v>1</v>
      </c>
      <c r="G5414" s="99">
        <f>H5432</f>
        <v>10312104</v>
      </c>
      <c r="H5414" s="99">
        <f t="shared" si="885"/>
        <v>10312104</v>
      </c>
      <c r="I5414" s="99">
        <f>J5432</f>
        <v>17686812</v>
      </c>
      <c r="J5414" s="99">
        <f t="shared" si="886"/>
        <v>17686812</v>
      </c>
      <c r="K5414" s="99">
        <f>L5432</f>
        <v>6285068</v>
      </c>
      <c r="L5414" s="99">
        <f t="shared" si="889"/>
        <v>6285068</v>
      </c>
      <c r="M5414" s="99">
        <f t="shared" si="888"/>
        <v>34283984</v>
      </c>
      <c r="N5414" s="100">
        <f t="shared" si="887"/>
        <v>34283984</v>
      </c>
      <c r="O5414" s="60">
        <v>1</v>
      </c>
      <c r="P5414" s="101" t="e">
        <f>Q5432</f>
        <v>#REF!</v>
      </c>
      <c r="Q5414" s="99" t="e">
        <f>TRUNC(#REF!*P5414,0)</f>
        <v>#REF!</v>
      </c>
      <c r="R5414" s="143"/>
    </row>
    <row r="5415" spans="1:19" s="102" customFormat="1" ht="19.5" hidden="1" customHeight="1">
      <c r="C5415" s="35" t="s">
        <v>2886</v>
      </c>
      <c r="D5415" s="38" t="s">
        <v>0</v>
      </c>
      <c r="E5415" s="11"/>
      <c r="F5415" s="98"/>
      <c r="G5415" s="99"/>
      <c r="H5415" s="99">
        <f t="shared" si="885"/>
        <v>0</v>
      </c>
      <c r="I5415" s="99"/>
      <c r="J5415" s="99">
        <f t="shared" si="886"/>
        <v>0</v>
      </c>
      <c r="K5415" s="99"/>
      <c r="L5415" s="99">
        <f t="shared" si="889"/>
        <v>0</v>
      </c>
      <c r="M5415" s="99">
        <f t="shared" si="888"/>
        <v>0</v>
      </c>
      <c r="N5415" s="100">
        <f t="shared" si="887"/>
        <v>0</v>
      </c>
      <c r="O5415" s="60">
        <v>0</v>
      </c>
      <c r="P5415" s="101"/>
      <c r="Q5415" s="99" t="e">
        <f>TRUNC(#REF!*P5415,0)</f>
        <v>#REF!</v>
      </c>
      <c r="R5415" s="143"/>
    </row>
    <row r="5416" spans="1:19" s="102" customFormat="1" ht="19.5" hidden="1" customHeight="1">
      <c r="C5416" s="35" t="s">
        <v>2887</v>
      </c>
      <c r="D5416" s="38" t="s">
        <v>2899</v>
      </c>
      <c r="E5416" s="11" t="s">
        <v>1</v>
      </c>
      <c r="F5416" s="98">
        <v>1</v>
      </c>
      <c r="G5416" s="99"/>
      <c r="H5416" s="99">
        <f t="shared" si="885"/>
        <v>0</v>
      </c>
      <c r="I5416" s="99">
        <f>TRUNC(J5414*10.5%)</f>
        <v>1857115</v>
      </c>
      <c r="J5416" s="99">
        <f t="shared" si="886"/>
        <v>1857115</v>
      </c>
      <c r="K5416" s="99"/>
      <c r="L5416" s="99">
        <f t="shared" si="889"/>
        <v>0</v>
      </c>
      <c r="M5416" s="99">
        <f t="shared" si="888"/>
        <v>1857115</v>
      </c>
      <c r="N5416" s="100">
        <f t="shared" si="887"/>
        <v>1857115</v>
      </c>
      <c r="O5416" s="60">
        <v>1</v>
      </c>
      <c r="P5416" s="101">
        <f>O5416</f>
        <v>1</v>
      </c>
      <c r="Q5416" s="99" t="e">
        <f>TRUNC(#REF!*P5416,0)</f>
        <v>#REF!</v>
      </c>
      <c r="R5416" s="143"/>
    </row>
    <row r="5417" spans="1:19" s="102" customFormat="1" ht="19.5" hidden="1" customHeight="1">
      <c r="C5417" s="35" t="s">
        <v>2888</v>
      </c>
      <c r="D5417" s="38" t="s">
        <v>2139</v>
      </c>
      <c r="E5417" s="11" t="s">
        <v>1</v>
      </c>
      <c r="F5417" s="98">
        <v>1</v>
      </c>
      <c r="G5417" s="99"/>
      <c r="H5417" s="99">
        <f t="shared" si="885"/>
        <v>0</v>
      </c>
      <c r="I5417" s="99"/>
      <c r="J5417" s="99">
        <f t="shared" si="886"/>
        <v>0</v>
      </c>
      <c r="K5417" s="99">
        <f>TRUNC((J5414+J5416)*3.7%)</f>
        <v>723125</v>
      </c>
      <c r="L5417" s="99">
        <f t="shared" si="889"/>
        <v>723125</v>
      </c>
      <c r="M5417" s="99">
        <f t="shared" si="888"/>
        <v>723125</v>
      </c>
      <c r="N5417" s="100">
        <f t="shared" si="887"/>
        <v>723125</v>
      </c>
      <c r="O5417" s="60">
        <v>1</v>
      </c>
      <c r="P5417" s="99" t="e">
        <f>TRUNC((#REF!+#REF!)*3.7%)</f>
        <v>#REF!</v>
      </c>
      <c r="Q5417" s="99" t="e">
        <f>TRUNC(#REF!*P5417,0)</f>
        <v>#REF!</v>
      </c>
      <c r="R5417" s="143"/>
    </row>
    <row r="5418" spans="1:19" s="102" customFormat="1" ht="19.5" hidden="1" customHeight="1">
      <c r="C5418" s="35" t="s">
        <v>2889</v>
      </c>
      <c r="D5418" s="36" t="s">
        <v>2900</v>
      </c>
      <c r="E5418" s="11" t="s">
        <v>1</v>
      </c>
      <c r="F5418" s="98">
        <v>1</v>
      </c>
      <c r="G5418" s="99">
        <v>0</v>
      </c>
      <c r="H5418" s="99">
        <f t="shared" si="885"/>
        <v>0</v>
      </c>
      <c r="I5418" s="99">
        <v>0</v>
      </c>
      <c r="J5418" s="99">
        <f t="shared" si="886"/>
        <v>0</v>
      </c>
      <c r="K5418" s="99">
        <f>TRUNC((J5414+J5416)*0.79%)</f>
        <v>154397</v>
      </c>
      <c r="L5418" s="99">
        <f t="shared" si="889"/>
        <v>154397</v>
      </c>
      <c r="M5418" s="99">
        <f t="shared" si="888"/>
        <v>154397</v>
      </c>
      <c r="N5418" s="100">
        <f t="shared" si="887"/>
        <v>154397</v>
      </c>
      <c r="O5418" s="60">
        <v>1</v>
      </c>
      <c r="P5418" s="99" t="e">
        <f>TRUNC((#REF!+#REF!)*0.79%)</f>
        <v>#REF!</v>
      </c>
      <c r="Q5418" s="99" t="e">
        <f>TRUNC(#REF!*P5418,0)</f>
        <v>#REF!</v>
      </c>
      <c r="R5418" s="143"/>
    </row>
    <row r="5419" spans="1:19" s="102" customFormat="1" ht="19.5" hidden="1" customHeight="1">
      <c r="C5419" s="35" t="s">
        <v>2890</v>
      </c>
      <c r="D5419" s="38" t="s">
        <v>2141</v>
      </c>
      <c r="E5419" s="11" t="s">
        <v>1</v>
      </c>
      <c r="F5419" s="98">
        <v>1</v>
      </c>
      <c r="G5419" s="99"/>
      <c r="H5419" s="99">
        <f t="shared" si="885"/>
        <v>0</v>
      </c>
      <c r="I5419" s="99"/>
      <c r="J5419" s="99">
        <f t="shared" si="886"/>
        <v>0</v>
      </c>
      <c r="K5419" s="99">
        <f>TRUNC(J5414*1.7%)</f>
        <v>300675</v>
      </c>
      <c r="L5419" s="99">
        <f t="shared" si="889"/>
        <v>300675</v>
      </c>
      <c r="M5419" s="99">
        <f t="shared" si="888"/>
        <v>300675</v>
      </c>
      <c r="N5419" s="100">
        <f t="shared" si="887"/>
        <v>300675</v>
      </c>
      <c r="O5419" s="60">
        <v>1</v>
      </c>
      <c r="P5419" s="99" t="e">
        <f>TRUNC(#REF!*1.7%)</f>
        <v>#REF!</v>
      </c>
      <c r="Q5419" s="99" t="e">
        <f>TRUNC(#REF!*P5419,0)</f>
        <v>#REF!</v>
      </c>
      <c r="R5419" s="143"/>
    </row>
    <row r="5420" spans="1:19" s="102" customFormat="1" ht="19.5" hidden="1" customHeight="1">
      <c r="C5420" s="35" t="s">
        <v>2891</v>
      </c>
      <c r="D5420" s="38" t="s">
        <v>2142</v>
      </c>
      <c r="E5420" s="11" t="s">
        <v>1</v>
      </c>
      <c r="F5420" s="98">
        <v>1</v>
      </c>
      <c r="G5420" s="99"/>
      <c r="H5420" s="99">
        <f t="shared" si="885"/>
        <v>0</v>
      </c>
      <c r="I5420" s="99"/>
      <c r="J5420" s="99">
        <f t="shared" si="886"/>
        <v>0</v>
      </c>
      <c r="K5420" s="99">
        <f>TRUNC(J5414*2.49%)</f>
        <v>440401</v>
      </c>
      <c r="L5420" s="99">
        <f t="shared" si="889"/>
        <v>440401</v>
      </c>
      <c r="M5420" s="99">
        <f t="shared" si="888"/>
        <v>440401</v>
      </c>
      <c r="N5420" s="100">
        <f t="shared" si="887"/>
        <v>440401</v>
      </c>
      <c r="O5420" s="60">
        <v>1</v>
      </c>
      <c r="P5420" s="99" t="e">
        <f>TRUNC(#REF!*2.49%)</f>
        <v>#REF!</v>
      </c>
      <c r="Q5420" s="99" t="e">
        <f>TRUNC(#REF!*P5420,0)</f>
        <v>#REF!</v>
      </c>
      <c r="R5420" s="143"/>
    </row>
    <row r="5421" spans="1:19" s="102" customFormat="1" ht="19.5" hidden="1" customHeight="1">
      <c r="C5421" s="35" t="s">
        <v>2892</v>
      </c>
      <c r="D5421" s="38" t="s">
        <v>2143</v>
      </c>
      <c r="E5421" s="11" t="s">
        <v>1</v>
      </c>
      <c r="F5421" s="98">
        <v>1</v>
      </c>
      <c r="G5421" s="99"/>
      <c r="H5421" s="99">
        <f t="shared" si="885"/>
        <v>0</v>
      </c>
      <c r="I5421" s="99"/>
      <c r="J5421" s="99">
        <f t="shared" si="886"/>
        <v>0</v>
      </c>
      <c r="K5421" s="99">
        <f>TRUNC(L5419*6.55%)</f>
        <v>19694</v>
      </c>
      <c r="L5421" s="99">
        <f t="shared" si="889"/>
        <v>19694</v>
      </c>
      <c r="M5421" s="99">
        <f t="shared" si="888"/>
        <v>19694</v>
      </c>
      <c r="N5421" s="100">
        <f t="shared" si="887"/>
        <v>19694</v>
      </c>
      <c r="O5421" s="60">
        <v>1</v>
      </c>
      <c r="P5421" s="99" t="e">
        <f>TRUNC(Q5419*6.55%)</f>
        <v>#REF!</v>
      </c>
      <c r="Q5421" s="99" t="e">
        <f>TRUNC(#REF!*P5421,0)</f>
        <v>#REF!</v>
      </c>
      <c r="R5421" s="143"/>
    </row>
    <row r="5422" spans="1:19" s="102" customFormat="1" ht="19.5" hidden="1" customHeight="1">
      <c r="C5422" s="35" t="s">
        <v>2893</v>
      </c>
      <c r="D5422" s="36" t="s">
        <v>2901</v>
      </c>
      <c r="E5422" s="11" t="s">
        <v>1</v>
      </c>
      <c r="F5422" s="98">
        <v>1</v>
      </c>
      <c r="G5422" s="99">
        <v>0</v>
      </c>
      <c r="H5422" s="99">
        <f t="shared" si="885"/>
        <v>0</v>
      </c>
      <c r="I5422" s="99">
        <v>0</v>
      </c>
      <c r="J5422" s="99">
        <f t="shared" si="886"/>
        <v>0</v>
      </c>
      <c r="K5422" s="99">
        <f>TRUNC((J5414+H5414)*2.48%)</f>
        <v>694373</v>
      </c>
      <c r="L5422" s="99">
        <f t="shared" si="889"/>
        <v>694373</v>
      </c>
      <c r="M5422" s="99">
        <f t="shared" si="888"/>
        <v>694373</v>
      </c>
      <c r="N5422" s="100">
        <f t="shared" si="887"/>
        <v>694373</v>
      </c>
      <c r="O5422" s="60">
        <v>1</v>
      </c>
      <c r="P5422" s="99" t="e">
        <f>TRUNC((#REF!+#REF!)*2.48%)</f>
        <v>#REF!</v>
      </c>
      <c r="Q5422" s="99" t="e">
        <f>TRUNC(#REF!*P5422,0)</f>
        <v>#REF!</v>
      </c>
      <c r="R5422" s="143"/>
    </row>
    <row r="5423" spans="1:19" s="102" customFormat="1" ht="19.5" hidden="1" customHeight="1">
      <c r="C5423" s="35" t="s">
        <v>2894</v>
      </c>
      <c r="D5423" s="36" t="s">
        <v>2902</v>
      </c>
      <c r="E5423" s="11" t="s">
        <v>1</v>
      </c>
      <c r="F5423" s="98">
        <v>1</v>
      </c>
      <c r="G5423" s="99"/>
      <c r="H5423" s="99">
        <f t="shared" si="885"/>
        <v>0</v>
      </c>
      <c r="I5423" s="99"/>
      <c r="J5423" s="99">
        <f t="shared" si="886"/>
        <v>0</v>
      </c>
      <c r="K5423" s="99">
        <f>TRUNC((J5414+J5416+H5414)*6.2%)</f>
        <v>1851073</v>
      </c>
      <c r="L5423" s="99">
        <f t="shared" si="889"/>
        <v>1851073</v>
      </c>
      <c r="M5423" s="99">
        <f t="shared" si="888"/>
        <v>1851073</v>
      </c>
      <c r="N5423" s="100">
        <f t="shared" si="887"/>
        <v>1851073</v>
      </c>
      <c r="O5423" s="60">
        <v>1</v>
      </c>
      <c r="P5423" s="99" t="e">
        <f>TRUNC((#REF!+#REF!+#REF!)*6.2%)</f>
        <v>#REF!</v>
      </c>
      <c r="Q5423" s="99" t="e">
        <f>TRUNC(#REF!*P5423,0)</f>
        <v>#REF!</v>
      </c>
      <c r="R5423" s="143"/>
    </row>
    <row r="5424" spans="1:19" s="102" customFormat="1" ht="19.5" hidden="1" customHeight="1">
      <c r="C5424" s="35" t="s">
        <v>2895</v>
      </c>
      <c r="D5424" s="38" t="s">
        <v>0</v>
      </c>
      <c r="E5424" s="11"/>
      <c r="F5424" s="98"/>
      <c r="G5424" s="99"/>
      <c r="H5424" s="99">
        <f t="shared" si="885"/>
        <v>0</v>
      </c>
      <c r="I5424" s="99"/>
      <c r="J5424" s="99">
        <f t="shared" si="886"/>
        <v>0</v>
      </c>
      <c r="K5424" s="99"/>
      <c r="L5424" s="99">
        <f t="shared" si="889"/>
        <v>0</v>
      </c>
      <c r="M5424" s="99">
        <f t="shared" si="888"/>
        <v>0</v>
      </c>
      <c r="N5424" s="100">
        <f t="shared" si="887"/>
        <v>0</v>
      </c>
      <c r="O5424" s="60">
        <v>0</v>
      </c>
      <c r="P5424" s="99"/>
      <c r="Q5424" s="99" t="e">
        <f>TRUNC(#REF!*P5424,0)</f>
        <v>#REF!</v>
      </c>
      <c r="R5424" s="143"/>
    </row>
    <row r="5425" spans="3:18" s="102" customFormat="1" ht="19.5" hidden="1" customHeight="1">
      <c r="C5425" s="35" t="s">
        <v>2896</v>
      </c>
      <c r="D5425" s="38" t="s">
        <v>2903</v>
      </c>
      <c r="E5425" s="11" t="s">
        <v>1</v>
      </c>
      <c r="F5425" s="98">
        <v>1</v>
      </c>
      <c r="G5425" s="99"/>
      <c r="H5425" s="99">
        <f t="shared" si="885"/>
        <v>0</v>
      </c>
      <c r="I5425" s="99"/>
      <c r="J5425" s="99">
        <f t="shared" si="886"/>
        <v>0</v>
      </c>
      <c r="K5425" s="99">
        <f>TRUNC(SUM(N5414:N5423)*6%)</f>
        <v>2419490</v>
      </c>
      <c r="L5425" s="99">
        <f t="shared" si="889"/>
        <v>2419490</v>
      </c>
      <c r="M5425" s="99">
        <f t="shared" si="888"/>
        <v>2419490</v>
      </c>
      <c r="N5425" s="100">
        <f t="shared" si="887"/>
        <v>2419490</v>
      </c>
      <c r="O5425" s="60">
        <v>1</v>
      </c>
      <c r="P5425" s="99">
        <f>TRUNC(SUM(T5414:T5423)*6%)</f>
        <v>0</v>
      </c>
      <c r="Q5425" s="99" t="e">
        <f>TRUNC(#REF!*P5425,0)</f>
        <v>#REF!</v>
      </c>
      <c r="R5425" s="143"/>
    </row>
    <row r="5426" spans="3:18" s="102" customFormat="1" ht="19.5" hidden="1" customHeight="1">
      <c r="C5426" s="35" t="s">
        <v>2897</v>
      </c>
      <c r="D5426" s="38" t="s">
        <v>0</v>
      </c>
      <c r="E5426" s="11"/>
      <c r="F5426" s="98"/>
      <c r="G5426" s="99"/>
      <c r="H5426" s="99">
        <f t="shared" ref="H5426:H5448" si="905">TRUNC(F5426*G5426,0)</f>
        <v>0</v>
      </c>
      <c r="I5426" s="99"/>
      <c r="J5426" s="99">
        <f t="shared" ref="J5426:J5448" si="906">TRUNC(F5426*I5426,0)</f>
        <v>0</v>
      </c>
      <c r="K5426" s="99"/>
      <c r="L5426" s="99">
        <f t="shared" si="889"/>
        <v>0</v>
      </c>
      <c r="M5426" s="99">
        <f t="shared" si="888"/>
        <v>0</v>
      </c>
      <c r="N5426" s="100">
        <f t="shared" si="887"/>
        <v>0</v>
      </c>
      <c r="O5426" s="60">
        <v>0</v>
      </c>
      <c r="P5426" s="99"/>
      <c r="Q5426" s="99" t="e">
        <f>TRUNC(#REF!*P5426,0)</f>
        <v>#REF!</v>
      </c>
      <c r="R5426" s="143"/>
    </row>
    <row r="5427" spans="3:18" s="102" customFormat="1" ht="19.5" hidden="1" customHeight="1">
      <c r="C5427" s="35" t="s">
        <v>2898</v>
      </c>
      <c r="D5427" s="36" t="s">
        <v>2904</v>
      </c>
      <c r="E5427" s="11" t="s">
        <v>1</v>
      </c>
      <c r="F5427" s="98">
        <v>1</v>
      </c>
      <c r="G5427" s="99">
        <v>0</v>
      </c>
      <c r="H5427" s="99">
        <f t="shared" si="905"/>
        <v>0</v>
      </c>
      <c r="I5427" s="99">
        <v>0</v>
      </c>
      <c r="J5427" s="99">
        <f t="shared" si="906"/>
        <v>0</v>
      </c>
      <c r="K5427" s="99">
        <f>TRUNC((SUM(N5414:N5425)-H5414)*15%)-13189</f>
        <v>4851644</v>
      </c>
      <c r="L5427" s="99">
        <f t="shared" si="889"/>
        <v>4851644</v>
      </c>
      <c r="M5427" s="99">
        <f t="shared" si="888"/>
        <v>4851644</v>
      </c>
      <c r="N5427" s="100">
        <f t="shared" si="887"/>
        <v>4851644</v>
      </c>
      <c r="O5427" s="60">
        <v>1</v>
      </c>
      <c r="P5427" s="99" t="e">
        <f>TRUNC((SUM(T5414:T5425)-#REF!)*15%)-13189</f>
        <v>#REF!</v>
      </c>
      <c r="Q5427" s="99" t="e">
        <f>TRUNC(#REF!*P5427,0)</f>
        <v>#REF!</v>
      </c>
      <c r="R5427" s="143"/>
    </row>
    <row r="5428" spans="3:18" s="102" customFormat="1" ht="19.5" hidden="1" customHeight="1">
      <c r="C5428" s="35" t="s">
        <v>2129</v>
      </c>
      <c r="D5428" s="36"/>
      <c r="E5428" s="11" t="s">
        <v>1</v>
      </c>
      <c r="F5428" s="98">
        <v>1</v>
      </c>
      <c r="G5428" s="99">
        <f>H5445</f>
        <v>0</v>
      </c>
      <c r="H5428" s="99">
        <f t="shared" si="905"/>
        <v>0</v>
      </c>
      <c r="I5428" s="99">
        <f>J5445</f>
        <v>0</v>
      </c>
      <c r="J5428" s="99">
        <f t="shared" si="906"/>
        <v>0</v>
      </c>
      <c r="K5428" s="99">
        <f>L5445</f>
        <v>4204029</v>
      </c>
      <c r="L5428" s="99">
        <f t="shared" si="889"/>
        <v>4204029</v>
      </c>
      <c r="M5428" s="99">
        <f t="shared" si="888"/>
        <v>4204029</v>
      </c>
      <c r="N5428" s="100">
        <f t="shared" si="887"/>
        <v>4204029</v>
      </c>
      <c r="O5428" s="60">
        <v>1</v>
      </c>
      <c r="P5428" s="101" t="e">
        <f>Q5445</f>
        <v>#REF!</v>
      </c>
      <c r="Q5428" s="99" t="e">
        <f>TRUNC(#REF!*P5428,0)</f>
        <v>#REF!</v>
      </c>
      <c r="R5428" s="143"/>
    </row>
    <row r="5429" spans="3:18" s="102" customFormat="1" ht="19.5" hidden="1" customHeight="1">
      <c r="C5429" s="35"/>
      <c r="D5429" s="36"/>
      <c r="E5429" s="11"/>
      <c r="F5429" s="98"/>
      <c r="G5429" s="99"/>
      <c r="H5429" s="99"/>
      <c r="I5429" s="99"/>
      <c r="J5429" s="99"/>
      <c r="K5429" s="99"/>
      <c r="L5429" s="99"/>
      <c r="M5429" s="99"/>
      <c r="N5429" s="100"/>
      <c r="O5429" s="60"/>
      <c r="P5429" s="101"/>
      <c r="Q5429" s="99"/>
      <c r="R5429" s="143"/>
    </row>
    <row r="5430" spans="3:18" s="102" customFormat="1" ht="19.5" hidden="1" customHeight="1">
      <c r="C5430" s="35"/>
      <c r="D5430" s="36"/>
      <c r="E5430" s="11"/>
      <c r="F5430" s="98"/>
      <c r="G5430" s="99"/>
      <c r="H5430" s="99"/>
      <c r="I5430" s="99"/>
      <c r="J5430" s="99"/>
      <c r="K5430" s="99"/>
      <c r="L5430" s="99"/>
      <c r="M5430" s="99"/>
      <c r="N5430" s="100"/>
      <c r="O5430" s="60"/>
      <c r="P5430" s="101"/>
      <c r="Q5430" s="99"/>
      <c r="R5430" s="143"/>
    </row>
    <row r="5431" spans="3:18" s="102" customFormat="1" ht="19.5" hidden="1" customHeight="1">
      <c r="C5431" s="35"/>
      <c r="D5431" s="36"/>
      <c r="E5431" s="11"/>
      <c r="F5431" s="98">
        <v>0</v>
      </c>
      <c r="G5431" s="99"/>
      <c r="H5431" s="99">
        <f t="shared" si="905"/>
        <v>0</v>
      </c>
      <c r="I5431" s="99"/>
      <c r="J5431" s="99">
        <f t="shared" si="906"/>
        <v>0</v>
      </c>
      <c r="K5431" s="99"/>
      <c r="L5431" s="99">
        <f t="shared" si="889"/>
        <v>0</v>
      </c>
      <c r="M5431" s="99">
        <f t="shared" si="888"/>
        <v>0</v>
      </c>
      <c r="N5431" s="100">
        <f t="shared" si="888"/>
        <v>0</v>
      </c>
      <c r="O5431" s="60">
        <v>0</v>
      </c>
      <c r="P5431" s="101">
        <f>O5431</f>
        <v>0</v>
      </c>
      <c r="Q5431" s="99" t="e">
        <f>TRUNC(#REF!*P5431,0)</f>
        <v>#REF!</v>
      </c>
      <c r="R5431" s="143"/>
    </row>
    <row r="5432" spans="3:18" s="102" customFormat="1" ht="19.5" hidden="1" customHeight="1">
      <c r="C5432" s="35" t="s">
        <v>2905</v>
      </c>
      <c r="D5432" s="38" t="s">
        <v>0</v>
      </c>
      <c r="E5432" s="11" t="s">
        <v>1</v>
      </c>
      <c r="F5432" s="98">
        <v>1</v>
      </c>
      <c r="G5432" s="99"/>
      <c r="H5432" s="99">
        <f>SUM(H5433:H5442)</f>
        <v>10312104</v>
      </c>
      <c r="I5432" s="99"/>
      <c r="J5432" s="99">
        <f>SUM(J5433:J5442)</f>
        <v>17686812</v>
      </c>
      <c r="K5432" s="99"/>
      <c r="L5432" s="99">
        <f>SUM(L5433:L5442)</f>
        <v>6285068</v>
      </c>
      <c r="M5432" s="99">
        <f t="shared" ref="M5432:N5448" si="907">G5432+I5432+K5432</f>
        <v>0</v>
      </c>
      <c r="N5432" s="100">
        <f t="shared" si="887"/>
        <v>34283984</v>
      </c>
      <c r="O5432" s="60">
        <v>1</v>
      </c>
      <c r="P5432" s="99"/>
      <c r="Q5432" s="99" t="e">
        <f>SUM(Q5433:Q5442)</f>
        <v>#REF!</v>
      </c>
      <c r="R5432" s="143"/>
    </row>
    <row r="5433" spans="3:18" s="102" customFormat="1" ht="19.5" hidden="1" customHeight="1">
      <c r="C5433" s="35" t="s">
        <v>2906</v>
      </c>
      <c r="D5433" s="38" t="s">
        <v>0</v>
      </c>
      <c r="E5433" s="11"/>
      <c r="F5433" s="98">
        <v>0</v>
      </c>
      <c r="G5433" s="99"/>
      <c r="H5433" s="99">
        <f t="shared" si="905"/>
        <v>0</v>
      </c>
      <c r="I5433" s="99"/>
      <c r="J5433" s="99">
        <f t="shared" si="906"/>
        <v>0</v>
      </c>
      <c r="K5433" s="99"/>
      <c r="L5433" s="99">
        <f t="shared" si="889"/>
        <v>0</v>
      </c>
      <c r="M5433" s="99">
        <f t="shared" si="907"/>
        <v>0</v>
      </c>
      <c r="N5433" s="100">
        <f t="shared" si="887"/>
        <v>0</v>
      </c>
      <c r="O5433" s="60">
        <v>0</v>
      </c>
      <c r="P5433" s="101">
        <f t="shared" ref="P5433:P5444" si="908">O5433</f>
        <v>0</v>
      </c>
      <c r="Q5433" s="99" t="e">
        <f>TRUNC(#REF!*P5433,0)</f>
        <v>#REF!</v>
      </c>
      <c r="R5433" s="143"/>
    </row>
    <row r="5434" spans="3:18" s="102" customFormat="1" ht="19.5" hidden="1" customHeight="1">
      <c r="C5434" s="35" t="s">
        <v>2907</v>
      </c>
      <c r="D5434" s="38" t="s">
        <v>0</v>
      </c>
      <c r="E5434" s="11" t="s">
        <v>3192</v>
      </c>
      <c r="F5434" s="98">
        <v>28</v>
      </c>
      <c r="G5434" s="99"/>
      <c r="H5434" s="99">
        <f t="shared" si="905"/>
        <v>0</v>
      </c>
      <c r="I5434" s="99"/>
      <c r="J5434" s="99">
        <f t="shared" si="906"/>
        <v>0</v>
      </c>
      <c r="K5434" s="99">
        <v>224000</v>
      </c>
      <c r="L5434" s="99">
        <f t="shared" si="889"/>
        <v>6272000</v>
      </c>
      <c r="M5434" s="99">
        <f t="shared" si="907"/>
        <v>224000</v>
      </c>
      <c r="N5434" s="100">
        <f t="shared" si="887"/>
        <v>6272000</v>
      </c>
      <c r="O5434" s="60">
        <v>28</v>
      </c>
      <c r="P5434" s="101">
        <f t="shared" si="908"/>
        <v>28</v>
      </c>
      <c r="Q5434" s="99" t="e">
        <f>TRUNC(#REF!*P5434,0)</f>
        <v>#REF!</v>
      </c>
      <c r="R5434" s="143"/>
    </row>
    <row r="5435" spans="3:18" s="102" customFormat="1" ht="19.5" hidden="1" customHeight="1">
      <c r="C5435" s="35" t="s">
        <v>2908</v>
      </c>
      <c r="D5435" s="36" t="s">
        <v>0</v>
      </c>
      <c r="E5435" s="11" t="s">
        <v>22</v>
      </c>
      <c r="F5435" s="98">
        <v>0</v>
      </c>
      <c r="G5435" s="99">
        <v>0</v>
      </c>
      <c r="H5435" s="99">
        <f t="shared" si="905"/>
        <v>0</v>
      </c>
      <c r="I5435" s="99">
        <v>0</v>
      </c>
      <c r="J5435" s="99">
        <f t="shared" si="906"/>
        <v>0</v>
      </c>
      <c r="K5435" s="99">
        <v>0</v>
      </c>
      <c r="L5435" s="99">
        <f t="shared" si="889"/>
        <v>0</v>
      </c>
      <c r="M5435" s="99">
        <f t="shared" si="907"/>
        <v>0</v>
      </c>
      <c r="N5435" s="100">
        <f t="shared" si="887"/>
        <v>0</v>
      </c>
      <c r="O5435" s="60">
        <v>0</v>
      </c>
      <c r="P5435" s="101">
        <f t="shared" si="908"/>
        <v>0</v>
      </c>
      <c r="Q5435" s="99" t="e">
        <f>TRUNC(#REF!*P5435,0)</f>
        <v>#REF!</v>
      </c>
      <c r="R5435" s="143"/>
    </row>
    <row r="5436" spans="3:18" s="102" customFormat="1" ht="19.5" hidden="1" customHeight="1">
      <c r="C5436" s="35" t="s">
        <v>2909</v>
      </c>
      <c r="D5436" s="38" t="s">
        <v>0</v>
      </c>
      <c r="E5436" s="11" t="s">
        <v>3189</v>
      </c>
      <c r="F5436" s="98">
        <v>1452</v>
      </c>
      <c r="G5436" s="99"/>
      <c r="H5436" s="99">
        <f t="shared" si="905"/>
        <v>0</v>
      </c>
      <c r="I5436" s="99">
        <v>6312</v>
      </c>
      <c r="J5436" s="99">
        <f t="shared" si="906"/>
        <v>9165024</v>
      </c>
      <c r="K5436" s="99"/>
      <c r="L5436" s="99">
        <f t="shared" si="889"/>
        <v>0</v>
      </c>
      <c r="M5436" s="99">
        <f t="shared" si="907"/>
        <v>6312</v>
      </c>
      <c r="N5436" s="100">
        <f t="shared" si="887"/>
        <v>9165024</v>
      </c>
      <c r="O5436" s="60">
        <v>1452</v>
      </c>
      <c r="P5436" s="101">
        <f t="shared" si="908"/>
        <v>1452</v>
      </c>
      <c r="Q5436" s="99" t="e">
        <f>TRUNC(#REF!*P5436,0)</f>
        <v>#REF!</v>
      </c>
      <c r="R5436" s="143"/>
    </row>
    <row r="5437" spans="3:18" s="102" customFormat="1" ht="19.5" hidden="1" customHeight="1">
      <c r="C5437" s="35" t="s">
        <v>2910</v>
      </c>
      <c r="D5437" s="38" t="s">
        <v>0</v>
      </c>
      <c r="E5437" s="11" t="s">
        <v>3189</v>
      </c>
      <c r="F5437" s="98">
        <v>1452</v>
      </c>
      <c r="G5437" s="99"/>
      <c r="H5437" s="99">
        <f t="shared" si="905"/>
        <v>0</v>
      </c>
      <c r="I5437" s="99">
        <v>671</v>
      </c>
      <c r="J5437" s="99">
        <f t="shared" si="906"/>
        <v>974292</v>
      </c>
      <c r="K5437" s="99">
        <v>9</v>
      </c>
      <c r="L5437" s="99">
        <f t="shared" si="889"/>
        <v>13068</v>
      </c>
      <c r="M5437" s="99">
        <f t="shared" si="907"/>
        <v>680</v>
      </c>
      <c r="N5437" s="100">
        <f t="shared" si="887"/>
        <v>987360</v>
      </c>
      <c r="O5437" s="60">
        <v>1452</v>
      </c>
      <c r="P5437" s="101">
        <f t="shared" si="908"/>
        <v>1452</v>
      </c>
      <c r="Q5437" s="99" t="e">
        <f>TRUNC(#REF!*P5437,0)</f>
        <v>#REF!</v>
      </c>
      <c r="R5437" s="143"/>
    </row>
    <row r="5438" spans="3:18" s="102" customFormat="1" ht="19.5" hidden="1" customHeight="1">
      <c r="C5438" s="35" t="s">
        <v>2911</v>
      </c>
      <c r="D5438" s="38" t="s">
        <v>0</v>
      </c>
      <c r="E5438" s="11" t="s">
        <v>3189</v>
      </c>
      <c r="F5438" s="98">
        <v>1452</v>
      </c>
      <c r="G5438" s="99">
        <v>1024</v>
      </c>
      <c r="H5438" s="99">
        <f t="shared" si="905"/>
        <v>1486848</v>
      </c>
      <c r="I5438" s="99">
        <v>469</v>
      </c>
      <c r="J5438" s="99">
        <f t="shared" si="906"/>
        <v>680988</v>
      </c>
      <c r="K5438" s="99"/>
      <c r="L5438" s="99">
        <f t="shared" si="889"/>
        <v>0</v>
      </c>
      <c r="M5438" s="99">
        <f t="shared" si="907"/>
        <v>1493</v>
      </c>
      <c r="N5438" s="100">
        <f t="shared" si="887"/>
        <v>2167836</v>
      </c>
      <c r="O5438" s="60">
        <v>1452</v>
      </c>
      <c r="P5438" s="101">
        <f t="shared" si="908"/>
        <v>1452</v>
      </c>
      <c r="Q5438" s="99" t="e">
        <f>TRUNC(#REF!*P5438,0)</f>
        <v>#REF!</v>
      </c>
      <c r="R5438" s="143"/>
    </row>
    <row r="5439" spans="3:18" s="102" customFormat="1" ht="19.5" hidden="1" customHeight="1">
      <c r="C5439" s="35" t="s">
        <v>2912</v>
      </c>
      <c r="D5439" s="36" t="s">
        <v>0</v>
      </c>
      <c r="E5439" s="11" t="s">
        <v>3189</v>
      </c>
      <c r="F5439" s="98">
        <v>1452</v>
      </c>
      <c r="G5439" s="99">
        <v>2223</v>
      </c>
      <c r="H5439" s="99">
        <f t="shared" si="905"/>
        <v>3227796</v>
      </c>
      <c r="I5439" s="99">
        <v>0</v>
      </c>
      <c r="J5439" s="99">
        <f t="shared" si="906"/>
        <v>0</v>
      </c>
      <c r="K5439" s="99">
        <v>0</v>
      </c>
      <c r="L5439" s="99">
        <f t="shared" si="889"/>
        <v>0</v>
      </c>
      <c r="M5439" s="99">
        <f t="shared" si="907"/>
        <v>2223</v>
      </c>
      <c r="N5439" s="100">
        <f t="shared" si="887"/>
        <v>3227796</v>
      </c>
      <c r="O5439" s="60">
        <v>1452</v>
      </c>
      <c r="P5439" s="101">
        <f t="shared" si="908"/>
        <v>1452</v>
      </c>
      <c r="Q5439" s="99" t="e">
        <f>TRUNC(#REF!*P5439,0)</f>
        <v>#REF!</v>
      </c>
      <c r="R5439" s="143"/>
    </row>
    <row r="5440" spans="3:18" s="102" customFormat="1" ht="19.5" hidden="1" customHeight="1">
      <c r="C5440" s="35" t="s">
        <v>2913</v>
      </c>
      <c r="D5440" s="36" t="s">
        <v>0</v>
      </c>
      <c r="E5440" s="11" t="s">
        <v>3189</v>
      </c>
      <c r="F5440" s="98">
        <v>1452</v>
      </c>
      <c r="G5440" s="99">
        <v>559</v>
      </c>
      <c r="H5440" s="99">
        <f t="shared" si="905"/>
        <v>811668</v>
      </c>
      <c r="I5440" s="99">
        <v>0</v>
      </c>
      <c r="J5440" s="99">
        <f t="shared" si="906"/>
        <v>0</v>
      </c>
      <c r="K5440" s="99"/>
      <c r="L5440" s="99">
        <f t="shared" si="889"/>
        <v>0</v>
      </c>
      <c r="M5440" s="99">
        <f t="shared" si="907"/>
        <v>559</v>
      </c>
      <c r="N5440" s="100">
        <f t="shared" si="887"/>
        <v>811668</v>
      </c>
      <c r="O5440" s="60">
        <v>1452</v>
      </c>
      <c r="P5440" s="101">
        <f t="shared" si="908"/>
        <v>1452</v>
      </c>
      <c r="Q5440" s="99" t="e">
        <f>TRUNC(#REF!*P5440,0)</f>
        <v>#REF!</v>
      </c>
      <c r="R5440" s="143"/>
    </row>
    <row r="5441" spans="3:18" s="102" customFormat="1" ht="19.5" hidden="1" customHeight="1">
      <c r="C5441" s="35" t="s">
        <v>2914</v>
      </c>
      <c r="D5441" s="38" t="s">
        <v>0</v>
      </c>
      <c r="E5441" s="11" t="s">
        <v>3189</v>
      </c>
      <c r="F5441" s="98">
        <v>1452</v>
      </c>
      <c r="G5441" s="99">
        <v>3296</v>
      </c>
      <c r="H5441" s="99">
        <f t="shared" si="905"/>
        <v>4785792</v>
      </c>
      <c r="I5441" s="99">
        <v>3857</v>
      </c>
      <c r="J5441" s="99">
        <f t="shared" si="906"/>
        <v>5600364</v>
      </c>
      <c r="K5441" s="99"/>
      <c r="L5441" s="99">
        <f t="shared" si="889"/>
        <v>0</v>
      </c>
      <c r="M5441" s="99">
        <f t="shared" si="907"/>
        <v>7153</v>
      </c>
      <c r="N5441" s="100">
        <f t="shared" si="887"/>
        <v>10386156</v>
      </c>
      <c r="O5441" s="60">
        <v>1452</v>
      </c>
      <c r="P5441" s="101">
        <f t="shared" si="908"/>
        <v>1452</v>
      </c>
      <c r="Q5441" s="99" t="e">
        <f>TRUNC(#REF!*P5441,0)</f>
        <v>#REF!</v>
      </c>
      <c r="R5441" s="143"/>
    </row>
    <row r="5442" spans="3:18" s="102" customFormat="1" ht="19.5" hidden="1" customHeight="1">
      <c r="C5442" s="35" t="s">
        <v>2915</v>
      </c>
      <c r="D5442" s="38" t="s">
        <v>0</v>
      </c>
      <c r="E5442" s="11" t="s">
        <v>3189</v>
      </c>
      <c r="F5442" s="98">
        <v>1452</v>
      </c>
      <c r="G5442" s="99"/>
      <c r="H5442" s="99">
        <f t="shared" si="905"/>
        <v>0</v>
      </c>
      <c r="I5442" s="99">
        <v>872</v>
      </c>
      <c r="J5442" s="99">
        <f t="shared" si="906"/>
        <v>1266144</v>
      </c>
      <c r="K5442" s="99"/>
      <c r="L5442" s="99">
        <f t="shared" si="889"/>
        <v>0</v>
      </c>
      <c r="M5442" s="99">
        <f t="shared" si="907"/>
        <v>872</v>
      </c>
      <c r="N5442" s="100">
        <f t="shared" si="887"/>
        <v>1266144</v>
      </c>
      <c r="O5442" s="60">
        <v>1452</v>
      </c>
      <c r="P5442" s="101">
        <f t="shared" si="908"/>
        <v>1452</v>
      </c>
      <c r="Q5442" s="99" t="e">
        <f>TRUNC(#REF!*P5442,0)</f>
        <v>#REF!</v>
      </c>
      <c r="R5442" s="143"/>
    </row>
    <row r="5443" spans="3:18" s="102" customFormat="1" ht="19.5" hidden="1" customHeight="1">
      <c r="C5443" s="35"/>
      <c r="D5443" s="38"/>
      <c r="E5443" s="11"/>
      <c r="F5443" s="98"/>
      <c r="G5443" s="99"/>
      <c r="H5443" s="99"/>
      <c r="I5443" s="99"/>
      <c r="J5443" s="99"/>
      <c r="K5443" s="99"/>
      <c r="L5443" s="99"/>
      <c r="M5443" s="99"/>
      <c r="N5443" s="100"/>
      <c r="O5443" s="60"/>
      <c r="P5443" s="101"/>
      <c r="Q5443" s="99"/>
      <c r="R5443" s="143"/>
    </row>
    <row r="5444" spans="3:18" s="102" customFormat="1" ht="19.5" hidden="1" customHeight="1">
      <c r="C5444" s="35"/>
      <c r="D5444" s="38"/>
      <c r="E5444" s="11"/>
      <c r="F5444" s="98">
        <v>0</v>
      </c>
      <c r="G5444" s="99"/>
      <c r="H5444" s="99">
        <f t="shared" si="905"/>
        <v>0</v>
      </c>
      <c r="I5444" s="99"/>
      <c r="J5444" s="99">
        <f t="shared" si="906"/>
        <v>0</v>
      </c>
      <c r="K5444" s="99"/>
      <c r="L5444" s="99">
        <f t="shared" si="889"/>
        <v>0</v>
      </c>
      <c r="M5444" s="99">
        <f t="shared" si="907"/>
        <v>0</v>
      </c>
      <c r="N5444" s="100">
        <f t="shared" si="887"/>
        <v>0</v>
      </c>
      <c r="O5444" s="60">
        <v>0</v>
      </c>
      <c r="P5444" s="101">
        <f t="shared" ref="P5444:P5455" si="909">O5444</f>
        <v>0</v>
      </c>
      <c r="Q5444" s="99" t="e">
        <f>TRUNC(#REF!*P5444,0)</f>
        <v>#REF!</v>
      </c>
      <c r="R5444" s="143"/>
    </row>
    <row r="5445" spans="3:18" s="102" customFormat="1" ht="19.5" hidden="1" customHeight="1">
      <c r="C5445" s="35" t="s">
        <v>2916</v>
      </c>
      <c r="D5445" s="36" t="s">
        <v>0</v>
      </c>
      <c r="E5445" s="11"/>
      <c r="F5445" s="98">
        <v>0</v>
      </c>
      <c r="G5445" s="99">
        <v>0</v>
      </c>
      <c r="H5445" s="99">
        <f>SUM(H5446:H5448)</f>
        <v>0</v>
      </c>
      <c r="I5445" s="99">
        <v>0</v>
      </c>
      <c r="J5445" s="99">
        <f>SUM(J5446:J5448)</f>
        <v>0</v>
      </c>
      <c r="K5445" s="99">
        <v>0</v>
      </c>
      <c r="L5445" s="99">
        <f>SUM(L5446:L5448)</f>
        <v>4204029</v>
      </c>
      <c r="M5445" s="99">
        <f t="shared" si="907"/>
        <v>0</v>
      </c>
      <c r="N5445" s="100">
        <f t="shared" si="887"/>
        <v>4204029</v>
      </c>
      <c r="O5445" s="60">
        <v>0</v>
      </c>
      <c r="P5445" s="99">
        <v>0</v>
      </c>
      <c r="Q5445" s="99" t="e">
        <f>SUM(Q5446:Q5448)</f>
        <v>#REF!</v>
      </c>
      <c r="R5445" s="143"/>
    </row>
    <row r="5446" spans="3:18" s="102" customFormat="1" ht="19.5" hidden="1" customHeight="1">
      <c r="C5446" s="35" t="s">
        <v>2917</v>
      </c>
      <c r="D5446" s="36" t="s">
        <v>2918</v>
      </c>
      <c r="E5446" s="11" t="s">
        <v>1</v>
      </c>
      <c r="F5446" s="98">
        <v>1</v>
      </c>
      <c r="G5446" s="99"/>
      <c r="H5446" s="99">
        <f t="shared" si="905"/>
        <v>0</v>
      </c>
      <c r="I5446" s="99"/>
      <c r="J5446" s="99">
        <f t="shared" si="906"/>
        <v>0</v>
      </c>
      <c r="K5446" s="99">
        <v>429136</v>
      </c>
      <c r="L5446" s="99">
        <f t="shared" si="889"/>
        <v>429136</v>
      </c>
      <c r="M5446" s="99">
        <f t="shared" si="907"/>
        <v>429136</v>
      </c>
      <c r="N5446" s="100">
        <f t="shared" si="887"/>
        <v>429136</v>
      </c>
      <c r="O5446" s="60">
        <v>1</v>
      </c>
      <c r="P5446" s="101">
        <v>429136</v>
      </c>
      <c r="Q5446" s="99" t="e">
        <f>TRUNC(#REF!*P5446,0)</f>
        <v>#REF!</v>
      </c>
      <c r="R5446" s="143"/>
    </row>
    <row r="5447" spans="3:18" s="102" customFormat="1" ht="19.5" hidden="1" customHeight="1">
      <c r="C5447" s="35" t="s">
        <v>2919</v>
      </c>
      <c r="D5447" s="38" t="s">
        <v>2920</v>
      </c>
      <c r="E5447" s="11" t="s">
        <v>3191</v>
      </c>
      <c r="F5447" s="103">
        <v>18.349</v>
      </c>
      <c r="G5447" s="99"/>
      <c r="H5447" s="99">
        <f t="shared" si="905"/>
        <v>0</v>
      </c>
      <c r="I5447" s="99"/>
      <c r="J5447" s="99">
        <f t="shared" si="906"/>
        <v>0</v>
      </c>
      <c r="K5447" s="99">
        <v>80640</v>
      </c>
      <c r="L5447" s="99">
        <f t="shared" si="889"/>
        <v>1479663</v>
      </c>
      <c r="M5447" s="99">
        <f t="shared" si="907"/>
        <v>80640</v>
      </c>
      <c r="N5447" s="100">
        <f t="shared" si="907"/>
        <v>1479663</v>
      </c>
      <c r="O5447" s="87">
        <v>18.349</v>
      </c>
      <c r="P5447" s="101">
        <f>O5447</f>
        <v>18.349</v>
      </c>
      <c r="Q5447" s="99" t="e">
        <f>TRUNC(#REF!*P5447,0)</f>
        <v>#REF!</v>
      </c>
      <c r="R5447" s="143"/>
    </row>
    <row r="5448" spans="3:18" s="102" customFormat="1" ht="19.5" hidden="1" customHeight="1">
      <c r="C5448" s="35" t="s">
        <v>2923</v>
      </c>
      <c r="D5448" s="36" t="s">
        <v>2922</v>
      </c>
      <c r="E5448" s="11" t="s">
        <v>2921</v>
      </c>
      <c r="F5448" s="98">
        <v>5</v>
      </c>
      <c r="G5448" s="99"/>
      <c r="H5448" s="99">
        <f t="shared" si="905"/>
        <v>0</v>
      </c>
      <c r="I5448" s="99"/>
      <c r="J5448" s="99">
        <f t="shared" si="906"/>
        <v>0</v>
      </c>
      <c r="K5448" s="99">
        <v>459046</v>
      </c>
      <c r="L5448" s="99">
        <f t="shared" si="889"/>
        <v>2295230</v>
      </c>
      <c r="M5448" s="99">
        <f t="shared" si="907"/>
        <v>459046</v>
      </c>
      <c r="N5448" s="100">
        <f t="shared" si="907"/>
        <v>2295230</v>
      </c>
      <c r="O5448" s="60">
        <v>5</v>
      </c>
      <c r="P5448" s="101">
        <v>459046</v>
      </c>
      <c r="Q5448" s="99" t="e">
        <f>TRUNC(#REF!*P5448,0)</f>
        <v>#REF!</v>
      </c>
      <c r="R5448" s="143"/>
    </row>
  </sheetData>
  <autoFilter ref="C4:S544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6">
      <filters>
        <filter val="1"/>
        <filter val="교대보호블럭"/>
      </filters>
    </filterColumn>
  </autoFilter>
  <mergeCells count="8">
    <mergeCell ref="P4:Q4"/>
    <mergeCell ref="R4:R5"/>
    <mergeCell ref="C1:R1"/>
    <mergeCell ref="O4:O5"/>
    <mergeCell ref="C4:C5"/>
    <mergeCell ref="D4:D5"/>
    <mergeCell ref="E4:E5"/>
    <mergeCell ref="F4:N4"/>
  </mergeCells>
  <phoneticPr fontId="3" type="noConversion"/>
  <pageMargins left="0.43307086614173229" right="0.23622047244094491" top="0.74803149606299213" bottom="0.62992125984251968" header="0.31496062992125984" footer="0.43307086614173229"/>
  <pageSetup paperSize="9" scale="85" fitToHeight="0" orientation="landscape" r:id="rId1"/>
  <headerFooter>
    <oddFooter>&amp;C&amp;11&amp;P쪽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교대보호블럭 공내역서</vt:lpstr>
      <vt:lpstr>'교대보호블럭 공내역서'!Print_Area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lns</cp:lastModifiedBy>
  <cp:lastPrinted>2023-05-19T04:37:10Z</cp:lastPrinted>
  <dcterms:created xsi:type="dcterms:W3CDTF">2016-11-25T08:31:49Z</dcterms:created>
  <dcterms:modified xsi:type="dcterms:W3CDTF">2023-05-19T06:14:08Z</dcterms:modified>
</cp:coreProperties>
</file>